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ThisWorkbook" checkCompatibility="1"/>
  <mc:AlternateContent xmlns:mc="http://schemas.openxmlformats.org/markup-compatibility/2006">
    <mc:Choice Requires="x15">
      <x15ac:absPath xmlns:x15ac="http://schemas.microsoft.com/office/spreadsheetml/2010/11/ac" url="Z:\11. ESO\"/>
    </mc:Choice>
  </mc:AlternateContent>
  <xr:revisionPtr revIDLastSave="0" documentId="13_ncr:1_{16F6EE89-E7C7-4DB5-BC6A-AF030403487A}" xr6:coauthVersionLast="47" xr6:coauthVersionMax="47" xr10:uidLastSave="{00000000-0000-0000-0000-000000000000}"/>
  <bookViews>
    <workbookView xWindow="-110" yWindow="-110" windowWidth="19420" windowHeight="10420" tabRatio="906" firstSheet="89" activeTab="99" xr2:uid="{00000000-000D-0000-FFFF-FFFF00000000}"/>
  </bookViews>
  <sheets>
    <sheet name="Kubikasi" sheetId="460" state="hidden" r:id="rId1"/>
    <sheet name="BERAT CONT" sheetId="5589" state="hidden" r:id="rId2"/>
    <sheet name="Data" sheetId="152" r:id="rId3"/>
    <sheet name="LAX (FEB 17) (2)" sheetId="9176" state="hidden" r:id="rId4"/>
    <sheet name="SMZ PART (MAR 5) (2)" sheetId="9223" state="hidden" r:id="rId5"/>
    <sheet name="HAM (Okt 4)" sheetId="9704" state="hidden" r:id="rId6"/>
    <sheet name="HAM (okt 8)" sheetId="9703" state="hidden" r:id="rId7"/>
    <sheet name="HAM (okt 14)" sheetId="9705" state="hidden" r:id="rId8"/>
    <sheet name="HAM (okt 15)" sheetId="9706" state="hidden" r:id="rId9"/>
    <sheet name="HAM (okt 18)" sheetId="9707" state="hidden" r:id="rId10"/>
    <sheet name="HAM (okt 18) (2)" sheetId="9708" state="hidden" r:id="rId11"/>
    <sheet name="HAM (okt 26)" sheetId="9709" state="hidden" r:id="rId12"/>
    <sheet name="HAM (okt 28)" sheetId="9710" state="hidden" r:id="rId13"/>
    <sheet name="HAM (okt 30)" sheetId="9711" state="hidden" r:id="rId14"/>
    <sheet name="HAM (Nov 9)" sheetId="9712" state="hidden" r:id="rId15"/>
    <sheet name="HAM (Nov 18)" sheetId="9713" state="hidden" r:id="rId16"/>
    <sheet name="HAM (Nov 18) (2)" sheetId="9714" state="hidden" r:id="rId17"/>
    <sheet name="HAM (Nov 18) (3)" sheetId="9715" state="hidden" r:id="rId18"/>
    <sheet name="HAM (Nov 22)" sheetId="9716" state="hidden" r:id="rId19"/>
    <sheet name="HAM (Nov 23)" sheetId="9717" state="hidden" r:id="rId20"/>
    <sheet name="HAM (Nov 24)" sheetId="9719" state="hidden" r:id="rId21"/>
    <sheet name="HAM (Nov 30)" sheetId="9720" state="hidden" r:id="rId22"/>
    <sheet name="20211203" sheetId="9721" state="hidden" r:id="rId23"/>
    <sheet name="20211207" sheetId="9722" state="hidden" r:id="rId24"/>
    <sheet name="20211216" sheetId="9723" state="hidden" r:id="rId25"/>
    <sheet name="20211217" sheetId="9724" state="hidden" r:id="rId26"/>
    <sheet name="20211218" sheetId="9725" state="hidden" r:id="rId27"/>
    <sheet name="20211222" sheetId="9727" state="hidden" r:id="rId28"/>
    <sheet name="20211224" sheetId="9728" state="hidden" r:id="rId29"/>
    <sheet name="20220103" sheetId="9729" state="hidden" r:id="rId30"/>
    <sheet name="20220112" sheetId="9730" state="hidden" r:id="rId31"/>
    <sheet name="20220112 (2)" sheetId="9731" state="hidden" r:id="rId32"/>
    <sheet name="20220113" sheetId="9732" state="hidden" r:id="rId33"/>
    <sheet name="20220114" sheetId="9733" state="hidden" r:id="rId34"/>
    <sheet name="20220118" sheetId="9734" state="hidden" r:id="rId35"/>
    <sheet name="20220118 (2)" sheetId="9736" state="hidden" r:id="rId36"/>
    <sheet name="20220124" sheetId="9737" state="hidden" r:id="rId37"/>
    <sheet name="20220126" sheetId="9740" state="hidden" r:id="rId38"/>
    <sheet name="20220202" sheetId="9742" state="hidden" r:id="rId39"/>
    <sheet name="20220203" sheetId="9743" state="hidden" r:id="rId40"/>
    <sheet name="20220209" sheetId="9744" state="hidden" r:id="rId41"/>
    <sheet name="20220211" sheetId="9745" state="hidden" r:id="rId42"/>
    <sheet name="20220212" sheetId="9746" state="hidden" r:id="rId43"/>
    <sheet name="20220223 TCQ084" sheetId="9747" state="hidden" r:id="rId44"/>
    <sheet name="20220307" sheetId="9749" state="hidden" r:id="rId45"/>
    <sheet name="20220223 TCQ083" sheetId="9748" state="hidden" r:id="rId46"/>
    <sheet name="20220308" sheetId="9750" state="hidden" r:id="rId47"/>
    <sheet name="20220308 (2)" sheetId="9751" state="hidden" r:id="rId48"/>
    <sheet name="20220309" sheetId="9752" state="hidden" r:id="rId49"/>
    <sheet name="20220311" sheetId="9753" state="hidden" r:id="rId50"/>
    <sheet name="20220315" sheetId="9754" state="hidden" r:id="rId51"/>
    <sheet name="20220316" sheetId="9755" state="hidden" r:id="rId52"/>
    <sheet name="20220405" sheetId="9756" state="hidden" r:id="rId53"/>
    <sheet name="20220408" sheetId="9757" state="hidden" r:id="rId54"/>
    <sheet name="20220414" sheetId="9758" state="hidden" r:id="rId55"/>
    <sheet name="20220414 (2)" sheetId="9759" state="hidden" r:id="rId56"/>
    <sheet name="20220419" sheetId="9760" state="hidden" r:id="rId57"/>
    <sheet name="20220428" sheetId="9762" state="hidden" r:id="rId58"/>
    <sheet name="20220428 (2)" sheetId="9763" r:id="rId59"/>
    <sheet name="20220511" sheetId="9764" r:id="rId60"/>
    <sheet name="20220512" sheetId="9765" r:id="rId61"/>
    <sheet name="20220519" sheetId="9766" r:id="rId62"/>
    <sheet name="20220520" sheetId="9767" r:id="rId63"/>
    <sheet name="20220524" sheetId="9768" r:id="rId64"/>
    <sheet name="20220525" sheetId="9769" r:id="rId65"/>
    <sheet name="20220606" sheetId="9770" r:id="rId66"/>
    <sheet name="20220610" sheetId="9771" r:id="rId67"/>
    <sheet name="20220610 (2)" sheetId="9772" r:id="rId68"/>
    <sheet name="20220614" sheetId="9773" r:id="rId69"/>
    <sheet name="20220615" sheetId="9774" r:id="rId70"/>
    <sheet name="20220620" sheetId="9775" r:id="rId71"/>
    <sheet name="20220623" sheetId="9776" r:id="rId72"/>
    <sheet name="20220623 (2)" sheetId="9778" r:id="rId73"/>
    <sheet name="20220624" sheetId="9777" r:id="rId74"/>
    <sheet name="20220706" sheetId="9779" r:id="rId75"/>
    <sheet name="20220707" sheetId="9780" r:id="rId76"/>
    <sheet name="20220708" sheetId="9781" r:id="rId77"/>
    <sheet name="20220709" sheetId="9782" r:id="rId78"/>
    <sheet name="20220713" sheetId="9783" r:id="rId79"/>
    <sheet name="20220719" sheetId="9784" r:id="rId80"/>
    <sheet name="20220721" sheetId="9786" r:id="rId81"/>
    <sheet name="20220722" sheetId="9787" r:id="rId82"/>
    <sheet name="20220726" sheetId="9788" r:id="rId83"/>
    <sheet name="20220803" sheetId="9789" r:id="rId84"/>
    <sheet name="20220803 (2)" sheetId="9790" r:id="rId85"/>
    <sheet name="20220804" sheetId="9791" r:id="rId86"/>
    <sheet name="20220809" sheetId="9792" r:id="rId87"/>
    <sheet name="20220811" sheetId="9793" r:id="rId88"/>
    <sheet name="20220815" sheetId="9794" r:id="rId89"/>
    <sheet name="20220816" sheetId="9795" r:id="rId90"/>
    <sheet name="20220822" sheetId="9796" r:id="rId91"/>
    <sheet name="20220826" sheetId="9797" r:id="rId92"/>
    <sheet name="20220901" sheetId="9798" r:id="rId93"/>
    <sheet name="20220907" sheetId="9799" r:id="rId94"/>
    <sheet name="20220907 (2)" sheetId="9800" r:id="rId95"/>
    <sheet name="20220909" sheetId="9801" r:id="rId96"/>
    <sheet name="20220913" sheetId="9802" r:id="rId97"/>
    <sheet name="20220913 (2)" sheetId="9803" r:id="rId98"/>
    <sheet name="20220919" sheetId="9804" r:id="rId99"/>
    <sheet name="20220923" sheetId="9805" r:id="rId100"/>
    <sheet name="Data (6)" sheetId="8566" r:id="rId101"/>
  </sheets>
  <externalReferences>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s>
  <definedNames>
    <definedName name="________DBA7" localSheetId="22">[1]worksheet!#REF!</definedName>
    <definedName name="________DBA7" localSheetId="23">[1]worksheet!#REF!</definedName>
    <definedName name="________DBA7" localSheetId="24">[1]worksheet!#REF!</definedName>
    <definedName name="________DBA7" localSheetId="25">[1]worksheet!#REF!</definedName>
    <definedName name="________DBA7" localSheetId="26">[1]worksheet!#REF!</definedName>
    <definedName name="________DBA7" localSheetId="27">[1]worksheet!#REF!</definedName>
    <definedName name="________DBA7" localSheetId="28">[1]worksheet!#REF!</definedName>
    <definedName name="________DBA7" localSheetId="29">[1]worksheet!#REF!</definedName>
    <definedName name="________DBA7" localSheetId="30">[1]worksheet!#REF!</definedName>
    <definedName name="________DBA7" localSheetId="31">[1]worksheet!#REF!</definedName>
    <definedName name="________DBA7" localSheetId="32">[1]worksheet!#REF!</definedName>
    <definedName name="________DBA7" localSheetId="33">[1]worksheet!#REF!</definedName>
    <definedName name="________DBA7" localSheetId="34">[1]worksheet!#REF!</definedName>
    <definedName name="________DBA7" localSheetId="35">[1]worksheet!#REF!</definedName>
    <definedName name="________DBA7" localSheetId="36">[1]worksheet!#REF!</definedName>
    <definedName name="________DBA7" localSheetId="37">[1]worksheet!#REF!</definedName>
    <definedName name="________DBA7" localSheetId="38">[1]worksheet!#REF!</definedName>
    <definedName name="________DBA7" localSheetId="39">[1]worksheet!#REF!</definedName>
    <definedName name="________DBA7" localSheetId="40">[1]worksheet!#REF!</definedName>
    <definedName name="________DBA7" localSheetId="41">[1]worksheet!#REF!</definedName>
    <definedName name="________DBA7" localSheetId="42">[1]worksheet!#REF!</definedName>
    <definedName name="________DBA7" localSheetId="45">[1]worksheet!#REF!</definedName>
    <definedName name="________DBA7" localSheetId="43">[1]worksheet!#REF!</definedName>
    <definedName name="________DBA7" localSheetId="44">[1]worksheet!#REF!</definedName>
    <definedName name="________DBA7" localSheetId="46">[1]worksheet!#REF!</definedName>
    <definedName name="________DBA7" localSheetId="47">[1]worksheet!#REF!</definedName>
    <definedName name="________DBA7" localSheetId="48">[1]worksheet!#REF!</definedName>
    <definedName name="________DBA7" localSheetId="49">[1]worksheet!#REF!</definedName>
    <definedName name="________DBA7" localSheetId="50">[1]worksheet!#REF!</definedName>
    <definedName name="________DBA7" localSheetId="51">[1]worksheet!#REF!</definedName>
    <definedName name="________DBA7" localSheetId="52">[1]worksheet!#REF!</definedName>
    <definedName name="________DBA7" localSheetId="53">[1]worksheet!#REF!</definedName>
    <definedName name="________DBA7" localSheetId="54">[1]worksheet!#REF!</definedName>
    <definedName name="________DBA7" localSheetId="55">[1]worksheet!#REF!</definedName>
    <definedName name="________DBA7" localSheetId="56">[1]worksheet!#REF!</definedName>
    <definedName name="________DBA7" localSheetId="57">[1]worksheet!#REF!</definedName>
    <definedName name="________DBA7" localSheetId="58">[1]worksheet!#REF!</definedName>
    <definedName name="________DBA7" localSheetId="59">[1]worksheet!#REF!</definedName>
    <definedName name="________DBA7" localSheetId="60">[1]worksheet!#REF!</definedName>
    <definedName name="________DBA7" localSheetId="61">[1]worksheet!#REF!</definedName>
    <definedName name="________DBA7" localSheetId="62">[1]worksheet!#REF!</definedName>
    <definedName name="________DBA7" localSheetId="63">[1]worksheet!#REF!</definedName>
    <definedName name="________DBA7" localSheetId="64">[1]worksheet!#REF!</definedName>
    <definedName name="________DBA7" localSheetId="65">[1]worksheet!#REF!</definedName>
    <definedName name="________DBA7" localSheetId="66">[1]worksheet!#REF!</definedName>
    <definedName name="________DBA7" localSheetId="67">[1]worksheet!#REF!</definedName>
    <definedName name="________DBA7" localSheetId="68">[1]worksheet!#REF!</definedName>
    <definedName name="________DBA7" localSheetId="69">[1]worksheet!#REF!</definedName>
    <definedName name="________DBA7" localSheetId="70">[1]worksheet!#REF!</definedName>
    <definedName name="________DBA7" localSheetId="71">[1]worksheet!#REF!</definedName>
    <definedName name="________DBA7" localSheetId="72">[1]worksheet!#REF!</definedName>
    <definedName name="________DBA7" localSheetId="73">[1]worksheet!#REF!</definedName>
    <definedName name="________DBA7" localSheetId="74">[1]worksheet!#REF!</definedName>
    <definedName name="________DBA7" localSheetId="75">[1]worksheet!#REF!</definedName>
    <definedName name="________DBA7" localSheetId="76">[1]worksheet!#REF!</definedName>
    <definedName name="________DBA7" localSheetId="77">[1]worksheet!#REF!</definedName>
    <definedName name="________DBA7" localSheetId="78">[1]worksheet!#REF!</definedName>
    <definedName name="________DBA7" localSheetId="79">[1]worksheet!#REF!</definedName>
    <definedName name="________DBA7" localSheetId="80">[1]worksheet!#REF!</definedName>
    <definedName name="________DBA7" localSheetId="81">[1]worksheet!#REF!</definedName>
    <definedName name="________DBA7" localSheetId="82">[1]worksheet!#REF!</definedName>
    <definedName name="________DBA7" localSheetId="83">[1]worksheet!#REF!</definedName>
    <definedName name="________DBA7" localSheetId="84">[1]worksheet!#REF!</definedName>
    <definedName name="________DBA7" localSheetId="85">[1]worksheet!#REF!</definedName>
    <definedName name="________DBA7" localSheetId="86">[1]worksheet!#REF!</definedName>
    <definedName name="________DBA7" localSheetId="87">[1]worksheet!#REF!</definedName>
    <definedName name="________DBA7" localSheetId="88">[1]worksheet!#REF!</definedName>
    <definedName name="________DBA7" localSheetId="89">[1]worksheet!#REF!</definedName>
    <definedName name="________DBA7" localSheetId="90">[1]worksheet!#REF!</definedName>
    <definedName name="________DBA7" localSheetId="91">[1]worksheet!#REF!</definedName>
    <definedName name="________DBA7" localSheetId="92">[1]worksheet!#REF!</definedName>
    <definedName name="________DBA7" localSheetId="93">[1]worksheet!#REF!</definedName>
    <definedName name="________DBA7" localSheetId="94">[1]worksheet!#REF!</definedName>
    <definedName name="________DBA7" localSheetId="95">[1]worksheet!#REF!</definedName>
    <definedName name="________DBA7" localSheetId="96">[1]worksheet!#REF!</definedName>
    <definedName name="________DBA7" localSheetId="97">[1]worksheet!#REF!</definedName>
    <definedName name="________DBA7" localSheetId="98">[1]worksheet!#REF!</definedName>
    <definedName name="________DBA7" localSheetId="99">[1]worksheet!#REF!</definedName>
    <definedName name="________DBA7" localSheetId="15">[1]worksheet!#REF!</definedName>
    <definedName name="________DBA7" localSheetId="16">[1]worksheet!#REF!</definedName>
    <definedName name="________DBA7" localSheetId="17">[1]worksheet!#REF!</definedName>
    <definedName name="________DBA7" localSheetId="18">[1]worksheet!#REF!</definedName>
    <definedName name="________DBA7" localSheetId="19">[1]worksheet!#REF!</definedName>
    <definedName name="________DBA7" localSheetId="20">[1]worksheet!#REF!</definedName>
    <definedName name="________DBA7" localSheetId="21">[1]worksheet!#REF!</definedName>
    <definedName name="________DBA7" localSheetId="14">[1]worksheet!#REF!</definedName>
    <definedName name="________DBA7" localSheetId="7">[1]worksheet!#REF!</definedName>
    <definedName name="________DBA7" localSheetId="8">[1]worksheet!#REF!</definedName>
    <definedName name="________DBA7" localSheetId="9">[1]worksheet!#REF!</definedName>
    <definedName name="________DBA7" localSheetId="10">[1]worksheet!#REF!</definedName>
    <definedName name="________DBA7" localSheetId="11">[1]worksheet!#REF!</definedName>
    <definedName name="________DBA7" localSheetId="12">[1]worksheet!#REF!</definedName>
    <definedName name="________DBA7" localSheetId="13">[1]worksheet!#REF!</definedName>
    <definedName name="________DBA7" localSheetId="5">[1]worksheet!#REF!</definedName>
    <definedName name="________DBA7" localSheetId="6">[1]worksheet!#REF!</definedName>
    <definedName name="________DBA7">[1]worksheet!#REF!</definedName>
    <definedName name="_______DBA7" localSheetId="22">[1]worksheet!#REF!</definedName>
    <definedName name="_______DBA7" localSheetId="23">[1]worksheet!#REF!</definedName>
    <definedName name="_______DBA7" localSheetId="24">[1]worksheet!#REF!</definedName>
    <definedName name="_______DBA7" localSheetId="25">[1]worksheet!#REF!</definedName>
    <definedName name="_______DBA7" localSheetId="26">[1]worksheet!#REF!</definedName>
    <definedName name="_______DBA7" localSheetId="27">[1]worksheet!#REF!</definedName>
    <definedName name="_______DBA7" localSheetId="28">[1]worksheet!#REF!</definedName>
    <definedName name="_______DBA7" localSheetId="29">[1]worksheet!#REF!</definedName>
    <definedName name="_______DBA7" localSheetId="30">[1]worksheet!#REF!</definedName>
    <definedName name="_______DBA7" localSheetId="31">[1]worksheet!#REF!</definedName>
    <definedName name="_______DBA7" localSheetId="32">[1]worksheet!#REF!</definedName>
    <definedName name="_______DBA7" localSheetId="33">[1]worksheet!#REF!</definedName>
    <definedName name="_______DBA7" localSheetId="34">[1]worksheet!#REF!</definedName>
    <definedName name="_______DBA7" localSheetId="35">[1]worksheet!#REF!</definedName>
    <definedName name="_______DBA7" localSheetId="36">[1]worksheet!#REF!</definedName>
    <definedName name="_______DBA7" localSheetId="37">[1]worksheet!#REF!</definedName>
    <definedName name="_______DBA7" localSheetId="38">[1]worksheet!#REF!</definedName>
    <definedName name="_______DBA7" localSheetId="39">[1]worksheet!#REF!</definedName>
    <definedName name="_______DBA7" localSheetId="40">[1]worksheet!#REF!</definedName>
    <definedName name="_______DBA7" localSheetId="41">[1]worksheet!#REF!</definedName>
    <definedName name="_______DBA7" localSheetId="42">[1]worksheet!#REF!</definedName>
    <definedName name="_______DBA7" localSheetId="45">[1]worksheet!#REF!</definedName>
    <definedName name="_______DBA7" localSheetId="43">[1]worksheet!#REF!</definedName>
    <definedName name="_______DBA7" localSheetId="44">[1]worksheet!#REF!</definedName>
    <definedName name="_______DBA7" localSheetId="46">[1]worksheet!#REF!</definedName>
    <definedName name="_______DBA7" localSheetId="47">[1]worksheet!#REF!</definedName>
    <definedName name="_______DBA7" localSheetId="48">[1]worksheet!#REF!</definedName>
    <definedName name="_______DBA7" localSheetId="49">[1]worksheet!#REF!</definedName>
    <definedName name="_______DBA7" localSheetId="50">[1]worksheet!#REF!</definedName>
    <definedName name="_______DBA7" localSheetId="51">[1]worksheet!#REF!</definedName>
    <definedName name="_______DBA7" localSheetId="52">[1]worksheet!#REF!</definedName>
    <definedName name="_______DBA7" localSheetId="53">[1]worksheet!#REF!</definedName>
    <definedName name="_______DBA7" localSheetId="54">[1]worksheet!#REF!</definedName>
    <definedName name="_______DBA7" localSheetId="55">[1]worksheet!#REF!</definedName>
    <definedName name="_______DBA7" localSheetId="56">[1]worksheet!#REF!</definedName>
    <definedName name="_______DBA7" localSheetId="57">[1]worksheet!#REF!</definedName>
    <definedName name="_______DBA7" localSheetId="58">[1]worksheet!#REF!</definedName>
    <definedName name="_______DBA7" localSheetId="59">[1]worksheet!#REF!</definedName>
    <definedName name="_______DBA7" localSheetId="60">[1]worksheet!#REF!</definedName>
    <definedName name="_______DBA7" localSheetId="61">[1]worksheet!#REF!</definedName>
    <definedName name="_______DBA7" localSheetId="62">[1]worksheet!#REF!</definedName>
    <definedName name="_______DBA7" localSheetId="63">[1]worksheet!#REF!</definedName>
    <definedName name="_______DBA7" localSheetId="64">[1]worksheet!#REF!</definedName>
    <definedName name="_______DBA7" localSheetId="65">[1]worksheet!#REF!</definedName>
    <definedName name="_______DBA7" localSheetId="66">[1]worksheet!#REF!</definedName>
    <definedName name="_______DBA7" localSheetId="67">[1]worksheet!#REF!</definedName>
    <definedName name="_______DBA7" localSheetId="68">[1]worksheet!#REF!</definedName>
    <definedName name="_______DBA7" localSheetId="69">[1]worksheet!#REF!</definedName>
    <definedName name="_______DBA7" localSheetId="70">[1]worksheet!#REF!</definedName>
    <definedName name="_______DBA7" localSheetId="71">[1]worksheet!#REF!</definedName>
    <definedName name="_______DBA7" localSheetId="72">[1]worksheet!#REF!</definedName>
    <definedName name="_______DBA7" localSheetId="73">[1]worksheet!#REF!</definedName>
    <definedName name="_______DBA7" localSheetId="74">[1]worksheet!#REF!</definedName>
    <definedName name="_______DBA7" localSheetId="75">[1]worksheet!#REF!</definedName>
    <definedName name="_______DBA7" localSheetId="76">[1]worksheet!#REF!</definedName>
    <definedName name="_______DBA7" localSheetId="77">[1]worksheet!#REF!</definedName>
    <definedName name="_______DBA7" localSheetId="78">[1]worksheet!#REF!</definedName>
    <definedName name="_______DBA7" localSheetId="79">[1]worksheet!#REF!</definedName>
    <definedName name="_______DBA7" localSheetId="80">[1]worksheet!#REF!</definedName>
    <definedName name="_______DBA7" localSheetId="81">[1]worksheet!#REF!</definedName>
    <definedName name="_______DBA7" localSheetId="82">[1]worksheet!#REF!</definedName>
    <definedName name="_______DBA7" localSheetId="83">[1]worksheet!#REF!</definedName>
    <definedName name="_______DBA7" localSheetId="84">[1]worksheet!#REF!</definedName>
    <definedName name="_______DBA7" localSheetId="85">[1]worksheet!#REF!</definedName>
    <definedName name="_______DBA7" localSheetId="86">[1]worksheet!#REF!</definedName>
    <definedName name="_______DBA7" localSheetId="87">[1]worksheet!#REF!</definedName>
    <definedName name="_______DBA7" localSheetId="88">[1]worksheet!#REF!</definedName>
    <definedName name="_______DBA7" localSheetId="89">[1]worksheet!#REF!</definedName>
    <definedName name="_______DBA7" localSheetId="90">[1]worksheet!#REF!</definedName>
    <definedName name="_______DBA7" localSheetId="91">[1]worksheet!#REF!</definedName>
    <definedName name="_______DBA7" localSheetId="92">[1]worksheet!#REF!</definedName>
    <definedName name="_______DBA7" localSheetId="93">[1]worksheet!#REF!</definedName>
    <definedName name="_______DBA7" localSheetId="94">[1]worksheet!#REF!</definedName>
    <definedName name="_______DBA7" localSheetId="95">[1]worksheet!#REF!</definedName>
    <definedName name="_______DBA7" localSheetId="96">[1]worksheet!#REF!</definedName>
    <definedName name="_______DBA7" localSheetId="97">[1]worksheet!#REF!</definedName>
    <definedName name="_______DBA7" localSheetId="98">[1]worksheet!#REF!</definedName>
    <definedName name="_______DBA7" localSheetId="99">[1]worksheet!#REF!</definedName>
    <definedName name="_______DBA7" localSheetId="15">[1]worksheet!#REF!</definedName>
    <definedName name="_______DBA7" localSheetId="16">[1]worksheet!#REF!</definedName>
    <definedName name="_______DBA7" localSheetId="17">[1]worksheet!#REF!</definedName>
    <definedName name="_______DBA7" localSheetId="18">[1]worksheet!#REF!</definedName>
    <definedName name="_______DBA7" localSheetId="19">[1]worksheet!#REF!</definedName>
    <definedName name="_______DBA7" localSheetId="20">[1]worksheet!#REF!</definedName>
    <definedName name="_______DBA7" localSheetId="21">[1]worksheet!#REF!</definedName>
    <definedName name="_______DBA7" localSheetId="14">[1]worksheet!#REF!</definedName>
    <definedName name="_______DBA7" localSheetId="7">[1]worksheet!#REF!</definedName>
    <definedName name="_______DBA7" localSheetId="8">[1]worksheet!#REF!</definedName>
    <definedName name="_______DBA7" localSheetId="9">[1]worksheet!#REF!</definedName>
    <definedName name="_______DBA7" localSheetId="10">[1]worksheet!#REF!</definedName>
    <definedName name="_______DBA7" localSheetId="11">[1]worksheet!#REF!</definedName>
    <definedName name="_______DBA7" localSheetId="12">[1]worksheet!#REF!</definedName>
    <definedName name="_______DBA7" localSheetId="13">[1]worksheet!#REF!</definedName>
    <definedName name="_______DBA7" localSheetId="5">[1]worksheet!#REF!</definedName>
    <definedName name="_______DBA7" localSheetId="6">[1]worksheet!#REF!</definedName>
    <definedName name="_______DBA7">[1]worksheet!#REF!</definedName>
    <definedName name="_____DBA7" localSheetId="45">[1]worksheet!#REF!</definedName>
    <definedName name="_____DBA7" localSheetId="43">[1]worksheet!#REF!</definedName>
    <definedName name="_____DBA7" localSheetId="44">[1]worksheet!#REF!</definedName>
    <definedName name="_____DBA7" localSheetId="46">[1]worksheet!#REF!</definedName>
    <definedName name="_____DBA7" localSheetId="47">[1]worksheet!#REF!</definedName>
    <definedName name="_____DBA7" localSheetId="48">[1]worksheet!#REF!</definedName>
    <definedName name="_____DBA7" localSheetId="49">[1]worksheet!#REF!</definedName>
    <definedName name="_____DBA7" localSheetId="50">[1]worksheet!#REF!</definedName>
    <definedName name="_____DBA7" localSheetId="51">[1]worksheet!#REF!</definedName>
    <definedName name="_____DBA7" localSheetId="52">[1]worksheet!#REF!</definedName>
    <definedName name="_____DBA7" localSheetId="53">[1]worksheet!#REF!</definedName>
    <definedName name="_____DBA7" localSheetId="54">[1]worksheet!#REF!</definedName>
    <definedName name="_____DBA7" localSheetId="55">[1]worksheet!#REF!</definedName>
    <definedName name="_____DBA7" localSheetId="56">[1]worksheet!#REF!</definedName>
    <definedName name="_____DBA7" localSheetId="57">[1]worksheet!#REF!</definedName>
    <definedName name="_____DBA7" localSheetId="58">[1]worksheet!#REF!</definedName>
    <definedName name="_____DBA7" localSheetId="59">[1]worksheet!#REF!</definedName>
    <definedName name="_____DBA7" localSheetId="60">[1]worksheet!#REF!</definedName>
    <definedName name="_____DBA7" localSheetId="61">[1]worksheet!#REF!</definedName>
    <definedName name="_____DBA7" localSheetId="62">[1]worksheet!#REF!</definedName>
    <definedName name="_____DBA7" localSheetId="63">[1]worksheet!#REF!</definedName>
    <definedName name="_____DBA7" localSheetId="64">[1]worksheet!#REF!</definedName>
    <definedName name="_____DBA7" localSheetId="65">[1]worksheet!#REF!</definedName>
    <definedName name="_____DBA7" localSheetId="66">[1]worksheet!#REF!</definedName>
    <definedName name="_____DBA7" localSheetId="67">[1]worksheet!#REF!</definedName>
    <definedName name="_____DBA7" localSheetId="68">[1]worksheet!#REF!</definedName>
    <definedName name="_____DBA7" localSheetId="69">[1]worksheet!#REF!</definedName>
    <definedName name="_____DBA7" localSheetId="70">[1]worksheet!#REF!</definedName>
    <definedName name="_____DBA7" localSheetId="71">[1]worksheet!#REF!</definedName>
    <definedName name="_____DBA7" localSheetId="72">[1]worksheet!#REF!</definedName>
    <definedName name="_____DBA7" localSheetId="73">[1]worksheet!#REF!</definedName>
    <definedName name="_____DBA7" localSheetId="74">[1]worksheet!#REF!</definedName>
    <definedName name="_____DBA7" localSheetId="75">[1]worksheet!#REF!</definedName>
    <definedName name="_____DBA7" localSheetId="76">[1]worksheet!#REF!</definedName>
    <definedName name="_____DBA7" localSheetId="77">[1]worksheet!#REF!</definedName>
    <definedName name="_____DBA7" localSheetId="78">[1]worksheet!#REF!</definedName>
    <definedName name="_____DBA7" localSheetId="79">[1]worksheet!#REF!</definedName>
    <definedName name="_____DBA7" localSheetId="80">[1]worksheet!#REF!</definedName>
    <definedName name="_____DBA7" localSheetId="81">[1]worksheet!#REF!</definedName>
    <definedName name="_____DBA7" localSheetId="82">[1]worksheet!#REF!</definedName>
    <definedName name="_____DBA7" localSheetId="83">[1]worksheet!#REF!</definedName>
    <definedName name="_____DBA7" localSheetId="84">[1]worksheet!#REF!</definedName>
    <definedName name="_____DBA7" localSheetId="85">[1]worksheet!#REF!</definedName>
    <definedName name="_____DBA7" localSheetId="86">[1]worksheet!#REF!</definedName>
    <definedName name="_____DBA7" localSheetId="87">[1]worksheet!#REF!</definedName>
    <definedName name="_____DBA7" localSheetId="88">[1]worksheet!#REF!</definedName>
    <definedName name="_____DBA7" localSheetId="89">[1]worksheet!#REF!</definedName>
    <definedName name="_____DBA7" localSheetId="90">[1]worksheet!#REF!</definedName>
    <definedName name="_____DBA7" localSheetId="91">[1]worksheet!#REF!</definedName>
    <definedName name="_____DBA7" localSheetId="92">[1]worksheet!#REF!</definedName>
    <definedName name="_____DBA7" localSheetId="93">[1]worksheet!#REF!</definedName>
    <definedName name="_____DBA7" localSheetId="94">[1]worksheet!#REF!</definedName>
    <definedName name="_____DBA7" localSheetId="95">[1]worksheet!#REF!</definedName>
    <definedName name="_____DBA7" localSheetId="96">[1]worksheet!#REF!</definedName>
    <definedName name="_____DBA7" localSheetId="97">[1]worksheet!#REF!</definedName>
    <definedName name="_____DBA7" localSheetId="98">[1]worksheet!#REF!</definedName>
    <definedName name="_____DBA7" localSheetId="99">[1]worksheet!#REF!</definedName>
    <definedName name="_____DBA7" localSheetId="5">[1]worksheet!#REF!</definedName>
    <definedName name="_____DBA7">[1]worksheet!#REF!</definedName>
    <definedName name="____DBA7" localSheetId="45">[1]worksheet!#REF!</definedName>
    <definedName name="____DBA7" localSheetId="43">[1]worksheet!#REF!</definedName>
    <definedName name="____DBA7" localSheetId="44">[1]worksheet!#REF!</definedName>
    <definedName name="____DBA7" localSheetId="46">[1]worksheet!#REF!</definedName>
    <definedName name="____DBA7" localSheetId="47">[1]worksheet!#REF!</definedName>
    <definedName name="____DBA7" localSheetId="48">[1]worksheet!#REF!</definedName>
    <definedName name="____DBA7" localSheetId="49">[1]worksheet!#REF!</definedName>
    <definedName name="____DBA7" localSheetId="50">[1]worksheet!#REF!</definedName>
    <definedName name="____DBA7" localSheetId="51">[1]worksheet!#REF!</definedName>
    <definedName name="____DBA7" localSheetId="52">[1]worksheet!#REF!</definedName>
    <definedName name="____DBA7" localSheetId="53">[1]worksheet!#REF!</definedName>
    <definedName name="____DBA7" localSheetId="54">[1]worksheet!#REF!</definedName>
    <definedName name="____DBA7" localSheetId="55">[1]worksheet!#REF!</definedName>
    <definedName name="____DBA7" localSheetId="56">[1]worksheet!#REF!</definedName>
    <definedName name="____DBA7" localSheetId="57">[1]worksheet!#REF!</definedName>
    <definedName name="____DBA7" localSheetId="58">[1]worksheet!#REF!</definedName>
    <definedName name="____DBA7" localSheetId="59">[1]worksheet!#REF!</definedName>
    <definedName name="____DBA7" localSheetId="60">[1]worksheet!#REF!</definedName>
    <definedName name="____DBA7" localSheetId="61">[1]worksheet!#REF!</definedName>
    <definedName name="____DBA7" localSheetId="62">[1]worksheet!#REF!</definedName>
    <definedName name="____DBA7" localSheetId="63">[1]worksheet!#REF!</definedName>
    <definedName name="____DBA7" localSheetId="64">[1]worksheet!#REF!</definedName>
    <definedName name="____DBA7" localSheetId="65">[1]worksheet!#REF!</definedName>
    <definedName name="____DBA7" localSheetId="66">[1]worksheet!#REF!</definedName>
    <definedName name="____DBA7" localSheetId="67">[1]worksheet!#REF!</definedName>
    <definedName name="____DBA7" localSheetId="68">[1]worksheet!#REF!</definedName>
    <definedName name="____DBA7" localSheetId="69">[1]worksheet!#REF!</definedName>
    <definedName name="____DBA7" localSheetId="70">[1]worksheet!#REF!</definedName>
    <definedName name="____DBA7" localSheetId="71">[1]worksheet!#REF!</definedName>
    <definedName name="____DBA7" localSheetId="72">[1]worksheet!#REF!</definedName>
    <definedName name="____DBA7" localSheetId="73">[1]worksheet!#REF!</definedName>
    <definedName name="____DBA7" localSheetId="74">[1]worksheet!#REF!</definedName>
    <definedName name="____DBA7" localSheetId="75">[1]worksheet!#REF!</definedName>
    <definedName name="____DBA7" localSheetId="76">[1]worksheet!#REF!</definedName>
    <definedName name="____DBA7" localSheetId="77">[1]worksheet!#REF!</definedName>
    <definedName name="____DBA7" localSheetId="78">[1]worksheet!#REF!</definedName>
    <definedName name="____DBA7" localSheetId="79">[1]worksheet!#REF!</definedName>
    <definedName name="____DBA7" localSheetId="80">[1]worksheet!#REF!</definedName>
    <definedName name="____DBA7" localSheetId="81">[1]worksheet!#REF!</definedName>
    <definedName name="____DBA7" localSheetId="82">[1]worksheet!#REF!</definedName>
    <definedName name="____DBA7" localSheetId="83">[1]worksheet!#REF!</definedName>
    <definedName name="____DBA7" localSheetId="84">[1]worksheet!#REF!</definedName>
    <definedName name="____DBA7" localSheetId="85">[1]worksheet!#REF!</definedName>
    <definedName name="____DBA7" localSheetId="86">[1]worksheet!#REF!</definedName>
    <definedName name="____DBA7" localSheetId="87">[1]worksheet!#REF!</definedName>
    <definedName name="____DBA7" localSheetId="88">[1]worksheet!#REF!</definedName>
    <definedName name="____DBA7" localSheetId="89">[1]worksheet!#REF!</definedName>
    <definedName name="____DBA7" localSheetId="90">[1]worksheet!#REF!</definedName>
    <definedName name="____DBA7" localSheetId="91">[1]worksheet!#REF!</definedName>
    <definedName name="____DBA7" localSheetId="92">[1]worksheet!#REF!</definedName>
    <definedName name="____DBA7" localSheetId="93">[1]worksheet!#REF!</definedName>
    <definedName name="____DBA7" localSheetId="94">[1]worksheet!#REF!</definedName>
    <definedName name="____DBA7" localSheetId="95">[1]worksheet!#REF!</definedName>
    <definedName name="____DBA7" localSheetId="96">[1]worksheet!#REF!</definedName>
    <definedName name="____DBA7" localSheetId="97">[1]worksheet!#REF!</definedName>
    <definedName name="____DBA7" localSheetId="98">[1]worksheet!#REF!</definedName>
    <definedName name="____DBA7" localSheetId="99">[1]worksheet!#REF!</definedName>
    <definedName name="____DBA7">[1]worksheet!#REF!</definedName>
    <definedName name="___DBA7" localSheetId="45">[1]worksheet!#REF!</definedName>
    <definedName name="___DBA7" localSheetId="43">[1]worksheet!#REF!</definedName>
    <definedName name="___DBA7" localSheetId="44">[1]worksheet!#REF!</definedName>
    <definedName name="___DBA7" localSheetId="46">[1]worksheet!#REF!</definedName>
    <definedName name="___DBA7" localSheetId="47">[1]worksheet!#REF!</definedName>
    <definedName name="___DBA7" localSheetId="48">[1]worksheet!#REF!</definedName>
    <definedName name="___DBA7" localSheetId="49">[1]worksheet!#REF!</definedName>
    <definedName name="___DBA7" localSheetId="50">[1]worksheet!#REF!</definedName>
    <definedName name="___DBA7" localSheetId="51">[1]worksheet!#REF!</definedName>
    <definedName name="___DBA7" localSheetId="52">[1]worksheet!#REF!</definedName>
    <definedName name="___DBA7" localSheetId="53">[1]worksheet!#REF!</definedName>
    <definedName name="___DBA7" localSheetId="54">[1]worksheet!#REF!</definedName>
    <definedName name="___DBA7" localSheetId="55">[1]worksheet!#REF!</definedName>
    <definedName name="___DBA7" localSheetId="56">[1]worksheet!#REF!</definedName>
    <definedName name="___DBA7" localSheetId="57">[1]worksheet!#REF!</definedName>
    <definedName name="___DBA7" localSheetId="58">[1]worksheet!#REF!</definedName>
    <definedName name="___DBA7" localSheetId="59">[1]worksheet!#REF!</definedName>
    <definedName name="___DBA7" localSheetId="60">[1]worksheet!#REF!</definedName>
    <definedName name="___DBA7" localSheetId="61">[1]worksheet!#REF!</definedName>
    <definedName name="___DBA7" localSheetId="62">[1]worksheet!#REF!</definedName>
    <definedName name="___DBA7" localSheetId="63">[1]worksheet!#REF!</definedName>
    <definedName name="___DBA7" localSheetId="64">[1]worksheet!#REF!</definedName>
    <definedName name="___DBA7" localSheetId="65">[1]worksheet!#REF!</definedName>
    <definedName name="___DBA7" localSheetId="66">[1]worksheet!#REF!</definedName>
    <definedName name="___DBA7" localSheetId="67">[1]worksheet!#REF!</definedName>
    <definedName name="___DBA7" localSheetId="68">[1]worksheet!#REF!</definedName>
    <definedName name="___DBA7" localSheetId="69">[1]worksheet!#REF!</definedName>
    <definedName name="___DBA7" localSheetId="70">[1]worksheet!#REF!</definedName>
    <definedName name="___DBA7" localSheetId="71">[1]worksheet!#REF!</definedName>
    <definedName name="___DBA7" localSheetId="72">[1]worksheet!#REF!</definedName>
    <definedName name="___DBA7" localSheetId="73">[1]worksheet!#REF!</definedName>
    <definedName name="___DBA7" localSheetId="74">[1]worksheet!#REF!</definedName>
    <definedName name="___DBA7" localSheetId="75">[1]worksheet!#REF!</definedName>
    <definedName name="___DBA7" localSheetId="76">[1]worksheet!#REF!</definedName>
    <definedName name="___DBA7" localSheetId="77">[1]worksheet!#REF!</definedName>
    <definedName name="___DBA7" localSheetId="78">[1]worksheet!#REF!</definedName>
    <definedName name="___DBA7" localSheetId="79">[1]worksheet!#REF!</definedName>
    <definedName name="___DBA7" localSheetId="80">[1]worksheet!#REF!</definedName>
    <definedName name="___DBA7" localSheetId="81">[1]worksheet!#REF!</definedName>
    <definedName name="___DBA7" localSheetId="82">[1]worksheet!#REF!</definedName>
    <definedName name="___DBA7" localSheetId="83">[1]worksheet!#REF!</definedName>
    <definedName name="___DBA7" localSheetId="84">[1]worksheet!#REF!</definedName>
    <definedName name="___DBA7" localSheetId="85">[1]worksheet!#REF!</definedName>
    <definedName name="___DBA7" localSheetId="86">[1]worksheet!#REF!</definedName>
    <definedName name="___DBA7" localSheetId="87">[1]worksheet!#REF!</definedName>
    <definedName name="___DBA7" localSheetId="88">[1]worksheet!#REF!</definedName>
    <definedName name="___DBA7" localSheetId="89">[1]worksheet!#REF!</definedName>
    <definedName name="___DBA7" localSheetId="90">[1]worksheet!#REF!</definedName>
    <definedName name="___DBA7" localSheetId="91">[1]worksheet!#REF!</definedName>
    <definedName name="___DBA7" localSheetId="92">[1]worksheet!#REF!</definedName>
    <definedName name="___DBA7" localSheetId="93">[1]worksheet!#REF!</definedName>
    <definedName name="___DBA7" localSheetId="94">[1]worksheet!#REF!</definedName>
    <definedName name="___DBA7" localSheetId="95">[1]worksheet!#REF!</definedName>
    <definedName name="___DBA7" localSheetId="96">[1]worksheet!#REF!</definedName>
    <definedName name="___DBA7" localSheetId="97">[1]worksheet!#REF!</definedName>
    <definedName name="___DBA7" localSheetId="98">[1]worksheet!#REF!</definedName>
    <definedName name="___DBA7" localSheetId="99">[1]worksheet!#REF!</definedName>
    <definedName name="___DBA7">[1]worksheet!#REF!</definedName>
    <definedName name="__123Graph_A" localSheetId="45" hidden="1">[2]A!#REF!</definedName>
    <definedName name="__123Graph_A" localSheetId="43" hidden="1">[2]A!#REF!</definedName>
    <definedName name="__123Graph_A" localSheetId="44" hidden="1">[2]A!#REF!</definedName>
    <definedName name="__123Graph_A" localSheetId="46" hidden="1">[2]A!#REF!</definedName>
    <definedName name="__123Graph_A" localSheetId="47" hidden="1">[2]A!#REF!</definedName>
    <definedName name="__123Graph_A" localSheetId="48" hidden="1">[2]A!#REF!</definedName>
    <definedName name="__123Graph_A" localSheetId="49" hidden="1">[2]A!#REF!</definedName>
    <definedName name="__123Graph_A" localSheetId="50" hidden="1">[2]A!#REF!</definedName>
    <definedName name="__123Graph_A" localSheetId="51" hidden="1">[2]A!#REF!</definedName>
    <definedName name="__123Graph_A" localSheetId="52" hidden="1">[2]A!#REF!</definedName>
    <definedName name="__123Graph_A" localSheetId="53" hidden="1">[2]A!#REF!</definedName>
    <definedName name="__123Graph_A" localSheetId="54" hidden="1">[2]A!#REF!</definedName>
    <definedName name="__123Graph_A" localSheetId="55" hidden="1">[2]A!#REF!</definedName>
    <definedName name="__123Graph_A" localSheetId="56" hidden="1">[2]A!#REF!</definedName>
    <definedName name="__123Graph_A" localSheetId="57" hidden="1">[2]A!#REF!</definedName>
    <definedName name="__123Graph_A" localSheetId="58" hidden="1">[2]A!#REF!</definedName>
    <definedName name="__123Graph_A" localSheetId="59" hidden="1">[2]A!#REF!</definedName>
    <definedName name="__123Graph_A" localSheetId="60" hidden="1">[2]A!#REF!</definedName>
    <definedName name="__123Graph_A" localSheetId="61" hidden="1">[2]A!#REF!</definedName>
    <definedName name="__123Graph_A" localSheetId="62" hidden="1">[2]A!#REF!</definedName>
    <definedName name="__123Graph_A" localSheetId="63" hidden="1">[2]A!#REF!</definedName>
    <definedName name="__123Graph_A" localSheetId="64" hidden="1">[2]A!#REF!</definedName>
    <definedName name="__123Graph_A" localSheetId="65" hidden="1">[2]A!#REF!</definedName>
    <definedName name="__123Graph_A" localSheetId="66" hidden="1">[2]A!#REF!</definedName>
    <definedName name="__123Graph_A" localSheetId="67" hidden="1">[2]A!#REF!</definedName>
    <definedName name="__123Graph_A" localSheetId="68" hidden="1">[2]A!#REF!</definedName>
    <definedName name="__123Graph_A" localSheetId="69" hidden="1">[2]A!#REF!</definedName>
    <definedName name="__123Graph_A" localSheetId="70" hidden="1">[2]A!#REF!</definedName>
    <definedName name="__123Graph_A" localSheetId="71" hidden="1">[2]A!#REF!</definedName>
    <definedName name="__123Graph_A" localSheetId="72" hidden="1">[2]A!#REF!</definedName>
    <definedName name="__123Graph_A" localSheetId="73" hidden="1">[2]A!#REF!</definedName>
    <definedName name="__123Graph_A" localSheetId="74" hidden="1">[2]A!#REF!</definedName>
    <definedName name="__123Graph_A" localSheetId="75" hidden="1">[2]A!#REF!</definedName>
    <definedName name="__123Graph_A" localSheetId="76" hidden="1">[2]A!#REF!</definedName>
    <definedName name="__123Graph_A" localSheetId="77" hidden="1">[2]A!#REF!</definedName>
    <definedName name="__123Graph_A" localSheetId="78" hidden="1">[2]A!#REF!</definedName>
    <definedName name="__123Graph_A" localSheetId="79" hidden="1">[2]A!#REF!</definedName>
    <definedName name="__123Graph_A" localSheetId="80" hidden="1">[2]A!#REF!</definedName>
    <definedName name="__123Graph_A" localSheetId="81" hidden="1">[2]A!#REF!</definedName>
    <definedName name="__123Graph_A" localSheetId="82" hidden="1">[2]A!#REF!</definedName>
    <definedName name="__123Graph_A" localSheetId="83" hidden="1">[2]A!#REF!</definedName>
    <definedName name="__123Graph_A" localSheetId="84" hidden="1">[2]A!#REF!</definedName>
    <definedName name="__123Graph_A" localSheetId="85" hidden="1">[2]A!#REF!</definedName>
    <definedName name="__123Graph_A" localSheetId="86" hidden="1">[2]A!#REF!</definedName>
    <definedName name="__123Graph_A" localSheetId="87" hidden="1">[2]A!#REF!</definedName>
    <definedName name="__123Graph_A" localSheetId="88" hidden="1">[2]A!#REF!</definedName>
    <definedName name="__123Graph_A" localSheetId="89" hidden="1">[2]A!#REF!</definedName>
    <definedName name="__123Graph_A" localSheetId="90" hidden="1">[2]A!#REF!</definedName>
    <definedName name="__123Graph_A" localSheetId="91" hidden="1">[2]A!#REF!</definedName>
    <definedName name="__123Graph_A" localSheetId="92" hidden="1">[2]A!#REF!</definedName>
    <definedName name="__123Graph_A" localSheetId="93" hidden="1">[2]A!#REF!</definedName>
    <definedName name="__123Graph_A" localSheetId="94" hidden="1">[2]A!#REF!</definedName>
    <definedName name="__123Graph_A" localSheetId="95" hidden="1">[2]A!#REF!</definedName>
    <definedName name="__123Graph_A" localSheetId="96" hidden="1">[2]A!#REF!</definedName>
    <definedName name="__123Graph_A" localSheetId="97" hidden="1">[2]A!#REF!</definedName>
    <definedName name="__123Graph_A" localSheetId="98" hidden="1">[2]A!#REF!</definedName>
    <definedName name="__123Graph_A" localSheetId="99" hidden="1">[2]A!#REF!</definedName>
    <definedName name="__123Graph_A" hidden="1">[2]A!#REF!</definedName>
    <definedName name="__123Graph_APL" localSheetId="45" hidden="1">[2]A!#REF!</definedName>
    <definedName name="__123Graph_APL" localSheetId="43" hidden="1">[2]A!#REF!</definedName>
    <definedName name="__123Graph_APL" localSheetId="44" hidden="1">[2]A!#REF!</definedName>
    <definedName name="__123Graph_APL" localSheetId="46" hidden="1">[2]A!#REF!</definedName>
    <definedName name="__123Graph_APL" localSheetId="47" hidden="1">[2]A!#REF!</definedName>
    <definedName name="__123Graph_APL" localSheetId="48" hidden="1">[2]A!#REF!</definedName>
    <definedName name="__123Graph_APL" localSheetId="49" hidden="1">[2]A!#REF!</definedName>
    <definedName name="__123Graph_APL" localSheetId="50" hidden="1">[2]A!#REF!</definedName>
    <definedName name="__123Graph_APL" localSheetId="51" hidden="1">[2]A!#REF!</definedName>
    <definedName name="__123Graph_APL" localSheetId="52" hidden="1">[2]A!#REF!</definedName>
    <definedName name="__123Graph_APL" localSheetId="53" hidden="1">[2]A!#REF!</definedName>
    <definedName name="__123Graph_APL" localSheetId="54" hidden="1">[2]A!#REF!</definedName>
    <definedName name="__123Graph_APL" localSheetId="55" hidden="1">[2]A!#REF!</definedName>
    <definedName name="__123Graph_APL" localSheetId="56" hidden="1">[2]A!#REF!</definedName>
    <definedName name="__123Graph_APL" localSheetId="57" hidden="1">[2]A!#REF!</definedName>
    <definedName name="__123Graph_APL" localSheetId="58" hidden="1">[2]A!#REF!</definedName>
    <definedName name="__123Graph_APL" localSheetId="59" hidden="1">[2]A!#REF!</definedName>
    <definedName name="__123Graph_APL" localSheetId="60" hidden="1">[2]A!#REF!</definedName>
    <definedName name="__123Graph_APL" localSheetId="61" hidden="1">[2]A!#REF!</definedName>
    <definedName name="__123Graph_APL" localSheetId="62" hidden="1">[2]A!#REF!</definedName>
    <definedName name="__123Graph_APL" localSheetId="63" hidden="1">[2]A!#REF!</definedName>
    <definedName name="__123Graph_APL" localSheetId="64" hidden="1">[2]A!#REF!</definedName>
    <definedName name="__123Graph_APL" localSheetId="65" hidden="1">[2]A!#REF!</definedName>
    <definedName name="__123Graph_APL" localSheetId="66" hidden="1">[2]A!#REF!</definedName>
    <definedName name="__123Graph_APL" localSheetId="67" hidden="1">[2]A!#REF!</definedName>
    <definedName name="__123Graph_APL" localSheetId="68" hidden="1">[2]A!#REF!</definedName>
    <definedName name="__123Graph_APL" localSheetId="69" hidden="1">[2]A!#REF!</definedName>
    <definedName name="__123Graph_APL" localSheetId="70" hidden="1">[2]A!#REF!</definedName>
    <definedName name="__123Graph_APL" localSheetId="71" hidden="1">[2]A!#REF!</definedName>
    <definedName name="__123Graph_APL" localSheetId="72" hidden="1">[2]A!#REF!</definedName>
    <definedName name="__123Graph_APL" localSheetId="73" hidden="1">[2]A!#REF!</definedName>
    <definedName name="__123Graph_APL" localSheetId="74" hidden="1">[2]A!#REF!</definedName>
    <definedName name="__123Graph_APL" localSheetId="75" hidden="1">[2]A!#REF!</definedName>
    <definedName name="__123Graph_APL" localSheetId="76" hidden="1">[2]A!#REF!</definedName>
    <definedName name="__123Graph_APL" localSheetId="77" hidden="1">[2]A!#REF!</definedName>
    <definedName name="__123Graph_APL" localSheetId="78" hidden="1">[2]A!#REF!</definedName>
    <definedName name="__123Graph_APL" localSheetId="79" hidden="1">[2]A!#REF!</definedName>
    <definedName name="__123Graph_APL" localSheetId="80" hidden="1">[2]A!#REF!</definedName>
    <definedName name="__123Graph_APL" localSheetId="81" hidden="1">[2]A!#REF!</definedName>
    <definedName name="__123Graph_APL" localSheetId="82" hidden="1">[2]A!#REF!</definedName>
    <definedName name="__123Graph_APL" localSheetId="83" hidden="1">[2]A!#REF!</definedName>
    <definedName name="__123Graph_APL" localSheetId="84" hidden="1">[2]A!#REF!</definedName>
    <definedName name="__123Graph_APL" localSheetId="85" hidden="1">[2]A!#REF!</definedName>
    <definedName name="__123Graph_APL" localSheetId="86" hidden="1">[2]A!#REF!</definedName>
    <definedName name="__123Graph_APL" localSheetId="87" hidden="1">[2]A!#REF!</definedName>
    <definedName name="__123Graph_APL" localSheetId="88" hidden="1">[2]A!#REF!</definedName>
    <definedName name="__123Graph_APL" localSheetId="89" hidden="1">[2]A!#REF!</definedName>
    <definedName name="__123Graph_APL" localSheetId="90" hidden="1">[2]A!#REF!</definedName>
    <definedName name="__123Graph_APL" localSheetId="91" hidden="1">[2]A!#REF!</definedName>
    <definedName name="__123Graph_APL" localSheetId="92" hidden="1">[2]A!#REF!</definedName>
    <definedName name="__123Graph_APL" localSheetId="93" hidden="1">[2]A!#REF!</definedName>
    <definedName name="__123Graph_APL" localSheetId="94" hidden="1">[2]A!#REF!</definedName>
    <definedName name="__123Graph_APL" localSheetId="95" hidden="1">[2]A!#REF!</definedName>
    <definedName name="__123Graph_APL" localSheetId="96" hidden="1">[2]A!#REF!</definedName>
    <definedName name="__123Graph_APL" localSheetId="97" hidden="1">[2]A!#REF!</definedName>
    <definedName name="__123Graph_APL" localSheetId="98" hidden="1">[2]A!#REF!</definedName>
    <definedName name="__123Graph_APL" localSheetId="99" hidden="1">[2]A!#REF!</definedName>
    <definedName name="__123Graph_APL" hidden="1">[2]A!#REF!</definedName>
    <definedName name="__123Graph_B" localSheetId="45" hidden="1">[2]A!#REF!</definedName>
    <definedName name="__123Graph_B" localSheetId="43" hidden="1">[2]A!#REF!</definedName>
    <definedName name="__123Graph_B" localSheetId="44" hidden="1">[2]A!#REF!</definedName>
    <definedName name="__123Graph_B" localSheetId="46" hidden="1">[2]A!#REF!</definedName>
    <definedName name="__123Graph_B" localSheetId="47" hidden="1">[2]A!#REF!</definedName>
    <definedName name="__123Graph_B" localSheetId="48" hidden="1">[2]A!#REF!</definedName>
    <definedName name="__123Graph_B" localSheetId="49" hidden="1">[2]A!#REF!</definedName>
    <definedName name="__123Graph_B" localSheetId="50" hidden="1">[2]A!#REF!</definedName>
    <definedName name="__123Graph_B" localSheetId="51" hidden="1">[2]A!#REF!</definedName>
    <definedName name="__123Graph_B" localSheetId="52" hidden="1">[2]A!#REF!</definedName>
    <definedName name="__123Graph_B" localSheetId="53" hidden="1">[2]A!#REF!</definedName>
    <definedName name="__123Graph_B" localSheetId="54" hidden="1">[2]A!#REF!</definedName>
    <definedName name="__123Graph_B" localSheetId="55" hidden="1">[2]A!#REF!</definedName>
    <definedName name="__123Graph_B" localSheetId="56" hidden="1">[2]A!#REF!</definedName>
    <definedName name="__123Graph_B" localSheetId="57" hidden="1">[2]A!#REF!</definedName>
    <definedName name="__123Graph_B" localSheetId="58" hidden="1">[2]A!#REF!</definedName>
    <definedName name="__123Graph_B" localSheetId="59" hidden="1">[2]A!#REF!</definedName>
    <definedName name="__123Graph_B" localSheetId="60" hidden="1">[2]A!#REF!</definedName>
    <definedName name="__123Graph_B" localSheetId="61" hidden="1">[2]A!#REF!</definedName>
    <definedName name="__123Graph_B" localSheetId="62" hidden="1">[2]A!#REF!</definedName>
    <definedName name="__123Graph_B" localSheetId="63" hidden="1">[2]A!#REF!</definedName>
    <definedName name="__123Graph_B" localSheetId="64" hidden="1">[2]A!#REF!</definedName>
    <definedName name="__123Graph_B" localSheetId="65" hidden="1">[2]A!#REF!</definedName>
    <definedName name="__123Graph_B" localSheetId="66" hidden="1">[2]A!#REF!</definedName>
    <definedName name="__123Graph_B" localSheetId="67" hidden="1">[2]A!#REF!</definedName>
    <definedName name="__123Graph_B" localSheetId="68" hidden="1">[2]A!#REF!</definedName>
    <definedName name="__123Graph_B" localSheetId="69" hidden="1">[2]A!#REF!</definedName>
    <definedName name="__123Graph_B" localSheetId="70" hidden="1">[2]A!#REF!</definedName>
    <definedName name="__123Graph_B" localSheetId="71" hidden="1">[2]A!#REF!</definedName>
    <definedName name="__123Graph_B" localSheetId="72" hidden="1">[2]A!#REF!</definedName>
    <definedName name="__123Graph_B" localSheetId="73" hidden="1">[2]A!#REF!</definedName>
    <definedName name="__123Graph_B" localSheetId="74" hidden="1">[2]A!#REF!</definedName>
    <definedName name="__123Graph_B" localSheetId="75" hidden="1">[2]A!#REF!</definedName>
    <definedName name="__123Graph_B" localSheetId="76" hidden="1">[2]A!#REF!</definedName>
    <definedName name="__123Graph_B" localSheetId="77" hidden="1">[2]A!#REF!</definedName>
    <definedName name="__123Graph_B" localSheetId="78" hidden="1">[2]A!#REF!</definedName>
    <definedName name="__123Graph_B" localSheetId="79" hidden="1">[2]A!#REF!</definedName>
    <definedName name="__123Graph_B" localSheetId="80" hidden="1">[2]A!#REF!</definedName>
    <definedName name="__123Graph_B" localSheetId="81" hidden="1">[2]A!#REF!</definedName>
    <definedName name="__123Graph_B" localSheetId="82" hidden="1">[2]A!#REF!</definedName>
    <definedName name="__123Graph_B" localSheetId="83" hidden="1">[2]A!#REF!</definedName>
    <definedName name="__123Graph_B" localSheetId="84" hidden="1">[2]A!#REF!</definedName>
    <definedName name="__123Graph_B" localSheetId="85" hidden="1">[2]A!#REF!</definedName>
    <definedName name="__123Graph_B" localSheetId="86" hidden="1">[2]A!#REF!</definedName>
    <definedName name="__123Graph_B" localSheetId="87" hidden="1">[2]A!#REF!</definedName>
    <definedName name="__123Graph_B" localSheetId="88" hidden="1">[2]A!#REF!</definedName>
    <definedName name="__123Graph_B" localSheetId="89" hidden="1">[2]A!#REF!</definedName>
    <definedName name="__123Graph_B" localSheetId="90" hidden="1">[2]A!#REF!</definedName>
    <definedName name="__123Graph_B" localSheetId="91" hidden="1">[2]A!#REF!</definedName>
    <definedName name="__123Graph_B" localSheetId="92" hidden="1">[2]A!#REF!</definedName>
    <definedName name="__123Graph_B" localSheetId="93" hidden="1">[2]A!#REF!</definedName>
    <definedName name="__123Graph_B" localSheetId="94" hidden="1">[2]A!#REF!</definedName>
    <definedName name="__123Graph_B" localSheetId="95" hidden="1">[2]A!#REF!</definedName>
    <definedName name="__123Graph_B" localSheetId="96" hidden="1">[2]A!#REF!</definedName>
    <definedName name="__123Graph_B" localSheetId="97" hidden="1">[2]A!#REF!</definedName>
    <definedName name="__123Graph_B" localSheetId="98" hidden="1">[2]A!#REF!</definedName>
    <definedName name="__123Graph_B" localSheetId="99" hidden="1">[2]A!#REF!</definedName>
    <definedName name="__123Graph_B" hidden="1">[2]A!#REF!</definedName>
    <definedName name="__123Graph_BPL" localSheetId="45" hidden="1">[2]A!#REF!</definedName>
    <definedName name="__123Graph_BPL" localSheetId="43" hidden="1">[2]A!#REF!</definedName>
    <definedName name="__123Graph_BPL" localSheetId="44" hidden="1">[2]A!#REF!</definedName>
    <definedName name="__123Graph_BPL" localSheetId="46" hidden="1">[2]A!#REF!</definedName>
    <definedName name="__123Graph_BPL" localSheetId="47" hidden="1">[2]A!#REF!</definedName>
    <definedName name="__123Graph_BPL" localSheetId="48" hidden="1">[2]A!#REF!</definedName>
    <definedName name="__123Graph_BPL" localSheetId="49" hidden="1">[2]A!#REF!</definedName>
    <definedName name="__123Graph_BPL" localSheetId="50" hidden="1">[2]A!#REF!</definedName>
    <definedName name="__123Graph_BPL" localSheetId="51" hidden="1">[2]A!#REF!</definedName>
    <definedName name="__123Graph_BPL" localSheetId="52" hidden="1">[2]A!#REF!</definedName>
    <definedName name="__123Graph_BPL" localSheetId="53" hidden="1">[2]A!#REF!</definedName>
    <definedName name="__123Graph_BPL" localSheetId="54" hidden="1">[2]A!#REF!</definedName>
    <definedName name="__123Graph_BPL" localSheetId="55" hidden="1">[2]A!#REF!</definedName>
    <definedName name="__123Graph_BPL" localSheetId="56" hidden="1">[2]A!#REF!</definedName>
    <definedName name="__123Graph_BPL" localSheetId="57" hidden="1">[2]A!#REF!</definedName>
    <definedName name="__123Graph_BPL" localSheetId="58" hidden="1">[2]A!#REF!</definedName>
    <definedName name="__123Graph_BPL" localSheetId="59" hidden="1">[2]A!#REF!</definedName>
    <definedName name="__123Graph_BPL" localSheetId="60" hidden="1">[2]A!#REF!</definedName>
    <definedName name="__123Graph_BPL" localSheetId="61" hidden="1">[2]A!#REF!</definedName>
    <definedName name="__123Graph_BPL" localSheetId="62" hidden="1">[2]A!#REF!</definedName>
    <definedName name="__123Graph_BPL" localSheetId="63" hidden="1">[2]A!#REF!</definedName>
    <definedName name="__123Graph_BPL" localSheetId="64" hidden="1">[2]A!#REF!</definedName>
    <definedName name="__123Graph_BPL" localSheetId="65" hidden="1">[2]A!#REF!</definedName>
    <definedName name="__123Graph_BPL" localSheetId="66" hidden="1">[2]A!#REF!</definedName>
    <definedName name="__123Graph_BPL" localSheetId="67" hidden="1">[2]A!#REF!</definedName>
    <definedName name="__123Graph_BPL" localSheetId="68" hidden="1">[2]A!#REF!</definedName>
    <definedName name="__123Graph_BPL" localSheetId="69" hidden="1">[2]A!#REF!</definedName>
    <definedName name="__123Graph_BPL" localSheetId="70" hidden="1">[2]A!#REF!</definedName>
    <definedName name="__123Graph_BPL" localSheetId="71" hidden="1">[2]A!#REF!</definedName>
    <definedName name="__123Graph_BPL" localSheetId="72" hidden="1">[2]A!#REF!</definedName>
    <definedName name="__123Graph_BPL" localSheetId="73" hidden="1">[2]A!#REF!</definedName>
    <definedName name="__123Graph_BPL" localSheetId="74" hidden="1">[2]A!#REF!</definedName>
    <definedName name="__123Graph_BPL" localSheetId="75" hidden="1">[2]A!#REF!</definedName>
    <definedName name="__123Graph_BPL" localSheetId="76" hidden="1">[2]A!#REF!</definedName>
    <definedName name="__123Graph_BPL" localSheetId="77" hidden="1">[2]A!#REF!</definedName>
    <definedName name="__123Graph_BPL" localSheetId="78" hidden="1">[2]A!#REF!</definedName>
    <definedName name="__123Graph_BPL" localSheetId="79" hidden="1">[2]A!#REF!</definedName>
    <definedName name="__123Graph_BPL" localSheetId="80" hidden="1">[2]A!#REF!</definedName>
    <definedName name="__123Graph_BPL" localSheetId="81" hidden="1">[2]A!#REF!</definedName>
    <definedName name="__123Graph_BPL" localSheetId="82" hidden="1">[2]A!#REF!</definedName>
    <definedName name="__123Graph_BPL" localSheetId="83" hidden="1">[2]A!#REF!</definedName>
    <definedName name="__123Graph_BPL" localSheetId="84" hidden="1">[2]A!#REF!</definedName>
    <definedName name="__123Graph_BPL" localSheetId="85" hidden="1">[2]A!#REF!</definedName>
    <definedName name="__123Graph_BPL" localSheetId="86" hidden="1">[2]A!#REF!</definedName>
    <definedName name="__123Graph_BPL" localSheetId="87" hidden="1">[2]A!#REF!</definedName>
    <definedName name="__123Graph_BPL" localSheetId="88" hidden="1">[2]A!#REF!</definedName>
    <definedName name="__123Graph_BPL" localSheetId="89" hidden="1">[2]A!#REF!</definedName>
    <definedName name="__123Graph_BPL" localSheetId="90" hidden="1">[2]A!#REF!</definedName>
    <definedName name="__123Graph_BPL" localSheetId="91" hidden="1">[2]A!#REF!</definedName>
    <definedName name="__123Graph_BPL" localSheetId="92" hidden="1">[2]A!#REF!</definedName>
    <definedName name="__123Graph_BPL" localSheetId="93" hidden="1">[2]A!#REF!</definedName>
    <definedName name="__123Graph_BPL" localSheetId="94" hidden="1">[2]A!#REF!</definedName>
    <definedName name="__123Graph_BPL" localSheetId="95" hidden="1">[2]A!#REF!</definedName>
    <definedName name="__123Graph_BPL" localSheetId="96" hidden="1">[2]A!#REF!</definedName>
    <definedName name="__123Graph_BPL" localSheetId="97" hidden="1">[2]A!#REF!</definedName>
    <definedName name="__123Graph_BPL" localSheetId="98" hidden="1">[2]A!#REF!</definedName>
    <definedName name="__123Graph_BPL" localSheetId="99" hidden="1">[2]A!#REF!</definedName>
    <definedName name="__123Graph_BPL" hidden="1">[2]A!#REF!</definedName>
    <definedName name="__123Graph_C" localSheetId="45" hidden="1">[2]A!#REF!</definedName>
    <definedName name="__123Graph_C" localSheetId="43" hidden="1">[2]A!#REF!</definedName>
    <definedName name="__123Graph_C" localSheetId="44" hidden="1">[2]A!#REF!</definedName>
    <definedName name="__123Graph_C" localSheetId="46" hidden="1">[2]A!#REF!</definedName>
    <definedName name="__123Graph_C" localSheetId="47" hidden="1">[2]A!#REF!</definedName>
    <definedName name="__123Graph_C" localSheetId="48" hidden="1">[2]A!#REF!</definedName>
    <definedName name="__123Graph_C" localSheetId="49" hidden="1">[2]A!#REF!</definedName>
    <definedName name="__123Graph_C" localSheetId="50" hidden="1">[2]A!#REF!</definedName>
    <definedName name="__123Graph_C" localSheetId="51" hidden="1">[2]A!#REF!</definedName>
    <definedName name="__123Graph_C" localSheetId="52" hidden="1">[2]A!#REF!</definedName>
    <definedName name="__123Graph_C" localSheetId="53" hidden="1">[2]A!#REF!</definedName>
    <definedName name="__123Graph_C" localSheetId="54" hidden="1">[2]A!#REF!</definedName>
    <definedName name="__123Graph_C" localSheetId="55" hidden="1">[2]A!#REF!</definedName>
    <definedName name="__123Graph_C" localSheetId="56" hidden="1">[2]A!#REF!</definedName>
    <definedName name="__123Graph_C" localSheetId="57" hidden="1">[2]A!#REF!</definedName>
    <definedName name="__123Graph_C" localSheetId="58" hidden="1">[2]A!#REF!</definedName>
    <definedName name="__123Graph_C" localSheetId="59" hidden="1">[2]A!#REF!</definedName>
    <definedName name="__123Graph_C" localSheetId="60" hidden="1">[2]A!#REF!</definedName>
    <definedName name="__123Graph_C" localSheetId="61" hidden="1">[2]A!#REF!</definedName>
    <definedName name="__123Graph_C" localSheetId="62" hidden="1">[2]A!#REF!</definedName>
    <definedName name="__123Graph_C" localSheetId="63" hidden="1">[2]A!#REF!</definedName>
    <definedName name="__123Graph_C" localSheetId="64" hidden="1">[2]A!#REF!</definedName>
    <definedName name="__123Graph_C" localSheetId="65" hidden="1">[2]A!#REF!</definedName>
    <definedName name="__123Graph_C" localSheetId="66" hidden="1">[2]A!#REF!</definedName>
    <definedName name="__123Graph_C" localSheetId="67" hidden="1">[2]A!#REF!</definedName>
    <definedName name="__123Graph_C" localSheetId="68" hidden="1">[2]A!#REF!</definedName>
    <definedName name="__123Graph_C" localSheetId="69" hidden="1">[2]A!#REF!</definedName>
    <definedName name="__123Graph_C" localSheetId="70" hidden="1">[2]A!#REF!</definedName>
    <definedName name="__123Graph_C" localSheetId="71" hidden="1">[2]A!#REF!</definedName>
    <definedName name="__123Graph_C" localSheetId="72" hidden="1">[2]A!#REF!</definedName>
    <definedName name="__123Graph_C" localSheetId="73" hidden="1">[2]A!#REF!</definedName>
    <definedName name="__123Graph_C" localSheetId="74" hidden="1">[2]A!#REF!</definedName>
    <definedName name="__123Graph_C" localSheetId="75" hidden="1">[2]A!#REF!</definedName>
    <definedName name="__123Graph_C" localSheetId="76" hidden="1">[2]A!#REF!</definedName>
    <definedName name="__123Graph_C" localSheetId="77" hidden="1">[2]A!#REF!</definedName>
    <definedName name="__123Graph_C" localSheetId="78" hidden="1">[2]A!#REF!</definedName>
    <definedName name="__123Graph_C" localSheetId="79" hidden="1">[2]A!#REF!</definedName>
    <definedName name="__123Graph_C" localSheetId="80" hidden="1">[2]A!#REF!</definedName>
    <definedName name="__123Graph_C" localSheetId="81" hidden="1">[2]A!#REF!</definedName>
    <definedName name="__123Graph_C" localSheetId="82" hidden="1">[2]A!#REF!</definedName>
    <definedName name="__123Graph_C" localSheetId="83" hidden="1">[2]A!#REF!</definedName>
    <definedName name="__123Graph_C" localSheetId="84" hidden="1">[2]A!#REF!</definedName>
    <definedName name="__123Graph_C" localSheetId="85" hidden="1">[2]A!#REF!</definedName>
    <definedName name="__123Graph_C" localSheetId="86" hidden="1">[2]A!#REF!</definedName>
    <definedName name="__123Graph_C" localSheetId="87" hidden="1">[2]A!#REF!</definedName>
    <definedName name="__123Graph_C" localSheetId="88" hidden="1">[2]A!#REF!</definedName>
    <definedName name="__123Graph_C" localSheetId="89" hidden="1">[2]A!#REF!</definedName>
    <definedName name="__123Graph_C" localSheetId="90" hidden="1">[2]A!#REF!</definedName>
    <definedName name="__123Graph_C" localSheetId="91" hidden="1">[2]A!#REF!</definedName>
    <definedName name="__123Graph_C" localSheetId="92" hidden="1">[2]A!#REF!</definedName>
    <definedName name="__123Graph_C" localSheetId="93" hidden="1">[2]A!#REF!</definedName>
    <definedName name="__123Graph_C" localSheetId="94" hidden="1">[2]A!#REF!</definedName>
    <definedName name="__123Graph_C" localSheetId="95" hidden="1">[2]A!#REF!</definedName>
    <definedName name="__123Graph_C" localSheetId="96" hidden="1">[2]A!#REF!</definedName>
    <definedName name="__123Graph_C" localSheetId="97" hidden="1">[2]A!#REF!</definedName>
    <definedName name="__123Graph_C" localSheetId="98" hidden="1">[2]A!#REF!</definedName>
    <definedName name="__123Graph_C" localSheetId="99" hidden="1">[2]A!#REF!</definedName>
    <definedName name="__123Graph_C" hidden="1">[2]A!#REF!</definedName>
    <definedName name="__123Graph_CPL" localSheetId="45" hidden="1">[2]A!#REF!</definedName>
    <definedName name="__123Graph_CPL" localSheetId="43" hidden="1">[2]A!#REF!</definedName>
    <definedName name="__123Graph_CPL" localSheetId="44" hidden="1">[2]A!#REF!</definedName>
    <definedName name="__123Graph_CPL" localSheetId="46" hidden="1">[2]A!#REF!</definedName>
    <definedName name="__123Graph_CPL" localSheetId="47" hidden="1">[2]A!#REF!</definedName>
    <definedName name="__123Graph_CPL" localSheetId="48" hidden="1">[2]A!#REF!</definedName>
    <definedName name="__123Graph_CPL" localSheetId="49" hidden="1">[2]A!#REF!</definedName>
    <definedName name="__123Graph_CPL" localSheetId="50" hidden="1">[2]A!#REF!</definedName>
    <definedName name="__123Graph_CPL" localSheetId="51" hidden="1">[2]A!#REF!</definedName>
    <definedName name="__123Graph_CPL" localSheetId="52" hidden="1">[2]A!#REF!</definedName>
    <definedName name="__123Graph_CPL" localSheetId="53" hidden="1">[2]A!#REF!</definedName>
    <definedName name="__123Graph_CPL" localSheetId="54" hidden="1">[2]A!#REF!</definedName>
    <definedName name="__123Graph_CPL" localSheetId="55" hidden="1">[2]A!#REF!</definedName>
    <definedName name="__123Graph_CPL" localSheetId="56" hidden="1">[2]A!#REF!</definedName>
    <definedName name="__123Graph_CPL" localSheetId="57" hidden="1">[2]A!#REF!</definedName>
    <definedName name="__123Graph_CPL" localSheetId="58" hidden="1">[2]A!#REF!</definedName>
    <definedName name="__123Graph_CPL" localSheetId="59" hidden="1">[2]A!#REF!</definedName>
    <definedName name="__123Graph_CPL" localSheetId="60" hidden="1">[2]A!#REF!</definedName>
    <definedName name="__123Graph_CPL" localSheetId="61" hidden="1">[2]A!#REF!</definedName>
    <definedName name="__123Graph_CPL" localSheetId="62" hidden="1">[2]A!#REF!</definedName>
    <definedName name="__123Graph_CPL" localSheetId="63" hidden="1">[2]A!#REF!</definedName>
    <definedName name="__123Graph_CPL" localSheetId="64" hidden="1">[2]A!#REF!</definedName>
    <definedName name="__123Graph_CPL" localSheetId="65" hidden="1">[2]A!#REF!</definedName>
    <definedName name="__123Graph_CPL" localSheetId="66" hidden="1">[2]A!#REF!</definedName>
    <definedName name="__123Graph_CPL" localSheetId="67" hidden="1">[2]A!#REF!</definedName>
    <definedName name="__123Graph_CPL" localSheetId="68" hidden="1">[2]A!#REF!</definedName>
    <definedName name="__123Graph_CPL" localSheetId="69" hidden="1">[2]A!#REF!</definedName>
    <definedName name="__123Graph_CPL" localSheetId="70" hidden="1">[2]A!#REF!</definedName>
    <definedName name="__123Graph_CPL" localSheetId="71" hidden="1">[2]A!#REF!</definedName>
    <definedName name="__123Graph_CPL" localSheetId="72" hidden="1">[2]A!#REF!</definedName>
    <definedName name="__123Graph_CPL" localSheetId="73" hidden="1">[2]A!#REF!</definedName>
    <definedName name="__123Graph_CPL" localSheetId="74" hidden="1">[2]A!#REF!</definedName>
    <definedName name="__123Graph_CPL" localSheetId="75" hidden="1">[2]A!#REF!</definedName>
    <definedName name="__123Graph_CPL" localSheetId="76" hidden="1">[2]A!#REF!</definedName>
    <definedName name="__123Graph_CPL" localSheetId="77" hidden="1">[2]A!#REF!</definedName>
    <definedName name="__123Graph_CPL" localSheetId="78" hidden="1">[2]A!#REF!</definedName>
    <definedName name="__123Graph_CPL" localSheetId="79" hidden="1">[2]A!#REF!</definedName>
    <definedName name="__123Graph_CPL" localSheetId="80" hidden="1">[2]A!#REF!</definedName>
    <definedName name="__123Graph_CPL" localSheetId="81" hidden="1">[2]A!#REF!</definedName>
    <definedName name="__123Graph_CPL" localSheetId="82" hidden="1">[2]A!#REF!</definedName>
    <definedName name="__123Graph_CPL" localSheetId="83" hidden="1">[2]A!#REF!</definedName>
    <definedName name="__123Graph_CPL" localSheetId="84" hidden="1">[2]A!#REF!</definedName>
    <definedName name="__123Graph_CPL" localSheetId="85" hidden="1">[2]A!#REF!</definedName>
    <definedName name="__123Graph_CPL" localSheetId="86" hidden="1">[2]A!#REF!</definedName>
    <definedName name="__123Graph_CPL" localSheetId="87" hidden="1">[2]A!#REF!</definedName>
    <definedName name="__123Graph_CPL" localSheetId="88" hidden="1">[2]A!#REF!</definedName>
    <definedName name="__123Graph_CPL" localSheetId="89" hidden="1">[2]A!#REF!</definedName>
    <definedName name="__123Graph_CPL" localSheetId="90" hidden="1">[2]A!#REF!</definedName>
    <definedName name="__123Graph_CPL" localSheetId="91" hidden="1">[2]A!#REF!</definedName>
    <definedName name="__123Graph_CPL" localSheetId="92" hidden="1">[2]A!#REF!</definedName>
    <definedName name="__123Graph_CPL" localSheetId="93" hidden="1">[2]A!#REF!</definedName>
    <definedName name="__123Graph_CPL" localSheetId="94" hidden="1">[2]A!#REF!</definedName>
    <definedName name="__123Graph_CPL" localSheetId="95" hidden="1">[2]A!#REF!</definedName>
    <definedName name="__123Graph_CPL" localSheetId="96" hidden="1">[2]A!#REF!</definedName>
    <definedName name="__123Graph_CPL" localSheetId="97" hidden="1">[2]A!#REF!</definedName>
    <definedName name="__123Graph_CPL" localSheetId="98" hidden="1">[2]A!#REF!</definedName>
    <definedName name="__123Graph_CPL" localSheetId="99" hidden="1">[2]A!#REF!</definedName>
    <definedName name="__123Graph_CPL" hidden="1">[2]A!#REF!</definedName>
    <definedName name="__123Graph_D" localSheetId="45" hidden="1">[2]A!#REF!</definedName>
    <definedName name="__123Graph_D" localSheetId="43" hidden="1">[2]A!#REF!</definedName>
    <definedName name="__123Graph_D" localSheetId="44" hidden="1">[2]A!#REF!</definedName>
    <definedName name="__123Graph_D" localSheetId="46" hidden="1">[2]A!#REF!</definedName>
    <definedName name="__123Graph_D" localSheetId="47" hidden="1">[2]A!#REF!</definedName>
    <definedName name="__123Graph_D" localSheetId="48" hidden="1">[2]A!#REF!</definedName>
    <definedName name="__123Graph_D" localSheetId="49" hidden="1">[2]A!#REF!</definedName>
    <definedName name="__123Graph_D" localSheetId="50" hidden="1">[2]A!#REF!</definedName>
    <definedName name="__123Graph_D" localSheetId="51" hidden="1">[2]A!#REF!</definedName>
    <definedName name="__123Graph_D" localSheetId="52" hidden="1">[2]A!#REF!</definedName>
    <definedName name="__123Graph_D" localSheetId="53" hidden="1">[2]A!#REF!</definedName>
    <definedName name="__123Graph_D" localSheetId="54" hidden="1">[2]A!#REF!</definedName>
    <definedName name="__123Graph_D" localSheetId="55" hidden="1">[2]A!#REF!</definedName>
    <definedName name="__123Graph_D" localSheetId="56" hidden="1">[2]A!#REF!</definedName>
    <definedName name="__123Graph_D" localSheetId="57" hidden="1">[2]A!#REF!</definedName>
    <definedName name="__123Graph_D" localSheetId="58" hidden="1">[2]A!#REF!</definedName>
    <definedName name="__123Graph_D" localSheetId="59" hidden="1">[2]A!#REF!</definedName>
    <definedName name="__123Graph_D" localSheetId="60" hidden="1">[2]A!#REF!</definedName>
    <definedName name="__123Graph_D" localSheetId="61" hidden="1">[2]A!#REF!</definedName>
    <definedName name="__123Graph_D" localSheetId="62" hidden="1">[2]A!#REF!</definedName>
    <definedName name="__123Graph_D" localSheetId="63" hidden="1">[2]A!#REF!</definedName>
    <definedName name="__123Graph_D" localSheetId="64" hidden="1">[2]A!#REF!</definedName>
    <definedName name="__123Graph_D" localSheetId="65" hidden="1">[2]A!#REF!</definedName>
    <definedName name="__123Graph_D" localSheetId="66" hidden="1">[2]A!#REF!</definedName>
    <definedName name="__123Graph_D" localSheetId="67" hidden="1">[2]A!#REF!</definedName>
    <definedName name="__123Graph_D" localSheetId="68" hidden="1">[2]A!#REF!</definedName>
    <definedName name="__123Graph_D" localSheetId="69" hidden="1">[2]A!#REF!</definedName>
    <definedName name="__123Graph_D" localSheetId="70" hidden="1">[2]A!#REF!</definedName>
    <definedName name="__123Graph_D" localSheetId="71" hidden="1">[2]A!#REF!</definedName>
    <definedName name="__123Graph_D" localSheetId="72" hidden="1">[2]A!#REF!</definedName>
    <definedName name="__123Graph_D" localSheetId="73" hidden="1">[2]A!#REF!</definedName>
    <definedName name="__123Graph_D" localSheetId="74" hidden="1">[2]A!#REF!</definedName>
    <definedName name="__123Graph_D" localSheetId="75" hidden="1">[2]A!#REF!</definedName>
    <definedName name="__123Graph_D" localSheetId="76" hidden="1">[2]A!#REF!</definedName>
    <definedName name="__123Graph_D" localSheetId="77" hidden="1">[2]A!#REF!</definedName>
    <definedName name="__123Graph_D" localSheetId="78" hidden="1">[2]A!#REF!</definedName>
    <definedName name="__123Graph_D" localSheetId="79" hidden="1">[2]A!#REF!</definedName>
    <definedName name="__123Graph_D" localSheetId="80" hidden="1">[2]A!#REF!</definedName>
    <definedName name="__123Graph_D" localSheetId="81" hidden="1">[2]A!#REF!</definedName>
    <definedName name="__123Graph_D" localSheetId="82" hidden="1">[2]A!#REF!</definedName>
    <definedName name="__123Graph_D" localSheetId="83" hidden="1">[2]A!#REF!</definedName>
    <definedName name="__123Graph_D" localSheetId="84" hidden="1">[2]A!#REF!</definedName>
    <definedName name="__123Graph_D" localSheetId="85" hidden="1">[2]A!#REF!</definedName>
    <definedName name="__123Graph_D" localSheetId="86" hidden="1">[2]A!#REF!</definedName>
    <definedName name="__123Graph_D" localSheetId="87" hidden="1">[2]A!#REF!</definedName>
    <definedName name="__123Graph_D" localSheetId="88" hidden="1">[2]A!#REF!</definedName>
    <definedName name="__123Graph_D" localSheetId="89" hidden="1">[2]A!#REF!</definedName>
    <definedName name="__123Graph_D" localSheetId="90" hidden="1">[2]A!#REF!</definedName>
    <definedName name="__123Graph_D" localSheetId="91" hidden="1">[2]A!#REF!</definedName>
    <definedName name="__123Graph_D" localSheetId="92" hidden="1">[2]A!#REF!</definedName>
    <definedName name="__123Graph_D" localSheetId="93" hidden="1">[2]A!#REF!</definedName>
    <definedName name="__123Graph_D" localSheetId="94" hidden="1">[2]A!#REF!</definedName>
    <definedName name="__123Graph_D" localSheetId="95" hidden="1">[2]A!#REF!</definedName>
    <definedName name="__123Graph_D" localSheetId="96" hidden="1">[2]A!#REF!</definedName>
    <definedName name="__123Graph_D" localSheetId="97" hidden="1">[2]A!#REF!</definedName>
    <definedName name="__123Graph_D" localSheetId="98" hidden="1">[2]A!#REF!</definedName>
    <definedName name="__123Graph_D" localSheetId="99" hidden="1">[2]A!#REF!</definedName>
    <definedName name="__123Graph_D" hidden="1">[2]A!#REF!</definedName>
    <definedName name="__123Graph_DPL" localSheetId="45" hidden="1">[2]A!#REF!</definedName>
    <definedName name="__123Graph_DPL" localSheetId="43" hidden="1">[2]A!#REF!</definedName>
    <definedName name="__123Graph_DPL" localSheetId="44" hidden="1">[2]A!#REF!</definedName>
    <definedName name="__123Graph_DPL" localSheetId="46" hidden="1">[2]A!#REF!</definedName>
    <definedName name="__123Graph_DPL" localSheetId="47" hidden="1">[2]A!#REF!</definedName>
    <definedName name="__123Graph_DPL" localSheetId="48" hidden="1">[2]A!#REF!</definedName>
    <definedName name="__123Graph_DPL" localSheetId="49" hidden="1">[2]A!#REF!</definedName>
    <definedName name="__123Graph_DPL" localSheetId="50" hidden="1">[2]A!#REF!</definedName>
    <definedName name="__123Graph_DPL" localSheetId="51" hidden="1">[2]A!#REF!</definedName>
    <definedName name="__123Graph_DPL" localSheetId="52" hidden="1">[2]A!#REF!</definedName>
    <definedName name="__123Graph_DPL" localSheetId="53" hidden="1">[2]A!#REF!</definedName>
    <definedName name="__123Graph_DPL" localSheetId="54" hidden="1">[2]A!#REF!</definedName>
    <definedName name="__123Graph_DPL" localSheetId="55" hidden="1">[2]A!#REF!</definedName>
    <definedName name="__123Graph_DPL" localSheetId="56" hidden="1">[2]A!#REF!</definedName>
    <definedName name="__123Graph_DPL" localSheetId="57" hidden="1">[2]A!#REF!</definedName>
    <definedName name="__123Graph_DPL" localSheetId="58" hidden="1">[2]A!#REF!</definedName>
    <definedName name="__123Graph_DPL" localSheetId="59" hidden="1">[2]A!#REF!</definedName>
    <definedName name="__123Graph_DPL" localSheetId="60" hidden="1">[2]A!#REF!</definedName>
    <definedName name="__123Graph_DPL" localSheetId="61" hidden="1">[2]A!#REF!</definedName>
    <definedName name="__123Graph_DPL" localSheetId="62" hidden="1">[2]A!#REF!</definedName>
    <definedName name="__123Graph_DPL" localSheetId="63" hidden="1">[2]A!#REF!</definedName>
    <definedName name="__123Graph_DPL" localSheetId="64" hidden="1">[2]A!#REF!</definedName>
    <definedName name="__123Graph_DPL" localSheetId="65" hidden="1">[2]A!#REF!</definedName>
    <definedName name="__123Graph_DPL" localSheetId="66" hidden="1">[2]A!#REF!</definedName>
    <definedName name="__123Graph_DPL" localSheetId="67" hidden="1">[2]A!#REF!</definedName>
    <definedName name="__123Graph_DPL" localSheetId="68" hidden="1">[2]A!#REF!</definedName>
    <definedName name="__123Graph_DPL" localSheetId="69" hidden="1">[2]A!#REF!</definedName>
    <definedName name="__123Graph_DPL" localSheetId="70" hidden="1">[2]A!#REF!</definedName>
    <definedName name="__123Graph_DPL" localSheetId="71" hidden="1">[2]A!#REF!</definedName>
    <definedName name="__123Graph_DPL" localSheetId="72" hidden="1">[2]A!#REF!</definedName>
    <definedName name="__123Graph_DPL" localSheetId="73" hidden="1">[2]A!#REF!</definedName>
    <definedName name="__123Graph_DPL" localSheetId="74" hidden="1">[2]A!#REF!</definedName>
    <definedName name="__123Graph_DPL" localSheetId="75" hidden="1">[2]A!#REF!</definedName>
    <definedName name="__123Graph_DPL" localSheetId="76" hidden="1">[2]A!#REF!</definedName>
    <definedName name="__123Graph_DPL" localSheetId="77" hidden="1">[2]A!#REF!</definedName>
    <definedName name="__123Graph_DPL" localSheetId="78" hidden="1">[2]A!#REF!</definedName>
    <definedName name="__123Graph_DPL" localSheetId="79" hidden="1">[2]A!#REF!</definedName>
    <definedName name="__123Graph_DPL" localSheetId="80" hidden="1">[2]A!#REF!</definedName>
    <definedName name="__123Graph_DPL" localSheetId="81" hidden="1">[2]A!#REF!</definedName>
    <definedName name="__123Graph_DPL" localSheetId="82" hidden="1">[2]A!#REF!</definedName>
    <definedName name="__123Graph_DPL" localSheetId="83" hidden="1">[2]A!#REF!</definedName>
    <definedName name="__123Graph_DPL" localSheetId="84" hidden="1">[2]A!#REF!</definedName>
    <definedName name="__123Graph_DPL" localSheetId="85" hidden="1">[2]A!#REF!</definedName>
    <definedName name="__123Graph_DPL" localSheetId="86" hidden="1">[2]A!#REF!</definedName>
    <definedName name="__123Graph_DPL" localSheetId="87" hidden="1">[2]A!#REF!</definedName>
    <definedName name="__123Graph_DPL" localSheetId="88" hidden="1">[2]A!#REF!</definedName>
    <definedName name="__123Graph_DPL" localSheetId="89" hidden="1">[2]A!#REF!</definedName>
    <definedName name="__123Graph_DPL" localSheetId="90" hidden="1">[2]A!#REF!</definedName>
    <definedName name="__123Graph_DPL" localSheetId="91" hidden="1">[2]A!#REF!</definedName>
    <definedName name="__123Graph_DPL" localSheetId="92" hidden="1">[2]A!#REF!</definedName>
    <definedName name="__123Graph_DPL" localSheetId="93" hidden="1">[2]A!#REF!</definedName>
    <definedName name="__123Graph_DPL" localSheetId="94" hidden="1">[2]A!#REF!</definedName>
    <definedName name="__123Graph_DPL" localSheetId="95" hidden="1">[2]A!#REF!</definedName>
    <definedName name="__123Graph_DPL" localSheetId="96" hidden="1">[2]A!#REF!</definedName>
    <definedName name="__123Graph_DPL" localSheetId="97" hidden="1">[2]A!#REF!</definedName>
    <definedName name="__123Graph_DPL" localSheetId="98" hidden="1">[2]A!#REF!</definedName>
    <definedName name="__123Graph_DPL" localSheetId="99" hidden="1">[2]A!#REF!</definedName>
    <definedName name="__123Graph_DPL" hidden="1">[2]A!#REF!</definedName>
    <definedName name="__123Graph_E" localSheetId="45" hidden="1">[2]A!#REF!</definedName>
    <definedName name="__123Graph_E" localSheetId="43" hidden="1">[2]A!#REF!</definedName>
    <definedName name="__123Graph_E" localSheetId="44" hidden="1">[2]A!#REF!</definedName>
    <definedName name="__123Graph_E" localSheetId="46" hidden="1">[2]A!#REF!</definedName>
    <definedName name="__123Graph_E" localSheetId="47" hidden="1">[2]A!#REF!</definedName>
    <definedName name="__123Graph_E" localSheetId="48" hidden="1">[2]A!#REF!</definedName>
    <definedName name="__123Graph_E" localSheetId="49" hidden="1">[2]A!#REF!</definedName>
    <definedName name="__123Graph_E" localSheetId="50" hidden="1">[2]A!#REF!</definedName>
    <definedName name="__123Graph_E" localSheetId="51" hidden="1">[2]A!#REF!</definedName>
    <definedName name="__123Graph_E" localSheetId="52" hidden="1">[2]A!#REF!</definedName>
    <definedName name="__123Graph_E" localSheetId="53" hidden="1">[2]A!#REF!</definedName>
    <definedName name="__123Graph_E" localSheetId="54" hidden="1">[2]A!#REF!</definedName>
    <definedName name="__123Graph_E" localSheetId="55" hidden="1">[2]A!#REF!</definedName>
    <definedName name="__123Graph_E" localSheetId="56" hidden="1">[2]A!#REF!</definedName>
    <definedName name="__123Graph_E" localSheetId="57" hidden="1">[2]A!#REF!</definedName>
    <definedName name="__123Graph_E" localSheetId="58" hidden="1">[2]A!#REF!</definedName>
    <definedName name="__123Graph_E" localSheetId="59" hidden="1">[2]A!#REF!</definedName>
    <definedName name="__123Graph_E" localSheetId="60" hidden="1">[2]A!#REF!</definedName>
    <definedName name="__123Graph_E" localSheetId="61" hidden="1">[2]A!#REF!</definedName>
    <definedName name="__123Graph_E" localSheetId="62" hidden="1">[2]A!#REF!</definedName>
    <definedName name="__123Graph_E" localSheetId="63" hidden="1">[2]A!#REF!</definedName>
    <definedName name="__123Graph_E" localSheetId="64" hidden="1">[2]A!#REF!</definedName>
    <definedName name="__123Graph_E" localSheetId="65" hidden="1">[2]A!#REF!</definedName>
    <definedName name="__123Graph_E" localSheetId="66" hidden="1">[2]A!#REF!</definedName>
    <definedName name="__123Graph_E" localSheetId="67" hidden="1">[2]A!#REF!</definedName>
    <definedName name="__123Graph_E" localSheetId="68" hidden="1">[2]A!#REF!</definedName>
    <definedName name="__123Graph_E" localSheetId="69" hidden="1">[2]A!#REF!</definedName>
    <definedName name="__123Graph_E" localSheetId="70" hidden="1">[2]A!#REF!</definedName>
    <definedName name="__123Graph_E" localSheetId="71" hidden="1">[2]A!#REF!</definedName>
    <definedName name="__123Graph_E" localSheetId="72" hidden="1">[2]A!#REF!</definedName>
    <definedName name="__123Graph_E" localSheetId="73" hidden="1">[2]A!#REF!</definedName>
    <definedName name="__123Graph_E" localSheetId="74" hidden="1">[2]A!#REF!</definedName>
    <definedName name="__123Graph_E" localSheetId="75" hidden="1">[2]A!#REF!</definedName>
    <definedName name="__123Graph_E" localSheetId="76" hidden="1">[2]A!#REF!</definedName>
    <definedName name="__123Graph_E" localSheetId="77" hidden="1">[2]A!#REF!</definedName>
    <definedName name="__123Graph_E" localSheetId="78" hidden="1">[2]A!#REF!</definedName>
    <definedName name="__123Graph_E" localSheetId="79" hidden="1">[2]A!#REF!</definedName>
    <definedName name="__123Graph_E" localSheetId="80" hidden="1">[2]A!#REF!</definedName>
    <definedName name="__123Graph_E" localSheetId="81" hidden="1">[2]A!#REF!</definedName>
    <definedName name="__123Graph_E" localSheetId="82" hidden="1">[2]A!#REF!</definedName>
    <definedName name="__123Graph_E" localSheetId="83" hidden="1">[2]A!#REF!</definedName>
    <definedName name="__123Graph_E" localSheetId="84" hidden="1">[2]A!#REF!</definedName>
    <definedName name="__123Graph_E" localSheetId="85" hidden="1">[2]A!#REF!</definedName>
    <definedName name="__123Graph_E" localSheetId="86" hidden="1">[2]A!#REF!</definedName>
    <definedName name="__123Graph_E" localSheetId="87" hidden="1">[2]A!#REF!</definedName>
    <definedName name="__123Graph_E" localSheetId="88" hidden="1">[2]A!#REF!</definedName>
    <definedName name="__123Graph_E" localSheetId="89" hidden="1">[2]A!#REF!</definedName>
    <definedName name="__123Graph_E" localSheetId="90" hidden="1">[2]A!#REF!</definedName>
    <definedName name="__123Graph_E" localSheetId="91" hidden="1">[2]A!#REF!</definedName>
    <definedName name="__123Graph_E" localSheetId="92" hidden="1">[2]A!#REF!</definedName>
    <definedName name="__123Graph_E" localSheetId="93" hidden="1">[2]A!#REF!</definedName>
    <definedName name="__123Graph_E" localSheetId="94" hidden="1">[2]A!#REF!</definedName>
    <definedName name="__123Graph_E" localSheetId="95" hidden="1">[2]A!#REF!</definedName>
    <definedName name="__123Graph_E" localSheetId="96" hidden="1">[2]A!#REF!</definedName>
    <definedName name="__123Graph_E" localSheetId="97" hidden="1">[2]A!#REF!</definedName>
    <definedName name="__123Graph_E" localSheetId="98" hidden="1">[2]A!#REF!</definedName>
    <definedName name="__123Graph_E" localSheetId="99" hidden="1">[2]A!#REF!</definedName>
    <definedName name="__123Graph_E" hidden="1">[2]A!#REF!</definedName>
    <definedName name="__123Graph_EPL" localSheetId="45" hidden="1">[2]A!#REF!</definedName>
    <definedName name="__123Graph_EPL" localSheetId="43" hidden="1">[2]A!#REF!</definedName>
    <definedName name="__123Graph_EPL" localSheetId="44" hidden="1">[2]A!#REF!</definedName>
    <definedName name="__123Graph_EPL" localSheetId="46" hidden="1">[2]A!#REF!</definedName>
    <definedName name="__123Graph_EPL" localSheetId="47" hidden="1">[2]A!#REF!</definedName>
    <definedName name="__123Graph_EPL" localSheetId="48" hidden="1">[2]A!#REF!</definedName>
    <definedName name="__123Graph_EPL" localSheetId="49" hidden="1">[2]A!#REF!</definedName>
    <definedName name="__123Graph_EPL" localSheetId="50" hidden="1">[2]A!#REF!</definedName>
    <definedName name="__123Graph_EPL" localSheetId="51" hidden="1">[2]A!#REF!</definedName>
    <definedName name="__123Graph_EPL" localSheetId="52" hidden="1">[2]A!#REF!</definedName>
    <definedName name="__123Graph_EPL" localSheetId="53" hidden="1">[2]A!#REF!</definedName>
    <definedName name="__123Graph_EPL" localSheetId="54" hidden="1">[2]A!#REF!</definedName>
    <definedName name="__123Graph_EPL" localSheetId="55" hidden="1">[2]A!#REF!</definedName>
    <definedName name="__123Graph_EPL" localSheetId="56" hidden="1">[2]A!#REF!</definedName>
    <definedName name="__123Graph_EPL" localSheetId="57" hidden="1">[2]A!#REF!</definedName>
    <definedName name="__123Graph_EPL" localSheetId="58" hidden="1">[2]A!#REF!</definedName>
    <definedName name="__123Graph_EPL" localSheetId="59" hidden="1">[2]A!#REF!</definedName>
    <definedName name="__123Graph_EPL" localSheetId="60" hidden="1">[2]A!#REF!</definedName>
    <definedName name="__123Graph_EPL" localSheetId="61" hidden="1">[2]A!#REF!</definedName>
    <definedName name="__123Graph_EPL" localSheetId="62" hidden="1">[2]A!#REF!</definedName>
    <definedName name="__123Graph_EPL" localSheetId="63" hidden="1">[2]A!#REF!</definedName>
    <definedName name="__123Graph_EPL" localSheetId="64" hidden="1">[2]A!#REF!</definedName>
    <definedName name="__123Graph_EPL" localSheetId="65" hidden="1">[2]A!#REF!</definedName>
    <definedName name="__123Graph_EPL" localSheetId="66" hidden="1">[2]A!#REF!</definedName>
    <definedName name="__123Graph_EPL" localSheetId="67" hidden="1">[2]A!#REF!</definedName>
    <definedName name="__123Graph_EPL" localSheetId="68" hidden="1">[2]A!#REF!</definedName>
    <definedName name="__123Graph_EPL" localSheetId="69" hidden="1">[2]A!#REF!</definedName>
    <definedName name="__123Graph_EPL" localSheetId="70" hidden="1">[2]A!#REF!</definedName>
    <definedName name="__123Graph_EPL" localSheetId="71" hidden="1">[2]A!#REF!</definedName>
    <definedName name="__123Graph_EPL" localSheetId="72" hidden="1">[2]A!#REF!</definedName>
    <definedName name="__123Graph_EPL" localSheetId="73" hidden="1">[2]A!#REF!</definedName>
    <definedName name="__123Graph_EPL" localSheetId="74" hidden="1">[2]A!#REF!</definedName>
    <definedName name="__123Graph_EPL" localSheetId="75" hidden="1">[2]A!#REF!</definedName>
    <definedName name="__123Graph_EPL" localSheetId="76" hidden="1">[2]A!#REF!</definedName>
    <definedName name="__123Graph_EPL" localSheetId="77" hidden="1">[2]A!#REF!</definedName>
    <definedName name="__123Graph_EPL" localSheetId="78" hidden="1">[2]A!#REF!</definedName>
    <definedName name="__123Graph_EPL" localSheetId="79" hidden="1">[2]A!#REF!</definedName>
    <definedName name="__123Graph_EPL" localSheetId="80" hidden="1">[2]A!#REF!</definedName>
    <definedName name="__123Graph_EPL" localSheetId="81" hidden="1">[2]A!#REF!</definedName>
    <definedName name="__123Graph_EPL" localSheetId="82" hidden="1">[2]A!#REF!</definedName>
    <definedName name="__123Graph_EPL" localSheetId="83" hidden="1">[2]A!#REF!</definedName>
    <definedName name="__123Graph_EPL" localSheetId="84" hidden="1">[2]A!#REF!</definedName>
    <definedName name="__123Graph_EPL" localSheetId="85" hidden="1">[2]A!#REF!</definedName>
    <definedName name="__123Graph_EPL" localSheetId="86" hidden="1">[2]A!#REF!</definedName>
    <definedName name="__123Graph_EPL" localSheetId="87" hidden="1">[2]A!#REF!</definedName>
    <definedName name="__123Graph_EPL" localSheetId="88" hidden="1">[2]A!#REF!</definedName>
    <definedName name="__123Graph_EPL" localSheetId="89" hidden="1">[2]A!#REF!</definedName>
    <definedName name="__123Graph_EPL" localSheetId="90" hidden="1">[2]A!#REF!</definedName>
    <definedName name="__123Graph_EPL" localSheetId="91" hidden="1">[2]A!#REF!</definedName>
    <definedName name="__123Graph_EPL" localSheetId="92" hidden="1">[2]A!#REF!</definedName>
    <definedName name="__123Graph_EPL" localSheetId="93" hidden="1">[2]A!#REF!</definedName>
    <definedName name="__123Graph_EPL" localSheetId="94" hidden="1">[2]A!#REF!</definedName>
    <definedName name="__123Graph_EPL" localSheetId="95" hidden="1">[2]A!#REF!</definedName>
    <definedName name="__123Graph_EPL" localSheetId="96" hidden="1">[2]A!#REF!</definedName>
    <definedName name="__123Graph_EPL" localSheetId="97" hidden="1">[2]A!#REF!</definedName>
    <definedName name="__123Graph_EPL" localSheetId="98" hidden="1">[2]A!#REF!</definedName>
    <definedName name="__123Graph_EPL" localSheetId="99" hidden="1">[2]A!#REF!</definedName>
    <definedName name="__123Graph_EPL" hidden="1">[2]A!#REF!</definedName>
    <definedName name="__123Graph_F" localSheetId="45" hidden="1">[2]A!#REF!</definedName>
    <definedName name="__123Graph_F" localSheetId="43" hidden="1">[2]A!#REF!</definedName>
    <definedName name="__123Graph_F" localSheetId="44" hidden="1">[2]A!#REF!</definedName>
    <definedName name="__123Graph_F" localSheetId="46" hidden="1">[2]A!#REF!</definedName>
    <definedName name="__123Graph_F" localSheetId="47" hidden="1">[2]A!#REF!</definedName>
    <definedName name="__123Graph_F" localSheetId="48" hidden="1">[2]A!#REF!</definedName>
    <definedName name="__123Graph_F" localSheetId="49" hidden="1">[2]A!#REF!</definedName>
    <definedName name="__123Graph_F" localSheetId="50" hidden="1">[2]A!#REF!</definedName>
    <definedName name="__123Graph_F" localSheetId="51" hidden="1">[2]A!#REF!</definedName>
    <definedName name="__123Graph_F" localSheetId="52" hidden="1">[2]A!#REF!</definedName>
    <definedName name="__123Graph_F" localSheetId="53" hidden="1">[2]A!#REF!</definedName>
    <definedName name="__123Graph_F" localSheetId="54" hidden="1">[2]A!#REF!</definedName>
    <definedName name="__123Graph_F" localSheetId="55" hidden="1">[2]A!#REF!</definedName>
    <definedName name="__123Graph_F" localSheetId="56" hidden="1">[2]A!#REF!</definedName>
    <definedName name="__123Graph_F" localSheetId="57" hidden="1">[2]A!#REF!</definedName>
    <definedName name="__123Graph_F" localSheetId="58" hidden="1">[2]A!#REF!</definedName>
    <definedName name="__123Graph_F" localSheetId="59" hidden="1">[2]A!#REF!</definedName>
    <definedName name="__123Graph_F" localSheetId="60" hidden="1">[2]A!#REF!</definedName>
    <definedName name="__123Graph_F" localSheetId="61" hidden="1">[2]A!#REF!</definedName>
    <definedName name="__123Graph_F" localSheetId="62" hidden="1">[2]A!#REF!</definedName>
    <definedName name="__123Graph_F" localSheetId="63" hidden="1">[2]A!#REF!</definedName>
    <definedName name="__123Graph_F" localSheetId="64" hidden="1">[2]A!#REF!</definedName>
    <definedName name="__123Graph_F" localSheetId="65" hidden="1">[2]A!#REF!</definedName>
    <definedName name="__123Graph_F" localSheetId="66" hidden="1">[2]A!#REF!</definedName>
    <definedName name="__123Graph_F" localSheetId="67" hidden="1">[2]A!#REF!</definedName>
    <definedName name="__123Graph_F" localSheetId="68" hidden="1">[2]A!#REF!</definedName>
    <definedName name="__123Graph_F" localSheetId="69" hidden="1">[2]A!#REF!</definedName>
    <definedName name="__123Graph_F" localSheetId="70" hidden="1">[2]A!#REF!</definedName>
    <definedName name="__123Graph_F" localSheetId="71" hidden="1">[2]A!#REF!</definedName>
    <definedName name="__123Graph_F" localSheetId="72" hidden="1">[2]A!#REF!</definedName>
    <definedName name="__123Graph_F" localSheetId="73" hidden="1">[2]A!#REF!</definedName>
    <definedName name="__123Graph_F" localSheetId="74" hidden="1">[2]A!#REF!</definedName>
    <definedName name="__123Graph_F" localSheetId="75" hidden="1">[2]A!#REF!</definedName>
    <definedName name="__123Graph_F" localSheetId="76" hidden="1">[2]A!#REF!</definedName>
    <definedName name="__123Graph_F" localSheetId="77" hidden="1">[2]A!#REF!</definedName>
    <definedName name="__123Graph_F" localSheetId="78" hidden="1">[2]A!#REF!</definedName>
    <definedName name="__123Graph_F" localSheetId="79" hidden="1">[2]A!#REF!</definedName>
    <definedName name="__123Graph_F" localSheetId="80" hidden="1">[2]A!#REF!</definedName>
    <definedName name="__123Graph_F" localSheetId="81" hidden="1">[2]A!#REF!</definedName>
    <definedName name="__123Graph_F" localSheetId="82" hidden="1">[2]A!#REF!</definedName>
    <definedName name="__123Graph_F" localSheetId="83" hidden="1">[2]A!#REF!</definedName>
    <definedName name="__123Graph_F" localSheetId="84" hidden="1">[2]A!#REF!</definedName>
    <definedName name="__123Graph_F" localSheetId="85" hidden="1">[2]A!#REF!</definedName>
    <definedName name="__123Graph_F" localSheetId="86" hidden="1">[2]A!#REF!</definedName>
    <definedName name="__123Graph_F" localSheetId="87" hidden="1">[2]A!#REF!</definedName>
    <definedName name="__123Graph_F" localSheetId="88" hidden="1">[2]A!#REF!</definedName>
    <definedName name="__123Graph_F" localSheetId="89" hidden="1">[2]A!#REF!</definedName>
    <definedName name="__123Graph_F" localSheetId="90" hidden="1">[2]A!#REF!</definedName>
    <definedName name="__123Graph_F" localSheetId="91" hidden="1">[2]A!#REF!</definedName>
    <definedName name="__123Graph_F" localSheetId="92" hidden="1">[2]A!#REF!</definedName>
    <definedName name="__123Graph_F" localSheetId="93" hidden="1">[2]A!#REF!</definedName>
    <definedName name="__123Graph_F" localSheetId="94" hidden="1">[2]A!#REF!</definedName>
    <definedName name="__123Graph_F" localSheetId="95" hidden="1">[2]A!#REF!</definedName>
    <definedName name="__123Graph_F" localSheetId="96" hidden="1">[2]A!#REF!</definedName>
    <definedName name="__123Graph_F" localSheetId="97" hidden="1">[2]A!#REF!</definedName>
    <definedName name="__123Graph_F" localSheetId="98" hidden="1">[2]A!#REF!</definedName>
    <definedName name="__123Graph_F" localSheetId="99" hidden="1">[2]A!#REF!</definedName>
    <definedName name="__123Graph_F" hidden="1">[2]A!#REF!</definedName>
    <definedName name="__123Graph_FPL" localSheetId="45" hidden="1">[2]A!#REF!</definedName>
    <definedName name="__123Graph_FPL" localSheetId="43" hidden="1">[2]A!#REF!</definedName>
    <definedName name="__123Graph_FPL" localSheetId="44" hidden="1">[2]A!#REF!</definedName>
    <definedName name="__123Graph_FPL" localSheetId="46" hidden="1">[2]A!#REF!</definedName>
    <definedName name="__123Graph_FPL" localSheetId="47" hidden="1">[2]A!#REF!</definedName>
    <definedName name="__123Graph_FPL" localSheetId="48" hidden="1">[2]A!#REF!</definedName>
    <definedName name="__123Graph_FPL" localSheetId="49" hidden="1">[2]A!#REF!</definedName>
    <definedName name="__123Graph_FPL" localSheetId="50" hidden="1">[2]A!#REF!</definedName>
    <definedName name="__123Graph_FPL" localSheetId="51" hidden="1">[2]A!#REF!</definedName>
    <definedName name="__123Graph_FPL" localSheetId="52" hidden="1">[2]A!#REF!</definedName>
    <definedName name="__123Graph_FPL" localSheetId="53" hidden="1">[2]A!#REF!</definedName>
    <definedName name="__123Graph_FPL" localSheetId="54" hidden="1">[2]A!#REF!</definedName>
    <definedName name="__123Graph_FPL" localSheetId="55" hidden="1">[2]A!#REF!</definedName>
    <definedName name="__123Graph_FPL" localSheetId="56" hidden="1">[2]A!#REF!</definedName>
    <definedName name="__123Graph_FPL" localSheetId="57" hidden="1">[2]A!#REF!</definedName>
    <definedName name="__123Graph_FPL" localSheetId="58" hidden="1">[2]A!#REF!</definedName>
    <definedName name="__123Graph_FPL" localSheetId="59" hidden="1">[2]A!#REF!</definedName>
    <definedName name="__123Graph_FPL" localSheetId="60" hidden="1">[2]A!#REF!</definedName>
    <definedName name="__123Graph_FPL" localSheetId="61" hidden="1">[2]A!#REF!</definedName>
    <definedName name="__123Graph_FPL" localSheetId="62" hidden="1">[2]A!#REF!</definedName>
    <definedName name="__123Graph_FPL" localSheetId="63" hidden="1">[2]A!#REF!</definedName>
    <definedName name="__123Graph_FPL" localSheetId="64" hidden="1">[2]A!#REF!</definedName>
    <definedName name="__123Graph_FPL" localSheetId="65" hidden="1">[2]A!#REF!</definedName>
    <definedName name="__123Graph_FPL" localSheetId="66" hidden="1">[2]A!#REF!</definedName>
    <definedName name="__123Graph_FPL" localSheetId="67" hidden="1">[2]A!#REF!</definedName>
    <definedName name="__123Graph_FPL" localSheetId="68" hidden="1">[2]A!#REF!</definedName>
    <definedName name="__123Graph_FPL" localSheetId="69" hidden="1">[2]A!#REF!</definedName>
    <definedName name="__123Graph_FPL" localSheetId="70" hidden="1">[2]A!#REF!</definedName>
    <definedName name="__123Graph_FPL" localSheetId="71" hidden="1">[2]A!#REF!</definedName>
    <definedName name="__123Graph_FPL" localSheetId="72" hidden="1">[2]A!#REF!</definedName>
    <definedName name="__123Graph_FPL" localSheetId="73" hidden="1">[2]A!#REF!</definedName>
    <definedName name="__123Graph_FPL" localSheetId="74" hidden="1">[2]A!#REF!</definedName>
    <definedName name="__123Graph_FPL" localSheetId="75" hidden="1">[2]A!#REF!</definedName>
    <definedName name="__123Graph_FPL" localSheetId="76" hidden="1">[2]A!#REF!</definedName>
    <definedName name="__123Graph_FPL" localSheetId="77" hidden="1">[2]A!#REF!</definedName>
    <definedName name="__123Graph_FPL" localSheetId="78" hidden="1">[2]A!#REF!</definedName>
    <definedName name="__123Graph_FPL" localSheetId="79" hidden="1">[2]A!#REF!</definedName>
    <definedName name="__123Graph_FPL" localSheetId="80" hidden="1">[2]A!#REF!</definedName>
    <definedName name="__123Graph_FPL" localSheetId="81" hidden="1">[2]A!#REF!</definedName>
    <definedName name="__123Graph_FPL" localSheetId="82" hidden="1">[2]A!#REF!</definedName>
    <definedName name="__123Graph_FPL" localSheetId="83" hidden="1">[2]A!#REF!</definedName>
    <definedName name="__123Graph_FPL" localSheetId="84" hidden="1">[2]A!#REF!</definedName>
    <definedName name="__123Graph_FPL" localSheetId="85" hidden="1">[2]A!#REF!</definedName>
    <definedName name="__123Graph_FPL" localSheetId="86" hidden="1">[2]A!#REF!</definedName>
    <definedName name="__123Graph_FPL" localSheetId="87" hidden="1">[2]A!#REF!</definedName>
    <definedName name="__123Graph_FPL" localSheetId="88" hidden="1">[2]A!#REF!</definedName>
    <definedName name="__123Graph_FPL" localSheetId="89" hidden="1">[2]A!#REF!</definedName>
    <definedName name="__123Graph_FPL" localSheetId="90" hidden="1">[2]A!#REF!</definedName>
    <definedName name="__123Graph_FPL" localSheetId="91" hidden="1">[2]A!#REF!</definedName>
    <definedName name="__123Graph_FPL" localSheetId="92" hidden="1">[2]A!#REF!</definedName>
    <definedName name="__123Graph_FPL" localSheetId="93" hidden="1">[2]A!#REF!</definedName>
    <definedName name="__123Graph_FPL" localSheetId="94" hidden="1">[2]A!#REF!</definedName>
    <definedName name="__123Graph_FPL" localSheetId="95" hidden="1">[2]A!#REF!</definedName>
    <definedName name="__123Graph_FPL" localSheetId="96" hidden="1">[2]A!#REF!</definedName>
    <definedName name="__123Graph_FPL" localSheetId="97" hidden="1">[2]A!#REF!</definedName>
    <definedName name="__123Graph_FPL" localSheetId="98" hidden="1">[2]A!#REF!</definedName>
    <definedName name="__123Graph_FPL" localSheetId="99" hidden="1">[2]A!#REF!</definedName>
    <definedName name="__123Graph_FPL" hidden="1">[2]A!#REF!</definedName>
    <definedName name="__123Graph_X" localSheetId="45" hidden="1">[2]A!#REF!</definedName>
    <definedName name="__123Graph_X" localSheetId="43" hidden="1">[2]A!#REF!</definedName>
    <definedName name="__123Graph_X" localSheetId="44" hidden="1">[2]A!#REF!</definedName>
    <definedName name="__123Graph_X" localSheetId="46" hidden="1">[2]A!#REF!</definedName>
    <definedName name="__123Graph_X" localSheetId="47" hidden="1">[2]A!#REF!</definedName>
    <definedName name="__123Graph_X" localSheetId="48" hidden="1">[2]A!#REF!</definedName>
    <definedName name="__123Graph_X" localSheetId="49" hidden="1">[2]A!#REF!</definedName>
    <definedName name="__123Graph_X" localSheetId="50" hidden="1">[2]A!#REF!</definedName>
    <definedName name="__123Graph_X" localSheetId="51" hidden="1">[2]A!#REF!</definedName>
    <definedName name="__123Graph_X" localSheetId="52" hidden="1">[2]A!#REF!</definedName>
    <definedName name="__123Graph_X" localSheetId="53" hidden="1">[2]A!#REF!</definedName>
    <definedName name="__123Graph_X" localSheetId="54" hidden="1">[2]A!#REF!</definedName>
    <definedName name="__123Graph_X" localSheetId="55" hidden="1">[2]A!#REF!</definedName>
    <definedName name="__123Graph_X" localSheetId="56" hidden="1">[2]A!#REF!</definedName>
    <definedName name="__123Graph_X" localSheetId="57" hidden="1">[2]A!#REF!</definedName>
    <definedName name="__123Graph_X" localSheetId="58" hidden="1">[2]A!#REF!</definedName>
    <definedName name="__123Graph_X" localSheetId="59" hidden="1">[2]A!#REF!</definedName>
    <definedName name="__123Graph_X" localSheetId="60" hidden="1">[2]A!#REF!</definedName>
    <definedName name="__123Graph_X" localSheetId="61" hidden="1">[2]A!#REF!</definedName>
    <definedName name="__123Graph_X" localSheetId="62" hidden="1">[2]A!#REF!</definedName>
    <definedName name="__123Graph_X" localSheetId="63" hidden="1">[2]A!#REF!</definedName>
    <definedName name="__123Graph_X" localSheetId="64" hidden="1">[2]A!#REF!</definedName>
    <definedName name="__123Graph_X" localSheetId="65" hidden="1">[2]A!#REF!</definedName>
    <definedName name="__123Graph_X" localSheetId="66" hidden="1">[2]A!#REF!</definedName>
    <definedName name="__123Graph_X" localSheetId="67" hidden="1">[2]A!#REF!</definedName>
    <definedName name="__123Graph_X" localSheetId="68" hidden="1">[2]A!#REF!</definedName>
    <definedName name="__123Graph_X" localSheetId="69" hidden="1">[2]A!#REF!</definedName>
    <definedName name="__123Graph_X" localSheetId="70" hidden="1">[2]A!#REF!</definedName>
    <definedName name="__123Graph_X" localSheetId="71" hidden="1">[2]A!#REF!</definedName>
    <definedName name="__123Graph_X" localSheetId="72" hidden="1">[2]A!#REF!</definedName>
    <definedName name="__123Graph_X" localSheetId="73" hidden="1">[2]A!#REF!</definedName>
    <definedName name="__123Graph_X" localSheetId="74" hidden="1">[2]A!#REF!</definedName>
    <definedName name="__123Graph_X" localSheetId="75" hidden="1">[2]A!#REF!</definedName>
    <definedName name="__123Graph_X" localSheetId="76" hidden="1">[2]A!#REF!</definedName>
    <definedName name="__123Graph_X" localSheetId="77" hidden="1">[2]A!#REF!</definedName>
    <definedName name="__123Graph_X" localSheetId="78" hidden="1">[2]A!#REF!</definedName>
    <definedName name="__123Graph_X" localSheetId="79" hidden="1">[2]A!#REF!</definedName>
    <definedName name="__123Graph_X" localSheetId="80" hidden="1">[2]A!#REF!</definedName>
    <definedName name="__123Graph_X" localSheetId="81" hidden="1">[2]A!#REF!</definedName>
    <definedName name="__123Graph_X" localSheetId="82" hidden="1">[2]A!#REF!</definedName>
    <definedName name="__123Graph_X" localSheetId="83" hidden="1">[2]A!#REF!</definedName>
    <definedName name="__123Graph_X" localSheetId="84" hidden="1">[2]A!#REF!</definedName>
    <definedName name="__123Graph_X" localSheetId="85" hidden="1">[2]A!#REF!</definedName>
    <definedName name="__123Graph_X" localSheetId="86" hidden="1">[2]A!#REF!</definedName>
    <definedName name="__123Graph_X" localSheetId="87" hidden="1">[2]A!#REF!</definedName>
    <definedName name="__123Graph_X" localSheetId="88" hidden="1">[2]A!#REF!</definedName>
    <definedName name="__123Graph_X" localSheetId="89" hidden="1">[2]A!#REF!</definedName>
    <definedName name="__123Graph_X" localSheetId="90" hidden="1">[2]A!#REF!</definedName>
    <definedName name="__123Graph_X" localSheetId="91" hidden="1">[2]A!#REF!</definedName>
    <definedName name="__123Graph_X" localSheetId="92" hidden="1">[2]A!#REF!</definedName>
    <definedName name="__123Graph_X" localSheetId="93" hidden="1">[2]A!#REF!</definedName>
    <definedName name="__123Graph_X" localSheetId="94" hidden="1">[2]A!#REF!</definedName>
    <definedName name="__123Graph_X" localSheetId="95" hidden="1">[2]A!#REF!</definedName>
    <definedName name="__123Graph_X" localSheetId="96" hidden="1">[2]A!#REF!</definedName>
    <definedName name="__123Graph_X" localSheetId="97" hidden="1">[2]A!#REF!</definedName>
    <definedName name="__123Graph_X" localSheetId="98" hidden="1">[2]A!#REF!</definedName>
    <definedName name="__123Graph_X" localSheetId="99" hidden="1">[2]A!#REF!</definedName>
    <definedName name="__123Graph_X" hidden="1">[2]A!#REF!</definedName>
    <definedName name="__123Graph_XPL" localSheetId="45" hidden="1">[2]A!#REF!</definedName>
    <definedName name="__123Graph_XPL" localSheetId="43" hidden="1">[2]A!#REF!</definedName>
    <definedName name="__123Graph_XPL" localSheetId="44" hidden="1">[2]A!#REF!</definedName>
    <definedName name="__123Graph_XPL" localSheetId="46" hidden="1">[2]A!#REF!</definedName>
    <definedName name="__123Graph_XPL" localSheetId="47" hidden="1">[2]A!#REF!</definedName>
    <definedName name="__123Graph_XPL" localSheetId="48" hidden="1">[2]A!#REF!</definedName>
    <definedName name="__123Graph_XPL" localSheetId="49" hidden="1">[2]A!#REF!</definedName>
    <definedName name="__123Graph_XPL" localSheetId="50" hidden="1">[2]A!#REF!</definedName>
    <definedName name="__123Graph_XPL" localSheetId="51" hidden="1">[2]A!#REF!</definedName>
    <definedName name="__123Graph_XPL" localSheetId="52" hidden="1">[2]A!#REF!</definedName>
    <definedName name="__123Graph_XPL" localSheetId="53" hidden="1">[2]A!#REF!</definedName>
    <definedName name="__123Graph_XPL" localSheetId="54" hidden="1">[2]A!#REF!</definedName>
    <definedName name="__123Graph_XPL" localSheetId="55" hidden="1">[2]A!#REF!</definedName>
    <definedName name="__123Graph_XPL" localSheetId="56" hidden="1">[2]A!#REF!</definedName>
    <definedName name="__123Graph_XPL" localSheetId="57" hidden="1">[2]A!#REF!</definedName>
    <definedName name="__123Graph_XPL" localSheetId="58" hidden="1">[2]A!#REF!</definedName>
    <definedName name="__123Graph_XPL" localSheetId="59" hidden="1">[2]A!#REF!</definedName>
    <definedName name="__123Graph_XPL" localSheetId="60" hidden="1">[2]A!#REF!</definedName>
    <definedName name="__123Graph_XPL" localSheetId="61" hidden="1">[2]A!#REF!</definedName>
    <definedName name="__123Graph_XPL" localSheetId="62" hidden="1">[2]A!#REF!</definedName>
    <definedName name="__123Graph_XPL" localSheetId="63" hidden="1">[2]A!#REF!</definedName>
    <definedName name="__123Graph_XPL" localSheetId="64" hidden="1">[2]A!#REF!</definedName>
    <definedName name="__123Graph_XPL" localSheetId="65" hidden="1">[2]A!#REF!</definedName>
    <definedName name="__123Graph_XPL" localSheetId="66" hidden="1">[2]A!#REF!</definedName>
    <definedName name="__123Graph_XPL" localSheetId="67" hidden="1">[2]A!#REF!</definedName>
    <definedName name="__123Graph_XPL" localSheetId="68" hidden="1">[2]A!#REF!</definedName>
    <definedName name="__123Graph_XPL" localSheetId="69" hidden="1">[2]A!#REF!</definedName>
    <definedName name="__123Graph_XPL" localSheetId="70" hidden="1">[2]A!#REF!</definedName>
    <definedName name="__123Graph_XPL" localSheetId="71" hidden="1">[2]A!#REF!</definedName>
    <definedName name="__123Graph_XPL" localSheetId="72" hidden="1">[2]A!#REF!</definedName>
    <definedName name="__123Graph_XPL" localSheetId="73" hidden="1">[2]A!#REF!</definedName>
    <definedName name="__123Graph_XPL" localSheetId="74" hidden="1">[2]A!#REF!</definedName>
    <definedName name="__123Graph_XPL" localSheetId="75" hidden="1">[2]A!#REF!</definedName>
    <definedName name="__123Graph_XPL" localSheetId="76" hidden="1">[2]A!#REF!</definedName>
    <definedName name="__123Graph_XPL" localSheetId="77" hidden="1">[2]A!#REF!</definedName>
    <definedName name="__123Graph_XPL" localSheetId="78" hidden="1">[2]A!#REF!</definedName>
    <definedName name="__123Graph_XPL" localSheetId="79" hidden="1">[2]A!#REF!</definedName>
    <definedName name="__123Graph_XPL" localSheetId="80" hidden="1">[2]A!#REF!</definedName>
    <definedName name="__123Graph_XPL" localSheetId="81" hidden="1">[2]A!#REF!</definedName>
    <definedName name="__123Graph_XPL" localSheetId="82" hidden="1">[2]A!#REF!</definedName>
    <definedName name="__123Graph_XPL" localSheetId="83" hidden="1">[2]A!#REF!</definedName>
    <definedName name="__123Graph_XPL" localSheetId="84" hidden="1">[2]A!#REF!</definedName>
    <definedName name="__123Graph_XPL" localSheetId="85" hidden="1">[2]A!#REF!</definedName>
    <definedName name="__123Graph_XPL" localSheetId="86" hidden="1">[2]A!#REF!</definedName>
    <definedName name="__123Graph_XPL" localSheetId="87" hidden="1">[2]A!#REF!</definedName>
    <definedName name="__123Graph_XPL" localSheetId="88" hidden="1">[2]A!#REF!</definedName>
    <definedName name="__123Graph_XPL" localSheetId="89" hidden="1">[2]A!#REF!</definedName>
    <definedName name="__123Graph_XPL" localSheetId="90" hidden="1">[2]A!#REF!</definedName>
    <definedName name="__123Graph_XPL" localSheetId="91" hidden="1">[2]A!#REF!</definedName>
    <definedName name="__123Graph_XPL" localSheetId="92" hidden="1">[2]A!#REF!</definedName>
    <definedName name="__123Graph_XPL" localSheetId="93" hidden="1">[2]A!#REF!</definedName>
    <definedName name="__123Graph_XPL" localSheetId="94" hidden="1">[2]A!#REF!</definedName>
    <definedName name="__123Graph_XPL" localSheetId="95" hidden="1">[2]A!#REF!</definedName>
    <definedName name="__123Graph_XPL" localSheetId="96" hidden="1">[2]A!#REF!</definedName>
    <definedName name="__123Graph_XPL" localSheetId="97" hidden="1">[2]A!#REF!</definedName>
    <definedName name="__123Graph_XPL" localSheetId="98" hidden="1">[2]A!#REF!</definedName>
    <definedName name="__123Graph_XPL" localSheetId="99" hidden="1">[2]A!#REF!</definedName>
    <definedName name="__123Graph_XPL" hidden="1">[2]A!#REF!</definedName>
    <definedName name="__DBA7" localSheetId="45">[1]worksheet!#REF!</definedName>
    <definedName name="__DBA7" localSheetId="43">[1]worksheet!#REF!</definedName>
    <definedName name="__DBA7" localSheetId="44">[1]worksheet!#REF!</definedName>
    <definedName name="__DBA7" localSheetId="46">[1]worksheet!#REF!</definedName>
    <definedName name="__DBA7" localSheetId="47">[1]worksheet!#REF!</definedName>
    <definedName name="__DBA7" localSheetId="48">[1]worksheet!#REF!</definedName>
    <definedName name="__DBA7" localSheetId="49">[1]worksheet!#REF!</definedName>
    <definedName name="__DBA7" localSheetId="50">[1]worksheet!#REF!</definedName>
    <definedName name="__DBA7" localSheetId="51">[1]worksheet!#REF!</definedName>
    <definedName name="__DBA7" localSheetId="52">[1]worksheet!#REF!</definedName>
    <definedName name="__DBA7" localSheetId="53">[1]worksheet!#REF!</definedName>
    <definedName name="__DBA7" localSheetId="54">[1]worksheet!#REF!</definedName>
    <definedName name="__DBA7" localSheetId="55">[1]worksheet!#REF!</definedName>
    <definedName name="__DBA7" localSheetId="56">[1]worksheet!#REF!</definedName>
    <definedName name="__DBA7" localSheetId="57">[1]worksheet!#REF!</definedName>
    <definedName name="__DBA7" localSheetId="58">[1]worksheet!#REF!</definedName>
    <definedName name="__DBA7" localSheetId="59">[1]worksheet!#REF!</definedName>
    <definedName name="__DBA7" localSheetId="60">[1]worksheet!#REF!</definedName>
    <definedName name="__DBA7" localSheetId="61">[1]worksheet!#REF!</definedName>
    <definedName name="__DBA7" localSheetId="62">[1]worksheet!#REF!</definedName>
    <definedName name="__DBA7" localSheetId="63">[1]worksheet!#REF!</definedName>
    <definedName name="__DBA7" localSheetId="64">[1]worksheet!#REF!</definedName>
    <definedName name="__DBA7" localSheetId="65">[1]worksheet!#REF!</definedName>
    <definedName name="__DBA7" localSheetId="66">[1]worksheet!#REF!</definedName>
    <definedName name="__DBA7" localSheetId="67">[1]worksheet!#REF!</definedName>
    <definedName name="__DBA7" localSheetId="68">[1]worksheet!#REF!</definedName>
    <definedName name="__DBA7" localSheetId="69">[1]worksheet!#REF!</definedName>
    <definedName name="__DBA7" localSheetId="70">[1]worksheet!#REF!</definedName>
    <definedName name="__DBA7" localSheetId="71">[1]worksheet!#REF!</definedName>
    <definedName name="__DBA7" localSheetId="72">[1]worksheet!#REF!</definedName>
    <definedName name="__DBA7" localSheetId="73">[1]worksheet!#REF!</definedName>
    <definedName name="__DBA7" localSheetId="74">[1]worksheet!#REF!</definedName>
    <definedName name="__DBA7" localSheetId="75">[1]worksheet!#REF!</definedName>
    <definedName name="__DBA7" localSheetId="76">[1]worksheet!#REF!</definedName>
    <definedName name="__DBA7" localSheetId="77">[1]worksheet!#REF!</definedName>
    <definedName name="__DBA7" localSheetId="78">[1]worksheet!#REF!</definedName>
    <definedName name="__DBA7" localSheetId="79">[1]worksheet!#REF!</definedName>
    <definedName name="__DBA7" localSheetId="80">[1]worksheet!#REF!</definedName>
    <definedName name="__DBA7" localSheetId="81">[1]worksheet!#REF!</definedName>
    <definedName name="__DBA7" localSheetId="82">[1]worksheet!#REF!</definedName>
    <definedName name="__DBA7" localSheetId="83">[1]worksheet!#REF!</definedName>
    <definedName name="__DBA7" localSheetId="84">[1]worksheet!#REF!</definedName>
    <definedName name="__DBA7" localSheetId="85">[1]worksheet!#REF!</definedName>
    <definedName name="__DBA7" localSheetId="86">[1]worksheet!#REF!</definedName>
    <definedName name="__DBA7" localSheetId="87">[1]worksheet!#REF!</definedName>
    <definedName name="__DBA7" localSheetId="88">[1]worksheet!#REF!</definedName>
    <definedName name="__DBA7" localSheetId="89">[1]worksheet!#REF!</definedName>
    <definedName name="__DBA7" localSheetId="90">[1]worksheet!#REF!</definedName>
    <definedName name="__DBA7" localSheetId="91">[1]worksheet!#REF!</definedName>
    <definedName name="__DBA7" localSheetId="92">[1]worksheet!#REF!</definedName>
    <definedName name="__DBA7" localSheetId="93">[1]worksheet!#REF!</definedName>
    <definedName name="__DBA7" localSheetId="94">[1]worksheet!#REF!</definedName>
    <definedName name="__DBA7" localSheetId="95">[1]worksheet!#REF!</definedName>
    <definedName name="__DBA7" localSheetId="96">[1]worksheet!#REF!</definedName>
    <definedName name="__DBA7" localSheetId="97">[1]worksheet!#REF!</definedName>
    <definedName name="__DBA7" localSheetId="98">[1]worksheet!#REF!</definedName>
    <definedName name="__DBA7" localSheetId="99">[1]worksheet!#REF!</definedName>
    <definedName name="__DBA7">[1]worksheet!#REF!</definedName>
    <definedName name="__Ht_Affiliate_Spc_1" hidden="1">"Affiliate_Spc_Name"</definedName>
    <definedName name="__Ht_Data_Spc_Version_Spc_C_Spc_1" hidden="1">"Beginning_Spc_Balance_Spc_Data_Spc_Version"</definedName>
    <definedName name="__Ht_Data_Spc_Version_Spc_C_Spc_2" hidden="1">"Ending_Spc_Balance_Spc_Data_Spc_Version"</definedName>
    <definedName name="__Ht_Period_Spc_1" hidden="1">"'Due_Spc_to_Spc_Currency'_Spc_Period"</definedName>
    <definedName name="__Ht_USD_Spc_Month_Spc_1?" hidden="1">"Ending_Spc_Balance_Spc_Month"</definedName>
    <definedName name="__Ht_Variance_Spc_Description_Spc_1" hidden="1">"'Currency_Spc_Variance'_Spc_Type"</definedName>
    <definedName name="_1_" localSheetId="22">[3]社員リスト!#REF!</definedName>
    <definedName name="_1_" localSheetId="23">[3]社員リスト!#REF!</definedName>
    <definedName name="_1_" localSheetId="24">[3]社員リスト!#REF!</definedName>
    <definedName name="_1_" localSheetId="25">[3]社員リスト!#REF!</definedName>
    <definedName name="_1_" localSheetId="26">[3]社員リスト!#REF!</definedName>
    <definedName name="_1_" localSheetId="27">[3]社員リスト!#REF!</definedName>
    <definedName name="_1_" localSheetId="28">[3]社員リスト!#REF!</definedName>
    <definedName name="_1_" localSheetId="29">[3]社員リスト!#REF!</definedName>
    <definedName name="_1_" localSheetId="30">[3]社員リスト!#REF!</definedName>
    <definedName name="_1_" localSheetId="31">[3]社員リスト!#REF!</definedName>
    <definedName name="_1_" localSheetId="32">[3]社員リスト!#REF!</definedName>
    <definedName name="_1_" localSheetId="33">[3]社員リスト!#REF!</definedName>
    <definedName name="_1_" localSheetId="34">[3]社員リスト!#REF!</definedName>
    <definedName name="_1_" localSheetId="35">[3]社員リスト!#REF!</definedName>
    <definedName name="_1_" localSheetId="36">[3]社員リスト!#REF!</definedName>
    <definedName name="_1_" localSheetId="37">[3]社員リスト!#REF!</definedName>
    <definedName name="_1_" localSheetId="38">[3]社員リスト!#REF!</definedName>
    <definedName name="_1_" localSheetId="39">[3]社員リスト!#REF!</definedName>
    <definedName name="_1_" localSheetId="40">[3]社員リスト!#REF!</definedName>
    <definedName name="_1_" localSheetId="41">[3]社員リスト!#REF!</definedName>
    <definedName name="_1_" localSheetId="42">[3]社員リスト!#REF!</definedName>
    <definedName name="_1_" localSheetId="45">[3]社員リスト!#REF!</definedName>
    <definedName name="_1_" localSheetId="43">[3]社員リスト!#REF!</definedName>
    <definedName name="_1_" localSheetId="44">[3]社員リスト!#REF!</definedName>
    <definedName name="_1_" localSheetId="46">[3]社員リスト!#REF!</definedName>
    <definedName name="_1_" localSheetId="47">[3]社員リスト!#REF!</definedName>
    <definedName name="_1_" localSheetId="48">[3]社員リスト!#REF!</definedName>
    <definedName name="_1_" localSheetId="49">[3]社員リスト!#REF!</definedName>
    <definedName name="_1_" localSheetId="50">[3]社員リスト!#REF!</definedName>
    <definedName name="_1_" localSheetId="51">[3]社員リスト!#REF!</definedName>
    <definedName name="_1_" localSheetId="52">[3]社員リスト!#REF!</definedName>
    <definedName name="_1_" localSheetId="53">[3]社員リスト!#REF!</definedName>
    <definedName name="_1_" localSheetId="54">[3]社員リスト!#REF!</definedName>
    <definedName name="_1_" localSheetId="55">[3]社員リスト!#REF!</definedName>
    <definedName name="_1_" localSheetId="56">[3]社員リスト!#REF!</definedName>
    <definedName name="_1_" localSheetId="57">[3]社員リスト!#REF!</definedName>
    <definedName name="_1_" localSheetId="58">[3]社員リスト!#REF!</definedName>
    <definedName name="_1_" localSheetId="59">[3]社員リスト!#REF!</definedName>
    <definedName name="_1_" localSheetId="60">[3]社員リスト!#REF!</definedName>
    <definedName name="_1_" localSheetId="61">[3]社員リスト!#REF!</definedName>
    <definedName name="_1_" localSheetId="62">[3]社員リスト!#REF!</definedName>
    <definedName name="_1_" localSheetId="63">[3]社員リスト!#REF!</definedName>
    <definedName name="_1_" localSheetId="64">[3]社員リスト!#REF!</definedName>
    <definedName name="_1_" localSheetId="65">[3]社員リスト!#REF!</definedName>
    <definedName name="_1_" localSheetId="66">[3]社員リスト!#REF!</definedName>
    <definedName name="_1_" localSheetId="67">[3]社員リスト!#REF!</definedName>
    <definedName name="_1_" localSheetId="68">[3]社員リスト!#REF!</definedName>
    <definedName name="_1_" localSheetId="69">[3]社員リスト!#REF!</definedName>
    <definedName name="_1_" localSheetId="70">[3]社員リスト!#REF!</definedName>
    <definedName name="_1_" localSheetId="71">[3]社員リスト!#REF!</definedName>
    <definedName name="_1_" localSheetId="72">[3]社員リスト!#REF!</definedName>
    <definedName name="_1_" localSheetId="73">[3]社員リスト!#REF!</definedName>
    <definedName name="_1_" localSheetId="74">[3]社員リスト!#REF!</definedName>
    <definedName name="_1_" localSheetId="75">[3]社員リスト!#REF!</definedName>
    <definedName name="_1_" localSheetId="76">[3]社員リスト!#REF!</definedName>
    <definedName name="_1_" localSheetId="77">[3]社員リスト!#REF!</definedName>
    <definedName name="_1_" localSheetId="78">[3]社員リスト!#REF!</definedName>
    <definedName name="_1_" localSheetId="79">[3]社員リスト!#REF!</definedName>
    <definedName name="_1_" localSheetId="80">[3]社員リスト!#REF!</definedName>
    <definedName name="_1_" localSheetId="81">[3]社員リスト!#REF!</definedName>
    <definedName name="_1_" localSheetId="82">[3]社員リスト!#REF!</definedName>
    <definedName name="_1_" localSheetId="83">[3]社員リスト!#REF!</definedName>
    <definedName name="_1_" localSheetId="84">[3]社員リスト!#REF!</definedName>
    <definedName name="_1_" localSheetId="85">[3]社員リスト!#REF!</definedName>
    <definedName name="_1_" localSheetId="86">[3]社員リスト!#REF!</definedName>
    <definedName name="_1_" localSheetId="87">[3]社員リスト!#REF!</definedName>
    <definedName name="_1_" localSheetId="88">[3]社員リスト!#REF!</definedName>
    <definedName name="_1_" localSheetId="89">[3]社員リスト!#REF!</definedName>
    <definedName name="_1_" localSheetId="90">[3]社員リスト!#REF!</definedName>
    <definedName name="_1_" localSheetId="91">[3]社員リスト!#REF!</definedName>
    <definedName name="_1_" localSheetId="92">[3]社員リスト!#REF!</definedName>
    <definedName name="_1_" localSheetId="93">[3]社員リスト!#REF!</definedName>
    <definedName name="_1_" localSheetId="94">[3]社員リスト!#REF!</definedName>
    <definedName name="_1_" localSheetId="95">[3]社員リスト!#REF!</definedName>
    <definedName name="_1_" localSheetId="96">[3]社員リスト!#REF!</definedName>
    <definedName name="_1_" localSheetId="97">[3]社員リスト!#REF!</definedName>
    <definedName name="_1_" localSheetId="98">[3]社員リスト!#REF!</definedName>
    <definedName name="_1_" localSheetId="99">[3]社員リスト!#REF!</definedName>
    <definedName name="_1_" localSheetId="15">[3]社員リスト!#REF!</definedName>
    <definedName name="_1_" localSheetId="16">[3]社員リスト!#REF!</definedName>
    <definedName name="_1_" localSheetId="17">[3]社員リスト!#REF!</definedName>
    <definedName name="_1_" localSheetId="18">[3]社員リスト!#REF!</definedName>
    <definedName name="_1_" localSheetId="19">[3]社員リスト!#REF!</definedName>
    <definedName name="_1_" localSheetId="20">[3]社員リスト!#REF!</definedName>
    <definedName name="_1_" localSheetId="21">[3]社員リスト!#REF!</definedName>
    <definedName name="_1_" localSheetId="14">[3]社員リスト!#REF!</definedName>
    <definedName name="_1_" localSheetId="7">[3]社員リスト!#REF!</definedName>
    <definedName name="_1_" localSheetId="8">[3]社員リスト!#REF!</definedName>
    <definedName name="_1_" localSheetId="9">[3]社員リスト!#REF!</definedName>
    <definedName name="_1_" localSheetId="10">[3]社員リスト!#REF!</definedName>
    <definedName name="_1_" localSheetId="11">[3]社員リスト!#REF!</definedName>
    <definedName name="_1_" localSheetId="12">[3]社員リスト!#REF!</definedName>
    <definedName name="_1_" localSheetId="13">[3]社員リスト!#REF!</definedName>
    <definedName name="_1_" localSheetId="5">[3]社員リスト!#REF!</definedName>
    <definedName name="_1_" localSheetId="6">[3]社員リスト!#REF!</definedName>
    <definedName name="_1_">[3]社員リスト!#REF!</definedName>
    <definedName name="_1__123Graph_BCHART_1" hidden="1">[4]GRAPH!$D$3:$O$3</definedName>
    <definedName name="_10__123Graph_CCHART_1" hidden="1">[4]GRAPH!$D$4:$O$4</definedName>
    <definedName name="_11__123Graph_CCHART_2" hidden="1">[4]GRAPH!$D$9:$O$9</definedName>
    <definedName name="_12__123Graph_CCHART_3" hidden="1">[4]GRAPH!$D$14:$O$14</definedName>
    <definedName name="_13__123Graph_CCHART_4" hidden="1">[4]GRAPH!$D$19:$O$19</definedName>
    <definedName name="_14__123Graph_CCHART_5" hidden="1">[4]GRAPH!$D$24:$O$24</definedName>
    <definedName name="_15__123Graph_CCHART_6" hidden="1">[4]GRAPH!$D$29:$O$29</definedName>
    <definedName name="_16__123Graph_CCHART_7" hidden="1">[4]GRAPH!$D$34:$O$34</definedName>
    <definedName name="_17__123Graph_CCHART_8" hidden="1">[4]GRAPH!$D$39:$O$39</definedName>
    <definedName name="_18__123Graph_CCHART_9" hidden="1">[4]GRAPH!$D$43:$O$43</definedName>
    <definedName name="_19__123Graph_DCHART_9" hidden="1">[4]GRAPH!$D$44:$O$44</definedName>
    <definedName name="_2__123Graph_BCHART_2" hidden="1">[4]GRAPH!$D$8:$O$8</definedName>
    <definedName name="_20__123Graph_ECHART_9" localSheetId="22" hidden="1">[5]GRAPH!#REF!</definedName>
    <definedName name="_20__123Graph_ECHART_9" localSheetId="23" hidden="1">[5]GRAPH!#REF!</definedName>
    <definedName name="_20__123Graph_ECHART_9" localSheetId="24" hidden="1">[5]GRAPH!#REF!</definedName>
    <definedName name="_20__123Graph_ECHART_9" localSheetId="25" hidden="1">[5]GRAPH!#REF!</definedName>
    <definedName name="_20__123Graph_ECHART_9" localSheetId="26" hidden="1">[5]GRAPH!#REF!</definedName>
    <definedName name="_20__123Graph_ECHART_9" localSheetId="27" hidden="1">[5]GRAPH!#REF!</definedName>
    <definedName name="_20__123Graph_ECHART_9" localSheetId="28" hidden="1">[5]GRAPH!#REF!</definedName>
    <definedName name="_20__123Graph_ECHART_9" localSheetId="29" hidden="1">[5]GRAPH!#REF!</definedName>
    <definedName name="_20__123Graph_ECHART_9" localSheetId="30" hidden="1">[5]GRAPH!#REF!</definedName>
    <definedName name="_20__123Graph_ECHART_9" localSheetId="31" hidden="1">[5]GRAPH!#REF!</definedName>
    <definedName name="_20__123Graph_ECHART_9" localSheetId="32" hidden="1">[5]GRAPH!#REF!</definedName>
    <definedName name="_20__123Graph_ECHART_9" localSheetId="33" hidden="1">[5]GRAPH!#REF!</definedName>
    <definedName name="_20__123Graph_ECHART_9" localSheetId="34" hidden="1">[5]GRAPH!#REF!</definedName>
    <definedName name="_20__123Graph_ECHART_9" localSheetId="35" hidden="1">[5]GRAPH!#REF!</definedName>
    <definedName name="_20__123Graph_ECHART_9" localSheetId="36" hidden="1">[5]GRAPH!#REF!</definedName>
    <definedName name="_20__123Graph_ECHART_9" localSheetId="37" hidden="1">[5]GRAPH!#REF!</definedName>
    <definedName name="_20__123Graph_ECHART_9" localSheetId="38" hidden="1">[5]GRAPH!#REF!</definedName>
    <definedName name="_20__123Graph_ECHART_9" localSheetId="39" hidden="1">[5]GRAPH!#REF!</definedName>
    <definedName name="_20__123Graph_ECHART_9" localSheetId="40" hidden="1">[5]GRAPH!#REF!</definedName>
    <definedName name="_20__123Graph_ECHART_9" localSheetId="41" hidden="1">[5]GRAPH!#REF!</definedName>
    <definedName name="_20__123Graph_ECHART_9" localSheetId="42" hidden="1">[5]GRAPH!#REF!</definedName>
    <definedName name="_20__123Graph_ECHART_9" localSheetId="45" hidden="1">[5]GRAPH!#REF!</definedName>
    <definedName name="_20__123Graph_ECHART_9" localSheetId="43" hidden="1">[5]GRAPH!#REF!</definedName>
    <definedName name="_20__123Graph_ECHART_9" localSheetId="44" hidden="1">[5]GRAPH!#REF!</definedName>
    <definedName name="_20__123Graph_ECHART_9" localSheetId="46" hidden="1">[5]GRAPH!#REF!</definedName>
    <definedName name="_20__123Graph_ECHART_9" localSheetId="47" hidden="1">[5]GRAPH!#REF!</definedName>
    <definedName name="_20__123Graph_ECHART_9" localSheetId="48" hidden="1">[5]GRAPH!#REF!</definedName>
    <definedName name="_20__123Graph_ECHART_9" localSheetId="49" hidden="1">[5]GRAPH!#REF!</definedName>
    <definedName name="_20__123Graph_ECHART_9" localSheetId="50" hidden="1">[5]GRAPH!#REF!</definedName>
    <definedName name="_20__123Graph_ECHART_9" localSheetId="51" hidden="1">[5]GRAPH!#REF!</definedName>
    <definedName name="_20__123Graph_ECHART_9" localSheetId="52" hidden="1">[5]GRAPH!#REF!</definedName>
    <definedName name="_20__123Graph_ECHART_9" localSheetId="53" hidden="1">[5]GRAPH!#REF!</definedName>
    <definedName name="_20__123Graph_ECHART_9" localSheetId="54" hidden="1">[5]GRAPH!#REF!</definedName>
    <definedName name="_20__123Graph_ECHART_9" localSheetId="55" hidden="1">[5]GRAPH!#REF!</definedName>
    <definedName name="_20__123Graph_ECHART_9" localSheetId="56" hidden="1">[5]GRAPH!#REF!</definedName>
    <definedName name="_20__123Graph_ECHART_9" localSheetId="57" hidden="1">[5]GRAPH!#REF!</definedName>
    <definedName name="_20__123Graph_ECHART_9" localSheetId="58" hidden="1">[5]GRAPH!#REF!</definedName>
    <definedName name="_20__123Graph_ECHART_9" localSheetId="59" hidden="1">[5]GRAPH!#REF!</definedName>
    <definedName name="_20__123Graph_ECHART_9" localSheetId="60" hidden="1">[5]GRAPH!#REF!</definedName>
    <definedName name="_20__123Graph_ECHART_9" localSheetId="61" hidden="1">[5]GRAPH!#REF!</definedName>
    <definedName name="_20__123Graph_ECHART_9" localSheetId="62" hidden="1">[5]GRAPH!#REF!</definedName>
    <definedName name="_20__123Graph_ECHART_9" localSheetId="63" hidden="1">[5]GRAPH!#REF!</definedName>
    <definedName name="_20__123Graph_ECHART_9" localSheetId="64" hidden="1">[5]GRAPH!#REF!</definedName>
    <definedName name="_20__123Graph_ECHART_9" localSheetId="65" hidden="1">[5]GRAPH!#REF!</definedName>
    <definedName name="_20__123Graph_ECHART_9" localSheetId="66" hidden="1">[5]GRAPH!#REF!</definedName>
    <definedName name="_20__123Graph_ECHART_9" localSheetId="67" hidden="1">[5]GRAPH!#REF!</definedName>
    <definedName name="_20__123Graph_ECHART_9" localSheetId="68" hidden="1">[5]GRAPH!#REF!</definedName>
    <definedName name="_20__123Graph_ECHART_9" localSheetId="69" hidden="1">[5]GRAPH!#REF!</definedName>
    <definedName name="_20__123Graph_ECHART_9" localSheetId="70" hidden="1">[5]GRAPH!#REF!</definedName>
    <definedName name="_20__123Graph_ECHART_9" localSheetId="71" hidden="1">[5]GRAPH!#REF!</definedName>
    <definedName name="_20__123Graph_ECHART_9" localSheetId="72" hidden="1">[5]GRAPH!#REF!</definedName>
    <definedName name="_20__123Graph_ECHART_9" localSheetId="73" hidden="1">[5]GRAPH!#REF!</definedName>
    <definedName name="_20__123Graph_ECHART_9" localSheetId="74" hidden="1">[5]GRAPH!#REF!</definedName>
    <definedName name="_20__123Graph_ECHART_9" localSheetId="75" hidden="1">[5]GRAPH!#REF!</definedName>
    <definedName name="_20__123Graph_ECHART_9" localSheetId="76" hidden="1">[5]GRAPH!#REF!</definedName>
    <definedName name="_20__123Graph_ECHART_9" localSheetId="77" hidden="1">[5]GRAPH!#REF!</definedName>
    <definedName name="_20__123Graph_ECHART_9" localSheetId="78" hidden="1">[5]GRAPH!#REF!</definedName>
    <definedName name="_20__123Graph_ECHART_9" localSheetId="79" hidden="1">[5]GRAPH!#REF!</definedName>
    <definedName name="_20__123Graph_ECHART_9" localSheetId="80" hidden="1">[5]GRAPH!#REF!</definedName>
    <definedName name="_20__123Graph_ECHART_9" localSheetId="81" hidden="1">[5]GRAPH!#REF!</definedName>
    <definedName name="_20__123Graph_ECHART_9" localSheetId="82" hidden="1">[5]GRAPH!#REF!</definedName>
    <definedName name="_20__123Graph_ECHART_9" localSheetId="83" hidden="1">[5]GRAPH!#REF!</definedName>
    <definedName name="_20__123Graph_ECHART_9" localSheetId="84" hidden="1">[5]GRAPH!#REF!</definedName>
    <definedName name="_20__123Graph_ECHART_9" localSheetId="85" hidden="1">[5]GRAPH!#REF!</definedName>
    <definedName name="_20__123Graph_ECHART_9" localSheetId="86" hidden="1">[5]GRAPH!#REF!</definedName>
    <definedName name="_20__123Graph_ECHART_9" localSheetId="87" hidden="1">[5]GRAPH!#REF!</definedName>
    <definedName name="_20__123Graph_ECHART_9" localSheetId="88" hidden="1">[5]GRAPH!#REF!</definedName>
    <definedName name="_20__123Graph_ECHART_9" localSheetId="89" hidden="1">[5]GRAPH!#REF!</definedName>
    <definedName name="_20__123Graph_ECHART_9" localSheetId="90" hidden="1">[5]GRAPH!#REF!</definedName>
    <definedName name="_20__123Graph_ECHART_9" localSheetId="91" hidden="1">[5]GRAPH!#REF!</definedName>
    <definedName name="_20__123Graph_ECHART_9" localSheetId="92" hidden="1">[5]GRAPH!#REF!</definedName>
    <definedName name="_20__123Graph_ECHART_9" localSheetId="93" hidden="1">[5]GRAPH!#REF!</definedName>
    <definedName name="_20__123Graph_ECHART_9" localSheetId="94" hidden="1">[5]GRAPH!#REF!</definedName>
    <definedName name="_20__123Graph_ECHART_9" localSheetId="95" hidden="1">[5]GRAPH!#REF!</definedName>
    <definedName name="_20__123Graph_ECHART_9" localSheetId="96" hidden="1">[5]GRAPH!#REF!</definedName>
    <definedName name="_20__123Graph_ECHART_9" localSheetId="97" hidden="1">[5]GRAPH!#REF!</definedName>
    <definedName name="_20__123Graph_ECHART_9" localSheetId="98" hidden="1">[5]GRAPH!#REF!</definedName>
    <definedName name="_20__123Graph_ECHART_9" localSheetId="99" hidden="1">[5]GRAPH!#REF!</definedName>
    <definedName name="_20__123Graph_ECHART_9" localSheetId="15" hidden="1">[5]GRAPH!#REF!</definedName>
    <definedName name="_20__123Graph_ECHART_9" localSheetId="16" hidden="1">[5]GRAPH!#REF!</definedName>
    <definedName name="_20__123Graph_ECHART_9" localSheetId="17" hidden="1">[5]GRAPH!#REF!</definedName>
    <definedName name="_20__123Graph_ECHART_9" localSheetId="18" hidden="1">[5]GRAPH!#REF!</definedName>
    <definedName name="_20__123Graph_ECHART_9" localSheetId="19" hidden="1">[5]GRAPH!#REF!</definedName>
    <definedName name="_20__123Graph_ECHART_9" localSheetId="20" hidden="1">[5]GRAPH!#REF!</definedName>
    <definedName name="_20__123Graph_ECHART_9" localSheetId="21" hidden="1">[5]GRAPH!#REF!</definedName>
    <definedName name="_20__123Graph_ECHART_9" localSheetId="14" hidden="1">[5]GRAPH!#REF!</definedName>
    <definedName name="_20__123Graph_ECHART_9" localSheetId="7" hidden="1">[5]GRAPH!#REF!</definedName>
    <definedName name="_20__123Graph_ECHART_9" localSheetId="8" hidden="1">[5]GRAPH!#REF!</definedName>
    <definedName name="_20__123Graph_ECHART_9" localSheetId="9" hidden="1">[5]GRAPH!#REF!</definedName>
    <definedName name="_20__123Graph_ECHART_9" localSheetId="10" hidden="1">[5]GRAPH!#REF!</definedName>
    <definedName name="_20__123Graph_ECHART_9" localSheetId="11" hidden="1">[5]GRAPH!#REF!</definedName>
    <definedName name="_20__123Graph_ECHART_9" localSheetId="12" hidden="1">[5]GRAPH!#REF!</definedName>
    <definedName name="_20__123Graph_ECHART_9" localSheetId="13" hidden="1">[5]GRAPH!#REF!</definedName>
    <definedName name="_20__123Graph_ECHART_9" localSheetId="5" hidden="1">[5]GRAPH!#REF!</definedName>
    <definedName name="_20__123Graph_ECHART_9" localSheetId="6" hidden="1">[5]GRAPH!#REF!</definedName>
    <definedName name="_20__123Graph_ECHART_9" hidden="1">[5]GRAPH!#REF!</definedName>
    <definedName name="_21__123Graph_FCHART_9" localSheetId="22" hidden="1">[5]GRAPH!#REF!</definedName>
    <definedName name="_21__123Graph_FCHART_9" localSheetId="23" hidden="1">[5]GRAPH!#REF!</definedName>
    <definedName name="_21__123Graph_FCHART_9" localSheetId="24" hidden="1">[5]GRAPH!#REF!</definedName>
    <definedName name="_21__123Graph_FCHART_9" localSheetId="25" hidden="1">[5]GRAPH!#REF!</definedName>
    <definedName name="_21__123Graph_FCHART_9" localSheetId="26" hidden="1">[5]GRAPH!#REF!</definedName>
    <definedName name="_21__123Graph_FCHART_9" localSheetId="27" hidden="1">[5]GRAPH!#REF!</definedName>
    <definedName name="_21__123Graph_FCHART_9" localSheetId="28" hidden="1">[5]GRAPH!#REF!</definedName>
    <definedName name="_21__123Graph_FCHART_9" localSheetId="29" hidden="1">[5]GRAPH!#REF!</definedName>
    <definedName name="_21__123Graph_FCHART_9" localSheetId="30" hidden="1">[5]GRAPH!#REF!</definedName>
    <definedName name="_21__123Graph_FCHART_9" localSheetId="31" hidden="1">[5]GRAPH!#REF!</definedName>
    <definedName name="_21__123Graph_FCHART_9" localSheetId="32" hidden="1">[5]GRAPH!#REF!</definedName>
    <definedName name="_21__123Graph_FCHART_9" localSheetId="33" hidden="1">[5]GRAPH!#REF!</definedName>
    <definedName name="_21__123Graph_FCHART_9" localSheetId="34" hidden="1">[5]GRAPH!#REF!</definedName>
    <definedName name="_21__123Graph_FCHART_9" localSheetId="35" hidden="1">[5]GRAPH!#REF!</definedName>
    <definedName name="_21__123Graph_FCHART_9" localSheetId="36" hidden="1">[5]GRAPH!#REF!</definedName>
    <definedName name="_21__123Graph_FCHART_9" localSheetId="37" hidden="1">[5]GRAPH!#REF!</definedName>
    <definedName name="_21__123Graph_FCHART_9" localSheetId="38" hidden="1">[5]GRAPH!#REF!</definedName>
    <definedName name="_21__123Graph_FCHART_9" localSheetId="39" hidden="1">[5]GRAPH!#REF!</definedName>
    <definedName name="_21__123Graph_FCHART_9" localSheetId="40" hidden="1">[5]GRAPH!#REF!</definedName>
    <definedName name="_21__123Graph_FCHART_9" localSheetId="41" hidden="1">[5]GRAPH!#REF!</definedName>
    <definedName name="_21__123Graph_FCHART_9" localSheetId="42" hidden="1">[5]GRAPH!#REF!</definedName>
    <definedName name="_21__123Graph_FCHART_9" localSheetId="45" hidden="1">[5]GRAPH!#REF!</definedName>
    <definedName name="_21__123Graph_FCHART_9" localSheetId="43" hidden="1">[5]GRAPH!#REF!</definedName>
    <definedName name="_21__123Graph_FCHART_9" localSheetId="44" hidden="1">[5]GRAPH!#REF!</definedName>
    <definedName name="_21__123Graph_FCHART_9" localSheetId="46" hidden="1">[5]GRAPH!#REF!</definedName>
    <definedName name="_21__123Graph_FCHART_9" localSheetId="47" hidden="1">[5]GRAPH!#REF!</definedName>
    <definedName name="_21__123Graph_FCHART_9" localSheetId="48" hidden="1">[5]GRAPH!#REF!</definedName>
    <definedName name="_21__123Graph_FCHART_9" localSheetId="49" hidden="1">[5]GRAPH!#REF!</definedName>
    <definedName name="_21__123Graph_FCHART_9" localSheetId="50" hidden="1">[5]GRAPH!#REF!</definedName>
    <definedName name="_21__123Graph_FCHART_9" localSheetId="51" hidden="1">[5]GRAPH!#REF!</definedName>
    <definedName name="_21__123Graph_FCHART_9" localSheetId="52" hidden="1">[5]GRAPH!#REF!</definedName>
    <definedName name="_21__123Graph_FCHART_9" localSheetId="53" hidden="1">[5]GRAPH!#REF!</definedName>
    <definedName name="_21__123Graph_FCHART_9" localSheetId="54" hidden="1">[5]GRAPH!#REF!</definedName>
    <definedName name="_21__123Graph_FCHART_9" localSheetId="55" hidden="1">[5]GRAPH!#REF!</definedName>
    <definedName name="_21__123Graph_FCHART_9" localSheetId="56" hidden="1">[5]GRAPH!#REF!</definedName>
    <definedName name="_21__123Graph_FCHART_9" localSheetId="57" hidden="1">[5]GRAPH!#REF!</definedName>
    <definedName name="_21__123Graph_FCHART_9" localSheetId="58" hidden="1">[5]GRAPH!#REF!</definedName>
    <definedName name="_21__123Graph_FCHART_9" localSheetId="59" hidden="1">[5]GRAPH!#REF!</definedName>
    <definedName name="_21__123Graph_FCHART_9" localSheetId="60" hidden="1">[5]GRAPH!#REF!</definedName>
    <definedName name="_21__123Graph_FCHART_9" localSheetId="61" hidden="1">[5]GRAPH!#REF!</definedName>
    <definedName name="_21__123Graph_FCHART_9" localSheetId="62" hidden="1">[5]GRAPH!#REF!</definedName>
    <definedName name="_21__123Graph_FCHART_9" localSheetId="63" hidden="1">[5]GRAPH!#REF!</definedName>
    <definedName name="_21__123Graph_FCHART_9" localSheetId="64" hidden="1">[5]GRAPH!#REF!</definedName>
    <definedName name="_21__123Graph_FCHART_9" localSheetId="65" hidden="1">[5]GRAPH!#REF!</definedName>
    <definedName name="_21__123Graph_FCHART_9" localSheetId="66" hidden="1">[5]GRAPH!#REF!</definedName>
    <definedName name="_21__123Graph_FCHART_9" localSheetId="67" hidden="1">[5]GRAPH!#REF!</definedName>
    <definedName name="_21__123Graph_FCHART_9" localSheetId="68" hidden="1">[5]GRAPH!#REF!</definedName>
    <definedName name="_21__123Graph_FCHART_9" localSheetId="69" hidden="1">[5]GRAPH!#REF!</definedName>
    <definedName name="_21__123Graph_FCHART_9" localSheetId="70" hidden="1">[5]GRAPH!#REF!</definedName>
    <definedName name="_21__123Graph_FCHART_9" localSheetId="71" hidden="1">[5]GRAPH!#REF!</definedName>
    <definedName name="_21__123Graph_FCHART_9" localSheetId="72" hidden="1">[5]GRAPH!#REF!</definedName>
    <definedName name="_21__123Graph_FCHART_9" localSheetId="73" hidden="1">[5]GRAPH!#REF!</definedName>
    <definedName name="_21__123Graph_FCHART_9" localSheetId="74" hidden="1">[5]GRAPH!#REF!</definedName>
    <definedName name="_21__123Graph_FCHART_9" localSheetId="75" hidden="1">[5]GRAPH!#REF!</definedName>
    <definedName name="_21__123Graph_FCHART_9" localSheetId="76" hidden="1">[5]GRAPH!#REF!</definedName>
    <definedName name="_21__123Graph_FCHART_9" localSheetId="77" hidden="1">[5]GRAPH!#REF!</definedName>
    <definedName name="_21__123Graph_FCHART_9" localSheetId="78" hidden="1">[5]GRAPH!#REF!</definedName>
    <definedName name="_21__123Graph_FCHART_9" localSheetId="79" hidden="1">[5]GRAPH!#REF!</definedName>
    <definedName name="_21__123Graph_FCHART_9" localSheetId="80" hidden="1">[5]GRAPH!#REF!</definedName>
    <definedName name="_21__123Graph_FCHART_9" localSheetId="81" hidden="1">[5]GRAPH!#REF!</definedName>
    <definedName name="_21__123Graph_FCHART_9" localSheetId="82" hidden="1">[5]GRAPH!#REF!</definedName>
    <definedName name="_21__123Graph_FCHART_9" localSheetId="83" hidden="1">[5]GRAPH!#REF!</definedName>
    <definedName name="_21__123Graph_FCHART_9" localSheetId="84" hidden="1">[5]GRAPH!#REF!</definedName>
    <definedName name="_21__123Graph_FCHART_9" localSheetId="85" hidden="1">[5]GRAPH!#REF!</definedName>
    <definedName name="_21__123Graph_FCHART_9" localSheetId="86" hidden="1">[5]GRAPH!#REF!</definedName>
    <definedName name="_21__123Graph_FCHART_9" localSheetId="87" hidden="1">[5]GRAPH!#REF!</definedName>
    <definedName name="_21__123Graph_FCHART_9" localSheetId="88" hidden="1">[5]GRAPH!#REF!</definedName>
    <definedName name="_21__123Graph_FCHART_9" localSheetId="89" hidden="1">[5]GRAPH!#REF!</definedName>
    <definedName name="_21__123Graph_FCHART_9" localSheetId="90" hidden="1">[5]GRAPH!#REF!</definedName>
    <definedName name="_21__123Graph_FCHART_9" localSheetId="91" hidden="1">[5]GRAPH!#REF!</definedName>
    <definedName name="_21__123Graph_FCHART_9" localSheetId="92" hidden="1">[5]GRAPH!#REF!</definedName>
    <definedName name="_21__123Graph_FCHART_9" localSheetId="93" hidden="1">[5]GRAPH!#REF!</definedName>
    <definedName name="_21__123Graph_FCHART_9" localSheetId="94" hidden="1">[5]GRAPH!#REF!</definedName>
    <definedName name="_21__123Graph_FCHART_9" localSheetId="95" hidden="1">[5]GRAPH!#REF!</definedName>
    <definedName name="_21__123Graph_FCHART_9" localSheetId="96" hidden="1">[5]GRAPH!#REF!</definedName>
    <definedName name="_21__123Graph_FCHART_9" localSheetId="97" hidden="1">[5]GRAPH!#REF!</definedName>
    <definedName name="_21__123Graph_FCHART_9" localSheetId="98" hidden="1">[5]GRAPH!#REF!</definedName>
    <definedName name="_21__123Graph_FCHART_9" localSheetId="99" hidden="1">[5]GRAPH!#REF!</definedName>
    <definedName name="_21__123Graph_FCHART_9" localSheetId="15" hidden="1">[5]GRAPH!#REF!</definedName>
    <definedName name="_21__123Graph_FCHART_9" localSheetId="16" hidden="1">[5]GRAPH!#REF!</definedName>
    <definedName name="_21__123Graph_FCHART_9" localSheetId="17" hidden="1">[5]GRAPH!#REF!</definedName>
    <definedName name="_21__123Graph_FCHART_9" localSheetId="18" hidden="1">[5]GRAPH!#REF!</definedName>
    <definedName name="_21__123Graph_FCHART_9" localSheetId="19" hidden="1">[5]GRAPH!#REF!</definedName>
    <definedName name="_21__123Graph_FCHART_9" localSheetId="20" hidden="1">[5]GRAPH!#REF!</definedName>
    <definedName name="_21__123Graph_FCHART_9" localSheetId="21" hidden="1">[5]GRAPH!#REF!</definedName>
    <definedName name="_21__123Graph_FCHART_9" localSheetId="14" hidden="1">[5]GRAPH!#REF!</definedName>
    <definedName name="_21__123Graph_FCHART_9" localSheetId="7" hidden="1">[5]GRAPH!#REF!</definedName>
    <definedName name="_21__123Graph_FCHART_9" localSheetId="8" hidden="1">[5]GRAPH!#REF!</definedName>
    <definedName name="_21__123Graph_FCHART_9" localSheetId="9" hidden="1">[5]GRAPH!#REF!</definedName>
    <definedName name="_21__123Graph_FCHART_9" localSheetId="10" hidden="1">[5]GRAPH!#REF!</definedName>
    <definedName name="_21__123Graph_FCHART_9" localSheetId="11" hidden="1">[5]GRAPH!#REF!</definedName>
    <definedName name="_21__123Graph_FCHART_9" localSheetId="12" hidden="1">[5]GRAPH!#REF!</definedName>
    <definedName name="_21__123Graph_FCHART_9" localSheetId="13" hidden="1">[5]GRAPH!#REF!</definedName>
    <definedName name="_21__123Graph_FCHART_9" localSheetId="5" hidden="1">[5]GRAPH!#REF!</definedName>
    <definedName name="_21__123Graph_FCHART_9" localSheetId="6" hidden="1">[5]GRAPH!#REF!</definedName>
    <definedName name="_21__123Graph_FCHART_9" hidden="1">[5]GRAPH!#REF!</definedName>
    <definedName name="_22__123Graph_XCHART_2" hidden="1">[4]GRAPH!$D$6:$O$6</definedName>
    <definedName name="_23__123Graph_XCHART_3" hidden="1">[4]GRAPH!$D$11:$O$11</definedName>
    <definedName name="_234Graph_CPL" localSheetId="22" hidden="1">[2]A!#REF!</definedName>
    <definedName name="_234Graph_CPL" localSheetId="23" hidden="1">[2]A!#REF!</definedName>
    <definedName name="_234Graph_CPL" localSheetId="24" hidden="1">[2]A!#REF!</definedName>
    <definedName name="_234Graph_CPL" localSheetId="25" hidden="1">[2]A!#REF!</definedName>
    <definedName name="_234Graph_CPL" localSheetId="26" hidden="1">[2]A!#REF!</definedName>
    <definedName name="_234Graph_CPL" localSheetId="27" hidden="1">[2]A!#REF!</definedName>
    <definedName name="_234Graph_CPL" localSheetId="28" hidden="1">[2]A!#REF!</definedName>
    <definedName name="_234Graph_CPL" localSheetId="29" hidden="1">[2]A!#REF!</definedName>
    <definedName name="_234Graph_CPL" localSheetId="30" hidden="1">[2]A!#REF!</definedName>
    <definedName name="_234Graph_CPL" localSheetId="31" hidden="1">[2]A!#REF!</definedName>
    <definedName name="_234Graph_CPL" localSheetId="32" hidden="1">[2]A!#REF!</definedName>
    <definedName name="_234Graph_CPL" localSheetId="33" hidden="1">[2]A!#REF!</definedName>
    <definedName name="_234Graph_CPL" localSheetId="34" hidden="1">[2]A!#REF!</definedName>
    <definedName name="_234Graph_CPL" localSheetId="35" hidden="1">[2]A!#REF!</definedName>
    <definedName name="_234Graph_CPL" localSheetId="36" hidden="1">[2]A!#REF!</definedName>
    <definedName name="_234Graph_CPL" localSheetId="37" hidden="1">[2]A!#REF!</definedName>
    <definedName name="_234Graph_CPL" localSheetId="38" hidden="1">[2]A!#REF!</definedName>
    <definedName name="_234Graph_CPL" localSheetId="39" hidden="1">[2]A!#REF!</definedName>
    <definedName name="_234Graph_CPL" localSheetId="40" hidden="1">[2]A!#REF!</definedName>
    <definedName name="_234Graph_CPL" localSheetId="41" hidden="1">[2]A!#REF!</definedName>
    <definedName name="_234Graph_CPL" localSheetId="42" hidden="1">[2]A!#REF!</definedName>
    <definedName name="_234Graph_CPL" localSheetId="45" hidden="1">[2]A!#REF!</definedName>
    <definedName name="_234Graph_CPL" localSheetId="43" hidden="1">[2]A!#REF!</definedName>
    <definedName name="_234Graph_CPL" localSheetId="44" hidden="1">[2]A!#REF!</definedName>
    <definedName name="_234Graph_CPL" localSheetId="46" hidden="1">[2]A!#REF!</definedName>
    <definedName name="_234Graph_CPL" localSheetId="47" hidden="1">[2]A!#REF!</definedName>
    <definedName name="_234Graph_CPL" localSheetId="48" hidden="1">[2]A!#REF!</definedName>
    <definedName name="_234Graph_CPL" localSheetId="49" hidden="1">[2]A!#REF!</definedName>
    <definedName name="_234Graph_CPL" localSheetId="50" hidden="1">[2]A!#REF!</definedName>
    <definedName name="_234Graph_CPL" localSheetId="51" hidden="1">[2]A!#REF!</definedName>
    <definedName name="_234Graph_CPL" localSheetId="52" hidden="1">[2]A!#REF!</definedName>
    <definedName name="_234Graph_CPL" localSheetId="53" hidden="1">[2]A!#REF!</definedName>
    <definedName name="_234Graph_CPL" localSheetId="54" hidden="1">[2]A!#REF!</definedName>
    <definedName name="_234Graph_CPL" localSheetId="55" hidden="1">[2]A!#REF!</definedName>
    <definedName name="_234Graph_CPL" localSheetId="56" hidden="1">[2]A!#REF!</definedName>
    <definedName name="_234Graph_CPL" localSheetId="57" hidden="1">[2]A!#REF!</definedName>
    <definedName name="_234Graph_CPL" localSheetId="58" hidden="1">[2]A!#REF!</definedName>
    <definedName name="_234Graph_CPL" localSheetId="59" hidden="1">[2]A!#REF!</definedName>
    <definedName name="_234Graph_CPL" localSheetId="60" hidden="1">[2]A!#REF!</definedName>
    <definedName name="_234Graph_CPL" localSheetId="61" hidden="1">[2]A!#REF!</definedName>
    <definedName name="_234Graph_CPL" localSheetId="62" hidden="1">[2]A!#REF!</definedName>
    <definedName name="_234Graph_CPL" localSheetId="63" hidden="1">[2]A!#REF!</definedName>
    <definedName name="_234Graph_CPL" localSheetId="64" hidden="1">[2]A!#REF!</definedName>
    <definedName name="_234Graph_CPL" localSheetId="65" hidden="1">[2]A!#REF!</definedName>
    <definedName name="_234Graph_CPL" localSheetId="66" hidden="1">[2]A!#REF!</definedName>
    <definedName name="_234Graph_CPL" localSheetId="67" hidden="1">[2]A!#REF!</definedName>
    <definedName name="_234Graph_CPL" localSheetId="68" hidden="1">[2]A!#REF!</definedName>
    <definedName name="_234Graph_CPL" localSheetId="69" hidden="1">[2]A!#REF!</definedName>
    <definedName name="_234Graph_CPL" localSheetId="70" hidden="1">[2]A!#REF!</definedName>
    <definedName name="_234Graph_CPL" localSheetId="71" hidden="1">[2]A!#REF!</definedName>
    <definedName name="_234Graph_CPL" localSheetId="72" hidden="1">[2]A!#REF!</definedName>
    <definedName name="_234Graph_CPL" localSheetId="73" hidden="1">[2]A!#REF!</definedName>
    <definedName name="_234Graph_CPL" localSheetId="74" hidden="1">[2]A!#REF!</definedName>
    <definedName name="_234Graph_CPL" localSheetId="75" hidden="1">[2]A!#REF!</definedName>
    <definedName name="_234Graph_CPL" localSheetId="76" hidden="1">[2]A!#REF!</definedName>
    <definedName name="_234Graph_CPL" localSheetId="77" hidden="1">[2]A!#REF!</definedName>
    <definedName name="_234Graph_CPL" localSheetId="78" hidden="1">[2]A!#REF!</definedName>
    <definedName name="_234Graph_CPL" localSheetId="79" hidden="1">[2]A!#REF!</definedName>
    <definedName name="_234Graph_CPL" localSheetId="80" hidden="1">[2]A!#REF!</definedName>
    <definedName name="_234Graph_CPL" localSheetId="81" hidden="1">[2]A!#REF!</definedName>
    <definedName name="_234Graph_CPL" localSheetId="82" hidden="1">[2]A!#REF!</definedName>
    <definedName name="_234Graph_CPL" localSheetId="83" hidden="1">[2]A!#REF!</definedName>
    <definedName name="_234Graph_CPL" localSheetId="84" hidden="1">[2]A!#REF!</definedName>
    <definedName name="_234Graph_CPL" localSheetId="85" hidden="1">[2]A!#REF!</definedName>
    <definedName name="_234Graph_CPL" localSheetId="86" hidden="1">[2]A!#REF!</definedName>
    <definedName name="_234Graph_CPL" localSheetId="87" hidden="1">[2]A!#REF!</definedName>
    <definedName name="_234Graph_CPL" localSheetId="88" hidden="1">[2]A!#REF!</definedName>
    <definedName name="_234Graph_CPL" localSheetId="89" hidden="1">[2]A!#REF!</definedName>
    <definedName name="_234Graph_CPL" localSheetId="90" hidden="1">[2]A!#REF!</definedName>
    <definedName name="_234Graph_CPL" localSheetId="91" hidden="1">[2]A!#REF!</definedName>
    <definedName name="_234Graph_CPL" localSheetId="92" hidden="1">[2]A!#REF!</definedName>
    <definedName name="_234Graph_CPL" localSheetId="93" hidden="1">[2]A!#REF!</definedName>
    <definedName name="_234Graph_CPL" localSheetId="94" hidden="1">[2]A!#REF!</definedName>
    <definedName name="_234Graph_CPL" localSheetId="95" hidden="1">[2]A!#REF!</definedName>
    <definedName name="_234Graph_CPL" localSheetId="96" hidden="1">[2]A!#REF!</definedName>
    <definedName name="_234Graph_CPL" localSheetId="97" hidden="1">[2]A!#REF!</definedName>
    <definedName name="_234Graph_CPL" localSheetId="98" hidden="1">[2]A!#REF!</definedName>
    <definedName name="_234Graph_CPL" localSheetId="99" hidden="1">[2]A!#REF!</definedName>
    <definedName name="_234Graph_CPL" localSheetId="15" hidden="1">[2]A!#REF!</definedName>
    <definedName name="_234Graph_CPL" localSheetId="16" hidden="1">[2]A!#REF!</definedName>
    <definedName name="_234Graph_CPL" localSheetId="17" hidden="1">[2]A!#REF!</definedName>
    <definedName name="_234Graph_CPL" localSheetId="18" hidden="1">[2]A!#REF!</definedName>
    <definedName name="_234Graph_CPL" localSheetId="19" hidden="1">[2]A!#REF!</definedName>
    <definedName name="_234Graph_CPL" localSheetId="20" hidden="1">[2]A!#REF!</definedName>
    <definedName name="_234Graph_CPL" localSheetId="21" hidden="1">[2]A!#REF!</definedName>
    <definedName name="_234Graph_CPL" localSheetId="14" hidden="1">[2]A!#REF!</definedName>
    <definedName name="_234Graph_CPL" localSheetId="7" hidden="1">[2]A!#REF!</definedName>
    <definedName name="_234Graph_CPL" localSheetId="8" hidden="1">[2]A!#REF!</definedName>
    <definedName name="_234Graph_CPL" localSheetId="9" hidden="1">[2]A!#REF!</definedName>
    <definedName name="_234Graph_CPL" localSheetId="10" hidden="1">[2]A!#REF!</definedName>
    <definedName name="_234Graph_CPL" localSheetId="11" hidden="1">[2]A!#REF!</definedName>
    <definedName name="_234Graph_CPL" localSheetId="12" hidden="1">[2]A!#REF!</definedName>
    <definedName name="_234Graph_CPL" localSheetId="13" hidden="1">[2]A!#REF!</definedName>
    <definedName name="_234Graph_CPL" localSheetId="5" hidden="1">[2]A!#REF!</definedName>
    <definedName name="_234Graph_CPL" localSheetId="6" hidden="1">[2]A!#REF!</definedName>
    <definedName name="_234Graph_CPL" hidden="1">[2]A!#REF!</definedName>
    <definedName name="_234Graph_E" localSheetId="22" hidden="1">[2]A!#REF!</definedName>
    <definedName name="_234Graph_E" localSheetId="23" hidden="1">[2]A!#REF!</definedName>
    <definedName name="_234Graph_E" localSheetId="24" hidden="1">[2]A!#REF!</definedName>
    <definedName name="_234Graph_E" localSheetId="25" hidden="1">[2]A!#REF!</definedName>
    <definedName name="_234Graph_E" localSheetId="26" hidden="1">[2]A!#REF!</definedName>
    <definedName name="_234Graph_E" localSheetId="27" hidden="1">[2]A!#REF!</definedName>
    <definedName name="_234Graph_E" localSheetId="28" hidden="1">[2]A!#REF!</definedName>
    <definedName name="_234Graph_E" localSheetId="29" hidden="1">[2]A!#REF!</definedName>
    <definedName name="_234Graph_E" localSheetId="30" hidden="1">[2]A!#REF!</definedName>
    <definedName name="_234Graph_E" localSheetId="31" hidden="1">[2]A!#REF!</definedName>
    <definedName name="_234Graph_E" localSheetId="32" hidden="1">[2]A!#REF!</definedName>
    <definedName name="_234Graph_E" localSheetId="33" hidden="1">[2]A!#REF!</definedName>
    <definedName name="_234Graph_E" localSheetId="34" hidden="1">[2]A!#REF!</definedName>
    <definedName name="_234Graph_E" localSheetId="35" hidden="1">[2]A!#REF!</definedName>
    <definedName name="_234Graph_E" localSheetId="36" hidden="1">[2]A!#REF!</definedName>
    <definedName name="_234Graph_E" localSheetId="37" hidden="1">[2]A!#REF!</definedName>
    <definedName name="_234Graph_E" localSheetId="38" hidden="1">[2]A!#REF!</definedName>
    <definedName name="_234Graph_E" localSheetId="39" hidden="1">[2]A!#REF!</definedName>
    <definedName name="_234Graph_E" localSheetId="40" hidden="1">[2]A!#REF!</definedName>
    <definedName name="_234Graph_E" localSheetId="41" hidden="1">[2]A!#REF!</definedName>
    <definedName name="_234Graph_E" localSheetId="42" hidden="1">[2]A!#REF!</definedName>
    <definedName name="_234Graph_E" localSheetId="45" hidden="1">[2]A!#REF!</definedName>
    <definedName name="_234Graph_E" localSheetId="43" hidden="1">[2]A!#REF!</definedName>
    <definedName name="_234Graph_E" localSheetId="44" hidden="1">[2]A!#REF!</definedName>
    <definedName name="_234Graph_E" localSheetId="46" hidden="1">[2]A!#REF!</definedName>
    <definedName name="_234Graph_E" localSheetId="47" hidden="1">[2]A!#REF!</definedName>
    <definedName name="_234Graph_E" localSheetId="48" hidden="1">[2]A!#REF!</definedName>
    <definedName name="_234Graph_E" localSheetId="49" hidden="1">[2]A!#REF!</definedName>
    <definedName name="_234Graph_E" localSheetId="50" hidden="1">[2]A!#REF!</definedName>
    <definedName name="_234Graph_E" localSheetId="51" hidden="1">[2]A!#REF!</definedName>
    <definedName name="_234Graph_E" localSheetId="52" hidden="1">[2]A!#REF!</definedName>
    <definedName name="_234Graph_E" localSheetId="53" hidden="1">[2]A!#REF!</definedName>
    <definedName name="_234Graph_E" localSheetId="54" hidden="1">[2]A!#REF!</definedName>
    <definedName name="_234Graph_E" localSheetId="55" hidden="1">[2]A!#REF!</definedName>
    <definedName name="_234Graph_E" localSheetId="56" hidden="1">[2]A!#REF!</definedName>
    <definedName name="_234Graph_E" localSheetId="57" hidden="1">[2]A!#REF!</definedName>
    <definedName name="_234Graph_E" localSheetId="58" hidden="1">[2]A!#REF!</definedName>
    <definedName name="_234Graph_E" localSheetId="59" hidden="1">[2]A!#REF!</definedName>
    <definedName name="_234Graph_E" localSheetId="60" hidden="1">[2]A!#REF!</definedName>
    <definedName name="_234Graph_E" localSheetId="61" hidden="1">[2]A!#REF!</definedName>
    <definedName name="_234Graph_E" localSheetId="62" hidden="1">[2]A!#REF!</definedName>
    <definedName name="_234Graph_E" localSheetId="63" hidden="1">[2]A!#REF!</definedName>
    <definedName name="_234Graph_E" localSheetId="64" hidden="1">[2]A!#REF!</definedName>
    <definedName name="_234Graph_E" localSheetId="65" hidden="1">[2]A!#REF!</definedName>
    <definedName name="_234Graph_E" localSheetId="66" hidden="1">[2]A!#REF!</definedName>
    <definedName name="_234Graph_E" localSheetId="67" hidden="1">[2]A!#REF!</definedName>
    <definedName name="_234Graph_E" localSheetId="68" hidden="1">[2]A!#REF!</definedName>
    <definedName name="_234Graph_E" localSheetId="69" hidden="1">[2]A!#REF!</definedName>
    <definedName name="_234Graph_E" localSheetId="70" hidden="1">[2]A!#REF!</definedName>
    <definedName name="_234Graph_E" localSheetId="71" hidden="1">[2]A!#REF!</definedName>
    <definedName name="_234Graph_E" localSheetId="72" hidden="1">[2]A!#REF!</definedName>
    <definedName name="_234Graph_E" localSheetId="73" hidden="1">[2]A!#REF!</definedName>
    <definedName name="_234Graph_E" localSheetId="74" hidden="1">[2]A!#REF!</definedName>
    <definedName name="_234Graph_E" localSheetId="75" hidden="1">[2]A!#REF!</definedName>
    <definedName name="_234Graph_E" localSheetId="76" hidden="1">[2]A!#REF!</definedName>
    <definedName name="_234Graph_E" localSheetId="77" hidden="1">[2]A!#REF!</definedName>
    <definedName name="_234Graph_E" localSheetId="78" hidden="1">[2]A!#REF!</definedName>
    <definedName name="_234Graph_E" localSheetId="79" hidden="1">[2]A!#REF!</definedName>
    <definedName name="_234Graph_E" localSheetId="80" hidden="1">[2]A!#REF!</definedName>
    <definedName name="_234Graph_E" localSheetId="81" hidden="1">[2]A!#REF!</definedName>
    <definedName name="_234Graph_E" localSheetId="82" hidden="1">[2]A!#REF!</definedName>
    <definedName name="_234Graph_E" localSheetId="83" hidden="1">[2]A!#REF!</definedName>
    <definedName name="_234Graph_E" localSheetId="84" hidden="1">[2]A!#REF!</definedName>
    <definedName name="_234Graph_E" localSheetId="85" hidden="1">[2]A!#REF!</definedName>
    <definedName name="_234Graph_E" localSheetId="86" hidden="1">[2]A!#REF!</definedName>
    <definedName name="_234Graph_E" localSheetId="87" hidden="1">[2]A!#REF!</definedName>
    <definedName name="_234Graph_E" localSheetId="88" hidden="1">[2]A!#REF!</definedName>
    <definedName name="_234Graph_E" localSheetId="89" hidden="1">[2]A!#REF!</definedName>
    <definedName name="_234Graph_E" localSheetId="90" hidden="1">[2]A!#REF!</definedName>
    <definedName name="_234Graph_E" localSheetId="91" hidden="1">[2]A!#REF!</definedName>
    <definedName name="_234Graph_E" localSheetId="92" hidden="1">[2]A!#REF!</definedName>
    <definedName name="_234Graph_E" localSheetId="93" hidden="1">[2]A!#REF!</definedName>
    <definedName name="_234Graph_E" localSheetId="94" hidden="1">[2]A!#REF!</definedName>
    <definedName name="_234Graph_E" localSheetId="95" hidden="1">[2]A!#REF!</definedName>
    <definedName name="_234Graph_E" localSheetId="96" hidden="1">[2]A!#REF!</definedName>
    <definedName name="_234Graph_E" localSheetId="97" hidden="1">[2]A!#REF!</definedName>
    <definedName name="_234Graph_E" localSheetId="98" hidden="1">[2]A!#REF!</definedName>
    <definedName name="_234Graph_E" localSheetId="99" hidden="1">[2]A!#REF!</definedName>
    <definedName name="_234Graph_E" localSheetId="15" hidden="1">[2]A!#REF!</definedName>
    <definedName name="_234Graph_E" localSheetId="16" hidden="1">[2]A!#REF!</definedName>
    <definedName name="_234Graph_E" localSheetId="17" hidden="1">[2]A!#REF!</definedName>
    <definedName name="_234Graph_E" localSheetId="18" hidden="1">[2]A!#REF!</definedName>
    <definedName name="_234Graph_E" localSheetId="19" hidden="1">[2]A!#REF!</definedName>
    <definedName name="_234Graph_E" localSheetId="20" hidden="1">[2]A!#REF!</definedName>
    <definedName name="_234Graph_E" localSheetId="21" hidden="1">[2]A!#REF!</definedName>
    <definedName name="_234Graph_E" localSheetId="14" hidden="1">[2]A!#REF!</definedName>
    <definedName name="_234Graph_E" localSheetId="7" hidden="1">[2]A!#REF!</definedName>
    <definedName name="_234Graph_E" localSheetId="8" hidden="1">[2]A!#REF!</definedName>
    <definedName name="_234Graph_E" localSheetId="9" hidden="1">[2]A!#REF!</definedName>
    <definedName name="_234Graph_E" localSheetId="10" hidden="1">[2]A!#REF!</definedName>
    <definedName name="_234Graph_E" localSheetId="11" hidden="1">[2]A!#REF!</definedName>
    <definedName name="_234Graph_E" localSheetId="12" hidden="1">[2]A!#REF!</definedName>
    <definedName name="_234Graph_E" localSheetId="13" hidden="1">[2]A!#REF!</definedName>
    <definedName name="_234Graph_E" localSheetId="5" hidden="1">[2]A!#REF!</definedName>
    <definedName name="_234Graph_E" localSheetId="6" hidden="1">[2]A!#REF!</definedName>
    <definedName name="_234Graph_E" hidden="1">[2]A!#REF!</definedName>
    <definedName name="_24__123Graph_XCHART_4" hidden="1">[4]GRAPH!$D$16:$O$16</definedName>
    <definedName name="_25__123Graph_XCHART_5" hidden="1">[4]GRAPH!$D$21:$O$21</definedName>
    <definedName name="_26__123Graph_XCHART_6" hidden="1">[4]GRAPH!$D$26:$O$26</definedName>
    <definedName name="_27__123Graph_XCHART_7" hidden="1">[4]GRAPH!$D$31:$O$31</definedName>
    <definedName name="_28__123Graph_XCHART_8" hidden="1">[4]GRAPH!$D$36:$O$36</definedName>
    <definedName name="_29__123Graph_XCHART_9" hidden="1">[4]GRAPH!$D$41:$O$41</definedName>
    <definedName name="_2Excel_BuiltIn_Print_Area_1_1" localSheetId="22">#REF!</definedName>
    <definedName name="_2Excel_BuiltIn_Print_Area_1_1" localSheetId="23">#REF!</definedName>
    <definedName name="_2Excel_BuiltIn_Print_Area_1_1" localSheetId="24">#REF!</definedName>
    <definedName name="_2Excel_BuiltIn_Print_Area_1_1" localSheetId="25">#REF!</definedName>
    <definedName name="_2Excel_BuiltIn_Print_Area_1_1" localSheetId="26">#REF!</definedName>
    <definedName name="_2Excel_BuiltIn_Print_Area_1_1" localSheetId="27">#REF!</definedName>
    <definedName name="_2Excel_BuiltIn_Print_Area_1_1" localSheetId="28">#REF!</definedName>
    <definedName name="_2Excel_BuiltIn_Print_Area_1_1" localSheetId="29">#REF!</definedName>
    <definedName name="_2Excel_BuiltIn_Print_Area_1_1" localSheetId="30">#REF!</definedName>
    <definedName name="_2Excel_BuiltIn_Print_Area_1_1" localSheetId="31">#REF!</definedName>
    <definedName name="_2Excel_BuiltIn_Print_Area_1_1" localSheetId="32">#REF!</definedName>
    <definedName name="_2Excel_BuiltIn_Print_Area_1_1" localSheetId="33">#REF!</definedName>
    <definedName name="_2Excel_BuiltIn_Print_Area_1_1" localSheetId="34">#REF!</definedName>
    <definedName name="_2Excel_BuiltIn_Print_Area_1_1" localSheetId="35">#REF!</definedName>
    <definedName name="_2Excel_BuiltIn_Print_Area_1_1" localSheetId="36">#REF!</definedName>
    <definedName name="_2Excel_BuiltIn_Print_Area_1_1" localSheetId="37">#REF!</definedName>
    <definedName name="_2Excel_BuiltIn_Print_Area_1_1" localSheetId="38">#REF!</definedName>
    <definedName name="_2Excel_BuiltIn_Print_Area_1_1" localSheetId="39">#REF!</definedName>
    <definedName name="_2Excel_BuiltIn_Print_Area_1_1" localSheetId="40">#REF!</definedName>
    <definedName name="_2Excel_BuiltIn_Print_Area_1_1" localSheetId="41">#REF!</definedName>
    <definedName name="_2Excel_BuiltIn_Print_Area_1_1" localSheetId="42">#REF!</definedName>
    <definedName name="_2Excel_BuiltIn_Print_Area_1_1" localSheetId="45">#REF!</definedName>
    <definedName name="_2Excel_BuiltIn_Print_Area_1_1" localSheetId="43">#REF!</definedName>
    <definedName name="_2Excel_BuiltIn_Print_Area_1_1" localSheetId="44">#REF!</definedName>
    <definedName name="_2Excel_BuiltIn_Print_Area_1_1" localSheetId="46">#REF!</definedName>
    <definedName name="_2Excel_BuiltIn_Print_Area_1_1" localSheetId="47">#REF!</definedName>
    <definedName name="_2Excel_BuiltIn_Print_Area_1_1" localSheetId="48">#REF!</definedName>
    <definedName name="_2Excel_BuiltIn_Print_Area_1_1" localSheetId="49">#REF!</definedName>
    <definedName name="_2Excel_BuiltIn_Print_Area_1_1" localSheetId="50">#REF!</definedName>
    <definedName name="_2Excel_BuiltIn_Print_Area_1_1" localSheetId="51">#REF!</definedName>
    <definedName name="_2Excel_BuiltIn_Print_Area_1_1" localSheetId="52">#REF!</definedName>
    <definedName name="_2Excel_BuiltIn_Print_Area_1_1" localSheetId="53">#REF!</definedName>
    <definedName name="_2Excel_BuiltIn_Print_Area_1_1" localSheetId="54">#REF!</definedName>
    <definedName name="_2Excel_BuiltIn_Print_Area_1_1" localSheetId="55">#REF!</definedName>
    <definedName name="_2Excel_BuiltIn_Print_Area_1_1" localSheetId="56">#REF!</definedName>
    <definedName name="_2Excel_BuiltIn_Print_Area_1_1" localSheetId="57">#REF!</definedName>
    <definedName name="_2Excel_BuiltIn_Print_Area_1_1" localSheetId="58">#REF!</definedName>
    <definedName name="_2Excel_BuiltIn_Print_Area_1_1" localSheetId="59">#REF!</definedName>
    <definedName name="_2Excel_BuiltIn_Print_Area_1_1" localSheetId="60">#REF!</definedName>
    <definedName name="_2Excel_BuiltIn_Print_Area_1_1" localSheetId="61">#REF!</definedName>
    <definedName name="_2Excel_BuiltIn_Print_Area_1_1" localSheetId="62">#REF!</definedName>
    <definedName name="_2Excel_BuiltIn_Print_Area_1_1" localSheetId="63">#REF!</definedName>
    <definedName name="_2Excel_BuiltIn_Print_Area_1_1" localSheetId="64">#REF!</definedName>
    <definedName name="_2Excel_BuiltIn_Print_Area_1_1" localSheetId="65">#REF!</definedName>
    <definedName name="_2Excel_BuiltIn_Print_Area_1_1" localSheetId="66">#REF!</definedName>
    <definedName name="_2Excel_BuiltIn_Print_Area_1_1" localSheetId="67">#REF!</definedName>
    <definedName name="_2Excel_BuiltIn_Print_Area_1_1" localSheetId="68">#REF!</definedName>
    <definedName name="_2Excel_BuiltIn_Print_Area_1_1" localSheetId="69">#REF!</definedName>
    <definedName name="_2Excel_BuiltIn_Print_Area_1_1" localSheetId="70">#REF!</definedName>
    <definedName name="_2Excel_BuiltIn_Print_Area_1_1" localSheetId="71">#REF!</definedName>
    <definedName name="_2Excel_BuiltIn_Print_Area_1_1" localSheetId="72">#REF!</definedName>
    <definedName name="_2Excel_BuiltIn_Print_Area_1_1" localSheetId="73">#REF!</definedName>
    <definedName name="_2Excel_BuiltIn_Print_Area_1_1" localSheetId="74">#REF!</definedName>
    <definedName name="_2Excel_BuiltIn_Print_Area_1_1" localSheetId="75">#REF!</definedName>
    <definedName name="_2Excel_BuiltIn_Print_Area_1_1" localSheetId="76">#REF!</definedName>
    <definedName name="_2Excel_BuiltIn_Print_Area_1_1" localSheetId="77">#REF!</definedName>
    <definedName name="_2Excel_BuiltIn_Print_Area_1_1" localSheetId="78">#REF!</definedName>
    <definedName name="_2Excel_BuiltIn_Print_Area_1_1" localSheetId="79">#REF!</definedName>
    <definedName name="_2Excel_BuiltIn_Print_Area_1_1" localSheetId="80">#REF!</definedName>
    <definedName name="_2Excel_BuiltIn_Print_Area_1_1" localSheetId="81">#REF!</definedName>
    <definedName name="_2Excel_BuiltIn_Print_Area_1_1" localSheetId="82">#REF!</definedName>
    <definedName name="_2Excel_BuiltIn_Print_Area_1_1" localSheetId="83">#REF!</definedName>
    <definedName name="_2Excel_BuiltIn_Print_Area_1_1" localSheetId="84">#REF!</definedName>
    <definedName name="_2Excel_BuiltIn_Print_Area_1_1" localSheetId="85">#REF!</definedName>
    <definedName name="_2Excel_BuiltIn_Print_Area_1_1" localSheetId="86">#REF!</definedName>
    <definedName name="_2Excel_BuiltIn_Print_Area_1_1" localSheetId="87">#REF!</definedName>
    <definedName name="_2Excel_BuiltIn_Print_Area_1_1" localSheetId="88">#REF!</definedName>
    <definedName name="_2Excel_BuiltIn_Print_Area_1_1" localSheetId="89">#REF!</definedName>
    <definedName name="_2Excel_BuiltIn_Print_Area_1_1" localSheetId="90">#REF!</definedName>
    <definedName name="_2Excel_BuiltIn_Print_Area_1_1" localSheetId="91">#REF!</definedName>
    <definedName name="_2Excel_BuiltIn_Print_Area_1_1" localSheetId="92">#REF!</definedName>
    <definedName name="_2Excel_BuiltIn_Print_Area_1_1" localSheetId="93">#REF!</definedName>
    <definedName name="_2Excel_BuiltIn_Print_Area_1_1" localSheetId="94">#REF!</definedName>
    <definedName name="_2Excel_BuiltIn_Print_Area_1_1" localSheetId="95">#REF!</definedName>
    <definedName name="_2Excel_BuiltIn_Print_Area_1_1" localSheetId="96">#REF!</definedName>
    <definedName name="_2Excel_BuiltIn_Print_Area_1_1" localSheetId="97">#REF!</definedName>
    <definedName name="_2Excel_BuiltIn_Print_Area_1_1" localSheetId="98">#REF!</definedName>
    <definedName name="_2Excel_BuiltIn_Print_Area_1_1" localSheetId="99">#REF!</definedName>
    <definedName name="_2Excel_BuiltIn_Print_Area_1_1" localSheetId="15">#REF!</definedName>
    <definedName name="_2Excel_BuiltIn_Print_Area_1_1" localSheetId="16">#REF!</definedName>
    <definedName name="_2Excel_BuiltIn_Print_Area_1_1" localSheetId="17">#REF!</definedName>
    <definedName name="_2Excel_BuiltIn_Print_Area_1_1" localSheetId="18">#REF!</definedName>
    <definedName name="_2Excel_BuiltIn_Print_Area_1_1" localSheetId="19">#REF!</definedName>
    <definedName name="_2Excel_BuiltIn_Print_Area_1_1" localSheetId="20">#REF!</definedName>
    <definedName name="_2Excel_BuiltIn_Print_Area_1_1" localSheetId="21">#REF!</definedName>
    <definedName name="_2Excel_BuiltIn_Print_Area_1_1" localSheetId="14">#REF!</definedName>
    <definedName name="_2Excel_BuiltIn_Print_Area_1_1" localSheetId="7">#REF!</definedName>
    <definedName name="_2Excel_BuiltIn_Print_Area_1_1" localSheetId="8">#REF!</definedName>
    <definedName name="_2Excel_BuiltIn_Print_Area_1_1" localSheetId="9">#REF!</definedName>
    <definedName name="_2Excel_BuiltIn_Print_Area_1_1" localSheetId="10">#REF!</definedName>
    <definedName name="_2Excel_BuiltIn_Print_Area_1_1" localSheetId="11">#REF!</definedName>
    <definedName name="_2Excel_BuiltIn_Print_Area_1_1" localSheetId="12">#REF!</definedName>
    <definedName name="_2Excel_BuiltIn_Print_Area_1_1" localSheetId="13">#REF!</definedName>
    <definedName name="_2Excel_BuiltIn_Print_Area_1_1" localSheetId="5">#REF!</definedName>
    <definedName name="_2Excel_BuiltIn_Print_Area_1_1" localSheetId="6">#REF!</definedName>
    <definedName name="_2Excel_BuiltIn_Print_Area_1_1">#REF!</definedName>
    <definedName name="_3__123Graph_BCHART_3" hidden="1">[4]GRAPH!$D$13:$O$13</definedName>
    <definedName name="_3Excel_BuiltIn_Print_Area_2_1" localSheetId="22">#REF!</definedName>
    <definedName name="_3Excel_BuiltIn_Print_Area_2_1" localSheetId="23">#REF!</definedName>
    <definedName name="_3Excel_BuiltIn_Print_Area_2_1" localSheetId="24">#REF!</definedName>
    <definedName name="_3Excel_BuiltIn_Print_Area_2_1" localSheetId="25">#REF!</definedName>
    <definedName name="_3Excel_BuiltIn_Print_Area_2_1" localSheetId="26">#REF!</definedName>
    <definedName name="_3Excel_BuiltIn_Print_Area_2_1" localSheetId="27">#REF!</definedName>
    <definedName name="_3Excel_BuiltIn_Print_Area_2_1" localSheetId="28">#REF!</definedName>
    <definedName name="_3Excel_BuiltIn_Print_Area_2_1" localSheetId="29">#REF!</definedName>
    <definedName name="_3Excel_BuiltIn_Print_Area_2_1" localSheetId="30">#REF!</definedName>
    <definedName name="_3Excel_BuiltIn_Print_Area_2_1" localSheetId="31">#REF!</definedName>
    <definedName name="_3Excel_BuiltIn_Print_Area_2_1" localSheetId="32">#REF!</definedName>
    <definedName name="_3Excel_BuiltIn_Print_Area_2_1" localSheetId="33">#REF!</definedName>
    <definedName name="_3Excel_BuiltIn_Print_Area_2_1" localSheetId="34">#REF!</definedName>
    <definedName name="_3Excel_BuiltIn_Print_Area_2_1" localSheetId="35">#REF!</definedName>
    <definedName name="_3Excel_BuiltIn_Print_Area_2_1" localSheetId="36">#REF!</definedName>
    <definedName name="_3Excel_BuiltIn_Print_Area_2_1" localSheetId="37">#REF!</definedName>
    <definedName name="_3Excel_BuiltIn_Print_Area_2_1" localSheetId="38">#REF!</definedName>
    <definedName name="_3Excel_BuiltIn_Print_Area_2_1" localSheetId="39">#REF!</definedName>
    <definedName name="_3Excel_BuiltIn_Print_Area_2_1" localSheetId="40">#REF!</definedName>
    <definedName name="_3Excel_BuiltIn_Print_Area_2_1" localSheetId="41">#REF!</definedName>
    <definedName name="_3Excel_BuiltIn_Print_Area_2_1" localSheetId="42">#REF!</definedName>
    <definedName name="_3Excel_BuiltIn_Print_Area_2_1" localSheetId="45">#REF!</definedName>
    <definedName name="_3Excel_BuiltIn_Print_Area_2_1" localSheetId="43">#REF!</definedName>
    <definedName name="_3Excel_BuiltIn_Print_Area_2_1" localSheetId="44">#REF!</definedName>
    <definedName name="_3Excel_BuiltIn_Print_Area_2_1" localSheetId="46">#REF!</definedName>
    <definedName name="_3Excel_BuiltIn_Print_Area_2_1" localSheetId="47">#REF!</definedName>
    <definedName name="_3Excel_BuiltIn_Print_Area_2_1" localSheetId="48">#REF!</definedName>
    <definedName name="_3Excel_BuiltIn_Print_Area_2_1" localSheetId="49">#REF!</definedName>
    <definedName name="_3Excel_BuiltIn_Print_Area_2_1" localSheetId="50">#REF!</definedName>
    <definedName name="_3Excel_BuiltIn_Print_Area_2_1" localSheetId="51">#REF!</definedName>
    <definedName name="_3Excel_BuiltIn_Print_Area_2_1" localSheetId="52">#REF!</definedName>
    <definedName name="_3Excel_BuiltIn_Print_Area_2_1" localSheetId="53">#REF!</definedName>
    <definedName name="_3Excel_BuiltIn_Print_Area_2_1" localSheetId="54">#REF!</definedName>
    <definedName name="_3Excel_BuiltIn_Print_Area_2_1" localSheetId="55">#REF!</definedName>
    <definedName name="_3Excel_BuiltIn_Print_Area_2_1" localSheetId="56">#REF!</definedName>
    <definedName name="_3Excel_BuiltIn_Print_Area_2_1" localSheetId="57">#REF!</definedName>
    <definedName name="_3Excel_BuiltIn_Print_Area_2_1" localSheetId="58">#REF!</definedName>
    <definedName name="_3Excel_BuiltIn_Print_Area_2_1" localSheetId="59">#REF!</definedName>
    <definedName name="_3Excel_BuiltIn_Print_Area_2_1" localSheetId="60">#REF!</definedName>
    <definedName name="_3Excel_BuiltIn_Print_Area_2_1" localSheetId="61">#REF!</definedName>
    <definedName name="_3Excel_BuiltIn_Print_Area_2_1" localSheetId="62">#REF!</definedName>
    <definedName name="_3Excel_BuiltIn_Print_Area_2_1" localSheetId="63">#REF!</definedName>
    <definedName name="_3Excel_BuiltIn_Print_Area_2_1" localSheetId="64">#REF!</definedName>
    <definedName name="_3Excel_BuiltIn_Print_Area_2_1" localSheetId="65">#REF!</definedName>
    <definedName name="_3Excel_BuiltIn_Print_Area_2_1" localSheetId="66">#REF!</definedName>
    <definedName name="_3Excel_BuiltIn_Print_Area_2_1" localSheetId="67">#REF!</definedName>
    <definedName name="_3Excel_BuiltIn_Print_Area_2_1" localSheetId="68">#REF!</definedName>
    <definedName name="_3Excel_BuiltIn_Print_Area_2_1" localSheetId="69">#REF!</definedName>
    <definedName name="_3Excel_BuiltIn_Print_Area_2_1" localSheetId="70">#REF!</definedName>
    <definedName name="_3Excel_BuiltIn_Print_Area_2_1" localSheetId="71">#REF!</definedName>
    <definedName name="_3Excel_BuiltIn_Print_Area_2_1" localSheetId="72">#REF!</definedName>
    <definedName name="_3Excel_BuiltIn_Print_Area_2_1" localSheetId="73">#REF!</definedName>
    <definedName name="_3Excel_BuiltIn_Print_Area_2_1" localSheetId="74">#REF!</definedName>
    <definedName name="_3Excel_BuiltIn_Print_Area_2_1" localSheetId="75">#REF!</definedName>
    <definedName name="_3Excel_BuiltIn_Print_Area_2_1" localSheetId="76">#REF!</definedName>
    <definedName name="_3Excel_BuiltIn_Print_Area_2_1" localSheetId="77">#REF!</definedName>
    <definedName name="_3Excel_BuiltIn_Print_Area_2_1" localSheetId="78">#REF!</definedName>
    <definedName name="_3Excel_BuiltIn_Print_Area_2_1" localSheetId="79">#REF!</definedName>
    <definedName name="_3Excel_BuiltIn_Print_Area_2_1" localSheetId="80">#REF!</definedName>
    <definedName name="_3Excel_BuiltIn_Print_Area_2_1" localSheetId="81">#REF!</definedName>
    <definedName name="_3Excel_BuiltIn_Print_Area_2_1" localSheetId="82">#REF!</definedName>
    <definedName name="_3Excel_BuiltIn_Print_Area_2_1" localSheetId="83">#REF!</definedName>
    <definedName name="_3Excel_BuiltIn_Print_Area_2_1" localSheetId="84">#REF!</definedName>
    <definedName name="_3Excel_BuiltIn_Print_Area_2_1" localSheetId="85">#REF!</definedName>
    <definedName name="_3Excel_BuiltIn_Print_Area_2_1" localSheetId="86">#REF!</definedName>
    <definedName name="_3Excel_BuiltIn_Print_Area_2_1" localSheetId="87">#REF!</definedName>
    <definedName name="_3Excel_BuiltIn_Print_Area_2_1" localSheetId="88">#REF!</definedName>
    <definedName name="_3Excel_BuiltIn_Print_Area_2_1" localSheetId="89">#REF!</definedName>
    <definedName name="_3Excel_BuiltIn_Print_Area_2_1" localSheetId="90">#REF!</definedName>
    <definedName name="_3Excel_BuiltIn_Print_Area_2_1" localSheetId="91">#REF!</definedName>
    <definedName name="_3Excel_BuiltIn_Print_Area_2_1" localSheetId="92">#REF!</definedName>
    <definedName name="_3Excel_BuiltIn_Print_Area_2_1" localSheetId="93">#REF!</definedName>
    <definedName name="_3Excel_BuiltIn_Print_Area_2_1" localSheetId="94">#REF!</definedName>
    <definedName name="_3Excel_BuiltIn_Print_Area_2_1" localSheetId="95">#REF!</definedName>
    <definedName name="_3Excel_BuiltIn_Print_Area_2_1" localSheetId="96">#REF!</definedName>
    <definedName name="_3Excel_BuiltIn_Print_Area_2_1" localSheetId="97">#REF!</definedName>
    <definedName name="_3Excel_BuiltIn_Print_Area_2_1" localSheetId="98">#REF!</definedName>
    <definedName name="_3Excel_BuiltIn_Print_Area_2_1" localSheetId="99">#REF!</definedName>
    <definedName name="_3Excel_BuiltIn_Print_Area_2_1" localSheetId="15">#REF!</definedName>
    <definedName name="_3Excel_BuiltIn_Print_Area_2_1" localSheetId="16">#REF!</definedName>
    <definedName name="_3Excel_BuiltIn_Print_Area_2_1" localSheetId="17">#REF!</definedName>
    <definedName name="_3Excel_BuiltIn_Print_Area_2_1" localSheetId="18">#REF!</definedName>
    <definedName name="_3Excel_BuiltIn_Print_Area_2_1" localSheetId="19">#REF!</definedName>
    <definedName name="_3Excel_BuiltIn_Print_Area_2_1" localSheetId="20">#REF!</definedName>
    <definedName name="_3Excel_BuiltIn_Print_Area_2_1" localSheetId="21">#REF!</definedName>
    <definedName name="_3Excel_BuiltIn_Print_Area_2_1" localSheetId="14">#REF!</definedName>
    <definedName name="_3Excel_BuiltIn_Print_Area_2_1" localSheetId="7">#REF!</definedName>
    <definedName name="_3Excel_BuiltIn_Print_Area_2_1" localSheetId="8">#REF!</definedName>
    <definedName name="_3Excel_BuiltIn_Print_Area_2_1" localSheetId="9">#REF!</definedName>
    <definedName name="_3Excel_BuiltIn_Print_Area_2_1" localSheetId="10">#REF!</definedName>
    <definedName name="_3Excel_BuiltIn_Print_Area_2_1" localSheetId="11">#REF!</definedName>
    <definedName name="_3Excel_BuiltIn_Print_Area_2_1" localSheetId="12">#REF!</definedName>
    <definedName name="_3Excel_BuiltIn_Print_Area_2_1" localSheetId="13">#REF!</definedName>
    <definedName name="_3Excel_BuiltIn_Print_Area_2_1" localSheetId="5">#REF!</definedName>
    <definedName name="_3Excel_BuiltIn_Print_Area_2_1" localSheetId="6">#REF!</definedName>
    <definedName name="_3Excel_BuiltIn_Print_Area_2_1">#REF!</definedName>
    <definedName name="_4__123Graph_BCHART_4" hidden="1">[4]GRAPH!$D$18:$O$18</definedName>
    <definedName name="_5__123Graph_BCHART_5" hidden="1">[4]GRAPH!$D$23:$O$23</definedName>
    <definedName name="_6__123Graph_BCHART_6" hidden="1">[4]GRAPH!$D$28:$O$28</definedName>
    <definedName name="_7__123Graph_BCHART_7" hidden="1">[4]GRAPH!$D$33:$O$33</definedName>
    <definedName name="_8__123Graph_BCHART_8" hidden="1">[4]GRAPH!$D$38:$O$38</definedName>
    <definedName name="_9__123Graph_BCHART_9" localSheetId="22" hidden="1">[5]GRAPH!#REF!</definedName>
    <definedName name="_9__123Graph_BCHART_9" localSheetId="23" hidden="1">[5]GRAPH!#REF!</definedName>
    <definedName name="_9__123Graph_BCHART_9" localSheetId="24" hidden="1">[5]GRAPH!#REF!</definedName>
    <definedName name="_9__123Graph_BCHART_9" localSheetId="25" hidden="1">[5]GRAPH!#REF!</definedName>
    <definedName name="_9__123Graph_BCHART_9" localSheetId="26" hidden="1">[5]GRAPH!#REF!</definedName>
    <definedName name="_9__123Graph_BCHART_9" localSheetId="27" hidden="1">[5]GRAPH!#REF!</definedName>
    <definedName name="_9__123Graph_BCHART_9" localSheetId="28" hidden="1">[5]GRAPH!#REF!</definedName>
    <definedName name="_9__123Graph_BCHART_9" localSheetId="29" hidden="1">[5]GRAPH!#REF!</definedName>
    <definedName name="_9__123Graph_BCHART_9" localSheetId="30" hidden="1">[5]GRAPH!#REF!</definedName>
    <definedName name="_9__123Graph_BCHART_9" localSheetId="31" hidden="1">[5]GRAPH!#REF!</definedName>
    <definedName name="_9__123Graph_BCHART_9" localSheetId="32" hidden="1">[5]GRAPH!#REF!</definedName>
    <definedName name="_9__123Graph_BCHART_9" localSheetId="33" hidden="1">[5]GRAPH!#REF!</definedName>
    <definedName name="_9__123Graph_BCHART_9" localSheetId="34" hidden="1">[5]GRAPH!#REF!</definedName>
    <definedName name="_9__123Graph_BCHART_9" localSheetId="35" hidden="1">[5]GRAPH!#REF!</definedName>
    <definedName name="_9__123Graph_BCHART_9" localSheetId="36" hidden="1">[5]GRAPH!#REF!</definedName>
    <definedName name="_9__123Graph_BCHART_9" localSheetId="37" hidden="1">[5]GRAPH!#REF!</definedName>
    <definedName name="_9__123Graph_BCHART_9" localSheetId="38" hidden="1">[5]GRAPH!#REF!</definedName>
    <definedName name="_9__123Graph_BCHART_9" localSheetId="39" hidden="1">[5]GRAPH!#REF!</definedName>
    <definedName name="_9__123Graph_BCHART_9" localSheetId="40" hidden="1">[5]GRAPH!#REF!</definedName>
    <definedName name="_9__123Graph_BCHART_9" localSheetId="41" hidden="1">[5]GRAPH!#REF!</definedName>
    <definedName name="_9__123Graph_BCHART_9" localSheetId="42" hidden="1">[5]GRAPH!#REF!</definedName>
    <definedName name="_9__123Graph_BCHART_9" localSheetId="45" hidden="1">[5]GRAPH!#REF!</definedName>
    <definedName name="_9__123Graph_BCHART_9" localSheetId="43" hidden="1">[5]GRAPH!#REF!</definedName>
    <definedName name="_9__123Graph_BCHART_9" localSheetId="44" hidden="1">[5]GRAPH!#REF!</definedName>
    <definedName name="_9__123Graph_BCHART_9" localSheetId="46" hidden="1">[5]GRAPH!#REF!</definedName>
    <definedName name="_9__123Graph_BCHART_9" localSheetId="47" hidden="1">[5]GRAPH!#REF!</definedName>
    <definedName name="_9__123Graph_BCHART_9" localSheetId="48" hidden="1">[5]GRAPH!#REF!</definedName>
    <definedName name="_9__123Graph_BCHART_9" localSheetId="49" hidden="1">[5]GRAPH!#REF!</definedName>
    <definedName name="_9__123Graph_BCHART_9" localSheetId="50" hidden="1">[5]GRAPH!#REF!</definedName>
    <definedName name="_9__123Graph_BCHART_9" localSheetId="51" hidden="1">[5]GRAPH!#REF!</definedName>
    <definedName name="_9__123Graph_BCHART_9" localSheetId="52" hidden="1">[5]GRAPH!#REF!</definedName>
    <definedName name="_9__123Graph_BCHART_9" localSheetId="53" hidden="1">[5]GRAPH!#REF!</definedName>
    <definedName name="_9__123Graph_BCHART_9" localSheetId="54" hidden="1">[5]GRAPH!#REF!</definedName>
    <definedName name="_9__123Graph_BCHART_9" localSheetId="55" hidden="1">[5]GRAPH!#REF!</definedName>
    <definedName name="_9__123Graph_BCHART_9" localSheetId="56" hidden="1">[5]GRAPH!#REF!</definedName>
    <definedName name="_9__123Graph_BCHART_9" localSheetId="57" hidden="1">[5]GRAPH!#REF!</definedName>
    <definedName name="_9__123Graph_BCHART_9" localSheetId="58" hidden="1">[5]GRAPH!#REF!</definedName>
    <definedName name="_9__123Graph_BCHART_9" localSheetId="59" hidden="1">[5]GRAPH!#REF!</definedName>
    <definedName name="_9__123Graph_BCHART_9" localSheetId="60" hidden="1">[5]GRAPH!#REF!</definedName>
    <definedName name="_9__123Graph_BCHART_9" localSheetId="61" hidden="1">[5]GRAPH!#REF!</definedName>
    <definedName name="_9__123Graph_BCHART_9" localSheetId="62" hidden="1">[5]GRAPH!#REF!</definedName>
    <definedName name="_9__123Graph_BCHART_9" localSheetId="63" hidden="1">[5]GRAPH!#REF!</definedName>
    <definedName name="_9__123Graph_BCHART_9" localSheetId="64" hidden="1">[5]GRAPH!#REF!</definedName>
    <definedName name="_9__123Graph_BCHART_9" localSheetId="65" hidden="1">[5]GRAPH!#REF!</definedName>
    <definedName name="_9__123Graph_BCHART_9" localSheetId="66" hidden="1">[5]GRAPH!#REF!</definedName>
    <definedName name="_9__123Graph_BCHART_9" localSheetId="67" hidden="1">[5]GRAPH!#REF!</definedName>
    <definedName name="_9__123Graph_BCHART_9" localSheetId="68" hidden="1">[5]GRAPH!#REF!</definedName>
    <definedName name="_9__123Graph_BCHART_9" localSheetId="69" hidden="1">[5]GRAPH!#REF!</definedName>
    <definedName name="_9__123Graph_BCHART_9" localSheetId="70" hidden="1">[5]GRAPH!#REF!</definedName>
    <definedName name="_9__123Graph_BCHART_9" localSheetId="71" hidden="1">[5]GRAPH!#REF!</definedName>
    <definedName name="_9__123Graph_BCHART_9" localSheetId="72" hidden="1">[5]GRAPH!#REF!</definedName>
    <definedName name="_9__123Graph_BCHART_9" localSheetId="73" hidden="1">[5]GRAPH!#REF!</definedName>
    <definedName name="_9__123Graph_BCHART_9" localSheetId="74" hidden="1">[5]GRAPH!#REF!</definedName>
    <definedName name="_9__123Graph_BCHART_9" localSheetId="75" hidden="1">[5]GRAPH!#REF!</definedName>
    <definedName name="_9__123Graph_BCHART_9" localSheetId="76" hidden="1">[5]GRAPH!#REF!</definedName>
    <definedName name="_9__123Graph_BCHART_9" localSheetId="77" hidden="1">[5]GRAPH!#REF!</definedName>
    <definedName name="_9__123Graph_BCHART_9" localSheetId="78" hidden="1">[5]GRAPH!#REF!</definedName>
    <definedName name="_9__123Graph_BCHART_9" localSheetId="79" hidden="1">[5]GRAPH!#REF!</definedName>
    <definedName name="_9__123Graph_BCHART_9" localSheetId="80" hidden="1">[5]GRAPH!#REF!</definedName>
    <definedName name="_9__123Graph_BCHART_9" localSheetId="81" hidden="1">[5]GRAPH!#REF!</definedName>
    <definedName name="_9__123Graph_BCHART_9" localSheetId="82" hidden="1">[5]GRAPH!#REF!</definedName>
    <definedName name="_9__123Graph_BCHART_9" localSheetId="83" hidden="1">[5]GRAPH!#REF!</definedName>
    <definedName name="_9__123Graph_BCHART_9" localSheetId="84" hidden="1">[5]GRAPH!#REF!</definedName>
    <definedName name="_9__123Graph_BCHART_9" localSheetId="85" hidden="1">[5]GRAPH!#REF!</definedName>
    <definedName name="_9__123Graph_BCHART_9" localSheetId="86" hidden="1">[5]GRAPH!#REF!</definedName>
    <definedName name="_9__123Graph_BCHART_9" localSheetId="87" hidden="1">[5]GRAPH!#REF!</definedName>
    <definedName name="_9__123Graph_BCHART_9" localSheetId="88" hidden="1">[5]GRAPH!#REF!</definedName>
    <definedName name="_9__123Graph_BCHART_9" localSheetId="89" hidden="1">[5]GRAPH!#REF!</definedName>
    <definedName name="_9__123Graph_BCHART_9" localSheetId="90" hidden="1">[5]GRAPH!#REF!</definedName>
    <definedName name="_9__123Graph_BCHART_9" localSheetId="91" hidden="1">[5]GRAPH!#REF!</definedName>
    <definedName name="_9__123Graph_BCHART_9" localSheetId="92" hidden="1">[5]GRAPH!#REF!</definedName>
    <definedName name="_9__123Graph_BCHART_9" localSheetId="93" hidden="1">[5]GRAPH!#REF!</definedName>
    <definedName name="_9__123Graph_BCHART_9" localSheetId="94" hidden="1">[5]GRAPH!#REF!</definedName>
    <definedName name="_9__123Graph_BCHART_9" localSheetId="95" hidden="1">[5]GRAPH!#REF!</definedName>
    <definedName name="_9__123Graph_BCHART_9" localSheetId="96" hidden="1">[5]GRAPH!#REF!</definedName>
    <definedName name="_9__123Graph_BCHART_9" localSheetId="97" hidden="1">[5]GRAPH!#REF!</definedName>
    <definedName name="_9__123Graph_BCHART_9" localSheetId="98" hidden="1">[5]GRAPH!#REF!</definedName>
    <definedName name="_9__123Graph_BCHART_9" localSheetId="99" hidden="1">[5]GRAPH!#REF!</definedName>
    <definedName name="_9__123Graph_BCHART_9" localSheetId="15" hidden="1">[5]GRAPH!#REF!</definedName>
    <definedName name="_9__123Graph_BCHART_9" localSheetId="16" hidden="1">[5]GRAPH!#REF!</definedName>
    <definedName name="_9__123Graph_BCHART_9" localSheetId="17" hidden="1">[5]GRAPH!#REF!</definedName>
    <definedName name="_9__123Graph_BCHART_9" localSheetId="18" hidden="1">[5]GRAPH!#REF!</definedName>
    <definedName name="_9__123Graph_BCHART_9" localSheetId="19" hidden="1">[5]GRAPH!#REF!</definedName>
    <definedName name="_9__123Graph_BCHART_9" localSheetId="20" hidden="1">[5]GRAPH!#REF!</definedName>
    <definedName name="_9__123Graph_BCHART_9" localSheetId="21" hidden="1">[5]GRAPH!#REF!</definedName>
    <definedName name="_9__123Graph_BCHART_9" localSheetId="14" hidden="1">[5]GRAPH!#REF!</definedName>
    <definedName name="_9__123Graph_BCHART_9" localSheetId="7" hidden="1">[5]GRAPH!#REF!</definedName>
    <definedName name="_9__123Graph_BCHART_9" localSheetId="8" hidden="1">[5]GRAPH!#REF!</definedName>
    <definedName name="_9__123Graph_BCHART_9" localSheetId="9" hidden="1">[5]GRAPH!#REF!</definedName>
    <definedName name="_9__123Graph_BCHART_9" localSheetId="10" hidden="1">[5]GRAPH!#REF!</definedName>
    <definedName name="_9__123Graph_BCHART_9" localSheetId="11" hidden="1">[5]GRAPH!#REF!</definedName>
    <definedName name="_9__123Graph_BCHART_9" localSheetId="12" hidden="1">[5]GRAPH!#REF!</definedName>
    <definedName name="_9__123Graph_BCHART_9" localSheetId="13" hidden="1">[5]GRAPH!#REF!</definedName>
    <definedName name="_9__123Graph_BCHART_9" localSheetId="5" hidden="1">[5]GRAPH!#REF!</definedName>
    <definedName name="_9__123Graph_BCHART_9" localSheetId="6" hidden="1">[5]GRAPH!#REF!</definedName>
    <definedName name="_9__123Graph_BCHART_9" hidden="1">[5]GRAPH!#REF!</definedName>
    <definedName name="_DBA7" localSheetId="22">[1]worksheet!#REF!</definedName>
    <definedName name="_DBA7" localSheetId="23">[1]worksheet!#REF!</definedName>
    <definedName name="_DBA7" localSheetId="24">[1]worksheet!#REF!</definedName>
    <definedName name="_DBA7" localSheetId="25">[1]worksheet!#REF!</definedName>
    <definedName name="_DBA7" localSheetId="26">[1]worksheet!#REF!</definedName>
    <definedName name="_DBA7" localSheetId="27">[1]worksheet!#REF!</definedName>
    <definedName name="_DBA7" localSheetId="28">[1]worksheet!#REF!</definedName>
    <definedName name="_DBA7" localSheetId="29">[1]worksheet!#REF!</definedName>
    <definedName name="_DBA7" localSheetId="30">[1]worksheet!#REF!</definedName>
    <definedName name="_DBA7" localSheetId="31">[1]worksheet!#REF!</definedName>
    <definedName name="_DBA7" localSheetId="32">[1]worksheet!#REF!</definedName>
    <definedName name="_DBA7" localSheetId="33">[1]worksheet!#REF!</definedName>
    <definedName name="_DBA7" localSheetId="34">[1]worksheet!#REF!</definedName>
    <definedName name="_DBA7" localSheetId="35">[1]worksheet!#REF!</definedName>
    <definedName name="_DBA7" localSheetId="36">[1]worksheet!#REF!</definedName>
    <definedName name="_DBA7" localSheetId="37">[1]worksheet!#REF!</definedName>
    <definedName name="_DBA7" localSheetId="38">[1]worksheet!#REF!</definedName>
    <definedName name="_DBA7" localSheetId="39">[1]worksheet!#REF!</definedName>
    <definedName name="_DBA7" localSheetId="40">[1]worksheet!#REF!</definedName>
    <definedName name="_DBA7" localSheetId="41">[1]worksheet!#REF!</definedName>
    <definedName name="_DBA7" localSheetId="42">[1]worksheet!#REF!</definedName>
    <definedName name="_DBA7" localSheetId="45">[1]worksheet!#REF!</definedName>
    <definedName name="_DBA7" localSheetId="43">[1]worksheet!#REF!</definedName>
    <definedName name="_DBA7" localSheetId="44">[1]worksheet!#REF!</definedName>
    <definedName name="_DBA7" localSheetId="46">[1]worksheet!#REF!</definedName>
    <definedName name="_DBA7" localSheetId="47">[1]worksheet!#REF!</definedName>
    <definedName name="_DBA7" localSheetId="48">[1]worksheet!#REF!</definedName>
    <definedName name="_DBA7" localSheetId="49">[1]worksheet!#REF!</definedName>
    <definedName name="_DBA7" localSheetId="50">[1]worksheet!#REF!</definedName>
    <definedName name="_DBA7" localSheetId="51">[1]worksheet!#REF!</definedName>
    <definedName name="_DBA7" localSheetId="52">[1]worksheet!#REF!</definedName>
    <definedName name="_DBA7" localSheetId="53">[1]worksheet!#REF!</definedName>
    <definedName name="_DBA7" localSheetId="54">[1]worksheet!#REF!</definedName>
    <definedName name="_DBA7" localSheetId="55">[1]worksheet!#REF!</definedName>
    <definedName name="_DBA7" localSheetId="56">[1]worksheet!#REF!</definedName>
    <definedName name="_DBA7" localSheetId="57">[1]worksheet!#REF!</definedName>
    <definedName name="_DBA7" localSheetId="58">[1]worksheet!#REF!</definedName>
    <definedName name="_DBA7" localSheetId="59">[1]worksheet!#REF!</definedName>
    <definedName name="_DBA7" localSheetId="60">[1]worksheet!#REF!</definedName>
    <definedName name="_DBA7" localSheetId="61">[1]worksheet!#REF!</definedName>
    <definedName name="_DBA7" localSheetId="62">[1]worksheet!#REF!</definedName>
    <definedName name="_DBA7" localSheetId="63">[1]worksheet!#REF!</definedName>
    <definedName name="_DBA7" localSheetId="64">[1]worksheet!#REF!</definedName>
    <definedName name="_DBA7" localSheetId="65">[1]worksheet!#REF!</definedName>
    <definedName name="_DBA7" localSheetId="66">[1]worksheet!#REF!</definedName>
    <definedName name="_DBA7" localSheetId="67">[1]worksheet!#REF!</definedName>
    <definedName name="_DBA7" localSheetId="68">[1]worksheet!#REF!</definedName>
    <definedName name="_DBA7" localSheetId="69">[1]worksheet!#REF!</definedName>
    <definedName name="_DBA7" localSheetId="70">[1]worksheet!#REF!</definedName>
    <definedName name="_DBA7" localSheetId="71">[1]worksheet!#REF!</definedName>
    <definedName name="_DBA7" localSheetId="72">[1]worksheet!#REF!</definedName>
    <definedName name="_DBA7" localSheetId="73">[1]worksheet!#REF!</definedName>
    <definedName name="_DBA7" localSheetId="74">[1]worksheet!#REF!</definedName>
    <definedName name="_DBA7" localSheetId="75">[1]worksheet!#REF!</definedName>
    <definedName name="_DBA7" localSheetId="76">[1]worksheet!#REF!</definedName>
    <definedName name="_DBA7" localSheetId="77">[1]worksheet!#REF!</definedName>
    <definedName name="_DBA7" localSheetId="78">[1]worksheet!#REF!</definedName>
    <definedName name="_DBA7" localSheetId="79">[1]worksheet!#REF!</definedName>
    <definedName name="_DBA7" localSheetId="80">[1]worksheet!#REF!</definedName>
    <definedName name="_DBA7" localSheetId="81">[1]worksheet!#REF!</definedName>
    <definedName name="_DBA7" localSheetId="82">[1]worksheet!#REF!</definedName>
    <definedName name="_DBA7" localSheetId="83">[1]worksheet!#REF!</definedName>
    <definedName name="_DBA7" localSheetId="84">[1]worksheet!#REF!</definedName>
    <definedName name="_DBA7" localSheetId="85">[1]worksheet!#REF!</definedName>
    <definedName name="_DBA7" localSheetId="86">[1]worksheet!#REF!</definedName>
    <definedName name="_DBA7" localSheetId="87">[1]worksheet!#REF!</definedName>
    <definedName name="_DBA7" localSheetId="88">[1]worksheet!#REF!</definedName>
    <definedName name="_DBA7" localSheetId="89">[1]worksheet!#REF!</definedName>
    <definedName name="_DBA7" localSheetId="90">[1]worksheet!#REF!</definedName>
    <definedName name="_DBA7" localSheetId="91">[1]worksheet!#REF!</definedName>
    <definedName name="_DBA7" localSheetId="92">[1]worksheet!#REF!</definedName>
    <definedName name="_DBA7" localSheetId="93">[1]worksheet!#REF!</definedName>
    <definedName name="_DBA7" localSheetId="94">[1]worksheet!#REF!</definedName>
    <definedName name="_DBA7" localSheetId="95">[1]worksheet!#REF!</definedName>
    <definedName name="_DBA7" localSheetId="96">[1]worksheet!#REF!</definedName>
    <definedName name="_DBA7" localSheetId="97">[1]worksheet!#REF!</definedName>
    <definedName name="_DBA7" localSheetId="98">[1]worksheet!#REF!</definedName>
    <definedName name="_DBA7" localSheetId="99">[1]worksheet!#REF!</definedName>
    <definedName name="_DBA7" localSheetId="15">[1]worksheet!#REF!</definedName>
    <definedName name="_DBA7" localSheetId="16">[1]worksheet!#REF!</definedName>
    <definedName name="_DBA7" localSheetId="17">[1]worksheet!#REF!</definedName>
    <definedName name="_DBA7" localSheetId="18">[1]worksheet!#REF!</definedName>
    <definedName name="_DBA7" localSheetId="19">[1]worksheet!#REF!</definedName>
    <definedName name="_DBA7" localSheetId="20">[1]worksheet!#REF!</definedName>
    <definedName name="_DBA7" localSheetId="21">[1]worksheet!#REF!</definedName>
    <definedName name="_DBA7" localSheetId="14">[1]worksheet!#REF!</definedName>
    <definedName name="_DBA7" localSheetId="7">[1]worksheet!#REF!</definedName>
    <definedName name="_DBA7" localSheetId="8">[1]worksheet!#REF!</definedName>
    <definedName name="_DBA7" localSheetId="9">[1]worksheet!#REF!</definedName>
    <definedName name="_DBA7" localSheetId="10">[1]worksheet!#REF!</definedName>
    <definedName name="_DBA7" localSheetId="11">[1]worksheet!#REF!</definedName>
    <definedName name="_DBA7" localSheetId="12">[1]worksheet!#REF!</definedName>
    <definedName name="_DBA7" localSheetId="13">[1]worksheet!#REF!</definedName>
    <definedName name="_DBA7" localSheetId="5">[1]worksheet!#REF!</definedName>
    <definedName name="_DBA7" localSheetId="6">[1]worksheet!#REF!</definedName>
    <definedName name="_DBA7">[1]worksheet!#REF!</definedName>
    <definedName name="_Fill" localSheetId="22" hidden="1">#REF!</definedName>
    <definedName name="_Fill" localSheetId="23" hidden="1">#REF!</definedName>
    <definedName name="_Fill" localSheetId="24" hidden="1">#REF!</definedName>
    <definedName name="_Fill" localSheetId="25" hidden="1">#REF!</definedName>
    <definedName name="_Fill" localSheetId="26" hidden="1">#REF!</definedName>
    <definedName name="_Fill" localSheetId="27" hidden="1">#REF!</definedName>
    <definedName name="_Fill" localSheetId="28" hidden="1">#REF!</definedName>
    <definedName name="_Fill" localSheetId="29" hidden="1">#REF!</definedName>
    <definedName name="_Fill" localSheetId="30" hidden="1">#REF!</definedName>
    <definedName name="_Fill" localSheetId="31" hidden="1">#REF!</definedName>
    <definedName name="_Fill" localSheetId="32" hidden="1">#REF!</definedName>
    <definedName name="_Fill" localSheetId="33" hidden="1">#REF!</definedName>
    <definedName name="_Fill" localSheetId="34" hidden="1">#REF!</definedName>
    <definedName name="_Fill" localSheetId="35" hidden="1">#REF!</definedName>
    <definedName name="_Fill" localSheetId="36" hidden="1">#REF!</definedName>
    <definedName name="_Fill" localSheetId="37" hidden="1">#REF!</definedName>
    <definedName name="_Fill" localSheetId="38" hidden="1">#REF!</definedName>
    <definedName name="_Fill" localSheetId="39" hidden="1">#REF!</definedName>
    <definedName name="_Fill" localSheetId="40" hidden="1">#REF!</definedName>
    <definedName name="_Fill" localSheetId="41" hidden="1">#REF!</definedName>
    <definedName name="_Fill" localSheetId="42" hidden="1">#REF!</definedName>
    <definedName name="_Fill" localSheetId="45" hidden="1">#REF!</definedName>
    <definedName name="_Fill" localSheetId="43" hidden="1">#REF!</definedName>
    <definedName name="_Fill" localSheetId="44" hidden="1">#REF!</definedName>
    <definedName name="_Fill" localSheetId="46" hidden="1">#REF!</definedName>
    <definedName name="_Fill" localSheetId="47" hidden="1">#REF!</definedName>
    <definedName name="_Fill" localSheetId="48" hidden="1">#REF!</definedName>
    <definedName name="_Fill" localSheetId="49" hidden="1">#REF!</definedName>
    <definedName name="_Fill" localSheetId="50" hidden="1">#REF!</definedName>
    <definedName name="_Fill" localSheetId="51"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8" hidden="1">#REF!</definedName>
    <definedName name="_Fill" localSheetId="59" hidden="1">#REF!</definedName>
    <definedName name="_Fill" localSheetId="60" hidden="1">#REF!</definedName>
    <definedName name="_Fill" localSheetId="61" hidden="1">#REF!</definedName>
    <definedName name="_Fill" localSheetId="62" hidden="1">#REF!</definedName>
    <definedName name="_Fill" localSheetId="63" hidden="1">#REF!</definedName>
    <definedName name="_Fill" localSheetId="64" hidden="1">#REF!</definedName>
    <definedName name="_Fill" localSheetId="65" hidden="1">#REF!</definedName>
    <definedName name="_Fill" localSheetId="66" hidden="1">#REF!</definedName>
    <definedName name="_Fill" localSheetId="67" hidden="1">#REF!</definedName>
    <definedName name="_Fill" localSheetId="68" hidden="1">#REF!</definedName>
    <definedName name="_Fill" localSheetId="69" hidden="1">#REF!</definedName>
    <definedName name="_Fill" localSheetId="70" hidden="1">#REF!</definedName>
    <definedName name="_Fill" localSheetId="71" hidden="1">#REF!</definedName>
    <definedName name="_Fill" localSheetId="72" hidden="1">#REF!</definedName>
    <definedName name="_Fill" localSheetId="73" hidden="1">#REF!</definedName>
    <definedName name="_Fill" localSheetId="74" hidden="1">#REF!</definedName>
    <definedName name="_Fill" localSheetId="75" hidden="1">#REF!</definedName>
    <definedName name="_Fill" localSheetId="76" hidden="1">#REF!</definedName>
    <definedName name="_Fill" localSheetId="77" hidden="1">#REF!</definedName>
    <definedName name="_Fill" localSheetId="78" hidden="1">#REF!</definedName>
    <definedName name="_Fill" localSheetId="79" hidden="1">#REF!</definedName>
    <definedName name="_Fill" localSheetId="80" hidden="1">#REF!</definedName>
    <definedName name="_Fill" localSheetId="81" hidden="1">#REF!</definedName>
    <definedName name="_Fill" localSheetId="82" hidden="1">#REF!</definedName>
    <definedName name="_Fill" localSheetId="83" hidden="1">#REF!</definedName>
    <definedName name="_Fill" localSheetId="84" hidden="1">#REF!</definedName>
    <definedName name="_Fill" localSheetId="85" hidden="1">#REF!</definedName>
    <definedName name="_Fill" localSheetId="86" hidden="1">#REF!</definedName>
    <definedName name="_Fill" localSheetId="87" hidden="1">#REF!</definedName>
    <definedName name="_Fill" localSheetId="88" hidden="1">#REF!</definedName>
    <definedName name="_Fill" localSheetId="89" hidden="1">#REF!</definedName>
    <definedName name="_Fill" localSheetId="90" hidden="1">#REF!</definedName>
    <definedName name="_Fill" localSheetId="91" hidden="1">#REF!</definedName>
    <definedName name="_Fill" localSheetId="92" hidden="1">#REF!</definedName>
    <definedName name="_Fill" localSheetId="93" hidden="1">#REF!</definedName>
    <definedName name="_Fill" localSheetId="94" hidden="1">#REF!</definedName>
    <definedName name="_Fill" localSheetId="95" hidden="1">#REF!</definedName>
    <definedName name="_Fill" localSheetId="96" hidden="1">#REF!</definedName>
    <definedName name="_Fill" localSheetId="97" hidden="1">#REF!</definedName>
    <definedName name="_Fill" localSheetId="98" hidden="1">#REF!</definedName>
    <definedName name="_Fill" localSheetId="99" hidden="1">#REF!</definedName>
    <definedName name="_Fill" localSheetId="15" hidden="1">#REF!</definedName>
    <definedName name="_Fill" localSheetId="16" hidden="1">#REF!</definedName>
    <definedName name="_Fill" localSheetId="17" hidden="1">#REF!</definedName>
    <definedName name="_Fill" localSheetId="18" hidden="1">#REF!</definedName>
    <definedName name="_Fill" localSheetId="19" hidden="1">#REF!</definedName>
    <definedName name="_Fill" localSheetId="20" hidden="1">#REF!</definedName>
    <definedName name="_Fill" localSheetId="21" hidden="1">#REF!</definedName>
    <definedName name="_Fill" localSheetId="14" hidden="1">#REF!</definedName>
    <definedName name="_Fill" localSheetId="7" hidden="1">#REF!</definedName>
    <definedName name="_Fill" localSheetId="8" hidden="1">#REF!</definedName>
    <definedName name="_Fill" localSheetId="9" hidden="1">#REF!</definedName>
    <definedName name="_Fill" localSheetId="10" hidden="1">#REF!</definedName>
    <definedName name="_Fill" localSheetId="11" hidden="1">#REF!</definedName>
    <definedName name="_Fill" localSheetId="12" hidden="1">#REF!</definedName>
    <definedName name="_Fill" localSheetId="13" hidden="1">#REF!</definedName>
    <definedName name="_Fill" localSheetId="5" hidden="1">#REF!</definedName>
    <definedName name="_Fill" localSheetId="6" hidden="1">#REF!</definedName>
    <definedName name="_Fill" hidden="1">#REF!</definedName>
    <definedName name="_Fill1" hidden="1">[6]PPH1298S!$A$7:$A$34</definedName>
    <definedName name="_xlnm._FilterDatabase" localSheetId="22" hidden="1">'[7](40)G&amp;A'!#REF!</definedName>
    <definedName name="_xlnm._FilterDatabase" localSheetId="23" hidden="1">'[7](40)G&amp;A'!#REF!</definedName>
    <definedName name="_xlnm._FilterDatabase" localSheetId="24" hidden="1">'[7](40)G&amp;A'!#REF!</definedName>
    <definedName name="_xlnm._FilterDatabase" localSheetId="25" hidden="1">'[7](40)G&amp;A'!#REF!</definedName>
    <definedName name="_xlnm._FilterDatabase" localSheetId="26" hidden="1">'[7](40)G&amp;A'!#REF!</definedName>
    <definedName name="_xlnm._FilterDatabase" localSheetId="27" hidden="1">'[7](40)G&amp;A'!#REF!</definedName>
    <definedName name="_xlnm._FilterDatabase" localSheetId="28" hidden="1">'[7](40)G&amp;A'!#REF!</definedName>
    <definedName name="_xlnm._FilterDatabase" localSheetId="29" hidden="1">'[7](40)G&amp;A'!#REF!</definedName>
    <definedName name="_xlnm._FilterDatabase" localSheetId="30" hidden="1">'[7](40)G&amp;A'!#REF!</definedName>
    <definedName name="_xlnm._FilterDatabase" localSheetId="31" hidden="1">'[7](40)G&amp;A'!#REF!</definedName>
    <definedName name="_xlnm._FilterDatabase" localSheetId="32" hidden="1">'[7](40)G&amp;A'!#REF!</definedName>
    <definedName name="_xlnm._FilterDatabase" localSheetId="33" hidden="1">'[7](40)G&amp;A'!#REF!</definedName>
    <definedName name="_xlnm._FilterDatabase" localSheetId="34" hidden="1">'[7](40)G&amp;A'!#REF!</definedName>
    <definedName name="_xlnm._FilterDatabase" localSheetId="35" hidden="1">'[7](40)G&amp;A'!#REF!</definedName>
    <definedName name="_xlnm._FilterDatabase" localSheetId="36" hidden="1">'[7](40)G&amp;A'!#REF!</definedName>
    <definedName name="_xlnm._FilterDatabase" localSheetId="37" hidden="1">'[7](40)G&amp;A'!#REF!</definedName>
    <definedName name="_xlnm._FilterDatabase" localSheetId="38" hidden="1">'[7](40)G&amp;A'!#REF!</definedName>
    <definedName name="_xlnm._FilterDatabase" localSheetId="39" hidden="1">'[7](40)G&amp;A'!#REF!</definedName>
    <definedName name="_xlnm._FilterDatabase" localSheetId="40" hidden="1">'[7](40)G&amp;A'!#REF!</definedName>
    <definedName name="_xlnm._FilterDatabase" localSheetId="41" hidden="1">'[7](40)G&amp;A'!#REF!</definedName>
    <definedName name="_xlnm._FilterDatabase" localSheetId="42" hidden="1">'[7](40)G&amp;A'!#REF!</definedName>
    <definedName name="_xlnm._FilterDatabase" localSheetId="45" hidden="1">'[7](40)G&amp;A'!#REF!</definedName>
    <definedName name="_xlnm._FilterDatabase" localSheetId="43" hidden="1">'[7](40)G&amp;A'!#REF!</definedName>
    <definedName name="_xlnm._FilterDatabase" localSheetId="44" hidden="1">'[7](40)G&amp;A'!#REF!</definedName>
    <definedName name="_xlnm._FilterDatabase" localSheetId="46" hidden="1">'[7](40)G&amp;A'!#REF!</definedName>
    <definedName name="_xlnm._FilterDatabase" localSheetId="47" hidden="1">'[7](40)G&amp;A'!#REF!</definedName>
    <definedName name="_xlnm._FilterDatabase" localSheetId="48" hidden="1">'[7](40)G&amp;A'!#REF!</definedName>
    <definedName name="_xlnm._FilterDatabase" localSheetId="49" hidden="1">'[7](40)G&amp;A'!#REF!</definedName>
    <definedName name="_xlnm._FilterDatabase" localSheetId="50" hidden="1">'[7](40)G&amp;A'!#REF!</definedName>
    <definedName name="_xlnm._FilterDatabase" localSheetId="51" hidden="1">'[7](40)G&amp;A'!#REF!</definedName>
    <definedName name="_xlnm._FilterDatabase" localSheetId="52" hidden="1">'[7](40)G&amp;A'!#REF!</definedName>
    <definedName name="_xlnm._FilterDatabase" localSheetId="53" hidden="1">'[7](40)G&amp;A'!#REF!</definedName>
    <definedName name="_xlnm._FilterDatabase" localSheetId="54" hidden="1">'[7](40)G&amp;A'!#REF!</definedName>
    <definedName name="_xlnm._FilterDatabase" localSheetId="55" hidden="1">'[7](40)G&amp;A'!#REF!</definedName>
    <definedName name="_xlnm._FilterDatabase" localSheetId="56" hidden="1">'[7](40)G&amp;A'!#REF!</definedName>
    <definedName name="_xlnm._FilterDatabase" localSheetId="57" hidden="1">'[7](40)G&amp;A'!#REF!</definedName>
    <definedName name="_xlnm._FilterDatabase" localSheetId="58" hidden="1">'[7](40)G&amp;A'!#REF!</definedName>
    <definedName name="_xlnm._FilterDatabase" localSheetId="59" hidden="1">'[7](40)G&amp;A'!#REF!</definedName>
    <definedName name="_xlnm._FilterDatabase" localSheetId="60" hidden="1">'[7](40)G&amp;A'!#REF!</definedName>
    <definedName name="_xlnm._FilterDatabase" localSheetId="61" hidden="1">'[7](40)G&amp;A'!#REF!</definedName>
    <definedName name="_xlnm._FilterDatabase" localSheetId="62" hidden="1">'[7](40)G&amp;A'!#REF!</definedName>
    <definedName name="_xlnm._FilterDatabase" localSheetId="63" hidden="1">'[7](40)G&amp;A'!#REF!</definedName>
    <definedName name="_xlnm._FilterDatabase" localSheetId="64" hidden="1">'[7](40)G&amp;A'!#REF!</definedName>
    <definedName name="_xlnm._FilterDatabase" localSheetId="65" hidden="1">'[7](40)G&amp;A'!#REF!</definedName>
    <definedName name="_xlnm._FilterDatabase" localSheetId="66" hidden="1">'[7](40)G&amp;A'!#REF!</definedName>
    <definedName name="_xlnm._FilterDatabase" localSheetId="67" hidden="1">'[7](40)G&amp;A'!#REF!</definedName>
    <definedName name="_xlnm._FilterDatabase" localSheetId="68" hidden="1">'[7](40)G&amp;A'!#REF!</definedName>
    <definedName name="_xlnm._FilterDatabase" localSheetId="69" hidden="1">'[7](40)G&amp;A'!#REF!</definedName>
    <definedName name="_xlnm._FilterDatabase" localSheetId="70" hidden="1">'[7](40)G&amp;A'!#REF!</definedName>
    <definedName name="_xlnm._FilterDatabase" localSheetId="71" hidden="1">'[7](40)G&amp;A'!#REF!</definedName>
    <definedName name="_xlnm._FilterDatabase" localSheetId="72" hidden="1">'[7](40)G&amp;A'!#REF!</definedName>
    <definedName name="_xlnm._FilterDatabase" localSheetId="73" hidden="1">'[7](40)G&amp;A'!#REF!</definedName>
    <definedName name="_xlnm._FilterDatabase" localSheetId="74" hidden="1">'[7](40)G&amp;A'!#REF!</definedName>
    <definedName name="_xlnm._FilterDatabase" localSheetId="75" hidden="1">'[7](40)G&amp;A'!#REF!</definedName>
    <definedName name="_xlnm._FilterDatabase" localSheetId="76" hidden="1">'[7](40)G&amp;A'!#REF!</definedName>
    <definedName name="_xlnm._FilterDatabase" localSheetId="77" hidden="1">'[7](40)G&amp;A'!#REF!</definedName>
    <definedName name="_xlnm._FilterDatabase" localSheetId="78" hidden="1">'[7](40)G&amp;A'!#REF!</definedName>
    <definedName name="_xlnm._FilterDatabase" localSheetId="79" hidden="1">'[7](40)G&amp;A'!#REF!</definedName>
    <definedName name="_xlnm._FilterDatabase" localSheetId="80" hidden="1">'[7](40)G&amp;A'!#REF!</definedName>
    <definedName name="_xlnm._FilterDatabase" localSheetId="81" hidden="1">'[7](40)G&amp;A'!#REF!</definedName>
    <definedName name="_xlnm._FilterDatabase" localSheetId="82" hidden="1">'[7](40)G&amp;A'!#REF!</definedName>
    <definedName name="_xlnm._FilterDatabase" localSheetId="83" hidden="1">'[7](40)G&amp;A'!#REF!</definedName>
    <definedName name="_xlnm._FilterDatabase" localSheetId="84" hidden="1">'[7](40)G&amp;A'!#REF!</definedName>
    <definedName name="_xlnm._FilterDatabase" localSheetId="85" hidden="1">'[7](40)G&amp;A'!#REF!</definedName>
    <definedName name="_xlnm._FilterDatabase" localSheetId="86" hidden="1">'[7](40)G&amp;A'!#REF!</definedName>
    <definedName name="_xlnm._FilterDatabase" localSheetId="87" hidden="1">'[7](40)G&amp;A'!#REF!</definedName>
    <definedName name="_xlnm._FilterDatabase" localSheetId="88" hidden="1">'[7](40)G&amp;A'!#REF!</definedName>
    <definedName name="_xlnm._FilterDatabase" localSheetId="89" hidden="1">'[7](40)G&amp;A'!#REF!</definedName>
    <definedName name="_xlnm._FilterDatabase" localSheetId="90" hidden="1">'[7](40)G&amp;A'!#REF!</definedName>
    <definedName name="_xlnm._FilterDatabase" localSheetId="91" hidden="1">'[7](40)G&amp;A'!#REF!</definedName>
    <definedName name="_xlnm._FilterDatabase" localSheetId="92" hidden="1">'[7](40)G&amp;A'!#REF!</definedName>
    <definedName name="_xlnm._FilterDatabase" localSheetId="93" hidden="1">'[7](40)G&amp;A'!#REF!</definedName>
    <definedName name="_xlnm._FilterDatabase" localSheetId="94" hidden="1">'[7](40)G&amp;A'!#REF!</definedName>
    <definedName name="_xlnm._FilterDatabase" localSheetId="95" hidden="1">'[7](40)G&amp;A'!#REF!</definedName>
    <definedName name="_xlnm._FilterDatabase" localSheetId="96" hidden="1">'[7](40)G&amp;A'!#REF!</definedName>
    <definedName name="_xlnm._FilterDatabase" localSheetId="97" hidden="1">'[7](40)G&amp;A'!#REF!</definedName>
    <definedName name="_xlnm._FilterDatabase" localSheetId="98" hidden="1">'[7](40)G&amp;A'!#REF!</definedName>
    <definedName name="_xlnm._FilterDatabase" localSheetId="99" hidden="1">'[7](40)G&amp;A'!#REF!</definedName>
    <definedName name="_xlnm._FilterDatabase" localSheetId="2" hidden="1">Data!$A$4:$S$4</definedName>
    <definedName name="_xlnm._FilterDatabase" localSheetId="100" hidden="1">'Data (6)'!$A$4:$T$4</definedName>
    <definedName name="_xlnm._FilterDatabase" localSheetId="15" hidden="1">'[7](40)G&amp;A'!#REF!</definedName>
    <definedName name="_xlnm._FilterDatabase" localSheetId="16" hidden="1">'[7](40)G&amp;A'!#REF!</definedName>
    <definedName name="_xlnm._FilterDatabase" localSheetId="17" hidden="1">'[7](40)G&amp;A'!#REF!</definedName>
    <definedName name="_xlnm._FilterDatabase" localSheetId="18" hidden="1">'[7](40)G&amp;A'!#REF!</definedName>
    <definedName name="_xlnm._FilterDatabase" localSheetId="19" hidden="1">'[7](40)G&amp;A'!#REF!</definedName>
    <definedName name="_xlnm._FilterDatabase" localSheetId="20" hidden="1">'[7](40)G&amp;A'!#REF!</definedName>
    <definedName name="_xlnm._FilterDatabase" localSheetId="21" hidden="1">'[7](40)G&amp;A'!#REF!</definedName>
    <definedName name="_xlnm._FilterDatabase" localSheetId="14" hidden="1">'[7](40)G&amp;A'!#REF!</definedName>
    <definedName name="_xlnm._FilterDatabase" localSheetId="7" hidden="1">'[7](40)G&amp;A'!#REF!</definedName>
    <definedName name="_xlnm._FilterDatabase" localSheetId="8" hidden="1">'[7](40)G&amp;A'!#REF!</definedName>
    <definedName name="_xlnm._FilterDatabase" localSheetId="9" hidden="1">'[7](40)G&amp;A'!#REF!</definedName>
    <definedName name="_xlnm._FilterDatabase" localSheetId="10" hidden="1">'[7](40)G&amp;A'!#REF!</definedName>
    <definedName name="_xlnm._FilterDatabase" localSheetId="11" hidden="1">'[7](40)G&amp;A'!#REF!</definedName>
    <definedName name="_xlnm._FilterDatabase" localSheetId="12" hidden="1">'[7](40)G&amp;A'!#REF!</definedName>
    <definedName name="_xlnm._FilterDatabase" localSheetId="13" hidden="1">'[7](40)G&amp;A'!#REF!</definedName>
    <definedName name="_xlnm._FilterDatabase" localSheetId="5" hidden="1">'[7](40)G&amp;A'!#REF!</definedName>
    <definedName name="_xlnm._FilterDatabase" localSheetId="6" hidden="1">'[7](40)G&amp;A'!#REF!</definedName>
    <definedName name="_xlnm._FilterDatabase" localSheetId="3" hidden="1">'LAX (FEB 17) (2)'!$A$18:$V$50</definedName>
    <definedName name="_xlnm._FilterDatabase" localSheetId="4" hidden="1">'SMZ PART (MAR 5) (2)'!$B$18:$G$56</definedName>
    <definedName name="_xlnm._FilterDatabase" hidden="1">'[7](40)G&amp;A'!#REF!</definedName>
    <definedName name="_K1" localSheetId="22" hidden="1">[8]Final!#REF!</definedName>
    <definedName name="_K1" localSheetId="23" hidden="1">[8]Final!#REF!</definedName>
    <definedName name="_K1" localSheetId="24" hidden="1">[8]Final!#REF!</definedName>
    <definedName name="_K1" localSheetId="25" hidden="1">[8]Final!#REF!</definedName>
    <definedName name="_K1" localSheetId="26" hidden="1">[8]Final!#REF!</definedName>
    <definedName name="_K1" localSheetId="27" hidden="1">[8]Final!#REF!</definedName>
    <definedName name="_K1" localSheetId="28" hidden="1">[8]Final!#REF!</definedName>
    <definedName name="_K1" localSheetId="29" hidden="1">[8]Final!#REF!</definedName>
    <definedName name="_K1" localSheetId="30" hidden="1">[8]Final!#REF!</definedName>
    <definedName name="_K1" localSheetId="31" hidden="1">[8]Final!#REF!</definedName>
    <definedName name="_K1" localSheetId="32" hidden="1">[8]Final!#REF!</definedName>
    <definedName name="_K1" localSheetId="33" hidden="1">[8]Final!#REF!</definedName>
    <definedName name="_K1" localSheetId="34" hidden="1">[8]Final!#REF!</definedName>
    <definedName name="_K1" localSheetId="35" hidden="1">[8]Final!#REF!</definedName>
    <definedName name="_K1" localSheetId="36" hidden="1">[8]Final!#REF!</definedName>
    <definedName name="_K1" localSheetId="37" hidden="1">[8]Final!#REF!</definedName>
    <definedName name="_K1" localSheetId="38" hidden="1">[8]Final!#REF!</definedName>
    <definedName name="_K1" localSheetId="39" hidden="1">[8]Final!#REF!</definedName>
    <definedName name="_K1" localSheetId="40" hidden="1">[8]Final!#REF!</definedName>
    <definedName name="_K1" localSheetId="41" hidden="1">[8]Final!#REF!</definedName>
    <definedName name="_K1" localSheetId="42" hidden="1">[8]Final!#REF!</definedName>
    <definedName name="_K1" localSheetId="45" hidden="1">[8]Final!#REF!</definedName>
    <definedName name="_K1" localSheetId="43" hidden="1">[8]Final!#REF!</definedName>
    <definedName name="_K1" localSheetId="44" hidden="1">[8]Final!#REF!</definedName>
    <definedName name="_K1" localSheetId="46" hidden="1">[8]Final!#REF!</definedName>
    <definedName name="_K1" localSheetId="47" hidden="1">[8]Final!#REF!</definedName>
    <definedName name="_K1" localSheetId="48" hidden="1">[8]Final!#REF!</definedName>
    <definedName name="_K1" localSheetId="49" hidden="1">[8]Final!#REF!</definedName>
    <definedName name="_K1" localSheetId="50" hidden="1">[8]Final!#REF!</definedName>
    <definedName name="_K1" localSheetId="51" hidden="1">[8]Final!#REF!</definedName>
    <definedName name="_K1" localSheetId="52" hidden="1">[8]Final!#REF!</definedName>
    <definedName name="_K1" localSheetId="53" hidden="1">[8]Final!#REF!</definedName>
    <definedName name="_K1" localSheetId="54" hidden="1">[8]Final!#REF!</definedName>
    <definedName name="_K1" localSheetId="55" hidden="1">[8]Final!#REF!</definedName>
    <definedName name="_K1" localSheetId="56" hidden="1">[8]Final!#REF!</definedName>
    <definedName name="_K1" localSheetId="57" hidden="1">[8]Final!#REF!</definedName>
    <definedName name="_K1" localSheetId="58" hidden="1">[8]Final!#REF!</definedName>
    <definedName name="_K1" localSheetId="59" hidden="1">[8]Final!#REF!</definedName>
    <definedName name="_K1" localSheetId="60" hidden="1">[8]Final!#REF!</definedName>
    <definedName name="_K1" localSheetId="61" hidden="1">[8]Final!#REF!</definedName>
    <definedName name="_K1" localSheetId="62" hidden="1">[8]Final!#REF!</definedName>
    <definedName name="_K1" localSheetId="63" hidden="1">[8]Final!#REF!</definedName>
    <definedName name="_K1" localSheetId="64" hidden="1">[8]Final!#REF!</definedName>
    <definedName name="_K1" localSheetId="65" hidden="1">[8]Final!#REF!</definedName>
    <definedName name="_K1" localSheetId="66" hidden="1">[8]Final!#REF!</definedName>
    <definedName name="_K1" localSheetId="67" hidden="1">[8]Final!#REF!</definedName>
    <definedName name="_K1" localSheetId="68" hidden="1">[8]Final!#REF!</definedName>
    <definedName name="_K1" localSheetId="69" hidden="1">[8]Final!#REF!</definedName>
    <definedName name="_K1" localSheetId="70" hidden="1">[8]Final!#REF!</definedName>
    <definedName name="_K1" localSheetId="71" hidden="1">[8]Final!#REF!</definedName>
    <definedName name="_K1" localSheetId="72" hidden="1">[8]Final!#REF!</definedName>
    <definedName name="_K1" localSheetId="73" hidden="1">[8]Final!#REF!</definedName>
    <definedName name="_K1" localSheetId="74" hidden="1">[8]Final!#REF!</definedName>
    <definedName name="_K1" localSheetId="75" hidden="1">[8]Final!#REF!</definedName>
    <definedName name="_K1" localSheetId="76" hidden="1">[8]Final!#REF!</definedName>
    <definedName name="_K1" localSheetId="77" hidden="1">[8]Final!#REF!</definedName>
    <definedName name="_K1" localSheetId="78" hidden="1">[8]Final!#REF!</definedName>
    <definedName name="_K1" localSheetId="79" hidden="1">[8]Final!#REF!</definedName>
    <definedName name="_K1" localSheetId="80" hidden="1">[8]Final!#REF!</definedName>
    <definedName name="_K1" localSheetId="81" hidden="1">[8]Final!#REF!</definedName>
    <definedName name="_K1" localSheetId="82" hidden="1">[8]Final!#REF!</definedName>
    <definedName name="_K1" localSheetId="83" hidden="1">[8]Final!#REF!</definedName>
    <definedName name="_K1" localSheetId="84" hidden="1">[8]Final!#REF!</definedName>
    <definedName name="_K1" localSheetId="85" hidden="1">[8]Final!#REF!</definedName>
    <definedName name="_K1" localSheetId="86" hidden="1">[8]Final!#REF!</definedName>
    <definedName name="_K1" localSheetId="87" hidden="1">[8]Final!#REF!</definedName>
    <definedName name="_K1" localSheetId="88" hidden="1">[8]Final!#REF!</definedName>
    <definedName name="_K1" localSheetId="89" hidden="1">[8]Final!#REF!</definedName>
    <definedName name="_K1" localSheetId="90" hidden="1">[8]Final!#REF!</definedName>
    <definedName name="_K1" localSheetId="91" hidden="1">[8]Final!#REF!</definedName>
    <definedName name="_K1" localSheetId="92" hidden="1">[8]Final!#REF!</definedName>
    <definedName name="_K1" localSheetId="93" hidden="1">[8]Final!#REF!</definedName>
    <definedName name="_K1" localSheetId="94" hidden="1">[8]Final!#REF!</definedName>
    <definedName name="_K1" localSheetId="95" hidden="1">[8]Final!#REF!</definedName>
    <definedName name="_K1" localSheetId="96" hidden="1">[8]Final!#REF!</definedName>
    <definedName name="_K1" localSheetId="97" hidden="1">[8]Final!#REF!</definedName>
    <definedName name="_K1" localSheetId="98" hidden="1">[8]Final!#REF!</definedName>
    <definedName name="_K1" localSheetId="99" hidden="1">[8]Final!#REF!</definedName>
    <definedName name="_K1" localSheetId="15" hidden="1">[8]Final!#REF!</definedName>
    <definedName name="_K1" localSheetId="16" hidden="1">[8]Final!#REF!</definedName>
    <definedName name="_K1" localSheetId="17" hidden="1">[8]Final!#REF!</definedName>
    <definedName name="_K1" localSheetId="18" hidden="1">[8]Final!#REF!</definedName>
    <definedName name="_K1" localSheetId="19" hidden="1">[8]Final!#REF!</definedName>
    <definedName name="_K1" localSheetId="20" hidden="1">[8]Final!#REF!</definedName>
    <definedName name="_K1" localSheetId="21" hidden="1">[8]Final!#REF!</definedName>
    <definedName name="_K1" localSheetId="14" hidden="1">[8]Final!#REF!</definedName>
    <definedName name="_K1" localSheetId="7" hidden="1">[8]Final!#REF!</definedName>
    <definedName name="_K1" localSheetId="8" hidden="1">[8]Final!#REF!</definedName>
    <definedName name="_K1" localSheetId="9" hidden="1">[8]Final!#REF!</definedName>
    <definedName name="_K1" localSheetId="10" hidden="1">[8]Final!#REF!</definedName>
    <definedName name="_K1" localSheetId="11" hidden="1">[8]Final!#REF!</definedName>
    <definedName name="_K1" localSheetId="12" hidden="1">[8]Final!#REF!</definedName>
    <definedName name="_K1" localSheetId="13" hidden="1">[8]Final!#REF!</definedName>
    <definedName name="_K1" localSheetId="5" hidden="1">[8]Final!#REF!</definedName>
    <definedName name="_K1" localSheetId="6" hidden="1">[8]Final!#REF!</definedName>
    <definedName name="_K1" hidden="1">[8]Final!#REF!</definedName>
    <definedName name="_Key1" localSheetId="22" hidden="1">#REF!</definedName>
    <definedName name="_Key1" localSheetId="23" hidden="1">#REF!</definedName>
    <definedName name="_Key1" localSheetId="24" hidden="1">#REF!</definedName>
    <definedName name="_Key1" localSheetId="25" hidden="1">#REF!</definedName>
    <definedName name="_Key1" localSheetId="26" hidden="1">#REF!</definedName>
    <definedName name="_Key1" localSheetId="27" hidden="1">#REF!</definedName>
    <definedName name="_Key1" localSheetId="28" hidden="1">#REF!</definedName>
    <definedName name="_Key1" localSheetId="29" hidden="1">#REF!</definedName>
    <definedName name="_Key1" localSheetId="30" hidden="1">#REF!</definedName>
    <definedName name="_Key1" localSheetId="31" hidden="1">#REF!</definedName>
    <definedName name="_Key1" localSheetId="32" hidden="1">#REF!</definedName>
    <definedName name="_Key1" localSheetId="33" hidden="1">#REF!</definedName>
    <definedName name="_Key1" localSheetId="34" hidden="1">#REF!</definedName>
    <definedName name="_Key1" localSheetId="35" hidden="1">#REF!</definedName>
    <definedName name="_Key1" localSheetId="36" hidden="1">#REF!</definedName>
    <definedName name="_Key1" localSheetId="37" hidden="1">#REF!</definedName>
    <definedName name="_Key1" localSheetId="38" hidden="1">#REF!</definedName>
    <definedName name="_Key1" localSheetId="39" hidden="1">#REF!</definedName>
    <definedName name="_Key1" localSheetId="40" hidden="1">#REF!</definedName>
    <definedName name="_Key1" localSheetId="41" hidden="1">#REF!</definedName>
    <definedName name="_Key1" localSheetId="42" hidden="1">#REF!</definedName>
    <definedName name="_Key1" localSheetId="45" hidden="1">#REF!</definedName>
    <definedName name="_Key1" localSheetId="43" hidden="1">#REF!</definedName>
    <definedName name="_Key1" localSheetId="44" hidden="1">#REF!</definedName>
    <definedName name="_Key1" localSheetId="46" hidden="1">#REF!</definedName>
    <definedName name="_Key1" localSheetId="47" hidden="1">#REF!</definedName>
    <definedName name="_Key1" localSheetId="48" hidden="1">#REF!</definedName>
    <definedName name="_Key1" localSheetId="49" hidden="1">#REF!</definedName>
    <definedName name="_Key1" localSheetId="50" hidden="1">#REF!</definedName>
    <definedName name="_Key1" localSheetId="51" hidden="1">#REF!</definedName>
    <definedName name="_Key1" localSheetId="52" hidden="1">#REF!</definedName>
    <definedName name="_Key1" localSheetId="53" hidden="1">#REF!</definedName>
    <definedName name="_Key1" localSheetId="54" hidden="1">#REF!</definedName>
    <definedName name="_Key1" localSheetId="55" hidden="1">#REF!</definedName>
    <definedName name="_Key1" localSheetId="56" hidden="1">#REF!</definedName>
    <definedName name="_Key1" localSheetId="57" hidden="1">#REF!</definedName>
    <definedName name="_Key1" localSheetId="58" hidden="1">#REF!</definedName>
    <definedName name="_Key1" localSheetId="59" hidden="1">#REF!</definedName>
    <definedName name="_Key1" localSheetId="60" hidden="1">#REF!</definedName>
    <definedName name="_Key1" localSheetId="61" hidden="1">#REF!</definedName>
    <definedName name="_Key1" localSheetId="62" hidden="1">#REF!</definedName>
    <definedName name="_Key1" localSheetId="63" hidden="1">#REF!</definedName>
    <definedName name="_Key1" localSheetId="64" hidden="1">#REF!</definedName>
    <definedName name="_Key1" localSheetId="65" hidden="1">#REF!</definedName>
    <definedName name="_Key1" localSheetId="66" hidden="1">#REF!</definedName>
    <definedName name="_Key1" localSheetId="67" hidden="1">#REF!</definedName>
    <definedName name="_Key1" localSheetId="68" hidden="1">#REF!</definedName>
    <definedName name="_Key1" localSheetId="69" hidden="1">#REF!</definedName>
    <definedName name="_Key1" localSheetId="70" hidden="1">#REF!</definedName>
    <definedName name="_Key1" localSheetId="71" hidden="1">#REF!</definedName>
    <definedName name="_Key1" localSheetId="72" hidden="1">#REF!</definedName>
    <definedName name="_Key1" localSheetId="73" hidden="1">#REF!</definedName>
    <definedName name="_Key1" localSheetId="74" hidden="1">#REF!</definedName>
    <definedName name="_Key1" localSheetId="75" hidden="1">#REF!</definedName>
    <definedName name="_Key1" localSheetId="76" hidden="1">#REF!</definedName>
    <definedName name="_Key1" localSheetId="77" hidden="1">#REF!</definedName>
    <definedName name="_Key1" localSheetId="78" hidden="1">#REF!</definedName>
    <definedName name="_Key1" localSheetId="79" hidden="1">#REF!</definedName>
    <definedName name="_Key1" localSheetId="80" hidden="1">#REF!</definedName>
    <definedName name="_Key1" localSheetId="81" hidden="1">#REF!</definedName>
    <definedName name="_Key1" localSheetId="82" hidden="1">#REF!</definedName>
    <definedName name="_Key1" localSheetId="83" hidden="1">#REF!</definedName>
    <definedName name="_Key1" localSheetId="84" hidden="1">#REF!</definedName>
    <definedName name="_Key1" localSheetId="85" hidden="1">#REF!</definedName>
    <definedName name="_Key1" localSheetId="86" hidden="1">#REF!</definedName>
    <definedName name="_Key1" localSheetId="87" hidden="1">#REF!</definedName>
    <definedName name="_Key1" localSheetId="88" hidden="1">#REF!</definedName>
    <definedName name="_Key1" localSheetId="89" hidden="1">#REF!</definedName>
    <definedName name="_Key1" localSheetId="90" hidden="1">#REF!</definedName>
    <definedName name="_Key1" localSheetId="91" hidden="1">#REF!</definedName>
    <definedName name="_Key1" localSheetId="92" hidden="1">#REF!</definedName>
    <definedName name="_Key1" localSheetId="93" hidden="1">#REF!</definedName>
    <definedName name="_Key1" localSheetId="94" hidden="1">#REF!</definedName>
    <definedName name="_Key1" localSheetId="95" hidden="1">#REF!</definedName>
    <definedName name="_Key1" localSheetId="96" hidden="1">#REF!</definedName>
    <definedName name="_Key1" localSheetId="97" hidden="1">#REF!</definedName>
    <definedName name="_Key1" localSheetId="98" hidden="1">#REF!</definedName>
    <definedName name="_Key1" localSheetId="99" hidden="1">#REF!</definedName>
    <definedName name="_Key1" localSheetId="15" hidden="1">#REF!</definedName>
    <definedName name="_Key1" localSheetId="16" hidden="1">#REF!</definedName>
    <definedName name="_Key1" localSheetId="17" hidden="1">#REF!</definedName>
    <definedName name="_Key1" localSheetId="18" hidden="1">#REF!</definedName>
    <definedName name="_Key1" localSheetId="19" hidden="1">#REF!</definedName>
    <definedName name="_Key1" localSheetId="20" hidden="1">#REF!</definedName>
    <definedName name="_Key1" localSheetId="21" hidden="1">#REF!</definedName>
    <definedName name="_Key1" localSheetId="14" hidden="1">#REF!</definedName>
    <definedName name="_Key1" localSheetId="7" hidden="1">#REF!</definedName>
    <definedName name="_Key1" localSheetId="8" hidden="1">#REF!</definedName>
    <definedName name="_Key1" localSheetId="9" hidden="1">#REF!</definedName>
    <definedName name="_Key1" localSheetId="10" hidden="1">#REF!</definedName>
    <definedName name="_Key1" localSheetId="11" hidden="1">#REF!</definedName>
    <definedName name="_Key1" localSheetId="12" hidden="1">#REF!</definedName>
    <definedName name="_Key1" localSheetId="13" hidden="1">#REF!</definedName>
    <definedName name="_Key1" localSheetId="5" hidden="1">#REF!</definedName>
    <definedName name="_Key1" localSheetId="6" hidden="1">#REF!</definedName>
    <definedName name="_Key1" hidden="1">#REF!</definedName>
    <definedName name="_Key2" localSheetId="45" hidden="1">#REF!</definedName>
    <definedName name="_Key2" localSheetId="43" hidden="1">#REF!</definedName>
    <definedName name="_Key2" localSheetId="44" hidden="1">#REF!</definedName>
    <definedName name="_Key2" localSheetId="46" hidden="1">#REF!</definedName>
    <definedName name="_Key2" localSheetId="47" hidden="1">#REF!</definedName>
    <definedName name="_Key2" localSheetId="48" hidden="1">#REF!</definedName>
    <definedName name="_Key2" localSheetId="49" hidden="1">#REF!</definedName>
    <definedName name="_Key2" localSheetId="50" hidden="1">#REF!</definedName>
    <definedName name="_Key2" localSheetId="51" hidden="1">#REF!</definedName>
    <definedName name="_Key2" localSheetId="52" hidden="1">#REF!</definedName>
    <definedName name="_Key2" localSheetId="53" hidden="1">#REF!</definedName>
    <definedName name="_Key2" localSheetId="54" hidden="1">#REF!</definedName>
    <definedName name="_Key2" localSheetId="55" hidden="1">#REF!</definedName>
    <definedName name="_Key2" localSheetId="56" hidden="1">#REF!</definedName>
    <definedName name="_Key2" localSheetId="57" hidden="1">#REF!</definedName>
    <definedName name="_Key2" localSheetId="58" hidden="1">#REF!</definedName>
    <definedName name="_Key2" localSheetId="59" hidden="1">#REF!</definedName>
    <definedName name="_Key2" localSheetId="60" hidden="1">#REF!</definedName>
    <definedName name="_Key2" localSheetId="61" hidden="1">#REF!</definedName>
    <definedName name="_Key2" localSheetId="62" hidden="1">#REF!</definedName>
    <definedName name="_Key2" localSheetId="63" hidden="1">#REF!</definedName>
    <definedName name="_Key2" localSheetId="64" hidden="1">#REF!</definedName>
    <definedName name="_Key2" localSheetId="65" hidden="1">#REF!</definedName>
    <definedName name="_Key2" localSheetId="66" hidden="1">#REF!</definedName>
    <definedName name="_Key2" localSheetId="67" hidden="1">#REF!</definedName>
    <definedName name="_Key2" localSheetId="68" hidden="1">#REF!</definedName>
    <definedName name="_Key2" localSheetId="69" hidden="1">#REF!</definedName>
    <definedName name="_Key2" localSheetId="70" hidden="1">#REF!</definedName>
    <definedName name="_Key2" localSheetId="71" hidden="1">#REF!</definedName>
    <definedName name="_Key2" localSheetId="72" hidden="1">#REF!</definedName>
    <definedName name="_Key2" localSheetId="73" hidden="1">#REF!</definedName>
    <definedName name="_Key2" localSheetId="74" hidden="1">#REF!</definedName>
    <definedName name="_Key2" localSheetId="75" hidden="1">#REF!</definedName>
    <definedName name="_Key2" localSheetId="76" hidden="1">#REF!</definedName>
    <definedName name="_Key2" localSheetId="77" hidden="1">#REF!</definedName>
    <definedName name="_Key2" localSheetId="78" hidden="1">#REF!</definedName>
    <definedName name="_Key2" localSheetId="79" hidden="1">#REF!</definedName>
    <definedName name="_Key2" localSheetId="80" hidden="1">#REF!</definedName>
    <definedName name="_Key2" localSheetId="81" hidden="1">#REF!</definedName>
    <definedName name="_Key2" localSheetId="82" hidden="1">#REF!</definedName>
    <definedName name="_Key2" localSheetId="83" hidden="1">#REF!</definedName>
    <definedName name="_Key2" localSheetId="84" hidden="1">#REF!</definedName>
    <definedName name="_Key2" localSheetId="85" hidden="1">#REF!</definedName>
    <definedName name="_Key2" localSheetId="86" hidden="1">#REF!</definedName>
    <definedName name="_Key2" localSheetId="87" hidden="1">#REF!</definedName>
    <definedName name="_Key2" localSheetId="88" hidden="1">#REF!</definedName>
    <definedName name="_Key2" localSheetId="89" hidden="1">#REF!</definedName>
    <definedName name="_Key2" localSheetId="90" hidden="1">#REF!</definedName>
    <definedName name="_Key2" localSheetId="91" hidden="1">#REF!</definedName>
    <definedName name="_Key2" localSheetId="92" hidden="1">#REF!</definedName>
    <definedName name="_Key2" localSheetId="93" hidden="1">#REF!</definedName>
    <definedName name="_Key2" localSheetId="94" hidden="1">#REF!</definedName>
    <definedName name="_Key2" localSheetId="95" hidden="1">#REF!</definedName>
    <definedName name="_Key2" localSheetId="96" hidden="1">#REF!</definedName>
    <definedName name="_Key2" localSheetId="97" hidden="1">#REF!</definedName>
    <definedName name="_Key2" localSheetId="98" hidden="1">#REF!</definedName>
    <definedName name="_Key2" localSheetId="99" hidden="1">#REF!</definedName>
    <definedName name="_Key2" localSheetId="5" hidden="1">#REF!</definedName>
    <definedName name="_Key2" hidden="1">#REF!</definedName>
    <definedName name="_Order1" hidden="1">255</definedName>
    <definedName name="_Order2" hidden="1">255</definedName>
    <definedName name="_Q4"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Sort" localSheetId="22" hidden="1">#REF!</definedName>
    <definedName name="_Sort" localSheetId="23" hidden="1">#REF!</definedName>
    <definedName name="_Sort" localSheetId="24" hidden="1">#REF!</definedName>
    <definedName name="_Sort" localSheetId="25" hidden="1">#REF!</definedName>
    <definedName name="_Sort" localSheetId="26" hidden="1">#REF!</definedName>
    <definedName name="_Sort" localSheetId="27" hidden="1">#REF!</definedName>
    <definedName name="_Sort" localSheetId="28" hidden="1">#REF!</definedName>
    <definedName name="_Sort" localSheetId="29" hidden="1">#REF!</definedName>
    <definedName name="_Sort" localSheetId="30" hidden="1">#REF!</definedName>
    <definedName name="_Sort" localSheetId="31" hidden="1">#REF!</definedName>
    <definedName name="_Sort" localSheetId="32" hidden="1">#REF!</definedName>
    <definedName name="_Sort" localSheetId="33" hidden="1">#REF!</definedName>
    <definedName name="_Sort" localSheetId="34" hidden="1">#REF!</definedName>
    <definedName name="_Sort" localSheetId="35" hidden="1">#REF!</definedName>
    <definedName name="_Sort" localSheetId="36" hidden="1">#REF!</definedName>
    <definedName name="_Sort" localSheetId="37" hidden="1">#REF!</definedName>
    <definedName name="_Sort" localSheetId="38" hidden="1">#REF!</definedName>
    <definedName name="_Sort" localSheetId="39" hidden="1">#REF!</definedName>
    <definedName name="_Sort" localSheetId="40" hidden="1">#REF!</definedName>
    <definedName name="_Sort" localSheetId="41" hidden="1">#REF!</definedName>
    <definedName name="_Sort" localSheetId="42" hidden="1">#REF!</definedName>
    <definedName name="_Sort" localSheetId="45" hidden="1">#REF!</definedName>
    <definedName name="_Sort" localSheetId="43" hidden="1">#REF!</definedName>
    <definedName name="_Sort" localSheetId="44" hidden="1">#REF!</definedName>
    <definedName name="_Sort" localSheetId="46" hidden="1">#REF!</definedName>
    <definedName name="_Sort" localSheetId="47" hidden="1">#REF!</definedName>
    <definedName name="_Sort" localSheetId="48" hidden="1">#REF!</definedName>
    <definedName name="_Sort" localSheetId="49" hidden="1">#REF!</definedName>
    <definedName name="_Sort" localSheetId="50" hidden="1">#REF!</definedName>
    <definedName name="_Sort" localSheetId="51" hidden="1">#REF!</definedName>
    <definedName name="_Sort" localSheetId="52" hidden="1">#REF!</definedName>
    <definedName name="_Sort" localSheetId="53" hidden="1">#REF!</definedName>
    <definedName name="_Sort" localSheetId="54" hidden="1">#REF!</definedName>
    <definedName name="_Sort" localSheetId="55" hidden="1">#REF!</definedName>
    <definedName name="_Sort" localSheetId="56" hidden="1">#REF!</definedName>
    <definedName name="_Sort" localSheetId="57" hidden="1">#REF!</definedName>
    <definedName name="_Sort" localSheetId="58" hidden="1">#REF!</definedName>
    <definedName name="_Sort" localSheetId="59" hidden="1">#REF!</definedName>
    <definedName name="_Sort" localSheetId="60" hidden="1">#REF!</definedName>
    <definedName name="_Sort" localSheetId="61" hidden="1">#REF!</definedName>
    <definedName name="_Sort" localSheetId="62" hidden="1">#REF!</definedName>
    <definedName name="_Sort" localSheetId="63" hidden="1">#REF!</definedName>
    <definedName name="_Sort" localSheetId="64" hidden="1">#REF!</definedName>
    <definedName name="_Sort" localSheetId="65" hidden="1">#REF!</definedName>
    <definedName name="_Sort" localSheetId="66" hidden="1">#REF!</definedName>
    <definedName name="_Sort" localSheetId="67" hidden="1">#REF!</definedName>
    <definedName name="_Sort" localSheetId="68" hidden="1">#REF!</definedName>
    <definedName name="_Sort" localSheetId="69" hidden="1">#REF!</definedName>
    <definedName name="_Sort" localSheetId="70" hidden="1">#REF!</definedName>
    <definedName name="_Sort" localSheetId="71" hidden="1">#REF!</definedName>
    <definedName name="_Sort" localSheetId="72" hidden="1">#REF!</definedName>
    <definedName name="_Sort" localSheetId="73" hidden="1">#REF!</definedName>
    <definedName name="_Sort" localSheetId="74" hidden="1">#REF!</definedName>
    <definedName name="_Sort" localSheetId="75" hidden="1">#REF!</definedName>
    <definedName name="_Sort" localSheetId="76" hidden="1">#REF!</definedName>
    <definedName name="_Sort" localSheetId="77" hidden="1">#REF!</definedName>
    <definedName name="_Sort" localSheetId="78" hidden="1">#REF!</definedName>
    <definedName name="_Sort" localSheetId="79" hidden="1">#REF!</definedName>
    <definedName name="_Sort" localSheetId="80" hidden="1">#REF!</definedName>
    <definedName name="_Sort" localSheetId="81" hidden="1">#REF!</definedName>
    <definedName name="_Sort" localSheetId="82" hidden="1">#REF!</definedName>
    <definedName name="_Sort" localSheetId="83" hidden="1">#REF!</definedName>
    <definedName name="_Sort" localSheetId="84" hidden="1">#REF!</definedName>
    <definedName name="_Sort" localSheetId="85" hidden="1">#REF!</definedName>
    <definedName name="_Sort" localSheetId="86" hidden="1">#REF!</definedName>
    <definedName name="_Sort" localSheetId="87" hidden="1">#REF!</definedName>
    <definedName name="_Sort" localSheetId="88" hidden="1">#REF!</definedName>
    <definedName name="_Sort" localSheetId="89" hidden="1">#REF!</definedName>
    <definedName name="_Sort" localSheetId="90" hidden="1">#REF!</definedName>
    <definedName name="_Sort" localSheetId="91" hidden="1">#REF!</definedName>
    <definedName name="_Sort" localSheetId="92" hidden="1">#REF!</definedName>
    <definedName name="_Sort" localSheetId="93" hidden="1">#REF!</definedName>
    <definedName name="_Sort" localSheetId="94" hidden="1">#REF!</definedName>
    <definedName name="_Sort" localSheetId="95" hidden="1">#REF!</definedName>
    <definedName name="_Sort" localSheetId="96" hidden="1">#REF!</definedName>
    <definedName name="_Sort" localSheetId="97" hidden="1">#REF!</definedName>
    <definedName name="_Sort" localSheetId="98" hidden="1">#REF!</definedName>
    <definedName name="_Sort" localSheetId="99" hidden="1">#REF!</definedName>
    <definedName name="_Sort" localSheetId="15" hidden="1">#REF!</definedName>
    <definedName name="_Sort" localSheetId="16" hidden="1">#REF!</definedName>
    <definedName name="_Sort" localSheetId="17" hidden="1">#REF!</definedName>
    <definedName name="_Sort" localSheetId="18" hidden="1">#REF!</definedName>
    <definedName name="_Sort" localSheetId="19" hidden="1">#REF!</definedName>
    <definedName name="_Sort" localSheetId="20" hidden="1">#REF!</definedName>
    <definedName name="_Sort" localSheetId="21" hidden="1">#REF!</definedName>
    <definedName name="_Sort" localSheetId="14" hidden="1">#REF!</definedName>
    <definedName name="_Sort" localSheetId="7" hidden="1">#REF!</definedName>
    <definedName name="_Sort" localSheetId="8" hidden="1">#REF!</definedName>
    <definedName name="_Sort" localSheetId="9" hidden="1">#REF!</definedName>
    <definedName name="_Sort" localSheetId="10" hidden="1">#REF!</definedName>
    <definedName name="_Sort" localSheetId="11" hidden="1">#REF!</definedName>
    <definedName name="_Sort" localSheetId="12" hidden="1">#REF!</definedName>
    <definedName name="_Sort" localSheetId="13" hidden="1">#REF!</definedName>
    <definedName name="_Sort" localSheetId="5" hidden="1">#REF!</definedName>
    <definedName name="_Sort" localSheetId="6" hidden="1">#REF!</definedName>
    <definedName name="_Sort" hidden="1">#REF!</definedName>
    <definedName name="a" localSheetId="45" hidden="1">#REF!</definedName>
    <definedName name="a" localSheetId="43" hidden="1">#REF!</definedName>
    <definedName name="a" localSheetId="44" hidden="1">#REF!</definedName>
    <definedName name="a" localSheetId="46" hidden="1">#REF!</definedName>
    <definedName name="a" localSheetId="47" hidden="1">#REF!</definedName>
    <definedName name="a" localSheetId="48" hidden="1">#REF!</definedName>
    <definedName name="a" localSheetId="49" hidden="1">#REF!</definedName>
    <definedName name="a" localSheetId="50" hidden="1">#REF!</definedName>
    <definedName name="a" localSheetId="51" hidden="1">#REF!</definedName>
    <definedName name="a" localSheetId="52" hidden="1">#REF!</definedName>
    <definedName name="a" localSheetId="53" hidden="1">#REF!</definedName>
    <definedName name="a" localSheetId="54" hidden="1">#REF!</definedName>
    <definedName name="a" localSheetId="55" hidden="1">#REF!</definedName>
    <definedName name="a" localSheetId="56" hidden="1">#REF!</definedName>
    <definedName name="a" localSheetId="57" hidden="1">#REF!</definedName>
    <definedName name="a" localSheetId="58" hidden="1">#REF!</definedName>
    <definedName name="a" localSheetId="59" hidden="1">#REF!</definedName>
    <definedName name="a" localSheetId="60" hidden="1">#REF!</definedName>
    <definedName name="a" localSheetId="61" hidden="1">#REF!</definedName>
    <definedName name="a" localSheetId="62" hidden="1">#REF!</definedName>
    <definedName name="a" localSheetId="63" hidden="1">#REF!</definedName>
    <definedName name="a" localSheetId="64" hidden="1">#REF!</definedName>
    <definedName name="a" localSheetId="65" hidden="1">#REF!</definedName>
    <definedName name="a" localSheetId="66" hidden="1">#REF!</definedName>
    <definedName name="a" localSheetId="67" hidden="1">#REF!</definedName>
    <definedName name="a" localSheetId="68" hidden="1">#REF!</definedName>
    <definedName name="a" localSheetId="69" hidden="1">#REF!</definedName>
    <definedName name="a" localSheetId="70" hidden="1">#REF!</definedName>
    <definedName name="a" localSheetId="71" hidden="1">#REF!</definedName>
    <definedName name="a" localSheetId="72" hidden="1">#REF!</definedName>
    <definedName name="a" localSheetId="73" hidden="1">#REF!</definedName>
    <definedName name="a" localSheetId="74" hidden="1">#REF!</definedName>
    <definedName name="a" localSheetId="75" hidden="1">#REF!</definedName>
    <definedName name="a" localSheetId="76" hidden="1">#REF!</definedName>
    <definedName name="a" localSheetId="77" hidden="1">#REF!</definedName>
    <definedName name="a" localSheetId="78" hidden="1">#REF!</definedName>
    <definedName name="a" localSheetId="79" hidden="1">#REF!</definedName>
    <definedName name="a" localSheetId="80" hidden="1">#REF!</definedName>
    <definedName name="a" localSheetId="81" hidden="1">#REF!</definedName>
    <definedName name="a" localSheetId="82" hidden="1">#REF!</definedName>
    <definedName name="a" localSheetId="83" hidden="1">#REF!</definedName>
    <definedName name="a" localSheetId="84" hidden="1">#REF!</definedName>
    <definedName name="a" localSheetId="85" hidden="1">#REF!</definedName>
    <definedName name="a" localSheetId="86" hidden="1">#REF!</definedName>
    <definedName name="a" localSheetId="87" hidden="1">#REF!</definedName>
    <definedName name="a" localSheetId="88" hidden="1">#REF!</definedName>
    <definedName name="a" localSheetId="89" hidden="1">#REF!</definedName>
    <definedName name="a" localSheetId="90" hidden="1">#REF!</definedName>
    <definedName name="a" localSheetId="91" hidden="1">#REF!</definedName>
    <definedName name="a" localSheetId="92" hidden="1">#REF!</definedName>
    <definedName name="a" localSheetId="93" hidden="1">#REF!</definedName>
    <definedName name="a" localSheetId="94" hidden="1">#REF!</definedName>
    <definedName name="a" localSheetId="95" hidden="1">#REF!</definedName>
    <definedName name="a" localSheetId="96" hidden="1">#REF!</definedName>
    <definedName name="a" localSheetId="97" hidden="1">#REF!</definedName>
    <definedName name="a" localSheetId="98" hidden="1">#REF!</definedName>
    <definedName name="a" localSheetId="99" hidden="1">#REF!</definedName>
    <definedName name="a" localSheetId="5" hidden="1">#REF!</definedName>
    <definedName name="a" hidden="1">#REF!</definedName>
    <definedName name="aa" localSheetId="45" hidden="1">#REF!</definedName>
    <definedName name="aa" localSheetId="43" hidden="1">#REF!</definedName>
    <definedName name="aa" localSheetId="44" hidden="1">#REF!</definedName>
    <definedName name="aa" localSheetId="46" hidden="1">#REF!</definedName>
    <definedName name="aa" localSheetId="47" hidden="1">#REF!</definedName>
    <definedName name="aa" localSheetId="48" hidden="1">#REF!</definedName>
    <definedName name="aa" localSheetId="49" hidden="1">#REF!</definedName>
    <definedName name="aa" localSheetId="50" hidden="1">#REF!</definedName>
    <definedName name="aa" localSheetId="51" hidden="1">#REF!</definedName>
    <definedName name="aa" localSheetId="52" hidden="1">#REF!</definedName>
    <definedName name="aa" localSheetId="53" hidden="1">#REF!</definedName>
    <definedName name="aa" localSheetId="54" hidden="1">#REF!</definedName>
    <definedName name="aa" localSheetId="55" hidden="1">#REF!</definedName>
    <definedName name="aa" localSheetId="56" hidden="1">#REF!</definedName>
    <definedName name="aa" localSheetId="57" hidden="1">#REF!</definedName>
    <definedName name="aa" localSheetId="58" hidden="1">#REF!</definedName>
    <definedName name="aa" localSheetId="59" hidden="1">#REF!</definedName>
    <definedName name="aa" localSheetId="60" hidden="1">#REF!</definedName>
    <definedName name="aa" localSheetId="61" hidden="1">#REF!</definedName>
    <definedName name="aa" localSheetId="62" hidden="1">#REF!</definedName>
    <definedName name="aa" localSheetId="63" hidden="1">#REF!</definedName>
    <definedName name="aa" localSheetId="64" hidden="1">#REF!</definedName>
    <definedName name="aa" localSheetId="65" hidden="1">#REF!</definedName>
    <definedName name="aa" localSheetId="66" hidden="1">#REF!</definedName>
    <definedName name="aa" localSheetId="67" hidden="1">#REF!</definedName>
    <definedName name="aa" localSheetId="68" hidden="1">#REF!</definedName>
    <definedName name="aa" localSheetId="69" hidden="1">#REF!</definedName>
    <definedName name="aa" localSheetId="70" hidden="1">#REF!</definedName>
    <definedName name="aa" localSheetId="71" hidden="1">#REF!</definedName>
    <definedName name="aa" localSheetId="72" hidden="1">#REF!</definedName>
    <definedName name="aa" localSheetId="73" hidden="1">#REF!</definedName>
    <definedName name="aa" localSheetId="74" hidden="1">#REF!</definedName>
    <definedName name="aa" localSheetId="75" hidden="1">#REF!</definedName>
    <definedName name="aa" localSheetId="76" hidden="1">#REF!</definedName>
    <definedName name="aa" localSheetId="77" hidden="1">#REF!</definedName>
    <definedName name="aa" localSheetId="78" hidden="1">#REF!</definedName>
    <definedName name="aa" localSheetId="79" hidden="1">#REF!</definedName>
    <definedName name="aa" localSheetId="80" hidden="1">#REF!</definedName>
    <definedName name="aa" localSheetId="81" hidden="1">#REF!</definedName>
    <definedName name="aa" localSheetId="82" hidden="1">#REF!</definedName>
    <definedName name="aa" localSheetId="83" hidden="1">#REF!</definedName>
    <definedName name="aa" localSheetId="84" hidden="1">#REF!</definedName>
    <definedName name="aa" localSheetId="85" hidden="1">#REF!</definedName>
    <definedName name="aa" localSheetId="86" hidden="1">#REF!</definedName>
    <definedName name="aa" localSheetId="87" hidden="1">#REF!</definedName>
    <definedName name="aa" localSheetId="88" hidden="1">#REF!</definedName>
    <definedName name="aa" localSheetId="89" hidden="1">#REF!</definedName>
    <definedName name="aa" localSheetId="90" hidden="1">#REF!</definedName>
    <definedName name="aa" localSheetId="91" hidden="1">#REF!</definedName>
    <definedName name="aa" localSheetId="92" hidden="1">#REF!</definedName>
    <definedName name="aa" localSheetId="93" hidden="1">#REF!</definedName>
    <definedName name="aa" localSheetId="94" hidden="1">#REF!</definedName>
    <definedName name="aa" localSheetId="95" hidden="1">#REF!</definedName>
    <definedName name="aa" localSheetId="96" hidden="1">#REF!</definedName>
    <definedName name="aa" localSheetId="97" hidden="1">#REF!</definedName>
    <definedName name="aa" localSheetId="98" hidden="1">#REF!</definedName>
    <definedName name="aa" localSheetId="99" hidden="1">#REF!</definedName>
    <definedName name="aa" hidden="1">#REF!</definedName>
    <definedName name="aaa" localSheetId="22" hidden="1">{#N/A,#N/A,FALSE,"Aging Summary";#N/A,#N/A,FALSE,"Ratio Analysis";#N/A,#N/A,FALSE,"Test 120 Day Accts";#N/A,#N/A,FALSE,"Tickmarks"}</definedName>
    <definedName name="aaa" localSheetId="23" hidden="1">{#N/A,#N/A,FALSE,"Aging Summary";#N/A,#N/A,FALSE,"Ratio Analysis";#N/A,#N/A,FALSE,"Test 120 Day Accts";#N/A,#N/A,FALSE,"Tickmarks"}</definedName>
    <definedName name="aaa" localSheetId="24" hidden="1">{#N/A,#N/A,FALSE,"Aging Summary";#N/A,#N/A,FALSE,"Ratio Analysis";#N/A,#N/A,FALSE,"Test 120 Day Accts";#N/A,#N/A,FALSE,"Tickmarks"}</definedName>
    <definedName name="aaa" localSheetId="25" hidden="1">{#N/A,#N/A,FALSE,"Aging Summary";#N/A,#N/A,FALSE,"Ratio Analysis";#N/A,#N/A,FALSE,"Test 120 Day Accts";#N/A,#N/A,FALSE,"Tickmarks"}</definedName>
    <definedName name="aaa" localSheetId="26" hidden="1">{#N/A,#N/A,FALSE,"Aging Summary";#N/A,#N/A,FALSE,"Ratio Analysis";#N/A,#N/A,FALSE,"Test 120 Day Accts";#N/A,#N/A,FALSE,"Tickmarks"}</definedName>
    <definedName name="aaa" localSheetId="27" hidden="1">{#N/A,#N/A,FALSE,"Aging Summary";#N/A,#N/A,FALSE,"Ratio Analysis";#N/A,#N/A,FALSE,"Test 120 Day Accts";#N/A,#N/A,FALSE,"Tickmarks"}</definedName>
    <definedName name="aaa" localSheetId="28" hidden="1">{#N/A,#N/A,FALSE,"Aging Summary";#N/A,#N/A,FALSE,"Ratio Analysis";#N/A,#N/A,FALSE,"Test 120 Day Accts";#N/A,#N/A,FALSE,"Tickmarks"}</definedName>
    <definedName name="aaa" localSheetId="29" hidden="1">{#N/A,#N/A,FALSE,"Aging Summary";#N/A,#N/A,FALSE,"Ratio Analysis";#N/A,#N/A,FALSE,"Test 120 Day Accts";#N/A,#N/A,FALSE,"Tickmarks"}</definedName>
    <definedName name="aaa" localSheetId="30" hidden="1">{#N/A,#N/A,FALSE,"Aging Summary";#N/A,#N/A,FALSE,"Ratio Analysis";#N/A,#N/A,FALSE,"Test 120 Day Accts";#N/A,#N/A,FALSE,"Tickmarks"}</definedName>
    <definedName name="aaa" localSheetId="31" hidden="1">{#N/A,#N/A,FALSE,"Aging Summary";#N/A,#N/A,FALSE,"Ratio Analysis";#N/A,#N/A,FALSE,"Test 120 Day Accts";#N/A,#N/A,FALSE,"Tickmarks"}</definedName>
    <definedName name="aaa" localSheetId="32" hidden="1">{#N/A,#N/A,FALSE,"Aging Summary";#N/A,#N/A,FALSE,"Ratio Analysis";#N/A,#N/A,FALSE,"Test 120 Day Accts";#N/A,#N/A,FALSE,"Tickmarks"}</definedName>
    <definedName name="aaa" localSheetId="33" hidden="1">{#N/A,#N/A,FALSE,"Aging Summary";#N/A,#N/A,FALSE,"Ratio Analysis";#N/A,#N/A,FALSE,"Test 120 Day Accts";#N/A,#N/A,FALSE,"Tickmarks"}</definedName>
    <definedName name="aaa" localSheetId="34" hidden="1">{#N/A,#N/A,FALSE,"Aging Summary";#N/A,#N/A,FALSE,"Ratio Analysis";#N/A,#N/A,FALSE,"Test 120 Day Accts";#N/A,#N/A,FALSE,"Tickmarks"}</definedName>
    <definedName name="aaa" localSheetId="35" hidden="1">{#N/A,#N/A,FALSE,"Aging Summary";#N/A,#N/A,FALSE,"Ratio Analysis";#N/A,#N/A,FALSE,"Test 120 Day Accts";#N/A,#N/A,FALSE,"Tickmarks"}</definedName>
    <definedName name="aaa" localSheetId="36" hidden="1">{#N/A,#N/A,FALSE,"Aging Summary";#N/A,#N/A,FALSE,"Ratio Analysis";#N/A,#N/A,FALSE,"Test 120 Day Accts";#N/A,#N/A,FALSE,"Tickmarks"}</definedName>
    <definedName name="aaa" localSheetId="37" hidden="1">{#N/A,#N/A,FALSE,"Aging Summary";#N/A,#N/A,FALSE,"Ratio Analysis";#N/A,#N/A,FALSE,"Test 120 Day Accts";#N/A,#N/A,FALSE,"Tickmarks"}</definedName>
    <definedName name="aaa" localSheetId="38" hidden="1">{#N/A,#N/A,FALSE,"Aging Summary";#N/A,#N/A,FALSE,"Ratio Analysis";#N/A,#N/A,FALSE,"Test 120 Day Accts";#N/A,#N/A,FALSE,"Tickmarks"}</definedName>
    <definedName name="aaa" localSheetId="39" hidden="1">{#N/A,#N/A,FALSE,"Aging Summary";#N/A,#N/A,FALSE,"Ratio Analysis";#N/A,#N/A,FALSE,"Test 120 Day Accts";#N/A,#N/A,FALSE,"Tickmarks"}</definedName>
    <definedName name="aaa" localSheetId="40" hidden="1">{#N/A,#N/A,FALSE,"Aging Summary";#N/A,#N/A,FALSE,"Ratio Analysis";#N/A,#N/A,FALSE,"Test 120 Day Accts";#N/A,#N/A,FALSE,"Tickmarks"}</definedName>
    <definedName name="aaa" localSheetId="41" hidden="1">{#N/A,#N/A,FALSE,"Aging Summary";#N/A,#N/A,FALSE,"Ratio Analysis";#N/A,#N/A,FALSE,"Test 120 Day Accts";#N/A,#N/A,FALSE,"Tickmarks"}</definedName>
    <definedName name="aaa" localSheetId="42" hidden="1">{#N/A,#N/A,FALSE,"Aging Summary";#N/A,#N/A,FALSE,"Ratio Analysis";#N/A,#N/A,FALSE,"Test 120 Day Accts";#N/A,#N/A,FALSE,"Tickmarks"}</definedName>
    <definedName name="aaa" localSheetId="45" hidden="1">{#N/A,#N/A,FALSE,"Aging Summary";#N/A,#N/A,FALSE,"Ratio Analysis";#N/A,#N/A,FALSE,"Test 120 Day Accts";#N/A,#N/A,FALSE,"Tickmarks"}</definedName>
    <definedName name="aaa" localSheetId="43" hidden="1">{#N/A,#N/A,FALSE,"Aging Summary";#N/A,#N/A,FALSE,"Ratio Analysis";#N/A,#N/A,FALSE,"Test 120 Day Accts";#N/A,#N/A,FALSE,"Tickmarks"}</definedName>
    <definedName name="aaa" localSheetId="44" hidden="1">{#N/A,#N/A,FALSE,"Aging Summary";#N/A,#N/A,FALSE,"Ratio Analysis";#N/A,#N/A,FALSE,"Test 120 Day Accts";#N/A,#N/A,FALSE,"Tickmarks"}</definedName>
    <definedName name="aaa" localSheetId="46" hidden="1">{#N/A,#N/A,FALSE,"Aging Summary";#N/A,#N/A,FALSE,"Ratio Analysis";#N/A,#N/A,FALSE,"Test 120 Day Accts";#N/A,#N/A,FALSE,"Tickmarks"}</definedName>
    <definedName name="aaa" localSheetId="47" hidden="1">{#N/A,#N/A,FALSE,"Aging Summary";#N/A,#N/A,FALSE,"Ratio Analysis";#N/A,#N/A,FALSE,"Test 120 Day Accts";#N/A,#N/A,FALSE,"Tickmarks"}</definedName>
    <definedName name="aaa" localSheetId="48" hidden="1">{#N/A,#N/A,FALSE,"Aging Summary";#N/A,#N/A,FALSE,"Ratio Analysis";#N/A,#N/A,FALSE,"Test 120 Day Accts";#N/A,#N/A,FALSE,"Tickmarks"}</definedName>
    <definedName name="aaa" localSheetId="49" hidden="1">{#N/A,#N/A,FALSE,"Aging Summary";#N/A,#N/A,FALSE,"Ratio Analysis";#N/A,#N/A,FALSE,"Test 120 Day Accts";#N/A,#N/A,FALSE,"Tickmarks"}</definedName>
    <definedName name="aaa" localSheetId="50" hidden="1">{#N/A,#N/A,FALSE,"Aging Summary";#N/A,#N/A,FALSE,"Ratio Analysis";#N/A,#N/A,FALSE,"Test 120 Day Accts";#N/A,#N/A,FALSE,"Tickmarks"}</definedName>
    <definedName name="aaa" localSheetId="51" hidden="1">{#N/A,#N/A,FALSE,"Aging Summary";#N/A,#N/A,FALSE,"Ratio Analysis";#N/A,#N/A,FALSE,"Test 120 Day Accts";#N/A,#N/A,FALSE,"Tickmarks"}</definedName>
    <definedName name="aaa" localSheetId="52" hidden="1">{#N/A,#N/A,FALSE,"Aging Summary";#N/A,#N/A,FALSE,"Ratio Analysis";#N/A,#N/A,FALSE,"Test 120 Day Accts";#N/A,#N/A,FALSE,"Tickmarks"}</definedName>
    <definedName name="aaa" localSheetId="53" hidden="1">{#N/A,#N/A,FALSE,"Aging Summary";#N/A,#N/A,FALSE,"Ratio Analysis";#N/A,#N/A,FALSE,"Test 120 Day Accts";#N/A,#N/A,FALSE,"Tickmarks"}</definedName>
    <definedName name="aaa" localSheetId="54" hidden="1">{#N/A,#N/A,FALSE,"Aging Summary";#N/A,#N/A,FALSE,"Ratio Analysis";#N/A,#N/A,FALSE,"Test 120 Day Accts";#N/A,#N/A,FALSE,"Tickmarks"}</definedName>
    <definedName name="aaa" localSheetId="55" hidden="1">{#N/A,#N/A,FALSE,"Aging Summary";#N/A,#N/A,FALSE,"Ratio Analysis";#N/A,#N/A,FALSE,"Test 120 Day Accts";#N/A,#N/A,FALSE,"Tickmarks"}</definedName>
    <definedName name="aaa" localSheetId="56" hidden="1">{#N/A,#N/A,FALSE,"Aging Summary";#N/A,#N/A,FALSE,"Ratio Analysis";#N/A,#N/A,FALSE,"Test 120 Day Accts";#N/A,#N/A,FALSE,"Tickmarks"}</definedName>
    <definedName name="aaa" localSheetId="57" hidden="1">{#N/A,#N/A,FALSE,"Aging Summary";#N/A,#N/A,FALSE,"Ratio Analysis";#N/A,#N/A,FALSE,"Test 120 Day Accts";#N/A,#N/A,FALSE,"Tickmarks"}</definedName>
    <definedName name="aaa" localSheetId="58" hidden="1">{#N/A,#N/A,FALSE,"Aging Summary";#N/A,#N/A,FALSE,"Ratio Analysis";#N/A,#N/A,FALSE,"Test 120 Day Accts";#N/A,#N/A,FALSE,"Tickmarks"}</definedName>
    <definedName name="aaa" localSheetId="59" hidden="1">{#N/A,#N/A,FALSE,"Aging Summary";#N/A,#N/A,FALSE,"Ratio Analysis";#N/A,#N/A,FALSE,"Test 120 Day Accts";#N/A,#N/A,FALSE,"Tickmarks"}</definedName>
    <definedName name="aaa" localSheetId="60" hidden="1">{#N/A,#N/A,FALSE,"Aging Summary";#N/A,#N/A,FALSE,"Ratio Analysis";#N/A,#N/A,FALSE,"Test 120 Day Accts";#N/A,#N/A,FALSE,"Tickmarks"}</definedName>
    <definedName name="aaa" localSheetId="61" hidden="1">{#N/A,#N/A,FALSE,"Aging Summary";#N/A,#N/A,FALSE,"Ratio Analysis";#N/A,#N/A,FALSE,"Test 120 Day Accts";#N/A,#N/A,FALSE,"Tickmarks"}</definedName>
    <definedName name="aaa" localSheetId="62" hidden="1">{#N/A,#N/A,FALSE,"Aging Summary";#N/A,#N/A,FALSE,"Ratio Analysis";#N/A,#N/A,FALSE,"Test 120 Day Accts";#N/A,#N/A,FALSE,"Tickmarks"}</definedName>
    <definedName name="aaa" localSheetId="63" hidden="1">{#N/A,#N/A,FALSE,"Aging Summary";#N/A,#N/A,FALSE,"Ratio Analysis";#N/A,#N/A,FALSE,"Test 120 Day Accts";#N/A,#N/A,FALSE,"Tickmarks"}</definedName>
    <definedName name="aaa" localSheetId="64" hidden="1">{#N/A,#N/A,FALSE,"Aging Summary";#N/A,#N/A,FALSE,"Ratio Analysis";#N/A,#N/A,FALSE,"Test 120 Day Accts";#N/A,#N/A,FALSE,"Tickmarks"}</definedName>
    <definedName name="aaa" localSheetId="65" hidden="1">{#N/A,#N/A,FALSE,"Aging Summary";#N/A,#N/A,FALSE,"Ratio Analysis";#N/A,#N/A,FALSE,"Test 120 Day Accts";#N/A,#N/A,FALSE,"Tickmarks"}</definedName>
    <definedName name="aaa" localSheetId="66" hidden="1">{#N/A,#N/A,FALSE,"Aging Summary";#N/A,#N/A,FALSE,"Ratio Analysis";#N/A,#N/A,FALSE,"Test 120 Day Accts";#N/A,#N/A,FALSE,"Tickmarks"}</definedName>
    <definedName name="aaa" localSheetId="67" hidden="1">{#N/A,#N/A,FALSE,"Aging Summary";#N/A,#N/A,FALSE,"Ratio Analysis";#N/A,#N/A,FALSE,"Test 120 Day Accts";#N/A,#N/A,FALSE,"Tickmarks"}</definedName>
    <definedName name="aaa" localSheetId="68" hidden="1">{#N/A,#N/A,FALSE,"Aging Summary";#N/A,#N/A,FALSE,"Ratio Analysis";#N/A,#N/A,FALSE,"Test 120 Day Accts";#N/A,#N/A,FALSE,"Tickmarks"}</definedName>
    <definedName name="aaa" localSheetId="69" hidden="1">{#N/A,#N/A,FALSE,"Aging Summary";#N/A,#N/A,FALSE,"Ratio Analysis";#N/A,#N/A,FALSE,"Test 120 Day Accts";#N/A,#N/A,FALSE,"Tickmarks"}</definedName>
    <definedName name="aaa" localSheetId="70" hidden="1">{#N/A,#N/A,FALSE,"Aging Summary";#N/A,#N/A,FALSE,"Ratio Analysis";#N/A,#N/A,FALSE,"Test 120 Day Accts";#N/A,#N/A,FALSE,"Tickmarks"}</definedName>
    <definedName name="aaa" localSheetId="71" hidden="1">{#N/A,#N/A,FALSE,"Aging Summary";#N/A,#N/A,FALSE,"Ratio Analysis";#N/A,#N/A,FALSE,"Test 120 Day Accts";#N/A,#N/A,FALSE,"Tickmarks"}</definedName>
    <definedName name="aaa" localSheetId="72" hidden="1">{#N/A,#N/A,FALSE,"Aging Summary";#N/A,#N/A,FALSE,"Ratio Analysis";#N/A,#N/A,FALSE,"Test 120 Day Accts";#N/A,#N/A,FALSE,"Tickmarks"}</definedName>
    <definedName name="aaa" localSheetId="73" hidden="1">{#N/A,#N/A,FALSE,"Aging Summary";#N/A,#N/A,FALSE,"Ratio Analysis";#N/A,#N/A,FALSE,"Test 120 Day Accts";#N/A,#N/A,FALSE,"Tickmarks"}</definedName>
    <definedName name="aaa" localSheetId="74" hidden="1">{#N/A,#N/A,FALSE,"Aging Summary";#N/A,#N/A,FALSE,"Ratio Analysis";#N/A,#N/A,FALSE,"Test 120 Day Accts";#N/A,#N/A,FALSE,"Tickmarks"}</definedName>
    <definedName name="aaa" localSheetId="75" hidden="1">{#N/A,#N/A,FALSE,"Aging Summary";#N/A,#N/A,FALSE,"Ratio Analysis";#N/A,#N/A,FALSE,"Test 120 Day Accts";#N/A,#N/A,FALSE,"Tickmarks"}</definedName>
    <definedName name="aaa" localSheetId="76" hidden="1">{#N/A,#N/A,FALSE,"Aging Summary";#N/A,#N/A,FALSE,"Ratio Analysis";#N/A,#N/A,FALSE,"Test 120 Day Accts";#N/A,#N/A,FALSE,"Tickmarks"}</definedName>
    <definedName name="aaa" localSheetId="77" hidden="1">{#N/A,#N/A,FALSE,"Aging Summary";#N/A,#N/A,FALSE,"Ratio Analysis";#N/A,#N/A,FALSE,"Test 120 Day Accts";#N/A,#N/A,FALSE,"Tickmarks"}</definedName>
    <definedName name="aaa" localSheetId="78" hidden="1">{#N/A,#N/A,FALSE,"Aging Summary";#N/A,#N/A,FALSE,"Ratio Analysis";#N/A,#N/A,FALSE,"Test 120 Day Accts";#N/A,#N/A,FALSE,"Tickmarks"}</definedName>
    <definedName name="aaa" localSheetId="79" hidden="1">{#N/A,#N/A,FALSE,"Aging Summary";#N/A,#N/A,FALSE,"Ratio Analysis";#N/A,#N/A,FALSE,"Test 120 Day Accts";#N/A,#N/A,FALSE,"Tickmarks"}</definedName>
    <definedName name="aaa" localSheetId="80" hidden="1">{#N/A,#N/A,FALSE,"Aging Summary";#N/A,#N/A,FALSE,"Ratio Analysis";#N/A,#N/A,FALSE,"Test 120 Day Accts";#N/A,#N/A,FALSE,"Tickmarks"}</definedName>
    <definedName name="aaa" localSheetId="81" hidden="1">{#N/A,#N/A,FALSE,"Aging Summary";#N/A,#N/A,FALSE,"Ratio Analysis";#N/A,#N/A,FALSE,"Test 120 Day Accts";#N/A,#N/A,FALSE,"Tickmarks"}</definedName>
    <definedName name="aaa" localSheetId="82" hidden="1">{#N/A,#N/A,FALSE,"Aging Summary";#N/A,#N/A,FALSE,"Ratio Analysis";#N/A,#N/A,FALSE,"Test 120 Day Accts";#N/A,#N/A,FALSE,"Tickmarks"}</definedName>
    <definedName name="aaa" localSheetId="83" hidden="1">{#N/A,#N/A,FALSE,"Aging Summary";#N/A,#N/A,FALSE,"Ratio Analysis";#N/A,#N/A,FALSE,"Test 120 Day Accts";#N/A,#N/A,FALSE,"Tickmarks"}</definedName>
    <definedName name="aaa" localSheetId="84" hidden="1">{#N/A,#N/A,FALSE,"Aging Summary";#N/A,#N/A,FALSE,"Ratio Analysis";#N/A,#N/A,FALSE,"Test 120 Day Accts";#N/A,#N/A,FALSE,"Tickmarks"}</definedName>
    <definedName name="aaa" localSheetId="85" hidden="1">{#N/A,#N/A,FALSE,"Aging Summary";#N/A,#N/A,FALSE,"Ratio Analysis";#N/A,#N/A,FALSE,"Test 120 Day Accts";#N/A,#N/A,FALSE,"Tickmarks"}</definedName>
    <definedName name="aaa" localSheetId="86" hidden="1">{#N/A,#N/A,FALSE,"Aging Summary";#N/A,#N/A,FALSE,"Ratio Analysis";#N/A,#N/A,FALSE,"Test 120 Day Accts";#N/A,#N/A,FALSE,"Tickmarks"}</definedName>
    <definedName name="aaa" localSheetId="87" hidden="1">{#N/A,#N/A,FALSE,"Aging Summary";#N/A,#N/A,FALSE,"Ratio Analysis";#N/A,#N/A,FALSE,"Test 120 Day Accts";#N/A,#N/A,FALSE,"Tickmarks"}</definedName>
    <definedName name="aaa" localSheetId="88" hidden="1">{#N/A,#N/A,FALSE,"Aging Summary";#N/A,#N/A,FALSE,"Ratio Analysis";#N/A,#N/A,FALSE,"Test 120 Day Accts";#N/A,#N/A,FALSE,"Tickmarks"}</definedName>
    <definedName name="aaa" localSheetId="89" hidden="1">{#N/A,#N/A,FALSE,"Aging Summary";#N/A,#N/A,FALSE,"Ratio Analysis";#N/A,#N/A,FALSE,"Test 120 Day Accts";#N/A,#N/A,FALSE,"Tickmarks"}</definedName>
    <definedName name="aaa" localSheetId="90" hidden="1">{#N/A,#N/A,FALSE,"Aging Summary";#N/A,#N/A,FALSE,"Ratio Analysis";#N/A,#N/A,FALSE,"Test 120 Day Accts";#N/A,#N/A,FALSE,"Tickmarks"}</definedName>
    <definedName name="aaa" localSheetId="91" hidden="1">{#N/A,#N/A,FALSE,"Aging Summary";#N/A,#N/A,FALSE,"Ratio Analysis";#N/A,#N/A,FALSE,"Test 120 Day Accts";#N/A,#N/A,FALSE,"Tickmarks"}</definedName>
    <definedName name="aaa" localSheetId="92" hidden="1">{#N/A,#N/A,FALSE,"Aging Summary";#N/A,#N/A,FALSE,"Ratio Analysis";#N/A,#N/A,FALSE,"Test 120 Day Accts";#N/A,#N/A,FALSE,"Tickmarks"}</definedName>
    <definedName name="aaa" localSheetId="93" hidden="1">{#N/A,#N/A,FALSE,"Aging Summary";#N/A,#N/A,FALSE,"Ratio Analysis";#N/A,#N/A,FALSE,"Test 120 Day Accts";#N/A,#N/A,FALSE,"Tickmarks"}</definedName>
    <definedName name="aaa" localSheetId="94" hidden="1">{#N/A,#N/A,FALSE,"Aging Summary";#N/A,#N/A,FALSE,"Ratio Analysis";#N/A,#N/A,FALSE,"Test 120 Day Accts";#N/A,#N/A,FALSE,"Tickmarks"}</definedName>
    <definedName name="aaa" localSheetId="95" hidden="1">{#N/A,#N/A,FALSE,"Aging Summary";#N/A,#N/A,FALSE,"Ratio Analysis";#N/A,#N/A,FALSE,"Test 120 Day Accts";#N/A,#N/A,FALSE,"Tickmarks"}</definedName>
    <definedName name="aaa" localSheetId="96" hidden="1">{#N/A,#N/A,FALSE,"Aging Summary";#N/A,#N/A,FALSE,"Ratio Analysis";#N/A,#N/A,FALSE,"Test 120 Day Accts";#N/A,#N/A,FALSE,"Tickmarks"}</definedName>
    <definedName name="aaa" localSheetId="97" hidden="1">{#N/A,#N/A,FALSE,"Aging Summary";#N/A,#N/A,FALSE,"Ratio Analysis";#N/A,#N/A,FALSE,"Test 120 Day Accts";#N/A,#N/A,FALSE,"Tickmarks"}</definedName>
    <definedName name="aaa" localSheetId="98" hidden="1">{#N/A,#N/A,FALSE,"Aging Summary";#N/A,#N/A,FALSE,"Ratio Analysis";#N/A,#N/A,FALSE,"Test 120 Day Accts";#N/A,#N/A,FALSE,"Tickmarks"}</definedName>
    <definedName name="aaa" localSheetId="99" hidden="1">{#N/A,#N/A,FALSE,"Aging Summary";#N/A,#N/A,FALSE,"Ratio Analysis";#N/A,#N/A,FALSE,"Test 120 Day Accts";#N/A,#N/A,FALSE,"Tickmarks"}</definedName>
    <definedName name="aaa" localSheetId="15" hidden="1">{#N/A,#N/A,FALSE,"Aging Summary";#N/A,#N/A,FALSE,"Ratio Analysis";#N/A,#N/A,FALSE,"Test 120 Day Accts";#N/A,#N/A,FALSE,"Tickmarks"}</definedName>
    <definedName name="aaa" localSheetId="16" hidden="1">{#N/A,#N/A,FALSE,"Aging Summary";#N/A,#N/A,FALSE,"Ratio Analysis";#N/A,#N/A,FALSE,"Test 120 Day Accts";#N/A,#N/A,FALSE,"Tickmarks"}</definedName>
    <definedName name="aaa" localSheetId="17" hidden="1">{#N/A,#N/A,FALSE,"Aging Summary";#N/A,#N/A,FALSE,"Ratio Analysis";#N/A,#N/A,FALSE,"Test 120 Day Accts";#N/A,#N/A,FALSE,"Tickmarks"}</definedName>
    <definedName name="aaa" localSheetId="18" hidden="1">{#N/A,#N/A,FALSE,"Aging Summary";#N/A,#N/A,FALSE,"Ratio Analysis";#N/A,#N/A,FALSE,"Test 120 Day Accts";#N/A,#N/A,FALSE,"Tickmarks"}</definedName>
    <definedName name="aaa" localSheetId="19" hidden="1">{#N/A,#N/A,FALSE,"Aging Summary";#N/A,#N/A,FALSE,"Ratio Analysis";#N/A,#N/A,FALSE,"Test 120 Day Accts";#N/A,#N/A,FALSE,"Tickmarks"}</definedName>
    <definedName name="aaa" localSheetId="20" hidden="1">{#N/A,#N/A,FALSE,"Aging Summary";#N/A,#N/A,FALSE,"Ratio Analysis";#N/A,#N/A,FALSE,"Test 120 Day Accts";#N/A,#N/A,FALSE,"Tickmarks"}</definedName>
    <definedName name="aaa" localSheetId="21" hidden="1">{#N/A,#N/A,FALSE,"Aging Summary";#N/A,#N/A,FALSE,"Ratio Analysis";#N/A,#N/A,FALSE,"Test 120 Day Accts";#N/A,#N/A,FALSE,"Tickmarks"}</definedName>
    <definedName name="aaa" localSheetId="14" hidden="1">{#N/A,#N/A,FALSE,"Aging Summary";#N/A,#N/A,FALSE,"Ratio Analysis";#N/A,#N/A,FALSE,"Test 120 Day Accts";#N/A,#N/A,FALSE,"Tickmarks"}</definedName>
    <definedName name="aaa" localSheetId="7" hidden="1">{#N/A,#N/A,FALSE,"Aging Summary";#N/A,#N/A,FALSE,"Ratio Analysis";#N/A,#N/A,FALSE,"Test 120 Day Accts";#N/A,#N/A,FALSE,"Tickmarks"}</definedName>
    <definedName name="aaa" localSheetId="8" hidden="1">{#N/A,#N/A,FALSE,"Aging Summary";#N/A,#N/A,FALSE,"Ratio Analysis";#N/A,#N/A,FALSE,"Test 120 Day Accts";#N/A,#N/A,FALSE,"Tickmarks"}</definedName>
    <definedName name="aaa" localSheetId="9" hidden="1">{#N/A,#N/A,FALSE,"Aging Summary";#N/A,#N/A,FALSE,"Ratio Analysis";#N/A,#N/A,FALSE,"Test 120 Day Accts";#N/A,#N/A,FALSE,"Tickmarks"}</definedName>
    <definedName name="aaa" localSheetId="10" hidden="1">{#N/A,#N/A,FALSE,"Aging Summary";#N/A,#N/A,FALSE,"Ratio Analysis";#N/A,#N/A,FALSE,"Test 120 Day Accts";#N/A,#N/A,FALSE,"Tickmarks"}</definedName>
    <definedName name="aaa" localSheetId="11" hidden="1">{#N/A,#N/A,FALSE,"Aging Summary";#N/A,#N/A,FALSE,"Ratio Analysis";#N/A,#N/A,FALSE,"Test 120 Day Accts";#N/A,#N/A,FALSE,"Tickmarks"}</definedName>
    <definedName name="aaa" localSheetId="12" hidden="1">{#N/A,#N/A,FALSE,"Aging Summary";#N/A,#N/A,FALSE,"Ratio Analysis";#N/A,#N/A,FALSE,"Test 120 Day Accts";#N/A,#N/A,FALSE,"Tickmarks"}</definedName>
    <definedName name="aaa" localSheetId="13" hidden="1">{#N/A,#N/A,FALSE,"Aging Summary";#N/A,#N/A,FALSE,"Ratio Analysis";#N/A,#N/A,FALSE,"Test 120 Day Accts";#N/A,#N/A,FALSE,"Tickmarks"}</definedName>
    <definedName name="aaa" localSheetId="5" hidden="1">{#N/A,#N/A,FALSE,"Aging Summary";#N/A,#N/A,FALSE,"Ratio Analysis";#N/A,#N/A,FALSE,"Test 120 Day Accts";#N/A,#N/A,FALSE,"Tickmarks"}</definedName>
    <definedName name="aaa" localSheetId="6" hidden="1">{#N/A,#N/A,FALSE,"Aging Summary";#N/A,#N/A,FALSE,"Ratio Analysis";#N/A,#N/A,FALSE,"Test 120 Day Accts";#N/A,#N/A,FALSE,"Tickmarks"}</definedName>
    <definedName name="aaa" hidden="1">{#N/A,#N/A,FALSE,"Aging Summary";#N/A,#N/A,FALSE,"Ratio Analysis";#N/A,#N/A,FALSE,"Test 120 Day Accts";#N/A,#N/A,FALSE,"Tickmarks"}</definedName>
    <definedName name="aaaaaaaaaaaaaaaaaaaaa" localSheetId="22">#REF!</definedName>
    <definedName name="aaaaaaaaaaaaaaaaaaaaa" localSheetId="23">#REF!</definedName>
    <definedName name="aaaaaaaaaaaaaaaaaaaaa" localSheetId="24">#REF!</definedName>
    <definedName name="aaaaaaaaaaaaaaaaaaaaa" localSheetId="25">#REF!</definedName>
    <definedName name="aaaaaaaaaaaaaaaaaaaaa" localSheetId="26">#REF!</definedName>
    <definedName name="aaaaaaaaaaaaaaaaaaaaa" localSheetId="27">#REF!</definedName>
    <definedName name="aaaaaaaaaaaaaaaaaaaaa" localSheetId="28">#REF!</definedName>
    <definedName name="aaaaaaaaaaaaaaaaaaaaa" localSheetId="29">#REF!</definedName>
    <definedName name="aaaaaaaaaaaaaaaaaaaaa" localSheetId="30">#REF!</definedName>
    <definedName name="aaaaaaaaaaaaaaaaaaaaa" localSheetId="31">#REF!</definedName>
    <definedName name="aaaaaaaaaaaaaaaaaaaaa" localSheetId="32">#REF!</definedName>
    <definedName name="aaaaaaaaaaaaaaaaaaaaa" localSheetId="33">#REF!</definedName>
    <definedName name="aaaaaaaaaaaaaaaaaaaaa" localSheetId="34">#REF!</definedName>
    <definedName name="aaaaaaaaaaaaaaaaaaaaa" localSheetId="35">#REF!</definedName>
    <definedName name="aaaaaaaaaaaaaaaaaaaaa" localSheetId="36">#REF!</definedName>
    <definedName name="aaaaaaaaaaaaaaaaaaaaa" localSheetId="37">#REF!</definedName>
    <definedName name="aaaaaaaaaaaaaaaaaaaaa" localSheetId="38">#REF!</definedName>
    <definedName name="aaaaaaaaaaaaaaaaaaaaa" localSheetId="39">#REF!</definedName>
    <definedName name="aaaaaaaaaaaaaaaaaaaaa" localSheetId="40">#REF!</definedName>
    <definedName name="aaaaaaaaaaaaaaaaaaaaa" localSheetId="41">#REF!</definedName>
    <definedName name="aaaaaaaaaaaaaaaaaaaaa" localSheetId="42">#REF!</definedName>
    <definedName name="aaaaaaaaaaaaaaaaaaaaa" localSheetId="45">#REF!</definedName>
    <definedName name="aaaaaaaaaaaaaaaaaaaaa" localSheetId="43">#REF!</definedName>
    <definedName name="aaaaaaaaaaaaaaaaaaaaa" localSheetId="44">#REF!</definedName>
    <definedName name="aaaaaaaaaaaaaaaaaaaaa" localSheetId="46">#REF!</definedName>
    <definedName name="aaaaaaaaaaaaaaaaaaaaa" localSheetId="47">#REF!</definedName>
    <definedName name="aaaaaaaaaaaaaaaaaaaaa" localSheetId="48">#REF!</definedName>
    <definedName name="aaaaaaaaaaaaaaaaaaaaa" localSheetId="49">#REF!</definedName>
    <definedName name="aaaaaaaaaaaaaaaaaaaaa" localSheetId="50">#REF!</definedName>
    <definedName name="aaaaaaaaaaaaaaaaaaaaa" localSheetId="51">#REF!</definedName>
    <definedName name="aaaaaaaaaaaaaaaaaaaaa" localSheetId="52">#REF!</definedName>
    <definedName name="aaaaaaaaaaaaaaaaaaaaa" localSheetId="53">#REF!</definedName>
    <definedName name="aaaaaaaaaaaaaaaaaaaaa" localSheetId="54">#REF!</definedName>
    <definedName name="aaaaaaaaaaaaaaaaaaaaa" localSheetId="55">#REF!</definedName>
    <definedName name="aaaaaaaaaaaaaaaaaaaaa" localSheetId="56">#REF!</definedName>
    <definedName name="aaaaaaaaaaaaaaaaaaaaa" localSheetId="57">#REF!</definedName>
    <definedName name="aaaaaaaaaaaaaaaaaaaaa" localSheetId="58">#REF!</definedName>
    <definedName name="aaaaaaaaaaaaaaaaaaaaa" localSheetId="59">#REF!</definedName>
    <definedName name="aaaaaaaaaaaaaaaaaaaaa" localSheetId="60">#REF!</definedName>
    <definedName name="aaaaaaaaaaaaaaaaaaaaa" localSheetId="61">#REF!</definedName>
    <definedName name="aaaaaaaaaaaaaaaaaaaaa" localSheetId="62">#REF!</definedName>
    <definedName name="aaaaaaaaaaaaaaaaaaaaa" localSheetId="63">#REF!</definedName>
    <definedName name="aaaaaaaaaaaaaaaaaaaaa" localSheetId="64">#REF!</definedName>
    <definedName name="aaaaaaaaaaaaaaaaaaaaa" localSheetId="65">#REF!</definedName>
    <definedName name="aaaaaaaaaaaaaaaaaaaaa" localSheetId="66">#REF!</definedName>
    <definedName name="aaaaaaaaaaaaaaaaaaaaa" localSheetId="67">#REF!</definedName>
    <definedName name="aaaaaaaaaaaaaaaaaaaaa" localSheetId="68">#REF!</definedName>
    <definedName name="aaaaaaaaaaaaaaaaaaaaa" localSheetId="69">#REF!</definedName>
    <definedName name="aaaaaaaaaaaaaaaaaaaaa" localSheetId="70">#REF!</definedName>
    <definedName name="aaaaaaaaaaaaaaaaaaaaa" localSheetId="71">#REF!</definedName>
    <definedName name="aaaaaaaaaaaaaaaaaaaaa" localSheetId="72">#REF!</definedName>
    <definedName name="aaaaaaaaaaaaaaaaaaaaa" localSheetId="73">#REF!</definedName>
    <definedName name="aaaaaaaaaaaaaaaaaaaaa" localSheetId="74">#REF!</definedName>
    <definedName name="aaaaaaaaaaaaaaaaaaaaa" localSheetId="75">#REF!</definedName>
    <definedName name="aaaaaaaaaaaaaaaaaaaaa" localSheetId="76">#REF!</definedName>
    <definedName name="aaaaaaaaaaaaaaaaaaaaa" localSheetId="77">#REF!</definedName>
    <definedName name="aaaaaaaaaaaaaaaaaaaaa" localSheetId="78">#REF!</definedName>
    <definedName name="aaaaaaaaaaaaaaaaaaaaa" localSheetId="79">#REF!</definedName>
    <definedName name="aaaaaaaaaaaaaaaaaaaaa" localSheetId="80">#REF!</definedName>
    <definedName name="aaaaaaaaaaaaaaaaaaaaa" localSheetId="81">#REF!</definedName>
    <definedName name="aaaaaaaaaaaaaaaaaaaaa" localSheetId="82">#REF!</definedName>
    <definedName name="aaaaaaaaaaaaaaaaaaaaa" localSheetId="83">#REF!</definedName>
    <definedName name="aaaaaaaaaaaaaaaaaaaaa" localSheetId="84">#REF!</definedName>
    <definedName name="aaaaaaaaaaaaaaaaaaaaa" localSheetId="85">#REF!</definedName>
    <definedName name="aaaaaaaaaaaaaaaaaaaaa" localSheetId="86">#REF!</definedName>
    <definedName name="aaaaaaaaaaaaaaaaaaaaa" localSheetId="87">#REF!</definedName>
    <definedName name="aaaaaaaaaaaaaaaaaaaaa" localSheetId="88">#REF!</definedName>
    <definedName name="aaaaaaaaaaaaaaaaaaaaa" localSheetId="89">#REF!</definedName>
    <definedName name="aaaaaaaaaaaaaaaaaaaaa" localSheetId="90">#REF!</definedName>
    <definedName name="aaaaaaaaaaaaaaaaaaaaa" localSheetId="91">#REF!</definedName>
    <definedName name="aaaaaaaaaaaaaaaaaaaaa" localSheetId="92">#REF!</definedName>
    <definedName name="aaaaaaaaaaaaaaaaaaaaa" localSheetId="93">#REF!</definedName>
    <definedName name="aaaaaaaaaaaaaaaaaaaaa" localSheetId="94">#REF!</definedName>
    <definedName name="aaaaaaaaaaaaaaaaaaaaa" localSheetId="95">#REF!</definedName>
    <definedName name="aaaaaaaaaaaaaaaaaaaaa" localSheetId="96">#REF!</definedName>
    <definedName name="aaaaaaaaaaaaaaaaaaaaa" localSheetId="97">#REF!</definedName>
    <definedName name="aaaaaaaaaaaaaaaaaaaaa" localSheetId="98">#REF!</definedName>
    <definedName name="aaaaaaaaaaaaaaaaaaaaa" localSheetId="99">#REF!</definedName>
    <definedName name="aaaaaaaaaaaaaaaaaaaaa" localSheetId="15">#REF!</definedName>
    <definedName name="aaaaaaaaaaaaaaaaaaaaa" localSheetId="16">#REF!</definedName>
    <definedName name="aaaaaaaaaaaaaaaaaaaaa" localSheetId="17">#REF!</definedName>
    <definedName name="aaaaaaaaaaaaaaaaaaaaa" localSheetId="18">#REF!</definedName>
    <definedName name="aaaaaaaaaaaaaaaaaaaaa" localSheetId="19">#REF!</definedName>
    <definedName name="aaaaaaaaaaaaaaaaaaaaa" localSheetId="20">#REF!</definedName>
    <definedName name="aaaaaaaaaaaaaaaaaaaaa" localSheetId="21">#REF!</definedName>
    <definedName name="aaaaaaaaaaaaaaaaaaaaa" localSheetId="14">#REF!</definedName>
    <definedName name="aaaaaaaaaaaaaaaaaaaaa" localSheetId="7">#REF!</definedName>
    <definedName name="aaaaaaaaaaaaaaaaaaaaa" localSheetId="8">#REF!</definedName>
    <definedName name="aaaaaaaaaaaaaaaaaaaaa" localSheetId="9">#REF!</definedName>
    <definedName name="aaaaaaaaaaaaaaaaaaaaa" localSheetId="10">#REF!</definedName>
    <definedName name="aaaaaaaaaaaaaaaaaaaaa" localSheetId="11">#REF!</definedName>
    <definedName name="aaaaaaaaaaaaaaaaaaaaa" localSheetId="12">#REF!</definedName>
    <definedName name="aaaaaaaaaaaaaaaaaaaaa" localSheetId="13">#REF!</definedName>
    <definedName name="aaaaaaaaaaaaaaaaaaaaa" localSheetId="5">#REF!</definedName>
    <definedName name="aaaaaaaaaaaaaaaaaaaaa" localSheetId="6">#REF!</definedName>
    <definedName name="aaaaaaaaaaaaaaaaaaaaa">#REF!</definedName>
    <definedName name="aaaaaaaaaaaaaaaaaaaaaaa" localSheetId="45">#REF!</definedName>
    <definedName name="aaaaaaaaaaaaaaaaaaaaaaa" localSheetId="43">#REF!</definedName>
    <definedName name="aaaaaaaaaaaaaaaaaaaaaaa" localSheetId="44">#REF!</definedName>
    <definedName name="aaaaaaaaaaaaaaaaaaaaaaa" localSheetId="46">#REF!</definedName>
    <definedName name="aaaaaaaaaaaaaaaaaaaaaaa" localSheetId="47">#REF!</definedName>
    <definedName name="aaaaaaaaaaaaaaaaaaaaaaa" localSheetId="48">#REF!</definedName>
    <definedName name="aaaaaaaaaaaaaaaaaaaaaaa" localSheetId="49">#REF!</definedName>
    <definedName name="aaaaaaaaaaaaaaaaaaaaaaa" localSheetId="50">#REF!</definedName>
    <definedName name="aaaaaaaaaaaaaaaaaaaaaaa" localSheetId="51">#REF!</definedName>
    <definedName name="aaaaaaaaaaaaaaaaaaaaaaa" localSheetId="52">#REF!</definedName>
    <definedName name="aaaaaaaaaaaaaaaaaaaaaaa" localSheetId="53">#REF!</definedName>
    <definedName name="aaaaaaaaaaaaaaaaaaaaaaa" localSheetId="54">#REF!</definedName>
    <definedName name="aaaaaaaaaaaaaaaaaaaaaaa" localSheetId="55">#REF!</definedName>
    <definedName name="aaaaaaaaaaaaaaaaaaaaaaa" localSheetId="56">#REF!</definedName>
    <definedName name="aaaaaaaaaaaaaaaaaaaaaaa" localSheetId="57">#REF!</definedName>
    <definedName name="aaaaaaaaaaaaaaaaaaaaaaa" localSheetId="58">#REF!</definedName>
    <definedName name="aaaaaaaaaaaaaaaaaaaaaaa" localSheetId="59">#REF!</definedName>
    <definedName name="aaaaaaaaaaaaaaaaaaaaaaa" localSheetId="60">#REF!</definedName>
    <definedName name="aaaaaaaaaaaaaaaaaaaaaaa" localSheetId="61">#REF!</definedName>
    <definedName name="aaaaaaaaaaaaaaaaaaaaaaa" localSheetId="62">#REF!</definedName>
    <definedName name="aaaaaaaaaaaaaaaaaaaaaaa" localSheetId="63">#REF!</definedName>
    <definedName name="aaaaaaaaaaaaaaaaaaaaaaa" localSheetId="64">#REF!</definedName>
    <definedName name="aaaaaaaaaaaaaaaaaaaaaaa" localSheetId="65">#REF!</definedName>
    <definedName name="aaaaaaaaaaaaaaaaaaaaaaa" localSheetId="66">#REF!</definedName>
    <definedName name="aaaaaaaaaaaaaaaaaaaaaaa" localSheetId="67">#REF!</definedName>
    <definedName name="aaaaaaaaaaaaaaaaaaaaaaa" localSheetId="68">#REF!</definedName>
    <definedName name="aaaaaaaaaaaaaaaaaaaaaaa" localSheetId="69">#REF!</definedName>
    <definedName name="aaaaaaaaaaaaaaaaaaaaaaa" localSheetId="70">#REF!</definedName>
    <definedName name="aaaaaaaaaaaaaaaaaaaaaaa" localSheetId="71">#REF!</definedName>
    <definedName name="aaaaaaaaaaaaaaaaaaaaaaa" localSheetId="72">#REF!</definedName>
    <definedName name="aaaaaaaaaaaaaaaaaaaaaaa" localSheetId="73">#REF!</definedName>
    <definedName name="aaaaaaaaaaaaaaaaaaaaaaa" localSheetId="74">#REF!</definedName>
    <definedName name="aaaaaaaaaaaaaaaaaaaaaaa" localSheetId="75">#REF!</definedName>
    <definedName name="aaaaaaaaaaaaaaaaaaaaaaa" localSheetId="76">#REF!</definedName>
    <definedName name="aaaaaaaaaaaaaaaaaaaaaaa" localSheetId="77">#REF!</definedName>
    <definedName name="aaaaaaaaaaaaaaaaaaaaaaa" localSheetId="78">#REF!</definedName>
    <definedName name="aaaaaaaaaaaaaaaaaaaaaaa" localSheetId="79">#REF!</definedName>
    <definedName name="aaaaaaaaaaaaaaaaaaaaaaa" localSheetId="80">#REF!</definedName>
    <definedName name="aaaaaaaaaaaaaaaaaaaaaaa" localSheetId="81">#REF!</definedName>
    <definedName name="aaaaaaaaaaaaaaaaaaaaaaa" localSheetId="82">#REF!</definedName>
    <definedName name="aaaaaaaaaaaaaaaaaaaaaaa" localSheetId="83">#REF!</definedName>
    <definedName name="aaaaaaaaaaaaaaaaaaaaaaa" localSheetId="84">#REF!</definedName>
    <definedName name="aaaaaaaaaaaaaaaaaaaaaaa" localSheetId="85">#REF!</definedName>
    <definedName name="aaaaaaaaaaaaaaaaaaaaaaa" localSheetId="86">#REF!</definedName>
    <definedName name="aaaaaaaaaaaaaaaaaaaaaaa" localSheetId="87">#REF!</definedName>
    <definedName name="aaaaaaaaaaaaaaaaaaaaaaa" localSheetId="88">#REF!</definedName>
    <definedName name="aaaaaaaaaaaaaaaaaaaaaaa" localSheetId="89">#REF!</definedName>
    <definedName name="aaaaaaaaaaaaaaaaaaaaaaa" localSheetId="90">#REF!</definedName>
    <definedName name="aaaaaaaaaaaaaaaaaaaaaaa" localSheetId="91">#REF!</definedName>
    <definedName name="aaaaaaaaaaaaaaaaaaaaaaa" localSheetId="92">#REF!</definedName>
    <definedName name="aaaaaaaaaaaaaaaaaaaaaaa" localSheetId="93">#REF!</definedName>
    <definedName name="aaaaaaaaaaaaaaaaaaaaaaa" localSheetId="94">#REF!</definedName>
    <definedName name="aaaaaaaaaaaaaaaaaaaaaaa" localSheetId="95">#REF!</definedName>
    <definedName name="aaaaaaaaaaaaaaaaaaaaaaa" localSheetId="96">#REF!</definedName>
    <definedName name="aaaaaaaaaaaaaaaaaaaaaaa" localSheetId="97">#REF!</definedName>
    <definedName name="aaaaaaaaaaaaaaaaaaaaaaa" localSheetId="98">#REF!</definedName>
    <definedName name="aaaaaaaaaaaaaaaaaaaaaaa" localSheetId="99">#REF!</definedName>
    <definedName name="aaaaaaaaaaaaaaaaaaaaaaa" localSheetId="5">#REF!</definedName>
    <definedName name="aaaaaaaaaaaaaaaaaaaaaaa">#REF!</definedName>
    <definedName name="aaaaaaaaaaaaaaaaaaaaaaaaaaaaaaaa" localSheetId="45">#REF!</definedName>
    <definedName name="aaaaaaaaaaaaaaaaaaaaaaaaaaaaaaaa" localSheetId="43">#REF!</definedName>
    <definedName name="aaaaaaaaaaaaaaaaaaaaaaaaaaaaaaaa" localSheetId="44">#REF!</definedName>
    <definedName name="aaaaaaaaaaaaaaaaaaaaaaaaaaaaaaaa" localSheetId="46">#REF!</definedName>
    <definedName name="aaaaaaaaaaaaaaaaaaaaaaaaaaaaaaaa" localSheetId="47">#REF!</definedName>
    <definedName name="aaaaaaaaaaaaaaaaaaaaaaaaaaaaaaaa" localSheetId="48">#REF!</definedName>
    <definedName name="aaaaaaaaaaaaaaaaaaaaaaaaaaaaaaaa" localSheetId="49">#REF!</definedName>
    <definedName name="aaaaaaaaaaaaaaaaaaaaaaaaaaaaaaaa" localSheetId="50">#REF!</definedName>
    <definedName name="aaaaaaaaaaaaaaaaaaaaaaaaaaaaaaaa" localSheetId="51">#REF!</definedName>
    <definedName name="aaaaaaaaaaaaaaaaaaaaaaaaaaaaaaaa" localSheetId="52">#REF!</definedName>
    <definedName name="aaaaaaaaaaaaaaaaaaaaaaaaaaaaaaaa" localSheetId="53">#REF!</definedName>
    <definedName name="aaaaaaaaaaaaaaaaaaaaaaaaaaaaaaaa" localSheetId="54">#REF!</definedName>
    <definedName name="aaaaaaaaaaaaaaaaaaaaaaaaaaaaaaaa" localSheetId="55">#REF!</definedName>
    <definedName name="aaaaaaaaaaaaaaaaaaaaaaaaaaaaaaaa" localSheetId="56">#REF!</definedName>
    <definedName name="aaaaaaaaaaaaaaaaaaaaaaaaaaaaaaaa" localSheetId="57">#REF!</definedName>
    <definedName name="aaaaaaaaaaaaaaaaaaaaaaaaaaaaaaaa" localSheetId="58">#REF!</definedName>
    <definedName name="aaaaaaaaaaaaaaaaaaaaaaaaaaaaaaaa" localSheetId="59">#REF!</definedName>
    <definedName name="aaaaaaaaaaaaaaaaaaaaaaaaaaaaaaaa" localSheetId="60">#REF!</definedName>
    <definedName name="aaaaaaaaaaaaaaaaaaaaaaaaaaaaaaaa" localSheetId="61">#REF!</definedName>
    <definedName name="aaaaaaaaaaaaaaaaaaaaaaaaaaaaaaaa" localSheetId="62">#REF!</definedName>
    <definedName name="aaaaaaaaaaaaaaaaaaaaaaaaaaaaaaaa" localSheetId="63">#REF!</definedName>
    <definedName name="aaaaaaaaaaaaaaaaaaaaaaaaaaaaaaaa" localSheetId="64">#REF!</definedName>
    <definedName name="aaaaaaaaaaaaaaaaaaaaaaaaaaaaaaaa" localSheetId="65">#REF!</definedName>
    <definedName name="aaaaaaaaaaaaaaaaaaaaaaaaaaaaaaaa" localSheetId="66">#REF!</definedName>
    <definedName name="aaaaaaaaaaaaaaaaaaaaaaaaaaaaaaaa" localSheetId="67">#REF!</definedName>
    <definedName name="aaaaaaaaaaaaaaaaaaaaaaaaaaaaaaaa" localSheetId="68">#REF!</definedName>
    <definedName name="aaaaaaaaaaaaaaaaaaaaaaaaaaaaaaaa" localSheetId="69">#REF!</definedName>
    <definedName name="aaaaaaaaaaaaaaaaaaaaaaaaaaaaaaaa" localSheetId="70">#REF!</definedName>
    <definedName name="aaaaaaaaaaaaaaaaaaaaaaaaaaaaaaaa" localSheetId="71">#REF!</definedName>
    <definedName name="aaaaaaaaaaaaaaaaaaaaaaaaaaaaaaaa" localSheetId="72">#REF!</definedName>
    <definedName name="aaaaaaaaaaaaaaaaaaaaaaaaaaaaaaaa" localSheetId="73">#REF!</definedName>
    <definedName name="aaaaaaaaaaaaaaaaaaaaaaaaaaaaaaaa" localSheetId="74">#REF!</definedName>
    <definedName name="aaaaaaaaaaaaaaaaaaaaaaaaaaaaaaaa" localSheetId="75">#REF!</definedName>
    <definedName name="aaaaaaaaaaaaaaaaaaaaaaaaaaaaaaaa" localSheetId="76">#REF!</definedName>
    <definedName name="aaaaaaaaaaaaaaaaaaaaaaaaaaaaaaaa" localSheetId="77">#REF!</definedName>
    <definedName name="aaaaaaaaaaaaaaaaaaaaaaaaaaaaaaaa" localSheetId="78">#REF!</definedName>
    <definedName name="aaaaaaaaaaaaaaaaaaaaaaaaaaaaaaaa" localSheetId="79">#REF!</definedName>
    <definedName name="aaaaaaaaaaaaaaaaaaaaaaaaaaaaaaaa" localSheetId="80">#REF!</definedName>
    <definedName name="aaaaaaaaaaaaaaaaaaaaaaaaaaaaaaaa" localSheetId="81">#REF!</definedName>
    <definedName name="aaaaaaaaaaaaaaaaaaaaaaaaaaaaaaaa" localSheetId="82">#REF!</definedName>
    <definedName name="aaaaaaaaaaaaaaaaaaaaaaaaaaaaaaaa" localSheetId="83">#REF!</definedName>
    <definedName name="aaaaaaaaaaaaaaaaaaaaaaaaaaaaaaaa" localSheetId="84">#REF!</definedName>
    <definedName name="aaaaaaaaaaaaaaaaaaaaaaaaaaaaaaaa" localSheetId="85">#REF!</definedName>
    <definedName name="aaaaaaaaaaaaaaaaaaaaaaaaaaaaaaaa" localSheetId="86">#REF!</definedName>
    <definedName name="aaaaaaaaaaaaaaaaaaaaaaaaaaaaaaaa" localSheetId="87">#REF!</definedName>
    <definedName name="aaaaaaaaaaaaaaaaaaaaaaaaaaaaaaaa" localSheetId="88">#REF!</definedName>
    <definedName name="aaaaaaaaaaaaaaaaaaaaaaaaaaaaaaaa" localSheetId="89">#REF!</definedName>
    <definedName name="aaaaaaaaaaaaaaaaaaaaaaaaaaaaaaaa" localSheetId="90">#REF!</definedName>
    <definedName name="aaaaaaaaaaaaaaaaaaaaaaaaaaaaaaaa" localSheetId="91">#REF!</definedName>
    <definedName name="aaaaaaaaaaaaaaaaaaaaaaaaaaaaaaaa" localSheetId="92">#REF!</definedName>
    <definedName name="aaaaaaaaaaaaaaaaaaaaaaaaaaaaaaaa" localSheetId="93">#REF!</definedName>
    <definedName name="aaaaaaaaaaaaaaaaaaaaaaaaaaaaaaaa" localSheetId="94">#REF!</definedName>
    <definedName name="aaaaaaaaaaaaaaaaaaaaaaaaaaaaaaaa" localSheetId="95">#REF!</definedName>
    <definedName name="aaaaaaaaaaaaaaaaaaaaaaaaaaaaaaaa" localSheetId="96">#REF!</definedName>
    <definedName name="aaaaaaaaaaaaaaaaaaaaaaaaaaaaaaaa" localSheetId="97">#REF!</definedName>
    <definedName name="aaaaaaaaaaaaaaaaaaaaaaaaaaaaaaaa" localSheetId="98">#REF!</definedName>
    <definedName name="aaaaaaaaaaaaaaaaaaaaaaaaaaaaaaaa" localSheetId="99">#REF!</definedName>
    <definedName name="aaaaaaaaaaaaaaaaaaaaaaaaaaaaaaaa">#REF!</definedName>
    <definedName name="ahdahahdjah" localSheetId="22" hidden="1">{#N/A,#N/A,FALSE,"Aging Summary";#N/A,#N/A,FALSE,"Ratio Analysis";#N/A,#N/A,FALSE,"Test 120 Day Accts";#N/A,#N/A,FALSE,"Tickmarks"}</definedName>
    <definedName name="ahdahahdjah" localSheetId="23" hidden="1">{#N/A,#N/A,FALSE,"Aging Summary";#N/A,#N/A,FALSE,"Ratio Analysis";#N/A,#N/A,FALSE,"Test 120 Day Accts";#N/A,#N/A,FALSE,"Tickmarks"}</definedName>
    <definedName name="ahdahahdjah" localSheetId="24" hidden="1">{#N/A,#N/A,FALSE,"Aging Summary";#N/A,#N/A,FALSE,"Ratio Analysis";#N/A,#N/A,FALSE,"Test 120 Day Accts";#N/A,#N/A,FALSE,"Tickmarks"}</definedName>
    <definedName name="ahdahahdjah" localSheetId="25" hidden="1">{#N/A,#N/A,FALSE,"Aging Summary";#N/A,#N/A,FALSE,"Ratio Analysis";#N/A,#N/A,FALSE,"Test 120 Day Accts";#N/A,#N/A,FALSE,"Tickmarks"}</definedName>
    <definedName name="ahdahahdjah" localSheetId="26" hidden="1">{#N/A,#N/A,FALSE,"Aging Summary";#N/A,#N/A,FALSE,"Ratio Analysis";#N/A,#N/A,FALSE,"Test 120 Day Accts";#N/A,#N/A,FALSE,"Tickmarks"}</definedName>
    <definedName name="ahdahahdjah" localSheetId="27" hidden="1">{#N/A,#N/A,FALSE,"Aging Summary";#N/A,#N/A,FALSE,"Ratio Analysis";#N/A,#N/A,FALSE,"Test 120 Day Accts";#N/A,#N/A,FALSE,"Tickmarks"}</definedName>
    <definedName name="ahdahahdjah" localSheetId="28" hidden="1">{#N/A,#N/A,FALSE,"Aging Summary";#N/A,#N/A,FALSE,"Ratio Analysis";#N/A,#N/A,FALSE,"Test 120 Day Accts";#N/A,#N/A,FALSE,"Tickmarks"}</definedName>
    <definedName name="ahdahahdjah" localSheetId="29" hidden="1">{#N/A,#N/A,FALSE,"Aging Summary";#N/A,#N/A,FALSE,"Ratio Analysis";#N/A,#N/A,FALSE,"Test 120 Day Accts";#N/A,#N/A,FALSE,"Tickmarks"}</definedName>
    <definedName name="ahdahahdjah" localSheetId="30" hidden="1">{#N/A,#N/A,FALSE,"Aging Summary";#N/A,#N/A,FALSE,"Ratio Analysis";#N/A,#N/A,FALSE,"Test 120 Day Accts";#N/A,#N/A,FALSE,"Tickmarks"}</definedName>
    <definedName name="ahdahahdjah" localSheetId="31" hidden="1">{#N/A,#N/A,FALSE,"Aging Summary";#N/A,#N/A,FALSE,"Ratio Analysis";#N/A,#N/A,FALSE,"Test 120 Day Accts";#N/A,#N/A,FALSE,"Tickmarks"}</definedName>
    <definedName name="ahdahahdjah" localSheetId="32" hidden="1">{#N/A,#N/A,FALSE,"Aging Summary";#N/A,#N/A,FALSE,"Ratio Analysis";#N/A,#N/A,FALSE,"Test 120 Day Accts";#N/A,#N/A,FALSE,"Tickmarks"}</definedName>
    <definedName name="ahdahahdjah" localSheetId="33" hidden="1">{#N/A,#N/A,FALSE,"Aging Summary";#N/A,#N/A,FALSE,"Ratio Analysis";#N/A,#N/A,FALSE,"Test 120 Day Accts";#N/A,#N/A,FALSE,"Tickmarks"}</definedName>
    <definedName name="ahdahahdjah" localSheetId="34" hidden="1">{#N/A,#N/A,FALSE,"Aging Summary";#N/A,#N/A,FALSE,"Ratio Analysis";#N/A,#N/A,FALSE,"Test 120 Day Accts";#N/A,#N/A,FALSE,"Tickmarks"}</definedName>
    <definedName name="ahdahahdjah" localSheetId="35" hidden="1">{#N/A,#N/A,FALSE,"Aging Summary";#N/A,#N/A,FALSE,"Ratio Analysis";#N/A,#N/A,FALSE,"Test 120 Day Accts";#N/A,#N/A,FALSE,"Tickmarks"}</definedName>
    <definedName name="ahdahahdjah" localSheetId="36" hidden="1">{#N/A,#N/A,FALSE,"Aging Summary";#N/A,#N/A,FALSE,"Ratio Analysis";#N/A,#N/A,FALSE,"Test 120 Day Accts";#N/A,#N/A,FALSE,"Tickmarks"}</definedName>
    <definedName name="ahdahahdjah" localSheetId="37" hidden="1">{#N/A,#N/A,FALSE,"Aging Summary";#N/A,#N/A,FALSE,"Ratio Analysis";#N/A,#N/A,FALSE,"Test 120 Day Accts";#N/A,#N/A,FALSE,"Tickmarks"}</definedName>
    <definedName name="ahdahahdjah" localSheetId="38" hidden="1">{#N/A,#N/A,FALSE,"Aging Summary";#N/A,#N/A,FALSE,"Ratio Analysis";#N/A,#N/A,FALSE,"Test 120 Day Accts";#N/A,#N/A,FALSE,"Tickmarks"}</definedName>
    <definedName name="ahdahahdjah" localSheetId="39" hidden="1">{#N/A,#N/A,FALSE,"Aging Summary";#N/A,#N/A,FALSE,"Ratio Analysis";#N/A,#N/A,FALSE,"Test 120 Day Accts";#N/A,#N/A,FALSE,"Tickmarks"}</definedName>
    <definedName name="ahdahahdjah" localSheetId="40" hidden="1">{#N/A,#N/A,FALSE,"Aging Summary";#N/A,#N/A,FALSE,"Ratio Analysis";#N/A,#N/A,FALSE,"Test 120 Day Accts";#N/A,#N/A,FALSE,"Tickmarks"}</definedName>
    <definedName name="ahdahahdjah" localSheetId="41" hidden="1">{#N/A,#N/A,FALSE,"Aging Summary";#N/A,#N/A,FALSE,"Ratio Analysis";#N/A,#N/A,FALSE,"Test 120 Day Accts";#N/A,#N/A,FALSE,"Tickmarks"}</definedName>
    <definedName name="ahdahahdjah" localSheetId="42" hidden="1">{#N/A,#N/A,FALSE,"Aging Summary";#N/A,#N/A,FALSE,"Ratio Analysis";#N/A,#N/A,FALSE,"Test 120 Day Accts";#N/A,#N/A,FALSE,"Tickmarks"}</definedName>
    <definedName name="ahdahahdjah" localSheetId="45" hidden="1">{#N/A,#N/A,FALSE,"Aging Summary";#N/A,#N/A,FALSE,"Ratio Analysis";#N/A,#N/A,FALSE,"Test 120 Day Accts";#N/A,#N/A,FALSE,"Tickmarks"}</definedName>
    <definedName name="ahdahahdjah" localSheetId="43" hidden="1">{#N/A,#N/A,FALSE,"Aging Summary";#N/A,#N/A,FALSE,"Ratio Analysis";#N/A,#N/A,FALSE,"Test 120 Day Accts";#N/A,#N/A,FALSE,"Tickmarks"}</definedName>
    <definedName name="ahdahahdjah" localSheetId="44" hidden="1">{#N/A,#N/A,FALSE,"Aging Summary";#N/A,#N/A,FALSE,"Ratio Analysis";#N/A,#N/A,FALSE,"Test 120 Day Accts";#N/A,#N/A,FALSE,"Tickmarks"}</definedName>
    <definedName name="ahdahahdjah" localSheetId="46" hidden="1">{#N/A,#N/A,FALSE,"Aging Summary";#N/A,#N/A,FALSE,"Ratio Analysis";#N/A,#N/A,FALSE,"Test 120 Day Accts";#N/A,#N/A,FALSE,"Tickmarks"}</definedName>
    <definedName name="ahdahahdjah" localSheetId="47" hidden="1">{#N/A,#N/A,FALSE,"Aging Summary";#N/A,#N/A,FALSE,"Ratio Analysis";#N/A,#N/A,FALSE,"Test 120 Day Accts";#N/A,#N/A,FALSE,"Tickmarks"}</definedName>
    <definedName name="ahdahahdjah" localSheetId="48" hidden="1">{#N/A,#N/A,FALSE,"Aging Summary";#N/A,#N/A,FALSE,"Ratio Analysis";#N/A,#N/A,FALSE,"Test 120 Day Accts";#N/A,#N/A,FALSE,"Tickmarks"}</definedName>
    <definedName name="ahdahahdjah" localSheetId="49" hidden="1">{#N/A,#N/A,FALSE,"Aging Summary";#N/A,#N/A,FALSE,"Ratio Analysis";#N/A,#N/A,FALSE,"Test 120 Day Accts";#N/A,#N/A,FALSE,"Tickmarks"}</definedName>
    <definedName name="ahdahahdjah" localSheetId="50" hidden="1">{#N/A,#N/A,FALSE,"Aging Summary";#N/A,#N/A,FALSE,"Ratio Analysis";#N/A,#N/A,FALSE,"Test 120 Day Accts";#N/A,#N/A,FALSE,"Tickmarks"}</definedName>
    <definedName name="ahdahahdjah" localSheetId="51" hidden="1">{#N/A,#N/A,FALSE,"Aging Summary";#N/A,#N/A,FALSE,"Ratio Analysis";#N/A,#N/A,FALSE,"Test 120 Day Accts";#N/A,#N/A,FALSE,"Tickmarks"}</definedName>
    <definedName name="ahdahahdjah" localSheetId="52" hidden="1">{#N/A,#N/A,FALSE,"Aging Summary";#N/A,#N/A,FALSE,"Ratio Analysis";#N/A,#N/A,FALSE,"Test 120 Day Accts";#N/A,#N/A,FALSE,"Tickmarks"}</definedName>
    <definedName name="ahdahahdjah" localSheetId="53" hidden="1">{#N/A,#N/A,FALSE,"Aging Summary";#N/A,#N/A,FALSE,"Ratio Analysis";#N/A,#N/A,FALSE,"Test 120 Day Accts";#N/A,#N/A,FALSE,"Tickmarks"}</definedName>
    <definedName name="ahdahahdjah" localSheetId="54" hidden="1">{#N/A,#N/A,FALSE,"Aging Summary";#N/A,#N/A,FALSE,"Ratio Analysis";#N/A,#N/A,FALSE,"Test 120 Day Accts";#N/A,#N/A,FALSE,"Tickmarks"}</definedName>
    <definedName name="ahdahahdjah" localSheetId="55" hidden="1">{#N/A,#N/A,FALSE,"Aging Summary";#N/A,#N/A,FALSE,"Ratio Analysis";#N/A,#N/A,FALSE,"Test 120 Day Accts";#N/A,#N/A,FALSE,"Tickmarks"}</definedName>
    <definedName name="ahdahahdjah" localSheetId="56" hidden="1">{#N/A,#N/A,FALSE,"Aging Summary";#N/A,#N/A,FALSE,"Ratio Analysis";#N/A,#N/A,FALSE,"Test 120 Day Accts";#N/A,#N/A,FALSE,"Tickmarks"}</definedName>
    <definedName name="ahdahahdjah" localSheetId="57" hidden="1">{#N/A,#N/A,FALSE,"Aging Summary";#N/A,#N/A,FALSE,"Ratio Analysis";#N/A,#N/A,FALSE,"Test 120 Day Accts";#N/A,#N/A,FALSE,"Tickmarks"}</definedName>
    <definedName name="ahdahahdjah" localSheetId="58" hidden="1">{#N/A,#N/A,FALSE,"Aging Summary";#N/A,#N/A,FALSE,"Ratio Analysis";#N/A,#N/A,FALSE,"Test 120 Day Accts";#N/A,#N/A,FALSE,"Tickmarks"}</definedName>
    <definedName name="ahdahahdjah" localSheetId="59" hidden="1">{#N/A,#N/A,FALSE,"Aging Summary";#N/A,#N/A,FALSE,"Ratio Analysis";#N/A,#N/A,FALSE,"Test 120 Day Accts";#N/A,#N/A,FALSE,"Tickmarks"}</definedName>
    <definedName name="ahdahahdjah" localSheetId="60" hidden="1">{#N/A,#N/A,FALSE,"Aging Summary";#N/A,#N/A,FALSE,"Ratio Analysis";#N/A,#N/A,FALSE,"Test 120 Day Accts";#N/A,#N/A,FALSE,"Tickmarks"}</definedName>
    <definedName name="ahdahahdjah" localSheetId="61" hidden="1">{#N/A,#N/A,FALSE,"Aging Summary";#N/A,#N/A,FALSE,"Ratio Analysis";#N/A,#N/A,FALSE,"Test 120 Day Accts";#N/A,#N/A,FALSE,"Tickmarks"}</definedName>
    <definedName name="ahdahahdjah" localSheetId="62" hidden="1">{#N/A,#N/A,FALSE,"Aging Summary";#N/A,#N/A,FALSE,"Ratio Analysis";#N/A,#N/A,FALSE,"Test 120 Day Accts";#N/A,#N/A,FALSE,"Tickmarks"}</definedName>
    <definedName name="ahdahahdjah" localSheetId="63" hidden="1">{#N/A,#N/A,FALSE,"Aging Summary";#N/A,#N/A,FALSE,"Ratio Analysis";#N/A,#N/A,FALSE,"Test 120 Day Accts";#N/A,#N/A,FALSE,"Tickmarks"}</definedName>
    <definedName name="ahdahahdjah" localSheetId="64" hidden="1">{#N/A,#N/A,FALSE,"Aging Summary";#N/A,#N/A,FALSE,"Ratio Analysis";#N/A,#N/A,FALSE,"Test 120 Day Accts";#N/A,#N/A,FALSE,"Tickmarks"}</definedName>
    <definedName name="ahdahahdjah" localSheetId="65" hidden="1">{#N/A,#N/A,FALSE,"Aging Summary";#N/A,#N/A,FALSE,"Ratio Analysis";#N/A,#N/A,FALSE,"Test 120 Day Accts";#N/A,#N/A,FALSE,"Tickmarks"}</definedName>
    <definedName name="ahdahahdjah" localSheetId="66" hidden="1">{#N/A,#N/A,FALSE,"Aging Summary";#N/A,#N/A,FALSE,"Ratio Analysis";#N/A,#N/A,FALSE,"Test 120 Day Accts";#N/A,#N/A,FALSE,"Tickmarks"}</definedName>
    <definedName name="ahdahahdjah" localSheetId="67" hidden="1">{#N/A,#N/A,FALSE,"Aging Summary";#N/A,#N/A,FALSE,"Ratio Analysis";#N/A,#N/A,FALSE,"Test 120 Day Accts";#N/A,#N/A,FALSE,"Tickmarks"}</definedName>
    <definedName name="ahdahahdjah" localSheetId="68" hidden="1">{#N/A,#N/A,FALSE,"Aging Summary";#N/A,#N/A,FALSE,"Ratio Analysis";#N/A,#N/A,FALSE,"Test 120 Day Accts";#N/A,#N/A,FALSE,"Tickmarks"}</definedName>
    <definedName name="ahdahahdjah" localSheetId="69" hidden="1">{#N/A,#N/A,FALSE,"Aging Summary";#N/A,#N/A,FALSE,"Ratio Analysis";#N/A,#N/A,FALSE,"Test 120 Day Accts";#N/A,#N/A,FALSE,"Tickmarks"}</definedName>
    <definedName name="ahdahahdjah" localSheetId="70" hidden="1">{#N/A,#N/A,FALSE,"Aging Summary";#N/A,#N/A,FALSE,"Ratio Analysis";#N/A,#N/A,FALSE,"Test 120 Day Accts";#N/A,#N/A,FALSE,"Tickmarks"}</definedName>
    <definedName name="ahdahahdjah" localSheetId="71" hidden="1">{#N/A,#N/A,FALSE,"Aging Summary";#N/A,#N/A,FALSE,"Ratio Analysis";#N/A,#N/A,FALSE,"Test 120 Day Accts";#N/A,#N/A,FALSE,"Tickmarks"}</definedName>
    <definedName name="ahdahahdjah" localSheetId="72" hidden="1">{#N/A,#N/A,FALSE,"Aging Summary";#N/A,#N/A,FALSE,"Ratio Analysis";#N/A,#N/A,FALSE,"Test 120 Day Accts";#N/A,#N/A,FALSE,"Tickmarks"}</definedName>
    <definedName name="ahdahahdjah" localSheetId="73" hidden="1">{#N/A,#N/A,FALSE,"Aging Summary";#N/A,#N/A,FALSE,"Ratio Analysis";#N/A,#N/A,FALSE,"Test 120 Day Accts";#N/A,#N/A,FALSE,"Tickmarks"}</definedName>
    <definedName name="ahdahahdjah" localSheetId="74" hidden="1">{#N/A,#N/A,FALSE,"Aging Summary";#N/A,#N/A,FALSE,"Ratio Analysis";#N/A,#N/A,FALSE,"Test 120 Day Accts";#N/A,#N/A,FALSE,"Tickmarks"}</definedName>
    <definedName name="ahdahahdjah" localSheetId="75" hidden="1">{#N/A,#N/A,FALSE,"Aging Summary";#N/A,#N/A,FALSE,"Ratio Analysis";#N/A,#N/A,FALSE,"Test 120 Day Accts";#N/A,#N/A,FALSE,"Tickmarks"}</definedName>
    <definedName name="ahdahahdjah" localSheetId="76" hidden="1">{#N/A,#N/A,FALSE,"Aging Summary";#N/A,#N/A,FALSE,"Ratio Analysis";#N/A,#N/A,FALSE,"Test 120 Day Accts";#N/A,#N/A,FALSE,"Tickmarks"}</definedName>
    <definedName name="ahdahahdjah" localSheetId="77" hidden="1">{#N/A,#N/A,FALSE,"Aging Summary";#N/A,#N/A,FALSE,"Ratio Analysis";#N/A,#N/A,FALSE,"Test 120 Day Accts";#N/A,#N/A,FALSE,"Tickmarks"}</definedName>
    <definedName name="ahdahahdjah" localSheetId="78" hidden="1">{#N/A,#N/A,FALSE,"Aging Summary";#N/A,#N/A,FALSE,"Ratio Analysis";#N/A,#N/A,FALSE,"Test 120 Day Accts";#N/A,#N/A,FALSE,"Tickmarks"}</definedName>
    <definedName name="ahdahahdjah" localSheetId="79" hidden="1">{#N/A,#N/A,FALSE,"Aging Summary";#N/A,#N/A,FALSE,"Ratio Analysis";#N/A,#N/A,FALSE,"Test 120 Day Accts";#N/A,#N/A,FALSE,"Tickmarks"}</definedName>
    <definedName name="ahdahahdjah" localSheetId="80" hidden="1">{#N/A,#N/A,FALSE,"Aging Summary";#N/A,#N/A,FALSE,"Ratio Analysis";#N/A,#N/A,FALSE,"Test 120 Day Accts";#N/A,#N/A,FALSE,"Tickmarks"}</definedName>
    <definedName name="ahdahahdjah" localSheetId="81" hidden="1">{#N/A,#N/A,FALSE,"Aging Summary";#N/A,#N/A,FALSE,"Ratio Analysis";#N/A,#N/A,FALSE,"Test 120 Day Accts";#N/A,#N/A,FALSE,"Tickmarks"}</definedName>
    <definedName name="ahdahahdjah" localSheetId="82" hidden="1">{#N/A,#N/A,FALSE,"Aging Summary";#N/A,#N/A,FALSE,"Ratio Analysis";#N/A,#N/A,FALSE,"Test 120 Day Accts";#N/A,#N/A,FALSE,"Tickmarks"}</definedName>
    <definedName name="ahdahahdjah" localSheetId="83" hidden="1">{#N/A,#N/A,FALSE,"Aging Summary";#N/A,#N/A,FALSE,"Ratio Analysis";#N/A,#N/A,FALSE,"Test 120 Day Accts";#N/A,#N/A,FALSE,"Tickmarks"}</definedName>
    <definedName name="ahdahahdjah" localSheetId="84" hidden="1">{#N/A,#N/A,FALSE,"Aging Summary";#N/A,#N/A,FALSE,"Ratio Analysis";#N/A,#N/A,FALSE,"Test 120 Day Accts";#N/A,#N/A,FALSE,"Tickmarks"}</definedName>
    <definedName name="ahdahahdjah" localSheetId="85" hidden="1">{#N/A,#N/A,FALSE,"Aging Summary";#N/A,#N/A,FALSE,"Ratio Analysis";#N/A,#N/A,FALSE,"Test 120 Day Accts";#N/A,#N/A,FALSE,"Tickmarks"}</definedName>
    <definedName name="ahdahahdjah" localSheetId="86" hidden="1">{#N/A,#N/A,FALSE,"Aging Summary";#N/A,#N/A,FALSE,"Ratio Analysis";#N/A,#N/A,FALSE,"Test 120 Day Accts";#N/A,#N/A,FALSE,"Tickmarks"}</definedName>
    <definedName name="ahdahahdjah" localSheetId="87" hidden="1">{#N/A,#N/A,FALSE,"Aging Summary";#N/A,#N/A,FALSE,"Ratio Analysis";#N/A,#N/A,FALSE,"Test 120 Day Accts";#N/A,#N/A,FALSE,"Tickmarks"}</definedName>
    <definedName name="ahdahahdjah" localSheetId="88" hidden="1">{#N/A,#N/A,FALSE,"Aging Summary";#N/A,#N/A,FALSE,"Ratio Analysis";#N/A,#N/A,FALSE,"Test 120 Day Accts";#N/A,#N/A,FALSE,"Tickmarks"}</definedName>
    <definedName name="ahdahahdjah" localSheetId="89" hidden="1">{#N/A,#N/A,FALSE,"Aging Summary";#N/A,#N/A,FALSE,"Ratio Analysis";#N/A,#N/A,FALSE,"Test 120 Day Accts";#N/A,#N/A,FALSE,"Tickmarks"}</definedName>
    <definedName name="ahdahahdjah" localSheetId="90" hidden="1">{#N/A,#N/A,FALSE,"Aging Summary";#N/A,#N/A,FALSE,"Ratio Analysis";#N/A,#N/A,FALSE,"Test 120 Day Accts";#N/A,#N/A,FALSE,"Tickmarks"}</definedName>
    <definedName name="ahdahahdjah" localSheetId="91" hidden="1">{#N/A,#N/A,FALSE,"Aging Summary";#N/A,#N/A,FALSE,"Ratio Analysis";#N/A,#N/A,FALSE,"Test 120 Day Accts";#N/A,#N/A,FALSE,"Tickmarks"}</definedName>
    <definedName name="ahdahahdjah" localSheetId="92" hidden="1">{#N/A,#N/A,FALSE,"Aging Summary";#N/A,#N/A,FALSE,"Ratio Analysis";#N/A,#N/A,FALSE,"Test 120 Day Accts";#N/A,#N/A,FALSE,"Tickmarks"}</definedName>
    <definedName name="ahdahahdjah" localSheetId="93" hidden="1">{#N/A,#N/A,FALSE,"Aging Summary";#N/A,#N/A,FALSE,"Ratio Analysis";#N/A,#N/A,FALSE,"Test 120 Day Accts";#N/A,#N/A,FALSE,"Tickmarks"}</definedName>
    <definedName name="ahdahahdjah" localSheetId="94" hidden="1">{#N/A,#N/A,FALSE,"Aging Summary";#N/A,#N/A,FALSE,"Ratio Analysis";#N/A,#N/A,FALSE,"Test 120 Day Accts";#N/A,#N/A,FALSE,"Tickmarks"}</definedName>
    <definedName name="ahdahahdjah" localSheetId="95" hidden="1">{#N/A,#N/A,FALSE,"Aging Summary";#N/A,#N/A,FALSE,"Ratio Analysis";#N/A,#N/A,FALSE,"Test 120 Day Accts";#N/A,#N/A,FALSE,"Tickmarks"}</definedName>
    <definedName name="ahdahahdjah" localSheetId="96" hidden="1">{#N/A,#N/A,FALSE,"Aging Summary";#N/A,#N/A,FALSE,"Ratio Analysis";#N/A,#N/A,FALSE,"Test 120 Day Accts";#N/A,#N/A,FALSE,"Tickmarks"}</definedName>
    <definedName name="ahdahahdjah" localSheetId="97" hidden="1">{#N/A,#N/A,FALSE,"Aging Summary";#N/A,#N/A,FALSE,"Ratio Analysis";#N/A,#N/A,FALSE,"Test 120 Day Accts";#N/A,#N/A,FALSE,"Tickmarks"}</definedName>
    <definedName name="ahdahahdjah" localSheetId="98" hidden="1">{#N/A,#N/A,FALSE,"Aging Summary";#N/A,#N/A,FALSE,"Ratio Analysis";#N/A,#N/A,FALSE,"Test 120 Day Accts";#N/A,#N/A,FALSE,"Tickmarks"}</definedName>
    <definedName name="ahdahahdjah" localSheetId="99" hidden="1">{#N/A,#N/A,FALSE,"Aging Summary";#N/A,#N/A,FALSE,"Ratio Analysis";#N/A,#N/A,FALSE,"Test 120 Day Accts";#N/A,#N/A,FALSE,"Tickmarks"}</definedName>
    <definedName name="ahdahahdjah" localSheetId="15" hidden="1">{#N/A,#N/A,FALSE,"Aging Summary";#N/A,#N/A,FALSE,"Ratio Analysis";#N/A,#N/A,FALSE,"Test 120 Day Accts";#N/A,#N/A,FALSE,"Tickmarks"}</definedName>
    <definedName name="ahdahahdjah" localSheetId="16" hidden="1">{#N/A,#N/A,FALSE,"Aging Summary";#N/A,#N/A,FALSE,"Ratio Analysis";#N/A,#N/A,FALSE,"Test 120 Day Accts";#N/A,#N/A,FALSE,"Tickmarks"}</definedName>
    <definedName name="ahdahahdjah" localSheetId="17" hidden="1">{#N/A,#N/A,FALSE,"Aging Summary";#N/A,#N/A,FALSE,"Ratio Analysis";#N/A,#N/A,FALSE,"Test 120 Day Accts";#N/A,#N/A,FALSE,"Tickmarks"}</definedName>
    <definedName name="ahdahahdjah" localSheetId="18" hidden="1">{#N/A,#N/A,FALSE,"Aging Summary";#N/A,#N/A,FALSE,"Ratio Analysis";#N/A,#N/A,FALSE,"Test 120 Day Accts";#N/A,#N/A,FALSE,"Tickmarks"}</definedName>
    <definedName name="ahdahahdjah" localSheetId="19" hidden="1">{#N/A,#N/A,FALSE,"Aging Summary";#N/A,#N/A,FALSE,"Ratio Analysis";#N/A,#N/A,FALSE,"Test 120 Day Accts";#N/A,#N/A,FALSE,"Tickmarks"}</definedName>
    <definedName name="ahdahahdjah" localSheetId="20" hidden="1">{#N/A,#N/A,FALSE,"Aging Summary";#N/A,#N/A,FALSE,"Ratio Analysis";#N/A,#N/A,FALSE,"Test 120 Day Accts";#N/A,#N/A,FALSE,"Tickmarks"}</definedName>
    <definedName name="ahdahahdjah" localSheetId="21" hidden="1">{#N/A,#N/A,FALSE,"Aging Summary";#N/A,#N/A,FALSE,"Ratio Analysis";#N/A,#N/A,FALSE,"Test 120 Day Accts";#N/A,#N/A,FALSE,"Tickmarks"}</definedName>
    <definedName name="ahdahahdjah" localSheetId="14" hidden="1">{#N/A,#N/A,FALSE,"Aging Summary";#N/A,#N/A,FALSE,"Ratio Analysis";#N/A,#N/A,FALSE,"Test 120 Day Accts";#N/A,#N/A,FALSE,"Tickmarks"}</definedName>
    <definedName name="ahdahahdjah" localSheetId="7" hidden="1">{#N/A,#N/A,FALSE,"Aging Summary";#N/A,#N/A,FALSE,"Ratio Analysis";#N/A,#N/A,FALSE,"Test 120 Day Accts";#N/A,#N/A,FALSE,"Tickmarks"}</definedName>
    <definedName name="ahdahahdjah" localSheetId="8" hidden="1">{#N/A,#N/A,FALSE,"Aging Summary";#N/A,#N/A,FALSE,"Ratio Analysis";#N/A,#N/A,FALSE,"Test 120 Day Accts";#N/A,#N/A,FALSE,"Tickmarks"}</definedName>
    <definedName name="ahdahahdjah" localSheetId="9" hidden="1">{#N/A,#N/A,FALSE,"Aging Summary";#N/A,#N/A,FALSE,"Ratio Analysis";#N/A,#N/A,FALSE,"Test 120 Day Accts";#N/A,#N/A,FALSE,"Tickmarks"}</definedName>
    <definedName name="ahdahahdjah" localSheetId="10" hidden="1">{#N/A,#N/A,FALSE,"Aging Summary";#N/A,#N/A,FALSE,"Ratio Analysis";#N/A,#N/A,FALSE,"Test 120 Day Accts";#N/A,#N/A,FALSE,"Tickmarks"}</definedName>
    <definedName name="ahdahahdjah" localSheetId="11" hidden="1">{#N/A,#N/A,FALSE,"Aging Summary";#N/A,#N/A,FALSE,"Ratio Analysis";#N/A,#N/A,FALSE,"Test 120 Day Accts";#N/A,#N/A,FALSE,"Tickmarks"}</definedName>
    <definedName name="ahdahahdjah" localSheetId="12" hidden="1">{#N/A,#N/A,FALSE,"Aging Summary";#N/A,#N/A,FALSE,"Ratio Analysis";#N/A,#N/A,FALSE,"Test 120 Day Accts";#N/A,#N/A,FALSE,"Tickmarks"}</definedName>
    <definedName name="ahdahahdjah" localSheetId="13" hidden="1">{#N/A,#N/A,FALSE,"Aging Summary";#N/A,#N/A,FALSE,"Ratio Analysis";#N/A,#N/A,FALSE,"Test 120 Day Accts";#N/A,#N/A,FALSE,"Tickmarks"}</definedName>
    <definedName name="ahdahahdjah" localSheetId="5" hidden="1">{#N/A,#N/A,FALSE,"Aging Summary";#N/A,#N/A,FALSE,"Ratio Analysis";#N/A,#N/A,FALSE,"Test 120 Day Accts";#N/A,#N/A,FALSE,"Tickmarks"}</definedName>
    <definedName name="ahdahahdjah" localSheetId="6" hidden="1">{#N/A,#N/A,FALSE,"Aging Summary";#N/A,#N/A,FALSE,"Ratio Analysis";#N/A,#N/A,FALSE,"Test 120 Day Accts";#N/A,#N/A,FALSE,"Tickmarks"}</definedName>
    <definedName name="ahdahahdjah" hidden="1">{#N/A,#N/A,FALSE,"Aging Summary";#N/A,#N/A,FALSE,"Ratio Analysis";#N/A,#N/A,FALSE,"Test 120 Day Accts";#N/A,#N/A,FALSE,"Tickmarks"}</definedName>
    <definedName name="an" localSheetId="22" hidden="1">{#N/A,#N/A,FALSE,"Aging Summary";#N/A,#N/A,FALSE,"Ratio Analysis";#N/A,#N/A,FALSE,"Test 120 Day Accts";#N/A,#N/A,FALSE,"Tickmarks"}</definedName>
    <definedName name="an" localSheetId="23" hidden="1">{#N/A,#N/A,FALSE,"Aging Summary";#N/A,#N/A,FALSE,"Ratio Analysis";#N/A,#N/A,FALSE,"Test 120 Day Accts";#N/A,#N/A,FALSE,"Tickmarks"}</definedName>
    <definedName name="an" localSheetId="24" hidden="1">{#N/A,#N/A,FALSE,"Aging Summary";#N/A,#N/A,FALSE,"Ratio Analysis";#N/A,#N/A,FALSE,"Test 120 Day Accts";#N/A,#N/A,FALSE,"Tickmarks"}</definedName>
    <definedName name="an" localSheetId="25" hidden="1">{#N/A,#N/A,FALSE,"Aging Summary";#N/A,#N/A,FALSE,"Ratio Analysis";#N/A,#N/A,FALSE,"Test 120 Day Accts";#N/A,#N/A,FALSE,"Tickmarks"}</definedName>
    <definedName name="an" localSheetId="26" hidden="1">{#N/A,#N/A,FALSE,"Aging Summary";#N/A,#N/A,FALSE,"Ratio Analysis";#N/A,#N/A,FALSE,"Test 120 Day Accts";#N/A,#N/A,FALSE,"Tickmarks"}</definedName>
    <definedName name="an" localSheetId="27" hidden="1">{#N/A,#N/A,FALSE,"Aging Summary";#N/A,#N/A,FALSE,"Ratio Analysis";#N/A,#N/A,FALSE,"Test 120 Day Accts";#N/A,#N/A,FALSE,"Tickmarks"}</definedName>
    <definedName name="an" localSheetId="28" hidden="1">{#N/A,#N/A,FALSE,"Aging Summary";#N/A,#N/A,FALSE,"Ratio Analysis";#N/A,#N/A,FALSE,"Test 120 Day Accts";#N/A,#N/A,FALSE,"Tickmarks"}</definedName>
    <definedName name="an" localSheetId="29" hidden="1">{#N/A,#N/A,FALSE,"Aging Summary";#N/A,#N/A,FALSE,"Ratio Analysis";#N/A,#N/A,FALSE,"Test 120 Day Accts";#N/A,#N/A,FALSE,"Tickmarks"}</definedName>
    <definedName name="an" localSheetId="30" hidden="1">{#N/A,#N/A,FALSE,"Aging Summary";#N/A,#N/A,FALSE,"Ratio Analysis";#N/A,#N/A,FALSE,"Test 120 Day Accts";#N/A,#N/A,FALSE,"Tickmarks"}</definedName>
    <definedName name="an" localSheetId="31" hidden="1">{#N/A,#N/A,FALSE,"Aging Summary";#N/A,#N/A,FALSE,"Ratio Analysis";#N/A,#N/A,FALSE,"Test 120 Day Accts";#N/A,#N/A,FALSE,"Tickmarks"}</definedName>
    <definedName name="an" localSheetId="32" hidden="1">{#N/A,#N/A,FALSE,"Aging Summary";#N/A,#N/A,FALSE,"Ratio Analysis";#N/A,#N/A,FALSE,"Test 120 Day Accts";#N/A,#N/A,FALSE,"Tickmarks"}</definedName>
    <definedName name="an" localSheetId="33" hidden="1">{#N/A,#N/A,FALSE,"Aging Summary";#N/A,#N/A,FALSE,"Ratio Analysis";#N/A,#N/A,FALSE,"Test 120 Day Accts";#N/A,#N/A,FALSE,"Tickmarks"}</definedName>
    <definedName name="an" localSheetId="34" hidden="1">{#N/A,#N/A,FALSE,"Aging Summary";#N/A,#N/A,FALSE,"Ratio Analysis";#N/A,#N/A,FALSE,"Test 120 Day Accts";#N/A,#N/A,FALSE,"Tickmarks"}</definedName>
    <definedName name="an" localSheetId="35" hidden="1">{#N/A,#N/A,FALSE,"Aging Summary";#N/A,#N/A,FALSE,"Ratio Analysis";#N/A,#N/A,FALSE,"Test 120 Day Accts";#N/A,#N/A,FALSE,"Tickmarks"}</definedName>
    <definedName name="an" localSheetId="36" hidden="1">{#N/A,#N/A,FALSE,"Aging Summary";#N/A,#N/A,FALSE,"Ratio Analysis";#N/A,#N/A,FALSE,"Test 120 Day Accts";#N/A,#N/A,FALSE,"Tickmarks"}</definedName>
    <definedName name="an" localSheetId="37" hidden="1">{#N/A,#N/A,FALSE,"Aging Summary";#N/A,#N/A,FALSE,"Ratio Analysis";#N/A,#N/A,FALSE,"Test 120 Day Accts";#N/A,#N/A,FALSE,"Tickmarks"}</definedName>
    <definedName name="an" localSheetId="38" hidden="1">{#N/A,#N/A,FALSE,"Aging Summary";#N/A,#N/A,FALSE,"Ratio Analysis";#N/A,#N/A,FALSE,"Test 120 Day Accts";#N/A,#N/A,FALSE,"Tickmarks"}</definedName>
    <definedName name="an" localSheetId="39" hidden="1">{#N/A,#N/A,FALSE,"Aging Summary";#N/A,#N/A,FALSE,"Ratio Analysis";#N/A,#N/A,FALSE,"Test 120 Day Accts";#N/A,#N/A,FALSE,"Tickmarks"}</definedName>
    <definedName name="an" localSheetId="40" hidden="1">{#N/A,#N/A,FALSE,"Aging Summary";#N/A,#N/A,FALSE,"Ratio Analysis";#N/A,#N/A,FALSE,"Test 120 Day Accts";#N/A,#N/A,FALSE,"Tickmarks"}</definedName>
    <definedName name="an" localSheetId="41" hidden="1">{#N/A,#N/A,FALSE,"Aging Summary";#N/A,#N/A,FALSE,"Ratio Analysis";#N/A,#N/A,FALSE,"Test 120 Day Accts";#N/A,#N/A,FALSE,"Tickmarks"}</definedName>
    <definedName name="an" localSheetId="42" hidden="1">{#N/A,#N/A,FALSE,"Aging Summary";#N/A,#N/A,FALSE,"Ratio Analysis";#N/A,#N/A,FALSE,"Test 120 Day Accts";#N/A,#N/A,FALSE,"Tickmarks"}</definedName>
    <definedName name="an" localSheetId="45" hidden="1">{#N/A,#N/A,FALSE,"Aging Summary";#N/A,#N/A,FALSE,"Ratio Analysis";#N/A,#N/A,FALSE,"Test 120 Day Accts";#N/A,#N/A,FALSE,"Tickmarks"}</definedName>
    <definedName name="an" localSheetId="43" hidden="1">{#N/A,#N/A,FALSE,"Aging Summary";#N/A,#N/A,FALSE,"Ratio Analysis";#N/A,#N/A,FALSE,"Test 120 Day Accts";#N/A,#N/A,FALSE,"Tickmarks"}</definedName>
    <definedName name="an" localSheetId="44" hidden="1">{#N/A,#N/A,FALSE,"Aging Summary";#N/A,#N/A,FALSE,"Ratio Analysis";#N/A,#N/A,FALSE,"Test 120 Day Accts";#N/A,#N/A,FALSE,"Tickmarks"}</definedName>
    <definedName name="an" localSheetId="46" hidden="1">{#N/A,#N/A,FALSE,"Aging Summary";#N/A,#N/A,FALSE,"Ratio Analysis";#N/A,#N/A,FALSE,"Test 120 Day Accts";#N/A,#N/A,FALSE,"Tickmarks"}</definedName>
    <definedName name="an" localSheetId="47" hidden="1">{#N/A,#N/A,FALSE,"Aging Summary";#N/A,#N/A,FALSE,"Ratio Analysis";#N/A,#N/A,FALSE,"Test 120 Day Accts";#N/A,#N/A,FALSE,"Tickmarks"}</definedName>
    <definedName name="an" localSheetId="48" hidden="1">{#N/A,#N/A,FALSE,"Aging Summary";#N/A,#N/A,FALSE,"Ratio Analysis";#N/A,#N/A,FALSE,"Test 120 Day Accts";#N/A,#N/A,FALSE,"Tickmarks"}</definedName>
    <definedName name="an" localSheetId="49" hidden="1">{#N/A,#N/A,FALSE,"Aging Summary";#N/A,#N/A,FALSE,"Ratio Analysis";#N/A,#N/A,FALSE,"Test 120 Day Accts";#N/A,#N/A,FALSE,"Tickmarks"}</definedName>
    <definedName name="an" localSheetId="50" hidden="1">{#N/A,#N/A,FALSE,"Aging Summary";#N/A,#N/A,FALSE,"Ratio Analysis";#N/A,#N/A,FALSE,"Test 120 Day Accts";#N/A,#N/A,FALSE,"Tickmarks"}</definedName>
    <definedName name="an" localSheetId="51" hidden="1">{#N/A,#N/A,FALSE,"Aging Summary";#N/A,#N/A,FALSE,"Ratio Analysis";#N/A,#N/A,FALSE,"Test 120 Day Accts";#N/A,#N/A,FALSE,"Tickmarks"}</definedName>
    <definedName name="an" localSheetId="52" hidden="1">{#N/A,#N/A,FALSE,"Aging Summary";#N/A,#N/A,FALSE,"Ratio Analysis";#N/A,#N/A,FALSE,"Test 120 Day Accts";#N/A,#N/A,FALSE,"Tickmarks"}</definedName>
    <definedName name="an" localSheetId="53" hidden="1">{#N/A,#N/A,FALSE,"Aging Summary";#N/A,#N/A,FALSE,"Ratio Analysis";#N/A,#N/A,FALSE,"Test 120 Day Accts";#N/A,#N/A,FALSE,"Tickmarks"}</definedName>
    <definedName name="an" localSheetId="54" hidden="1">{#N/A,#N/A,FALSE,"Aging Summary";#N/A,#N/A,FALSE,"Ratio Analysis";#N/A,#N/A,FALSE,"Test 120 Day Accts";#N/A,#N/A,FALSE,"Tickmarks"}</definedName>
    <definedName name="an" localSheetId="55" hidden="1">{#N/A,#N/A,FALSE,"Aging Summary";#N/A,#N/A,FALSE,"Ratio Analysis";#N/A,#N/A,FALSE,"Test 120 Day Accts";#N/A,#N/A,FALSE,"Tickmarks"}</definedName>
    <definedName name="an" localSheetId="56" hidden="1">{#N/A,#N/A,FALSE,"Aging Summary";#N/A,#N/A,FALSE,"Ratio Analysis";#N/A,#N/A,FALSE,"Test 120 Day Accts";#N/A,#N/A,FALSE,"Tickmarks"}</definedName>
    <definedName name="an" localSheetId="57" hidden="1">{#N/A,#N/A,FALSE,"Aging Summary";#N/A,#N/A,FALSE,"Ratio Analysis";#N/A,#N/A,FALSE,"Test 120 Day Accts";#N/A,#N/A,FALSE,"Tickmarks"}</definedName>
    <definedName name="an" localSheetId="58" hidden="1">{#N/A,#N/A,FALSE,"Aging Summary";#N/A,#N/A,FALSE,"Ratio Analysis";#N/A,#N/A,FALSE,"Test 120 Day Accts";#N/A,#N/A,FALSE,"Tickmarks"}</definedName>
    <definedName name="an" localSheetId="59" hidden="1">{#N/A,#N/A,FALSE,"Aging Summary";#N/A,#N/A,FALSE,"Ratio Analysis";#N/A,#N/A,FALSE,"Test 120 Day Accts";#N/A,#N/A,FALSE,"Tickmarks"}</definedName>
    <definedName name="an" localSheetId="60" hidden="1">{#N/A,#N/A,FALSE,"Aging Summary";#N/A,#N/A,FALSE,"Ratio Analysis";#N/A,#N/A,FALSE,"Test 120 Day Accts";#N/A,#N/A,FALSE,"Tickmarks"}</definedName>
    <definedName name="an" localSheetId="61" hidden="1">{#N/A,#N/A,FALSE,"Aging Summary";#N/A,#N/A,FALSE,"Ratio Analysis";#N/A,#N/A,FALSE,"Test 120 Day Accts";#N/A,#N/A,FALSE,"Tickmarks"}</definedName>
    <definedName name="an" localSheetId="62" hidden="1">{#N/A,#N/A,FALSE,"Aging Summary";#N/A,#N/A,FALSE,"Ratio Analysis";#N/A,#N/A,FALSE,"Test 120 Day Accts";#N/A,#N/A,FALSE,"Tickmarks"}</definedName>
    <definedName name="an" localSheetId="63" hidden="1">{#N/A,#N/A,FALSE,"Aging Summary";#N/A,#N/A,FALSE,"Ratio Analysis";#N/A,#N/A,FALSE,"Test 120 Day Accts";#N/A,#N/A,FALSE,"Tickmarks"}</definedName>
    <definedName name="an" localSheetId="64" hidden="1">{#N/A,#N/A,FALSE,"Aging Summary";#N/A,#N/A,FALSE,"Ratio Analysis";#N/A,#N/A,FALSE,"Test 120 Day Accts";#N/A,#N/A,FALSE,"Tickmarks"}</definedName>
    <definedName name="an" localSheetId="65" hidden="1">{#N/A,#N/A,FALSE,"Aging Summary";#N/A,#N/A,FALSE,"Ratio Analysis";#N/A,#N/A,FALSE,"Test 120 Day Accts";#N/A,#N/A,FALSE,"Tickmarks"}</definedName>
    <definedName name="an" localSheetId="66" hidden="1">{#N/A,#N/A,FALSE,"Aging Summary";#N/A,#N/A,FALSE,"Ratio Analysis";#N/A,#N/A,FALSE,"Test 120 Day Accts";#N/A,#N/A,FALSE,"Tickmarks"}</definedName>
    <definedName name="an" localSheetId="67" hidden="1">{#N/A,#N/A,FALSE,"Aging Summary";#N/A,#N/A,FALSE,"Ratio Analysis";#N/A,#N/A,FALSE,"Test 120 Day Accts";#N/A,#N/A,FALSE,"Tickmarks"}</definedName>
    <definedName name="an" localSheetId="68" hidden="1">{#N/A,#N/A,FALSE,"Aging Summary";#N/A,#N/A,FALSE,"Ratio Analysis";#N/A,#N/A,FALSE,"Test 120 Day Accts";#N/A,#N/A,FALSE,"Tickmarks"}</definedName>
    <definedName name="an" localSheetId="69" hidden="1">{#N/A,#N/A,FALSE,"Aging Summary";#N/A,#N/A,FALSE,"Ratio Analysis";#N/A,#N/A,FALSE,"Test 120 Day Accts";#N/A,#N/A,FALSE,"Tickmarks"}</definedName>
    <definedName name="an" localSheetId="70" hidden="1">{#N/A,#N/A,FALSE,"Aging Summary";#N/A,#N/A,FALSE,"Ratio Analysis";#N/A,#N/A,FALSE,"Test 120 Day Accts";#N/A,#N/A,FALSE,"Tickmarks"}</definedName>
    <definedName name="an" localSheetId="71" hidden="1">{#N/A,#N/A,FALSE,"Aging Summary";#N/A,#N/A,FALSE,"Ratio Analysis";#N/A,#N/A,FALSE,"Test 120 Day Accts";#N/A,#N/A,FALSE,"Tickmarks"}</definedName>
    <definedName name="an" localSheetId="72" hidden="1">{#N/A,#N/A,FALSE,"Aging Summary";#N/A,#N/A,FALSE,"Ratio Analysis";#N/A,#N/A,FALSE,"Test 120 Day Accts";#N/A,#N/A,FALSE,"Tickmarks"}</definedName>
    <definedName name="an" localSheetId="73" hidden="1">{#N/A,#N/A,FALSE,"Aging Summary";#N/A,#N/A,FALSE,"Ratio Analysis";#N/A,#N/A,FALSE,"Test 120 Day Accts";#N/A,#N/A,FALSE,"Tickmarks"}</definedName>
    <definedName name="an" localSheetId="74" hidden="1">{#N/A,#N/A,FALSE,"Aging Summary";#N/A,#N/A,FALSE,"Ratio Analysis";#N/A,#N/A,FALSE,"Test 120 Day Accts";#N/A,#N/A,FALSE,"Tickmarks"}</definedName>
    <definedName name="an" localSheetId="75" hidden="1">{#N/A,#N/A,FALSE,"Aging Summary";#N/A,#N/A,FALSE,"Ratio Analysis";#N/A,#N/A,FALSE,"Test 120 Day Accts";#N/A,#N/A,FALSE,"Tickmarks"}</definedName>
    <definedName name="an" localSheetId="76" hidden="1">{#N/A,#N/A,FALSE,"Aging Summary";#N/A,#N/A,FALSE,"Ratio Analysis";#N/A,#N/A,FALSE,"Test 120 Day Accts";#N/A,#N/A,FALSE,"Tickmarks"}</definedName>
    <definedName name="an" localSheetId="77" hidden="1">{#N/A,#N/A,FALSE,"Aging Summary";#N/A,#N/A,FALSE,"Ratio Analysis";#N/A,#N/A,FALSE,"Test 120 Day Accts";#N/A,#N/A,FALSE,"Tickmarks"}</definedName>
    <definedName name="an" localSheetId="78" hidden="1">{#N/A,#N/A,FALSE,"Aging Summary";#N/A,#N/A,FALSE,"Ratio Analysis";#N/A,#N/A,FALSE,"Test 120 Day Accts";#N/A,#N/A,FALSE,"Tickmarks"}</definedName>
    <definedName name="an" localSheetId="79" hidden="1">{#N/A,#N/A,FALSE,"Aging Summary";#N/A,#N/A,FALSE,"Ratio Analysis";#N/A,#N/A,FALSE,"Test 120 Day Accts";#N/A,#N/A,FALSE,"Tickmarks"}</definedName>
    <definedName name="an" localSheetId="80" hidden="1">{#N/A,#N/A,FALSE,"Aging Summary";#N/A,#N/A,FALSE,"Ratio Analysis";#N/A,#N/A,FALSE,"Test 120 Day Accts";#N/A,#N/A,FALSE,"Tickmarks"}</definedName>
    <definedName name="an" localSheetId="81" hidden="1">{#N/A,#N/A,FALSE,"Aging Summary";#N/A,#N/A,FALSE,"Ratio Analysis";#N/A,#N/A,FALSE,"Test 120 Day Accts";#N/A,#N/A,FALSE,"Tickmarks"}</definedName>
    <definedName name="an" localSheetId="82" hidden="1">{#N/A,#N/A,FALSE,"Aging Summary";#N/A,#N/A,FALSE,"Ratio Analysis";#N/A,#N/A,FALSE,"Test 120 Day Accts";#N/A,#N/A,FALSE,"Tickmarks"}</definedName>
    <definedName name="an" localSheetId="83" hidden="1">{#N/A,#N/A,FALSE,"Aging Summary";#N/A,#N/A,FALSE,"Ratio Analysis";#N/A,#N/A,FALSE,"Test 120 Day Accts";#N/A,#N/A,FALSE,"Tickmarks"}</definedName>
    <definedName name="an" localSheetId="84" hidden="1">{#N/A,#N/A,FALSE,"Aging Summary";#N/A,#N/A,FALSE,"Ratio Analysis";#N/A,#N/A,FALSE,"Test 120 Day Accts";#N/A,#N/A,FALSE,"Tickmarks"}</definedName>
    <definedName name="an" localSheetId="85" hidden="1">{#N/A,#N/A,FALSE,"Aging Summary";#N/A,#N/A,FALSE,"Ratio Analysis";#N/A,#N/A,FALSE,"Test 120 Day Accts";#N/A,#N/A,FALSE,"Tickmarks"}</definedName>
    <definedName name="an" localSheetId="86" hidden="1">{#N/A,#N/A,FALSE,"Aging Summary";#N/A,#N/A,FALSE,"Ratio Analysis";#N/A,#N/A,FALSE,"Test 120 Day Accts";#N/A,#N/A,FALSE,"Tickmarks"}</definedName>
    <definedName name="an" localSheetId="87" hidden="1">{#N/A,#N/A,FALSE,"Aging Summary";#N/A,#N/A,FALSE,"Ratio Analysis";#N/A,#N/A,FALSE,"Test 120 Day Accts";#N/A,#N/A,FALSE,"Tickmarks"}</definedName>
    <definedName name="an" localSheetId="88" hidden="1">{#N/A,#N/A,FALSE,"Aging Summary";#N/A,#N/A,FALSE,"Ratio Analysis";#N/A,#N/A,FALSE,"Test 120 Day Accts";#N/A,#N/A,FALSE,"Tickmarks"}</definedName>
    <definedName name="an" localSheetId="89" hidden="1">{#N/A,#N/A,FALSE,"Aging Summary";#N/A,#N/A,FALSE,"Ratio Analysis";#N/A,#N/A,FALSE,"Test 120 Day Accts";#N/A,#N/A,FALSE,"Tickmarks"}</definedName>
    <definedName name="an" localSheetId="90" hidden="1">{#N/A,#N/A,FALSE,"Aging Summary";#N/A,#N/A,FALSE,"Ratio Analysis";#N/A,#N/A,FALSE,"Test 120 Day Accts";#N/A,#N/A,FALSE,"Tickmarks"}</definedName>
    <definedName name="an" localSheetId="91" hidden="1">{#N/A,#N/A,FALSE,"Aging Summary";#N/A,#N/A,FALSE,"Ratio Analysis";#N/A,#N/A,FALSE,"Test 120 Day Accts";#N/A,#N/A,FALSE,"Tickmarks"}</definedName>
    <definedName name="an" localSheetId="92" hidden="1">{#N/A,#N/A,FALSE,"Aging Summary";#N/A,#N/A,FALSE,"Ratio Analysis";#N/A,#N/A,FALSE,"Test 120 Day Accts";#N/A,#N/A,FALSE,"Tickmarks"}</definedName>
    <definedName name="an" localSheetId="93" hidden="1">{#N/A,#N/A,FALSE,"Aging Summary";#N/A,#N/A,FALSE,"Ratio Analysis";#N/A,#N/A,FALSE,"Test 120 Day Accts";#N/A,#N/A,FALSE,"Tickmarks"}</definedName>
    <definedName name="an" localSheetId="94" hidden="1">{#N/A,#N/A,FALSE,"Aging Summary";#N/A,#N/A,FALSE,"Ratio Analysis";#N/A,#N/A,FALSE,"Test 120 Day Accts";#N/A,#N/A,FALSE,"Tickmarks"}</definedName>
    <definedName name="an" localSheetId="95" hidden="1">{#N/A,#N/A,FALSE,"Aging Summary";#N/A,#N/A,FALSE,"Ratio Analysis";#N/A,#N/A,FALSE,"Test 120 Day Accts";#N/A,#N/A,FALSE,"Tickmarks"}</definedName>
    <definedName name="an" localSheetId="96" hidden="1">{#N/A,#N/A,FALSE,"Aging Summary";#N/A,#N/A,FALSE,"Ratio Analysis";#N/A,#N/A,FALSE,"Test 120 Day Accts";#N/A,#N/A,FALSE,"Tickmarks"}</definedName>
    <definedName name="an" localSheetId="97" hidden="1">{#N/A,#N/A,FALSE,"Aging Summary";#N/A,#N/A,FALSE,"Ratio Analysis";#N/A,#N/A,FALSE,"Test 120 Day Accts";#N/A,#N/A,FALSE,"Tickmarks"}</definedName>
    <definedName name="an" localSheetId="98" hidden="1">{#N/A,#N/A,FALSE,"Aging Summary";#N/A,#N/A,FALSE,"Ratio Analysis";#N/A,#N/A,FALSE,"Test 120 Day Accts";#N/A,#N/A,FALSE,"Tickmarks"}</definedName>
    <definedName name="an" localSheetId="99" hidden="1">{#N/A,#N/A,FALSE,"Aging Summary";#N/A,#N/A,FALSE,"Ratio Analysis";#N/A,#N/A,FALSE,"Test 120 Day Accts";#N/A,#N/A,FALSE,"Tickmarks"}</definedName>
    <definedName name="an" localSheetId="15" hidden="1">{#N/A,#N/A,FALSE,"Aging Summary";#N/A,#N/A,FALSE,"Ratio Analysis";#N/A,#N/A,FALSE,"Test 120 Day Accts";#N/A,#N/A,FALSE,"Tickmarks"}</definedName>
    <definedName name="an" localSheetId="16" hidden="1">{#N/A,#N/A,FALSE,"Aging Summary";#N/A,#N/A,FALSE,"Ratio Analysis";#N/A,#N/A,FALSE,"Test 120 Day Accts";#N/A,#N/A,FALSE,"Tickmarks"}</definedName>
    <definedName name="an" localSheetId="17" hidden="1">{#N/A,#N/A,FALSE,"Aging Summary";#N/A,#N/A,FALSE,"Ratio Analysis";#N/A,#N/A,FALSE,"Test 120 Day Accts";#N/A,#N/A,FALSE,"Tickmarks"}</definedName>
    <definedName name="an" localSheetId="18" hidden="1">{#N/A,#N/A,FALSE,"Aging Summary";#N/A,#N/A,FALSE,"Ratio Analysis";#N/A,#N/A,FALSE,"Test 120 Day Accts";#N/A,#N/A,FALSE,"Tickmarks"}</definedName>
    <definedName name="an" localSheetId="19" hidden="1">{#N/A,#N/A,FALSE,"Aging Summary";#N/A,#N/A,FALSE,"Ratio Analysis";#N/A,#N/A,FALSE,"Test 120 Day Accts";#N/A,#N/A,FALSE,"Tickmarks"}</definedName>
    <definedName name="an" localSheetId="20" hidden="1">{#N/A,#N/A,FALSE,"Aging Summary";#N/A,#N/A,FALSE,"Ratio Analysis";#N/A,#N/A,FALSE,"Test 120 Day Accts";#N/A,#N/A,FALSE,"Tickmarks"}</definedName>
    <definedName name="an" localSheetId="21" hidden="1">{#N/A,#N/A,FALSE,"Aging Summary";#N/A,#N/A,FALSE,"Ratio Analysis";#N/A,#N/A,FALSE,"Test 120 Day Accts";#N/A,#N/A,FALSE,"Tickmarks"}</definedName>
    <definedName name="an" localSheetId="14" hidden="1">{#N/A,#N/A,FALSE,"Aging Summary";#N/A,#N/A,FALSE,"Ratio Analysis";#N/A,#N/A,FALSE,"Test 120 Day Accts";#N/A,#N/A,FALSE,"Tickmarks"}</definedName>
    <definedName name="an" localSheetId="7" hidden="1">{#N/A,#N/A,FALSE,"Aging Summary";#N/A,#N/A,FALSE,"Ratio Analysis";#N/A,#N/A,FALSE,"Test 120 Day Accts";#N/A,#N/A,FALSE,"Tickmarks"}</definedName>
    <definedName name="an" localSheetId="8" hidden="1">{#N/A,#N/A,FALSE,"Aging Summary";#N/A,#N/A,FALSE,"Ratio Analysis";#N/A,#N/A,FALSE,"Test 120 Day Accts";#N/A,#N/A,FALSE,"Tickmarks"}</definedName>
    <definedName name="an" localSheetId="9" hidden="1">{#N/A,#N/A,FALSE,"Aging Summary";#N/A,#N/A,FALSE,"Ratio Analysis";#N/A,#N/A,FALSE,"Test 120 Day Accts";#N/A,#N/A,FALSE,"Tickmarks"}</definedName>
    <definedName name="an" localSheetId="10" hidden="1">{#N/A,#N/A,FALSE,"Aging Summary";#N/A,#N/A,FALSE,"Ratio Analysis";#N/A,#N/A,FALSE,"Test 120 Day Accts";#N/A,#N/A,FALSE,"Tickmarks"}</definedName>
    <definedName name="an" localSheetId="11" hidden="1">{#N/A,#N/A,FALSE,"Aging Summary";#N/A,#N/A,FALSE,"Ratio Analysis";#N/A,#N/A,FALSE,"Test 120 Day Accts";#N/A,#N/A,FALSE,"Tickmarks"}</definedName>
    <definedName name="an" localSheetId="12" hidden="1">{#N/A,#N/A,FALSE,"Aging Summary";#N/A,#N/A,FALSE,"Ratio Analysis";#N/A,#N/A,FALSE,"Test 120 Day Accts";#N/A,#N/A,FALSE,"Tickmarks"}</definedName>
    <definedName name="an" localSheetId="13" hidden="1">{#N/A,#N/A,FALSE,"Aging Summary";#N/A,#N/A,FALSE,"Ratio Analysis";#N/A,#N/A,FALSE,"Test 120 Day Accts";#N/A,#N/A,FALSE,"Tickmarks"}</definedName>
    <definedName name="an" localSheetId="5" hidden="1">{#N/A,#N/A,FALSE,"Aging Summary";#N/A,#N/A,FALSE,"Ratio Analysis";#N/A,#N/A,FALSE,"Test 120 Day Accts";#N/A,#N/A,FALSE,"Tickmarks"}</definedName>
    <definedName name="an" localSheetId="6" hidden="1">{#N/A,#N/A,FALSE,"Aging Summary";#N/A,#N/A,FALSE,"Ratio Analysis";#N/A,#N/A,FALSE,"Test 120 Day Accts";#N/A,#N/A,FALSE,"Tickmarks"}</definedName>
    <definedName name="an" hidden="1">{#N/A,#N/A,FALSE,"Aging Summary";#N/A,#N/A,FALSE,"Ratio Analysis";#N/A,#N/A,FALSE,"Test 120 Day Accts";#N/A,#N/A,FALSE,"Tickmarks"}</definedName>
    <definedName name="anjar" localSheetId="22">#REF!</definedName>
    <definedName name="anjar" localSheetId="23">#REF!</definedName>
    <definedName name="anjar" localSheetId="24">#REF!</definedName>
    <definedName name="anjar" localSheetId="25">#REF!</definedName>
    <definedName name="anjar" localSheetId="26">#REF!</definedName>
    <definedName name="anjar" localSheetId="27">#REF!</definedName>
    <definedName name="anjar" localSheetId="28">#REF!</definedName>
    <definedName name="anjar" localSheetId="29">#REF!</definedName>
    <definedName name="anjar" localSheetId="30">#REF!</definedName>
    <definedName name="anjar" localSheetId="31">#REF!</definedName>
    <definedName name="anjar" localSheetId="32">#REF!</definedName>
    <definedName name="anjar" localSheetId="33">#REF!</definedName>
    <definedName name="anjar" localSheetId="34">#REF!</definedName>
    <definedName name="anjar" localSheetId="35">#REF!</definedName>
    <definedName name="anjar" localSheetId="36">#REF!</definedName>
    <definedName name="anjar" localSheetId="37">#REF!</definedName>
    <definedName name="anjar" localSheetId="38">#REF!</definedName>
    <definedName name="anjar" localSheetId="39">#REF!</definedName>
    <definedName name="anjar" localSheetId="40">#REF!</definedName>
    <definedName name="anjar" localSheetId="41">#REF!</definedName>
    <definedName name="anjar" localSheetId="42">#REF!</definedName>
    <definedName name="anjar" localSheetId="45">#REF!</definedName>
    <definedName name="anjar" localSheetId="43">#REF!</definedName>
    <definedName name="anjar" localSheetId="44">#REF!</definedName>
    <definedName name="anjar" localSheetId="46">#REF!</definedName>
    <definedName name="anjar" localSheetId="47">#REF!</definedName>
    <definedName name="anjar" localSheetId="48">#REF!</definedName>
    <definedName name="anjar" localSheetId="49">#REF!</definedName>
    <definedName name="anjar" localSheetId="50">#REF!</definedName>
    <definedName name="anjar" localSheetId="51">#REF!</definedName>
    <definedName name="anjar" localSheetId="52">#REF!</definedName>
    <definedName name="anjar" localSheetId="53">#REF!</definedName>
    <definedName name="anjar" localSheetId="54">#REF!</definedName>
    <definedName name="anjar" localSheetId="55">#REF!</definedName>
    <definedName name="anjar" localSheetId="56">#REF!</definedName>
    <definedName name="anjar" localSheetId="57">#REF!</definedName>
    <definedName name="anjar" localSheetId="58">#REF!</definedName>
    <definedName name="anjar" localSheetId="59">#REF!</definedName>
    <definedName name="anjar" localSheetId="60">#REF!</definedName>
    <definedName name="anjar" localSheetId="61">#REF!</definedName>
    <definedName name="anjar" localSheetId="62">#REF!</definedName>
    <definedName name="anjar" localSheetId="63">#REF!</definedName>
    <definedName name="anjar" localSheetId="64">#REF!</definedName>
    <definedName name="anjar" localSheetId="65">#REF!</definedName>
    <definedName name="anjar" localSheetId="66">#REF!</definedName>
    <definedName name="anjar" localSheetId="67">#REF!</definedName>
    <definedName name="anjar" localSheetId="68">#REF!</definedName>
    <definedName name="anjar" localSheetId="69">#REF!</definedName>
    <definedName name="anjar" localSheetId="70">#REF!</definedName>
    <definedName name="anjar" localSheetId="71">#REF!</definedName>
    <definedName name="anjar" localSheetId="72">#REF!</definedName>
    <definedName name="anjar" localSheetId="73">#REF!</definedName>
    <definedName name="anjar" localSheetId="74">#REF!</definedName>
    <definedName name="anjar" localSheetId="75">#REF!</definedName>
    <definedName name="anjar" localSheetId="76">#REF!</definedName>
    <definedName name="anjar" localSheetId="77">#REF!</definedName>
    <definedName name="anjar" localSheetId="78">#REF!</definedName>
    <definedName name="anjar" localSheetId="79">#REF!</definedName>
    <definedName name="anjar" localSheetId="80">#REF!</definedName>
    <definedName name="anjar" localSheetId="81">#REF!</definedName>
    <definedName name="anjar" localSheetId="82">#REF!</definedName>
    <definedName name="anjar" localSheetId="83">#REF!</definedName>
    <definedName name="anjar" localSheetId="84">#REF!</definedName>
    <definedName name="anjar" localSheetId="85">#REF!</definedName>
    <definedName name="anjar" localSheetId="86">#REF!</definedName>
    <definedName name="anjar" localSheetId="87">#REF!</definedName>
    <definedName name="anjar" localSheetId="88">#REF!</definedName>
    <definedName name="anjar" localSheetId="89">#REF!</definedName>
    <definedName name="anjar" localSheetId="90">#REF!</definedName>
    <definedName name="anjar" localSheetId="91">#REF!</definedName>
    <definedName name="anjar" localSheetId="92">#REF!</definedName>
    <definedName name="anjar" localSheetId="93">#REF!</definedName>
    <definedName name="anjar" localSheetId="94">#REF!</definedName>
    <definedName name="anjar" localSheetId="95">#REF!</definedName>
    <definedName name="anjar" localSheetId="96">#REF!</definedName>
    <definedName name="anjar" localSheetId="97">#REF!</definedName>
    <definedName name="anjar" localSheetId="98">#REF!</definedName>
    <definedName name="anjar" localSheetId="99">#REF!</definedName>
    <definedName name="anjar" localSheetId="15">#REF!</definedName>
    <definedName name="anjar" localSheetId="16">#REF!</definedName>
    <definedName name="anjar" localSheetId="17">#REF!</definedName>
    <definedName name="anjar" localSheetId="18">#REF!</definedName>
    <definedName name="anjar" localSheetId="19">#REF!</definedName>
    <definedName name="anjar" localSheetId="20">#REF!</definedName>
    <definedName name="anjar" localSheetId="21">#REF!</definedName>
    <definedName name="anjar" localSheetId="14">#REF!</definedName>
    <definedName name="anjar" localSheetId="7">#REF!</definedName>
    <definedName name="anjar" localSheetId="8">#REF!</definedName>
    <definedName name="anjar" localSheetId="9">#REF!</definedName>
    <definedName name="anjar" localSheetId="10">#REF!</definedName>
    <definedName name="anjar" localSheetId="11">#REF!</definedName>
    <definedName name="anjar" localSheetId="12">#REF!</definedName>
    <definedName name="anjar" localSheetId="13">#REF!</definedName>
    <definedName name="anjar" localSheetId="5">#REF!</definedName>
    <definedName name="anjar" localSheetId="6">#REF!</definedName>
    <definedName name="anjar">#REF!</definedName>
    <definedName name="AS2DocOpenMode" hidden="1">"AS2DocumentEdit"</definedName>
    <definedName name="asda"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b" localSheetId="22" hidden="1">{#N/A,#N/A,FALSE,"Aging Summary";#N/A,#N/A,FALSE,"Ratio Analysis";#N/A,#N/A,FALSE,"Test 120 Day Accts";#N/A,#N/A,FALSE,"Tickmarks"}</definedName>
    <definedName name="b" localSheetId="23" hidden="1">{#N/A,#N/A,FALSE,"Aging Summary";#N/A,#N/A,FALSE,"Ratio Analysis";#N/A,#N/A,FALSE,"Test 120 Day Accts";#N/A,#N/A,FALSE,"Tickmarks"}</definedName>
    <definedName name="b" localSheetId="24" hidden="1">{#N/A,#N/A,FALSE,"Aging Summary";#N/A,#N/A,FALSE,"Ratio Analysis";#N/A,#N/A,FALSE,"Test 120 Day Accts";#N/A,#N/A,FALSE,"Tickmarks"}</definedName>
    <definedName name="b" localSheetId="25" hidden="1">{#N/A,#N/A,FALSE,"Aging Summary";#N/A,#N/A,FALSE,"Ratio Analysis";#N/A,#N/A,FALSE,"Test 120 Day Accts";#N/A,#N/A,FALSE,"Tickmarks"}</definedName>
    <definedName name="b" localSheetId="26" hidden="1">{#N/A,#N/A,FALSE,"Aging Summary";#N/A,#N/A,FALSE,"Ratio Analysis";#N/A,#N/A,FALSE,"Test 120 Day Accts";#N/A,#N/A,FALSE,"Tickmarks"}</definedName>
    <definedName name="b" localSheetId="27" hidden="1">{#N/A,#N/A,FALSE,"Aging Summary";#N/A,#N/A,FALSE,"Ratio Analysis";#N/A,#N/A,FALSE,"Test 120 Day Accts";#N/A,#N/A,FALSE,"Tickmarks"}</definedName>
    <definedName name="b" localSheetId="28" hidden="1">{#N/A,#N/A,FALSE,"Aging Summary";#N/A,#N/A,FALSE,"Ratio Analysis";#N/A,#N/A,FALSE,"Test 120 Day Accts";#N/A,#N/A,FALSE,"Tickmarks"}</definedName>
    <definedName name="b" localSheetId="29" hidden="1">{#N/A,#N/A,FALSE,"Aging Summary";#N/A,#N/A,FALSE,"Ratio Analysis";#N/A,#N/A,FALSE,"Test 120 Day Accts";#N/A,#N/A,FALSE,"Tickmarks"}</definedName>
    <definedName name="b" localSheetId="30" hidden="1">{#N/A,#N/A,FALSE,"Aging Summary";#N/A,#N/A,FALSE,"Ratio Analysis";#N/A,#N/A,FALSE,"Test 120 Day Accts";#N/A,#N/A,FALSE,"Tickmarks"}</definedName>
    <definedName name="b" localSheetId="31" hidden="1">{#N/A,#N/A,FALSE,"Aging Summary";#N/A,#N/A,FALSE,"Ratio Analysis";#N/A,#N/A,FALSE,"Test 120 Day Accts";#N/A,#N/A,FALSE,"Tickmarks"}</definedName>
    <definedName name="b" localSheetId="32" hidden="1">{#N/A,#N/A,FALSE,"Aging Summary";#N/A,#N/A,FALSE,"Ratio Analysis";#N/A,#N/A,FALSE,"Test 120 Day Accts";#N/A,#N/A,FALSE,"Tickmarks"}</definedName>
    <definedName name="b" localSheetId="33" hidden="1">{#N/A,#N/A,FALSE,"Aging Summary";#N/A,#N/A,FALSE,"Ratio Analysis";#N/A,#N/A,FALSE,"Test 120 Day Accts";#N/A,#N/A,FALSE,"Tickmarks"}</definedName>
    <definedName name="b" localSheetId="34" hidden="1">{#N/A,#N/A,FALSE,"Aging Summary";#N/A,#N/A,FALSE,"Ratio Analysis";#N/A,#N/A,FALSE,"Test 120 Day Accts";#N/A,#N/A,FALSE,"Tickmarks"}</definedName>
    <definedName name="b" localSheetId="35" hidden="1">{#N/A,#N/A,FALSE,"Aging Summary";#N/A,#N/A,FALSE,"Ratio Analysis";#N/A,#N/A,FALSE,"Test 120 Day Accts";#N/A,#N/A,FALSE,"Tickmarks"}</definedName>
    <definedName name="b" localSheetId="36" hidden="1">{#N/A,#N/A,FALSE,"Aging Summary";#N/A,#N/A,FALSE,"Ratio Analysis";#N/A,#N/A,FALSE,"Test 120 Day Accts";#N/A,#N/A,FALSE,"Tickmarks"}</definedName>
    <definedName name="b" localSheetId="37" hidden="1">{#N/A,#N/A,FALSE,"Aging Summary";#N/A,#N/A,FALSE,"Ratio Analysis";#N/A,#N/A,FALSE,"Test 120 Day Accts";#N/A,#N/A,FALSE,"Tickmarks"}</definedName>
    <definedName name="b" localSheetId="38" hidden="1">{#N/A,#N/A,FALSE,"Aging Summary";#N/A,#N/A,FALSE,"Ratio Analysis";#N/A,#N/A,FALSE,"Test 120 Day Accts";#N/A,#N/A,FALSE,"Tickmarks"}</definedName>
    <definedName name="b" localSheetId="39" hidden="1">{#N/A,#N/A,FALSE,"Aging Summary";#N/A,#N/A,FALSE,"Ratio Analysis";#N/A,#N/A,FALSE,"Test 120 Day Accts";#N/A,#N/A,FALSE,"Tickmarks"}</definedName>
    <definedName name="b" localSheetId="40" hidden="1">{#N/A,#N/A,FALSE,"Aging Summary";#N/A,#N/A,FALSE,"Ratio Analysis";#N/A,#N/A,FALSE,"Test 120 Day Accts";#N/A,#N/A,FALSE,"Tickmarks"}</definedName>
    <definedName name="b" localSheetId="41" hidden="1">{#N/A,#N/A,FALSE,"Aging Summary";#N/A,#N/A,FALSE,"Ratio Analysis";#N/A,#N/A,FALSE,"Test 120 Day Accts";#N/A,#N/A,FALSE,"Tickmarks"}</definedName>
    <definedName name="b" localSheetId="42" hidden="1">{#N/A,#N/A,FALSE,"Aging Summary";#N/A,#N/A,FALSE,"Ratio Analysis";#N/A,#N/A,FALSE,"Test 120 Day Accts";#N/A,#N/A,FALSE,"Tickmarks"}</definedName>
    <definedName name="b" localSheetId="45" hidden="1">{#N/A,#N/A,FALSE,"Aging Summary";#N/A,#N/A,FALSE,"Ratio Analysis";#N/A,#N/A,FALSE,"Test 120 Day Accts";#N/A,#N/A,FALSE,"Tickmarks"}</definedName>
    <definedName name="b" localSheetId="43" hidden="1">{#N/A,#N/A,FALSE,"Aging Summary";#N/A,#N/A,FALSE,"Ratio Analysis";#N/A,#N/A,FALSE,"Test 120 Day Accts";#N/A,#N/A,FALSE,"Tickmarks"}</definedName>
    <definedName name="b" localSheetId="44" hidden="1">{#N/A,#N/A,FALSE,"Aging Summary";#N/A,#N/A,FALSE,"Ratio Analysis";#N/A,#N/A,FALSE,"Test 120 Day Accts";#N/A,#N/A,FALSE,"Tickmarks"}</definedName>
    <definedName name="b" localSheetId="46" hidden="1">{#N/A,#N/A,FALSE,"Aging Summary";#N/A,#N/A,FALSE,"Ratio Analysis";#N/A,#N/A,FALSE,"Test 120 Day Accts";#N/A,#N/A,FALSE,"Tickmarks"}</definedName>
    <definedName name="b" localSheetId="47" hidden="1">{#N/A,#N/A,FALSE,"Aging Summary";#N/A,#N/A,FALSE,"Ratio Analysis";#N/A,#N/A,FALSE,"Test 120 Day Accts";#N/A,#N/A,FALSE,"Tickmarks"}</definedName>
    <definedName name="b" localSheetId="48" hidden="1">{#N/A,#N/A,FALSE,"Aging Summary";#N/A,#N/A,FALSE,"Ratio Analysis";#N/A,#N/A,FALSE,"Test 120 Day Accts";#N/A,#N/A,FALSE,"Tickmarks"}</definedName>
    <definedName name="b" localSheetId="49" hidden="1">{#N/A,#N/A,FALSE,"Aging Summary";#N/A,#N/A,FALSE,"Ratio Analysis";#N/A,#N/A,FALSE,"Test 120 Day Accts";#N/A,#N/A,FALSE,"Tickmarks"}</definedName>
    <definedName name="b" localSheetId="50" hidden="1">{#N/A,#N/A,FALSE,"Aging Summary";#N/A,#N/A,FALSE,"Ratio Analysis";#N/A,#N/A,FALSE,"Test 120 Day Accts";#N/A,#N/A,FALSE,"Tickmarks"}</definedName>
    <definedName name="b" localSheetId="51" hidden="1">{#N/A,#N/A,FALSE,"Aging Summary";#N/A,#N/A,FALSE,"Ratio Analysis";#N/A,#N/A,FALSE,"Test 120 Day Accts";#N/A,#N/A,FALSE,"Tickmarks"}</definedName>
    <definedName name="b" localSheetId="52" hidden="1">{#N/A,#N/A,FALSE,"Aging Summary";#N/A,#N/A,FALSE,"Ratio Analysis";#N/A,#N/A,FALSE,"Test 120 Day Accts";#N/A,#N/A,FALSE,"Tickmarks"}</definedName>
    <definedName name="b" localSheetId="53" hidden="1">{#N/A,#N/A,FALSE,"Aging Summary";#N/A,#N/A,FALSE,"Ratio Analysis";#N/A,#N/A,FALSE,"Test 120 Day Accts";#N/A,#N/A,FALSE,"Tickmarks"}</definedName>
    <definedName name="b" localSheetId="54" hidden="1">{#N/A,#N/A,FALSE,"Aging Summary";#N/A,#N/A,FALSE,"Ratio Analysis";#N/A,#N/A,FALSE,"Test 120 Day Accts";#N/A,#N/A,FALSE,"Tickmarks"}</definedName>
    <definedName name="b" localSheetId="55" hidden="1">{#N/A,#N/A,FALSE,"Aging Summary";#N/A,#N/A,FALSE,"Ratio Analysis";#N/A,#N/A,FALSE,"Test 120 Day Accts";#N/A,#N/A,FALSE,"Tickmarks"}</definedName>
    <definedName name="b" localSheetId="56" hidden="1">{#N/A,#N/A,FALSE,"Aging Summary";#N/A,#N/A,FALSE,"Ratio Analysis";#N/A,#N/A,FALSE,"Test 120 Day Accts";#N/A,#N/A,FALSE,"Tickmarks"}</definedName>
    <definedName name="b" localSheetId="57" hidden="1">{#N/A,#N/A,FALSE,"Aging Summary";#N/A,#N/A,FALSE,"Ratio Analysis";#N/A,#N/A,FALSE,"Test 120 Day Accts";#N/A,#N/A,FALSE,"Tickmarks"}</definedName>
    <definedName name="b" localSheetId="58" hidden="1">{#N/A,#N/A,FALSE,"Aging Summary";#N/A,#N/A,FALSE,"Ratio Analysis";#N/A,#N/A,FALSE,"Test 120 Day Accts";#N/A,#N/A,FALSE,"Tickmarks"}</definedName>
    <definedName name="b" localSheetId="59" hidden="1">{#N/A,#N/A,FALSE,"Aging Summary";#N/A,#N/A,FALSE,"Ratio Analysis";#N/A,#N/A,FALSE,"Test 120 Day Accts";#N/A,#N/A,FALSE,"Tickmarks"}</definedName>
    <definedName name="b" localSheetId="60" hidden="1">{#N/A,#N/A,FALSE,"Aging Summary";#N/A,#N/A,FALSE,"Ratio Analysis";#N/A,#N/A,FALSE,"Test 120 Day Accts";#N/A,#N/A,FALSE,"Tickmarks"}</definedName>
    <definedName name="b" localSheetId="61" hidden="1">{#N/A,#N/A,FALSE,"Aging Summary";#N/A,#N/A,FALSE,"Ratio Analysis";#N/A,#N/A,FALSE,"Test 120 Day Accts";#N/A,#N/A,FALSE,"Tickmarks"}</definedName>
    <definedName name="b" localSheetId="62" hidden="1">{#N/A,#N/A,FALSE,"Aging Summary";#N/A,#N/A,FALSE,"Ratio Analysis";#N/A,#N/A,FALSE,"Test 120 Day Accts";#N/A,#N/A,FALSE,"Tickmarks"}</definedName>
    <definedName name="b" localSheetId="63" hidden="1">{#N/A,#N/A,FALSE,"Aging Summary";#N/A,#N/A,FALSE,"Ratio Analysis";#N/A,#N/A,FALSE,"Test 120 Day Accts";#N/A,#N/A,FALSE,"Tickmarks"}</definedName>
    <definedName name="b" localSheetId="64" hidden="1">{#N/A,#N/A,FALSE,"Aging Summary";#N/A,#N/A,FALSE,"Ratio Analysis";#N/A,#N/A,FALSE,"Test 120 Day Accts";#N/A,#N/A,FALSE,"Tickmarks"}</definedName>
    <definedName name="b" localSheetId="65" hidden="1">{#N/A,#N/A,FALSE,"Aging Summary";#N/A,#N/A,FALSE,"Ratio Analysis";#N/A,#N/A,FALSE,"Test 120 Day Accts";#N/A,#N/A,FALSE,"Tickmarks"}</definedName>
    <definedName name="b" localSheetId="66" hidden="1">{#N/A,#N/A,FALSE,"Aging Summary";#N/A,#N/A,FALSE,"Ratio Analysis";#N/A,#N/A,FALSE,"Test 120 Day Accts";#N/A,#N/A,FALSE,"Tickmarks"}</definedName>
    <definedName name="b" localSheetId="67" hidden="1">{#N/A,#N/A,FALSE,"Aging Summary";#N/A,#N/A,FALSE,"Ratio Analysis";#N/A,#N/A,FALSE,"Test 120 Day Accts";#N/A,#N/A,FALSE,"Tickmarks"}</definedName>
    <definedName name="b" localSheetId="68" hidden="1">{#N/A,#N/A,FALSE,"Aging Summary";#N/A,#N/A,FALSE,"Ratio Analysis";#N/A,#N/A,FALSE,"Test 120 Day Accts";#N/A,#N/A,FALSE,"Tickmarks"}</definedName>
    <definedName name="b" localSheetId="69" hidden="1">{#N/A,#N/A,FALSE,"Aging Summary";#N/A,#N/A,FALSE,"Ratio Analysis";#N/A,#N/A,FALSE,"Test 120 Day Accts";#N/A,#N/A,FALSE,"Tickmarks"}</definedName>
    <definedName name="b" localSheetId="70" hidden="1">{#N/A,#N/A,FALSE,"Aging Summary";#N/A,#N/A,FALSE,"Ratio Analysis";#N/A,#N/A,FALSE,"Test 120 Day Accts";#N/A,#N/A,FALSE,"Tickmarks"}</definedName>
    <definedName name="b" localSheetId="71" hidden="1">{#N/A,#N/A,FALSE,"Aging Summary";#N/A,#N/A,FALSE,"Ratio Analysis";#N/A,#N/A,FALSE,"Test 120 Day Accts";#N/A,#N/A,FALSE,"Tickmarks"}</definedName>
    <definedName name="b" localSheetId="72" hidden="1">{#N/A,#N/A,FALSE,"Aging Summary";#N/A,#N/A,FALSE,"Ratio Analysis";#N/A,#N/A,FALSE,"Test 120 Day Accts";#N/A,#N/A,FALSE,"Tickmarks"}</definedName>
    <definedName name="b" localSheetId="73" hidden="1">{#N/A,#N/A,FALSE,"Aging Summary";#N/A,#N/A,FALSE,"Ratio Analysis";#N/A,#N/A,FALSE,"Test 120 Day Accts";#N/A,#N/A,FALSE,"Tickmarks"}</definedName>
    <definedName name="b" localSheetId="74" hidden="1">{#N/A,#N/A,FALSE,"Aging Summary";#N/A,#N/A,FALSE,"Ratio Analysis";#N/A,#N/A,FALSE,"Test 120 Day Accts";#N/A,#N/A,FALSE,"Tickmarks"}</definedName>
    <definedName name="b" localSheetId="75" hidden="1">{#N/A,#N/A,FALSE,"Aging Summary";#N/A,#N/A,FALSE,"Ratio Analysis";#N/A,#N/A,FALSE,"Test 120 Day Accts";#N/A,#N/A,FALSE,"Tickmarks"}</definedName>
    <definedName name="b" localSheetId="76" hidden="1">{#N/A,#N/A,FALSE,"Aging Summary";#N/A,#N/A,FALSE,"Ratio Analysis";#N/A,#N/A,FALSE,"Test 120 Day Accts";#N/A,#N/A,FALSE,"Tickmarks"}</definedName>
    <definedName name="b" localSheetId="77" hidden="1">{#N/A,#N/A,FALSE,"Aging Summary";#N/A,#N/A,FALSE,"Ratio Analysis";#N/A,#N/A,FALSE,"Test 120 Day Accts";#N/A,#N/A,FALSE,"Tickmarks"}</definedName>
    <definedName name="b" localSheetId="78" hidden="1">{#N/A,#N/A,FALSE,"Aging Summary";#N/A,#N/A,FALSE,"Ratio Analysis";#N/A,#N/A,FALSE,"Test 120 Day Accts";#N/A,#N/A,FALSE,"Tickmarks"}</definedName>
    <definedName name="b" localSheetId="79" hidden="1">{#N/A,#N/A,FALSE,"Aging Summary";#N/A,#N/A,FALSE,"Ratio Analysis";#N/A,#N/A,FALSE,"Test 120 Day Accts";#N/A,#N/A,FALSE,"Tickmarks"}</definedName>
    <definedName name="b" localSheetId="80" hidden="1">{#N/A,#N/A,FALSE,"Aging Summary";#N/A,#N/A,FALSE,"Ratio Analysis";#N/A,#N/A,FALSE,"Test 120 Day Accts";#N/A,#N/A,FALSE,"Tickmarks"}</definedName>
    <definedName name="b" localSheetId="81" hidden="1">{#N/A,#N/A,FALSE,"Aging Summary";#N/A,#N/A,FALSE,"Ratio Analysis";#N/A,#N/A,FALSE,"Test 120 Day Accts";#N/A,#N/A,FALSE,"Tickmarks"}</definedName>
    <definedName name="b" localSheetId="82" hidden="1">{#N/A,#N/A,FALSE,"Aging Summary";#N/A,#N/A,FALSE,"Ratio Analysis";#N/A,#N/A,FALSE,"Test 120 Day Accts";#N/A,#N/A,FALSE,"Tickmarks"}</definedName>
    <definedName name="b" localSheetId="83" hidden="1">{#N/A,#N/A,FALSE,"Aging Summary";#N/A,#N/A,FALSE,"Ratio Analysis";#N/A,#N/A,FALSE,"Test 120 Day Accts";#N/A,#N/A,FALSE,"Tickmarks"}</definedName>
    <definedName name="b" localSheetId="84" hidden="1">{#N/A,#N/A,FALSE,"Aging Summary";#N/A,#N/A,FALSE,"Ratio Analysis";#N/A,#N/A,FALSE,"Test 120 Day Accts";#N/A,#N/A,FALSE,"Tickmarks"}</definedName>
    <definedName name="b" localSheetId="85" hidden="1">{#N/A,#N/A,FALSE,"Aging Summary";#N/A,#N/A,FALSE,"Ratio Analysis";#N/A,#N/A,FALSE,"Test 120 Day Accts";#N/A,#N/A,FALSE,"Tickmarks"}</definedName>
    <definedName name="b" localSheetId="86" hidden="1">{#N/A,#N/A,FALSE,"Aging Summary";#N/A,#N/A,FALSE,"Ratio Analysis";#N/A,#N/A,FALSE,"Test 120 Day Accts";#N/A,#N/A,FALSE,"Tickmarks"}</definedName>
    <definedName name="b" localSheetId="87" hidden="1">{#N/A,#N/A,FALSE,"Aging Summary";#N/A,#N/A,FALSE,"Ratio Analysis";#N/A,#N/A,FALSE,"Test 120 Day Accts";#N/A,#N/A,FALSE,"Tickmarks"}</definedName>
    <definedName name="b" localSheetId="88" hidden="1">{#N/A,#N/A,FALSE,"Aging Summary";#N/A,#N/A,FALSE,"Ratio Analysis";#N/A,#N/A,FALSE,"Test 120 Day Accts";#N/A,#N/A,FALSE,"Tickmarks"}</definedName>
    <definedName name="b" localSheetId="89" hidden="1">{#N/A,#N/A,FALSE,"Aging Summary";#N/A,#N/A,FALSE,"Ratio Analysis";#N/A,#N/A,FALSE,"Test 120 Day Accts";#N/A,#N/A,FALSE,"Tickmarks"}</definedName>
    <definedName name="b" localSheetId="90" hidden="1">{#N/A,#N/A,FALSE,"Aging Summary";#N/A,#N/A,FALSE,"Ratio Analysis";#N/A,#N/A,FALSE,"Test 120 Day Accts";#N/A,#N/A,FALSE,"Tickmarks"}</definedName>
    <definedName name="b" localSheetId="91" hidden="1">{#N/A,#N/A,FALSE,"Aging Summary";#N/A,#N/A,FALSE,"Ratio Analysis";#N/A,#N/A,FALSE,"Test 120 Day Accts";#N/A,#N/A,FALSE,"Tickmarks"}</definedName>
    <definedName name="b" localSheetId="92" hidden="1">{#N/A,#N/A,FALSE,"Aging Summary";#N/A,#N/A,FALSE,"Ratio Analysis";#N/A,#N/A,FALSE,"Test 120 Day Accts";#N/A,#N/A,FALSE,"Tickmarks"}</definedName>
    <definedName name="b" localSheetId="93" hidden="1">{#N/A,#N/A,FALSE,"Aging Summary";#N/A,#N/A,FALSE,"Ratio Analysis";#N/A,#N/A,FALSE,"Test 120 Day Accts";#N/A,#N/A,FALSE,"Tickmarks"}</definedName>
    <definedName name="b" localSheetId="94" hidden="1">{#N/A,#N/A,FALSE,"Aging Summary";#N/A,#N/A,FALSE,"Ratio Analysis";#N/A,#N/A,FALSE,"Test 120 Day Accts";#N/A,#N/A,FALSE,"Tickmarks"}</definedName>
    <definedName name="b" localSheetId="95" hidden="1">{#N/A,#N/A,FALSE,"Aging Summary";#N/A,#N/A,FALSE,"Ratio Analysis";#N/A,#N/A,FALSE,"Test 120 Day Accts";#N/A,#N/A,FALSE,"Tickmarks"}</definedName>
    <definedName name="b" localSheetId="96" hidden="1">{#N/A,#N/A,FALSE,"Aging Summary";#N/A,#N/A,FALSE,"Ratio Analysis";#N/A,#N/A,FALSE,"Test 120 Day Accts";#N/A,#N/A,FALSE,"Tickmarks"}</definedName>
    <definedName name="b" localSheetId="97" hidden="1">{#N/A,#N/A,FALSE,"Aging Summary";#N/A,#N/A,FALSE,"Ratio Analysis";#N/A,#N/A,FALSE,"Test 120 Day Accts";#N/A,#N/A,FALSE,"Tickmarks"}</definedName>
    <definedName name="b" localSheetId="98" hidden="1">{#N/A,#N/A,FALSE,"Aging Summary";#N/A,#N/A,FALSE,"Ratio Analysis";#N/A,#N/A,FALSE,"Test 120 Day Accts";#N/A,#N/A,FALSE,"Tickmarks"}</definedName>
    <definedName name="b" localSheetId="99" hidden="1">{#N/A,#N/A,FALSE,"Aging Summary";#N/A,#N/A,FALSE,"Ratio Analysis";#N/A,#N/A,FALSE,"Test 120 Day Accts";#N/A,#N/A,FALSE,"Tickmarks"}</definedName>
    <definedName name="b" localSheetId="15" hidden="1">{#N/A,#N/A,FALSE,"Aging Summary";#N/A,#N/A,FALSE,"Ratio Analysis";#N/A,#N/A,FALSE,"Test 120 Day Accts";#N/A,#N/A,FALSE,"Tickmarks"}</definedName>
    <definedName name="b" localSheetId="16" hidden="1">{#N/A,#N/A,FALSE,"Aging Summary";#N/A,#N/A,FALSE,"Ratio Analysis";#N/A,#N/A,FALSE,"Test 120 Day Accts";#N/A,#N/A,FALSE,"Tickmarks"}</definedName>
    <definedName name="b" localSheetId="17" hidden="1">{#N/A,#N/A,FALSE,"Aging Summary";#N/A,#N/A,FALSE,"Ratio Analysis";#N/A,#N/A,FALSE,"Test 120 Day Accts";#N/A,#N/A,FALSE,"Tickmarks"}</definedName>
    <definedName name="b" localSheetId="18" hidden="1">{#N/A,#N/A,FALSE,"Aging Summary";#N/A,#N/A,FALSE,"Ratio Analysis";#N/A,#N/A,FALSE,"Test 120 Day Accts";#N/A,#N/A,FALSE,"Tickmarks"}</definedName>
    <definedName name="b" localSheetId="19" hidden="1">{#N/A,#N/A,FALSE,"Aging Summary";#N/A,#N/A,FALSE,"Ratio Analysis";#N/A,#N/A,FALSE,"Test 120 Day Accts";#N/A,#N/A,FALSE,"Tickmarks"}</definedName>
    <definedName name="b" localSheetId="20" hidden="1">{#N/A,#N/A,FALSE,"Aging Summary";#N/A,#N/A,FALSE,"Ratio Analysis";#N/A,#N/A,FALSE,"Test 120 Day Accts";#N/A,#N/A,FALSE,"Tickmarks"}</definedName>
    <definedName name="b" localSheetId="21" hidden="1">{#N/A,#N/A,FALSE,"Aging Summary";#N/A,#N/A,FALSE,"Ratio Analysis";#N/A,#N/A,FALSE,"Test 120 Day Accts";#N/A,#N/A,FALSE,"Tickmarks"}</definedName>
    <definedName name="b" localSheetId="14" hidden="1">{#N/A,#N/A,FALSE,"Aging Summary";#N/A,#N/A,FALSE,"Ratio Analysis";#N/A,#N/A,FALSE,"Test 120 Day Accts";#N/A,#N/A,FALSE,"Tickmarks"}</definedName>
    <definedName name="b" localSheetId="7" hidden="1">{#N/A,#N/A,FALSE,"Aging Summary";#N/A,#N/A,FALSE,"Ratio Analysis";#N/A,#N/A,FALSE,"Test 120 Day Accts";#N/A,#N/A,FALSE,"Tickmarks"}</definedName>
    <definedName name="b" localSheetId="8" hidden="1">{#N/A,#N/A,FALSE,"Aging Summary";#N/A,#N/A,FALSE,"Ratio Analysis";#N/A,#N/A,FALSE,"Test 120 Day Accts";#N/A,#N/A,FALSE,"Tickmarks"}</definedName>
    <definedName name="b" localSheetId="9" hidden="1">{#N/A,#N/A,FALSE,"Aging Summary";#N/A,#N/A,FALSE,"Ratio Analysis";#N/A,#N/A,FALSE,"Test 120 Day Accts";#N/A,#N/A,FALSE,"Tickmarks"}</definedName>
    <definedName name="b" localSheetId="10" hidden="1">{#N/A,#N/A,FALSE,"Aging Summary";#N/A,#N/A,FALSE,"Ratio Analysis";#N/A,#N/A,FALSE,"Test 120 Day Accts";#N/A,#N/A,FALSE,"Tickmarks"}</definedName>
    <definedName name="b" localSheetId="11" hidden="1">{#N/A,#N/A,FALSE,"Aging Summary";#N/A,#N/A,FALSE,"Ratio Analysis";#N/A,#N/A,FALSE,"Test 120 Day Accts";#N/A,#N/A,FALSE,"Tickmarks"}</definedName>
    <definedName name="b" localSheetId="12" hidden="1">{#N/A,#N/A,FALSE,"Aging Summary";#N/A,#N/A,FALSE,"Ratio Analysis";#N/A,#N/A,FALSE,"Test 120 Day Accts";#N/A,#N/A,FALSE,"Tickmarks"}</definedName>
    <definedName name="b" localSheetId="13" hidden="1">{#N/A,#N/A,FALSE,"Aging Summary";#N/A,#N/A,FALSE,"Ratio Analysis";#N/A,#N/A,FALSE,"Test 120 Day Accts";#N/A,#N/A,FALSE,"Tickmarks"}</definedName>
    <definedName name="b" localSheetId="5" hidden="1">{#N/A,#N/A,FALSE,"Aging Summary";#N/A,#N/A,FALSE,"Ratio Analysis";#N/A,#N/A,FALSE,"Test 120 Day Accts";#N/A,#N/A,FALSE,"Tickmarks"}</definedName>
    <definedName name="b" localSheetId="6" hidden="1">{#N/A,#N/A,FALSE,"Aging Summary";#N/A,#N/A,FALSE,"Ratio Analysis";#N/A,#N/A,FALSE,"Test 120 Day Accts";#N/A,#N/A,FALSE,"Tickmarks"}</definedName>
    <definedName name="b" hidden="1">{#N/A,#N/A,FALSE,"Aging Summary";#N/A,#N/A,FALSE,"Ratio Analysis";#N/A,#N/A,FALSE,"Test 120 Day Accts";#N/A,#N/A,FALSE,"Tickmarks"}</definedName>
    <definedName name="BUGET91V" localSheetId="22">#REF!</definedName>
    <definedName name="BUGET91V" localSheetId="23">#REF!</definedName>
    <definedName name="BUGET91V" localSheetId="24">#REF!</definedName>
    <definedName name="BUGET91V" localSheetId="25">#REF!</definedName>
    <definedName name="BUGET91V" localSheetId="26">#REF!</definedName>
    <definedName name="BUGET91V" localSheetId="27">#REF!</definedName>
    <definedName name="BUGET91V" localSheetId="28">#REF!</definedName>
    <definedName name="BUGET91V" localSheetId="29">#REF!</definedName>
    <definedName name="BUGET91V" localSheetId="30">#REF!</definedName>
    <definedName name="BUGET91V" localSheetId="31">#REF!</definedName>
    <definedName name="BUGET91V" localSheetId="32">#REF!</definedName>
    <definedName name="BUGET91V" localSheetId="33">#REF!</definedName>
    <definedName name="BUGET91V" localSheetId="34">#REF!</definedName>
    <definedName name="BUGET91V" localSheetId="35">#REF!</definedName>
    <definedName name="BUGET91V" localSheetId="36">#REF!</definedName>
    <definedName name="BUGET91V" localSheetId="37">#REF!</definedName>
    <definedName name="BUGET91V" localSheetId="38">#REF!</definedName>
    <definedName name="BUGET91V" localSheetId="39">#REF!</definedName>
    <definedName name="BUGET91V" localSheetId="40">#REF!</definedName>
    <definedName name="BUGET91V" localSheetId="41">#REF!</definedName>
    <definedName name="BUGET91V" localSheetId="42">#REF!</definedName>
    <definedName name="BUGET91V" localSheetId="45">#REF!</definedName>
    <definedName name="BUGET91V" localSheetId="43">#REF!</definedName>
    <definedName name="BUGET91V" localSheetId="44">#REF!</definedName>
    <definedName name="BUGET91V" localSheetId="46">#REF!</definedName>
    <definedName name="BUGET91V" localSheetId="47">#REF!</definedName>
    <definedName name="BUGET91V" localSheetId="48">#REF!</definedName>
    <definedName name="BUGET91V" localSheetId="49">#REF!</definedName>
    <definedName name="BUGET91V" localSheetId="50">#REF!</definedName>
    <definedName name="BUGET91V" localSheetId="51">#REF!</definedName>
    <definedName name="BUGET91V" localSheetId="52">#REF!</definedName>
    <definedName name="BUGET91V" localSheetId="53">#REF!</definedName>
    <definedName name="BUGET91V" localSheetId="54">#REF!</definedName>
    <definedName name="BUGET91V" localSheetId="55">#REF!</definedName>
    <definedName name="BUGET91V" localSheetId="56">#REF!</definedName>
    <definedName name="BUGET91V" localSheetId="57">#REF!</definedName>
    <definedName name="BUGET91V" localSheetId="58">#REF!</definedName>
    <definedName name="BUGET91V" localSheetId="59">#REF!</definedName>
    <definedName name="BUGET91V" localSheetId="60">#REF!</definedName>
    <definedName name="BUGET91V" localSheetId="61">#REF!</definedName>
    <definedName name="BUGET91V" localSheetId="62">#REF!</definedName>
    <definedName name="BUGET91V" localSheetId="63">#REF!</definedName>
    <definedName name="BUGET91V" localSheetId="64">#REF!</definedName>
    <definedName name="BUGET91V" localSheetId="65">#REF!</definedName>
    <definedName name="BUGET91V" localSheetId="66">#REF!</definedName>
    <definedName name="BUGET91V" localSheetId="67">#REF!</definedName>
    <definedName name="BUGET91V" localSheetId="68">#REF!</definedName>
    <definedName name="BUGET91V" localSheetId="69">#REF!</definedName>
    <definedName name="BUGET91V" localSheetId="70">#REF!</definedName>
    <definedName name="BUGET91V" localSheetId="71">#REF!</definedName>
    <definedName name="BUGET91V" localSheetId="72">#REF!</definedName>
    <definedName name="BUGET91V" localSheetId="73">#REF!</definedName>
    <definedName name="BUGET91V" localSheetId="74">#REF!</definedName>
    <definedName name="BUGET91V" localSheetId="75">#REF!</definedName>
    <definedName name="BUGET91V" localSheetId="76">#REF!</definedName>
    <definedName name="BUGET91V" localSheetId="77">#REF!</definedName>
    <definedName name="BUGET91V" localSheetId="78">#REF!</definedName>
    <definedName name="BUGET91V" localSheetId="79">#REF!</definedName>
    <definedName name="BUGET91V" localSheetId="80">#REF!</definedName>
    <definedName name="BUGET91V" localSheetId="81">#REF!</definedName>
    <definedName name="BUGET91V" localSheetId="82">#REF!</definedName>
    <definedName name="BUGET91V" localSheetId="83">#REF!</definedName>
    <definedName name="BUGET91V" localSheetId="84">#REF!</definedName>
    <definedName name="BUGET91V" localSheetId="85">#REF!</definedName>
    <definedName name="BUGET91V" localSheetId="86">#REF!</definedName>
    <definedName name="BUGET91V" localSheetId="87">#REF!</definedName>
    <definedName name="BUGET91V" localSheetId="88">#REF!</definedName>
    <definedName name="BUGET91V" localSheetId="89">#REF!</definedName>
    <definedName name="BUGET91V" localSheetId="90">#REF!</definedName>
    <definedName name="BUGET91V" localSheetId="91">#REF!</definedName>
    <definedName name="BUGET91V" localSheetId="92">#REF!</definedName>
    <definedName name="BUGET91V" localSheetId="93">#REF!</definedName>
    <definedName name="BUGET91V" localSheetId="94">#REF!</definedName>
    <definedName name="BUGET91V" localSheetId="95">#REF!</definedName>
    <definedName name="BUGET91V" localSheetId="96">#REF!</definedName>
    <definedName name="BUGET91V" localSheetId="97">#REF!</definedName>
    <definedName name="BUGET91V" localSheetId="98">#REF!</definedName>
    <definedName name="BUGET91V" localSheetId="99">#REF!</definedName>
    <definedName name="BUGET91V" localSheetId="15">#REF!</definedName>
    <definedName name="BUGET91V" localSheetId="16">#REF!</definedName>
    <definedName name="BUGET91V" localSheetId="17">#REF!</definedName>
    <definedName name="BUGET91V" localSheetId="18">#REF!</definedName>
    <definedName name="BUGET91V" localSheetId="19">#REF!</definedName>
    <definedName name="BUGET91V" localSheetId="20">#REF!</definedName>
    <definedName name="BUGET91V" localSheetId="21">#REF!</definedName>
    <definedName name="BUGET91V" localSheetId="14">#REF!</definedName>
    <definedName name="BUGET91V" localSheetId="7">#REF!</definedName>
    <definedName name="BUGET91V" localSheetId="8">#REF!</definedName>
    <definedName name="BUGET91V" localSheetId="9">#REF!</definedName>
    <definedName name="BUGET91V" localSheetId="10">#REF!</definedName>
    <definedName name="BUGET91V" localSheetId="11">#REF!</definedName>
    <definedName name="BUGET91V" localSheetId="12">#REF!</definedName>
    <definedName name="BUGET91V" localSheetId="13">#REF!</definedName>
    <definedName name="BUGET91V" localSheetId="5">#REF!</definedName>
    <definedName name="BUGET91V" localSheetId="6">#REF!</definedName>
    <definedName name="BUGET91V">#REF!</definedName>
    <definedName name="capex2" localSheetId="45" hidden="1">#REF!</definedName>
    <definedName name="capex2" localSheetId="43" hidden="1">#REF!</definedName>
    <definedName name="capex2" localSheetId="44" hidden="1">#REF!</definedName>
    <definedName name="capex2" localSheetId="46" hidden="1">#REF!</definedName>
    <definedName name="capex2" localSheetId="47" hidden="1">#REF!</definedName>
    <definedName name="capex2" localSheetId="48" hidden="1">#REF!</definedName>
    <definedName name="capex2" localSheetId="49" hidden="1">#REF!</definedName>
    <definedName name="capex2" localSheetId="50" hidden="1">#REF!</definedName>
    <definedName name="capex2" localSheetId="51" hidden="1">#REF!</definedName>
    <definedName name="capex2" localSheetId="52" hidden="1">#REF!</definedName>
    <definedName name="capex2" localSheetId="53" hidden="1">#REF!</definedName>
    <definedName name="capex2" localSheetId="54" hidden="1">#REF!</definedName>
    <definedName name="capex2" localSheetId="55" hidden="1">#REF!</definedName>
    <definedName name="capex2" localSheetId="56" hidden="1">#REF!</definedName>
    <definedName name="capex2" localSheetId="57" hidden="1">#REF!</definedName>
    <definedName name="capex2" localSheetId="58" hidden="1">#REF!</definedName>
    <definedName name="capex2" localSheetId="59" hidden="1">#REF!</definedName>
    <definedName name="capex2" localSheetId="60" hidden="1">#REF!</definedName>
    <definedName name="capex2" localSheetId="61" hidden="1">#REF!</definedName>
    <definedName name="capex2" localSheetId="62" hidden="1">#REF!</definedName>
    <definedName name="capex2" localSheetId="63" hidden="1">#REF!</definedName>
    <definedName name="capex2" localSheetId="64" hidden="1">#REF!</definedName>
    <definedName name="capex2" localSheetId="65" hidden="1">#REF!</definedName>
    <definedName name="capex2" localSheetId="66" hidden="1">#REF!</definedName>
    <definedName name="capex2" localSheetId="67" hidden="1">#REF!</definedName>
    <definedName name="capex2" localSheetId="68" hidden="1">#REF!</definedName>
    <definedName name="capex2" localSheetId="69" hidden="1">#REF!</definedName>
    <definedName name="capex2" localSheetId="70" hidden="1">#REF!</definedName>
    <definedName name="capex2" localSheetId="71" hidden="1">#REF!</definedName>
    <definedName name="capex2" localSheetId="72" hidden="1">#REF!</definedName>
    <definedName name="capex2" localSheetId="73" hidden="1">#REF!</definedName>
    <definedName name="capex2" localSheetId="74" hidden="1">#REF!</definedName>
    <definedName name="capex2" localSheetId="75" hidden="1">#REF!</definedName>
    <definedName name="capex2" localSheetId="76" hidden="1">#REF!</definedName>
    <definedName name="capex2" localSheetId="77" hidden="1">#REF!</definedName>
    <definedName name="capex2" localSheetId="78" hidden="1">#REF!</definedName>
    <definedName name="capex2" localSheetId="79" hidden="1">#REF!</definedName>
    <definedName name="capex2" localSheetId="80" hidden="1">#REF!</definedName>
    <definedName name="capex2" localSheetId="81" hidden="1">#REF!</definedName>
    <definedName name="capex2" localSheetId="82" hidden="1">#REF!</definedName>
    <definedName name="capex2" localSheetId="83" hidden="1">#REF!</definedName>
    <definedName name="capex2" localSheetId="84" hidden="1">#REF!</definedName>
    <definedName name="capex2" localSheetId="85" hidden="1">#REF!</definedName>
    <definedName name="capex2" localSheetId="86" hidden="1">#REF!</definedName>
    <definedName name="capex2" localSheetId="87" hidden="1">#REF!</definedName>
    <definedName name="capex2" localSheetId="88" hidden="1">#REF!</definedName>
    <definedName name="capex2" localSheetId="89" hidden="1">#REF!</definedName>
    <definedName name="capex2" localSheetId="90" hidden="1">#REF!</definedName>
    <definedName name="capex2" localSheetId="91" hidden="1">#REF!</definedName>
    <definedName name="capex2" localSheetId="92" hidden="1">#REF!</definedName>
    <definedName name="capex2" localSheetId="93" hidden="1">#REF!</definedName>
    <definedName name="capex2" localSheetId="94" hidden="1">#REF!</definedName>
    <definedName name="capex2" localSheetId="95" hidden="1">#REF!</definedName>
    <definedName name="capex2" localSheetId="96" hidden="1">#REF!</definedName>
    <definedName name="capex2" localSheetId="97" hidden="1">#REF!</definedName>
    <definedName name="capex2" localSheetId="98" hidden="1">#REF!</definedName>
    <definedName name="capex2" localSheetId="99" hidden="1">#REF!</definedName>
    <definedName name="capex2" localSheetId="5" hidden="1">#REF!</definedName>
    <definedName name="capex2" hidden="1">#REF!</definedName>
    <definedName name="CHECK" localSheetId="45">#REF!</definedName>
    <definedName name="CHECK" localSheetId="43">#REF!</definedName>
    <definedName name="CHECK" localSheetId="44">#REF!</definedName>
    <definedName name="CHECK" localSheetId="46">#REF!</definedName>
    <definedName name="CHECK" localSheetId="47">#REF!</definedName>
    <definedName name="CHECK" localSheetId="48">#REF!</definedName>
    <definedName name="CHECK" localSheetId="49">#REF!</definedName>
    <definedName name="CHECK" localSheetId="50">#REF!</definedName>
    <definedName name="CHECK" localSheetId="51">#REF!</definedName>
    <definedName name="CHECK" localSheetId="52">#REF!</definedName>
    <definedName name="CHECK" localSheetId="53">#REF!</definedName>
    <definedName name="CHECK" localSheetId="54">#REF!</definedName>
    <definedName name="CHECK" localSheetId="55">#REF!</definedName>
    <definedName name="CHECK" localSheetId="56">#REF!</definedName>
    <definedName name="CHECK" localSheetId="57">#REF!</definedName>
    <definedName name="CHECK" localSheetId="58">#REF!</definedName>
    <definedName name="CHECK" localSheetId="59">#REF!</definedName>
    <definedName name="CHECK" localSheetId="60">#REF!</definedName>
    <definedName name="CHECK" localSheetId="61">#REF!</definedName>
    <definedName name="CHECK" localSheetId="62">#REF!</definedName>
    <definedName name="CHECK" localSheetId="63">#REF!</definedName>
    <definedName name="CHECK" localSheetId="64">#REF!</definedName>
    <definedName name="CHECK" localSheetId="65">#REF!</definedName>
    <definedName name="CHECK" localSheetId="66">#REF!</definedName>
    <definedName name="CHECK" localSheetId="67">#REF!</definedName>
    <definedName name="CHECK" localSheetId="68">#REF!</definedName>
    <definedName name="CHECK" localSheetId="69">#REF!</definedName>
    <definedName name="CHECK" localSheetId="70">#REF!</definedName>
    <definedName name="CHECK" localSheetId="71">#REF!</definedName>
    <definedName name="CHECK" localSheetId="72">#REF!</definedName>
    <definedName name="CHECK" localSheetId="73">#REF!</definedName>
    <definedName name="CHECK" localSheetId="74">#REF!</definedName>
    <definedName name="CHECK" localSheetId="75">#REF!</definedName>
    <definedName name="CHECK" localSheetId="76">#REF!</definedName>
    <definedName name="CHECK" localSheetId="77">#REF!</definedName>
    <definedName name="CHECK" localSheetId="78">#REF!</definedName>
    <definedName name="CHECK" localSheetId="79">#REF!</definedName>
    <definedName name="CHECK" localSheetId="80">#REF!</definedName>
    <definedName name="CHECK" localSheetId="81">#REF!</definedName>
    <definedName name="CHECK" localSheetId="82">#REF!</definedName>
    <definedName name="CHECK" localSheetId="83">#REF!</definedName>
    <definedName name="CHECK" localSheetId="84">#REF!</definedName>
    <definedName name="CHECK" localSheetId="85">#REF!</definedName>
    <definedName name="CHECK" localSheetId="86">#REF!</definedName>
    <definedName name="CHECK" localSheetId="87">#REF!</definedName>
    <definedName name="CHECK" localSheetId="88">#REF!</definedName>
    <definedName name="CHECK" localSheetId="89">#REF!</definedName>
    <definedName name="CHECK" localSheetId="90">#REF!</definedName>
    <definedName name="CHECK" localSheetId="91">#REF!</definedName>
    <definedName name="CHECK" localSheetId="92">#REF!</definedName>
    <definedName name="CHECK" localSheetId="93">#REF!</definedName>
    <definedName name="CHECK" localSheetId="94">#REF!</definedName>
    <definedName name="CHECK" localSheetId="95">#REF!</definedName>
    <definedName name="CHECK" localSheetId="96">#REF!</definedName>
    <definedName name="CHECK" localSheetId="97">#REF!</definedName>
    <definedName name="CHECK" localSheetId="98">#REF!</definedName>
    <definedName name="CHECK" localSheetId="99">#REF!</definedName>
    <definedName name="CHECK">#REF!</definedName>
    <definedName name="CIPHSJ" localSheetId="45" hidden="1">#REF!</definedName>
    <definedName name="CIPHSJ" localSheetId="43" hidden="1">#REF!</definedName>
    <definedName name="CIPHSJ" localSheetId="44" hidden="1">#REF!</definedName>
    <definedName name="CIPHSJ" localSheetId="46" hidden="1">#REF!</definedName>
    <definedName name="CIPHSJ" localSheetId="47" hidden="1">#REF!</definedName>
    <definedName name="CIPHSJ" localSheetId="48" hidden="1">#REF!</definedName>
    <definedName name="CIPHSJ" localSheetId="49" hidden="1">#REF!</definedName>
    <definedName name="CIPHSJ" localSheetId="50" hidden="1">#REF!</definedName>
    <definedName name="CIPHSJ" localSheetId="51" hidden="1">#REF!</definedName>
    <definedName name="CIPHSJ" localSheetId="52" hidden="1">#REF!</definedName>
    <definedName name="CIPHSJ" localSheetId="53" hidden="1">#REF!</definedName>
    <definedName name="CIPHSJ" localSheetId="54" hidden="1">#REF!</definedName>
    <definedName name="CIPHSJ" localSheetId="55" hidden="1">#REF!</definedName>
    <definedName name="CIPHSJ" localSheetId="56" hidden="1">#REF!</definedName>
    <definedName name="CIPHSJ" localSheetId="57" hidden="1">#REF!</definedName>
    <definedName name="CIPHSJ" localSheetId="58" hidden="1">#REF!</definedName>
    <definedName name="CIPHSJ" localSheetId="59" hidden="1">#REF!</definedName>
    <definedName name="CIPHSJ" localSheetId="60" hidden="1">#REF!</definedName>
    <definedName name="CIPHSJ" localSheetId="61" hidden="1">#REF!</definedName>
    <definedName name="CIPHSJ" localSheetId="62" hidden="1">#REF!</definedName>
    <definedName name="CIPHSJ" localSheetId="63" hidden="1">#REF!</definedName>
    <definedName name="CIPHSJ" localSheetId="64" hidden="1">#REF!</definedName>
    <definedName name="CIPHSJ" localSheetId="65" hidden="1">#REF!</definedName>
    <definedName name="CIPHSJ" localSheetId="66" hidden="1">#REF!</definedName>
    <definedName name="CIPHSJ" localSheetId="67" hidden="1">#REF!</definedName>
    <definedName name="CIPHSJ" localSheetId="68" hidden="1">#REF!</definedName>
    <definedName name="CIPHSJ" localSheetId="69" hidden="1">#REF!</definedName>
    <definedName name="CIPHSJ" localSheetId="70" hidden="1">#REF!</definedName>
    <definedName name="CIPHSJ" localSheetId="71" hidden="1">#REF!</definedName>
    <definedName name="CIPHSJ" localSheetId="72" hidden="1">#REF!</definedName>
    <definedName name="CIPHSJ" localSheetId="73" hidden="1">#REF!</definedName>
    <definedName name="CIPHSJ" localSheetId="74" hidden="1">#REF!</definedName>
    <definedName name="CIPHSJ" localSheetId="75" hidden="1">#REF!</definedName>
    <definedName name="CIPHSJ" localSheetId="76" hidden="1">#REF!</definedName>
    <definedName name="CIPHSJ" localSheetId="77" hidden="1">#REF!</definedName>
    <definedName name="CIPHSJ" localSheetId="78" hidden="1">#REF!</definedName>
    <definedName name="CIPHSJ" localSheetId="79" hidden="1">#REF!</definedName>
    <definedName name="CIPHSJ" localSheetId="80" hidden="1">#REF!</definedName>
    <definedName name="CIPHSJ" localSheetId="81" hidden="1">#REF!</definedName>
    <definedName name="CIPHSJ" localSheetId="82" hidden="1">#REF!</definedName>
    <definedName name="CIPHSJ" localSheetId="83" hidden="1">#REF!</definedName>
    <definedName name="CIPHSJ" localSheetId="84" hidden="1">#REF!</definedName>
    <definedName name="CIPHSJ" localSheetId="85" hidden="1">#REF!</definedName>
    <definedName name="CIPHSJ" localSheetId="86" hidden="1">#REF!</definedName>
    <definedName name="CIPHSJ" localSheetId="87" hidden="1">#REF!</definedName>
    <definedName name="CIPHSJ" localSheetId="88" hidden="1">#REF!</definedName>
    <definedName name="CIPHSJ" localSheetId="89" hidden="1">#REF!</definedName>
    <definedName name="CIPHSJ" localSheetId="90" hidden="1">#REF!</definedName>
    <definedName name="CIPHSJ" localSheetId="91" hidden="1">#REF!</definedName>
    <definedName name="CIPHSJ" localSheetId="92" hidden="1">#REF!</definedName>
    <definedName name="CIPHSJ" localSheetId="93" hidden="1">#REF!</definedName>
    <definedName name="CIPHSJ" localSheetId="94" hidden="1">#REF!</definedName>
    <definedName name="CIPHSJ" localSheetId="95" hidden="1">#REF!</definedName>
    <definedName name="CIPHSJ" localSheetId="96" hidden="1">#REF!</definedName>
    <definedName name="CIPHSJ" localSheetId="97" hidden="1">#REF!</definedName>
    <definedName name="CIPHSJ" localSheetId="98" hidden="1">#REF!</definedName>
    <definedName name="CIPHSJ" localSheetId="99" hidden="1">#REF!</definedName>
    <definedName name="CIPHSJ" hidden="1">#REF!</definedName>
    <definedName name="cusmasteras20102005_list_query" localSheetId="45">#REF!</definedName>
    <definedName name="cusmasteras20102005_list_query" localSheetId="43">#REF!</definedName>
    <definedName name="cusmasteras20102005_list_query" localSheetId="44">#REF!</definedName>
    <definedName name="cusmasteras20102005_list_query" localSheetId="46">#REF!</definedName>
    <definedName name="cusmasteras20102005_list_query" localSheetId="47">#REF!</definedName>
    <definedName name="cusmasteras20102005_list_query" localSheetId="48">#REF!</definedName>
    <definedName name="cusmasteras20102005_list_query" localSheetId="49">#REF!</definedName>
    <definedName name="cusmasteras20102005_list_query" localSheetId="50">#REF!</definedName>
    <definedName name="cusmasteras20102005_list_query" localSheetId="51">#REF!</definedName>
    <definedName name="cusmasteras20102005_list_query" localSheetId="52">#REF!</definedName>
    <definedName name="cusmasteras20102005_list_query" localSheetId="53">#REF!</definedName>
    <definedName name="cusmasteras20102005_list_query" localSheetId="54">#REF!</definedName>
    <definedName name="cusmasteras20102005_list_query" localSheetId="55">#REF!</definedName>
    <definedName name="cusmasteras20102005_list_query" localSheetId="56">#REF!</definedName>
    <definedName name="cusmasteras20102005_list_query" localSheetId="57">#REF!</definedName>
    <definedName name="cusmasteras20102005_list_query" localSheetId="58">#REF!</definedName>
    <definedName name="cusmasteras20102005_list_query" localSheetId="59">#REF!</definedName>
    <definedName name="cusmasteras20102005_list_query" localSheetId="60">#REF!</definedName>
    <definedName name="cusmasteras20102005_list_query" localSheetId="61">#REF!</definedName>
    <definedName name="cusmasteras20102005_list_query" localSheetId="62">#REF!</definedName>
    <definedName name="cusmasteras20102005_list_query" localSheetId="63">#REF!</definedName>
    <definedName name="cusmasteras20102005_list_query" localSheetId="64">#REF!</definedName>
    <definedName name="cusmasteras20102005_list_query" localSheetId="65">#REF!</definedName>
    <definedName name="cusmasteras20102005_list_query" localSheetId="66">#REF!</definedName>
    <definedName name="cusmasteras20102005_list_query" localSheetId="67">#REF!</definedName>
    <definedName name="cusmasteras20102005_list_query" localSheetId="68">#REF!</definedName>
    <definedName name="cusmasteras20102005_list_query" localSheetId="69">#REF!</definedName>
    <definedName name="cusmasteras20102005_list_query" localSheetId="70">#REF!</definedName>
    <definedName name="cusmasteras20102005_list_query" localSheetId="71">#REF!</definedName>
    <definedName name="cusmasteras20102005_list_query" localSheetId="72">#REF!</definedName>
    <definedName name="cusmasteras20102005_list_query" localSheetId="73">#REF!</definedName>
    <definedName name="cusmasteras20102005_list_query" localSheetId="74">#REF!</definedName>
    <definedName name="cusmasteras20102005_list_query" localSheetId="75">#REF!</definedName>
    <definedName name="cusmasteras20102005_list_query" localSheetId="76">#REF!</definedName>
    <definedName name="cusmasteras20102005_list_query" localSheetId="77">#REF!</definedName>
    <definedName name="cusmasteras20102005_list_query" localSheetId="78">#REF!</definedName>
    <definedName name="cusmasteras20102005_list_query" localSheetId="79">#REF!</definedName>
    <definedName name="cusmasteras20102005_list_query" localSheetId="80">#REF!</definedName>
    <definedName name="cusmasteras20102005_list_query" localSheetId="81">#REF!</definedName>
    <definedName name="cusmasteras20102005_list_query" localSheetId="82">#REF!</definedName>
    <definedName name="cusmasteras20102005_list_query" localSheetId="83">#REF!</definedName>
    <definedName name="cusmasteras20102005_list_query" localSheetId="84">#REF!</definedName>
    <definedName name="cusmasteras20102005_list_query" localSheetId="85">#REF!</definedName>
    <definedName name="cusmasteras20102005_list_query" localSheetId="86">#REF!</definedName>
    <definedName name="cusmasteras20102005_list_query" localSheetId="87">#REF!</definedName>
    <definedName name="cusmasteras20102005_list_query" localSheetId="88">#REF!</definedName>
    <definedName name="cusmasteras20102005_list_query" localSheetId="89">#REF!</definedName>
    <definedName name="cusmasteras20102005_list_query" localSheetId="90">#REF!</definedName>
    <definedName name="cusmasteras20102005_list_query" localSheetId="91">#REF!</definedName>
    <definedName name="cusmasteras20102005_list_query" localSheetId="92">#REF!</definedName>
    <definedName name="cusmasteras20102005_list_query" localSheetId="93">#REF!</definedName>
    <definedName name="cusmasteras20102005_list_query" localSheetId="94">#REF!</definedName>
    <definedName name="cusmasteras20102005_list_query" localSheetId="95">#REF!</definedName>
    <definedName name="cusmasteras20102005_list_query" localSheetId="96">#REF!</definedName>
    <definedName name="cusmasteras20102005_list_query" localSheetId="97">#REF!</definedName>
    <definedName name="cusmasteras20102005_list_query" localSheetId="98">#REF!</definedName>
    <definedName name="cusmasteras20102005_list_query" localSheetId="99">#REF!</definedName>
    <definedName name="cusmasteras20102005_list_query">#REF!</definedName>
    <definedName name="D_RPSCHS_Crosstab" localSheetId="45">#REF!</definedName>
    <definedName name="D_RPSCHS_Crosstab" localSheetId="43">#REF!</definedName>
    <definedName name="D_RPSCHS_Crosstab" localSheetId="44">#REF!</definedName>
    <definedName name="D_RPSCHS_Crosstab" localSheetId="46">#REF!</definedName>
    <definedName name="D_RPSCHS_Crosstab" localSheetId="47">#REF!</definedName>
    <definedName name="D_RPSCHS_Crosstab" localSheetId="48">#REF!</definedName>
    <definedName name="D_RPSCHS_Crosstab" localSheetId="49">#REF!</definedName>
    <definedName name="D_RPSCHS_Crosstab" localSheetId="50">#REF!</definedName>
    <definedName name="D_RPSCHS_Crosstab" localSheetId="51">#REF!</definedName>
    <definedName name="D_RPSCHS_Crosstab" localSheetId="52">#REF!</definedName>
    <definedName name="D_RPSCHS_Crosstab" localSheetId="53">#REF!</definedName>
    <definedName name="D_RPSCHS_Crosstab" localSheetId="54">#REF!</definedName>
    <definedName name="D_RPSCHS_Crosstab" localSheetId="55">#REF!</definedName>
    <definedName name="D_RPSCHS_Crosstab" localSheetId="56">#REF!</definedName>
    <definedName name="D_RPSCHS_Crosstab" localSheetId="57">#REF!</definedName>
    <definedName name="D_RPSCHS_Crosstab" localSheetId="58">#REF!</definedName>
    <definedName name="D_RPSCHS_Crosstab" localSheetId="59">#REF!</definedName>
    <definedName name="D_RPSCHS_Crosstab" localSheetId="60">#REF!</definedName>
    <definedName name="D_RPSCHS_Crosstab" localSheetId="61">#REF!</definedName>
    <definedName name="D_RPSCHS_Crosstab" localSheetId="62">#REF!</definedName>
    <definedName name="D_RPSCHS_Crosstab" localSheetId="63">#REF!</definedName>
    <definedName name="D_RPSCHS_Crosstab" localSheetId="64">#REF!</definedName>
    <definedName name="D_RPSCHS_Crosstab" localSheetId="65">#REF!</definedName>
    <definedName name="D_RPSCHS_Crosstab" localSheetId="66">#REF!</definedName>
    <definedName name="D_RPSCHS_Crosstab" localSheetId="67">#REF!</definedName>
    <definedName name="D_RPSCHS_Crosstab" localSheetId="68">#REF!</definedName>
    <definedName name="D_RPSCHS_Crosstab" localSheetId="69">#REF!</definedName>
    <definedName name="D_RPSCHS_Crosstab" localSheetId="70">#REF!</definedName>
    <definedName name="D_RPSCHS_Crosstab" localSheetId="71">#REF!</definedName>
    <definedName name="D_RPSCHS_Crosstab" localSheetId="72">#REF!</definedName>
    <definedName name="D_RPSCHS_Crosstab" localSheetId="73">#REF!</definedName>
    <definedName name="D_RPSCHS_Crosstab" localSheetId="74">#REF!</definedName>
    <definedName name="D_RPSCHS_Crosstab" localSheetId="75">#REF!</definedName>
    <definedName name="D_RPSCHS_Crosstab" localSheetId="76">#REF!</definedName>
    <definedName name="D_RPSCHS_Crosstab" localSheetId="77">#REF!</definedName>
    <definedName name="D_RPSCHS_Crosstab" localSheetId="78">#REF!</definedName>
    <definedName name="D_RPSCHS_Crosstab" localSheetId="79">#REF!</definedName>
    <definedName name="D_RPSCHS_Crosstab" localSheetId="80">#REF!</definedName>
    <definedName name="D_RPSCHS_Crosstab" localSheetId="81">#REF!</definedName>
    <definedName name="D_RPSCHS_Crosstab" localSheetId="82">#REF!</definedName>
    <definedName name="D_RPSCHS_Crosstab" localSheetId="83">#REF!</definedName>
    <definedName name="D_RPSCHS_Crosstab" localSheetId="84">#REF!</definedName>
    <definedName name="D_RPSCHS_Crosstab" localSheetId="85">#REF!</definedName>
    <definedName name="D_RPSCHS_Crosstab" localSheetId="86">#REF!</definedName>
    <definedName name="D_RPSCHS_Crosstab" localSheetId="87">#REF!</definedName>
    <definedName name="D_RPSCHS_Crosstab" localSheetId="88">#REF!</definedName>
    <definedName name="D_RPSCHS_Crosstab" localSheetId="89">#REF!</definedName>
    <definedName name="D_RPSCHS_Crosstab" localSheetId="90">#REF!</definedName>
    <definedName name="D_RPSCHS_Crosstab" localSheetId="91">#REF!</definedName>
    <definedName name="D_RPSCHS_Crosstab" localSheetId="92">#REF!</definedName>
    <definedName name="D_RPSCHS_Crosstab" localSheetId="93">#REF!</definedName>
    <definedName name="D_RPSCHS_Crosstab" localSheetId="94">#REF!</definedName>
    <definedName name="D_RPSCHS_Crosstab" localSheetId="95">#REF!</definedName>
    <definedName name="D_RPSCHS_Crosstab" localSheetId="96">#REF!</definedName>
    <definedName name="D_RPSCHS_Crosstab" localSheetId="97">#REF!</definedName>
    <definedName name="D_RPSCHS_Crosstab" localSheetId="98">#REF!</definedName>
    <definedName name="D_RPSCHS_Crosstab" localSheetId="99">#REF!</definedName>
    <definedName name="D_RPSCHS_Crosstab">#REF!</definedName>
    <definedName name="_xlnm.Database" localSheetId="45" hidden="1">#REF!</definedName>
    <definedName name="_xlnm.Database" localSheetId="43" hidden="1">#REF!</definedName>
    <definedName name="_xlnm.Database" localSheetId="44" hidden="1">#REF!</definedName>
    <definedName name="_xlnm.Database" localSheetId="46" hidden="1">#REF!</definedName>
    <definedName name="_xlnm.Database" localSheetId="47" hidden="1">#REF!</definedName>
    <definedName name="_xlnm.Database" localSheetId="48" hidden="1">#REF!</definedName>
    <definedName name="_xlnm.Database" localSheetId="49" hidden="1">#REF!</definedName>
    <definedName name="_xlnm.Database" localSheetId="50" hidden="1">#REF!</definedName>
    <definedName name="_xlnm.Database" localSheetId="51" hidden="1">#REF!</definedName>
    <definedName name="_xlnm.Database" localSheetId="52" hidden="1">#REF!</definedName>
    <definedName name="_xlnm.Database" localSheetId="53" hidden="1">#REF!</definedName>
    <definedName name="_xlnm.Database" localSheetId="54" hidden="1">#REF!</definedName>
    <definedName name="_xlnm.Database" localSheetId="55" hidden="1">#REF!</definedName>
    <definedName name="_xlnm.Database" localSheetId="56" hidden="1">#REF!</definedName>
    <definedName name="_xlnm.Database" localSheetId="57" hidden="1">#REF!</definedName>
    <definedName name="_xlnm.Database" localSheetId="58" hidden="1">#REF!</definedName>
    <definedName name="_xlnm.Database" localSheetId="59" hidden="1">#REF!</definedName>
    <definedName name="_xlnm.Database" localSheetId="60" hidden="1">#REF!</definedName>
    <definedName name="_xlnm.Database" localSheetId="61" hidden="1">#REF!</definedName>
    <definedName name="_xlnm.Database" localSheetId="62" hidden="1">#REF!</definedName>
    <definedName name="_xlnm.Database" localSheetId="63" hidden="1">#REF!</definedName>
    <definedName name="_xlnm.Database" localSheetId="64" hidden="1">#REF!</definedName>
    <definedName name="_xlnm.Database" localSheetId="65" hidden="1">#REF!</definedName>
    <definedName name="_xlnm.Database" localSheetId="66" hidden="1">#REF!</definedName>
    <definedName name="_xlnm.Database" localSheetId="67" hidden="1">#REF!</definedName>
    <definedName name="_xlnm.Database" localSheetId="68" hidden="1">#REF!</definedName>
    <definedName name="_xlnm.Database" localSheetId="69" hidden="1">#REF!</definedName>
    <definedName name="_xlnm.Database" localSheetId="70" hidden="1">#REF!</definedName>
    <definedName name="_xlnm.Database" localSheetId="71" hidden="1">#REF!</definedName>
    <definedName name="_xlnm.Database" localSheetId="72" hidden="1">#REF!</definedName>
    <definedName name="_xlnm.Database" localSheetId="73" hidden="1">#REF!</definedName>
    <definedName name="_xlnm.Database" localSheetId="74" hidden="1">#REF!</definedName>
    <definedName name="_xlnm.Database" localSheetId="75" hidden="1">#REF!</definedName>
    <definedName name="_xlnm.Database" localSheetId="76" hidden="1">#REF!</definedName>
    <definedName name="_xlnm.Database" localSheetId="77" hidden="1">#REF!</definedName>
    <definedName name="_xlnm.Database" localSheetId="78" hidden="1">#REF!</definedName>
    <definedName name="_xlnm.Database" localSheetId="79" hidden="1">#REF!</definedName>
    <definedName name="_xlnm.Database" localSheetId="80" hidden="1">#REF!</definedName>
    <definedName name="_xlnm.Database" localSheetId="81" hidden="1">#REF!</definedName>
    <definedName name="_xlnm.Database" localSheetId="82" hidden="1">#REF!</definedName>
    <definedName name="_xlnm.Database" localSheetId="83" hidden="1">#REF!</definedName>
    <definedName name="_xlnm.Database" localSheetId="84" hidden="1">#REF!</definedName>
    <definedName name="_xlnm.Database" localSheetId="85" hidden="1">#REF!</definedName>
    <definedName name="_xlnm.Database" localSheetId="86" hidden="1">#REF!</definedName>
    <definedName name="_xlnm.Database" localSheetId="87" hidden="1">#REF!</definedName>
    <definedName name="_xlnm.Database" localSheetId="88" hidden="1">#REF!</definedName>
    <definedName name="_xlnm.Database" localSheetId="89" hidden="1">#REF!</definedName>
    <definedName name="_xlnm.Database" localSheetId="90" hidden="1">#REF!</definedName>
    <definedName name="_xlnm.Database" localSheetId="91" hidden="1">#REF!</definedName>
    <definedName name="_xlnm.Database" localSheetId="92" hidden="1">#REF!</definedName>
    <definedName name="_xlnm.Database" localSheetId="93" hidden="1">#REF!</definedName>
    <definedName name="_xlnm.Database" localSheetId="94" hidden="1">#REF!</definedName>
    <definedName name="_xlnm.Database" localSheetId="95" hidden="1">#REF!</definedName>
    <definedName name="_xlnm.Database" localSheetId="96" hidden="1">#REF!</definedName>
    <definedName name="_xlnm.Database" localSheetId="97" hidden="1">#REF!</definedName>
    <definedName name="_xlnm.Database" localSheetId="98" hidden="1">#REF!</definedName>
    <definedName name="_xlnm.Database" localSheetId="99" hidden="1">#REF!</definedName>
    <definedName name="_xlnm.Database" hidden="1">#REF!</definedName>
    <definedName name="DataNowMonth">[9]Constants!$B$2</definedName>
    <definedName name="ＤＤ１" localSheetId="22">#REF!</definedName>
    <definedName name="ＤＤ１" localSheetId="23">#REF!</definedName>
    <definedName name="ＤＤ１" localSheetId="24">#REF!</definedName>
    <definedName name="ＤＤ１" localSheetId="25">#REF!</definedName>
    <definedName name="ＤＤ１" localSheetId="26">#REF!</definedName>
    <definedName name="ＤＤ１" localSheetId="27">#REF!</definedName>
    <definedName name="ＤＤ１" localSheetId="28">#REF!</definedName>
    <definedName name="ＤＤ１" localSheetId="29">#REF!</definedName>
    <definedName name="ＤＤ１" localSheetId="30">#REF!</definedName>
    <definedName name="ＤＤ１" localSheetId="31">#REF!</definedName>
    <definedName name="ＤＤ１" localSheetId="32">#REF!</definedName>
    <definedName name="ＤＤ１" localSheetId="33">#REF!</definedName>
    <definedName name="ＤＤ１" localSheetId="34">#REF!</definedName>
    <definedName name="ＤＤ１" localSheetId="35">#REF!</definedName>
    <definedName name="ＤＤ１" localSheetId="36">#REF!</definedName>
    <definedName name="ＤＤ１" localSheetId="37">#REF!</definedName>
    <definedName name="ＤＤ１" localSheetId="38">#REF!</definedName>
    <definedName name="ＤＤ１" localSheetId="39">#REF!</definedName>
    <definedName name="ＤＤ１" localSheetId="40">#REF!</definedName>
    <definedName name="ＤＤ１" localSheetId="41">#REF!</definedName>
    <definedName name="ＤＤ１" localSheetId="42">#REF!</definedName>
    <definedName name="ＤＤ１" localSheetId="45">#REF!</definedName>
    <definedName name="ＤＤ１" localSheetId="43">#REF!</definedName>
    <definedName name="ＤＤ１" localSheetId="44">#REF!</definedName>
    <definedName name="ＤＤ１" localSheetId="46">#REF!</definedName>
    <definedName name="ＤＤ１" localSheetId="47">#REF!</definedName>
    <definedName name="ＤＤ１" localSheetId="48">#REF!</definedName>
    <definedName name="ＤＤ１" localSheetId="49">#REF!</definedName>
    <definedName name="ＤＤ１" localSheetId="50">#REF!</definedName>
    <definedName name="ＤＤ１" localSheetId="51">#REF!</definedName>
    <definedName name="ＤＤ１" localSheetId="52">#REF!</definedName>
    <definedName name="ＤＤ１" localSheetId="53">#REF!</definedName>
    <definedName name="ＤＤ１" localSheetId="54">#REF!</definedName>
    <definedName name="ＤＤ１" localSheetId="55">#REF!</definedName>
    <definedName name="ＤＤ１" localSheetId="56">#REF!</definedName>
    <definedName name="ＤＤ１" localSheetId="57">#REF!</definedName>
    <definedName name="ＤＤ１" localSheetId="58">#REF!</definedName>
    <definedName name="ＤＤ１" localSheetId="59">#REF!</definedName>
    <definedName name="ＤＤ１" localSheetId="60">#REF!</definedName>
    <definedName name="ＤＤ１" localSheetId="61">#REF!</definedName>
    <definedName name="ＤＤ１" localSheetId="62">#REF!</definedName>
    <definedName name="ＤＤ１" localSheetId="63">#REF!</definedName>
    <definedName name="ＤＤ１" localSheetId="64">#REF!</definedName>
    <definedName name="ＤＤ１" localSheetId="65">#REF!</definedName>
    <definedName name="ＤＤ１" localSheetId="66">#REF!</definedName>
    <definedName name="ＤＤ１" localSheetId="67">#REF!</definedName>
    <definedName name="ＤＤ１" localSheetId="68">#REF!</definedName>
    <definedName name="ＤＤ１" localSheetId="69">#REF!</definedName>
    <definedName name="ＤＤ１" localSheetId="70">#REF!</definedName>
    <definedName name="ＤＤ１" localSheetId="71">#REF!</definedName>
    <definedName name="ＤＤ１" localSheetId="72">#REF!</definedName>
    <definedName name="ＤＤ１" localSheetId="73">#REF!</definedName>
    <definedName name="ＤＤ１" localSheetId="74">#REF!</definedName>
    <definedName name="ＤＤ１" localSheetId="75">#REF!</definedName>
    <definedName name="ＤＤ１" localSheetId="76">#REF!</definedName>
    <definedName name="ＤＤ１" localSheetId="77">#REF!</definedName>
    <definedName name="ＤＤ１" localSheetId="78">#REF!</definedName>
    <definedName name="ＤＤ１" localSheetId="79">#REF!</definedName>
    <definedName name="ＤＤ１" localSheetId="80">#REF!</definedName>
    <definedName name="ＤＤ１" localSheetId="81">#REF!</definedName>
    <definedName name="ＤＤ１" localSheetId="82">#REF!</definedName>
    <definedName name="ＤＤ１" localSheetId="83">#REF!</definedName>
    <definedName name="ＤＤ１" localSheetId="84">#REF!</definedName>
    <definedName name="ＤＤ１" localSheetId="85">#REF!</definedName>
    <definedName name="ＤＤ１" localSheetId="86">#REF!</definedName>
    <definedName name="ＤＤ１" localSheetId="87">#REF!</definedName>
    <definedName name="ＤＤ１" localSheetId="88">#REF!</definedName>
    <definedName name="ＤＤ１" localSheetId="89">#REF!</definedName>
    <definedName name="ＤＤ１" localSheetId="90">#REF!</definedName>
    <definedName name="ＤＤ１" localSheetId="91">#REF!</definedName>
    <definedName name="ＤＤ１" localSheetId="92">#REF!</definedName>
    <definedName name="ＤＤ１" localSheetId="93">#REF!</definedName>
    <definedName name="ＤＤ１" localSheetId="94">#REF!</definedName>
    <definedName name="ＤＤ１" localSheetId="95">#REF!</definedName>
    <definedName name="ＤＤ１" localSheetId="96">#REF!</definedName>
    <definedName name="ＤＤ１" localSheetId="97">#REF!</definedName>
    <definedName name="ＤＤ１" localSheetId="98">#REF!</definedName>
    <definedName name="ＤＤ１" localSheetId="99">#REF!</definedName>
    <definedName name="ＤＤ１" localSheetId="15">#REF!</definedName>
    <definedName name="ＤＤ１" localSheetId="16">#REF!</definedName>
    <definedName name="ＤＤ１" localSheetId="17">#REF!</definedName>
    <definedName name="ＤＤ１" localSheetId="18">#REF!</definedName>
    <definedName name="ＤＤ１" localSheetId="19">#REF!</definedName>
    <definedName name="ＤＤ１" localSheetId="20">#REF!</definedName>
    <definedName name="ＤＤ１" localSheetId="21">#REF!</definedName>
    <definedName name="ＤＤ１" localSheetId="14">#REF!</definedName>
    <definedName name="ＤＤ１" localSheetId="7">#REF!</definedName>
    <definedName name="ＤＤ１" localSheetId="8">#REF!</definedName>
    <definedName name="ＤＤ１" localSheetId="9">#REF!</definedName>
    <definedName name="ＤＤ１" localSheetId="10">#REF!</definedName>
    <definedName name="ＤＤ１" localSheetId="11">#REF!</definedName>
    <definedName name="ＤＤ１" localSheetId="12">#REF!</definedName>
    <definedName name="ＤＤ１" localSheetId="13">#REF!</definedName>
    <definedName name="ＤＤ１" localSheetId="5">#REF!</definedName>
    <definedName name="ＤＤ１" localSheetId="6">#REF!</definedName>
    <definedName name="ＤＤ１">#REF!</definedName>
    <definedName name="Deposit" localSheetId="22" hidden="1">{#N/A,#N/A,FALSE,"Aging Summary";#N/A,#N/A,FALSE,"Ratio Analysis";#N/A,#N/A,FALSE,"Test 120 Day Accts";#N/A,#N/A,FALSE,"Tickmarks"}</definedName>
    <definedName name="Deposit" localSheetId="23" hidden="1">{#N/A,#N/A,FALSE,"Aging Summary";#N/A,#N/A,FALSE,"Ratio Analysis";#N/A,#N/A,FALSE,"Test 120 Day Accts";#N/A,#N/A,FALSE,"Tickmarks"}</definedName>
    <definedName name="Deposit" localSheetId="24" hidden="1">{#N/A,#N/A,FALSE,"Aging Summary";#N/A,#N/A,FALSE,"Ratio Analysis";#N/A,#N/A,FALSE,"Test 120 Day Accts";#N/A,#N/A,FALSE,"Tickmarks"}</definedName>
    <definedName name="Deposit" localSheetId="25" hidden="1">{#N/A,#N/A,FALSE,"Aging Summary";#N/A,#N/A,FALSE,"Ratio Analysis";#N/A,#N/A,FALSE,"Test 120 Day Accts";#N/A,#N/A,FALSE,"Tickmarks"}</definedName>
    <definedName name="Deposit" localSheetId="26" hidden="1">{#N/A,#N/A,FALSE,"Aging Summary";#N/A,#N/A,FALSE,"Ratio Analysis";#N/A,#N/A,FALSE,"Test 120 Day Accts";#N/A,#N/A,FALSE,"Tickmarks"}</definedName>
    <definedName name="Deposit" localSheetId="27" hidden="1">{#N/A,#N/A,FALSE,"Aging Summary";#N/A,#N/A,FALSE,"Ratio Analysis";#N/A,#N/A,FALSE,"Test 120 Day Accts";#N/A,#N/A,FALSE,"Tickmarks"}</definedName>
    <definedName name="Deposit" localSheetId="28" hidden="1">{#N/A,#N/A,FALSE,"Aging Summary";#N/A,#N/A,FALSE,"Ratio Analysis";#N/A,#N/A,FALSE,"Test 120 Day Accts";#N/A,#N/A,FALSE,"Tickmarks"}</definedName>
    <definedName name="Deposit" localSheetId="29" hidden="1">{#N/A,#N/A,FALSE,"Aging Summary";#N/A,#N/A,FALSE,"Ratio Analysis";#N/A,#N/A,FALSE,"Test 120 Day Accts";#N/A,#N/A,FALSE,"Tickmarks"}</definedName>
    <definedName name="Deposit" localSheetId="30" hidden="1">{#N/A,#N/A,FALSE,"Aging Summary";#N/A,#N/A,FALSE,"Ratio Analysis";#N/A,#N/A,FALSE,"Test 120 Day Accts";#N/A,#N/A,FALSE,"Tickmarks"}</definedName>
    <definedName name="Deposit" localSheetId="31" hidden="1">{#N/A,#N/A,FALSE,"Aging Summary";#N/A,#N/A,FALSE,"Ratio Analysis";#N/A,#N/A,FALSE,"Test 120 Day Accts";#N/A,#N/A,FALSE,"Tickmarks"}</definedName>
    <definedName name="Deposit" localSheetId="32" hidden="1">{#N/A,#N/A,FALSE,"Aging Summary";#N/A,#N/A,FALSE,"Ratio Analysis";#N/A,#N/A,FALSE,"Test 120 Day Accts";#N/A,#N/A,FALSE,"Tickmarks"}</definedName>
    <definedName name="Deposit" localSheetId="33" hidden="1">{#N/A,#N/A,FALSE,"Aging Summary";#N/A,#N/A,FALSE,"Ratio Analysis";#N/A,#N/A,FALSE,"Test 120 Day Accts";#N/A,#N/A,FALSE,"Tickmarks"}</definedName>
    <definedName name="Deposit" localSheetId="34" hidden="1">{#N/A,#N/A,FALSE,"Aging Summary";#N/A,#N/A,FALSE,"Ratio Analysis";#N/A,#N/A,FALSE,"Test 120 Day Accts";#N/A,#N/A,FALSE,"Tickmarks"}</definedName>
    <definedName name="Deposit" localSheetId="35" hidden="1">{#N/A,#N/A,FALSE,"Aging Summary";#N/A,#N/A,FALSE,"Ratio Analysis";#N/A,#N/A,FALSE,"Test 120 Day Accts";#N/A,#N/A,FALSE,"Tickmarks"}</definedName>
    <definedName name="Deposit" localSheetId="36" hidden="1">{#N/A,#N/A,FALSE,"Aging Summary";#N/A,#N/A,FALSE,"Ratio Analysis";#N/A,#N/A,FALSE,"Test 120 Day Accts";#N/A,#N/A,FALSE,"Tickmarks"}</definedName>
    <definedName name="Deposit" localSheetId="37" hidden="1">{#N/A,#N/A,FALSE,"Aging Summary";#N/A,#N/A,FALSE,"Ratio Analysis";#N/A,#N/A,FALSE,"Test 120 Day Accts";#N/A,#N/A,FALSE,"Tickmarks"}</definedName>
    <definedName name="Deposit" localSheetId="38" hidden="1">{#N/A,#N/A,FALSE,"Aging Summary";#N/A,#N/A,FALSE,"Ratio Analysis";#N/A,#N/A,FALSE,"Test 120 Day Accts";#N/A,#N/A,FALSE,"Tickmarks"}</definedName>
    <definedName name="Deposit" localSheetId="39" hidden="1">{#N/A,#N/A,FALSE,"Aging Summary";#N/A,#N/A,FALSE,"Ratio Analysis";#N/A,#N/A,FALSE,"Test 120 Day Accts";#N/A,#N/A,FALSE,"Tickmarks"}</definedName>
    <definedName name="Deposit" localSheetId="40" hidden="1">{#N/A,#N/A,FALSE,"Aging Summary";#N/A,#N/A,FALSE,"Ratio Analysis";#N/A,#N/A,FALSE,"Test 120 Day Accts";#N/A,#N/A,FALSE,"Tickmarks"}</definedName>
    <definedName name="Deposit" localSheetId="41" hidden="1">{#N/A,#N/A,FALSE,"Aging Summary";#N/A,#N/A,FALSE,"Ratio Analysis";#N/A,#N/A,FALSE,"Test 120 Day Accts";#N/A,#N/A,FALSE,"Tickmarks"}</definedName>
    <definedName name="Deposit" localSheetId="42" hidden="1">{#N/A,#N/A,FALSE,"Aging Summary";#N/A,#N/A,FALSE,"Ratio Analysis";#N/A,#N/A,FALSE,"Test 120 Day Accts";#N/A,#N/A,FALSE,"Tickmarks"}</definedName>
    <definedName name="Deposit" localSheetId="45" hidden="1">{#N/A,#N/A,FALSE,"Aging Summary";#N/A,#N/A,FALSE,"Ratio Analysis";#N/A,#N/A,FALSE,"Test 120 Day Accts";#N/A,#N/A,FALSE,"Tickmarks"}</definedName>
    <definedName name="Deposit" localSheetId="43" hidden="1">{#N/A,#N/A,FALSE,"Aging Summary";#N/A,#N/A,FALSE,"Ratio Analysis";#N/A,#N/A,FALSE,"Test 120 Day Accts";#N/A,#N/A,FALSE,"Tickmarks"}</definedName>
    <definedName name="Deposit" localSheetId="44" hidden="1">{#N/A,#N/A,FALSE,"Aging Summary";#N/A,#N/A,FALSE,"Ratio Analysis";#N/A,#N/A,FALSE,"Test 120 Day Accts";#N/A,#N/A,FALSE,"Tickmarks"}</definedName>
    <definedName name="Deposit" localSheetId="46" hidden="1">{#N/A,#N/A,FALSE,"Aging Summary";#N/A,#N/A,FALSE,"Ratio Analysis";#N/A,#N/A,FALSE,"Test 120 Day Accts";#N/A,#N/A,FALSE,"Tickmarks"}</definedName>
    <definedName name="Deposit" localSheetId="47" hidden="1">{#N/A,#N/A,FALSE,"Aging Summary";#N/A,#N/A,FALSE,"Ratio Analysis";#N/A,#N/A,FALSE,"Test 120 Day Accts";#N/A,#N/A,FALSE,"Tickmarks"}</definedName>
    <definedName name="Deposit" localSheetId="48" hidden="1">{#N/A,#N/A,FALSE,"Aging Summary";#N/A,#N/A,FALSE,"Ratio Analysis";#N/A,#N/A,FALSE,"Test 120 Day Accts";#N/A,#N/A,FALSE,"Tickmarks"}</definedName>
    <definedName name="Deposit" localSheetId="49" hidden="1">{#N/A,#N/A,FALSE,"Aging Summary";#N/A,#N/A,FALSE,"Ratio Analysis";#N/A,#N/A,FALSE,"Test 120 Day Accts";#N/A,#N/A,FALSE,"Tickmarks"}</definedName>
    <definedName name="Deposit" localSheetId="50" hidden="1">{#N/A,#N/A,FALSE,"Aging Summary";#N/A,#N/A,FALSE,"Ratio Analysis";#N/A,#N/A,FALSE,"Test 120 Day Accts";#N/A,#N/A,FALSE,"Tickmarks"}</definedName>
    <definedName name="Deposit" localSheetId="51" hidden="1">{#N/A,#N/A,FALSE,"Aging Summary";#N/A,#N/A,FALSE,"Ratio Analysis";#N/A,#N/A,FALSE,"Test 120 Day Accts";#N/A,#N/A,FALSE,"Tickmarks"}</definedName>
    <definedName name="Deposit" localSheetId="52" hidden="1">{#N/A,#N/A,FALSE,"Aging Summary";#N/A,#N/A,FALSE,"Ratio Analysis";#N/A,#N/A,FALSE,"Test 120 Day Accts";#N/A,#N/A,FALSE,"Tickmarks"}</definedName>
    <definedName name="Deposit" localSheetId="53" hidden="1">{#N/A,#N/A,FALSE,"Aging Summary";#N/A,#N/A,FALSE,"Ratio Analysis";#N/A,#N/A,FALSE,"Test 120 Day Accts";#N/A,#N/A,FALSE,"Tickmarks"}</definedName>
    <definedName name="Deposit" localSheetId="54" hidden="1">{#N/A,#N/A,FALSE,"Aging Summary";#N/A,#N/A,FALSE,"Ratio Analysis";#N/A,#N/A,FALSE,"Test 120 Day Accts";#N/A,#N/A,FALSE,"Tickmarks"}</definedName>
    <definedName name="Deposit" localSheetId="55" hidden="1">{#N/A,#N/A,FALSE,"Aging Summary";#N/A,#N/A,FALSE,"Ratio Analysis";#N/A,#N/A,FALSE,"Test 120 Day Accts";#N/A,#N/A,FALSE,"Tickmarks"}</definedName>
    <definedName name="Deposit" localSheetId="56" hidden="1">{#N/A,#N/A,FALSE,"Aging Summary";#N/A,#N/A,FALSE,"Ratio Analysis";#N/A,#N/A,FALSE,"Test 120 Day Accts";#N/A,#N/A,FALSE,"Tickmarks"}</definedName>
    <definedName name="Deposit" localSheetId="57" hidden="1">{#N/A,#N/A,FALSE,"Aging Summary";#N/A,#N/A,FALSE,"Ratio Analysis";#N/A,#N/A,FALSE,"Test 120 Day Accts";#N/A,#N/A,FALSE,"Tickmarks"}</definedName>
    <definedName name="Deposit" localSheetId="58" hidden="1">{#N/A,#N/A,FALSE,"Aging Summary";#N/A,#N/A,FALSE,"Ratio Analysis";#N/A,#N/A,FALSE,"Test 120 Day Accts";#N/A,#N/A,FALSE,"Tickmarks"}</definedName>
    <definedName name="Deposit" localSheetId="59" hidden="1">{#N/A,#N/A,FALSE,"Aging Summary";#N/A,#N/A,FALSE,"Ratio Analysis";#N/A,#N/A,FALSE,"Test 120 Day Accts";#N/A,#N/A,FALSE,"Tickmarks"}</definedName>
    <definedName name="Deposit" localSheetId="60" hidden="1">{#N/A,#N/A,FALSE,"Aging Summary";#N/A,#N/A,FALSE,"Ratio Analysis";#N/A,#N/A,FALSE,"Test 120 Day Accts";#N/A,#N/A,FALSE,"Tickmarks"}</definedName>
    <definedName name="Deposit" localSheetId="61" hidden="1">{#N/A,#N/A,FALSE,"Aging Summary";#N/A,#N/A,FALSE,"Ratio Analysis";#N/A,#N/A,FALSE,"Test 120 Day Accts";#N/A,#N/A,FALSE,"Tickmarks"}</definedName>
    <definedName name="Deposit" localSheetId="62" hidden="1">{#N/A,#N/A,FALSE,"Aging Summary";#N/A,#N/A,FALSE,"Ratio Analysis";#N/A,#N/A,FALSE,"Test 120 Day Accts";#N/A,#N/A,FALSE,"Tickmarks"}</definedName>
    <definedName name="Deposit" localSheetId="63" hidden="1">{#N/A,#N/A,FALSE,"Aging Summary";#N/A,#N/A,FALSE,"Ratio Analysis";#N/A,#N/A,FALSE,"Test 120 Day Accts";#N/A,#N/A,FALSE,"Tickmarks"}</definedName>
    <definedName name="Deposit" localSheetId="64" hidden="1">{#N/A,#N/A,FALSE,"Aging Summary";#N/A,#N/A,FALSE,"Ratio Analysis";#N/A,#N/A,FALSE,"Test 120 Day Accts";#N/A,#N/A,FALSE,"Tickmarks"}</definedName>
    <definedName name="Deposit" localSheetId="65" hidden="1">{#N/A,#N/A,FALSE,"Aging Summary";#N/A,#N/A,FALSE,"Ratio Analysis";#N/A,#N/A,FALSE,"Test 120 Day Accts";#N/A,#N/A,FALSE,"Tickmarks"}</definedName>
    <definedName name="Deposit" localSheetId="66" hidden="1">{#N/A,#N/A,FALSE,"Aging Summary";#N/A,#N/A,FALSE,"Ratio Analysis";#N/A,#N/A,FALSE,"Test 120 Day Accts";#N/A,#N/A,FALSE,"Tickmarks"}</definedName>
    <definedName name="Deposit" localSheetId="67" hidden="1">{#N/A,#N/A,FALSE,"Aging Summary";#N/A,#N/A,FALSE,"Ratio Analysis";#N/A,#N/A,FALSE,"Test 120 Day Accts";#N/A,#N/A,FALSE,"Tickmarks"}</definedName>
    <definedName name="Deposit" localSheetId="68" hidden="1">{#N/A,#N/A,FALSE,"Aging Summary";#N/A,#N/A,FALSE,"Ratio Analysis";#N/A,#N/A,FALSE,"Test 120 Day Accts";#N/A,#N/A,FALSE,"Tickmarks"}</definedName>
    <definedName name="Deposit" localSheetId="69" hidden="1">{#N/A,#N/A,FALSE,"Aging Summary";#N/A,#N/A,FALSE,"Ratio Analysis";#N/A,#N/A,FALSE,"Test 120 Day Accts";#N/A,#N/A,FALSE,"Tickmarks"}</definedName>
    <definedName name="Deposit" localSheetId="70" hidden="1">{#N/A,#N/A,FALSE,"Aging Summary";#N/A,#N/A,FALSE,"Ratio Analysis";#N/A,#N/A,FALSE,"Test 120 Day Accts";#N/A,#N/A,FALSE,"Tickmarks"}</definedName>
    <definedName name="Deposit" localSheetId="71" hidden="1">{#N/A,#N/A,FALSE,"Aging Summary";#N/A,#N/A,FALSE,"Ratio Analysis";#N/A,#N/A,FALSE,"Test 120 Day Accts";#N/A,#N/A,FALSE,"Tickmarks"}</definedName>
    <definedName name="Deposit" localSheetId="72" hidden="1">{#N/A,#N/A,FALSE,"Aging Summary";#N/A,#N/A,FALSE,"Ratio Analysis";#N/A,#N/A,FALSE,"Test 120 Day Accts";#N/A,#N/A,FALSE,"Tickmarks"}</definedName>
    <definedName name="Deposit" localSheetId="73" hidden="1">{#N/A,#N/A,FALSE,"Aging Summary";#N/A,#N/A,FALSE,"Ratio Analysis";#N/A,#N/A,FALSE,"Test 120 Day Accts";#N/A,#N/A,FALSE,"Tickmarks"}</definedName>
    <definedName name="Deposit" localSheetId="74" hidden="1">{#N/A,#N/A,FALSE,"Aging Summary";#N/A,#N/A,FALSE,"Ratio Analysis";#N/A,#N/A,FALSE,"Test 120 Day Accts";#N/A,#N/A,FALSE,"Tickmarks"}</definedName>
    <definedName name="Deposit" localSheetId="75" hidden="1">{#N/A,#N/A,FALSE,"Aging Summary";#N/A,#N/A,FALSE,"Ratio Analysis";#N/A,#N/A,FALSE,"Test 120 Day Accts";#N/A,#N/A,FALSE,"Tickmarks"}</definedName>
    <definedName name="Deposit" localSheetId="76" hidden="1">{#N/A,#N/A,FALSE,"Aging Summary";#N/A,#N/A,FALSE,"Ratio Analysis";#N/A,#N/A,FALSE,"Test 120 Day Accts";#N/A,#N/A,FALSE,"Tickmarks"}</definedName>
    <definedName name="Deposit" localSheetId="77" hidden="1">{#N/A,#N/A,FALSE,"Aging Summary";#N/A,#N/A,FALSE,"Ratio Analysis";#N/A,#N/A,FALSE,"Test 120 Day Accts";#N/A,#N/A,FALSE,"Tickmarks"}</definedName>
    <definedName name="Deposit" localSheetId="78" hidden="1">{#N/A,#N/A,FALSE,"Aging Summary";#N/A,#N/A,FALSE,"Ratio Analysis";#N/A,#N/A,FALSE,"Test 120 Day Accts";#N/A,#N/A,FALSE,"Tickmarks"}</definedName>
    <definedName name="Deposit" localSheetId="79" hidden="1">{#N/A,#N/A,FALSE,"Aging Summary";#N/A,#N/A,FALSE,"Ratio Analysis";#N/A,#N/A,FALSE,"Test 120 Day Accts";#N/A,#N/A,FALSE,"Tickmarks"}</definedName>
    <definedName name="Deposit" localSheetId="80" hidden="1">{#N/A,#N/A,FALSE,"Aging Summary";#N/A,#N/A,FALSE,"Ratio Analysis";#N/A,#N/A,FALSE,"Test 120 Day Accts";#N/A,#N/A,FALSE,"Tickmarks"}</definedName>
    <definedName name="Deposit" localSheetId="81" hidden="1">{#N/A,#N/A,FALSE,"Aging Summary";#N/A,#N/A,FALSE,"Ratio Analysis";#N/A,#N/A,FALSE,"Test 120 Day Accts";#N/A,#N/A,FALSE,"Tickmarks"}</definedName>
    <definedName name="Deposit" localSheetId="82" hidden="1">{#N/A,#N/A,FALSE,"Aging Summary";#N/A,#N/A,FALSE,"Ratio Analysis";#N/A,#N/A,FALSE,"Test 120 Day Accts";#N/A,#N/A,FALSE,"Tickmarks"}</definedName>
    <definedName name="Deposit" localSheetId="83" hidden="1">{#N/A,#N/A,FALSE,"Aging Summary";#N/A,#N/A,FALSE,"Ratio Analysis";#N/A,#N/A,FALSE,"Test 120 Day Accts";#N/A,#N/A,FALSE,"Tickmarks"}</definedName>
    <definedName name="Deposit" localSheetId="84" hidden="1">{#N/A,#N/A,FALSE,"Aging Summary";#N/A,#N/A,FALSE,"Ratio Analysis";#N/A,#N/A,FALSE,"Test 120 Day Accts";#N/A,#N/A,FALSE,"Tickmarks"}</definedName>
    <definedName name="Deposit" localSheetId="85" hidden="1">{#N/A,#N/A,FALSE,"Aging Summary";#N/A,#N/A,FALSE,"Ratio Analysis";#N/A,#N/A,FALSE,"Test 120 Day Accts";#N/A,#N/A,FALSE,"Tickmarks"}</definedName>
    <definedName name="Deposit" localSheetId="86" hidden="1">{#N/A,#N/A,FALSE,"Aging Summary";#N/A,#N/A,FALSE,"Ratio Analysis";#N/A,#N/A,FALSE,"Test 120 Day Accts";#N/A,#N/A,FALSE,"Tickmarks"}</definedName>
    <definedName name="Deposit" localSheetId="87" hidden="1">{#N/A,#N/A,FALSE,"Aging Summary";#N/A,#N/A,FALSE,"Ratio Analysis";#N/A,#N/A,FALSE,"Test 120 Day Accts";#N/A,#N/A,FALSE,"Tickmarks"}</definedName>
    <definedName name="Deposit" localSheetId="88" hidden="1">{#N/A,#N/A,FALSE,"Aging Summary";#N/A,#N/A,FALSE,"Ratio Analysis";#N/A,#N/A,FALSE,"Test 120 Day Accts";#N/A,#N/A,FALSE,"Tickmarks"}</definedName>
    <definedName name="Deposit" localSheetId="89" hidden="1">{#N/A,#N/A,FALSE,"Aging Summary";#N/A,#N/A,FALSE,"Ratio Analysis";#N/A,#N/A,FALSE,"Test 120 Day Accts";#N/A,#N/A,FALSE,"Tickmarks"}</definedName>
    <definedName name="Deposit" localSheetId="90" hidden="1">{#N/A,#N/A,FALSE,"Aging Summary";#N/A,#N/A,FALSE,"Ratio Analysis";#N/A,#N/A,FALSE,"Test 120 Day Accts";#N/A,#N/A,FALSE,"Tickmarks"}</definedName>
    <definedName name="Deposit" localSheetId="91" hidden="1">{#N/A,#N/A,FALSE,"Aging Summary";#N/A,#N/A,FALSE,"Ratio Analysis";#N/A,#N/A,FALSE,"Test 120 Day Accts";#N/A,#N/A,FALSE,"Tickmarks"}</definedName>
    <definedName name="Deposit" localSheetId="92" hidden="1">{#N/A,#N/A,FALSE,"Aging Summary";#N/A,#N/A,FALSE,"Ratio Analysis";#N/A,#N/A,FALSE,"Test 120 Day Accts";#N/A,#N/A,FALSE,"Tickmarks"}</definedName>
    <definedName name="Deposit" localSheetId="93" hidden="1">{#N/A,#N/A,FALSE,"Aging Summary";#N/A,#N/A,FALSE,"Ratio Analysis";#N/A,#N/A,FALSE,"Test 120 Day Accts";#N/A,#N/A,FALSE,"Tickmarks"}</definedName>
    <definedName name="Deposit" localSheetId="94" hidden="1">{#N/A,#N/A,FALSE,"Aging Summary";#N/A,#N/A,FALSE,"Ratio Analysis";#N/A,#N/A,FALSE,"Test 120 Day Accts";#N/A,#N/A,FALSE,"Tickmarks"}</definedName>
    <definedName name="Deposit" localSheetId="95" hidden="1">{#N/A,#N/A,FALSE,"Aging Summary";#N/A,#N/A,FALSE,"Ratio Analysis";#N/A,#N/A,FALSE,"Test 120 Day Accts";#N/A,#N/A,FALSE,"Tickmarks"}</definedName>
    <definedName name="Deposit" localSheetId="96" hidden="1">{#N/A,#N/A,FALSE,"Aging Summary";#N/A,#N/A,FALSE,"Ratio Analysis";#N/A,#N/A,FALSE,"Test 120 Day Accts";#N/A,#N/A,FALSE,"Tickmarks"}</definedName>
    <definedName name="Deposit" localSheetId="97" hidden="1">{#N/A,#N/A,FALSE,"Aging Summary";#N/A,#N/A,FALSE,"Ratio Analysis";#N/A,#N/A,FALSE,"Test 120 Day Accts";#N/A,#N/A,FALSE,"Tickmarks"}</definedName>
    <definedName name="Deposit" localSheetId="98" hidden="1">{#N/A,#N/A,FALSE,"Aging Summary";#N/A,#N/A,FALSE,"Ratio Analysis";#N/A,#N/A,FALSE,"Test 120 Day Accts";#N/A,#N/A,FALSE,"Tickmarks"}</definedName>
    <definedName name="Deposit" localSheetId="99" hidden="1">{#N/A,#N/A,FALSE,"Aging Summary";#N/A,#N/A,FALSE,"Ratio Analysis";#N/A,#N/A,FALSE,"Test 120 Day Accts";#N/A,#N/A,FALSE,"Tickmarks"}</definedName>
    <definedName name="Deposit" localSheetId="15" hidden="1">{#N/A,#N/A,FALSE,"Aging Summary";#N/A,#N/A,FALSE,"Ratio Analysis";#N/A,#N/A,FALSE,"Test 120 Day Accts";#N/A,#N/A,FALSE,"Tickmarks"}</definedName>
    <definedName name="Deposit" localSheetId="16" hidden="1">{#N/A,#N/A,FALSE,"Aging Summary";#N/A,#N/A,FALSE,"Ratio Analysis";#N/A,#N/A,FALSE,"Test 120 Day Accts";#N/A,#N/A,FALSE,"Tickmarks"}</definedName>
    <definedName name="Deposit" localSheetId="17" hidden="1">{#N/A,#N/A,FALSE,"Aging Summary";#N/A,#N/A,FALSE,"Ratio Analysis";#N/A,#N/A,FALSE,"Test 120 Day Accts";#N/A,#N/A,FALSE,"Tickmarks"}</definedName>
    <definedName name="Deposit" localSheetId="18" hidden="1">{#N/A,#N/A,FALSE,"Aging Summary";#N/A,#N/A,FALSE,"Ratio Analysis";#N/A,#N/A,FALSE,"Test 120 Day Accts";#N/A,#N/A,FALSE,"Tickmarks"}</definedName>
    <definedName name="Deposit" localSheetId="19" hidden="1">{#N/A,#N/A,FALSE,"Aging Summary";#N/A,#N/A,FALSE,"Ratio Analysis";#N/A,#N/A,FALSE,"Test 120 Day Accts";#N/A,#N/A,FALSE,"Tickmarks"}</definedName>
    <definedName name="Deposit" localSheetId="20" hidden="1">{#N/A,#N/A,FALSE,"Aging Summary";#N/A,#N/A,FALSE,"Ratio Analysis";#N/A,#N/A,FALSE,"Test 120 Day Accts";#N/A,#N/A,FALSE,"Tickmarks"}</definedName>
    <definedName name="Deposit" localSheetId="21" hidden="1">{#N/A,#N/A,FALSE,"Aging Summary";#N/A,#N/A,FALSE,"Ratio Analysis";#N/A,#N/A,FALSE,"Test 120 Day Accts";#N/A,#N/A,FALSE,"Tickmarks"}</definedName>
    <definedName name="Deposit" localSheetId="14" hidden="1">{#N/A,#N/A,FALSE,"Aging Summary";#N/A,#N/A,FALSE,"Ratio Analysis";#N/A,#N/A,FALSE,"Test 120 Day Accts";#N/A,#N/A,FALSE,"Tickmarks"}</definedName>
    <definedName name="Deposit" localSheetId="7" hidden="1">{#N/A,#N/A,FALSE,"Aging Summary";#N/A,#N/A,FALSE,"Ratio Analysis";#N/A,#N/A,FALSE,"Test 120 Day Accts";#N/A,#N/A,FALSE,"Tickmarks"}</definedName>
    <definedName name="Deposit" localSheetId="8" hidden="1">{#N/A,#N/A,FALSE,"Aging Summary";#N/A,#N/A,FALSE,"Ratio Analysis";#N/A,#N/A,FALSE,"Test 120 Day Accts";#N/A,#N/A,FALSE,"Tickmarks"}</definedName>
    <definedName name="Deposit" localSheetId="9" hidden="1">{#N/A,#N/A,FALSE,"Aging Summary";#N/A,#N/A,FALSE,"Ratio Analysis";#N/A,#N/A,FALSE,"Test 120 Day Accts";#N/A,#N/A,FALSE,"Tickmarks"}</definedName>
    <definedName name="Deposit" localSheetId="10" hidden="1">{#N/A,#N/A,FALSE,"Aging Summary";#N/A,#N/A,FALSE,"Ratio Analysis";#N/A,#N/A,FALSE,"Test 120 Day Accts";#N/A,#N/A,FALSE,"Tickmarks"}</definedName>
    <definedName name="Deposit" localSheetId="11" hidden="1">{#N/A,#N/A,FALSE,"Aging Summary";#N/A,#N/A,FALSE,"Ratio Analysis";#N/A,#N/A,FALSE,"Test 120 Day Accts";#N/A,#N/A,FALSE,"Tickmarks"}</definedName>
    <definedName name="Deposit" localSheetId="12" hidden="1">{#N/A,#N/A,FALSE,"Aging Summary";#N/A,#N/A,FALSE,"Ratio Analysis";#N/A,#N/A,FALSE,"Test 120 Day Accts";#N/A,#N/A,FALSE,"Tickmarks"}</definedName>
    <definedName name="Deposit" localSheetId="13" hidden="1">{#N/A,#N/A,FALSE,"Aging Summary";#N/A,#N/A,FALSE,"Ratio Analysis";#N/A,#N/A,FALSE,"Test 120 Day Accts";#N/A,#N/A,FALSE,"Tickmarks"}</definedName>
    <definedName name="Deposit" localSheetId="5" hidden="1">{#N/A,#N/A,FALSE,"Aging Summary";#N/A,#N/A,FALSE,"Ratio Analysis";#N/A,#N/A,FALSE,"Test 120 Day Accts";#N/A,#N/A,FALSE,"Tickmarks"}</definedName>
    <definedName name="Deposit" localSheetId="6" hidden="1">{#N/A,#N/A,FALSE,"Aging Summary";#N/A,#N/A,FALSE,"Ratio Analysis";#N/A,#N/A,FALSE,"Test 120 Day Accts";#N/A,#N/A,FALSE,"Tickmarks"}</definedName>
    <definedName name="Deposit" hidden="1">{#N/A,#N/A,FALSE,"Aging Summary";#N/A,#N/A,FALSE,"Ratio Analysis";#N/A,#N/A,FALSE,"Test 120 Day Accts";#N/A,#N/A,FALSE,"Tickmarks"}</definedName>
    <definedName name="DM" localSheetId="45">[2]A!#REF!</definedName>
    <definedName name="DM" localSheetId="43">[2]A!#REF!</definedName>
    <definedName name="DM" localSheetId="44">[2]A!#REF!</definedName>
    <definedName name="DM" localSheetId="46">[2]A!#REF!</definedName>
    <definedName name="DM" localSheetId="47">[2]A!#REF!</definedName>
    <definedName name="DM" localSheetId="48">[2]A!#REF!</definedName>
    <definedName name="DM" localSheetId="49">[2]A!#REF!</definedName>
    <definedName name="DM" localSheetId="50">[2]A!#REF!</definedName>
    <definedName name="DM" localSheetId="51">[2]A!#REF!</definedName>
    <definedName name="DM" localSheetId="52">[2]A!#REF!</definedName>
    <definedName name="DM" localSheetId="53">[2]A!#REF!</definedName>
    <definedName name="DM" localSheetId="54">[2]A!#REF!</definedName>
    <definedName name="DM" localSheetId="55">[2]A!#REF!</definedName>
    <definedName name="DM" localSheetId="56">[2]A!#REF!</definedName>
    <definedName name="DM" localSheetId="57">[2]A!#REF!</definedName>
    <definedName name="DM" localSheetId="58">[2]A!#REF!</definedName>
    <definedName name="DM" localSheetId="59">[2]A!#REF!</definedName>
    <definedName name="DM" localSheetId="60">[2]A!#REF!</definedName>
    <definedName name="DM" localSheetId="61">[2]A!#REF!</definedName>
    <definedName name="DM" localSheetId="62">[2]A!#REF!</definedName>
    <definedName name="DM" localSheetId="63">[2]A!#REF!</definedName>
    <definedName name="DM" localSheetId="64">[2]A!#REF!</definedName>
    <definedName name="DM" localSheetId="65">[2]A!#REF!</definedName>
    <definedName name="DM" localSheetId="66">[2]A!#REF!</definedName>
    <definedName name="DM" localSheetId="67">[2]A!#REF!</definedName>
    <definedName name="DM" localSheetId="68">[2]A!#REF!</definedName>
    <definedName name="DM" localSheetId="69">[2]A!#REF!</definedName>
    <definedName name="DM" localSheetId="70">[2]A!#REF!</definedName>
    <definedName name="DM" localSheetId="71">[2]A!#REF!</definedName>
    <definedName name="DM" localSheetId="72">[2]A!#REF!</definedName>
    <definedName name="DM" localSheetId="73">[2]A!#REF!</definedName>
    <definedName name="DM" localSheetId="74">[2]A!#REF!</definedName>
    <definedName name="DM" localSheetId="75">[2]A!#REF!</definedName>
    <definedName name="DM" localSheetId="76">[2]A!#REF!</definedName>
    <definedName name="DM" localSheetId="77">[2]A!#REF!</definedName>
    <definedName name="DM" localSheetId="78">[2]A!#REF!</definedName>
    <definedName name="DM" localSheetId="79">[2]A!#REF!</definedName>
    <definedName name="DM" localSheetId="80">[2]A!#REF!</definedName>
    <definedName name="DM" localSheetId="81">[2]A!#REF!</definedName>
    <definedName name="DM" localSheetId="82">[2]A!#REF!</definedName>
    <definedName name="DM" localSheetId="83">[2]A!#REF!</definedName>
    <definedName name="DM" localSheetId="84">[2]A!#REF!</definedName>
    <definedName name="DM" localSheetId="85">[2]A!#REF!</definedName>
    <definedName name="DM" localSheetId="86">[2]A!#REF!</definedName>
    <definedName name="DM" localSheetId="87">[2]A!#REF!</definedName>
    <definedName name="DM" localSheetId="88">[2]A!#REF!</definedName>
    <definedName name="DM" localSheetId="89">[2]A!#REF!</definedName>
    <definedName name="DM" localSheetId="90">[2]A!#REF!</definedName>
    <definedName name="DM" localSheetId="91">[2]A!#REF!</definedName>
    <definedName name="DM" localSheetId="92">[2]A!#REF!</definedName>
    <definedName name="DM" localSheetId="93">[2]A!#REF!</definedName>
    <definedName name="DM" localSheetId="94">[2]A!#REF!</definedName>
    <definedName name="DM" localSheetId="95">[2]A!#REF!</definedName>
    <definedName name="DM" localSheetId="96">[2]A!#REF!</definedName>
    <definedName name="DM" localSheetId="97">[2]A!#REF!</definedName>
    <definedName name="DM" localSheetId="98">[2]A!#REF!</definedName>
    <definedName name="DM" localSheetId="99">[2]A!#REF!</definedName>
    <definedName name="DM">[2]A!#REF!</definedName>
    <definedName name="dsdsd" localSheetId="22">#REF!</definedName>
    <definedName name="dsdsd" localSheetId="23">#REF!</definedName>
    <definedName name="dsdsd" localSheetId="24">#REF!</definedName>
    <definedName name="dsdsd" localSheetId="25">#REF!</definedName>
    <definedName name="dsdsd" localSheetId="26">#REF!</definedName>
    <definedName name="dsdsd" localSheetId="27">#REF!</definedName>
    <definedName name="dsdsd" localSheetId="28">#REF!</definedName>
    <definedName name="dsdsd" localSheetId="29">#REF!</definedName>
    <definedName name="dsdsd" localSheetId="30">#REF!</definedName>
    <definedName name="dsdsd" localSheetId="31">#REF!</definedName>
    <definedName name="dsdsd" localSheetId="32">#REF!</definedName>
    <definedName name="dsdsd" localSheetId="33">#REF!</definedName>
    <definedName name="dsdsd" localSheetId="34">#REF!</definedName>
    <definedName name="dsdsd" localSheetId="35">#REF!</definedName>
    <definedName name="dsdsd" localSheetId="36">#REF!</definedName>
    <definedName name="dsdsd" localSheetId="37">#REF!</definedName>
    <definedName name="dsdsd" localSheetId="38">#REF!</definedName>
    <definedName name="dsdsd" localSheetId="39">#REF!</definedName>
    <definedName name="dsdsd" localSheetId="40">#REF!</definedName>
    <definedName name="dsdsd" localSheetId="41">#REF!</definedName>
    <definedName name="dsdsd" localSheetId="42">#REF!</definedName>
    <definedName name="dsdsd" localSheetId="45">#REF!</definedName>
    <definedName name="dsdsd" localSheetId="43">#REF!</definedName>
    <definedName name="dsdsd" localSheetId="44">#REF!</definedName>
    <definedName name="dsdsd" localSheetId="46">#REF!</definedName>
    <definedName name="dsdsd" localSheetId="47">#REF!</definedName>
    <definedName name="dsdsd" localSheetId="48">#REF!</definedName>
    <definedName name="dsdsd" localSheetId="49">#REF!</definedName>
    <definedName name="dsdsd" localSheetId="50">#REF!</definedName>
    <definedName name="dsdsd" localSheetId="51">#REF!</definedName>
    <definedName name="dsdsd" localSheetId="52">#REF!</definedName>
    <definedName name="dsdsd" localSheetId="53">#REF!</definedName>
    <definedName name="dsdsd" localSheetId="54">#REF!</definedName>
    <definedName name="dsdsd" localSheetId="55">#REF!</definedName>
    <definedName name="dsdsd" localSheetId="56">#REF!</definedName>
    <definedName name="dsdsd" localSheetId="57">#REF!</definedName>
    <definedName name="dsdsd" localSheetId="58">#REF!</definedName>
    <definedName name="dsdsd" localSheetId="59">#REF!</definedName>
    <definedName name="dsdsd" localSheetId="60">#REF!</definedName>
    <definedName name="dsdsd" localSheetId="61">#REF!</definedName>
    <definedName name="dsdsd" localSheetId="62">#REF!</definedName>
    <definedName name="dsdsd" localSheetId="63">#REF!</definedName>
    <definedName name="dsdsd" localSheetId="64">#REF!</definedName>
    <definedName name="dsdsd" localSheetId="65">#REF!</definedName>
    <definedName name="dsdsd" localSheetId="66">#REF!</definedName>
    <definedName name="dsdsd" localSheetId="67">#REF!</definedName>
    <definedName name="dsdsd" localSheetId="68">#REF!</definedName>
    <definedName name="dsdsd" localSheetId="69">#REF!</definedName>
    <definedName name="dsdsd" localSheetId="70">#REF!</definedName>
    <definedName name="dsdsd" localSheetId="71">#REF!</definedName>
    <definedName name="dsdsd" localSheetId="72">#REF!</definedName>
    <definedName name="dsdsd" localSheetId="73">#REF!</definedName>
    <definedName name="dsdsd" localSheetId="74">#REF!</definedName>
    <definedName name="dsdsd" localSheetId="75">#REF!</definedName>
    <definedName name="dsdsd" localSheetId="76">#REF!</definedName>
    <definedName name="dsdsd" localSheetId="77">#REF!</definedName>
    <definedName name="dsdsd" localSheetId="78">#REF!</definedName>
    <definedName name="dsdsd" localSheetId="79">#REF!</definedName>
    <definedName name="dsdsd" localSheetId="80">#REF!</definedName>
    <definedName name="dsdsd" localSheetId="81">#REF!</definedName>
    <definedName name="dsdsd" localSheetId="82">#REF!</definedName>
    <definedName name="dsdsd" localSheetId="83">#REF!</definedName>
    <definedName name="dsdsd" localSheetId="84">#REF!</definedName>
    <definedName name="dsdsd" localSheetId="85">#REF!</definedName>
    <definedName name="dsdsd" localSheetId="86">#REF!</definedName>
    <definedName name="dsdsd" localSheetId="87">#REF!</definedName>
    <definedName name="dsdsd" localSheetId="88">#REF!</definedName>
    <definedName name="dsdsd" localSheetId="89">#REF!</definedName>
    <definedName name="dsdsd" localSheetId="90">#REF!</definedName>
    <definedName name="dsdsd" localSheetId="91">#REF!</definedName>
    <definedName name="dsdsd" localSheetId="92">#REF!</definedName>
    <definedName name="dsdsd" localSheetId="93">#REF!</definedName>
    <definedName name="dsdsd" localSheetId="94">#REF!</definedName>
    <definedName name="dsdsd" localSheetId="95">#REF!</definedName>
    <definedName name="dsdsd" localSheetId="96">#REF!</definedName>
    <definedName name="dsdsd" localSheetId="97">#REF!</definedName>
    <definedName name="dsdsd" localSheetId="98">#REF!</definedName>
    <definedName name="dsdsd" localSheetId="99">#REF!</definedName>
    <definedName name="dsdsd" localSheetId="15">#REF!</definedName>
    <definedName name="dsdsd" localSheetId="16">#REF!</definedName>
    <definedName name="dsdsd" localSheetId="17">#REF!</definedName>
    <definedName name="dsdsd" localSheetId="18">#REF!</definedName>
    <definedName name="dsdsd" localSheetId="19">#REF!</definedName>
    <definedName name="dsdsd" localSheetId="20">#REF!</definedName>
    <definedName name="dsdsd" localSheetId="21">#REF!</definedName>
    <definedName name="dsdsd" localSheetId="14">#REF!</definedName>
    <definedName name="dsdsd" localSheetId="7">#REF!</definedName>
    <definedName name="dsdsd" localSheetId="8">#REF!</definedName>
    <definedName name="dsdsd" localSheetId="9">#REF!</definedName>
    <definedName name="dsdsd" localSheetId="10">#REF!</definedName>
    <definedName name="dsdsd" localSheetId="11">#REF!</definedName>
    <definedName name="dsdsd" localSheetId="12">#REF!</definedName>
    <definedName name="dsdsd" localSheetId="13">#REF!</definedName>
    <definedName name="dsdsd" localSheetId="5">#REF!</definedName>
    <definedName name="dsdsd" localSheetId="6">#REF!</definedName>
    <definedName name="dsdsd">#REF!</definedName>
    <definedName name="Employee" localSheetId="22" hidden="1">{#N/A,#N/A,FALSE,"Aging Summary";#N/A,#N/A,FALSE,"Ratio Analysis";#N/A,#N/A,FALSE,"Test 120 Day Accts";#N/A,#N/A,FALSE,"Tickmarks"}</definedName>
    <definedName name="Employee" localSheetId="23" hidden="1">{#N/A,#N/A,FALSE,"Aging Summary";#N/A,#N/A,FALSE,"Ratio Analysis";#N/A,#N/A,FALSE,"Test 120 Day Accts";#N/A,#N/A,FALSE,"Tickmarks"}</definedName>
    <definedName name="Employee" localSheetId="24" hidden="1">{#N/A,#N/A,FALSE,"Aging Summary";#N/A,#N/A,FALSE,"Ratio Analysis";#N/A,#N/A,FALSE,"Test 120 Day Accts";#N/A,#N/A,FALSE,"Tickmarks"}</definedName>
    <definedName name="Employee" localSheetId="25" hidden="1">{#N/A,#N/A,FALSE,"Aging Summary";#N/A,#N/A,FALSE,"Ratio Analysis";#N/A,#N/A,FALSE,"Test 120 Day Accts";#N/A,#N/A,FALSE,"Tickmarks"}</definedName>
    <definedName name="Employee" localSheetId="26" hidden="1">{#N/A,#N/A,FALSE,"Aging Summary";#N/A,#N/A,FALSE,"Ratio Analysis";#N/A,#N/A,FALSE,"Test 120 Day Accts";#N/A,#N/A,FALSE,"Tickmarks"}</definedName>
    <definedName name="Employee" localSheetId="27" hidden="1">{#N/A,#N/A,FALSE,"Aging Summary";#N/A,#N/A,FALSE,"Ratio Analysis";#N/A,#N/A,FALSE,"Test 120 Day Accts";#N/A,#N/A,FALSE,"Tickmarks"}</definedName>
    <definedName name="Employee" localSheetId="28" hidden="1">{#N/A,#N/A,FALSE,"Aging Summary";#N/A,#N/A,FALSE,"Ratio Analysis";#N/A,#N/A,FALSE,"Test 120 Day Accts";#N/A,#N/A,FALSE,"Tickmarks"}</definedName>
    <definedName name="Employee" localSheetId="29" hidden="1">{#N/A,#N/A,FALSE,"Aging Summary";#N/A,#N/A,FALSE,"Ratio Analysis";#N/A,#N/A,FALSE,"Test 120 Day Accts";#N/A,#N/A,FALSE,"Tickmarks"}</definedName>
    <definedName name="Employee" localSheetId="30" hidden="1">{#N/A,#N/A,FALSE,"Aging Summary";#N/A,#N/A,FALSE,"Ratio Analysis";#N/A,#N/A,FALSE,"Test 120 Day Accts";#N/A,#N/A,FALSE,"Tickmarks"}</definedName>
    <definedName name="Employee" localSheetId="31" hidden="1">{#N/A,#N/A,FALSE,"Aging Summary";#N/A,#N/A,FALSE,"Ratio Analysis";#N/A,#N/A,FALSE,"Test 120 Day Accts";#N/A,#N/A,FALSE,"Tickmarks"}</definedName>
    <definedName name="Employee" localSheetId="32" hidden="1">{#N/A,#N/A,FALSE,"Aging Summary";#N/A,#N/A,FALSE,"Ratio Analysis";#N/A,#N/A,FALSE,"Test 120 Day Accts";#N/A,#N/A,FALSE,"Tickmarks"}</definedName>
    <definedName name="Employee" localSheetId="33" hidden="1">{#N/A,#N/A,FALSE,"Aging Summary";#N/A,#N/A,FALSE,"Ratio Analysis";#N/A,#N/A,FALSE,"Test 120 Day Accts";#N/A,#N/A,FALSE,"Tickmarks"}</definedName>
    <definedName name="Employee" localSheetId="34" hidden="1">{#N/A,#N/A,FALSE,"Aging Summary";#N/A,#N/A,FALSE,"Ratio Analysis";#N/A,#N/A,FALSE,"Test 120 Day Accts";#N/A,#N/A,FALSE,"Tickmarks"}</definedName>
    <definedName name="Employee" localSheetId="35" hidden="1">{#N/A,#N/A,FALSE,"Aging Summary";#N/A,#N/A,FALSE,"Ratio Analysis";#N/A,#N/A,FALSE,"Test 120 Day Accts";#N/A,#N/A,FALSE,"Tickmarks"}</definedName>
    <definedName name="Employee" localSheetId="36" hidden="1">{#N/A,#N/A,FALSE,"Aging Summary";#N/A,#N/A,FALSE,"Ratio Analysis";#N/A,#N/A,FALSE,"Test 120 Day Accts";#N/A,#N/A,FALSE,"Tickmarks"}</definedName>
    <definedName name="Employee" localSheetId="37" hidden="1">{#N/A,#N/A,FALSE,"Aging Summary";#N/A,#N/A,FALSE,"Ratio Analysis";#N/A,#N/A,FALSE,"Test 120 Day Accts";#N/A,#N/A,FALSE,"Tickmarks"}</definedName>
    <definedName name="Employee" localSheetId="38" hidden="1">{#N/A,#N/A,FALSE,"Aging Summary";#N/A,#N/A,FALSE,"Ratio Analysis";#N/A,#N/A,FALSE,"Test 120 Day Accts";#N/A,#N/A,FALSE,"Tickmarks"}</definedName>
    <definedName name="Employee" localSheetId="39" hidden="1">{#N/A,#N/A,FALSE,"Aging Summary";#N/A,#N/A,FALSE,"Ratio Analysis";#N/A,#N/A,FALSE,"Test 120 Day Accts";#N/A,#N/A,FALSE,"Tickmarks"}</definedName>
    <definedName name="Employee" localSheetId="40" hidden="1">{#N/A,#N/A,FALSE,"Aging Summary";#N/A,#N/A,FALSE,"Ratio Analysis";#N/A,#N/A,FALSE,"Test 120 Day Accts";#N/A,#N/A,FALSE,"Tickmarks"}</definedName>
    <definedName name="Employee" localSheetId="41" hidden="1">{#N/A,#N/A,FALSE,"Aging Summary";#N/A,#N/A,FALSE,"Ratio Analysis";#N/A,#N/A,FALSE,"Test 120 Day Accts";#N/A,#N/A,FALSE,"Tickmarks"}</definedName>
    <definedName name="Employee" localSheetId="42" hidden="1">{#N/A,#N/A,FALSE,"Aging Summary";#N/A,#N/A,FALSE,"Ratio Analysis";#N/A,#N/A,FALSE,"Test 120 Day Accts";#N/A,#N/A,FALSE,"Tickmarks"}</definedName>
    <definedName name="Employee" localSheetId="45" hidden="1">{#N/A,#N/A,FALSE,"Aging Summary";#N/A,#N/A,FALSE,"Ratio Analysis";#N/A,#N/A,FALSE,"Test 120 Day Accts";#N/A,#N/A,FALSE,"Tickmarks"}</definedName>
    <definedName name="Employee" localSheetId="43" hidden="1">{#N/A,#N/A,FALSE,"Aging Summary";#N/A,#N/A,FALSE,"Ratio Analysis";#N/A,#N/A,FALSE,"Test 120 Day Accts";#N/A,#N/A,FALSE,"Tickmarks"}</definedName>
    <definedName name="Employee" localSheetId="44" hidden="1">{#N/A,#N/A,FALSE,"Aging Summary";#N/A,#N/A,FALSE,"Ratio Analysis";#N/A,#N/A,FALSE,"Test 120 Day Accts";#N/A,#N/A,FALSE,"Tickmarks"}</definedName>
    <definedName name="Employee" localSheetId="46" hidden="1">{#N/A,#N/A,FALSE,"Aging Summary";#N/A,#N/A,FALSE,"Ratio Analysis";#N/A,#N/A,FALSE,"Test 120 Day Accts";#N/A,#N/A,FALSE,"Tickmarks"}</definedName>
    <definedName name="Employee" localSheetId="47" hidden="1">{#N/A,#N/A,FALSE,"Aging Summary";#N/A,#N/A,FALSE,"Ratio Analysis";#N/A,#N/A,FALSE,"Test 120 Day Accts";#N/A,#N/A,FALSE,"Tickmarks"}</definedName>
    <definedName name="Employee" localSheetId="48" hidden="1">{#N/A,#N/A,FALSE,"Aging Summary";#N/A,#N/A,FALSE,"Ratio Analysis";#N/A,#N/A,FALSE,"Test 120 Day Accts";#N/A,#N/A,FALSE,"Tickmarks"}</definedName>
    <definedName name="Employee" localSheetId="49" hidden="1">{#N/A,#N/A,FALSE,"Aging Summary";#N/A,#N/A,FALSE,"Ratio Analysis";#N/A,#N/A,FALSE,"Test 120 Day Accts";#N/A,#N/A,FALSE,"Tickmarks"}</definedName>
    <definedName name="Employee" localSheetId="50" hidden="1">{#N/A,#N/A,FALSE,"Aging Summary";#N/A,#N/A,FALSE,"Ratio Analysis";#N/A,#N/A,FALSE,"Test 120 Day Accts";#N/A,#N/A,FALSE,"Tickmarks"}</definedName>
    <definedName name="Employee" localSheetId="51" hidden="1">{#N/A,#N/A,FALSE,"Aging Summary";#N/A,#N/A,FALSE,"Ratio Analysis";#N/A,#N/A,FALSE,"Test 120 Day Accts";#N/A,#N/A,FALSE,"Tickmarks"}</definedName>
    <definedName name="Employee" localSheetId="52" hidden="1">{#N/A,#N/A,FALSE,"Aging Summary";#N/A,#N/A,FALSE,"Ratio Analysis";#N/A,#N/A,FALSE,"Test 120 Day Accts";#N/A,#N/A,FALSE,"Tickmarks"}</definedName>
    <definedName name="Employee" localSheetId="53" hidden="1">{#N/A,#N/A,FALSE,"Aging Summary";#N/A,#N/A,FALSE,"Ratio Analysis";#N/A,#N/A,FALSE,"Test 120 Day Accts";#N/A,#N/A,FALSE,"Tickmarks"}</definedName>
    <definedName name="Employee" localSheetId="54" hidden="1">{#N/A,#N/A,FALSE,"Aging Summary";#N/A,#N/A,FALSE,"Ratio Analysis";#N/A,#N/A,FALSE,"Test 120 Day Accts";#N/A,#N/A,FALSE,"Tickmarks"}</definedName>
    <definedName name="Employee" localSheetId="55" hidden="1">{#N/A,#N/A,FALSE,"Aging Summary";#N/A,#N/A,FALSE,"Ratio Analysis";#N/A,#N/A,FALSE,"Test 120 Day Accts";#N/A,#N/A,FALSE,"Tickmarks"}</definedName>
    <definedName name="Employee" localSheetId="56" hidden="1">{#N/A,#N/A,FALSE,"Aging Summary";#N/A,#N/A,FALSE,"Ratio Analysis";#N/A,#N/A,FALSE,"Test 120 Day Accts";#N/A,#N/A,FALSE,"Tickmarks"}</definedName>
    <definedName name="Employee" localSheetId="57" hidden="1">{#N/A,#N/A,FALSE,"Aging Summary";#N/A,#N/A,FALSE,"Ratio Analysis";#N/A,#N/A,FALSE,"Test 120 Day Accts";#N/A,#N/A,FALSE,"Tickmarks"}</definedName>
    <definedName name="Employee" localSheetId="58" hidden="1">{#N/A,#N/A,FALSE,"Aging Summary";#N/A,#N/A,FALSE,"Ratio Analysis";#N/A,#N/A,FALSE,"Test 120 Day Accts";#N/A,#N/A,FALSE,"Tickmarks"}</definedName>
    <definedName name="Employee" localSheetId="59" hidden="1">{#N/A,#N/A,FALSE,"Aging Summary";#N/A,#N/A,FALSE,"Ratio Analysis";#N/A,#N/A,FALSE,"Test 120 Day Accts";#N/A,#N/A,FALSE,"Tickmarks"}</definedName>
    <definedName name="Employee" localSheetId="60" hidden="1">{#N/A,#N/A,FALSE,"Aging Summary";#N/A,#N/A,FALSE,"Ratio Analysis";#N/A,#N/A,FALSE,"Test 120 Day Accts";#N/A,#N/A,FALSE,"Tickmarks"}</definedName>
    <definedName name="Employee" localSheetId="61" hidden="1">{#N/A,#N/A,FALSE,"Aging Summary";#N/A,#N/A,FALSE,"Ratio Analysis";#N/A,#N/A,FALSE,"Test 120 Day Accts";#N/A,#N/A,FALSE,"Tickmarks"}</definedName>
    <definedName name="Employee" localSheetId="62" hidden="1">{#N/A,#N/A,FALSE,"Aging Summary";#N/A,#N/A,FALSE,"Ratio Analysis";#N/A,#N/A,FALSE,"Test 120 Day Accts";#N/A,#N/A,FALSE,"Tickmarks"}</definedName>
    <definedName name="Employee" localSheetId="63" hidden="1">{#N/A,#N/A,FALSE,"Aging Summary";#N/A,#N/A,FALSE,"Ratio Analysis";#N/A,#N/A,FALSE,"Test 120 Day Accts";#N/A,#N/A,FALSE,"Tickmarks"}</definedName>
    <definedName name="Employee" localSheetId="64" hidden="1">{#N/A,#N/A,FALSE,"Aging Summary";#N/A,#N/A,FALSE,"Ratio Analysis";#N/A,#N/A,FALSE,"Test 120 Day Accts";#N/A,#N/A,FALSE,"Tickmarks"}</definedName>
    <definedName name="Employee" localSheetId="65" hidden="1">{#N/A,#N/A,FALSE,"Aging Summary";#N/A,#N/A,FALSE,"Ratio Analysis";#N/A,#N/A,FALSE,"Test 120 Day Accts";#N/A,#N/A,FALSE,"Tickmarks"}</definedName>
    <definedName name="Employee" localSheetId="66" hidden="1">{#N/A,#N/A,FALSE,"Aging Summary";#N/A,#N/A,FALSE,"Ratio Analysis";#N/A,#N/A,FALSE,"Test 120 Day Accts";#N/A,#N/A,FALSE,"Tickmarks"}</definedName>
    <definedName name="Employee" localSheetId="67" hidden="1">{#N/A,#N/A,FALSE,"Aging Summary";#N/A,#N/A,FALSE,"Ratio Analysis";#N/A,#N/A,FALSE,"Test 120 Day Accts";#N/A,#N/A,FALSE,"Tickmarks"}</definedName>
    <definedName name="Employee" localSheetId="68" hidden="1">{#N/A,#N/A,FALSE,"Aging Summary";#N/A,#N/A,FALSE,"Ratio Analysis";#N/A,#N/A,FALSE,"Test 120 Day Accts";#N/A,#N/A,FALSE,"Tickmarks"}</definedName>
    <definedName name="Employee" localSheetId="69" hidden="1">{#N/A,#N/A,FALSE,"Aging Summary";#N/A,#N/A,FALSE,"Ratio Analysis";#N/A,#N/A,FALSE,"Test 120 Day Accts";#N/A,#N/A,FALSE,"Tickmarks"}</definedName>
    <definedName name="Employee" localSheetId="70" hidden="1">{#N/A,#N/A,FALSE,"Aging Summary";#N/A,#N/A,FALSE,"Ratio Analysis";#N/A,#N/A,FALSE,"Test 120 Day Accts";#N/A,#N/A,FALSE,"Tickmarks"}</definedName>
    <definedName name="Employee" localSheetId="71" hidden="1">{#N/A,#N/A,FALSE,"Aging Summary";#N/A,#N/A,FALSE,"Ratio Analysis";#N/A,#N/A,FALSE,"Test 120 Day Accts";#N/A,#N/A,FALSE,"Tickmarks"}</definedName>
    <definedName name="Employee" localSheetId="72" hidden="1">{#N/A,#N/A,FALSE,"Aging Summary";#N/A,#N/A,FALSE,"Ratio Analysis";#N/A,#N/A,FALSE,"Test 120 Day Accts";#N/A,#N/A,FALSE,"Tickmarks"}</definedName>
    <definedName name="Employee" localSheetId="73" hidden="1">{#N/A,#N/A,FALSE,"Aging Summary";#N/A,#N/A,FALSE,"Ratio Analysis";#N/A,#N/A,FALSE,"Test 120 Day Accts";#N/A,#N/A,FALSE,"Tickmarks"}</definedName>
    <definedName name="Employee" localSheetId="74" hidden="1">{#N/A,#N/A,FALSE,"Aging Summary";#N/A,#N/A,FALSE,"Ratio Analysis";#N/A,#N/A,FALSE,"Test 120 Day Accts";#N/A,#N/A,FALSE,"Tickmarks"}</definedName>
    <definedName name="Employee" localSheetId="75" hidden="1">{#N/A,#N/A,FALSE,"Aging Summary";#N/A,#N/A,FALSE,"Ratio Analysis";#N/A,#N/A,FALSE,"Test 120 Day Accts";#N/A,#N/A,FALSE,"Tickmarks"}</definedName>
    <definedName name="Employee" localSheetId="76" hidden="1">{#N/A,#N/A,FALSE,"Aging Summary";#N/A,#N/A,FALSE,"Ratio Analysis";#N/A,#N/A,FALSE,"Test 120 Day Accts";#N/A,#N/A,FALSE,"Tickmarks"}</definedName>
    <definedName name="Employee" localSheetId="77" hidden="1">{#N/A,#N/A,FALSE,"Aging Summary";#N/A,#N/A,FALSE,"Ratio Analysis";#N/A,#N/A,FALSE,"Test 120 Day Accts";#N/A,#N/A,FALSE,"Tickmarks"}</definedName>
    <definedName name="Employee" localSheetId="78" hidden="1">{#N/A,#N/A,FALSE,"Aging Summary";#N/A,#N/A,FALSE,"Ratio Analysis";#N/A,#N/A,FALSE,"Test 120 Day Accts";#N/A,#N/A,FALSE,"Tickmarks"}</definedName>
    <definedName name="Employee" localSheetId="79" hidden="1">{#N/A,#N/A,FALSE,"Aging Summary";#N/A,#N/A,FALSE,"Ratio Analysis";#N/A,#N/A,FALSE,"Test 120 Day Accts";#N/A,#N/A,FALSE,"Tickmarks"}</definedName>
    <definedName name="Employee" localSheetId="80" hidden="1">{#N/A,#N/A,FALSE,"Aging Summary";#N/A,#N/A,FALSE,"Ratio Analysis";#N/A,#N/A,FALSE,"Test 120 Day Accts";#N/A,#N/A,FALSE,"Tickmarks"}</definedName>
    <definedName name="Employee" localSheetId="81" hidden="1">{#N/A,#N/A,FALSE,"Aging Summary";#N/A,#N/A,FALSE,"Ratio Analysis";#N/A,#N/A,FALSE,"Test 120 Day Accts";#N/A,#N/A,FALSE,"Tickmarks"}</definedName>
    <definedName name="Employee" localSheetId="82" hidden="1">{#N/A,#N/A,FALSE,"Aging Summary";#N/A,#N/A,FALSE,"Ratio Analysis";#N/A,#N/A,FALSE,"Test 120 Day Accts";#N/A,#N/A,FALSE,"Tickmarks"}</definedName>
    <definedName name="Employee" localSheetId="83" hidden="1">{#N/A,#N/A,FALSE,"Aging Summary";#N/A,#N/A,FALSE,"Ratio Analysis";#N/A,#N/A,FALSE,"Test 120 Day Accts";#N/A,#N/A,FALSE,"Tickmarks"}</definedName>
    <definedName name="Employee" localSheetId="84" hidden="1">{#N/A,#N/A,FALSE,"Aging Summary";#N/A,#N/A,FALSE,"Ratio Analysis";#N/A,#N/A,FALSE,"Test 120 Day Accts";#N/A,#N/A,FALSE,"Tickmarks"}</definedName>
    <definedName name="Employee" localSheetId="85" hidden="1">{#N/A,#N/A,FALSE,"Aging Summary";#N/A,#N/A,FALSE,"Ratio Analysis";#N/A,#N/A,FALSE,"Test 120 Day Accts";#N/A,#N/A,FALSE,"Tickmarks"}</definedName>
    <definedName name="Employee" localSheetId="86" hidden="1">{#N/A,#N/A,FALSE,"Aging Summary";#N/A,#N/A,FALSE,"Ratio Analysis";#N/A,#N/A,FALSE,"Test 120 Day Accts";#N/A,#N/A,FALSE,"Tickmarks"}</definedName>
    <definedName name="Employee" localSheetId="87" hidden="1">{#N/A,#N/A,FALSE,"Aging Summary";#N/A,#N/A,FALSE,"Ratio Analysis";#N/A,#N/A,FALSE,"Test 120 Day Accts";#N/A,#N/A,FALSE,"Tickmarks"}</definedName>
    <definedName name="Employee" localSheetId="88" hidden="1">{#N/A,#N/A,FALSE,"Aging Summary";#N/A,#N/A,FALSE,"Ratio Analysis";#N/A,#N/A,FALSE,"Test 120 Day Accts";#N/A,#N/A,FALSE,"Tickmarks"}</definedName>
    <definedName name="Employee" localSheetId="89" hidden="1">{#N/A,#N/A,FALSE,"Aging Summary";#N/A,#N/A,FALSE,"Ratio Analysis";#N/A,#N/A,FALSE,"Test 120 Day Accts";#N/A,#N/A,FALSE,"Tickmarks"}</definedName>
    <definedName name="Employee" localSheetId="90" hidden="1">{#N/A,#N/A,FALSE,"Aging Summary";#N/A,#N/A,FALSE,"Ratio Analysis";#N/A,#N/A,FALSE,"Test 120 Day Accts";#N/A,#N/A,FALSE,"Tickmarks"}</definedName>
    <definedName name="Employee" localSheetId="91" hidden="1">{#N/A,#N/A,FALSE,"Aging Summary";#N/A,#N/A,FALSE,"Ratio Analysis";#N/A,#N/A,FALSE,"Test 120 Day Accts";#N/A,#N/A,FALSE,"Tickmarks"}</definedName>
    <definedName name="Employee" localSheetId="92" hidden="1">{#N/A,#N/A,FALSE,"Aging Summary";#N/A,#N/A,FALSE,"Ratio Analysis";#N/A,#N/A,FALSE,"Test 120 Day Accts";#N/A,#N/A,FALSE,"Tickmarks"}</definedName>
    <definedName name="Employee" localSheetId="93" hidden="1">{#N/A,#N/A,FALSE,"Aging Summary";#N/A,#N/A,FALSE,"Ratio Analysis";#N/A,#N/A,FALSE,"Test 120 Day Accts";#N/A,#N/A,FALSE,"Tickmarks"}</definedName>
    <definedName name="Employee" localSheetId="94" hidden="1">{#N/A,#N/A,FALSE,"Aging Summary";#N/A,#N/A,FALSE,"Ratio Analysis";#N/A,#N/A,FALSE,"Test 120 Day Accts";#N/A,#N/A,FALSE,"Tickmarks"}</definedName>
    <definedName name="Employee" localSheetId="95" hidden="1">{#N/A,#N/A,FALSE,"Aging Summary";#N/A,#N/A,FALSE,"Ratio Analysis";#N/A,#N/A,FALSE,"Test 120 Day Accts";#N/A,#N/A,FALSE,"Tickmarks"}</definedName>
    <definedName name="Employee" localSheetId="96" hidden="1">{#N/A,#N/A,FALSE,"Aging Summary";#N/A,#N/A,FALSE,"Ratio Analysis";#N/A,#N/A,FALSE,"Test 120 Day Accts";#N/A,#N/A,FALSE,"Tickmarks"}</definedName>
    <definedName name="Employee" localSheetId="97" hidden="1">{#N/A,#N/A,FALSE,"Aging Summary";#N/A,#N/A,FALSE,"Ratio Analysis";#N/A,#N/A,FALSE,"Test 120 Day Accts";#N/A,#N/A,FALSE,"Tickmarks"}</definedName>
    <definedName name="Employee" localSheetId="98" hidden="1">{#N/A,#N/A,FALSE,"Aging Summary";#N/A,#N/A,FALSE,"Ratio Analysis";#N/A,#N/A,FALSE,"Test 120 Day Accts";#N/A,#N/A,FALSE,"Tickmarks"}</definedName>
    <definedName name="Employee" localSheetId="99" hidden="1">{#N/A,#N/A,FALSE,"Aging Summary";#N/A,#N/A,FALSE,"Ratio Analysis";#N/A,#N/A,FALSE,"Test 120 Day Accts";#N/A,#N/A,FALSE,"Tickmarks"}</definedName>
    <definedName name="Employee" localSheetId="15" hidden="1">{#N/A,#N/A,FALSE,"Aging Summary";#N/A,#N/A,FALSE,"Ratio Analysis";#N/A,#N/A,FALSE,"Test 120 Day Accts";#N/A,#N/A,FALSE,"Tickmarks"}</definedName>
    <definedName name="Employee" localSheetId="16" hidden="1">{#N/A,#N/A,FALSE,"Aging Summary";#N/A,#N/A,FALSE,"Ratio Analysis";#N/A,#N/A,FALSE,"Test 120 Day Accts";#N/A,#N/A,FALSE,"Tickmarks"}</definedName>
    <definedName name="Employee" localSheetId="17" hidden="1">{#N/A,#N/A,FALSE,"Aging Summary";#N/A,#N/A,FALSE,"Ratio Analysis";#N/A,#N/A,FALSE,"Test 120 Day Accts";#N/A,#N/A,FALSE,"Tickmarks"}</definedName>
    <definedName name="Employee" localSheetId="18" hidden="1">{#N/A,#N/A,FALSE,"Aging Summary";#N/A,#N/A,FALSE,"Ratio Analysis";#N/A,#N/A,FALSE,"Test 120 Day Accts";#N/A,#N/A,FALSE,"Tickmarks"}</definedName>
    <definedName name="Employee" localSheetId="19" hidden="1">{#N/A,#N/A,FALSE,"Aging Summary";#N/A,#N/A,FALSE,"Ratio Analysis";#N/A,#N/A,FALSE,"Test 120 Day Accts";#N/A,#N/A,FALSE,"Tickmarks"}</definedName>
    <definedName name="Employee" localSheetId="20" hidden="1">{#N/A,#N/A,FALSE,"Aging Summary";#N/A,#N/A,FALSE,"Ratio Analysis";#N/A,#N/A,FALSE,"Test 120 Day Accts";#N/A,#N/A,FALSE,"Tickmarks"}</definedName>
    <definedName name="Employee" localSheetId="21" hidden="1">{#N/A,#N/A,FALSE,"Aging Summary";#N/A,#N/A,FALSE,"Ratio Analysis";#N/A,#N/A,FALSE,"Test 120 Day Accts";#N/A,#N/A,FALSE,"Tickmarks"}</definedName>
    <definedName name="Employee" localSheetId="14" hidden="1">{#N/A,#N/A,FALSE,"Aging Summary";#N/A,#N/A,FALSE,"Ratio Analysis";#N/A,#N/A,FALSE,"Test 120 Day Accts";#N/A,#N/A,FALSE,"Tickmarks"}</definedName>
    <definedName name="Employee" localSheetId="7" hidden="1">{#N/A,#N/A,FALSE,"Aging Summary";#N/A,#N/A,FALSE,"Ratio Analysis";#N/A,#N/A,FALSE,"Test 120 Day Accts";#N/A,#N/A,FALSE,"Tickmarks"}</definedName>
    <definedName name="Employee" localSheetId="8" hidden="1">{#N/A,#N/A,FALSE,"Aging Summary";#N/A,#N/A,FALSE,"Ratio Analysis";#N/A,#N/A,FALSE,"Test 120 Day Accts";#N/A,#N/A,FALSE,"Tickmarks"}</definedName>
    <definedName name="Employee" localSheetId="9" hidden="1">{#N/A,#N/A,FALSE,"Aging Summary";#N/A,#N/A,FALSE,"Ratio Analysis";#N/A,#N/A,FALSE,"Test 120 Day Accts";#N/A,#N/A,FALSE,"Tickmarks"}</definedName>
    <definedName name="Employee" localSheetId="10" hidden="1">{#N/A,#N/A,FALSE,"Aging Summary";#N/A,#N/A,FALSE,"Ratio Analysis";#N/A,#N/A,FALSE,"Test 120 Day Accts";#N/A,#N/A,FALSE,"Tickmarks"}</definedName>
    <definedName name="Employee" localSheetId="11" hidden="1">{#N/A,#N/A,FALSE,"Aging Summary";#N/A,#N/A,FALSE,"Ratio Analysis";#N/A,#N/A,FALSE,"Test 120 Day Accts";#N/A,#N/A,FALSE,"Tickmarks"}</definedName>
    <definedName name="Employee" localSheetId="12" hidden="1">{#N/A,#N/A,FALSE,"Aging Summary";#N/A,#N/A,FALSE,"Ratio Analysis";#N/A,#N/A,FALSE,"Test 120 Day Accts";#N/A,#N/A,FALSE,"Tickmarks"}</definedName>
    <definedName name="Employee" localSheetId="13" hidden="1">{#N/A,#N/A,FALSE,"Aging Summary";#N/A,#N/A,FALSE,"Ratio Analysis";#N/A,#N/A,FALSE,"Test 120 Day Accts";#N/A,#N/A,FALSE,"Tickmarks"}</definedName>
    <definedName name="Employee" localSheetId="5" hidden="1">{#N/A,#N/A,FALSE,"Aging Summary";#N/A,#N/A,FALSE,"Ratio Analysis";#N/A,#N/A,FALSE,"Test 120 Day Accts";#N/A,#N/A,FALSE,"Tickmarks"}</definedName>
    <definedName name="Employee" localSheetId="6" hidden="1">{#N/A,#N/A,FALSE,"Aging Summary";#N/A,#N/A,FALSE,"Ratio Analysis";#N/A,#N/A,FALSE,"Test 120 Day Accts";#N/A,#N/A,FALSE,"Tickmarks"}</definedName>
    <definedName name="Employee" hidden="1">{#N/A,#N/A,FALSE,"Aging Summary";#N/A,#N/A,FALSE,"Ratio Analysis";#N/A,#N/A,FALSE,"Test 120 Day Accts";#N/A,#N/A,FALSE,"Tickmarks"}</definedName>
    <definedName name="employee1" localSheetId="22" hidden="1">{#N/A,#N/A,FALSE,"Aging Summary";#N/A,#N/A,FALSE,"Ratio Analysis";#N/A,#N/A,FALSE,"Test 120 Day Accts";#N/A,#N/A,FALSE,"Tickmarks"}</definedName>
    <definedName name="employee1" localSheetId="23" hidden="1">{#N/A,#N/A,FALSE,"Aging Summary";#N/A,#N/A,FALSE,"Ratio Analysis";#N/A,#N/A,FALSE,"Test 120 Day Accts";#N/A,#N/A,FALSE,"Tickmarks"}</definedName>
    <definedName name="employee1" localSheetId="24" hidden="1">{#N/A,#N/A,FALSE,"Aging Summary";#N/A,#N/A,FALSE,"Ratio Analysis";#N/A,#N/A,FALSE,"Test 120 Day Accts";#N/A,#N/A,FALSE,"Tickmarks"}</definedName>
    <definedName name="employee1" localSheetId="25" hidden="1">{#N/A,#N/A,FALSE,"Aging Summary";#N/A,#N/A,FALSE,"Ratio Analysis";#N/A,#N/A,FALSE,"Test 120 Day Accts";#N/A,#N/A,FALSE,"Tickmarks"}</definedName>
    <definedName name="employee1" localSheetId="26" hidden="1">{#N/A,#N/A,FALSE,"Aging Summary";#N/A,#N/A,FALSE,"Ratio Analysis";#N/A,#N/A,FALSE,"Test 120 Day Accts";#N/A,#N/A,FALSE,"Tickmarks"}</definedName>
    <definedName name="employee1" localSheetId="27" hidden="1">{#N/A,#N/A,FALSE,"Aging Summary";#N/A,#N/A,FALSE,"Ratio Analysis";#N/A,#N/A,FALSE,"Test 120 Day Accts";#N/A,#N/A,FALSE,"Tickmarks"}</definedName>
    <definedName name="employee1" localSheetId="28" hidden="1">{#N/A,#N/A,FALSE,"Aging Summary";#N/A,#N/A,FALSE,"Ratio Analysis";#N/A,#N/A,FALSE,"Test 120 Day Accts";#N/A,#N/A,FALSE,"Tickmarks"}</definedName>
    <definedName name="employee1" localSheetId="29" hidden="1">{#N/A,#N/A,FALSE,"Aging Summary";#N/A,#N/A,FALSE,"Ratio Analysis";#N/A,#N/A,FALSE,"Test 120 Day Accts";#N/A,#N/A,FALSE,"Tickmarks"}</definedName>
    <definedName name="employee1" localSheetId="30" hidden="1">{#N/A,#N/A,FALSE,"Aging Summary";#N/A,#N/A,FALSE,"Ratio Analysis";#N/A,#N/A,FALSE,"Test 120 Day Accts";#N/A,#N/A,FALSE,"Tickmarks"}</definedName>
    <definedName name="employee1" localSheetId="31" hidden="1">{#N/A,#N/A,FALSE,"Aging Summary";#N/A,#N/A,FALSE,"Ratio Analysis";#N/A,#N/A,FALSE,"Test 120 Day Accts";#N/A,#N/A,FALSE,"Tickmarks"}</definedName>
    <definedName name="employee1" localSheetId="32" hidden="1">{#N/A,#N/A,FALSE,"Aging Summary";#N/A,#N/A,FALSE,"Ratio Analysis";#N/A,#N/A,FALSE,"Test 120 Day Accts";#N/A,#N/A,FALSE,"Tickmarks"}</definedName>
    <definedName name="employee1" localSheetId="33" hidden="1">{#N/A,#N/A,FALSE,"Aging Summary";#N/A,#N/A,FALSE,"Ratio Analysis";#N/A,#N/A,FALSE,"Test 120 Day Accts";#N/A,#N/A,FALSE,"Tickmarks"}</definedName>
    <definedName name="employee1" localSheetId="34" hidden="1">{#N/A,#N/A,FALSE,"Aging Summary";#N/A,#N/A,FALSE,"Ratio Analysis";#N/A,#N/A,FALSE,"Test 120 Day Accts";#N/A,#N/A,FALSE,"Tickmarks"}</definedName>
    <definedName name="employee1" localSheetId="35" hidden="1">{#N/A,#N/A,FALSE,"Aging Summary";#N/A,#N/A,FALSE,"Ratio Analysis";#N/A,#N/A,FALSE,"Test 120 Day Accts";#N/A,#N/A,FALSE,"Tickmarks"}</definedName>
    <definedName name="employee1" localSheetId="36" hidden="1">{#N/A,#N/A,FALSE,"Aging Summary";#N/A,#N/A,FALSE,"Ratio Analysis";#N/A,#N/A,FALSE,"Test 120 Day Accts";#N/A,#N/A,FALSE,"Tickmarks"}</definedName>
    <definedName name="employee1" localSheetId="37" hidden="1">{#N/A,#N/A,FALSE,"Aging Summary";#N/A,#N/A,FALSE,"Ratio Analysis";#N/A,#N/A,FALSE,"Test 120 Day Accts";#N/A,#N/A,FALSE,"Tickmarks"}</definedName>
    <definedName name="employee1" localSheetId="38" hidden="1">{#N/A,#N/A,FALSE,"Aging Summary";#N/A,#N/A,FALSE,"Ratio Analysis";#N/A,#N/A,FALSE,"Test 120 Day Accts";#N/A,#N/A,FALSE,"Tickmarks"}</definedName>
    <definedName name="employee1" localSheetId="39" hidden="1">{#N/A,#N/A,FALSE,"Aging Summary";#N/A,#N/A,FALSE,"Ratio Analysis";#N/A,#N/A,FALSE,"Test 120 Day Accts";#N/A,#N/A,FALSE,"Tickmarks"}</definedName>
    <definedName name="employee1" localSheetId="40" hidden="1">{#N/A,#N/A,FALSE,"Aging Summary";#N/A,#N/A,FALSE,"Ratio Analysis";#N/A,#N/A,FALSE,"Test 120 Day Accts";#N/A,#N/A,FALSE,"Tickmarks"}</definedName>
    <definedName name="employee1" localSheetId="41" hidden="1">{#N/A,#N/A,FALSE,"Aging Summary";#N/A,#N/A,FALSE,"Ratio Analysis";#N/A,#N/A,FALSE,"Test 120 Day Accts";#N/A,#N/A,FALSE,"Tickmarks"}</definedName>
    <definedName name="employee1" localSheetId="42" hidden="1">{#N/A,#N/A,FALSE,"Aging Summary";#N/A,#N/A,FALSE,"Ratio Analysis";#N/A,#N/A,FALSE,"Test 120 Day Accts";#N/A,#N/A,FALSE,"Tickmarks"}</definedName>
    <definedName name="employee1" localSheetId="45" hidden="1">{#N/A,#N/A,FALSE,"Aging Summary";#N/A,#N/A,FALSE,"Ratio Analysis";#N/A,#N/A,FALSE,"Test 120 Day Accts";#N/A,#N/A,FALSE,"Tickmarks"}</definedName>
    <definedName name="employee1" localSheetId="43" hidden="1">{#N/A,#N/A,FALSE,"Aging Summary";#N/A,#N/A,FALSE,"Ratio Analysis";#N/A,#N/A,FALSE,"Test 120 Day Accts";#N/A,#N/A,FALSE,"Tickmarks"}</definedName>
    <definedName name="employee1" localSheetId="44" hidden="1">{#N/A,#N/A,FALSE,"Aging Summary";#N/A,#N/A,FALSE,"Ratio Analysis";#N/A,#N/A,FALSE,"Test 120 Day Accts";#N/A,#N/A,FALSE,"Tickmarks"}</definedName>
    <definedName name="employee1" localSheetId="46" hidden="1">{#N/A,#N/A,FALSE,"Aging Summary";#N/A,#N/A,FALSE,"Ratio Analysis";#N/A,#N/A,FALSE,"Test 120 Day Accts";#N/A,#N/A,FALSE,"Tickmarks"}</definedName>
    <definedName name="employee1" localSheetId="47" hidden="1">{#N/A,#N/A,FALSE,"Aging Summary";#N/A,#N/A,FALSE,"Ratio Analysis";#N/A,#N/A,FALSE,"Test 120 Day Accts";#N/A,#N/A,FALSE,"Tickmarks"}</definedName>
    <definedName name="employee1" localSheetId="48" hidden="1">{#N/A,#N/A,FALSE,"Aging Summary";#N/A,#N/A,FALSE,"Ratio Analysis";#N/A,#N/A,FALSE,"Test 120 Day Accts";#N/A,#N/A,FALSE,"Tickmarks"}</definedName>
    <definedName name="employee1" localSheetId="49" hidden="1">{#N/A,#N/A,FALSE,"Aging Summary";#N/A,#N/A,FALSE,"Ratio Analysis";#N/A,#N/A,FALSE,"Test 120 Day Accts";#N/A,#N/A,FALSE,"Tickmarks"}</definedName>
    <definedName name="employee1" localSheetId="50" hidden="1">{#N/A,#N/A,FALSE,"Aging Summary";#N/A,#N/A,FALSE,"Ratio Analysis";#N/A,#N/A,FALSE,"Test 120 Day Accts";#N/A,#N/A,FALSE,"Tickmarks"}</definedName>
    <definedName name="employee1" localSheetId="51" hidden="1">{#N/A,#N/A,FALSE,"Aging Summary";#N/A,#N/A,FALSE,"Ratio Analysis";#N/A,#N/A,FALSE,"Test 120 Day Accts";#N/A,#N/A,FALSE,"Tickmarks"}</definedName>
    <definedName name="employee1" localSheetId="52" hidden="1">{#N/A,#N/A,FALSE,"Aging Summary";#N/A,#N/A,FALSE,"Ratio Analysis";#N/A,#N/A,FALSE,"Test 120 Day Accts";#N/A,#N/A,FALSE,"Tickmarks"}</definedName>
    <definedName name="employee1" localSheetId="53" hidden="1">{#N/A,#N/A,FALSE,"Aging Summary";#N/A,#N/A,FALSE,"Ratio Analysis";#N/A,#N/A,FALSE,"Test 120 Day Accts";#N/A,#N/A,FALSE,"Tickmarks"}</definedName>
    <definedName name="employee1" localSheetId="54" hidden="1">{#N/A,#N/A,FALSE,"Aging Summary";#N/A,#N/A,FALSE,"Ratio Analysis";#N/A,#N/A,FALSE,"Test 120 Day Accts";#N/A,#N/A,FALSE,"Tickmarks"}</definedName>
    <definedName name="employee1" localSheetId="55" hidden="1">{#N/A,#N/A,FALSE,"Aging Summary";#N/A,#N/A,FALSE,"Ratio Analysis";#N/A,#N/A,FALSE,"Test 120 Day Accts";#N/A,#N/A,FALSE,"Tickmarks"}</definedName>
    <definedName name="employee1" localSheetId="56" hidden="1">{#N/A,#N/A,FALSE,"Aging Summary";#N/A,#N/A,FALSE,"Ratio Analysis";#N/A,#N/A,FALSE,"Test 120 Day Accts";#N/A,#N/A,FALSE,"Tickmarks"}</definedName>
    <definedName name="employee1" localSheetId="57" hidden="1">{#N/A,#N/A,FALSE,"Aging Summary";#N/A,#N/A,FALSE,"Ratio Analysis";#N/A,#N/A,FALSE,"Test 120 Day Accts";#N/A,#N/A,FALSE,"Tickmarks"}</definedName>
    <definedName name="employee1" localSheetId="58" hidden="1">{#N/A,#N/A,FALSE,"Aging Summary";#N/A,#N/A,FALSE,"Ratio Analysis";#N/A,#N/A,FALSE,"Test 120 Day Accts";#N/A,#N/A,FALSE,"Tickmarks"}</definedName>
    <definedName name="employee1" localSheetId="59" hidden="1">{#N/A,#N/A,FALSE,"Aging Summary";#N/A,#N/A,FALSE,"Ratio Analysis";#N/A,#N/A,FALSE,"Test 120 Day Accts";#N/A,#N/A,FALSE,"Tickmarks"}</definedName>
    <definedName name="employee1" localSheetId="60" hidden="1">{#N/A,#N/A,FALSE,"Aging Summary";#N/A,#N/A,FALSE,"Ratio Analysis";#N/A,#N/A,FALSE,"Test 120 Day Accts";#N/A,#N/A,FALSE,"Tickmarks"}</definedName>
    <definedName name="employee1" localSheetId="61" hidden="1">{#N/A,#N/A,FALSE,"Aging Summary";#N/A,#N/A,FALSE,"Ratio Analysis";#N/A,#N/A,FALSE,"Test 120 Day Accts";#N/A,#N/A,FALSE,"Tickmarks"}</definedName>
    <definedName name="employee1" localSheetId="62" hidden="1">{#N/A,#N/A,FALSE,"Aging Summary";#N/A,#N/A,FALSE,"Ratio Analysis";#N/A,#N/A,FALSE,"Test 120 Day Accts";#N/A,#N/A,FALSE,"Tickmarks"}</definedName>
    <definedName name="employee1" localSheetId="63" hidden="1">{#N/A,#N/A,FALSE,"Aging Summary";#N/A,#N/A,FALSE,"Ratio Analysis";#N/A,#N/A,FALSE,"Test 120 Day Accts";#N/A,#N/A,FALSE,"Tickmarks"}</definedName>
    <definedName name="employee1" localSheetId="64" hidden="1">{#N/A,#N/A,FALSE,"Aging Summary";#N/A,#N/A,FALSE,"Ratio Analysis";#N/A,#N/A,FALSE,"Test 120 Day Accts";#N/A,#N/A,FALSE,"Tickmarks"}</definedName>
    <definedName name="employee1" localSheetId="65" hidden="1">{#N/A,#N/A,FALSE,"Aging Summary";#N/A,#N/A,FALSE,"Ratio Analysis";#N/A,#N/A,FALSE,"Test 120 Day Accts";#N/A,#N/A,FALSE,"Tickmarks"}</definedName>
    <definedName name="employee1" localSheetId="66" hidden="1">{#N/A,#N/A,FALSE,"Aging Summary";#N/A,#N/A,FALSE,"Ratio Analysis";#N/A,#N/A,FALSE,"Test 120 Day Accts";#N/A,#N/A,FALSE,"Tickmarks"}</definedName>
    <definedName name="employee1" localSheetId="67" hidden="1">{#N/A,#N/A,FALSE,"Aging Summary";#N/A,#N/A,FALSE,"Ratio Analysis";#N/A,#N/A,FALSE,"Test 120 Day Accts";#N/A,#N/A,FALSE,"Tickmarks"}</definedName>
    <definedName name="employee1" localSheetId="68" hidden="1">{#N/A,#N/A,FALSE,"Aging Summary";#N/A,#N/A,FALSE,"Ratio Analysis";#N/A,#N/A,FALSE,"Test 120 Day Accts";#N/A,#N/A,FALSE,"Tickmarks"}</definedName>
    <definedName name="employee1" localSheetId="69" hidden="1">{#N/A,#N/A,FALSE,"Aging Summary";#N/A,#N/A,FALSE,"Ratio Analysis";#N/A,#N/A,FALSE,"Test 120 Day Accts";#N/A,#N/A,FALSE,"Tickmarks"}</definedName>
    <definedName name="employee1" localSheetId="70" hidden="1">{#N/A,#N/A,FALSE,"Aging Summary";#N/A,#N/A,FALSE,"Ratio Analysis";#N/A,#N/A,FALSE,"Test 120 Day Accts";#N/A,#N/A,FALSE,"Tickmarks"}</definedName>
    <definedName name="employee1" localSheetId="71" hidden="1">{#N/A,#N/A,FALSE,"Aging Summary";#N/A,#N/A,FALSE,"Ratio Analysis";#N/A,#N/A,FALSE,"Test 120 Day Accts";#N/A,#N/A,FALSE,"Tickmarks"}</definedName>
    <definedName name="employee1" localSheetId="72" hidden="1">{#N/A,#N/A,FALSE,"Aging Summary";#N/A,#N/A,FALSE,"Ratio Analysis";#N/A,#N/A,FALSE,"Test 120 Day Accts";#N/A,#N/A,FALSE,"Tickmarks"}</definedName>
    <definedName name="employee1" localSheetId="73" hidden="1">{#N/A,#N/A,FALSE,"Aging Summary";#N/A,#N/A,FALSE,"Ratio Analysis";#N/A,#N/A,FALSE,"Test 120 Day Accts";#N/A,#N/A,FALSE,"Tickmarks"}</definedName>
    <definedName name="employee1" localSheetId="74" hidden="1">{#N/A,#N/A,FALSE,"Aging Summary";#N/A,#N/A,FALSE,"Ratio Analysis";#N/A,#N/A,FALSE,"Test 120 Day Accts";#N/A,#N/A,FALSE,"Tickmarks"}</definedName>
    <definedName name="employee1" localSheetId="75" hidden="1">{#N/A,#N/A,FALSE,"Aging Summary";#N/A,#N/A,FALSE,"Ratio Analysis";#N/A,#N/A,FALSE,"Test 120 Day Accts";#N/A,#N/A,FALSE,"Tickmarks"}</definedName>
    <definedName name="employee1" localSheetId="76" hidden="1">{#N/A,#N/A,FALSE,"Aging Summary";#N/A,#N/A,FALSE,"Ratio Analysis";#N/A,#N/A,FALSE,"Test 120 Day Accts";#N/A,#N/A,FALSE,"Tickmarks"}</definedName>
    <definedName name="employee1" localSheetId="77" hidden="1">{#N/A,#N/A,FALSE,"Aging Summary";#N/A,#N/A,FALSE,"Ratio Analysis";#N/A,#N/A,FALSE,"Test 120 Day Accts";#N/A,#N/A,FALSE,"Tickmarks"}</definedName>
    <definedName name="employee1" localSheetId="78" hidden="1">{#N/A,#N/A,FALSE,"Aging Summary";#N/A,#N/A,FALSE,"Ratio Analysis";#N/A,#N/A,FALSE,"Test 120 Day Accts";#N/A,#N/A,FALSE,"Tickmarks"}</definedName>
    <definedName name="employee1" localSheetId="79" hidden="1">{#N/A,#N/A,FALSE,"Aging Summary";#N/A,#N/A,FALSE,"Ratio Analysis";#N/A,#N/A,FALSE,"Test 120 Day Accts";#N/A,#N/A,FALSE,"Tickmarks"}</definedName>
    <definedName name="employee1" localSheetId="80" hidden="1">{#N/A,#N/A,FALSE,"Aging Summary";#N/A,#N/A,FALSE,"Ratio Analysis";#N/A,#N/A,FALSE,"Test 120 Day Accts";#N/A,#N/A,FALSE,"Tickmarks"}</definedName>
    <definedName name="employee1" localSheetId="81" hidden="1">{#N/A,#N/A,FALSE,"Aging Summary";#N/A,#N/A,FALSE,"Ratio Analysis";#N/A,#N/A,FALSE,"Test 120 Day Accts";#N/A,#N/A,FALSE,"Tickmarks"}</definedName>
    <definedName name="employee1" localSheetId="82" hidden="1">{#N/A,#N/A,FALSE,"Aging Summary";#N/A,#N/A,FALSE,"Ratio Analysis";#N/A,#N/A,FALSE,"Test 120 Day Accts";#N/A,#N/A,FALSE,"Tickmarks"}</definedName>
    <definedName name="employee1" localSheetId="83" hidden="1">{#N/A,#N/A,FALSE,"Aging Summary";#N/A,#N/A,FALSE,"Ratio Analysis";#N/A,#N/A,FALSE,"Test 120 Day Accts";#N/A,#N/A,FALSE,"Tickmarks"}</definedName>
    <definedName name="employee1" localSheetId="84" hidden="1">{#N/A,#N/A,FALSE,"Aging Summary";#N/A,#N/A,FALSE,"Ratio Analysis";#N/A,#N/A,FALSE,"Test 120 Day Accts";#N/A,#N/A,FALSE,"Tickmarks"}</definedName>
    <definedName name="employee1" localSheetId="85" hidden="1">{#N/A,#N/A,FALSE,"Aging Summary";#N/A,#N/A,FALSE,"Ratio Analysis";#N/A,#N/A,FALSE,"Test 120 Day Accts";#N/A,#N/A,FALSE,"Tickmarks"}</definedName>
    <definedName name="employee1" localSheetId="86" hidden="1">{#N/A,#N/A,FALSE,"Aging Summary";#N/A,#N/A,FALSE,"Ratio Analysis";#N/A,#N/A,FALSE,"Test 120 Day Accts";#N/A,#N/A,FALSE,"Tickmarks"}</definedName>
    <definedName name="employee1" localSheetId="87" hidden="1">{#N/A,#N/A,FALSE,"Aging Summary";#N/A,#N/A,FALSE,"Ratio Analysis";#N/A,#N/A,FALSE,"Test 120 Day Accts";#N/A,#N/A,FALSE,"Tickmarks"}</definedName>
    <definedName name="employee1" localSheetId="88" hidden="1">{#N/A,#N/A,FALSE,"Aging Summary";#N/A,#N/A,FALSE,"Ratio Analysis";#N/A,#N/A,FALSE,"Test 120 Day Accts";#N/A,#N/A,FALSE,"Tickmarks"}</definedName>
    <definedName name="employee1" localSheetId="89" hidden="1">{#N/A,#N/A,FALSE,"Aging Summary";#N/A,#N/A,FALSE,"Ratio Analysis";#N/A,#N/A,FALSE,"Test 120 Day Accts";#N/A,#N/A,FALSE,"Tickmarks"}</definedName>
    <definedName name="employee1" localSheetId="90" hidden="1">{#N/A,#N/A,FALSE,"Aging Summary";#N/A,#N/A,FALSE,"Ratio Analysis";#N/A,#N/A,FALSE,"Test 120 Day Accts";#N/A,#N/A,FALSE,"Tickmarks"}</definedName>
    <definedName name="employee1" localSheetId="91" hidden="1">{#N/A,#N/A,FALSE,"Aging Summary";#N/A,#N/A,FALSE,"Ratio Analysis";#N/A,#N/A,FALSE,"Test 120 Day Accts";#N/A,#N/A,FALSE,"Tickmarks"}</definedName>
    <definedName name="employee1" localSheetId="92" hidden="1">{#N/A,#N/A,FALSE,"Aging Summary";#N/A,#N/A,FALSE,"Ratio Analysis";#N/A,#N/A,FALSE,"Test 120 Day Accts";#N/A,#N/A,FALSE,"Tickmarks"}</definedName>
    <definedName name="employee1" localSheetId="93" hidden="1">{#N/A,#N/A,FALSE,"Aging Summary";#N/A,#N/A,FALSE,"Ratio Analysis";#N/A,#N/A,FALSE,"Test 120 Day Accts";#N/A,#N/A,FALSE,"Tickmarks"}</definedName>
    <definedName name="employee1" localSheetId="94" hidden="1">{#N/A,#N/A,FALSE,"Aging Summary";#N/A,#N/A,FALSE,"Ratio Analysis";#N/A,#N/A,FALSE,"Test 120 Day Accts";#N/A,#N/A,FALSE,"Tickmarks"}</definedName>
    <definedName name="employee1" localSheetId="95" hidden="1">{#N/A,#N/A,FALSE,"Aging Summary";#N/A,#N/A,FALSE,"Ratio Analysis";#N/A,#N/A,FALSE,"Test 120 Day Accts";#N/A,#N/A,FALSE,"Tickmarks"}</definedName>
    <definedName name="employee1" localSheetId="96" hidden="1">{#N/A,#N/A,FALSE,"Aging Summary";#N/A,#N/A,FALSE,"Ratio Analysis";#N/A,#N/A,FALSE,"Test 120 Day Accts";#N/A,#N/A,FALSE,"Tickmarks"}</definedName>
    <definedName name="employee1" localSheetId="97" hidden="1">{#N/A,#N/A,FALSE,"Aging Summary";#N/A,#N/A,FALSE,"Ratio Analysis";#N/A,#N/A,FALSE,"Test 120 Day Accts";#N/A,#N/A,FALSE,"Tickmarks"}</definedName>
    <definedName name="employee1" localSheetId="98" hidden="1">{#N/A,#N/A,FALSE,"Aging Summary";#N/A,#N/A,FALSE,"Ratio Analysis";#N/A,#N/A,FALSE,"Test 120 Day Accts";#N/A,#N/A,FALSE,"Tickmarks"}</definedName>
    <definedName name="employee1" localSheetId="99" hidden="1">{#N/A,#N/A,FALSE,"Aging Summary";#N/A,#N/A,FALSE,"Ratio Analysis";#N/A,#N/A,FALSE,"Test 120 Day Accts";#N/A,#N/A,FALSE,"Tickmarks"}</definedName>
    <definedName name="employee1" localSheetId="15" hidden="1">{#N/A,#N/A,FALSE,"Aging Summary";#N/A,#N/A,FALSE,"Ratio Analysis";#N/A,#N/A,FALSE,"Test 120 Day Accts";#N/A,#N/A,FALSE,"Tickmarks"}</definedName>
    <definedName name="employee1" localSheetId="16" hidden="1">{#N/A,#N/A,FALSE,"Aging Summary";#N/A,#N/A,FALSE,"Ratio Analysis";#N/A,#N/A,FALSE,"Test 120 Day Accts";#N/A,#N/A,FALSE,"Tickmarks"}</definedName>
    <definedName name="employee1" localSheetId="17" hidden="1">{#N/A,#N/A,FALSE,"Aging Summary";#N/A,#N/A,FALSE,"Ratio Analysis";#N/A,#N/A,FALSE,"Test 120 Day Accts";#N/A,#N/A,FALSE,"Tickmarks"}</definedName>
    <definedName name="employee1" localSheetId="18" hidden="1">{#N/A,#N/A,FALSE,"Aging Summary";#N/A,#N/A,FALSE,"Ratio Analysis";#N/A,#N/A,FALSE,"Test 120 Day Accts";#N/A,#N/A,FALSE,"Tickmarks"}</definedName>
    <definedName name="employee1" localSheetId="19" hidden="1">{#N/A,#N/A,FALSE,"Aging Summary";#N/A,#N/A,FALSE,"Ratio Analysis";#N/A,#N/A,FALSE,"Test 120 Day Accts";#N/A,#N/A,FALSE,"Tickmarks"}</definedName>
    <definedName name="employee1" localSheetId="20" hidden="1">{#N/A,#N/A,FALSE,"Aging Summary";#N/A,#N/A,FALSE,"Ratio Analysis";#N/A,#N/A,FALSE,"Test 120 Day Accts";#N/A,#N/A,FALSE,"Tickmarks"}</definedName>
    <definedName name="employee1" localSheetId="21" hidden="1">{#N/A,#N/A,FALSE,"Aging Summary";#N/A,#N/A,FALSE,"Ratio Analysis";#N/A,#N/A,FALSE,"Test 120 Day Accts";#N/A,#N/A,FALSE,"Tickmarks"}</definedName>
    <definedName name="employee1" localSheetId="14" hidden="1">{#N/A,#N/A,FALSE,"Aging Summary";#N/A,#N/A,FALSE,"Ratio Analysis";#N/A,#N/A,FALSE,"Test 120 Day Accts";#N/A,#N/A,FALSE,"Tickmarks"}</definedName>
    <definedName name="employee1" localSheetId="7" hidden="1">{#N/A,#N/A,FALSE,"Aging Summary";#N/A,#N/A,FALSE,"Ratio Analysis";#N/A,#N/A,FALSE,"Test 120 Day Accts";#N/A,#N/A,FALSE,"Tickmarks"}</definedName>
    <definedName name="employee1" localSheetId="8" hidden="1">{#N/A,#N/A,FALSE,"Aging Summary";#N/A,#N/A,FALSE,"Ratio Analysis";#N/A,#N/A,FALSE,"Test 120 Day Accts";#N/A,#N/A,FALSE,"Tickmarks"}</definedName>
    <definedName name="employee1" localSheetId="9" hidden="1">{#N/A,#N/A,FALSE,"Aging Summary";#N/A,#N/A,FALSE,"Ratio Analysis";#N/A,#N/A,FALSE,"Test 120 Day Accts";#N/A,#N/A,FALSE,"Tickmarks"}</definedName>
    <definedName name="employee1" localSheetId="10" hidden="1">{#N/A,#N/A,FALSE,"Aging Summary";#N/A,#N/A,FALSE,"Ratio Analysis";#N/A,#N/A,FALSE,"Test 120 Day Accts";#N/A,#N/A,FALSE,"Tickmarks"}</definedName>
    <definedName name="employee1" localSheetId="11" hidden="1">{#N/A,#N/A,FALSE,"Aging Summary";#N/A,#N/A,FALSE,"Ratio Analysis";#N/A,#N/A,FALSE,"Test 120 Day Accts";#N/A,#N/A,FALSE,"Tickmarks"}</definedName>
    <definedName name="employee1" localSheetId="12" hidden="1">{#N/A,#N/A,FALSE,"Aging Summary";#N/A,#N/A,FALSE,"Ratio Analysis";#N/A,#N/A,FALSE,"Test 120 Day Accts";#N/A,#N/A,FALSE,"Tickmarks"}</definedName>
    <definedName name="employee1" localSheetId="13" hidden="1">{#N/A,#N/A,FALSE,"Aging Summary";#N/A,#N/A,FALSE,"Ratio Analysis";#N/A,#N/A,FALSE,"Test 120 Day Accts";#N/A,#N/A,FALSE,"Tickmarks"}</definedName>
    <definedName name="employee1" localSheetId="5" hidden="1">{#N/A,#N/A,FALSE,"Aging Summary";#N/A,#N/A,FALSE,"Ratio Analysis";#N/A,#N/A,FALSE,"Test 120 Day Accts";#N/A,#N/A,FALSE,"Tickmarks"}</definedName>
    <definedName name="employee1" localSheetId="6" hidden="1">{#N/A,#N/A,FALSE,"Aging Summary";#N/A,#N/A,FALSE,"Ratio Analysis";#N/A,#N/A,FALSE,"Test 120 Day Accts";#N/A,#N/A,FALSE,"Tickmarks"}</definedName>
    <definedName name="employee1" hidden="1">{#N/A,#N/A,FALSE,"Aging Summary";#N/A,#N/A,FALSE,"Ratio Analysis";#N/A,#N/A,FALSE,"Test 120 Day Accts";#N/A,#N/A,FALSE,"Tickmarks"}</definedName>
    <definedName name="ENTRY" localSheetId="45">[2]A!#REF!</definedName>
    <definedName name="ENTRY" localSheetId="43">[2]A!#REF!</definedName>
    <definedName name="ENTRY" localSheetId="44">[2]A!#REF!</definedName>
    <definedName name="ENTRY" localSheetId="46">[2]A!#REF!</definedName>
    <definedName name="ENTRY" localSheetId="47">[2]A!#REF!</definedName>
    <definedName name="ENTRY" localSheetId="48">[2]A!#REF!</definedName>
    <definedName name="ENTRY" localSheetId="49">[2]A!#REF!</definedName>
    <definedName name="ENTRY" localSheetId="50">[2]A!#REF!</definedName>
    <definedName name="ENTRY" localSheetId="51">[2]A!#REF!</definedName>
    <definedName name="ENTRY" localSheetId="52">[2]A!#REF!</definedName>
    <definedName name="ENTRY" localSheetId="53">[2]A!#REF!</definedName>
    <definedName name="ENTRY" localSheetId="54">[2]A!#REF!</definedName>
    <definedName name="ENTRY" localSheetId="55">[2]A!#REF!</definedName>
    <definedName name="ENTRY" localSheetId="56">[2]A!#REF!</definedName>
    <definedName name="ENTRY" localSheetId="57">[2]A!#REF!</definedName>
    <definedName name="ENTRY" localSheetId="58">[2]A!#REF!</definedName>
    <definedName name="ENTRY" localSheetId="59">[2]A!#REF!</definedName>
    <definedName name="ENTRY" localSheetId="60">[2]A!#REF!</definedName>
    <definedName name="ENTRY" localSheetId="61">[2]A!#REF!</definedName>
    <definedName name="ENTRY" localSheetId="62">[2]A!#REF!</definedName>
    <definedName name="ENTRY" localSheetId="63">[2]A!#REF!</definedName>
    <definedName name="ENTRY" localSheetId="64">[2]A!#REF!</definedName>
    <definedName name="ENTRY" localSheetId="65">[2]A!#REF!</definedName>
    <definedName name="ENTRY" localSheetId="66">[2]A!#REF!</definedName>
    <definedName name="ENTRY" localSheetId="67">[2]A!#REF!</definedName>
    <definedName name="ENTRY" localSheetId="68">[2]A!#REF!</definedName>
    <definedName name="ENTRY" localSheetId="69">[2]A!#REF!</definedName>
    <definedName name="ENTRY" localSheetId="70">[2]A!#REF!</definedName>
    <definedName name="ENTRY" localSheetId="71">[2]A!#REF!</definedName>
    <definedName name="ENTRY" localSheetId="72">[2]A!#REF!</definedName>
    <definedName name="ENTRY" localSheetId="73">[2]A!#REF!</definedName>
    <definedName name="ENTRY" localSheetId="74">[2]A!#REF!</definedName>
    <definedName name="ENTRY" localSheetId="75">[2]A!#REF!</definedName>
    <definedName name="ENTRY" localSheetId="76">[2]A!#REF!</definedName>
    <definedName name="ENTRY" localSheetId="77">[2]A!#REF!</definedName>
    <definedName name="ENTRY" localSheetId="78">[2]A!#REF!</definedName>
    <definedName name="ENTRY" localSheetId="79">[2]A!#REF!</definedName>
    <definedName name="ENTRY" localSheetId="80">[2]A!#REF!</definedName>
    <definedName name="ENTRY" localSheetId="81">[2]A!#REF!</definedName>
    <definedName name="ENTRY" localSheetId="82">[2]A!#REF!</definedName>
    <definedName name="ENTRY" localSheetId="83">[2]A!#REF!</definedName>
    <definedName name="ENTRY" localSheetId="84">[2]A!#REF!</definedName>
    <definedName name="ENTRY" localSheetId="85">[2]A!#REF!</definedName>
    <definedName name="ENTRY" localSheetId="86">[2]A!#REF!</definedName>
    <definedName name="ENTRY" localSheetId="87">[2]A!#REF!</definedName>
    <definedName name="ENTRY" localSheetId="88">[2]A!#REF!</definedName>
    <definedName name="ENTRY" localSheetId="89">[2]A!#REF!</definedName>
    <definedName name="ENTRY" localSheetId="90">[2]A!#REF!</definedName>
    <definedName name="ENTRY" localSheetId="91">[2]A!#REF!</definedName>
    <definedName name="ENTRY" localSheetId="92">[2]A!#REF!</definedName>
    <definedName name="ENTRY" localSheetId="93">[2]A!#REF!</definedName>
    <definedName name="ENTRY" localSheetId="94">[2]A!#REF!</definedName>
    <definedName name="ENTRY" localSheetId="95">[2]A!#REF!</definedName>
    <definedName name="ENTRY" localSheetId="96">[2]A!#REF!</definedName>
    <definedName name="ENTRY" localSheetId="97">[2]A!#REF!</definedName>
    <definedName name="ENTRY" localSheetId="98">[2]A!#REF!</definedName>
    <definedName name="ENTRY" localSheetId="99">[2]A!#REF!</definedName>
    <definedName name="ENTRY">[2]A!#REF!</definedName>
    <definedName name="Excel_BuiltIn_Print_Area_1">[10]FREIGHT!$A$1:$O$26</definedName>
    <definedName name="Excel_BuiltIn_Print_Area_10" localSheetId="22">#REF!</definedName>
    <definedName name="Excel_BuiltIn_Print_Area_10" localSheetId="23">#REF!</definedName>
    <definedName name="Excel_BuiltIn_Print_Area_10" localSheetId="24">#REF!</definedName>
    <definedName name="Excel_BuiltIn_Print_Area_10" localSheetId="25">#REF!</definedName>
    <definedName name="Excel_BuiltIn_Print_Area_10" localSheetId="26">#REF!</definedName>
    <definedName name="Excel_BuiltIn_Print_Area_10" localSheetId="27">#REF!</definedName>
    <definedName name="Excel_BuiltIn_Print_Area_10" localSheetId="28">#REF!</definedName>
    <definedName name="Excel_BuiltIn_Print_Area_10" localSheetId="29">#REF!</definedName>
    <definedName name="Excel_BuiltIn_Print_Area_10" localSheetId="30">#REF!</definedName>
    <definedName name="Excel_BuiltIn_Print_Area_10" localSheetId="31">#REF!</definedName>
    <definedName name="Excel_BuiltIn_Print_Area_10" localSheetId="32">#REF!</definedName>
    <definedName name="Excel_BuiltIn_Print_Area_10" localSheetId="33">#REF!</definedName>
    <definedName name="Excel_BuiltIn_Print_Area_10" localSheetId="34">#REF!</definedName>
    <definedName name="Excel_BuiltIn_Print_Area_10" localSheetId="35">#REF!</definedName>
    <definedName name="Excel_BuiltIn_Print_Area_10" localSheetId="36">#REF!</definedName>
    <definedName name="Excel_BuiltIn_Print_Area_10" localSheetId="37">#REF!</definedName>
    <definedName name="Excel_BuiltIn_Print_Area_10" localSheetId="38">#REF!</definedName>
    <definedName name="Excel_BuiltIn_Print_Area_10" localSheetId="39">#REF!</definedName>
    <definedName name="Excel_BuiltIn_Print_Area_10" localSheetId="40">#REF!</definedName>
    <definedName name="Excel_BuiltIn_Print_Area_10" localSheetId="41">#REF!</definedName>
    <definedName name="Excel_BuiltIn_Print_Area_10" localSheetId="42">#REF!</definedName>
    <definedName name="Excel_BuiltIn_Print_Area_10" localSheetId="45">#REF!</definedName>
    <definedName name="Excel_BuiltIn_Print_Area_10" localSheetId="43">#REF!</definedName>
    <definedName name="Excel_BuiltIn_Print_Area_10" localSheetId="44">#REF!</definedName>
    <definedName name="Excel_BuiltIn_Print_Area_10" localSheetId="46">#REF!</definedName>
    <definedName name="Excel_BuiltIn_Print_Area_10" localSheetId="47">#REF!</definedName>
    <definedName name="Excel_BuiltIn_Print_Area_10" localSheetId="48">#REF!</definedName>
    <definedName name="Excel_BuiltIn_Print_Area_10" localSheetId="49">#REF!</definedName>
    <definedName name="Excel_BuiltIn_Print_Area_10" localSheetId="50">#REF!</definedName>
    <definedName name="Excel_BuiltIn_Print_Area_10" localSheetId="51">#REF!</definedName>
    <definedName name="Excel_BuiltIn_Print_Area_10" localSheetId="52">#REF!</definedName>
    <definedName name="Excel_BuiltIn_Print_Area_10" localSheetId="53">#REF!</definedName>
    <definedName name="Excel_BuiltIn_Print_Area_10" localSheetId="54">#REF!</definedName>
    <definedName name="Excel_BuiltIn_Print_Area_10" localSheetId="55">#REF!</definedName>
    <definedName name="Excel_BuiltIn_Print_Area_10" localSheetId="56">#REF!</definedName>
    <definedName name="Excel_BuiltIn_Print_Area_10" localSheetId="57">#REF!</definedName>
    <definedName name="Excel_BuiltIn_Print_Area_10" localSheetId="58">#REF!</definedName>
    <definedName name="Excel_BuiltIn_Print_Area_10" localSheetId="59">#REF!</definedName>
    <definedName name="Excel_BuiltIn_Print_Area_10" localSheetId="60">#REF!</definedName>
    <definedName name="Excel_BuiltIn_Print_Area_10" localSheetId="61">#REF!</definedName>
    <definedName name="Excel_BuiltIn_Print_Area_10" localSheetId="62">#REF!</definedName>
    <definedName name="Excel_BuiltIn_Print_Area_10" localSheetId="63">#REF!</definedName>
    <definedName name="Excel_BuiltIn_Print_Area_10" localSheetId="64">#REF!</definedName>
    <definedName name="Excel_BuiltIn_Print_Area_10" localSheetId="65">#REF!</definedName>
    <definedName name="Excel_BuiltIn_Print_Area_10" localSheetId="66">#REF!</definedName>
    <definedName name="Excel_BuiltIn_Print_Area_10" localSheetId="67">#REF!</definedName>
    <definedName name="Excel_BuiltIn_Print_Area_10" localSheetId="68">#REF!</definedName>
    <definedName name="Excel_BuiltIn_Print_Area_10" localSheetId="69">#REF!</definedName>
    <definedName name="Excel_BuiltIn_Print_Area_10" localSheetId="70">#REF!</definedName>
    <definedName name="Excel_BuiltIn_Print_Area_10" localSheetId="71">#REF!</definedName>
    <definedName name="Excel_BuiltIn_Print_Area_10" localSheetId="72">#REF!</definedName>
    <definedName name="Excel_BuiltIn_Print_Area_10" localSheetId="73">#REF!</definedName>
    <definedName name="Excel_BuiltIn_Print_Area_10" localSheetId="74">#REF!</definedName>
    <definedName name="Excel_BuiltIn_Print_Area_10" localSheetId="75">#REF!</definedName>
    <definedName name="Excel_BuiltIn_Print_Area_10" localSheetId="76">#REF!</definedName>
    <definedName name="Excel_BuiltIn_Print_Area_10" localSheetId="77">#REF!</definedName>
    <definedName name="Excel_BuiltIn_Print_Area_10" localSheetId="78">#REF!</definedName>
    <definedName name="Excel_BuiltIn_Print_Area_10" localSheetId="79">#REF!</definedName>
    <definedName name="Excel_BuiltIn_Print_Area_10" localSheetId="80">#REF!</definedName>
    <definedName name="Excel_BuiltIn_Print_Area_10" localSheetId="81">#REF!</definedName>
    <definedName name="Excel_BuiltIn_Print_Area_10" localSheetId="82">#REF!</definedName>
    <definedName name="Excel_BuiltIn_Print_Area_10" localSheetId="83">#REF!</definedName>
    <definedName name="Excel_BuiltIn_Print_Area_10" localSheetId="84">#REF!</definedName>
    <definedName name="Excel_BuiltIn_Print_Area_10" localSheetId="85">#REF!</definedName>
    <definedName name="Excel_BuiltIn_Print_Area_10" localSheetId="86">#REF!</definedName>
    <definedName name="Excel_BuiltIn_Print_Area_10" localSheetId="87">#REF!</definedName>
    <definedName name="Excel_BuiltIn_Print_Area_10" localSheetId="88">#REF!</definedName>
    <definedName name="Excel_BuiltIn_Print_Area_10" localSheetId="89">#REF!</definedName>
    <definedName name="Excel_BuiltIn_Print_Area_10" localSheetId="90">#REF!</definedName>
    <definedName name="Excel_BuiltIn_Print_Area_10" localSheetId="91">#REF!</definedName>
    <definedName name="Excel_BuiltIn_Print_Area_10" localSheetId="92">#REF!</definedName>
    <definedName name="Excel_BuiltIn_Print_Area_10" localSheetId="93">#REF!</definedName>
    <definedName name="Excel_BuiltIn_Print_Area_10" localSheetId="94">#REF!</definedName>
    <definedName name="Excel_BuiltIn_Print_Area_10" localSheetId="95">#REF!</definedName>
    <definedName name="Excel_BuiltIn_Print_Area_10" localSheetId="96">#REF!</definedName>
    <definedName name="Excel_BuiltIn_Print_Area_10" localSheetId="97">#REF!</definedName>
    <definedName name="Excel_BuiltIn_Print_Area_10" localSheetId="98">#REF!</definedName>
    <definedName name="Excel_BuiltIn_Print_Area_10" localSheetId="99">#REF!</definedName>
    <definedName name="Excel_BuiltIn_Print_Area_10" localSheetId="15">#REF!</definedName>
    <definedName name="Excel_BuiltIn_Print_Area_10" localSheetId="16">#REF!</definedName>
    <definedName name="Excel_BuiltIn_Print_Area_10" localSheetId="17">#REF!</definedName>
    <definedName name="Excel_BuiltIn_Print_Area_10" localSheetId="18">#REF!</definedName>
    <definedName name="Excel_BuiltIn_Print_Area_10" localSheetId="19">#REF!</definedName>
    <definedName name="Excel_BuiltIn_Print_Area_10" localSheetId="20">#REF!</definedName>
    <definedName name="Excel_BuiltIn_Print_Area_10" localSheetId="21">#REF!</definedName>
    <definedName name="Excel_BuiltIn_Print_Area_10" localSheetId="14">#REF!</definedName>
    <definedName name="Excel_BuiltIn_Print_Area_10" localSheetId="7">#REF!</definedName>
    <definedName name="Excel_BuiltIn_Print_Area_10" localSheetId="8">#REF!</definedName>
    <definedName name="Excel_BuiltIn_Print_Area_10" localSheetId="9">#REF!</definedName>
    <definedName name="Excel_BuiltIn_Print_Area_10" localSheetId="10">#REF!</definedName>
    <definedName name="Excel_BuiltIn_Print_Area_10" localSheetId="11">#REF!</definedName>
    <definedName name="Excel_BuiltIn_Print_Area_10" localSheetId="12">#REF!</definedName>
    <definedName name="Excel_BuiltIn_Print_Area_10" localSheetId="13">#REF!</definedName>
    <definedName name="Excel_BuiltIn_Print_Area_10" localSheetId="5">#REF!</definedName>
    <definedName name="Excel_BuiltIn_Print_Area_10" localSheetId="6">#REF!</definedName>
    <definedName name="Excel_BuiltIn_Print_Area_10">#REF!</definedName>
    <definedName name="Excel_BuiltIn_Print_Area_11" localSheetId="45">#REF!</definedName>
    <definedName name="Excel_BuiltIn_Print_Area_11" localSheetId="43">#REF!</definedName>
    <definedName name="Excel_BuiltIn_Print_Area_11" localSheetId="44">#REF!</definedName>
    <definedName name="Excel_BuiltIn_Print_Area_11" localSheetId="46">#REF!</definedName>
    <definedName name="Excel_BuiltIn_Print_Area_11" localSheetId="47">#REF!</definedName>
    <definedName name="Excel_BuiltIn_Print_Area_11" localSheetId="48">#REF!</definedName>
    <definedName name="Excel_BuiltIn_Print_Area_11" localSheetId="49">#REF!</definedName>
    <definedName name="Excel_BuiltIn_Print_Area_11" localSheetId="50">#REF!</definedName>
    <definedName name="Excel_BuiltIn_Print_Area_11" localSheetId="51">#REF!</definedName>
    <definedName name="Excel_BuiltIn_Print_Area_11" localSheetId="52">#REF!</definedName>
    <definedName name="Excel_BuiltIn_Print_Area_11" localSheetId="53">#REF!</definedName>
    <definedName name="Excel_BuiltIn_Print_Area_11" localSheetId="54">#REF!</definedName>
    <definedName name="Excel_BuiltIn_Print_Area_11" localSheetId="55">#REF!</definedName>
    <definedName name="Excel_BuiltIn_Print_Area_11" localSheetId="56">#REF!</definedName>
    <definedName name="Excel_BuiltIn_Print_Area_11" localSheetId="57">#REF!</definedName>
    <definedName name="Excel_BuiltIn_Print_Area_11" localSheetId="58">#REF!</definedName>
    <definedName name="Excel_BuiltIn_Print_Area_11" localSheetId="59">#REF!</definedName>
    <definedName name="Excel_BuiltIn_Print_Area_11" localSheetId="60">#REF!</definedName>
    <definedName name="Excel_BuiltIn_Print_Area_11" localSheetId="61">#REF!</definedName>
    <definedName name="Excel_BuiltIn_Print_Area_11" localSheetId="62">#REF!</definedName>
    <definedName name="Excel_BuiltIn_Print_Area_11" localSheetId="63">#REF!</definedName>
    <definedName name="Excel_BuiltIn_Print_Area_11" localSheetId="64">#REF!</definedName>
    <definedName name="Excel_BuiltIn_Print_Area_11" localSheetId="65">#REF!</definedName>
    <definedName name="Excel_BuiltIn_Print_Area_11" localSheetId="66">#REF!</definedName>
    <definedName name="Excel_BuiltIn_Print_Area_11" localSheetId="67">#REF!</definedName>
    <definedName name="Excel_BuiltIn_Print_Area_11" localSheetId="68">#REF!</definedName>
    <definedName name="Excel_BuiltIn_Print_Area_11" localSheetId="69">#REF!</definedName>
    <definedName name="Excel_BuiltIn_Print_Area_11" localSheetId="70">#REF!</definedName>
    <definedName name="Excel_BuiltIn_Print_Area_11" localSheetId="71">#REF!</definedName>
    <definedName name="Excel_BuiltIn_Print_Area_11" localSheetId="72">#REF!</definedName>
    <definedName name="Excel_BuiltIn_Print_Area_11" localSheetId="73">#REF!</definedName>
    <definedName name="Excel_BuiltIn_Print_Area_11" localSheetId="74">#REF!</definedName>
    <definedName name="Excel_BuiltIn_Print_Area_11" localSheetId="75">#REF!</definedName>
    <definedName name="Excel_BuiltIn_Print_Area_11" localSheetId="76">#REF!</definedName>
    <definedName name="Excel_BuiltIn_Print_Area_11" localSheetId="77">#REF!</definedName>
    <definedName name="Excel_BuiltIn_Print_Area_11" localSheetId="78">#REF!</definedName>
    <definedName name="Excel_BuiltIn_Print_Area_11" localSheetId="79">#REF!</definedName>
    <definedName name="Excel_BuiltIn_Print_Area_11" localSheetId="80">#REF!</definedName>
    <definedName name="Excel_BuiltIn_Print_Area_11" localSheetId="81">#REF!</definedName>
    <definedName name="Excel_BuiltIn_Print_Area_11" localSheetId="82">#REF!</definedName>
    <definedName name="Excel_BuiltIn_Print_Area_11" localSheetId="83">#REF!</definedName>
    <definedName name="Excel_BuiltIn_Print_Area_11" localSheetId="84">#REF!</definedName>
    <definedName name="Excel_BuiltIn_Print_Area_11" localSheetId="85">#REF!</definedName>
    <definedName name="Excel_BuiltIn_Print_Area_11" localSheetId="86">#REF!</definedName>
    <definedName name="Excel_BuiltIn_Print_Area_11" localSheetId="87">#REF!</definedName>
    <definedName name="Excel_BuiltIn_Print_Area_11" localSheetId="88">#REF!</definedName>
    <definedName name="Excel_BuiltIn_Print_Area_11" localSheetId="89">#REF!</definedName>
    <definedName name="Excel_BuiltIn_Print_Area_11" localSheetId="90">#REF!</definedName>
    <definedName name="Excel_BuiltIn_Print_Area_11" localSheetId="91">#REF!</definedName>
    <definedName name="Excel_BuiltIn_Print_Area_11" localSheetId="92">#REF!</definedName>
    <definedName name="Excel_BuiltIn_Print_Area_11" localSheetId="93">#REF!</definedName>
    <definedName name="Excel_BuiltIn_Print_Area_11" localSheetId="94">#REF!</definedName>
    <definedName name="Excel_BuiltIn_Print_Area_11" localSheetId="95">#REF!</definedName>
    <definedName name="Excel_BuiltIn_Print_Area_11" localSheetId="96">#REF!</definedName>
    <definedName name="Excel_BuiltIn_Print_Area_11" localSheetId="97">#REF!</definedName>
    <definedName name="Excel_BuiltIn_Print_Area_11" localSheetId="98">#REF!</definedName>
    <definedName name="Excel_BuiltIn_Print_Area_11" localSheetId="99">#REF!</definedName>
    <definedName name="Excel_BuiltIn_Print_Area_11" localSheetId="5">#REF!</definedName>
    <definedName name="Excel_BuiltIn_Print_Area_11">#REF!</definedName>
    <definedName name="Excel_BuiltIn_Print_Area_12" localSheetId="45">#REF!</definedName>
    <definedName name="Excel_BuiltIn_Print_Area_12" localSheetId="43">#REF!</definedName>
    <definedName name="Excel_BuiltIn_Print_Area_12" localSheetId="44">#REF!</definedName>
    <definedName name="Excel_BuiltIn_Print_Area_12" localSheetId="46">#REF!</definedName>
    <definedName name="Excel_BuiltIn_Print_Area_12" localSheetId="47">#REF!</definedName>
    <definedName name="Excel_BuiltIn_Print_Area_12" localSheetId="48">#REF!</definedName>
    <definedName name="Excel_BuiltIn_Print_Area_12" localSheetId="49">#REF!</definedName>
    <definedName name="Excel_BuiltIn_Print_Area_12" localSheetId="50">#REF!</definedName>
    <definedName name="Excel_BuiltIn_Print_Area_12" localSheetId="51">#REF!</definedName>
    <definedName name="Excel_BuiltIn_Print_Area_12" localSheetId="52">#REF!</definedName>
    <definedName name="Excel_BuiltIn_Print_Area_12" localSheetId="53">#REF!</definedName>
    <definedName name="Excel_BuiltIn_Print_Area_12" localSheetId="54">#REF!</definedName>
    <definedName name="Excel_BuiltIn_Print_Area_12" localSheetId="55">#REF!</definedName>
    <definedName name="Excel_BuiltIn_Print_Area_12" localSheetId="56">#REF!</definedName>
    <definedName name="Excel_BuiltIn_Print_Area_12" localSheetId="57">#REF!</definedName>
    <definedName name="Excel_BuiltIn_Print_Area_12" localSheetId="58">#REF!</definedName>
    <definedName name="Excel_BuiltIn_Print_Area_12" localSheetId="59">#REF!</definedName>
    <definedName name="Excel_BuiltIn_Print_Area_12" localSheetId="60">#REF!</definedName>
    <definedName name="Excel_BuiltIn_Print_Area_12" localSheetId="61">#REF!</definedName>
    <definedName name="Excel_BuiltIn_Print_Area_12" localSheetId="62">#REF!</definedName>
    <definedName name="Excel_BuiltIn_Print_Area_12" localSheetId="63">#REF!</definedName>
    <definedName name="Excel_BuiltIn_Print_Area_12" localSheetId="64">#REF!</definedName>
    <definedName name="Excel_BuiltIn_Print_Area_12" localSheetId="65">#REF!</definedName>
    <definedName name="Excel_BuiltIn_Print_Area_12" localSheetId="66">#REF!</definedName>
    <definedName name="Excel_BuiltIn_Print_Area_12" localSheetId="67">#REF!</definedName>
    <definedName name="Excel_BuiltIn_Print_Area_12" localSheetId="68">#REF!</definedName>
    <definedName name="Excel_BuiltIn_Print_Area_12" localSheetId="69">#REF!</definedName>
    <definedName name="Excel_BuiltIn_Print_Area_12" localSheetId="70">#REF!</definedName>
    <definedName name="Excel_BuiltIn_Print_Area_12" localSheetId="71">#REF!</definedName>
    <definedName name="Excel_BuiltIn_Print_Area_12" localSheetId="72">#REF!</definedName>
    <definedName name="Excel_BuiltIn_Print_Area_12" localSheetId="73">#REF!</definedName>
    <definedName name="Excel_BuiltIn_Print_Area_12" localSheetId="74">#REF!</definedName>
    <definedName name="Excel_BuiltIn_Print_Area_12" localSheetId="75">#REF!</definedName>
    <definedName name="Excel_BuiltIn_Print_Area_12" localSheetId="76">#REF!</definedName>
    <definedName name="Excel_BuiltIn_Print_Area_12" localSheetId="77">#REF!</definedName>
    <definedName name="Excel_BuiltIn_Print_Area_12" localSheetId="78">#REF!</definedName>
    <definedName name="Excel_BuiltIn_Print_Area_12" localSheetId="79">#REF!</definedName>
    <definedName name="Excel_BuiltIn_Print_Area_12" localSheetId="80">#REF!</definedName>
    <definedName name="Excel_BuiltIn_Print_Area_12" localSheetId="81">#REF!</definedName>
    <definedName name="Excel_BuiltIn_Print_Area_12" localSheetId="82">#REF!</definedName>
    <definedName name="Excel_BuiltIn_Print_Area_12" localSheetId="83">#REF!</definedName>
    <definedName name="Excel_BuiltIn_Print_Area_12" localSheetId="84">#REF!</definedName>
    <definedName name="Excel_BuiltIn_Print_Area_12" localSheetId="85">#REF!</definedName>
    <definedName name="Excel_BuiltIn_Print_Area_12" localSheetId="86">#REF!</definedName>
    <definedName name="Excel_BuiltIn_Print_Area_12" localSheetId="87">#REF!</definedName>
    <definedName name="Excel_BuiltIn_Print_Area_12" localSheetId="88">#REF!</definedName>
    <definedName name="Excel_BuiltIn_Print_Area_12" localSheetId="89">#REF!</definedName>
    <definedName name="Excel_BuiltIn_Print_Area_12" localSheetId="90">#REF!</definedName>
    <definedName name="Excel_BuiltIn_Print_Area_12" localSheetId="91">#REF!</definedName>
    <definedName name="Excel_BuiltIn_Print_Area_12" localSheetId="92">#REF!</definedName>
    <definedName name="Excel_BuiltIn_Print_Area_12" localSheetId="93">#REF!</definedName>
    <definedName name="Excel_BuiltIn_Print_Area_12" localSheetId="94">#REF!</definedName>
    <definedName name="Excel_BuiltIn_Print_Area_12" localSheetId="95">#REF!</definedName>
    <definedName name="Excel_BuiltIn_Print_Area_12" localSheetId="96">#REF!</definedName>
    <definedName name="Excel_BuiltIn_Print_Area_12" localSheetId="97">#REF!</definedName>
    <definedName name="Excel_BuiltIn_Print_Area_12" localSheetId="98">#REF!</definedName>
    <definedName name="Excel_BuiltIn_Print_Area_12" localSheetId="99">#REF!</definedName>
    <definedName name="Excel_BuiltIn_Print_Area_12">#REF!</definedName>
    <definedName name="Excel_BuiltIn_Print_Area_13" localSheetId="45">#REF!</definedName>
    <definedName name="Excel_BuiltIn_Print_Area_13" localSheetId="43">#REF!</definedName>
    <definedName name="Excel_BuiltIn_Print_Area_13" localSheetId="44">#REF!</definedName>
    <definedName name="Excel_BuiltIn_Print_Area_13" localSheetId="46">#REF!</definedName>
    <definedName name="Excel_BuiltIn_Print_Area_13" localSheetId="47">#REF!</definedName>
    <definedName name="Excel_BuiltIn_Print_Area_13" localSheetId="48">#REF!</definedName>
    <definedName name="Excel_BuiltIn_Print_Area_13" localSheetId="49">#REF!</definedName>
    <definedName name="Excel_BuiltIn_Print_Area_13" localSheetId="50">#REF!</definedName>
    <definedName name="Excel_BuiltIn_Print_Area_13" localSheetId="51">#REF!</definedName>
    <definedName name="Excel_BuiltIn_Print_Area_13" localSheetId="52">#REF!</definedName>
    <definedName name="Excel_BuiltIn_Print_Area_13" localSheetId="53">#REF!</definedName>
    <definedName name="Excel_BuiltIn_Print_Area_13" localSheetId="54">#REF!</definedName>
    <definedName name="Excel_BuiltIn_Print_Area_13" localSheetId="55">#REF!</definedName>
    <definedName name="Excel_BuiltIn_Print_Area_13" localSheetId="56">#REF!</definedName>
    <definedName name="Excel_BuiltIn_Print_Area_13" localSheetId="57">#REF!</definedName>
    <definedName name="Excel_BuiltIn_Print_Area_13" localSheetId="58">#REF!</definedName>
    <definedName name="Excel_BuiltIn_Print_Area_13" localSheetId="59">#REF!</definedName>
    <definedName name="Excel_BuiltIn_Print_Area_13" localSheetId="60">#REF!</definedName>
    <definedName name="Excel_BuiltIn_Print_Area_13" localSheetId="61">#REF!</definedName>
    <definedName name="Excel_BuiltIn_Print_Area_13" localSheetId="62">#REF!</definedName>
    <definedName name="Excel_BuiltIn_Print_Area_13" localSheetId="63">#REF!</definedName>
    <definedName name="Excel_BuiltIn_Print_Area_13" localSheetId="64">#REF!</definedName>
    <definedName name="Excel_BuiltIn_Print_Area_13" localSheetId="65">#REF!</definedName>
    <definedName name="Excel_BuiltIn_Print_Area_13" localSheetId="66">#REF!</definedName>
    <definedName name="Excel_BuiltIn_Print_Area_13" localSheetId="67">#REF!</definedName>
    <definedName name="Excel_BuiltIn_Print_Area_13" localSheetId="68">#REF!</definedName>
    <definedName name="Excel_BuiltIn_Print_Area_13" localSheetId="69">#REF!</definedName>
    <definedName name="Excel_BuiltIn_Print_Area_13" localSheetId="70">#REF!</definedName>
    <definedName name="Excel_BuiltIn_Print_Area_13" localSheetId="71">#REF!</definedName>
    <definedName name="Excel_BuiltIn_Print_Area_13" localSheetId="72">#REF!</definedName>
    <definedName name="Excel_BuiltIn_Print_Area_13" localSheetId="73">#REF!</definedName>
    <definedName name="Excel_BuiltIn_Print_Area_13" localSheetId="74">#REF!</definedName>
    <definedName name="Excel_BuiltIn_Print_Area_13" localSheetId="75">#REF!</definedName>
    <definedName name="Excel_BuiltIn_Print_Area_13" localSheetId="76">#REF!</definedName>
    <definedName name="Excel_BuiltIn_Print_Area_13" localSheetId="77">#REF!</definedName>
    <definedName name="Excel_BuiltIn_Print_Area_13" localSheetId="78">#REF!</definedName>
    <definedName name="Excel_BuiltIn_Print_Area_13" localSheetId="79">#REF!</definedName>
    <definedName name="Excel_BuiltIn_Print_Area_13" localSheetId="80">#REF!</definedName>
    <definedName name="Excel_BuiltIn_Print_Area_13" localSheetId="81">#REF!</definedName>
    <definedName name="Excel_BuiltIn_Print_Area_13" localSheetId="82">#REF!</definedName>
    <definedName name="Excel_BuiltIn_Print_Area_13" localSheetId="83">#REF!</definedName>
    <definedName name="Excel_BuiltIn_Print_Area_13" localSheetId="84">#REF!</definedName>
    <definedName name="Excel_BuiltIn_Print_Area_13" localSheetId="85">#REF!</definedName>
    <definedName name="Excel_BuiltIn_Print_Area_13" localSheetId="86">#REF!</definedName>
    <definedName name="Excel_BuiltIn_Print_Area_13" localSheetId="87">#REF!</definedName>
    <definedName name="Excel_BuiltIn_Print_Area_13" localSheetId="88">#REF!</definedName>
    <definedName name="Excel_BuiltIn_Print_Area_13" localSheetId="89">#REF!</definedName>
    <definedName name="Excel_BuiltIn_Print_Area_13" localSheetId="90">#REF!</definedName>
    <definedName name="Excel_BuiltIn_Print_Area_13" localSheetId="91">#REF!</definedName>
    <definedName name="Excel_BuiltIn_Print_Area_13" localSheetId="92">#REF!</definedName>
    <definedName name="Excel_BuiltIn_Print_Area_13" localSheetId="93">#REF!</definedName>
    <definedName name="Excel_BuiltIn_Print_Area_13" localSheetId="94">#REF!</definedName>
    <definedName name="Excel_BuiltIn_Print_Area_13" localSheetId="95">#REF!</definedName>
    <definedName name="Excel_BuiltIn_Print_Area_13" localSheetId="96">#REF!</definedName>
    <definedName name="Excel_BuiltIn_Print_Area_13" localSheetId="97">#REF!</definedName>
    <definedName name="Excel_BuiltIn_Print_Area_13" localSheetId="98">#REF!</definedName>
    <definedName name="Excel_BuiltIn_Print_Area_13" localSheetId="99">#REF!</definedName>
    <definedName name="Excel_BuiltIn_Print_Area_13">#REF!</definedName>
    <definedName name="Excel_BuiltIn_Print_Area_14" localSheetId="45">#REF!</definedName>
    <definedName name="Excel_BuiltIn_Print_Area_14" localSheetId="43">#REF!</definedName>
    <definedName name="Excel_BuiltIn_Print_Area_14" localSheetId="44">#REF!</definedName>
    <definedName name="Excel_BuiltIn_Print_Area_14" localSheetId="46">#REF!</definedName>
    <definedName name="Excel_BuiltIn_Print_Area_14" localSheetId="47">#REF!</definedName>
    <definedName name="Excel_BuiltIn_Print_Area_14" localSheetId="48">#REF!</definedName>
    <definedName name="Excel_BuiltIn_Print_Area_14" localSheetId="49">#REF!</definedName>
    <definedName name="Excel_BuiltIn_Print_Area_14" localSheetId="50">#REF!</definedName>
    <definedName name="Excel_BuiltIn_Print_Area_14" localSheetId="51">#REF!</definedName>
    <definedName name="Excel_BuiltIn_Print_Area_14" localSheetId="52">#REF!</definedName>
    <definedName name="Excel_BuiltIn_Print_Area_14" localSheetId="53">#REF!</definedName>
    <definedName name="Excel_BuiltIn_Print_Area_14" localSheetId="54">#REF!</definedName>
    <definedName name="Excel_BuiltIn_Print_Area_14" localSheetId="55">#REF!</definedName>
    <definedName name="Excel_BuiltIn_Print_Area_14" localSheetId="56">#REF!</definedName>
    <definedName name="Excel_BuiltIn_Print_Area_14" localSheetId="57">#REF!</definedName>
    <definedName name="Excel_BuiltIn_Print_Area_14" localSheetId="58">#REF!</definedName>
    <definedName name="Excel_BuiltIn_Print_Area_14" localSheetId="59">#REF!</definedName>
    <definedName name="Excel_BuiltIn_Print_Area_14" localSheetId="60">#REF!</definedName>
    <definedName name="Excel_BuiltIn_Print_Area_14" localSheetId="61">#REF!</definedName>
    <definedName name="Excel_BuiltIn_Print_Area_14" localSheetId="62">#REF!</definedName>
    <definedName name="Excel_BuiltIn_Print_Area_14" localSheetId="63">#REF!</definedName>
    <definedName name="Excel_BuiltIn_Print_Area_14" localSheetId="64">#REF!</definedName>
    <definedName name="Excel_BuiltIn_Print_Area_14" localSheetId="65">#REF!</definedName>
    <definedName name="Excel_BuiltIn_Print_Area_14" localSheetId="66">#REF!</definedName>
    <definedName name="Excel_BuiltIn_Print_Area_14" localSheetId="67">#REF!</definedName>
    <definedName name="Excel_BuiltIn_Print_Area_14" localSheetId="68">#REF!</definedName>
    <definedName name="Excel_BuiltIn_Print_Area_14" localSheetId="69">#REF!</definedName>
    <definedName name="Excel_BuiltIn_Print_Area_14" localSheetId="70">#REF!</definedName>
    <definedName name="Excel_BuiltIn_Print_Area_14" localSheetId="71">#REF!</definedName>
    <definedName name="Excel_BuiltIn_Print_Area_14" localSheetId="72">#REF!</definedName>
    <definedName name="Excel_BuiltIn_Print_Area_14" localSheetId="73">#REF!</definedName>
    <definedName name="Excel_BuiltIn_Print_Area_14" localSheetId="74">#REF!</definedName>
    <definedName name="Excel_BuiltIn_Print_Area_14" localSheetId="75">#REF!</definedName>
    <definedName name="Excel_BuiltIn_Print_Area_14" localSheetId="76">#REF!</definedName>
    <definedName name="Excel_BuiltIn_Print_Area_14" localSheetId="77">#REF!</definedName>
    <definedName name="Excel_BuiltIn_Print_Area_14" localSheetId="78">#REF!</definedName>
    <definedName name="Excel_BuiltIn_Print_Area_14" localSheetId="79">#REF!</definedName>
    <definedName name="Excel_BuiltIn_Print_Area_14" localSheetId="80">#REF!</definedName>
    <definedName name="Excel_BuiltIn_Print_Area_14" localSheetId="81">#REF!</definedName>
    <definedName name="Excel_BuiltIn_Print_Area_14" localSheetId="82">#REF!</definedName>
    <definedName name="Excel_BuiltIn_Print_Area_14" localSheetId="83">#REF!</definedName>
    <definedName name="Excel_BuiltIn_Print_Area_14" localSheetId="84">#REF!</definedName>
    <definedName name="Excel_BuiltIn_Print_Area_14" localSheetId="85">#REF!</definedName>
    <definedName name="Excel_BuiltIn_Print_Area_14" localSheetId="86">#REF!</definedName>
    <definedName name="Excel_BuiltIn_Print_Area_14" localSheetId="87">#REF!</definedName>
    <definedName name="Excel_BuiltIn_Print_Area_14" localSheetId="88">#REF!</definedName>
    <definedName name="Excel_BuiltIn_Print_Area_14" localSheetId="89">#REF!</definedName>
    <definedName name="Excel_BuiltIn_Print_Area_14" localSheetId="90">#REF!</definedName>
    <definedName name="Excel_BuiltIn_Print_Area_14" localSheetId="91">#REF!</definedName>
    <definedName name="Excel_BuiltIn_Print_Area_14" localSheetId="92">#REF!</definedName>
    <definedName name="Excel_BuiltIn_Print_Area_14" localSheetId="93">#REF!</definedName>
    <definedName name="Excel_BuiltIn_Print_Area_14" localSheetId="94">#REF!</definedName>
    <definedName name="Excel_BuiltIn_Print_Area_14" localSheetId="95">#REF!</definedName>
    <definedName name="Excel_BuiltIn_Print_Area_14" localSheetId="96">#REF!</definedName>
    <definedName name="Excel_BuiltIn_Print_Area_14" localSheetId="97">#REF!</definedName>
    <definedName name="Excel_BuiltIn_Print_Area_14" localSheetId="98">#REF!</definedName>
    <definedName name="Excel_BuiltIn_Print_Area_14" localSheetId="99">#REF!</definedName>
    <definedName name="Excel_BuiltIn_Print_Area_14">#REF!</definedName>
    <definedName name="Excel_BuiltIn_Print_Area_15" localSheetId="45">#REF!</definedName>
    <definedName name="Excel_BuiltIn_Print_Area_15" localSheetId="43">#REF!</definedName>
    <definedName name="Excel_BuiltIn_Print_Area_15" localSheetId="44">#REF!</definedName>
    <definedName name="Excel_BuiltIn_Print_Area_15" localSheetId="46">#REF!</definedName>
    <definedName name="Excel_BuiltIn_Print_Area_15" localSheetId="47">#REF!</definedName>
    <definedName name="Excel_BuiltIn_Print_Area_15" localSheetId="48">#REF!</definedName>
    <definedName name="Excel_BuiltIn_Print_Area_15" localSheetId="49">#REF!</definedName>
    <definedName name="Excel_BuiltIn_Print_Area_15" localSheetId="50">#REF!</definedName>
    <definedName name="Excel_BuiltIn_Print_Area_15" localSheetId="51">#REF!</definedName>
    <definedName name="Excel_BuiltIn_Print_Area_15" localSheetId="52">#REF!</definedName>
    <definedName name="Excel_BuiltIn_Print_Area_15" localSheetId="53">#REF!</definedName>
    <definedName name="Excel_BuiltIn_Print_Area_15" localSheetId="54">#REF!</definedName>
    <definedName name="Excel_BuiltIn_Print_Area_15" localSheetId="55">#REF!</definedName>
    <definedName name="Excel_BuiltIn_Print_Area_15" localSheetId="56">#REF!</definedName>
    <definedName name="Excel_BuiltIn_Print_Area_15" localSheetId="57">#REF!</definedName>
    <definedName name="Excel_BuiltIn_Print_Area_15" localSheetId="58">#REF!</definedName>
    <definedName name="Excel_BuiltIn_Print_Area_15" localSheetId="59">#REF!</definedName>
    <definedName name="Excel_BuiltIn_Print_Area_15" localSheetId="60">#REF!</definedName>
    <definedName name="Excel_BuiltIn_Print_Area_15" localSheetId="61">#REF!</definedName>
    <definedName name="Excel_BuiltIn_Print_Area_15" localSheetId="62">#REF!</definedName>
    <definedName name="Excel_BuiltIn_Print_Area_15" localSheetId="63">#REF!</definedName>
    <definedName name="Excel_BuiltIn_Print_Area_15" localSheetId="64">#REF!</definedName>
    <definedName name="Excel_BuiltIn_Print_Area_15" localSheetId="65">#REF!</definedName>
    <definedName name="Excel_BuiltIn_Print_Area_15" localSheetId="66">#REF!</definedName>
    <definedName name="Excel_BuiltIn_Print_Area_15" localSheetId="67">#REF!</definedName>
    <definedName name="Excel_BuiltIn_Print_Area_15" localSheetId="68">#REF!</definedName>
    <definedName name="Excel_BuiltIn_Print_Area_15" localSheetId="69">#REF!</definedName>
    <definedName name="Excel_BuiltIn_Print_Area_15" localSheetId="70">#REF!</definedName>
    <definedName name="Excel_BuiltIn_Print_Area_15" localSheetId="71">#REF!</definedName>
    <definedName name="Excel_BuiltIn_Print_Area_15" localSheetId="72">#REF!</definedName>
    <definedName name="Excel_BuiltIn_Print_Area_15" localSheetId="73">#REF!</definedName>
    <definedName name="Excel_BuiltIn_Print_Area_15" localSheetId="74">#REF!</definedName>
    <definedName name="Excel_BuiltIn_Print_Area_15" localSheetId="75">#REF!</definedName>
    <definedName name="Excel_BuiltIn_Print_Area_15" localSheetId="76">#REF!</definedName>
    <definedName name="Excel_BuiltIn_Print_Area_15" localSheetId="77">#REF!</definedName>
    <definedName name="Excel_BuiltIn_Print_Area_15" localSheetId="78">#REF!</definedName>
    <definedName name="Excel_BuiltIn_Print_Area_15" localSheetId="79">#REF!</definedName>
    <definedName name="Excel_BuiltIn_Print_Area_15" localSheetId="80">#REF!</definedName>
    <definedName name="Excel_BuiltIn_Print_Area_15" localSheetId="81">#REF!</definedName>
    <definedName name="Excel_BuiltIn_Print_Area_15" localSheetId="82">#REF!</definedName>
    <definedName name="Excel_BuiltIn_Print_Area_15" localSheetId="83">#REF!</definedName>
    <definedName name="Excel_BuiltIn_Print_Area_15" localSheetId="84">#REF!</definedName>
    <definedName name="Excel_BuiltIn_Print_Area_15" localSheetId="85">#REF!</definedName>
    <definedName name="Excel_BuiltIn_Print_Area_15" localSheetId="86">#REF!</definedName>
    <definedName name="Excel_BuiltIn_Print_Area_15" localSheetId="87">#REF!</definedName>
    <definedName name="Excel_BuiltIn_Print_Area_15" localSheetId="88">#REF!</definedName>
    <definedName name="Excel_BuiltIn_Print_Area_15" localSheetId="89">#REF!</definedName>
    <definedName name="Excel_BuiltIn_Print_Area_15" localSheetId="90">#REF!</definedName>
    <definedName name="Excel_BuiltIn_Print_Area_15" localSheetId="91">#REF!</definedName>
    <definedName name="Excel_BuiltIn_Print_Area_15" localSheetId="92">#REF!</definedName>
    <definedName name="Excel_BuiltIn_Print_Area_15" localSheetId="93">#REF!</definedName>
    <definedName name="Excel_BuiltIn_Print_Area_15" localSheetId="94">#REF!</definedName>
    <definedName name="Excel_BuiltIn_Print_Area_15" localSheetId="95">#REF!</definedName>
    <definedName name="Excel_BuiltIn_Print_Area_15" localSheetId="96">#REF!</definedName>
    <definedName name="Excel_BuiltIn_Print_Area_15" localSheetId="97">#REF!</definedName>
    <definedName name="Excel_BuiltIn_Print_Area_15" localSheetId="98">#REF!</definedName>
    <definedName name="Excel_BuiltIn_Print_Area_15" localSheetId="99">#REF!</definedName>
    <definedName name="Excel_BuiltIn_Print_Area_15">#REF!</definedName>
    <definedName name="Excel_BuiltIn_Print_Area_16" localSheetId="45">#REF!</definedName>
    <definedName name="Excel_BuiltIn_Print_Area_16" localSheetId="43">#REF!</definedName>
    <definedName name="Excel_BuiltIn_Print_Area_16" localSheetId="44">#REF!</definedName>
    <definedName name="Excel_BuiltIn_Print_Area_16" localSheetId="46">#REF!</definedName>
    <definedName name="Excel_BuiltIn_Print_Area_16" localSheetId="47">#REF!</definedName>
    <definedName name="Excel_BuiltIn_Print_Area_16" localSheetId="48">#REF!</definedName>
    <definedName name="Excel_BuiltIn_Print_Area_16" localSheetId="49">#REF!</definedName>
    <definedName name="Excel_BuiltIn_Print_Area_16" localSheetId="50">#REF!</definedName>
    <definedName name="Excel_BuiltIn_Print_Area_16" localSheetId="51">#REF!</definedName>
    <definedName name="Excel_BuiltIn_Print_Area_16" localSheetId="52">#REF!</definedName>
    <definedName name="Excel_BuiltIn_Print_Area_16" localSheetId="53">#REF!</definedName>
    <definedName name="Excel_BuiltIn_Print_Area_16" localSheetId="54">#REF!</definedName>
    <definedName name="Excel_BuiltIn_Print_Area_16" localSheetId="55">#REF!</definedName>
    <definedName name="Excel_BuiltIn_Print_Area_16" localSheetId="56">#REF!</definedName>
    <definedName name="Excel_BuiltIn_Print_Area_16" localSheetId="57">#REF!</definedName>
    <definedName name="Excel_BuiltIn_Print_Area_16" localSheetId="58">#REF!</definedName>
    <definedName name="Excel_BuiltIn_Print_Area_16" localSheetId="59">#REF!</definedName>
    <definedName name="Excel_BuiltIn_Print_Area_16" localSheetId="60">#REF!</definedName>
    <definedName name="Excel_BuiltIn_Print_Area_16" localSheetId="61">#REF!</definedName>
    <definedName name="Excel_BuiltIn_Print_Area_16" localSheetId="62">#REF!</definedName>
    <definedName name="Excel_BuiltIn_Print_Area_16" localSheetId="63">#REF!</definedName>
    <definedName name="Excel_BuiltIn_Print_Area_16" localSheetId="64">#REF!</definedName>
    <definedName name="Excel_BuiltIn_Print_Area_16" localSheetId="65">#REF!</definedName>
    <definedName name="Excel_BuiltIn_Print_Area_16" localSheetId="66">#REF!</definedName>
    <definedName name="Excel_BuiltIn_Print_Area_16" localSheetId="67">#REF!</definedName>
    <definedName name="Excel_BuiltIn_Print_Area_16" localSheetId="68">#REF!</definedName>
    <definedName name="Excel_BuiltIn_Print_Area_16" localSheetId="69">#REF!</definedName>
    <definedName name="Excel_BuiltIn_Print_Area_16" localSheetId="70">#REF!</definedName>
    <definedName name="Excel_BuiltIn_Print_Area_16" localSheetId="71">#REF!</definedName>
    <definedName name="Excel_BuiltIn_Print_Area_16" localSheetId="72">#REF!</definedName>
    <definedName name="Excel_BuiltIn_Print_Area_16" localSheetId="73">#REF!</definedName>
    <definedName name="Excel_BuiltIn_Print_Area_16" localSheetId="74">#REF!</definedName>
    <definedName name="Excel_BuiltIn_Print_Area_16" localSheetId="75">#REF!</definedName>
    <definedName name="Excel_BuiltIn_Print_Area_16" localSheetId="76">#REF!</definedName>
    <definedName name="Excel_BuiltIn_Print_Area_16" localSheetId="77">#REF!</definedName>
    <definedName name="Excel_BuiltIn_Print_Area_16" localSheetId="78">#REF!</definedName>
    <definedName name="Excel_BuiltIn_Print_Area_16" localSheetId="79">#REF!</definedName>
    <definedName name="Excel_BuiltIn_Print_Area_16" localSheetId="80">#REF!</definedName>
    <definedName name="Excel_BuiltIn_Print_Area_16" localSheetId="81">#REF!</definedName>
    <definedName name="Excel_BuiltIn_Print_Area_16" localSheetId="82">#REF!</definedName>
    <definedName name="Excel_BuiltIn_Print_Area_16" localSheetId="83">#REF!</definedName>
    <definedName name="Excel_BuiltIn_Print_Area_16" localSheetId="84">#REF!</definedName>
    <definedName name="Excel_BuiltIn_Print_Area_16" localSheetId="85">#REF!</definedName>
    <definedName name="Excel_BuiltIn_Print_Area_16" localSheetId="86">#REF!</definedName>
    <definedName name="Excel_BuiltIn_Print_Area_16" localSheetId="87">#REF!</definedName>
    <definedName name="Excel_BuiltIn_Print_Area_16" localSheetId="88">#REF!</definedName>
    <definedName name="Excel_BuiltIn_Print_Area_16" localSheetId="89">#REF!</definedName>
    <definedName name="Excel_BuiltIn_Print_Area_16" localSheetId="90">#REF!</definedName>
    <definedName name="Excel_BuiltIn_Print_Area_16" localSheetId="91">#REF!</definedName>
    <definedName name="Excel_BuiltIn_Print_Area_16" localSheetId="92">#REF!</definedName>
    <definedName name="Excel_BuiltIn_Print_Area_16" localSheetId="93">#REF!</definedName>
    <definedName name="Excel_BuiltIn_Print_Area_16" localSheetId="94">#REF!</definedName>
    <definedName name="Excel_BuiltIn_Print_Area_16" localSheetId="95">#REF!</definedName>
    <definedName name="Excel_BuiltIn_Print_Area_16" localSheetId="96">#REF!</definedName>
    <definedName name="Excel_BuiltIn_Print_Area_16" localSheetId="97">#REF!</definedName>
    <definedName name="Excel_BuiltIn_Print_Area_16" localSheetId="98">#REF!</definedName>
    <definedName name="Excel_BuiltIn_Print_Area_16" localSheetId="99">#REF!</definedName>
    <definedName name="Excel_BuiltIn_Print_Area_16">#REF!</definedName>
    <definedName name="Excel_BuiltIn_Print_Area_17" localSheetId="45">#REF!</definedName>
    <definedName name="Excel_BuiltIn_Print_Area_17" localSheetId="43">#REF!</definedName>
    <definedName name="Excel_BuiltIn_Print_Area_17" localSheetId="44">#REF!</definedName>
    <definedName name="Excel_BuiltIn_Print_Area_17" localSheetId="46">#REF!</definedName>
    <definedName name="Excel_BuiltIn_Print_Area_17" localSheetId="47">#REF!</definedName>
    <definedName name="Excel_BuiltIn_Print_Area_17" localSheetId="48">#REF!</definedName>
    <definedName name="Excel_BuiltIn_Print_Area_17" localSheetId="49">#REF!</definedName>
    <definedName name="Excel_BuiltIn_Print_Area_17" localSheetId="50">#REF!</definedName>
    <definedName name="Excel_BuiltIn_Print_Area_17" localSheetId="51">#REF!</definedName>
    <definedName name="Excel_BuiltIn_Print_Area_17" localSheetId="52">#REF!</definedName>
    <definedName name="Excel_BuiltIn_Print_Area_17" localSheetId="53">#REF!</definedName>
    <definedName name="Excel_BuiltIn_Print_Area_17" localSheetId="54">#REF!</definedName>
    <definedName name="Excel_BuiltIn_Print_Area_17" localSheetId="55">#REF!</definedName>
    <definedName name="Excel_BuiltIn_Print_Area_17" localSheetId="56">#REF!</definedName>
    <definedName name="Excel_BuiltIn_Print_Area_17" localSheetId="57">#REF!</definedName>
    <definedName name="Excel_BuiltIn_Print_Area_17" localSheetId="58">#REF!</definedName>
    <definedName name="Excel_BuiltIn_Print_Area_17" localSheetId="59">#REF!</definedName>
    <definedName name="Excel_BuiltIn_Print_Area_17" localSheetId="60">#REF!</definedName>
    <definedName name="Excel_BuiltIn_Print_Area_17" localSheetId="61">#REF!</definedName>
    <definedName name="Excel_BuiltIn_Print_Area_17" localSheetId="62">#REF!</definedName>
    <definedName name="Excel_BuiltIn_Print_Area_17" localSheetId="63">#REF!</definedName>
    <definedName name="Excel_BuiltIn_Print_Area_17" localSheetId="64">#REF!</definedName>
    <definedName name="Excel_BuiltIn_Print_Area_17" localSheetId="65">#REF!</definedName>
    <definedName name="Excel_BuiltIn_Print_Area_17" localSheetId="66">#REF!</definedName>
    <definedName name="Excel_BuiltIn_Print_Area_17" localSheetId="67">#REF!</definedName>
    <definedName name="Excel_BuiltIn_Print_Area_17" localSheetId="68">#REF!</definedName>
    <definedName name="Excel_BuiltIn_Print_Area_17" localSheetId="69">#REF!</definedName>
    <definedName name="Excel_BuiltIn_Print_Area_17" localSheetId="70">#REF!</definedName>
    <definedName name="Excel_BuiltIn_Print_Area_17" localSheetId="71">#REF!</definedName>
    <definedName name="Excel_BuiltIn_Print_Area_17" localSheetId="72">#REF!</definedName>
    <definedName name="Excel_BuiltIn_Print_Area_17" localSheetId="73">#REF!</definedName>
    <definedName name="Excel_BuiltIn_Print_Area_17" localSheetId="74">#REF!</definedName>
    <definedName name="Excel_BuiltIn_Print_Area_17" localSheetId="75">#REF!</definedName>
    <definedName name="Excel_BuiltIn_Print_Area_17" localSheetId="76">#REF!</definedName>
    <definedName name="Excel_BuiltIn_Print_Area_17" localSheetId="77">#REF!</definedName>
    <definedName name="Excel_BuiltIn_Print_Area_17" localSheetId="78">#REF!</definedName>
    <definedName name="Excel_BuiltIn_Print_Area_17" localSheetId="79">#REF!</definedName>
    <definedName name="Excel_BuiltIn_Print_Area_17" localSheetId="80">#REF!</definedName>
    <definedName name="Excel_BuiltIn_Print_Area_17" localSheetId="81">#REF!</definedName>
    <definedName name="Excel_BuiltIn_Print_Area_17" localSheetId="82">#REF!</definedName>
    <definedName name="Excel_BuiltIn_Print_Area_17" localSheetId="83">#REF!</definedName>
    <definedName name="Excel_BuiltIn_Print_Area_17" localSheetId="84">#REF!</definedName>
    <definedName name="Excel_BuiltIn_Print_Area_17" localSheetId="85">#REF!</definedName>
    <definedName name="Excel_BuiltIn_Print_Area_17" localSheetId="86">#REF!</definedName>
    <definedName name="Excel_BuiltIn_Print_Area_17" localSheetId="87">#REF!</definedName>
    <definedName name="Excel_BuiltIn_Print_Area_17" localSheetId="88">#REF!</definedName>
    <definedName name="Excel_BuiltIn_Print_Area_17" localSheetId="89">#REF!</definedName>
    <definedName name="Excel_BuiltIn_Print_Area_17" localSheetId="90">#REF!</definedName>
    <definedName name="Excel_BuiltIn_Print_Area_17" localSheetId="91">#REF!</definedName>
    <definedName name="Excel_BuiltIn_Print_Area_17" localSheetId="92">#REF!</definedName>
    <definedName name="Excel_BuiltIn_Print_Area_17" localSheetId="93">#REF!</definedName>
    <definedName name="Excel_BuiltIn_Print_Area_17" localSheetId="94">#REF!</definedName>
    <definedName name="Excel_BuiltIn_Print_Area_17" localSheetId="95">#REF!</definedName>
    <definedName name="Excel_BuiltIn_Print_Area_17" localSheetId="96">#REF!</definedName>
    <definedName name="Excel_BuiltIn_Print_Area_17" localSheetId="97">#REF!</definedName>
    <definedName name="Excel_BuiltIn_Print_Area_17" localSheetId="98">#REF!</definedName>
    <definedName name="Excel_BuiltIn_Print_Area_17" localSheetId="99">#REF!</definedName>
    <definedName name="Excel_BuiltIn_Print_Area_17">#REF!</definedName>
    <definedName name="Excel_BuiltIn_Print_Area_18" localSheetId="45">#REF!</definedName>
    <definedName name="Excel_BuiltIn_Print_Area_18" localSheetId="43">#REF!</definedName>
    <definedName name="Excel_BuiltIn_Print_Area_18" localSheetId="44">#REF!</definedName>
    <definedName name="Excel_BuiltIn_Print_Area_18" localSheetId="46">#REF!</definedName>
    <definedName name="Excel_BuiltIn_Print_Area_18" localSheetId="47">#REF!</definedName>
    <definedName name="Excel_BuiltIn_Print_Area_18" localSheetId="48">#REF!</definedName>
    <definedName name="Excel_BuiltIn_Print_Area_18" localSheetId="49">#REF!</definedName>
    <definedName name="Excel_BuiltIn_Print_Area_18" localSheetId="50">#REF!</definedName>
    <definedName name="Excel_BuiltIn_Print_Area_18" localSheetId="51">#REF!</definedName>
    <definedName name="Excel_BuiltIn_Print_Area_18" localSheetId="52">#REF!</definedName>
    <definedName name="Excel_BuiltIn_Print_Area_18" localSheetId="53">#REF!</definedName>
    <definedName name="Excel_BuiltIn_Print_Area_18" localSheetId="54">#REF!</definedName>
    <definedName name="Excel_BuiltIn_Print_Area_18" localSheetId="55">#REF!</definedName>
    <definedName name="Excel_BuiltIn_Print_Area_18" localSheetId="56">#REF!</definedName>
    <definedName name="Excel_BuiltIn_Print_Area_18" localSheetId="57">#REF!</definedName>
    <definedName name="Excel_BuiltIn_Print_Area_18" localSheetId="58">#REF!</definedName>
    <definedName name="Excel_BuiltIn_Print_Area_18" localSheetId="59">#REF!</definedName>
    <definedName name="Excel_BuiltIn_Print_Area_18" localSheetId="60">#REF!</definedName>
    <definedName name="Excel_BuiltIn_Print_Area_18" localSheetId="61">#REF!</definedName>
    <definedName name="Excel_BuiltIn_Print_Area_18" localSheetId="62">#REF!</definedName>
    <definedName name="Excel_BuiltIn_Print_Area_18" localSheetId="63">#REF!</definedName>
    <definedName name="Excel_BuiltIn_Print_Area_18" localSheetId="64">#REF!</definedName>
    <definedName name="Excel_BuiltIn_Print_Area_18" localSheetId="65">#REF!</definedName>
    <definedName name="Excel_BuiltIn_Print_Area_18" localSheetId="66">#REF!</definedName>
    <definedName name="Excel_BuiltIn_Print_Area_18" localSheetId="67">#REF!</definedName>
    <definedName name="Excel_BuiltIn_Print_Area_18" localSheetId="68">#REF!</definedName>
    <definedName name="Excel_BuiltIn_Print_Area_18" localSheetId="69">#REF!</definedName>
    <definedName name="Excel_BuiltIn_Print_Area_18" localSheetId="70">#REF!</definedName>
    <definedName name="Excel_BuiltIn_Print_Area_18" localSheetId="71">#REF!</definedName>
    <definedName name="Excel_BuiltIn_Print_Area_18" localSheetId="72">#REF!</definedName>
    <definedName name="Excel_BuiltIn_Print_Area_18" localSheetId="73">#REF!</definedName>
    <definedName name="Excel_BuiltIn_Print_Area_18" localSheetId="74">#REF!</definedName>
    <definedName name="Excel_BuiltIn_Print_Area_18" localSheetId="75">#REF!</definedName>
    <definedName name="Excel_BuiltIn_Print_Area_18" localSheetId="76">#REF!</definedName>
    <definedName name="Excel_BuiltIn_Print_Area_18" localSheetId="77">#REF!</definedName>
    <definedName name="Excel_BuiltIn_Print_Area_18" localSheetId="78">#REF!</definedName>
    <definedName name="Excel_BuiltIn_Print_Area_18" localSheetId="79">#REF!</definedName>
    <definedName name="Excel_BuiltIn_Print_Area_18" localSheetId="80">#REF!</definedName>
    <definedName name="Excel_BuiltIn_Print_Area_18" localSheetId="81">#REF!</definedName>
    <definedName name="Excel_BuiltIn_Print_Area_18" localSheetId="82">#REF!</definedName>
    <definedName name="Excel_BuiltIn_Print_Area_18" localSheetId="83">#REF!</definedName>
    <definedName name="Excel_BuiltIn_Print_Area_18" localSheetId="84">#REF!</definedName>
    <definedName name="Excel_BuiltIn_Print_Area_18" localSheetId="85">#REF!</definedName>
    <definedName name="Excel_BuiltIn_Print_Area_18" localSheetId="86">#REF!</definedName>
    <definedName name="Excel_BuiltIn_Print_Area_18" localSheetId="87">#REF!</definedName>
    <definedName name="Excel_BuiltIn_Print_Area_18" localSheetId="88">#REF!</definedName>
    <definedName name="Excel_BuiltIn_Print_Area_18" localSheetId="89">#REF!</definedName>
    <definedName name="Excel_BuiltIn_Print_Area_18" localSheetId="90">#REF!</definedName>
    <definedName name="Excel_BuiltIn_Print_Area_18" localSheetId="91">#REF!</definedName>
    <definedName name="Excel_BuiltIn_Print_Area_18" localSheetId="92">#REF!</definedName>
    <definedName name="Excel_BuiltIn_Print_Area_18" localSheetId="93">#REF!</definedName>
    <definedName name="Excel_BuiltIn_Print_Area_18" localSheetId="94">#REF!</definedName>
    <definedName name="Excel_BuiltIn_Print_Area_18" localSheetId="95">#REF!</definedName>
    <definedName name="Excel_BuiltIn_Print_Area_18" localSheetId="96">#REF!</definedName>
    <definedName name="Excel_BuiltIn_Print_Area_18" localSheetId="97">#REF!</definedName>
    <definedName name="Excel_BuiltIn_Print_Area_18" localSheetId="98">#REF!</definedName>
    <definedName name="Excel_BuiltIn_Print_Area_18" localSheetId="99">#REF!</definedName>
    <definedName name="Excel_BuiltIn_Print_Area_18">#REF!</definedName>
    <definedName name="Excel_BuiltIn_Print_Area_19" localSheetId="45">#REF!</definedName>
    <definedName name="Excel_BuiltIn_Print_Area_19" localSheetId="43">#REF!</definedName>
    <definedName name="Excel_BuiltIn_Print_Area_19" localSheetId="44">#REF!</definedName>
    <definedName name="Excel_BuiltIn_Print_Area_19" localSheetId="46">#REF!</definedName>
    <definedName name="Excel_BuiltIn_Print_Area_19" localSheetId="47">#REF!</definedName>
    <definedName name="Excel_BuiltIn_Print_Area_19" localSheetId="48">#REF!</definedName>
    <definedName name="Excel_BuiltIn_Print_Area_19" localSheetId="49">#REF!</definedName>
    <definedName name="Excel_BuiltIn_Print_Area_19" localSheetId="50">#REF!</definedName>
    <definedName name="Excel_BuiltIn_Print_Area_19" localSheetId="51">#REF!</definedName>
    <definedName name="Excel_BuiltIn_Print_Area_19" localSheetId="52">#REF!</definedName>
    <definedName name="Excel_BuiltIn_Print_Area_19" localSheetId="53">#REF!</definedName>
    <definedName name="Excel_BuiltIn_Print_Area_19" localSheetId="54">#REF!</definedName>
    <definedName name="Excel_BuiltIn_Print_Area_19" localSheetId="55">#REF!</definedName>
    <definedName name="Excel_BuiltIn_Print_Area_19" localSheetId="56">#REF!</definedName>
    <definedName name="Excel_BuiltIn_Print_Area_19" localSheetId="57">#REF!</definedName>
    <definedName name="Excel_BuiltIn_Print_Area_19" localSheetId="58">#REF!</definedName>
    <definedName name="Excel_BuiltIn_Print_Area_19" localSheetId="59">#REF!</definedName>
    <definedName name="Excel_BuiltIn_Print_Area_19" localSheetId="60">#REF!</definedName>
    <definedName name="Excel_BuiltIn_Print_Area_19" localSheetId="61">#REF!</definedName>
    <definedName name="Excel_BuiltIn_Print_Area_19" localSheetId="62">#REF!</definedName>
    <definedName name="Excel_BuiltIn_Print_Area_19" localSheetId="63">#REF!</definedName>
    <definedName name="Excel_BuiltIn_Print_Area_19" localSheetId="64">#REF!</definedName>
    <definedName name="Excel_BuiltIn_Print_Area_19" localSheetId="65">#REF!</definedName>
    <definedName name="Excel_BuiltIn_Print_Area_19" localSheetId="66">#REF!</definedName>
    <definedName name="Excel_BuiltIn_Print_Area_19" localSheetId="67">#REF!</definedName>
    <definedName name="Excel_BuiltIn_Print_Area_19" localSheetId="68">#REF!</definedName>
    <definedName name="Excel_BuiltIn_Print_Area_19" localSheetId="69">#REF!</definedName>
    <definedName name="Excel_BuiltIn_Print_Area_19" localSheetId="70">#REF!</definedName>
    <definedName name="Excel_BuiltIn_Print_Area_19" localSheetId="71">#REF!</definedName>
    <definedName name="Excel_BuiltIn_Print_Area_19" localSheetId="72">#REF!</definedName>
    <definedName name="Excel_BuiltIn_Print_Area_19" localSheetId="73">#REF!</definedName>
    <definedName name="Excel_BuiltIn_Print_Area_19" localSheetId="74">#REF!</definedName>
    <definedName name="Excel_BuiltIn_Print_Area_19" localSheetId="75">#REF!</definedName>
    <definedName name="Excel_BuiltIn_Print_Area_19" localSheetId="76">#REF!</definedName>
    <definedName name="Excel_BuiltIn_Print_Area_19" localSheetId="77">#REF!</definedName>
    <definedName name="Excel_BuiltIn_Print_Area_19" localSheetId="78">#REF!</definedName>
    <definedName name="Excel_BuiltIn_Print_Area_19" localSheetId="79">#REF!</definedName>
    <definedName name="Excel_BuiltIn_Print_Area_19" localSheetId="80">#REF!</definedName>
    <definedName name="Excel_BuiltIn_Print_Area_19" localSheetId="81">#REF!</definedName>
    <definedName name="Excel_BuiltIn_Print_Area_19" localSheetId="82">#REF!</definedName>
    <definedName name="Excel_BuiltIn_Print_Area_19" localSheetId="83">#REF!</definedName>
    <definedName name="Excel_BuiltIn_Print_Area_19" localSheetId="84">#REF!</definedName>
    <definedName name="Excel_BuiltIn_Print_Area_19" localSheetId="85">#REF!</definedName>
    <definedName name="Excel_BuiltIn_Print_Area_19" localSheetId="86">#REF!</definedName>
    <definedName name="Excel_BuiltIn_Print_Area_19" localSheetId="87">#REF!</definedName>
    <definedName name="Excel_BuiltIn_Print_Area_19" localSheetId="88">#REF!</definedName>
    <definedName name="Excel_BuiltIn_Print_Area_19" localSheetId="89">#REF!</definedName>
    <definedName name="Excel_BuiltIn_Print_Area_19" localSheetId="90">#REF!</definedName>
    <definedName name="Excel_BuiltIn_Print_Area_19" localSheetId="91">#REF!</definedName>
    <definedName name="Excel_BuiltIn_Print_Area_19" localSheetId="92">#REF!</definedName>
    <definedName name="Excel_BuiltIn_Print_Area_19" localSheetId="93">#REF!</definedName>
    <definedName name="Excel_BuiltIn_Print_Area_19" localSheetId="94">#REF!</definedName>
    <definedName name="Excel_BuiltIn_Print_Area_19" localSheetId="95">#REF!</definedName>
    <definedName name="Excel_BuiltIn_Print_Area_19" localSheetId="96">#REF!</definedName>
    <definedName name="Excel_BuiltIn_Print_Area_19" localSheetId="97">#REF!</definedName>
    <definedName name="Excel_BuiltIn_Print_Area_19" localSheetId="98">#REF!</definedName>
    <definedName name="Excel_BuiltIn_Print_Area_19" localSheetId="99">#REF!</definedName>
    <definedName name="Excel_BuiltIn_Print_Area_19">#REF!</definedName>
    <definedName name="Excel_BuiltIn_Print_Area_2" localSheetId="45">#REF!</definedName>
    <definedName name="Excel_BuiltIn_Print_Area_2" localSheetId="43">#REF!</definedName>
    <definedName name="Excel_BuiltIn_Print_Area_2" localSheetId="44">#REF!</definedName>
    <definedName name="Excel_BuiltIn_Print_Area_2" localSheetId="46">#REF!</definedName>
    <definedName name="Excel_BuiltIn_Print_Area_2" localSheetId="47">#REF!</definedName>
    <definedName name="Excel_BuiltIn_Print_Area_2" localSheetId="48">#REF!</definedName>
    <definedName name="Excel_BuiltIn_Print_Area_2" localSheetId="49">#REF!</definedName>
    <definedName name="Excel_BuiltIn_Print_Area_2" localSheetId="50">#REF!</definedName>
    <definedName name="Excel_BuiltIn_Print_Area_2" localSheetId="51">#REF!</definedName>
    <definedName name="Excel_BuiltIn_Print_Area_2" localSheetId="52">#REF!</definedName>
    <definedName name="Excel_BuiltIn_Print_Area_2" localSheetId="53">#REF!</definedName>
    <definedName name="Excel_BuiltIn_Print_Area_2" localSheetId="54">#REF!</definedName>
    <definedName name="Excel_BuiltIn_Print_Area_2" localSheetId="55">#REF!</definedName>
    <definedName name="Excel_BuiltIn_Print_Area_2" localSheetId="56">#REF!</definedName>
    <definedName name="Excel_BuiltIn_Print_Area_2" localSheetId="57">#REF!</definedName>
    <definedName name="Excel_BuiltIn_Print_Area_2" localSheetId="58">#REF!</definedName>
    <definedName name="Excel_BuiltIn_Print_Area_2" localSheetId="59">#REF!</definedName>
    <definedName name="Excel_BuiltIn_Print_Area_2" localSheetId="60">#REF!</definedName>
    <definedName name="Excel_BuiltIn_Print_Area_2" localSheetId="61">#REF!</definedName>
    <definedName name="Excel_BuiltIn_Print_Area_2" localSheetId="62">#REF!</definedName>
    <definedName name="Excel_BuiltIn_Print_Area_2" localSheetId="63">#REF!</definedName>
    <definedName name="Excel_BuiltIn_Print_Area_2" localSheetId="64">#REF!</definedName>
    <definedName name="Excel_BuiltIn_Print_Area_2" localSheetId="65">#REF!</definedName>
    <definedName name="Excel_BuiltIn_Print_Area_2" localSheetId="66">#REF!</definedName>
    <definedName name="Excel_BuiltIn_Print_Area_2" localSheetId="67">#REF!</definedName>
    <definedName name="Excel_BuiltIn_Print_Area_2" localSheetId="68">#REF!</definedName>
    <definedName name="Excel_BuiltIn_Print_Area_2" localSheetId="69">#REF!</definedName>
    <definedName name="Excel_BuiltIn_Print_Area_2" localSheetId="70">#REF!</definedName>
    <definedName name="Excel_BuiltIn_Print_Area_2" localSheetId="71">#REF!</definedName>
    <definedName name="Excel_BuiltIn_Print_Area_2" localSheetId="72">#REF!</definedName>
    <definedName name="Excel_BuiltIn_Print_Area_2" localSheetId="73">#REF!</definedName>
    <definedName name="Excel_BuiltIn_Print_Area_2" localSheetId="74">#REF!</definedName>
    <definedName name="Excel_BuiltIn_Print_Area_2" localSheetId="75">#REF!</definedName>
    <definedName name="Excel_BuiltIn_Print_Area_2" localSheetId="76">#REF!</definedName>
    <definedName name="Excel_BuiltIn_Print_Area_2" localSheetId="77">#REF!</definedName>
    <definedName name="Excel_BuiltIn_Print_Area_2" localSheetId="78">#REF!</definedName>
    <definedName name="Excel_BuiltIn_Print_Area_2" localSheetId="79">#REF!</definedName>
    <definedName name="Excel_BuiltIn_Print_Area_2" localSheetId="80">#REF!</definedName>
    <definedName name="Excel_BuiltIn_Print_Area_2" localSheetId="81">#REF!</definedName>
    <definedName name="Excel_BuiltIn_Print_Area_2" localSheetId="82">#REF!</definedName>
    <definedName name="Excel_BuiltIn_Print_Area_2" localSheetId="83">#REF!</definedName>
    <definedName name="Excel_BuiltIn_Print_Area_2" localSheetId="84">#REF!</definedName>
    <definedName name="Excel_BuiltIn_Print_Area_2" localSheetId="85">#REF!</definedName>
    <definedName name="Excel_BuiltIn_Print_Area_2" localSheetId="86">#REF!</definedName>
    <definedName name="Excel_BuiltIn_Print_Area_2" localSheetId="87">#REF!</definedName>
    <definedName name="Excel_BuiltIn_Print_Area_2" localSheetId="88">#REF!</definedName>
    <definedName name="Excel_BuiltIn_Print_Area_2" localSheetId="89">#REF!</definedName>
    <definedName name="Excel_BuiltIn_Print_Area_2" localSheetId="90">#REF!</definedName>
    <definedName name="Excel_BuiltIn_Print_Area_2" localSheetId="91">#REF!</definedName>
    <definedName name="Excel_BuiltIn_Print_Area_2" localSheetId="92">#REF!</definedName>
    <definedName name="Excel_BuiltIn_Print_Area_2" localSheetId="93">#REF!</definedName>
    <definedName name="Excel_BuiltIn_Print_Area_2" localSheetId="94">#REF!</definedName>
    <definedName name="Excel_BuiltIn_Print_Area_2" localSheetId="95">#REF!</definedName>
    <definedName name="Excel_BuiltIn_Print_Area_2" localSheetId="96">#REF!</definedName>
    <definedName name="Excel_BuiltIn_Print_Area_2" localSheetId="97">#REF!</definedName>
    <definedName name="Excel_BuiltIn_Print_Area_2" localSheetId="98">#REF!</definedName>
    <definedName name="Excel_BuiltIn_Print_Area_2" localSheetId="99">#REF!</definedName>
    <definedName name="Excel_BuiltIn_Print_Area_2">#REF!</definedName>
    <definedName name="Excel_BuiltIn_Print_Area_20" localSheetId="45">#REF!</definedName>
    <definedName name="Excel_BuiltIn_Print_Area_20" localSheetId="43">#REF!</definedName>
    <definedName name="Excel_BuiltIn_Print_Area_20" localSheetId="44">#REF!</definedName>
    <definedName name="Excel_BuiltIn_Print_Area_20" localSheetId="46">#REF!</definedName>
    <definedName name="Excel_BuiltIn_Print_Area_20" localSheetId="47">#REF!</definedName>
    <definedName name="Excel_BuiltIn_Print_Area_20" localSheetId="48">#REF!</definedName>
    <definedName name="Excel_BuiltIn_Print_Area_20" localSheetId="49">#REF!</definedName>
    <definedName name="Excel_BuiltIn_Print_Area_20" localSheetId="50">#REF!</definedName>
    <definedName name="Excel_BuiltIn_Print_Area_20" localSheetId="51">#REF!</definedName>
    <definedName name="Excel_BuiltIn_Print_Area_20" localSheetId="52">#REF!</definedName>
    <definedName name="Excel_BuiltIn_Print_Area_20" localSheetId="53">#REF!</definedName>
    <definedName name="Excel_BuiltIn_Print_Area_20" localSheetId="54">#REF!</definedName>
    <definedName name="Excel_BuiltIn_Print_Area_20" localSheetId="55">#REF!</definedName>
    <definedName name="Excel_BuiltIn_Print_Area_20" localSheetId="56">#REF!</definedName>
    <definedName name="Excel_BuiltIn_Print_Area_20" localSheetId="57">#REF!</definedName>
    <definedName name="Excel_BuiltIn_Print_Area_20" localSheetId="58">#REF!</definedName>
    <definedName name="Excel_BuiltIn_Print_Area_20" localSheetId="59">#REF!</definedName>
    <definedName name="Excel_BuiltIn_Print_Area_20" localSheetId="60">#REF!</definedName>
    <definedName name="Excel_BuiltIn_Print_Area_20" localSheetId="61">#REF!</definedName>
    <definedName name="Excel_BuiltIn_Print_Area_20" localSheetId="62">#REF!</definedName>
    <definedName name="Excel_BuiltIn_Print_Area_20" localSheetId="63">#REF!</definedName>
    <definedName name="Excel_BuiltIn_Print_Area_20" localSheetId="64">#REF!</definedName>
    <definedName name="Excel_BuiltIn_Print_Area_20" localSheetId="65">#REF!</definedName>
    <definedName name="Excel_BuiltIn_Print_Area_20" localSheetId="66">#REF!</definedName>
    <definedName name="Excel_BuiltIn_Print_Area_20" localSheetId="67">#REF!</definedName>
    <definedName name="Excel_BuiltIn_Print_Area_20" localSheetId="68">#REF!</definedName>
    <definedName name="Excel_BuiltIn_Print_Area_20" localSheetId="69">#REF!</definedName>
    <definedName name="Excel_BuiltIn_Print_Area_20" localSheetId="70">#REF!</definedName>
    <definedName name="Excel_BuiltIn_Print_Area_20" localSheetId="71">#REF!</definedName>
    <definedName name="Excel_BuiltIn_Print_Area_20" localSheetId="72">#REF!</definedName>
    <definedName name="Excel_BuiltIn_Print_Area_20" localSheetId="73">#REF!</definedName>
    <definedName name="Excel_BuiltIn_Print_Area_20" localSheetId="74">#REF!</definedName>
    <definedName name="Excel_BuiltIn_Print_Area_20" localSheetId="75">#REF!</definedName>
    <definedName name="Excel_BuiltIn_Print_Area_20" localSheetId="76">#REF!</definedName>
    <definedName name="Excel_BuiltIn_Print_Area_20" localSheetId="77">#REF!</definedName>
    <definedName name="Excel_BuiltIn_Print_Area_20" localSheetId="78">#REF!</definedName>
    <definedName name="Excel_BuiltIn_Print_Area_20" localSheetId="79">#REF!</definedName>
    <definedName name="Excel_BuiltIn_Print_Area_20" localSheetId="80">#REF!</definedName>
    <definedName name="Excel_BuiltIn_Print_Area_20" localSheetId="81">#REF!</definedName>
    <definedName name="Excel_BuiltIn_Print_Area_20" localSheetId="82">#REF!</definedName>
    <definedName name="Excel_BuiltIn_Print_Area_20" localSheetId="83">#REF!</definedName>
    <definedName name="Excel_BuiltIn_Print_Area_20" localSheetId="84">#REF!</definedName>
    <definedName name="Excel_BuiltIn_Print_Area_20" localSheetId="85">#REF!</definedName>
    <definedName name="Excel_BuiltIn_Print_Area_20" localSheetId="86">#REF!</definedName>
    <definedName name="Excel_BuiltIn_Print_Area_20" localSheetId="87">#REF!</definedName>
    <definedName name="Excel_BuiltIn_Print_Area_20" localSheetId="88">#REF!</definedName>
    <definedName name="Excel_BuiltIn_Print_Area_20" localSheetId="89">#REF!</definedName>
    <definedName name="Excel_BuiltIn_Print_Area_20" localSheetId="90">#REF!</definedName>
    <definedName name="Excel_BuiltIn_Print_Area_20" localSheetId="91">#REF!</definedName>
    <definedName name="Excel_BuiltIn_Print_Area_20" localSheetId="92">#REF!</definedName>
    <definedName name="Excel_BuiltIn_Print_Area_20" localSheetId="93">#REF!</definedName>
    <definedName name="Excel_BuiltIn_Print_Area_20" localSheetId="94">#REF!</definedName>
    <definedName name="Excel_BuiltIn_Print_Area_20" localSheetId="95">#REF!</definedName>
    <definedName name="Excel_BuiltIn_Print_Area_20" localSheetId="96">#REF!</definedName>
    <definedName name="Excel_BuiltIn_Print_Area_20" localSheetId="97">#REF!</definedName>
    <definedName name="Excel_BuiltIn_Print_Area_20" localSheetId="98">#REF!</definedName>
    <definedName name="Excel_BuiltIn_Print_Area_20" localSheetId="99">#REF!</definedName>
    <definedName name="Excel_BuiltIn_Print_Area_20">#REF!</definedName>
    <definedName name="Excel_BuiltIn_Print_Area_21" localSheetId="45">#REF!</definedName>
    <definedName name="Excel_BuiltIn_Print_Area_21" localSheetId="43">#REF!</definedName>
    <definedName name="Excel_BuiltIn_Print_Area_21" localSheetId="44">#REF!</definedName>
    <definedName name="Excel_BuiltIn_Print_Area_21" localSheetId="46">#REF!</definedName>
    <definedName name="Excel_BuiltIn_Print_Area_21" localSheetId="47">#REF!</definedName>
    <definedName name="Excel_BuiltIn_Print_Area_21" localSheetId="48">#REF!</definedName>
    <definedName name="Excel_BuiltIn_Print_Area_21" localSheetId="49">#REF!</definedName>
    <definedName name="Excel_BuiltIn_Print_Area_21" localSheetId="50">#REF!</definedName>
    <definedName name="Excel_BuiltIn_Print_Area_21" localSheetId="51">#REF!</definedName>
    <definedName name="Excel_BuiltIn_Print_Area_21" localSheetId="52">#REF!</definedName>
    <definedName name="Excel_BuiltIn_Print_Area_21" localSheetId="53">#REF!</definedName>
    <definedName name="Excel_BuiltIn_Print_Area_21" localSheetId="54">#REF!</definedName>
    <definedName name="Excel_BuiltIn_Print_Area_21" localSheetId="55">#REF!</definedName>
    <definedName name="Excel_BuiltIn_Print_Area_21" localSheetId="56">#REF!</definedName>
    <definedName name="Excel_BuiltIn_Print_Area_21" localSheetId="57">#REF!</definedName>
    <definedName name="Excel_BuiltIn_Print_Area_21" localSheetId="58">#REF!</definedName>
    <definedName name="Excel_BuiltIn_Print_Area_21" localSheetId="59">#REF!</definedName>
    <definedName name="Excel_BuiltIn_Print_Area_21" localSheetId="60">#REF!</definedName>
    <definedName name="Excel_BuiltIn_Print_Area_21" localSheetId="61">#REF!</definedName>
    <definedName name="Excel_BuiltIn_Print_Area_21" localSheetId="62">#REF!</definedName>
    <definedName name="Excel_BuiltIn_Print_Area_21" localSheetId="63">#REF!</definedName>
    <definedName name="Excel_BuiltIn_Print_Area_21" localSheetId="64">#REF!</definedName>
    <definedName name="Excel_BuiltIn_Print_Area_21" localSheetId="65">#REF!</definedName>
    <definedName name="Excel_BuiltIn_Print_Area_21" localSheetId="66">#REF!</definedName>
    <definedName name="Excel_BuiltIn_Print_Area_21" localSheetId="67">#REF!</definedName>
    <definedName name="Excel_BuiltIn_Print_Area_21" localSheetId="68">#REF!</definedName>
    <definedName name="Excel_BuiltIn_Print_Area_21" localSheetId="69">#REF!</definedName>
    <definedName name="Excel_BuiltIn_Print_Area_21" localSheetId="70">#REF!</definedName>
    <definedName name="Excel_BuiltIn_Print_Area_21" localSheetId="71">#REF!</definedName>
    <definedName name="Excel_BuiltIn_Print_Area_21" localSheetId="72">#REF!</definedName>
    <definedName name="Excel_BuiltIn_Print_Area_21" localSheetId="73">#REF!</definedName>
    <definedName name="Excel_BuiltIn_Print_Area_21" localSheetId="74">#REF!</definedName>
    <definedName name="Excel_BuiltIn_Print_Area_21" localSheetId="75">#REF!</definedName>
    <definedName name="Excel_BuiltIn_Print_Area_21" localSheetId="76">#REF!</definedName>
    <definedName name="Excel_BuiltIn_Print_Area_21" localSheetId="77">#REF!</definedName>
    <definedName name="Excel_BuiltIn_Print_Area_21" localSheetId="78">#REF!</definedName>
    <definedName name="Excel_BuiltIn_Print_Area_21" localSheetId="79">#REF!</definedName>
    <definedName name="Excel_BuiltIn_Print_Area_21" localSheetId="80">#REF!</definedName>
    <definedName name="Excel_BuiltIn_Print_Area_21" localSheetId="81">#REF!</definedName>
    <definedName name="Excel_BuiltIn_Print_Area_21" localSheetId="82">#REF!</definedName>
    <definedName name="Excel_BuiltIn_Print_Area_21" localSheetId="83">#REF!</definedName>
    <definedName name="Excel_BuiltIn_Print_Area_21" localSheetId="84">#REF!</definedName>
    <definedName name="Excel_BuiltIn_Print_Area_21" localSheetId="85">#REF!</definedName>
    <definedName name="Excel_BuiltIn_Print_Area_21" localSheetId="86">#REF!</definedName>
    <definedName name="Excel_BuiltIn_Print_Area_21" localSheetId="87">#REF!</definedName>
    <definedName name="Excel_BuiltIn_Print_Area_21" localSheetId="88">#REF!</definedName>
    <definedName name="Excel_BuiltIn_Print_Area_21" localSheetId="89">#REF!</definedName>
    <definedName name="Excel_BuiltIn_Print_Area_21" localSheetId="90">#REF!</definedName>
    <definedName name="Excel_BuiltIn_Print_Area_21" localSheetId="91">#REF!</definedName>
    <definedName name="Excel_BuiltIn_Print_Area_21" localSheetId="92">#REF!</definedName>
    <definedName name="Excel_BuiltIn_Print_Area_21" localSheetId="93">#REF!</definedName>
    <definedName name="Excel_BuiltIn_Print_Area_21" localSheetId="94">#REF!</definedName>
    <definedName name="Excel_BuiltIn_Print_Area_21" localSheetId="95">#REF!</definedName>
    <definedName name="Excel_BuiltIn_Print_Area_21" localSheetId="96">#REF!</definedName>
    <definedName name="Excel_BuiltIn_Print_Area_21" localSheetId="97">#REF!</definedName>
    <definedName name="Excel_BuiltIn_Print_Area_21" localSheetId="98">#REF!</definedName>
    <definedName name="Excel_BuiltIn_Print_Area_21" localSheetId="99">#REF!</definedName>
    <definedName name="Excel_BuiltIn_Print_Area_21">#REF!</definedName>
    <definedName name="Excel_BuiltIn_Print_Area_22" localSheetId="45">#REF!</definedName>
    <definedName name="Excel_BuiltIn_Print_Area_22" localSheetId="43">#REF!</definedName>
    <definedName name="Excel_BuiltIn_Print_Area_22" localSheetId="44">#REF!</definedName>
    <definedName name="Excel_BuiltIn_Print_Area_22" localSheetId="46">#REF!</definedName>
    <definedName name="Excel_BuiltIn_Print_Area_22" localSheetId="47">#REF!</definedName>
    <definedName name="Excel_BuiltIn_Print_Area_22" localSheetId="48">#REF!</definedName>
    <definedName name="Excel_BuiltIn_Print_Area_22" localSheetId="49">#REF!</definedName>
    <definedName name="Excel_BuiltIn_Print_Area_22" localSheetId="50">#REF!</definedName>
    <definedName name="Excel_BuiltIn_Print_Area_22" localSheetId="51">#REF!</definedName>
    <definedName name="Excel_BuiltIn_Print_Area_22" localSheetId="52">#REF!</definedName>
    <definedName name="Excel_BuiltIn_Print_Area_22" localSheetId="53">#REF!</definedName>
    <definedName name="Excel_BuiltIn_Print_Area_22" localSheetId="54">#REF!</definedName>
    <definedName name="Excel_BuiltIn_Print_Area_22" localSheetId="55">#REF!</definedName>
    <definedName name="Excel_BuiltIn_Print_Area_22" localSheetId="56">#REF!</definedName>
    <definedName name="Excel_BuiltIn_Print_Area_22" localSheetId="57">#REF!</definedName>
    <definedName name="Excel_BuiltIn_Print_Area_22" localSheetId="58">#REF!</definedName>
    <definedName name="Excel_BuiltIn_Print_Area_22" localSheetId="59">#REF!</definedName>
    <definedName name="Excel_BuiltIn_Print_Area_22" localSheetId="60">#REF!</definedName>
    <definedName name="Excel_BuiltIn_Print_Area_22" localSheetId="61">#REF!</definedName>
    <definedName name="Excel_BuiltIn_Print_Area_22" localSheetId="62">#REF!</definedName>
    <definedName name="Excel_BuiltIn_Print_Area_22" localSheetId="63">#REF!</definedName>
    <definedName name="Excel_BuiltIn_Print_Area_22" localSheetId="64">#REF!</definedName>
    <definedName name="Excel_BuiltIn_Print_Area_22" localSheetId="65">#REF!</definedName>
    <definedName name="Excel_BuiltIn_Print_Area_22" localSheetId="66">#REF!</definedName>
    <definedName name="Excel_BuiltIn_Print_Area_22" localSheetId="67">#REF!</definedName>
    <definedName name="Excel_BuiltIn_Print_Area_22" localSheetId="68">#REF!</definedName>
    <definedName name="Excel_BuiltIn_Print_Area_22" localSheetId="69">#REF!</definedName>
    <definedName name="Excel_BuiltIn_Print_Area_22" localSheetId="70">#REF!</definedName>
    <definedName name="Excel_BuiltIn_Print_Area_22" localSheetId="71">#REF!</definedName>
    <definedName name="Excel_BuiltIn_Print_Area_22" localSheetId="72">#REF!</definedName>
    <definedName name="Excel_BuiltIn_Print_Area_22" localSheetId="73">#REF!</definedName>
    <definedName name="Excel_BuiltIn_Print_Area_22" localSheetId="74">#REF!</definedName>
    <definedName name="Excel_BuiltIn_Print_Area_22" localSheetId="75">#REF!</definedName>
    <definedName name="Excel_BuiltIn_Print_Area_22" localSheetId="76">#REF!</definedName>
    <definedName name="Excel_BuiltIn_Print_Area_22" localSheetId="77">#REF!</definedName>
    <definedName name="Excel_BuiltIn_Print_Area_22" localSheetId="78">#REF!</definedName>
    <definedName name="Excel_BuiltIn_Print_Area_22" localSheetId="79">#REF!</definedName>
    <definedName name="Excel_BuiltIn_Print_Area_22" localSheetId="80">#REF!</definedName>
    <definedName name="Excel_BuiltIn_Print_Area_22" localSheetId="81">#REF!</definedName>
    <definedName name="Excel_BuiltIn_Print_Area_22" localSheetId="82">#REF!</definedName>
    <definedName name="Excel_BuiltIn_Print_Area_22" localSheetId="83">#REF!</definedName>
    <definedName name="Excel_BuiltIn_Print_Area_22" localSheetId="84">#REF!</definedName>
    <definedName name="Excel_BuiltIn_Print_Area_22" localSheetId="85">#REF!</definedName>
    <definedName name="Excel_BuiltIn_Print_Area_22" localSheetId="86">#REF!</definedName>
    <definedName name="Excel_BuiltIn_Print_Area_22" localSheetId="87">#REF!</definedName>
    <definedName name="Excel_BuiltIn_Print_Area_22" localSheetId="88">#REF!</definedName>
    <definedName name="Excel_BuiltIn_Print_Area_22" localSheetId="89">#REF!</definedName>
    <definedName name="Excel_BuiltIn_Print_Area_22" localSheetId="90">#REF!</definedName>
    <definedName name="Excel_BuiltIn_Print_Area_22" localSheetId="91">#REF!</definedName>
    <definedName name="Excel_BuiltIn_Print_Area_22" localSheetId="92">#REF!</definedName>
    <definedName name="Excel_BuiltIn_Print_Area_22" localSheetId="93">#REF!</definedName>
    <definedName name="Excel_BuiltIn_Print_Area_22" localSheetId="94">#REF!</definedName>
    <definedName name="Excel_BuiltIn_Print_Area_22" localSheetId="95">#REF!</definedName>
    <definedName name="Excel_BuiltIn_Print_Area_22" localSheetId="96">#REF!</definedName>
    <definedName name="Excel_BuiltIn_Print_Area_22" localSheetId="97">#REF!</definedName>
    <definedName name="Excel_BuiltIn_Print_Area_22" localSheetId="98">#REF!</definedName>
    <definedName name="Excel_BuiltIn_Print_Area_22" localSheetId="99">#REF!</definedName>
    <definedName name="Excel_BuiltIn_Print_Area_22">#REF!</definedName>
    <definedName name="Excel_BuiltIn_Print_Area_23" localSheetId="45">#REF!</definedName>
    <definedName name="Excel_BuiltIn_Print_Area_23" localSheetId="43">#REF!</definedName>
    <definedName name="Excel_BuiltIn_Print_Area_23" localSheetId="44">#REF!</definedName>
    <definedName name="Excel_BuiltIn_Print_Area_23" localSheetId="46">#REF!</definedName>
    <definedName name="Excel_BuiltIn_Print_Area_23" localSheetId="47">#REF!</definedName>
    <definedName name="Excel_BuiltIn_Print_Area_23" localSheetId="48">#REF!</definedName>
    <definedName name="Excel_BuiltIn_Print_Area_23" localSheetId="49">#REF!</definedName>
    <definedName name="Excel_BuiltIn_Print_Area_23" localSheetId="50">#REF!</definedName>
    <definedName name="Excel_BuiltIn_Print_Area_23" localSheetId="51">#REF!</definedName>
    <definedName name="Excel_BuiltIn_Print_Area_23" localSheetId="52">#REF!</definedName>
    <definedName name="Excel_BuiltIn_Print_Area_23" localSheetId="53">#REF!</definedName>
    <definedName name="Excel_BuiltIn_Print_Area_23" localSheetId="54">#REF!</definedName>
    <definedName name="Excel_BuiltIn_Print_Area_23" localSheetId="55">#REF!</definedName>
    <definedName name="Excel_BuiltIn_Print_Area_23" localSheetId="56">#REF!</definedName>
    <definedName name="Excel_BuiltIn_Print_Area_23" localSheetId="57">#REF!</definedName>
    <definedName name="Excel_BuiltIn_Print_Area_23" localSheetId="58">#REF!</definedName>
    <definedName name="Excel_BuiltIn_Print_Area_23" localSheetId="59">#REF!</definedName>
    <definedName name="Excel_BuiltIn_Print_Area_23" localSheetId="60">#REF!</definedName>
    <definedName name="Excel_BuiltIn_Print_Area_23" localSheetId="61">#REF!</definedName>
    <definedName name="Excel_BuiltIn_Print_Area_23" localSheetId="62">#REF!</definedName>
    <definedName name="Excel_BuiltIn_Print_Area_23" localSheetId="63">#REF!</definedName>
    <definedName name="Excel_BuiltIn_Print_Area_23" localSheetId="64">#REF!</definedName>
    <definedName name="Excel_BuiltIn_Print_Area_23" localSheetId="65">#REF!</definedName>
    <definedName name="Excel_BuiltIn_Print_Area_23" localSheetId="66">#REF!</definedName>
    <definedName name="Excel_BuiltIn_Print_Area_23" localSheetId="67">#REF!</definedName>
    <definedName name="Excel_BuiltIn_Print_Area_23" localSheetId="68">#REF!</definedName>
    <definedName name="Excel_BuiltIn_Print_Area_23" localSheetId="69">#REF!</definedName>
    <definedName name="Excel_BuiltIn_Print_Area_23" localSheetId="70">#REF!</definedName>
    <definedName name="Excel_BuiltIn_Print_Area_23" localSheetId="71">#REF!</definedName>
    <definedName name="Excel_BuiltIn_Print_Area_23" localSheetId="72">#REF!</definedName>
    <definedName name="Excel_BuiltIn_Print_Area_23" localSheetId="73">#REF!</definedName>
    <definedName name="Excel_BuiltIn_Print_Area_23" localSheetId="74">#REF!</definedName>
    <definedName name="Excel_BuiltIn_Print_Area_23" localSheetId="75">#REF!</definedName>
    <definedName name="Excel_BuiltIn_Print_Area_23" localSheetId="76">#REF!</definedName>
    <definedName name="Excel_BuiltIn_Print_Area_23" localSheetId="77">#REF!</definedName>
    <definedName name="Excel_BuiltIn_Print_Area_23" localSheetId="78">#REF!</definedName>
    <definedName name="Excel_BuiltIn_Print_Area_23" localSheetId="79">#REF!</definedName>
    <definedName name="Excel_BuiltIn_Print_Area_23" localSheetId="80">#REF!</definedName>
    <definedName name="Excel_BuiltIn_Print_Area_23" localSheetId="81">#REF!</definedName>
    <definedName name="Excel_BuiltIn_Print_Area_23" localSheetId="82">#REF!</definedName>
    <definedName name="Excel_BuiltIn_Print_Area_23" localSheetId="83">#REF!</definedName>
    <definedName name="Excel_BuiltIn_Print_Area_23" localSheetId="84">#REF!</definedName>
    <definedName name="Excel_BuiltIn_Print_Area_23" localSheetId="85">#REF!</definedName>
    <definedName name="Excel_BuiltIn_Print_Area_23" localSheetId="86">#REF!</definedName>
    <definedName name="Excel_BuiltIn_Print_Area_23" localSheetId="87">#REF!</definedName>
    <definedName name="Excel_BuiltIn_Print_Area_23" localSheetId="88">#REF!</definedName>
    <definedName name="Excel_BuiltIn_Print_Area_23" localSheetId="89">#REF!</definedName>
    <definedName name="Excel_BuiltIn_Print_Area_23" localSheetId="90">#REF!</definedName>
    <definedName name="Excel_BuiltIn_Print_Area_23" localSheetId="91">#REF!</definedName>
    <definedName name="Excel_BuiltIn_Print_Area_23" localSheetId="92">#REF!</definedName>
    <definedName name="Excel_BuiltIn_Print_Area_23" localSheetId="93">#REF!</definedName>
    <definedName name="Excel_BuiltIn_Print_Area_23" localSheetId="94">#REF!</definedName>
    <definedName name="Excel_BuiltIn_Print_Area_23" localSheetId="95">#REF!</definedName>
    <definedName name="Excel_BuiltIn_Print_Area_23" localSheetId="96">#REF!</definedName>
    <definedName name="Excel_BuiltIn_Print_Area_23" localSheetId="97">#REF!</definedName>
    <definedName name="Excel_BuiltIn_Print_Area_23" localSheetId="98">#REF!</definedName>
    <definedName name="Excel_BuiltIn_Print_Area_23" localSheetId="99">#REF!</definedName>
    <definedName name="Excel_BuiltIn_Print_Area_23">#REF!</definedName>
    <definedName name="Excel_BuiltIn_Print_Area_24" localSheetId="45">#REF!</definedName>
    <definedName name="Excel_BuiltIn_Print_Area_24" localSheetId="43">#REF!</definedName>
    <definedName name="Excel_BuiltIn_Print_Area_24" localSheetId="44">#REF!</definedName>
    <definedName name="Excel_BuiltIn_Print_Area_24" localSheetId="46">#REF!</definedName>
    <definedName name="Excel_BuiltIn_Print_Area_24" localSheetId="47">#REF!</definedName>
    <definedName name="Excel_BuiltIn_Print_Area_24" localSheetId="48">#REF!</definedName>
    <definedName name="Excel_BuiltIn_Print_Area_24" localSheetId="49">#REF!</definedName>
    <definedName name="Excel_BuiltIn_Print_Area_24" localSheetId="50">#REF!</definedName>
    <definedName name="Excel_BuiltIn_Print_Area_24" localSheetId="51">#REF!</definedName>
    <definedName name="Excel_BuiltIn_Print_Area_24" localSheetId="52">#REF!</definedName>
    <definedName name="Excel_BuiltIn_Print_Area_24" localSheetId="53">#REF!</definedName>
    <definedName name="Excel_BuiltIn_Print_Area_24" localSheetId="54">#REF!</definedName>
    <definedName name="Excel_BuiltIn_Print_Area_24" localSheetId="55">#REF!</definedName>
    <definedName name="Excel_BuiltIn_Print_Area_24" localSheetId="56">#REF!</definedName>
    <definedName name="Excel_BuiltIn_Print_Area_24" localSheetId="57">#REF!</definedName>
    <definedName name="Excel_BuiltIn_Print_Area_24" localSheetId="58">#REF!</definedName>
    <definedName name="Excel_BuiltIn_Print_Area_24" localSheetId="59">#REF!</definedName>
    <definedName name="Excel_BuiltIn_Print_Area_24" localSheetId="60">#REF!</definedName>
    <definedName name="Excel_BuiltIn_Print_Area_24" localSheetId="61">#REF!</definedName>
    <definedName name="Excel_BuiltIn_Print_Area_24" localSheetId="62">#REF!</definedName>
    <definedName name="Excel_BuiltIn_Print_Area_24" localSheetId="63">#REF!</definedName>
    <definedName name="Excel_BuiltIn_Print_Area_24" localSheetId="64">#REF!</definedName>
    <definedName name="Excel_BuiltIn_Print_Area_24" localSheetId="65">#REF!</definedName>
    <definedName name="Excel_BuiltIn_Print_Area_24" localSheetId="66">#REF!</definedName>
    <definedName name="Excel_BuiltIn_Print_Area_24" localSheetId="67">#REF!</definedName>
    <definedName name="Excel_BuiltIn_Print_Area_24" localSheetId="68">#REF!</definedName>
    <definedName name="Excel_BuiltIn_Print_Area_24" localSheetId="69">#REF!</definedName>
    <definedName name="Excel_BuiltIn_Print_Area_24" localSheetId="70">#REF!</definedName>
    <definedName name="Excel_BuiltIn_Print_Area_24" localSheetId="71">#REF!</definedName>
    <definedName name="Excel_BuiltIn_Print_Area_24" localSheetId="72">#REF!</definedName>
    <definedName name="Excel_BuiltIn_Print_Area_24" localSheetId="73">#REF!</definedName>
    <definedName name="Excel_BuiltIn_Print_Area_24" localSheetId="74">#REF!</definedName>
    <definedName name="Excel_BuiltIn_Print_Area_24" localSheetId="75">#REF!</definedName>
    <definedName name="Excel_BuiltIn_Print_Area_24" localSheetId="76">#REF!</definedName>
    <definedName name="Excel_BuiltIn_Print_Area_24" localSheetId="77">#REF!</definedName>
    <definedName name="Excel_BuiltIn_Print_Area_24" localSheetId="78">#REF!</definedName>
    <definedName name="Excel_BuiltIn_Print_Area_24" localSheetId="79">#REF!</definedName>
    <definedName name="Excel_BuiltIn_Print_Area_24" localSheetId="80">#REF!</definedName>
    <definedName name="Excel_BuiltIn_Print_Area_24" localSheetId="81">#REF!</definedName>
    <definedName name="Excel_BuiltIn_Print_Area_24" localSheetId="82">#REF!</definedName>
    <definedName name="Excel_BuiltIn_Print_Area_24" localSheetId="83">#REF!</definedName>
    <definedName name="Excel_BuiltIn_Print_Area_24" localSheetId="84">#REF!</definedName>
    <definedName name="Excel_BuiltIn_Print_Area_24" localSheetId="85">#REF!</definedName>
    <definedName name="Excel_BuiltIn_Print_Area_24" localSheetId="86">#REF!</definedName>
    <definedName name="Excel_BuiltIn_Print_Area_24" localSheetId="87">#REF!</definedName>
    <definedName name="Excel_BuiltIn_Print_Area_24" localSheetId="88">#REF!</definedName>
    <definedName name="Excel_BuiltIn_Print_Area_24" localSheetId="89">#REF!</definedName>
    <definedName name="Excel_BuiltIn_Print_Area_24" localSheetId="90">#REF!</definedName>
    <definedName name="Excel_BuiltIn_Print_Area_24" localSheetId="91">#REF!</definedName>
    <definedName name="Excel_BuiltIn_Print_Area_24" localSheetId="92">#REF!</definedName>
    <definedName name="Excel_BuiltIn_Print_Area_24" localSheetId="93">#REF!</definedName>
    <definedName name="Excel_BuiltIn_Print_Area_24" localSheetId="94">#REF!</definedName>
    <definedName name="Excel_BuiltIn_Print_Area_24" localSheetId="95">#REF!</definedName>
    <definedName name="Excel_BuiltIn_Print_Area_24" localSheetId="96">#REF!</definedName>
    <definedName name="Excel_BuiltIn_Print_Area_24" localSheetId="97">#REF!</definedName>
    <definedName name="Excel_BuiltIn_Print_Area_24" localSheetId="98">#REF!</definedName>
    <definedName name="Excel_BuiltIn_Print_Area_24" localSheetId="99">#REF!</definedName>
    <definedName name="Excel_BuiltIn_Print_Area_24">#REF!</definedName>
    <definedName name="Excel_BuiltIn_Print_Area_25" localSheetId="45">#REF!</definedName>
    <definedName name="Excel_BuiltIn_Print_Area_25" localSheetId="43">#REF!</definedName>
    <definedName name="Excel_BuiltIn_Print_Area_25" localSheetId="44">#REF!</definedName>
    <definedName name="Excel_BuiltIn_Print_Area_25" localSheetId="46">#REF!</definedName>
    <definedName name="Excel_BuiltIn_Print_Area_25" localSheetId="47">#REF!</definedName>
    <definedName name="Excel_BuiltIn_Print_Area_25" localSheetId="48">#REF!</definedName>
    <definedName name="Excel_BuiltIn_Print_Area_25" localSheetId="49">#REF!</definedName>
    <definedName name="Excel_BuiltIn_Print_Area_25" localSheetId="50">#REF!</definedName>
    <definedName name="Excel_BuiltIn_Print_Area_25" localSheetId="51">#REF!</definedName>
    <definedName name="Excel_BuiltIn_Print_Area_25" localSheetId="52">#REF!</definedName>
    <definedName name="Excel_BuiltIn_Print_Area_25" localSheetId="53">#REF!</definedName>
    <definedName name="Excel_BuiltIn_Print_Area_25" localSheetId="54">#REF!</definedName>
    <definedName name="Excel_BuiltIn_Print_Area_25" localSheetId="55">#REF!</definedName>
    <definedName name="Excel_BuiltIn_Print_Area_25" localSheetId="56">#REF!</definedName>
    <definedName name="Excel_BuiltIn_Print_Area_25" localSheetId="57">#REF!</definedName>
    <definedName name="Excel_BuiltIn_Print_Area_25" localSheetId="58">#REF!</definedName>
    <definedName name="Excel_BuiltIn_Print_Area_25" localSheetId="59">#REF!</definedName>
    <definedName name="Excel_BuiltIn_Print_Area_25" localSheetId="60">#REF!</definedName>
    <definedName name="Excel_BuiltIn_Print_Area_25" localSheetId="61">#REF!</definedName>
    <definedName name="Excel_BuiltIn_Print_Area_25" localSheetId="62">#REF!</definedName>
    <definedName name="Excel_BuiltIn_Print_Area_25" localSheetId="63">#REF!</definedName>
    <definedName name="Excel_BuiltIn_Print_Area_25" localSheetId="64">#REF!</definedName>
    <definedName name="Excel_BuiltIn_Print_Area_25" localSheetId="65">#REF!</definedName>
    <definedName name="Excel_BuiltIn_Print_Area_25" localSheetId="66">#REF!</definedName>
    <definedName name="Excel_BuiltIn_Print_Area_25" localSheetId="67">#REF!</definedName>
    <definedName name="Excel_BuiltIn_Print_Area_25" localSheetId="68">#REF!</definedName>
    <definedName name="Excel_BuiltIn_Print_Area_25" localSheetId="69">#REF!</definedName>
    <definedName name="Excel_BuiltIn_Print_Area_25" localSheetId="70">#REF!</definedName>
    <definedName name="Excel_BuiltIn_Print_Area_25" localSheetId="71">#REF!</definedName>
    <definedName name="Excel_BuiltIn_Print_Area_25" localSheetId="72">#REF!</definedName>
    <definedName name="Excel_BuiltIn_Print_Area_25" localSheetId="73">#REF!</definedName>
    <definedName name="Excel_BuiltIn_Print_Area_25" localSheetId="74">#REF!</definedName>
    <definedName name="Excel_BuiltIn_Print_Area_25" localSheetId="75">#REF!</definedName>
    <definedName name="Excel_BuiltIn_Print_Area_25" localSheetId="76">#REF!</definedName>
    <definedName name="Excel_BuiltIn_Print_Area_25" localSheetId="77">#REF!</definedName>
    <definedName name="Excel_BuiltIn_Print_Area_25" localSheetId="78">#REF!</definedName>
    <definedName name="Excel_BuiltIn_Print_Area_25" localSheetId="79">#REF!</definedName>
    <definedName name="Excel_BuiltIn_Print_Area_25" localSheetId="80">#REF!</definedName>
    <definedName name="Excel_BuiltIn_Print_Area_25" localSheetId="81">#REF!</definedName>
    <definedName name="Excel_BuiltIn_Print_Area_25" localSheetId="82">#REF!</definedName>
    <definedName name="Excel_BuiltIn_Print_Area_25" localSheetId="83">#REF!</definedName>
    <definedName name="Excel_BuiltIn_Print_Area_25" localSheetId="84">#REF!</definedName>
    <definedName name="Excel_BuiltIn_Print_Area_25" localSheetId="85">#REF!</definedName>
    <definedName name="Excel_BuiltIn_Print_Area_25" localSheetId="86">#REF!</definedName>
    <definedName name="Excel_BuiltIn_Print_Area_25" localSheetId="87">#REF!</definedName>
    <definedName name="Excel_BuiltIn_Print_Area_25" localSheetId="88">#REF!</definedName>
    <definedName name="Excel_BuiltIn_Print_Area_25" localSheetId="89">#REF!</definedName>
    <definedName name="Excel_BuiltIn_Print_Area_25" localSheetId="90">#REF!</definedName>
    <definedName name="Excel_BuiltIn_Print_Area_25" localSheetId="91">#REF!</definedName>
    <definedName name="Excel_BuiltIn_Print_Area_25" localSheetId="92">#REF!</definedName>
    <definedName name="Excel_BuiltIn_Print_Area_25" localSheetId="93">#REF!</definedName>
    <definedName name="Excel_BuiltIn_Print_Area_25" localSheetId="94">#REF!</definedName>
    <definedName name="Excel_BuiltIn_Print_Area_25" localSheetId="95">#REF!</definedName>
    <definedName name="Excel_BuiltIn_Print_Area_25" localSheetId="96">#REF!</definedName>
    <definedName name="Excel_BuiltIn_Print_Area_25" localSheetId="97">#REF!</definedName>
    <definedName name="Excel_BuiltIn_Print_Area_25" localSheetId="98">#REF!</definedName>
    <definedName name="Excel_BuiltIn_Print_Area_25" localSheetId="99">#REF!</definedName>
    <definedName name="Excel_BuiltIn_Print_Area_25">#REF!</definedName>
    <definedName name="Excel_BuiltIn_Print_Area_26" localSheetId="45">#REF!</definedName>
    <definedName name="Excel_BuiltIn_Print_Area_26" localSheetId="43">#REF!</definedName>
    <definedName name="Excel_BuiltIn_Print_Area_26" localSheetId="44">#REF!</definedName>
    <definedName name="Excel_BuiltIn_Print_Area_26" localSheetId="46">#REF!</definedName>
    <definedName name="Excel_BuiltIn_Print_Area_26" localSheetId="47">#REF!</definedName>
    <definedName name="Excel_BuiltIn_Print_Area_26" localSheetId="48">#REF!</definedName>
    <definedName name="Excel_BuiltIn_Print_Area_26" localSheetId="49">#REF!</definedName>
    <definedName name="Excel_BuiltIn_Print_Area_26" localSheetId="50">#REF!</definedName>
    <definedName name="Excel_BuiltIn_Print_Area_26" localSheetId="51">#REF!</definedName>
    <definedName name="Excel_BuiltIn_Print_Area_26" localSheetId="52">#REF!</definedName>
    <definedName name="Excel_BuiltIn_Print_Area_26" localSheetId="53">#REF!</definedName>
    <definedName name="Excel_BuiltIn_Print_Area_26" localSheetId="54">#REF!</definedName>
    <definedName name="Excel_BuiltIn_Print_Area_26" localSheetId="55">#REF!</definedName>
    <definedName name="Excel_BuiltIn_Print_Area_26" localSheetId="56">#REF!</definedName>
    <definedName name="Excel_BuiltIn_Print_Area_26" localSheetId="57">#REF!</definedName>
    <definedName name="Excel_BuiltIn_Print_Area_26" localSheetId="58">#REF!</definedName>
    <definedName name="Excel_BuiltIn_Print_Area_26" localSheetId="59">#REF!</definedName>
    <definedName name="Excel_BuiltIn_Print_Area_26" localSheetId="60">#REF!</definedName>
    <definedName name="Excel_BuiltIn_Print_Area_26" localSheetId="61">#REF!</definedName>
    <definedName name="Excel_BuiltIn_Print_Area_26" localSheetId="62">#REF!</definedName>
    <definedName name="Excel_BuiltIn_Print_Area_26" localSheetId="63">#REF!</definedName>
    <definedName name="Excel_BuiltIn_Print_Area_26" localSheetId="64">#REF!</definedName>
    <definedName name="Excel_BuiltIn_Print_Area_26" localSheetId="65">#REF!</definedName>
    <definedName name="Excel_BuiltIn_Print_Area_26" localSheetId="66">#REF!</definedName>
    <definedName name="Excel_BuiltIn_Print_Area_26" localSheetId="67">#REF!</definedName>
    <definedName name="Excel_BuiltIn_Print_Area_26" localSheetId="68">#REF!</definedName>
    <definedName name="Excel_BuiltIn_Print_Area_26" localSheetId="69">#REF!</definedName>
    <definedName name="Excel_BuiltIn_Print_Area_26" localSheetId="70">#REF!</definedName>
    <definedName name="Excel_BuiltIn_Print_Area_26" localSheetId="71">#REF!</definedName>
    <definedName name="Excel_BuiltIn_Print_Area_26" localSheetId="72">#REF!</definedName>
    <definedName name="Excel_BuiltIn_Print_Area_26" localSheetId="73">#REF!</definedName>
    <definedName name="Excel_BuiltIn_Print_Area_26" localSheetId="74">#REF!</definedName>
    <definedName name="Excel_BuiltIn_Print_Area_26" localSheetId="75">#REF!</definedName>
    <definedName name="Excel_BuiltIn_Print_Area_26" localSheetId="76">#REF!</definedName>
    <definedName name="Excel_BuiltIn_Print_Area_26" localSheetId="77">#REF!</definedName>
    <definedName name="Excel_BuiltIn_Print_Area_26" localSheetId="78">#REF!</definedName>
    <definedName name="Excel_BuiltIn_Print_Area_26" localSheetId="79">#REF!</definedName>
    <definedName name="Excel_BuiltIn_Print_Area_26" localSheetId="80">#REF!</definedName>
    <definedName name="Excel_BuiltIn_Print_Area_26" localSheetId="81">#REF!</definedName>
    <definedName name="Excel_BuiltIn_Print_Area_26" localSheetId="82">#REF!</definedName>
    <definedName name="Excel_BuiltIn_Print_Area_26" localSheetId="83">#REF!</definedName>
    <definedName name="Excel_BuiltIn_Print_Area_26" localSheetId="84">#REF!</definedName>
    <definedName name="Excel_BuiltIn_Print_Area_26" localSheetId="85">#REF!</definedName>
    <definedName name="Excel_BuiltIn_Print_Area_26" localSheetId="86">#REF!</definedName>
    <definedName name="Excel_BuiltIn_Print_Area_26" localSheetId="87">#REF!</definedName>
    <definedName name="Excel_BuiltIn_Print_Area_26" localSheetId="88">#REF!</definedName>
    <definedName name="Excel_BuiltIn_Print_Area_26" localSheetId="89">#REF!</definedName>
    <definedName name="Excel_BuiltIn_Print_Area_26" localSheetId="90">#REF!</definedName>
    <definedName name="Excel_BuiltIn_Print_Area_26" localSheetId="91">#REF!</definedName>
    <definedName name="Excel_BuiltIn_Print_Area_26" localSheetId="92">#REF!</definedName>
    <definedName name="Excel_BuiltIn_Print_Area_26" localSheetId="93">#REF!</definedName>
    <definedName name="Excel_BuiltIn_Print_Area_26" localSheetId="94">#REF!</definedName>
    <definedName name="Excel_BuiltIn_Print_Area_26" localSheetId="95">#REF!</definedName>
    <definedName name="Excel_BuiltIn_Print_Area_26" localSheetId="96">#REF!</definedName>
    <definedName name="Excel_BuiltIn_Print_Area_26" localSheetId="97">#REF!</definedName>
    <definedName name="Excel_BuiltIn_Print_Area_26" localSheetId="98">#REF!</definedName>
    <definedName name="Excel_BuiltIn_Print_Area_26" localSheetId="99">#REF!</definedName>
    <definedName name="Excel_BuiltIn_Print_Area_26">#REF!</definedName>
    <definedName name="Excel_BuiltIn_Print_Area_27" localSheetId="45">#REF!</definedName>
    <definedName name="Excel_BuiltIn_Print_Area_27" localSheetId="43">#REF!</definedName>
    <definedName name="Excel_BuiltIn_Print_Area_27" localSheetId="44">#REF!</definedName>
    <definedName name="Excel_BuiltIn_Print_Area_27" localSheetId="46">#REF!</definedName>
    <definedName name="Excel_BuiltIn_Print_Area_27" localSheetId="47">#REF!</definedName>
    <definedName name="Excel_BuiltIn_Print_Area_27" localSheetId="48">#REF!</definedName>
    <definedName name="Excel_BuiltIn_Print_Area_27" localSheetId="49">#REF!</definedName>
    <definedName name="Excel_BuiltIn_Print_Area_27" localSheetId="50">#REF!</definedName>
    <definedName name="Excel_BuiltIn_Print_Area_27" localSheetId="51">#REF!</definedName>
    <definedName name="Excel_BuiltIn_Print_Area_27" localSheetId="52">#REF!</definedName>
    <definedName name="Excel_BuiltIn_Print_Area_27" localSheetId="53">#REF!</definedName>
    <definedName name="Excel_BuiltIn_Print_Area_27" localSheetId="54">#REF!</definedName>
    <definedName name="Excel_BuiltIn_Print_Area_27" localSheetId="55">#REF!</definedName>
    <definedName name="Excel_BuiltIn_Print_Area_27" localSheetId="56">#REF!</definedName>
    <definedName name="Excel_BuiltIn_Print_Area_27" localSheetId="57">#REF!</definedName>
    <definedName name="Excel_BuiltIn_Print_Area_27" localSheetId="58">#REF!</definedName>
    <definedName name="Excel_BuiltIn_Print_Area_27" localSheetId="59">#REF!</definedName>
    <definedName name="Excel_BuiltIn_Print_Area_27" localSheetId="60">#REF!</definedName>
    <definedName name="Excel_BuiltIn_Print_Area_27" localSheetId="61">#REF!</definedName>
    <definedName name="Excel_BuiltIn_Print_Area_27" localSheetId="62">#REF!</definedName>
    <definedName name="Excel_BuiltIn_Print_Area_27" localSheetId="63">#REF!</definedName>
    <definedName name="Excel_BuiltIn_Print_Area_27" localSheetId="64">#REF!</definedName>
    <definedName name="Excel_BuiltIn_Print_Area_27" localSheetId="65">#REF!</definedName>
    <definedName name="Excel_BuiltIn_Print_Area_27" localSheetId="66">#REF!</definedName>
    <definedName name="Excel_BuiltIn_Print_Area_27" localSheetId="67">#REF!</definedName>
    <definedName name="Excel_BuiltIn_Print_Area_27" localSheetId="68">#REF!</definedName>
    <definedName name="Excel_BuiltIn_Print_Area_27" localSheetId="69">#REF!</definedName>
    <definedName name="Excel_BuiltIn_Print_Area_27" localSheetId="70">#REF!</definedName>
    <definedName name="Excel_BuiltIn_Print_Area_27" localSheetId="71">#REF!</definedName>
    <definedName name="Excel_BuiltIn_Print_Area_27" localSheetId="72">#REF!</definedName>
    <definedName name="Excel_BuiltIn_Print_Area_27" localSheetId="73">#REF!</definedName>
    <definedName name="Excel_BuiltIn_Print_Area_27" localSheetId="74">#REF!</definedName>
    <definedName name="Excel_BuiltIn_Print_Area_27" localSheetId="75">#REF!</definedName>
    <definedName name="Excel_BuiltIn_Print_Area_27" localSheetId="76">#REF!</definedName>
    <definedName name="Excel_BuiltIn_Print_Area_27" localSheetId="77">#REF!</definedName>
    <definedName name="Excel_BuiltIn_Print_Area_27" localSheetId="78">#REF!</definedName>
    <definedName name="Excel_BuiltIn_Print_Area_27" localSheetId="79">#REF!</definedName>
    <definedName name="Excel_BuiltIn_Print_Area_27" localSheetId="80">#REF!</definedName>
    <definedName name="Excel_BuiltIn_Print_Area_27" localSheetId="81">#REF!</definedName>
    <definedName name="Excel_BuiltIn_Print_Area_27" localSheetId="82">#REF!</definedName>
    <definedName name="Excel_BuiltIn_Print_Area_27" localSheetId="83">#REF!</definedName>
    <definedName name="Excel_BuiltIn_Print_Area_27" localSheetId="84">#REF!</definedName>
    <definedName name="Excel_BuiltIn_Print_Area_27" localSheetId="85">#REF!</definedName>
    <definedName name="Excel_BuiltIn_Print_Area_27" localSheetId="86">#REF!</definedName>
    <definedName name="Excel_BuiltIn_Print_Area_27" localSheetId="87">#REF!</definedName>
    <definedName name="Excel_BuiltIn_Print_Area_27" localSheetId="88">#REF!</definedName>
    <definedName name="Excel_BuiltIn_Print_Area_27" localSheetId="89">#REF!</definedName>
    <definedName name="Excel_BuiltIn_Print_Area_27" localSheetId="90">#REF!</definedName>
    <definedName name="Excel_BuiltIn_Print_Area_27" localSheetId="91">#REF!</definedName>
    <definedName name="Excel_BuiltIn_Print_Area_27" localSheetId="92">#REF!</definedName>
    <definedName name="Excel_BuiltIn_Print_Area_27" localSheetId="93">#REF!</definedName>
    <definedName name="Excel_BuiltIn_Print_Area_27" localSheetId="94">#REF!</definedName>
    <definedName name="Excel_BuiltIn_Print_Area_27" localSheetId="95">#REF!</definedName>
    <definedName name="Excel_BuiltIn_Print_Area_27" localSheetId="96">#REF!</definedName>
    <definedName name="Excel_BuiltIn_Print_Area_27" localSheetId="97">#REF!</definedName>
    <definedName name="Excel_BuiltIn_Print_Area_27" localSheetId="98">#REF!</definedName>
    <definedName name="Excel_BuiltIn_Print_Area_27" localSheetId="99">#REF!</definedName>
    <definedName name="Excel_BuiltIn_Print_Area_27">#REF!</definedName>
    <definedName name="Excel_BuiltIn_Print_Area_28" localSheetId="45">#REF!</definedName>
    <definedName name="Excel_BuiltIn_Print_Area_28" localSheetId="43">#REF!</definedName>
    <definedName name="Excel_BuiltIn_Print_Area_28" localSheetId="44">#REF!</definedName>
    <definedName name="Excel_BuiltIn_Print_Area_28" localSheetId="46">#REF!</definedName>
    <definedName name="Excel_BuiltIn_Print_Area_28" localSheetId="47">#REF!</definedName>
    <definedName name="Excel_BuiltIn_Print_Area_28" localSheetId="48">#REF!</definedName>
    <definedName name="Excel_BuiltIn_Print_Area_28" localSheetId="49">#REF!</definedName>
    <definedName name="Excel_BuiltIn_Print_Area_28" localSheetId="50">#REF!</definedName>
    <definedName name="Excel_BuiltIn_Print_Area_28" localSheetId="51">#REF!</definedName>
    <definedName name="Excel_BuiltIn_Print_Area_28" localSheetId="52">#REF!</definedName>
    <definedName name="Excel_BuiltIn_Print_Area_28" localSheetId="53">#REF!</definedName>
    <definedName name="Excel_BuiltIn_Print_Area_28" localSheetId="54">#REF!</definedName>
    <definedName name="Excel_BuiltIn_Print_Area_28" localSheetId="55">#REF!</definedName>
    <definedName name="Excel_BuiltIn_Print_Area_28" localSheetId="56">#REF!</definedName>
    <definedName name="Excel_BuiltIn_Print_Area_28" localSheetId="57">#REF!</definedName>
    <definedName name="Excel_BuiltIn_Print_Area_28" localSheetId="58">#REF!</definedName>
    <definedName name="Excel_BuiltIn_Print_Area_28" localSheetId="59">#REF!</definedName>
    <definedName name="Excel_BuiltIn_Print_Area_28" localSheetId="60">#REF!</definedName>
    <definedName name="Excel_BuiltIn_Print_Area_28" localSheetId="61">#REF!</definedName>
    <definedName name="Excel_BuiltIn_Print_Area_28" localSheetId="62">#REF!</definedName>
    <definedName name="Excel_BuiltIn_Print_Area_28" localSheetId="63">#REF!</definedName>
    <definedName name="Excel_BuiltIn_Print_Area_28" localSheetId="64">#REF!</definedName>
    <definedName name="Excel_BuiltIn_Print_Area_28" localSheetId="65">#REF!</definedName>
    <definedName name="Excel_BuiltIn_Print_Area_28" localSheetId="66">#REF!</definedName>
    <definedName name="Excel_BuiltIn_Print_Area_28" localSheetId="67">#REF!</definedName>
    <definedName name="Excel_BuiltIn_Print_Area_28" localSheetId="68">#REF!</definedName>
    <definedName name="Excel_BuiltIn_Print_Area_28" localSheetId="69">#REF!</definedName>
    <definedName name="Excel_BuiltIn_Print_Area_28" localSheetId="70">#REF!</definedName>
    <definedName name="Excel_BuiltIn_Print_Area_28" localSheetId="71">#REF!</definedName>
    <definedName name="Excel_BuiltIn_Print_Area_28" localSheetId="72">#REF!</definedName>
    <definedName name="Excel_BuiltIn_Print_Area_28" localSheetId="73">#REF!</definedName>
    <definedName name="Excel_BuiltIn_Print_Area_28" localSheetId="74">#REF!</definedName>
    <definedName name="Excel_BuiltIn_Print_Area_28" localSheetId="75">#REF!</definedName>
    <definedName name="Excel_BuiltIn_Print_Area_28" localSheetId="76">#REF!</definedName>
    <definedName name="Excel_BuiltIn_Print_Area_28" localSheetId="77">#REF!</definedName>
    <definedName name="Excel_BuiltIn_Print_Area_28" localSheetId="78">#REF!</definedName>
    <definedName name="Excel_BuiltIn_Print_Area_28" localSheetId="79">#REF!</definedName>
    <definedName name="Excel_BuiltIn_Print_Area_28" localSheetId="80">#REF!</definedName>
    <definedName name="Excel_BuiltIn_Print_Area_28" localSheetId="81">#REF!</definedName>
    <definedName name="Excel_BuiltIn_Print_Area_28" localSheetId="82">#REF!</definedName>
    <definedName name="Excel_BuiltIn_Print_Area_28" localSheetId="83">#REF!</definedName>
    <definedName name="Excel_BuiltIn_Print_Area_28" localSheetId="84">#REF!</definedName>
    <definedName name="Excel_BuiltIn_Print_Area_28" localSheetId="85">#REF!</definedName>
    <definedName name="Excel_BuiltIn_Print_Area_28" localSheetId="86">#REF!</definedName>
    <definedName name="Excel_BuiltIn_Print_Area_28" localSheetId="87">#REF!</definedName>
    <definedName name="Excel_BuiltIn_Print_Area_28" localSheetId="88">#REF!</definedName>
    <definedName name="Excel_BuiltIn_Print_Area_28" localSheetId="89">#REF!</definedName>
    <definedName name="Excel_BuiltIn_Print_Area_28" localSheetId="90">#REF!</definedName>
    <definedName name="Excel_BuiltIn_Print_Area_28" localSheetId="91">#REF!</definedName>
    <definedName name="Excel_BuiltIn_Print_Area_28" localSheetId="92">#REF!</definedName>
    <definedName name="Excel_BuiltIn_Print_Area_28" localSheetId="93">#REF!</definedName>
    <definedName name="Excel_BuiltIn_Print_Area_28" localSheetId="94">#REF!</definedName>
    <definedName name="Excel_BuiltIn_Print_Area_28" localSheetId="95">#REF!</definedName>
    <definedName name="Excel_BuiltIn_Print_Area_28" localSheetId="96">#REF!</definedName>
    <definedName name="Excel_BuiltIn_Print_Area_28" localSheetId="97">#REF!</definedName>
    <definedName name="Excel_BuiltIn_Print_Area_28" localSheetId="98">#REF!</definedName>
    <definedName name="Excel_BuiltIn_Print_Area_28" localSheetId="99">#REF!</definedName>
    <definedName name="Excel_BuiltIn_Print_Area_28">#REF!</definedName>
    <definedName name="Excel_BuiltIn_Print_Area_29" localSheetId="45">#REF!</definedName>
    <definedName name="Excel_BuiltIn_Print_Area_29" localSheetId="43">#REF!</definedName>
    <definedName name="Excel_BuiltIn_Print_Area_29" localSheetId="44">#REF!</definedName>
    <definedName name="Excel_BuiltIn_Print_Area_29" localSheetId="46">#REF!</definedName>
    <definedName name="Excel_BuiltIn_Print_Area_29" localSheetId="47">#REF!</definedName>
    <definedName name="Excel_BuiltIn_Print_Area_29" localSheetId="48">#REF!</definedName>
    <definedName name="Excel_BuiltIn_Print_Area_29" localSheetId="49">#REF!</definedName>
    <definedName name="Excel_BuiltIn_Print_Area_29" localSheetId="50">#REF!</definedName>
    <definedName name="Excel_BuiltIn_Print_Area_29" localSheetId="51">#REF!</definedName>
    <definedName name="Excel_BuiltIn_Print_Area_29" localSheetId="52">#REF!</definedName>
    <definedName name="Excel_BuiltIn_Print_Area_29" localSheetId="53">#REF!</definedName>
    <definedName name="Excel_BuiltIn_Print_Area_29" localSheetId="54">#REF!</definedName>
    <definedName name="Excel_BuiltIn_Print_Area_29" localSheetId="55">#REF!</definedName>
    <definedName name="Excel_BuiltIn_Print_Area_29" localSheetId="56">#REF!</definedName>
    <definedName name="Excel_BuiltIn_Print_Area_29" localSheetId="57">#REF!</definedName>
    <definedName name="Excel_BuiltIn_Print_Area_29" localSheetId="58">#REF!</definedName>
    <definedName name="Excel_BuiltIn_Print_Area_29" localSheetId="59">#REF!</definedName>
    <definedName name="Excel_BuiltIn_Print_Area_29" localSheetId="60">#REF!</definedName>
    <definedName name="Excel_BuiltIn_Print_Area_29" localSheetId="61">#REF!</definedName>
    <definedName name="Excel_BuiltIn_Print_Area_29" localSheetId="62">#REF!</definedName>
    <definedName name="Excel_BuiltIn_Print_Area_29" localSheetId="63">#REF!</definedName>
    <definedName name="Excel_BuiltIn_Print_Area_29" localSheetId="64">#REF!</definedName>
    <definedName name="Excel_BuiltIn_Print_Area_29" localSheetId="65">#REF!</definedName>
    <definedName name="Excel_BuiltIn_Print_Area_29" localSheetId="66">#REF!</definedName>
    <definedName name="Excel_BuiltIn_Print_Area_29" localSheetId="67">#REF!</definedName>
    <definedName name="Excel_BuiltIn_Print_Area_29" localSheetId="68">#REF!</definedName>
    <definedName name="Excel_BuiltIn_Print_Area_29" localSheetId="69">#REF!</definedName>
    <definedName name="Excel_BuiltIn_Print_Area_29" localSheetId="70">#REF!</definedName>
    <definedName name="Excel_BuiltIn_Print_Area_29" localSheetId="71">#REF!</definedName>
    <definedName name="Excel_BuiltIn_Print_Area_29" localSheetId="72">#REF!</definedName>
    <definedName name="Excel_BuiltIn_Print_Area_29" localSheetId="73">#REF!</definedName>
    <definedName name="Excel_BuiltIn_Print_Area_29" localSheetId="74">#REF!</definedName>
    <definedName name="Excel_BuiltIn_Print_Area_29" localSheetId="75">#REF!</definedName>
    <definedName name="Excel_BuiltIn_Print_Area_29" localSheetId="76">#REF!</definedName>
    <definedName name="Excel_BuiltIn_Print_Area_29" localSheetId="77">#REF!</definedName>
    <definedName name="Excel_BuiltIn_Print_Area_29" localSheetId="78">#REF!</definedName>
    <definedName name="Excel_BuiltIn_Print_Area_29" localSheetId="79">#REF!</definedName>
    <definedName name="Excel_BuiltIn_Print_Area_29" localSheetId="80">#REF!</definedName>
    <definedName name="Excel_BuiltIn_Print_Area_29" localSheetId="81">#REF!</definedName>
    <definedName name="Excel_BuiltIn_Print_Area_29" localSheetId="82">#REF!</definedName>
    <definedName name="Excel_BuiltIn_Print_Area_29" localSheetId="83">#REF!</definedName>
    <definedName name="Excel_BuiltIn_Print_Area_29" localSheetId="84">#REF!</definedName>
    <definedName name="Excel_BuiltIn_Print_Area_29" localSheetId="85">#REF!</definedName>
    <definedName name="Excel_BuiltIn_Print_Area_29" localSheetId="86">#REF!</definedName>
    <definedName name="Excel_BuiltIn_Print_Area_29" localSheetId="87">#REF!</definedName>
    <definedName name="Excel_BuiltIn_Print_Area_29" localSheetId="88">#REF!</definedName>
    <definedName name="Excel_BuiltIn_Print_Area_29" localSheetId="89">#REF!</definedName>
    <definedName name="Excel_BuiltIn_Print_Area_29" localSheetId="90">#REF!</definedName>
    <definedName name="Excel_BuiltIn_Print_Area_29" localSheetId="91">#REF!</definedName>
    <definedName name="Excel_BuiltIn_Print_Area_29" localSheetId="92">#REF!</definedName>
    <definedName name="Excel_BuiltIn_Print_Area_29" localSheetId="93">#REF!</definedName>
    <definedName name="Excel_BuiltIn_Print_Area_29" localSheetId="94">#REF!</definedName>
    <definedName name="Excel_BuiltIn_Print_Area_29" localSheetId="95">#REF!</definedName>
    <definedName name="Excel_BuiltIn_Print_Area_29" localSheetId="96">#REF!</definedName>
    <definedName name="Excel_BuiltIn_Print_Area_29" localSheetId="97">#REF!</definedName>
    <definedName name="Excel_BuiltIn_Print_Area_29" localSheetId="98">#REF!</definedName>
    <definedName name="Excel_BuiltIn_Print_Area_29" localSheetId="99">#REF!</definedName>
    <definedName name="Excel_BuiltIn_Print_Area_29">#REF!</definedName>
    <definedName name="Excel_BuiltIn_Print_Area_29_1" localSheetId="45">#REF!</definedName>
    <definedName name="Excel_BuiltIn_Print_Area_29_1" localSheetId="43">#REF!</definedName>
    <definedName name="Excel_BuiltIn_Print_Area_29_1" localSheetId="44">#REF!</definedName>
    <definedName name="Excel_BuiltIn_Print_Area_29_1" localSheetId="46">#REF!</definedName>
    <definedName name="Excel_BuiltIn_Print_Area_29_1" localSheetId="47">#REF!</definedName>
    <definedName name="Excel_BuiltIn_Print_Area_29_1" localSheetId="48">#REF!</definedName>
    <definedName name="Excel_BuiltIn_Print_Area_29_1" localSheetId="49">#REF!</definedName>
    <definedName name="Excel_BuiltIn_Print_Area_29_1" localSheetId="50">#REF!</definedName>
    <definedName name="Excel_BuiltIn_Print_Area_29_1" localSheetId="51">#REF!</definedName>
    <definedName name="Excel_BuiltIn_Print_Area_29_1" localSheetId="52">#REF!</definedName>
    <definedName name="Excel_BuiltIn_Print_Area_29_1" localSheetId="53">#REF!</definedName>
    <definedName name="Excel_BuiltIn_Print_Area_29_1" localSheetId="54">#REF!</definedName>
    <definedName name="Excel_BuiltIn_Print_Area_29_1" localSheetId="55">#REF!</definedName>
    <definedName name="Excel_BuiltIn_Print_Area_29_1" localSheetId="56">#REF!</definedName>
    <definedName name="Excel_BuiltIn_Print_Area_29_1" localSheetId="57">#REF!</definedName>
    <definedName name="Excel_BuiltIn_Print_Area_29_1" localSheetId="58">#REF!</definedName>
    <definedName name="Excel_BuiltIn_Print_Area_29_1" localSheetId="59">#REF!</definedName>
    <definedName name="Excel_BuiltIn_Print_Area_29_1" localSheetId="60">#REF!</definedName>
    <definedName name="Excel_BuiltIn_Print_Area_29_1" localSheetId="61">#REF!</definedName>
    <definedName name="Excel_BuiltIn_Print_Area_29_1" localSheetId="62">#REF!</definedName>
    <definedName name="Excel_BuiltIn_Print_Area_29_1" localSheetId="63">#REF!</definedName>
    <definedName name="Excel_BuiltIn_Print_Area_29_1" localSheetId="64">#REF!</definedName>
    <definedName name="Excel_BuiltIn_Print_Area_29_1" localSheetId="65">#REF!</definedName>
    <definedName name="Excel_BuiltIn_Print_Area_29_1" localSheetId="66">#REF!</definedName>
    <definedName name="Excel_BuiltIn_Print_Area_29_1" localSheetId="67">#REF!</definedName>
    <definedName name="Excel_BuiltIn_Print_Area_29_1" localSheetId="68">#REF!</definedName>
    <definedName name="Excel_BuiltIn_Print_Area_29_1" localSheetId="69">#REF!</definedName>
    <definedName name="Excel_BuiltIn_Print_Area_29_1" localSheetId="70">#REF!</definedName>
    <definedName name="Excel_BuiltIn_Print_Area_29_1" localSheetId="71">#REF!</definedName>
    <definedName name="Excel_BuiltIn_Print_Area_29_1" localSheetId="72">#REF!</definedName>
    <definedName name="Excel_BuiltIn_Print_Area_29_1" localSheetId="73">#REF!</definedName>
    <definedName name="Excel_BuiltIn_Print_Area_29_1" localSheetId="74">#REF!</definedName>
    <definedName name="Excel_BuiltIn_Print_Area_29_1" localSheetId="75">#REF!</definedName>
    <definedName name="Excel_BuiltIn_Print_Area_29_1" localSheetId="76">#REF!</definedName>
    <definedName name="Excel_BuiltIn_Print_Area_29_1" localSheetId="77">#REF!</definedName>
    <definedName name="Excel_BuiltIn_Print_Area_29_1" localSheetId="78">#REF!</definedName>
    <definedName name="Excel_BuiltIn_Print_Area_29_1" localSheetId="79">#REF!</definedName>
    <definedName name="Excel_BuiltIn_Print_Area_29_1" localSheetId="80">#REF!</definedName>
    <definedName name="Excel_BuiltIn_Print_Area_29_1" localSheetId="81">#REF!</definedName>
    <definedName name="Excel_BuiltIn_Print_Area_29_1" localSheetId="82">#REF!</definedName>
    <definedName name="Excel_BuiltIn_Print_Area_29_1" localSheetId="83">#REF!</definedName>
    <definedName name="Excel_BuiltIn_Print_Area_29_1" localSheetId="84">#REF!</definedName>
    <definedName name="Excel_BuiltIn_Print_Area_29_1" localSheetId="85">#REF!</definedName>
    <definedName name="Excel_BuiltIn_Print_Area_29_1" localSheetId="86">#REF!</definedName>
    <definedName name="Excel_BuiltIn_Print_Area_29_1" localSheetId="87">#REF!</definedName>
    <definedName name="Excel_BuiltIn_Print_Area_29_1" localSheetId="88">#REF!</definedName>
    <definedName name="Excel_BuiltIn_Print_Area_29_1" localSheetId="89">#REF!</definedName>
    <definedName name="Excel_BuiltIn_Print_Area_29_1" localSheetId="90">#REF!</definedName>
    <definedName name="Excel_BuiltIn_Print_Area_29_1" localSheetId="91">#REF!</definedName>
    <definedName name="Excel_BuiltIn_Print_Area_29_1" localSheetId="92">#REF!</definedName>
    <definedName name="Excel_BuiltIn_Print_Area_29_1" localSheetId="93">#REF!</definedName>
    <definedName name="Excel_BuiltIn_Print_Area_29_1" localSheetId="94">#REF!</definedName>
    <definedName name="Excel_BuiltIn_Print_Area_29_1" localSheetId="95">#REF!</definedName>
    <definedName name="Excel_BuiltIn_Print_Area_29_1" localSheetId="96">#REF!</definedName>
    <definedName name="Excel_BuiltIn_Print_Area_29_1" localSheetId="97">#REF!</definedName>
    <definedName name="Excel_BuiltIn_Print_Area_29_1" localSheetId="98">#REF!</definedName>
    <definedName name="Excel_BuiltIn_Print_Area_29_1" localSheetId="99">#REF!</definedName>
    <definedName name="Excel_BuiltIn_Print_Area_29_1">#REF!</definedName>
    <definedName name="Excel_BuiltIn_Print_Area_29_1_31" localSheetId="45">#REF!</definedName>
    <definedName name="Excel_BuiltIn_Print_Area_29_1_31" localSheetId="43">#REF!</definedName>
    <definedName name="Excel_BuiltIn_Print_Area_29_1_31" localSheetId="44">#REF!</definedName>
    <definedName name="Excel_BuiltIn_Print_Area_29_1_31" localSheetId="46">#REF!</definedName>
    <definedName name="Excel_BuiltIn_Print_Area_29_1_31" localSheetId="47">#REF!</definedName>
    <definedName name="Excel_BuiltIn_Print_Area_29_1_31" localSheetId="48">#REF!</definedName>
    <definedName name="Excel_BuiltIn_Print_Area_29_1_31" localSheetId="49">#REF!</definedName>
    <definedName name="Excel_BuiltIn_Print_Area_29_1_31" localSheetId="50">#REF!</definedName>
    <definedName name="Excel_BuiltIn_Print_Area_29_1_31" localSheetId="51">#REF!</definedName>
    <definedName name="Excel_BuiltIn_Print_Area_29_1_31" localSheetId="52">#REF!</definedName>
    <definedName name="Excel_BuiltIn_Print_Area_29_1_31" localSheetId="53">#REF!</definedName>
    <definedName name="Excel_BuiltIn_Print_Area_29_1_31" localSheetId="54">#REF!</definedName>
    <definedName name="Excel_BuiltIn_Print_Area_29_1_31" localSheetId="55">#REF!</definedName>
    <definedName name="Excel_BuiltIn_Print_Area_29_1_31" localSheetId="56">#REF!</definedName>
    <definedName name="Excel_BuiltIn_Print_Area_29_1_31" localSheetId="57">#REF!</definedName>
    <definedName name="Excel_BuiltIn_Print_Area_29_1_31" localSheetId="58">#REF!</definedName>
    <definedName name="Excel_BuiltIn_Print_Area_29_1_31" localSheetId="59">#REF!</definedName>
    <definedName name="Excel_BuiltIn_Print_Area_29_1_31" localSheetId="60">#REF!</definedName>
    <definedName name="Excel_BuiltIn_Print_Area_29_1_31" localSheetId="61">#REF!</definedName>
    <definedName name="Excel_BuiltIn_Print_Area_29_1_31" localSheetId="62">#REF!</definedName>
    <definedName name="Excel_BuiltIn_Print_Area_29_1_31" localSheetId="63">#REF!</definedName>
    <definedName name="Excel_BuiltIn_Print_Area_29_1_31" localSheetId="64">#REF!</definedName>
    <definedName name="Excel_BuiltIn_Print_Area_29_1_31" localSheetId="65">#REF!</definedName>
    <definedName name="Excel_BuiltIn_Print_Area_29_1_31" localSheetId="66">#REF!</definedName>
    <definedName name="Excel_BuiltIn_Print_Area_29_1_31" localSheetId="67">#REF!</definedName>
    <definedName name="Excel_BuiltIn_Print_Area_29_1_31" localSheetId="68">#REF!</definedName>
    <definedName name="Excel_BuiltIn_Print_Area_29_1_31" localSheetId="69">#REF!</definedName>
    <definedName name="Excel_BuiltIn_Print_Area_29_1_31" localSheetId="70">#REF!</definedName>
    <definedName name="Excel_BuiltIn_Print_Area_29_1_31" localSheetId="71">#REF!</definedName>
    <definedName name="Excel_BuiltIn_Print_Area_29_1_31" localSheetId="72">#REF!</definedName>
    <definedName name="Excel_BuiltIn_Print_Area_29_1_31" localSheetId="73">#REF!</definedName>
    <definedName name="Excel_BuiltIn_Print_Area_29_1_31" localSheetId="74">#REF!</definedName>
    <definedName name="Excel_BuiltIn_Print_Area_29_1_31" localSheetId="75">#REF!</definedName>
    <definedName name="Excel_BuiltIn_Print_Area_29_1_31" localSheetId="76">#REF!</definedName>
    <definedName name="Excel_BuiltIn_Print_Area_29_1_31" localSheetId="77">#REF!</definedName>
    <definedName name="Excel_BuiltIn_Print_Area_29_1_31" localSheetId="78">#REF!</definedName>
    <definedName name="Excel_BuiltIn_Print_Area_29_1_31" localSheetId="79">#REF!</definedName>
    <definedName name="Excel_BuiltIn_Print_Area_29_1_31" localSheetId="80">#REF!</definedName>
    <definedName name="Excel_BuiltIn_Print_Area_29_1_31" localSheetId="81">#REF!</definedName>
    <definedName name="Excel_BuiltIn_Print_Area_29_1_31" localSheetId="82">#REF!</definedName>
    <definedName name="Excel_BuiltIn_Print_Area_29_1_31" localSheetId="83">#REF!</definedName>
    <definedName name="Excel_BuiltIn_Print_Area_29_1_31" localSheetId="84">#REF!</definedName>
    <definedName name="Excel_BuiltIn_Print_Area_29_1_31" localSheetId="85">#REF!</definedName>
    <definedName name="Excel_BuiltIn_Print_Area_29_1_31" localSheetId="86">#REF!</definedName>
    <definedName name="Excel_BuiltIn_Print_Area_29_1_31" localSheetId="87">#REF!</definedName>
    <definedName name="Excel_BuiltIn_Print_Area_29_1_31" localSheetId="88">#REF!</definedName>
    <definedName name="Excel_BuiltIn_Print_Area_29_1_31" localSheetId="89">#REF!</definedName>
    <definedName name="Excel_BuiltIn_Print_Area_29_1_31" localSheetId="90">#REF!</definedName>
    <definedName name="Excel_BuiltIn_Print_Area_29_1_31" localSheetId="91">#REF!</definedName>
    <definedName name="Excel_BuiltIn_Print_Area_29_1_31" localSheetId="92">#REF!</definedName>
    <definedName name="Excel_BuiltIn_Print_Area_29_1_31" localSheetId="93">#REF!</definedName>
    <definedName name="Excel_BuiltIn_Print_Area_29_1_31" localSheetId="94">#REF!</definedName>
    <definedName name="Excel_BuiltIn_Print_Area_29_1_31" localSheetId="95">#REF!</definedName>
    <definedName name="Excel_BuiltIn_Print_Area_29_1_31" localSheetId="96">#REF!</definedName>
    <definedName name="Excel_BuiltIn_Print_Area_29_1_31" localSheetId="97">#REF!</definedName>
    <definedName name="Excel_BuiltIn_Print_Area_29_1_31" localSheetId="98">#REF!</definedName>
    <definedName name="Excel_BuiltIn_Print_Area_29_1_31" localSheetId="99">#REF!</definedName>
    <definedName name="Excel_BuiltIn_Print_Area_29_1_31">#REF!</definedName>
    <definedName name="Excel_BuiltIn_Print_Area_29_1_33" localSheetId="45">#REF!</definedName>
    <definedName name="Excel_BuiltIn_Print_Area_29_1_33" localSheetId="43">#REF!</definedName>
    <definedName name="Excel_BuiltIn_Print_Area_29_1_33" localSheetId="44">#REF!</definedName>
    <definedName name="Excel_BuiltIn_Print_Area_29_1_33" localSheetId="46">#REF!</definedName>
    <definedName name="Excel_BuiltIn_Print_Area_29_1_33" localSheetId="47">#REF!</definedName>
    <definedName name="Excel_BuiltIn_Print_Area_29_1_33" localSheetId="48">#REF!</definedName>
    <definedName name="Excel_BuiltIn_Print_Area_29_1_33" localSheetId="49">#REF!</definedName>
    <definedName name="Excel_BuiltIn_Print_Area_29_1_33" localSheetId="50">#REF!</definedName>
    <definedName name="Excel_BuiltIn_Print_Area_29_1_33" localSheetId="51">#REF!</definedName>
    <definedName name="Excel_BuiltIn_Print_Area_29_1_33" localSheetId="52">#REF!</definedName>
    <definedName name="Excel_BuiltIn_Print_Area_29_1_33" localSheetId="53">#REF!</definedName>
    <definedName name="Excel_BuiltIn_Print_Area_29_1_33" localSheetId="54">#REF!</definedName>
    <definedName name="Excel_BuiltIn_Print_Area_29_1_33" localSheetId="55">#REF!</definedName>
    <definedName name="Excel_BuiltIn_Print_Area_29_1_33" localSheetId="56">#REF!</definedName>
    <definedName name="Excel_BuiltIn_Print_Area_29_1_33" localSheetId="57">#REF!</definedName>
    <definedName name="Excel_BuiltIn_Print_Area_29_1_33" localSheetId="58">#REF!</definedName>
    <definedName name="Excel_BuiltIn_Print_Area_29_1_33" localSheetId="59">#REF!</definedName>
    <definedName name="Excel_BuiltIn_Print_Area_29_1_33" localSheetId="60">#REF!</definedName>
    <definedName name="Excel_BuiltIn_Print_Area_29_1_33" localSheetId="61">#REF!</definedName>
    <definedName name="Excel_BuiltIn_Print_Area_29_1_33" localSheetId="62">#REF!</definedName>
    <definedName name="Excel_BuiltIn_Print_Area_29_1_33" localSheetId="63">#REF!</definedName>
    <definedName name="Excel_BuiltIn_Print_Area_29_1_33" localSheetId="64">#REF!</definedName>
    <definedName name="Excel_BuiltIn_Print_Area_29_1_33" localSheetId="65">#REF!</definedName>
    <definedName name="Excel_BuiltIn_Print_Area_29_1_33" localSheetId="66">#REF!</definedName>
    <definedName name="Excel_BuiltIn_Print_Area_29_1_33" localSheetId="67">#REF!</definedName>
    <definedName name="Excel_BuiltIn_Print_Area_29_1_33" localSheetId="68">#REF!</definedName>
    <definedName name="Excel_BuiltIn_Print_Area_29_1_33" localSheetId="69">#REF!</definedName>
    <definedName name="Excel_BuiltIn_Print_Area_29_1_33" localSheetId="70">#REF!</definedName>
    <definedName name="Excel_BuiltIn_Print_Area_29_1_33" localSheetId="71">#REF!</definedName>
    <definedName name="Excel_BuiltIn_Print_Area_29_1_33" localSheetId="72">#REF!</definedName>
    <definedName name="Excel_BuiltIn_Print_Area_29_1_33" localSheetId="73">#REF!</definedName>
    <definedName name="Excel_BuiltIn_Print_Area_29_1_33" localSheetId="74">#REF!</definedName>
    <definedName name="Excel_BuiltIn_Print_Area_29_1_33" localSheetId="75">#REF!</definedName>
    <definedName name="Excel_BuiltIn_Print_Area_29_1_33" localSheetId="76">#REF!</definedName>
    <definedName name="Excel_BuiltIn_Print_Area_29_1_33" localSheetId="77">#REF!</definedName>
    <definedName name="Excel_BuiltIn_Print_Area_29_1_33" localSheetId="78">#REF!</definedName>
    <definedName name="Excel_BuiltIn_Print_Area_29_1_33" localSheetId="79">#REF!</definedName>
    <definedName name="Excel_BuiltIn_Print_Area_29_1_33" localSheetId="80">#REF!</definedName>
    <definedName name="Excel_BuiltIn_Print_Area_29_1_33" localSheetId="81">#REF!</definedName>
    <definedName name="Excel_BuiltIn_Print_Area_29_1_33" localSheetId="82">#REF!</definedName>
    <definedName name="Excel_BuiltIn_Print_Area_29_1_33" localSheetId="83">#REF!</definedName>
    <definedName name="Excel_BuiltIn_Print_Area_29_1_33" localSheetId="84">#REF!</definedName>
    <definedName name="Excel_BuiltIn_Print_Area_29_1_33" localSheetId="85">#REF!</definedName>
    <definedName name="Excel_BuiltIn_Print_Area_29_1_33" localSheetId="86">#REF!</definedName>
    <definedName name="Excel_BuiltIn_Print_Area_29_1_33" localSheetId="87">#REF!</definedName>
    <definedName name="Excel_BuiltIn_Print_Area_29_1_33" localSheetId="88">#REF!</definedName>
    <definedName name="Excel_BuiltIn_Print_Area_29_1_33" localSheetId="89">#REF!</definedName>
    <definedName name="Excel_BuiltIn_Print_Area_29_1_33" localSheetId="90">#REF!</definedName>
    <definedName name="Excel_BuiltIn_Print_Area_29_1_33" localSheetId="91">#REF!</definedName>
    <definedName name="Excel_BuiltIn_Print_Area_29_1_33" localSheetId="92">#REF!</definedName>
    <definedName name="Excel_BuiltIn_Print_Area_29_1_33" localSheetId="93">#REF!</definedName>
    <definedName name="Excel_BuiltIn_Print_Area_29_1_33" localSheetId="94">#REF!</definedName>
    <definedName name="Excel_BuiltIn_Print_Area_29_1_33" localSheetId="95">#REF!</definedName>
    <definedName name="Excel_BuiltIn_Print_Area_29_1_33" localSheetId="96">#REF!</definedName>
    <definedName name="Excel_BuiltIn_Print_Area_29_1_33" localSheetId="97">#REF!</definedName>
    <definedName name="Excel_BuiltIn_Print_Area_29_1_33" localSheetId="98">#REF!</definedName>
    <definedName name="Excel_BuiltIn_Print_Area_29_1_33" localSheetId="99">#REF!</definedName>
    <definedName name="Excel_BuiltIn_Print_Area_29_1_33">#REF!</definedName>
    <definedName name="Excel_BuiltIn_Print_Area_29_1_35" localSheetId="45">#REF!</definedName>
    <definedName name="Excel_BuiltIn_Print_Area_29_1_35" localSheetId="43">#REF!</definedName>
    <definedName name="Excel_BuiltIn_Print_Area_29_1_35" localSheetId="44">#REF!</definedName>
    <definedName name="Excel_BuiltIn_Print_Area_29_1_35" localSheetId="46">#REF!</definedName>
    <definedName name="Excel_BuiltIn_Print_Area_29_1_35" localSheetId="47">#REF!</definedName>
    <definedName name="Excel_BuiltIn_Print_Area_29_1_35" localSheetId="48">#REF!</definedName>
    <definedName name="Excel_BuiltIn_Print_Area_29_1_35" localSheetId="49">#REF!</definedName>
    <definedName name="Excel_BuiltIn_Print_Area_29_1_35" localSheetId="50">#REF!</definedName>
    <definedName name="Excel_BuiltIn_Print_Area_29_1_35" localSheetId="51">#REF!</definedName>
    <definedName name="Excel_BuiltIn_Print_Area_29_1_35" localSheetId="52">#REF!</definedName>
    <definedName name="Excel_BuiltIn_Print_Area_29_1_35" localSheetId="53">#REF!</definedName>
    <definedName name="Excel_BuiltIn_Print_Area_29_1_35" localSheetId="54">#REF!</definedName>
    <definedName name="Excel_BuiltIn_Print_Area_29_1_35" localSheetId="55">#REF!</definedName>
    <definedName name="Excel_BuiltIn_Print_Area_29_1_35" localSheetId="56">#REF!</definedName>
    <definedName name="Excel_BuiltIn_Print_Area_29_1_35" localSheetId="57">#REF!</definedName>
    <definedName name="Excel_BuiltIn_Print_Area_29_1_35" localSheetId="58">#REF!</definedName>
    <definedName name="Excel_BuiltIn_Print_Area_29_1_35" localSheetId="59">#REF!</definedName>
    <definedName name="Excel_BuiltIn_Print_Area_29_1_35" localSheetId="60">#REF!</definedName>
    <definedName name="Excel_BuiltIn_Print_Area_29_1_35" localSheetId="61">#REF!</definedName>
    <definedName name="Excel_BuiltIn_Print_Area_29_1_35" localSheetId="62">#REF!</definedName>
    <definedName name="Excel_BuiltIn_Print_Area_29_1_35" localSheetId="63">#REF!</definedName>
    <definedName name="Excel_BuiltIn_Print_Area_29_1_35" localSheetId="64">#REF!</definedName>
    <definedName name="Excel_BuiltIn_Print_Area_29_1_35" localSheetId="65">#REF!</definedName>
    <definedName name="Excel_BuiltIn_Print_Area_29_1_35" localSheetId="66">#REF!</definedName>
    <definedName name="Excel_BuiltIn_Print_Area_29_1_35" localSheetId="67">#REF!</definedName>
    <definedName name="Excel_BuiltIn_Print_Area_29_1_35" localSheetId="68">#REF!</definedName>
    <definedName name="Excel_BuiltIn_Print_Area_29_1_35" localSheetId="69">#REF!</definedName>
    <definedName name="Excel_BuiltIn_Print_Area_29_1_35" localSheetId="70">#REF!</definedName>
    <definedName name="Excel_BuiltIn_Print_Area_29_1_35" localSheetId="71">#REF!</definedName>
    <definedName name="Excel_BuiltIn_Print_Area_29_1_35" localSheetId="72">#REF!</definedName>
    <definedName name="Excel_BuiltIn_Print_Area_29_1_35" localSheetId="73">#REF!</definedName>
    <definedName name="Excel_BuiltIn_Print_Area_29_1_35" localSheetId="74">#REF!</definedName>
    <definedName name="Excel_BuiltIn_Print_Area_29_1_35" localSheetId="75">#REF!</definedName>
    <definedName name="Excel_BuiltIn_Print_Area_29_1_35" localSheetId="76">#REF!</definedName>
    <definedName name="Excel_BuiltIn_Print_Area_29_1_35" localSheetId="77">#REF!</definedName>
    <definedName name="Excel_BuiltIn_Print_Area_29_1_35" localSheetId="78">#REF!</definedName>
    <definedName name="Excel_BuiltIn_Print_Area_29_1_35" localSheetId="79">#REF!</definedName>
    <definedName name="Excel_BuiltIn_Print_Area_29_1_35" localSheetId="80">#REF!</definedName>
    <definedName name="Excel_BuiltIn_Print_Area_29_1_35" localSheetId="81">#REF!</definedName>
    <definedName name="Excel_BuiltIn_Print_Area_29_1_35" localSheetId="82">#REF!</definedName>
    <definedName name="Excel_BuiltIn_Print_Area_29_1_35" localSheetId="83">#REF!</definedName>
    <definedName name="Excel_BuiltIn_Print_Area_29_1_35" localSheetId="84">#REF!</definedName>
    <definedName name="Excel_BuiltIn_Print_Area_29_1_35" localSheetId="85">#REF!</definedName>
    <definedName name="Excel_BuiltIn_Print_Area_29_1_35" localSheetId="86">#REF!</definedName>
    <definedName name="Excel_BuiltIn_Print_Area_29_1_35" localSheetId="87">#REF!</definedName>
    <definedName name="Excel_BuiltIn_Print_Area_29_1_35" localSheetId="88">#REF!</definedName>
    <definedName name="Excel_BuiltIn_Print_Area_29_1_35" localSheetId="89">#REF!</definedName>
    <definedName name="Excel_BuiltIn_Print_Area_29_1_35" localSheetId="90">#REF!</definedName>
    <definedName name="Excel_BuiltIn_Print_Area_29_1_35" localSheetId="91">#REF!</definedName>
    <definedName name="Excel_BuiltIn_Print_Area_29_1_35" localSheetId="92">#REF!</definedName>
    <definedName name="Excel_BuiltIn_Print_Area_29_1_35" localSheetId="93">#REF!</definedName>
    <definedName name="Excel_BuiltIn_Print_Area_29_1_35" localSheetId="94">#REF!</definedName>
    <definedName name="Excel_BuiltIn_Print_Area_29_1_35" localSheetId="95">#REF!</definedName>
    <definedName name="Excel_BuiltIn_Print_Area_29_1_35" localSheetId="96">#REF!</definedName>
    <definedName name="Excel_BuiltIn_Print_Area_29_1_35" localSheetId="97">#REF!</definedName>
    <definedName name="Excel_BuiltIn_Print_Area_29_1_35" localSheetId="98">#REF!</definedName>
    <definedName name="Excel_BuiltIn_Print_Area_29_1_35" localSheetId="99">#REF!</definedName>
    <definedName name="Excel_BuiltIn_Print_Area_29_1_35">#REF!</definedName>
    <definedName name="Excel_BuiltIn_Print_Area_29_1_37" localSheetId="45">#REF!</definedName>
    <definedName name="Excel_BuiltIn_Print_Area_29_1_37" localSheetId="43">#REF!</definedName>
    <definedName name="Excel_BuiltIn_Print_Area_29_1_37" localSheetId="44">#REF!</definedName>
    <definedName name="Excel_BuiltIn_Print_Area_29_1_37" localSheetId="46">#REF!</definedName>
    <definedName name="Excel_BuiltIn_Print_Area_29_1_37" localSheetId="47">#REF!</definedName>
    <definedName name="Excel_BuiltIn_Print_Area_29_1_37" localSheetId="48">#REF!</definedName>
    <definedName name="Excel_BuiltIn_Print_Area_29_1_37" localSheetId="49">#REF!</definedName>
    <definedName name="Excel_BuiltIn_Print_Area_29_1_37" localSheetId="50">#REF!</definedName>
    <definedName name="Excel_BuiltIn_Print_Area_29_1_37" localSheetId="51">#REF!</definedName>
    <definedName name="Excel_BuiltIn_Print_Area_29_1_37" localSheetId="52">#REF!</definedName>
    <definedName name="Excel_BuiltIn_Print_Area_29_1_37" localSheetId="53">#REF!</definedName>
    <definedName name="Excel_BuiltIn_Print_Area_29_1_37" localSheetId="54">#REF!</definedName>
    <definedName name="Excel_BuiltIn_Print_Area_29_1_37" localSheetId="55">#REF!</definedName>
    <definedName name="Excel_BuiltIn_Print_Area_29_1_37" localSheetId="56">#REF!</definedName>
    <definedName name="Excel_BuiltIn_Print_Area_29_1_37" localSheetId="57">#REF!</definedName>
    <definedName name="Excel_BuiltIn_Print_Area_29_1_37" localSheetId="58">#REF!</definedName>
    <definedName name="Excel_BuiltIn_Print_Area_29_1_37" localSheetId="59">#REF!</definedName>
    <definedName name="Excel_BuiltIn_Print_Area_29_1_37" localSheetId="60">#REF!</definedName>
    <definedName name="Excel_BuiltIn_Print_Area_29_1_37" localSheetId="61">#REF!</definedName>
    <definedName name="Excel_BuiltIn_Print_Area_29_1_37" localSheetId="62">#REF!</definedName>
    <definedName name="Excel_BuiltIn_Print_Area_29_1_37" localSheetId="63">#REF!</definedName>
    <definedName name="Excel_BuiltIn_Print_Area_29_1_37" localSheetId="64">#REF!</definedName>
    <definedName name="Excel_BuiltIn_Print_Area_29_1_37" localSheetId="65">#REF!</definedName>
    <definedName name="Excel_BuiltIn_Print_Area_29_1_37" localSheetId="66">#REF!</definedName>
    <definedName name="Excel_BuiltIn_Print_Area_29_1_37" localSheetId="67">#REF!</definedName>
    <definedName name="Excel_BuiltIn_Print_Area_29_1_37" localSheetId="68">#REF!</definedName>
    <definedName name="Excel_BuiltIn_Print_Area_29_1_37" localSheetId="69">#REF!</definedName>
    <definedName name="Excel_BuiltIn_Print_Area_29_1_37" localSheetId="70">#REF!</definedName>
    <definedName name="Excel_BuiltIn_Print_Area_29_1_37" localSheetId="71">#REF!</definedName>
    <definedName name="Excel_BuiltIn_Print_Area_29_1_37" localSheetId="72">#REF!</definedName>
    <definedName name="Excel_BuiltIn_Print_Area_29_1_37" localSheetId="73">#REF!</definedName>
    <definedName name="Excel_BuiltIn_Print_Area_29_1_37" localSheetId="74">#REF!</definedName>
    <definedName name="Excel_BuiltIn_Print_Area_29_1_37" localSheetId="75">#REF!</definedName>
    <definedName name="Excel_BuiltIn_Print_Area_29_1_37" localSheetId="76">#REF!</definedName>
    <definedName name="Excel_BuiltIn_Print_Area_29_1_37" localSheetId="77">#REF!</definedName>
    <definedName name="Excel_BuiltIn_Print_Area_29_1_37" localSheetId="78">#REF!</definedName>
    <definedName name="Excel_BuiltIn_Print_Area_29_1_37" localSheetId="79">#REF!</definedName>
    <definedName name="Excel_BuiltIn_Print_Area_29_1_37" localSheetId="80">#REF!</definedName>
    <definedName name="Excel_BuiltIn_Print_Area_29_1_37" localSheetId="81">#REF!</definedName>
    <definedName name="Excel_BuiltIn_Print_Area_29_1_37" localSheetId="82">#REF!</definedName>
    <definedName name="Excel_BuiltIn_Print_Area_29_1_37" localSheetId="83">#REF!</definedName>
    <definedName name="Excel_BuiltIn_Print_Area_29_1_37" localSheetId="84">#REF!</definedName>
    <definedName name="Excel_BuiltIn_Print_Area_29_1_37" localSheetId="85">#REF!</definedName>
    <definedName name="Excel_BuiltIn_Print_Area_29_1_37" localSheetId="86">#REF!</definedName>
    <definedName name="Excel_BuiltIn_Print_Area_29_1_37" localSheetId="87">#REF!</definedName>
    <definedName name="Excel_BuiltIn_Print_Area_29_1_37" localSheetId="88">#REF!</definedName>
    <definedName name="Excel_BuiltIn_Print_Area_29_1_37" localSheetId="89">#REF!</definedName>
    <definedName name="Excel_BuiltIn_Print_Area_29_1_37" localSheetId="90">#REF!</definedName>
    <definedName name="Excel_BuiltIn_Print_Area_29_1_37" localSheetId="91">#REF!</definedName>
    <definedName name="Excel_BuiltIn_Print_Area_29_1_37" localSheetId="92">#REF!</definedName>
    <definedName name="Excel_BuiltIn_Print_Area_29_1_37" localSheetId="93">#REF!</definedName>
    <definedName name="Excel_BuiltIn_Print_Area_29_1_37" localSheetId="94">#REF!</definedName>
    <definedName name="Excel_BuiltIn_Print_Area_29_1_37" localSheetId="95">#REF!</definedName>
    <definedName name="Excel_BuiltIn_Print_Area_29_1_37" localSheetId="96">#REF!</definedName>
    <definedName name="Excel_BuiltIn_Print_Area_29_1_37" localSheetId="97">#REF!</definedName>
    <definedName name="Excel_BuiltIn_Print_Area_29_1_37" localSheetId="98">#REF!</definedName>
    <definedName name="Excel_BuiltIn_Print_Area_29_1_37" localSheetId="99">#REF!</definedName>
    <definedName name="Excel_BuiltIn_Print_Area_29_1_37">#REF!</definedName>
    <definedName name="Excel_BuiltIn_Print_Area_29_1_39" localSheetId="45">#REF!</definedName>
    <definedName name="Excel_BuiltIn_Print_Area_29_1_39" localSheetId="43">#REF!</definedName>
    <definedName name="Excel_BuiltIn_Print_Area_29_1_39" localSheetId="44">#REF!</definedName>
    <definedName name="Excel_BuiltIn_Print_Area_29_1_39" localSheetId="46">#REF!</definedName>
    <definedName name="Excel_BuiltIn_Print_Area_29_1_39" localSheetId="47">#REF!</definedName>
    <definedName name="Excel_BuiltIn_Print_Area_29_1_39" localSheetId="48">#REF!</definedName>
    <definedName name="Excel_BuiltIn_Print_Area_29_1_39" localSheetId="49">#REF!</definedName>
    <definedName name="Excel_BuiltIn_Print_Area_29_1_39" localSheetId="50">#REF!</definedName>
    <definedName name="Excel_BuiltIn_Print_Area_29_1_39" localSheetId="51">#REF!</definedName>
    <definedName name="Excel_BuiltIn_Print_Area_29_1_39" localSheetId="52">#REF!</definedName>
    <definedName name="Excel_BuiltIn_Print_Area_29_1_39" localSheetId="53">#REF!</definedName>
    <definedName name="Excel_BuiltIn_Print_Area_29_1_39" localSheetId="54">#REF!</definedName>
    <definedName name="Excel_BuiltIn_Print_Area_29_1_39" localSheetId="55">#REF!</definedName>
    <definedName name="Excel_BuiltIn_Print_Area_29_1_39" localSheetId="56">#REF!</definedName>
    <definedName name="Excel_BuiltIn_Print_Area_29_1_39" localSheetId="57">#REF!</definedName>
    <definedName name="Excel_BuiltIn_Print_Area_29_1_39" localSheetId="58">#REF!</definedName>
    <definedName name="Excel_BuiltIn_Print_Area_29_1_39" localSheetId="59">#REF!</definedName>
    <definedName name="Excel_BuiltIn_Print_Area_29_1_39" localSheetId="60">#REF!</definedName>
    <definedName name="Excel_BuiltIn_Print_Area_29_1_39" localSheetId="61">#REF!</definedName>
    <definedName name="Excel_BuiltIn_Print_Area_29_1_39" localSheetId="62">#REF!</definedName>
    <definedName name="Excel_BuiltIn_Print_Area_29_1_39" localSheetId="63">#REF!</definedName>
    <definedName name="Excel_BuiltIn_Print_Area_29_1_39" localSheetId="64">#REF!</definedName>
    <definedName name="Excel_BuiltIn_Print_Area_29_1_39" localSheetId="65">#REF!</definedName>
    <definedName name="Excel_BuiltIn_Print_Area_29_1_39" localSheetId="66">#REF!</definedName>
    <definedName name="Excel_BuiltIn_Print_Area_29_1_39" localSheetId="67">#REF!</definedName>
    <definedName name="Excel_BuiltIn_Print_Area_29_1_39" localSheetId="68">#REF!</definedName>
    <definedName name="Excel_BuiltIn_Print_Area_29_1_39" localSheetId="69">#REF!</definedName>
    <definedName name="Excel_BuiltIn_Print_Area_29_1_39" localSheetId="70">#REF!</definedName>
    <definedName name="Excel_BuiltIn_Print_Area_29_1_39" localSheetId="71">#REF!</definedName>
    <definedName name="Excel_BuiltIn_Print_Area_29_1_39" localSheetId="72">#REF!</definedName>
    <definedName name="Excel_BuiltIn_Print_Area_29_1_39" localSheetId="73">#REF!</definedName>
    <definedName name="Excel_BuiltIn_Print_Area_29_1_39" localSheetId="74">#REF!</definedName>
    <definedName name="Excel_BuiltIn_Print_Area_29_1_39" localSheetId="75">#REF!</definedName>
    <definedName name="Excel_BuiltIn_Print_Area_29_1_39" localSheetId="76">#REF!</definedName>
    <definedName name="Excel_BuiltIn_Print_Area_29_1_39" localSheetId="77">#REF!</definedName>
    <definedName name="Excel_BuiltIn_Print_Area_29_1_39" localSheetId="78">#REF!</definedName>
    <definedName name="Excel_BuiltIn_Print_Area_29_1_39" localSheetId="79">#REF!</definedName>
    <definedName name="Excel_BuiltIn_Print_Area_29_1_39" localSheetId="80">#REF!</definedName>
    <definedName name="Excel_BuiltIn_Print_Area_29_1_39" localSheetId="81">#REF!</definedName>
    <definedName name="Excel_BuiltIn_Print_Area_29_1_39" localSheetId="82">#REF!</definedName>
    <definedName name="Excel_BuiltIn_Print_Area_29_1_39" localSheetId="83">#REF!</definedName>
    <definedName name="Excel_BuiltIn_Print_Area_29_1_39" localSheetId="84">#REF!</definedName>
    <definedName name="Excel_BuiltIn_Print_Area_29_1_39" localSheetId="85">#REF!</definedName>
    <definedName name="Excel_BuiltIn_Print_Area_29_1_39" localSheetId="86">#REF!</definedName>
    <definedName name="Excel_BuiltIn_Print_Area_29_1_39" localSheetId="87">#REF!</definedName>
    <definedName name="Excel_BuiltIn_Print_Area_29_1_39" localSheetId="88">#REF!</definedName>
    <definedName name="Excel_BuiltIn_Print_Area_29_1_39" localSheetId="89">#REF!</definedName>
    <definedName name="Excel_BuiltIn_Print_Area_29_1_39" localSheetId="90">#REF!</definedName>
    <definedName name="Excel_BuiltIn_Print_Area_29_1_39" localSheetId="91">#REF!</definedName>
    <definedName name="Excel_BuiltIn_Print_Area_29_1_39" localSheetId="92">#REF!</definedName>
    <definedName name="Excel_BuiltIn_Print_Area_29_1_39" localSheetId="93">#REF!</definedName>
    <definedName name="Excel_BuiltIn_Print_Area_29_1_39" localSheetId="94">#REF!</definedName>
    <definedName name="Excel_BuiltIn_Print_Area_29_1_39" localSheetId="95">#REF!</definedName>
    <definedName name="Excel_BuiltIn_Print_Area_29_1_39" localSheetId="96">#REF!</definedName>
    <definedName name="Excel_BuiltIn_Print_Area_29_1_39" localSheetId="97">#REF!</definedName>
    <definedName name="Excel_BuiltIn_Print_Area_29_1_39" localSheetId="98">#REF!</definedName>
    <definedName name="Excel_BuiltIn_Print_Area_29_1_39" localSheetId="99">#REF!</definedName>
    <definedName name="Excel_BuiltIn_Print_Area_29_1_39">#REF!</definedName>
    <definedName name="Excel_BuiltIn_Print_Area_29_1_42" localSheetId="45">#REF!</definedName>
    <definedName name="Excel_BuiltIn_Print_Area_29_1_42" localSheetId="43">#REF!</definedName>
    <definedName name="Excel_BuiltIn_Print_Area_29_1_42" localSheetId="44">#REF!</definedName>
    <definedName name="Excel_BuiltIn_Print_Area_29_1_42" localSheetId="46">#REF!</definedName>
    <definedName name="Excel_BuiltIn_Print_Area_29_1_42" localSheetId="47">#REF!</definedName>
    <definedName name="Excel_BuiltIn_Print_Area_29_1_42" localSheetId="48">#REF!</definedName>
    <definedName name="Excel_BuiltIn_Print_Area_29_1_42" localSheetId="49">#REF!</definedName>
    <definedName name="Excel_BuiltIn_Print_Area_29_1_42" localSheetId="50">#REF!</definedName>
    <definedName name="Excel_BuiltIn_Print_Area_29_1_42" localSheetId="51">#REF!</definedName>
    <definedName name="Excel_BuiltIn_Print_Area_29_1_42" localSheetId="52">#REF!</definedName>
    <definedName name="Excel_BuiltIn_Print_Area_29_1_42" localSheetId="53">#REF!</definedName>
    <definedName name="Excel_BuiltIn_Print_Area_29_1_42" localSheetId="54">#REF!</definedName>
    <definedName name="Excel_BuiltIn_Print_Area_29_1_42" localSheetId="55">#REF!</definedName>
    <definedName name="Excel_BuiltIn_Print_Area_29_1_42" localSheetId="56">#REF!</definedName>
    <definedName name="Excel_BuiltIn_Print_Area_29_1_42" localSheetId="57">#REF!</definedName>
    <definedName name="Excel_BuiltIn_Print_Area_29_1_42" localSheetId="58">#REF!</definedName>
    <definedName name="Excel_BuiltIn_Print_Area_29_1_42" localSheetId="59">#REF!</definedName>
    <definedName name="Excel_BuiltIn_Print_Area_29_1_42" localSheetId="60">#REF!</definedName>
    <definedName name="Excel_BuiltIn_Print_Area_29_1_42" localSheetId="61">#REF!</definedName>
    <definedName name="Excel_BuiltIn_Print_Area_29_1_42" localSheetId="62">#REF!</definedName>
    <definedName name="Excel_BuiltIn_Print_Area_29_1_42" localSheetId="63">#REF!</definedName>
    <definedName name="Excel_BuiltIn_Print_Area_29_1_42" localSheetId="64">#REF!</definedName>
    <definedName name="Excel_BuiltIn_Print_Area_29_1_42" localSheetId="65">#REF!</definedName>
    <definedName name="Excel_BuiltIn_Print_Area_29_1_42" localSheetId="66">#REF!</definedName>
    <definedName name="Excel_BuiltIn_Print_Area_29_1_42" localSheetId="67">#REF!</definedName>
    <definedName name="Excel_BuiltIn_Print_Area_29_1_42" localSheetId="68">#REF!</definedName>
    <definedName name="Excel_BuiltIn_Print_Area_29_1_42" localSheetId="69">#REF!</definedName>
    <definedName name="Excel_BuiltIn_Print_Area_29_1_42" localSheetId="70">#REF!</definedName>
    <definedName name="Excel_BuiltIn_Print_Area_29_1_42" localSheetId="71">#REF!</definedName>
    <definedName name="Excel_BuiltIn_Print_Area_29_1_42" localSheetId="72">#REF!</definedName>
    <definedName name="Excel_BuiltIn_Print_Area_29_1_42" localSheetId="73">#REF!</definedName>
    <definedName name="Excel_BuiltIn_Print_Area_29_1_42" localSheetId="74">#REF!</definedName>
    <definedName name="Excel_BuiltIn_Print_Area_29_1_42" localSheetId="75">#REF!</definedName>
    <definedName name="Excel_BuiltIn_Print_Area_29_1_42" localSheetId="76">#REF!</definedName>
    <definedName name="Excel_BuiltIn_Print_Area_29_1_42" localSheetId="77">#REF!</definedName>
    <definedName name="Excel_BuiltIn_Print_Area_29_1_42" localSheetId="78">#REF!</definedName>
    <definedName name="Excel_BuiltIn_Print_Area_29_1_42" localSheetId="79">#REF!</definedName>
    <definedName name="Excel_BuiltIn_Print_Area_29_1_42" localSheetId="80">#REF!</definedName>
    <definedName name="Excel_BuiltIn_Print_Area_29_1_42" localSheetId="81">#REF!</definedName>
    <definedName name="Excel_BuiltIn_Print_Area_29_1_42" localSheetId="82">#REF!</definedName>
    <definedName name="Excel_BuiltIn_Print_Area_29_1_42" localSheetId="83">#REF!</definedName>
    <definedName name="Excel_BuiltIn_Print_Area_29_1_42" localSheetId="84">#REF!</definedName>
    <definedName name="Excel_BuiltIn_Print_Area_29_1_42" localSheetId="85">#REF!</definedName>
    <definedName name="Excel_BuiltIn_Print_Area_29_1_42" localSheetId="86">#REF!</definedName>
    <definedName name="Excel_BuiltIn_Print_Area_29_1_42" localSheetId="87">#REF!</definedName>
    <definedName name="Excel_BuiltIn_Print_Area_29_1_42" localSheetId="88">#REF!</definedName>
    <definedName name="Excel_BuiltIn_Print_Area_29_1_42" localSheetId="89">#REF!</definedName>
    <definedName name="Excel_BuiltIn_Print_Area_29_1_42" localSheetId="90">#REF!</definedName>
    <definedName name="Excel_BuiltIn_Print_Area_29_1_42" localSheetId="91">#REF!</definedName>
    <definedName name="Excel_BuiltIn_Print_Area_29_1_42" localSheetId="92">#REF!</definedName>
    <definedName name="Excel_BuiltIn_Print_Area_29_1_42" localSheetId="93">#REF!</definedName>
    <definedName name="Excel_BuiltIn_Print_Area_29_1_42" localSheetId="94">#REF!</definedName>
    <definedName name="Excel_BuiltIn_Print_Area_29_1_42" localSheetId="95">#REF!</definedName>
    <definedName name="Excel_BuiltIn_Print_Area_29_1_42" localSheetId="96">#REF!</definedName>
    <definedName name="Excel_BuiltIn_Print_Area_29_1_42" localSheetId="97">#REF!</definedName>
    <definedName name="Excel_BuiltIn_Print_Area_29_1_42" localSheetId="98">#REF!</definedName>
    <definedName name="Excel_BuiltIn_Print_Area_29_1_42" localSheetId="99">#REF!</definedName>
    <definedName name="Excel_BuiltIn_Print_Area_29_1_42">#REF!</definedName>
    <definedName name="Excel_BuiltIn_Print_Area_29_1_44" localSheetId="45">#REF!</definedName>
    <definedName name="Excel_BuiltIn_Print_Area_29_1_44" localSheetId="43">#REF!</definedName>
    <definedName name="Excel_BuiltIn_Print_Area_29_1_44" localSheetId="44">#REF!</definedName>
    <definedName name="Excel_BuiltIn_Print_Area_29_1_44" localSheetId="46">#REF!</definedName>
    <definedName name="Excel_BuiltIn_Print_Area_29_1_44" localSheetId="47">#REF!</definedName>
    <definedName name="Excel_BuiltIn_Print_Area_29_1_44" localSheetId="48">#REF!</definedName>
    <definedName name="Excel_BuiltIn_Print_Area_29_1_44" localSheetId="49">#REF!</definedName>
    <definedName name="Excel_BuiltIn_Print_Area_29_1_44" localSheetId="50">#REF!</definedName>
    <definedName name="Excel_BuiltIn_Print_Area_29_1_44" localSheetId="51">#REF!</definedName>
    <definedName name="Excel_BuiltIn_Print_Area_29_1_44" localSheetId="52">#REF!</definedName>
    <definedName name="Excel_BuiltIn_Print_Area_29_1_44" localSheetId="53">#REF!</definedName>
    <definedName name="Excel_BuiltIn_Print_Area_29_1_44" localSheetId="54">#REF!</definedName>
    <definedName name="Excel_BuiltIn_Print_Area_29_1_44" localSheetId="55">#REF!</definedName>
    <definedName name="Excel_BuiltIn_Print_Area_29_1_44" localSheetId="56">#REF!</definedName>
    <definedName name="Excel_BuiltIn_Print_Area_29_1_44" localSheetId="57">#REF!</definedName>
    <definedName name="Excel_BuiltIn_Print_Area_29_1_44" localSheetId="58">#REF!</definedName>
    <definedName name="Excel_BuiltIn_Print_Area_29_1_44" localSheetId="59">#REF!</definedName>
    <definedName name="Excel_BuiltIn_Print_Area_29_1_44" localSheetId="60">#REF!</definedName>
    <definedName name="Excel_BuiltIn_Print_Area_29_1_44" localSheetId="61">#REF!</definedName>
    <definedName name="Excel_BuiltIn_Print_Area_29_1_44" localSheetId="62">#REF!</definedName>
    <definedName name="Excel_BuiltIn_Print_Area_29_1_44" localSheetId="63">#REF!</definedName>
    <definedName name="Excel_BuiltIn_Print_Area_29_1_44" localSheetId="64">#REF!</definedName>
    <definedName name="Excel_BuiltIn_Print_Area_29_1_44" localSheetId="65">#REF!</definedName>
    <definedName name="Excel_BuiltIn_Print_Area_29_1_44" localSheetId="66">#REF!</definedName>
    <definedName name="Excel_BuiltIn_Print_Area_29_1_44" localSheetId="67">#REF!</definedName>
    <definedName name="Excel_BuiltIn_Print_Area_29_1_44" localSheetId="68">#REF!</definedName>
    <definedName name="Excel_BuiltIn_Print_Area_29_1_44" localSheetId="69">#REF!</definedName>
    <definedName name="Excel_BuiltIn_Print_Area_29_1_44" localSheetId="70">#REF!</definedName>
    <definedName name="Excel_BuiltIn_Print_Area_29_1_44" localSheetId="71">#REF!</definedName>
    <definedName name="Excel_BuiltIn_Print_Area_29_1_44" localSheetId="72">#REF!</definedName>
    <definedName name="Excel_BuiltIn_Print_Area_29_1_44" localSheetId="73">#REF!</definedName>
    <definedName name="Excel_BuiltIn_Print_Area_29_1_44" localSheetId="74">#REF!</definedName>
    <definedName name="Excel_BuiltIn_Print_Area_29_1_44" localSheetId="75">#REF!</definedName>
    <definedName name="Excel_BuiltIn_Print_Area_29_1_44" localSheetId="76">#REF!</definedName>
    <definedName name="Excel_BuiltIn_Print_Area_29_1_44" localSheetId="77">#REF!</definedName>
    <definedName name="Excel_BuiltIn_Print_Area_29_1_44" localSheetId="78">#REF!</definedName>
    <definedName name="Excel_BuiltIn_Print_Area_29_1_44" localSheetId="79">#REF!</definedName>
    <definedName name="Excel_BuiltIn_Print_Area_29_1_44" localSheetId="80">#REF!</definedName>
    <definedName name="Excel_BuiltIn_Print_Area_29_1_44" localSheetId="81">#REF!</definedName>
    <definedName name="Excel_BuiltIn_Print_Area_29_1_44" localSheetId="82">#REF!</definedName>
    <definedName name="Excel_BuiltIn_Print_Area_29_1_44" localSheetId="83">#REF!</definedName>
    <definedName name="Excel_BuiltIn_Print_Area_29_1_44" localSheetId="84">#REF!</definedName>
    <definedName name="Excel_BuiltIn_Print_Area_29_1_44" localSheetId="85">#REF!</definedName>
    <definedName name="Excel_BuiltIn_Print_Area_29_1_44" localSheetId="86">#REF!</definedName>
    <definedName name="Excel_BuiltIn_Print_Area_29_1_44" localSheetId="87">#REF!</definedName>
    <definedName name="Excel_BuiltIn_Print_Area_29_1_44" localSheetId="88">#REF!</definedName>
    <definedName name="Excel_BuiltIn_Print_Area_29_1_44" localSheetId="89">#REF!</definedName>
    <definedName name="Excel_BuiltIn_Print_Area_29_1_44" localSheetId="90">#REF!</definedName>
    <definedName name="Excel_BuiltIn_Print_Area_29_1_44" localSheetId="91">#REF!</definedName>
    <definedName name="Excel_BuiltIn_Print_Area_29_1_44" localSheetId="92">#REF!</definedName>
    <definedName name="Excel_BuiltIn_Print_Area_29_1_44" localSheetId="93">#REF!</definedName>
    <definedName name="Excel_BuiltIn_Print_Area_29_1_44" localSheetId="94">#REF!</definedName>
    <definedName name="Excel_BuiltIn_Print_Area_29_1_44" localSheetId="95">#REF!</definedName>
    <definedName name="Excel_BuiltIn_Print_Area_29_1_44" localSheetId="96">#REF!</definedName>
    <definedName name="Excel_BuiltIn_Print_Area_29_1_44" localSheetId="97">#REF!</definedName>
    <definedName name="Excel_BuiltIn_Print_Area_29_1_44" localSheetId="98">#REF!</definedName>
    <definedName name="Excel_BuiltIn_Print_Area_29_1_44" localSheetId="99">#REF!</definedName>
    <definedName name="Excel_BuiltIn_Print_Area_29_1_44">#REF!</definedName>
    <definedName name="Excel_BuiltIn_Print_Area_3" localSheetId="45">#REF!</definedName>
    <definedName name="Excel_BuiltIn_Print_Area_3" localSheetId="43">#REF!</definedName>
    <definedName name="Excel_BuiltIn_Print_Area_3" localSheetId="44">#REF!</definedName>
    <definedName name="Excel_BuiltIn_Print_Area_3" localSheetId="46">#REF!</definedName>
    <definedName name="Excel_BuiltIn_Print_Area_3" localSheetId="47">#REF!</definedName>
    <definedName name="Excel_BuiltIn_Print_Area_3" localSheetId="48">#REF!</definedName>
    <definedName name="Excel_BuiltIn_Print_Area_3" localSheetId="49">#REF!</definedName>
    <definedName name="Excel_BuiltIn_Print_Area_3" localSheetId="50">#REF!</definedName>
    <definedName name="Excel_BuiltIn_Print_Area_3" localSheetId="51">#REF!</definedName>
    <definedName name="Excel_BuiltIn_Print_Area_3" localSheetId="52">#REF!</definedName>
    <definedName name="Excel_BuiltIn_Print_Area_3" localSheetId="53">#REF!</definedName>
    <definedName name="Excel_BuiltIn_Print_Area_3" localSheetId="54">#REF!</definedName>
    <definedName name="Excel_BuiltIn_Print_Area_3" localSheetId="55">#REF!</definedName>
    <definedName name="Excel_BuiltIn_Print_Area_3" localSheetId="56">#REF!</definedName>
    <definedName name="Excel_BuiltIn_Print_Area_3" localSheetId="57">#REF!</definedName>
    <definedName name="Excel_BuiltIn_Print_Area_3" localSheetId="58">#REF!</definedName>
    <definedName name="Excel_BuiltIn_Print_Area_3" localSheetId="59">#REF!</definedName>
    <definedName name="Excel_BuiltIn_Print_Area_3" localSheetId="60">#REF!</definedName>
    <definedName name="Excel_BuiltIn_Print_Area_3" localSheetId="61">#REF!</definedName>
    <definedName name="Excel_BuiltIn_Print_Area_3" localSheetId="62">#REF!</definedName>
    <definedName name="Excel_BuiltIn_Print_Area_3" localSheetId="63">#REF!</definedName>
    <definedName name="Excel_BuiltIn_Print_Area_3" localSheetId="64">#REF!</definedName>
    <definedName name="Excel_BuiltIn_Print_Area_3" localSheetId="65">#REF!</definedName>
    <definedName name="Excel_BuiltIn_Print_Area_3" localSheetId="66">#REF!</definedName>
    <definedName name="Excel_BuiltIn_Print_Area_3" localSheetId="67">#REF!</definedName>
    <definedName name="Excel_BuiltIn_Print_Area_3" localSheetId="68">#REF!</definedName>
    <definedName name="Excel_BuiltIn_Print_Area_3" localSheetId="69">#REF!</definedName>
    <definedName name="Excel_BuiltIn_Print_Area_3" localSheetId="70">#REF!</definedName>
    <definedName name="Excel_BuiltIn_Print_Area_3" localSheetId="71">#REF!</definedName>
    <definedName name="Excel_BuiltIn_Print_Area_3" localSheetId="72">#REF!</definedName>
    <definedName name="Excel_BuiltIn_Print_Area_3" localSheetId="73">#REF!</definedName>
    <definedName name="Excel_BuiltIn_Print_Area_3" localSheetId="74">#REF!</definedName>
    <definedName name="Excel_BuiltIn_Print_Area_3" localSheetId="75">#REF!</definedName>
    <definedName name="Excel_BuiltIn_Print_Area_3" localSheetId="76">#REF!</definedName>
    <definedName name="Excel_BuiltIn_Print_Area_3" localSheetId="77">#REF!</definedName>
    <definedName name="Excel_BuiltIn_Print_Area_3" localSheetId="78">#REF!</definedName>
    <definedName name="Excel_BuiltIn_Print_Area_3" localSheetId="79">#REF!</definedName>
    <definedName name="Excel_BuiltIn_Print_Area_3" localSheetId="80">#REF!</definedName>
    <definedName name="Excel_BuiltIn_Print_Area_3" localSheetId="81">#REF!</definedName>
    <definedName name="Excel_BuiltIn_Print_Area_3" localSheetId="82">#REF!</definedName>
    <definedName name="Excel_BuiltIn_Print_Area_3" localSheetId="83">#REF!</definedName>
    <definedName name="Excel_BuiltIn_Print_Area_3" localSheetId="84">#REF!</definedName>
    <definedName name="Excel_BuiltIn_Print_Area_3" localSheetId="85">#REF!</definedName>
    <definedName name="Excel_BuiltIn_Print_Area_3" localSheetId="86">#REF!</definedName>
    <definedName name="Excel_BuiltIn_Print_Area_3" localSheetId="87">#REF!</definedName>
    <definedName name="Excel_BuiltIn_Print_Area_3" localSheetId="88">#REF!</definedName>
    <definedName name="Excel_BuiltIn_Print_Area_3" localSheetId="89">#REF!</definedName>
    <definedName name="Excel_BuiltIn_Print_Area_3" localSheetId="90">#REF!</definedName>
    <definedName name="Excel_BuiltIn_Print_Area_3" localSheetId="91">#REF!</definedName>
    <definedName name="Excel_BuiltIn_Print_Area_3" localSheetId="92">#REF!</definedName>
    <definedName name="Excel_BuiltIn_Print_Area_3" localSheetId="93">#REF!</definedName>
    <definedName name="Excel_BuiltIn_Print_Area_3" localSheetId="94">#REF!</definedName>
    <definedName name="Excel_BuiltIn_Print_Area_3" localSheetId="95">#REF!</definedName>
    <definedName name="Excel_BuiltIn_Print_Area_3" localSheetId="96">#REF!</definedName>
    <definedName name="Excel_BuiltIn_Print_Area_3" localSheetId="97">#REF!</definedName>
    <definedName name="Excel_BuiltIn_Print_Area_3" localSheetId="98">#REF!</definedName>
    <definedName name="Excel_BuiltIn_Print_Area_3" localSheetId="99">#REF!</definedName>
    <definedName name="Excel_BuiltIn_Print_Area_3">#REF!</definedName>
    <definedName name="Excel_BuiltIn_Print_Area_30" localSheetId="45">#REF!</definedName>
    <definedName name="Excel_BuiltIn_Print_Area_30" localSheetId="43">#REF!</definedName>
    <definedName name="Excel_BuiltIn_Print_Area_30" localSheetId="44">#REF!</definedName>
    <definedName name="Excel_BuiltIn_Print_Area_30" localSheetId="46">#REF!</definedName>
    <definedName name="Excel_BuiltIn_Print_Area_30" localSheetId="47">#REF!</definedName>
    <definedName name="Excel_BuiltIn_Print_Area_30" localSheetId="48">#REF!</definedName>
    <definedName name="Excel_BuiltIn_Print_Area_30" localSheetId="49">#REF!</definedName>
    <definedName name="Excel_BuiltIn_Print_Area_30" localSheetId="50">#REF!</definedName>
    <definedName name="Excel_BuiltIn_Print_Area_30" localSheetId="51">#REF!</definedName>
    <definedName name="Excel_BuiltIn_Print_Area_30" localSheetId="52">#REF!</definedName>
    <definedName name="Excel_BuiltIn_Print_Area_30" localSheetId="53">#REF!</definedName>
    <definedName name="Excel_BuiltIn_Print_Area_30" localSheetId="54">#REF!</definedName>
    <definedName name="Excel_BuiltIn_Print_Area_30" localSheetId="55">#REF!</definedName>
    <definedName name="Excel_BuiltIn_Print_Area_30" localSheetId="56">#REF!</definedName>
    <definedName name="Excel_BuiltIn_Print_Area_30" localSheetId="57">#REF!</definedName>
    <definedName name="Excel_BuiltIn_Print_Area_30" localSheetId="58">#REF!</definedName>
    <definedName name="Excel_BuiltIn_Print_Area_30" localSheetId="59">#REF!</definedName>
    <definedName name="Excel_BuiltIn_Print_Area_30" localSheetId="60">#REF!</definedName>
    <definedName name="Excel_BuiltIn_Print_Area_30" localSheetId="61">#REF!</definedName>
    <definedName name="Excel_BuiltIn_Print_Area_30" localSheetId="62">#REF!</definedName>
    <definedName name="Excel_BuiltIn_Print_Area_30" localSheetId="63">#REF!</definedName>
    <definedName name="Excel_BuiltIn_Print_Area_30" localSheetId="64">#REF!</definedName>
    <definedName name="Excel_BuiltIn_Print_Area_30" localSheetId="65">#REF!</definedName>
    <definedName name="Excel_BuiltIn_Print_Area_30" localSheetId="66">#REF!</definedName>
    <definedName name="Excel_BuiltIn_Print_Area_30" localSheetId="67">#REF!</definedName>
    <definedName name="Excel_BuiltIn_Print_Area_30" localSheetId="68">#REF!</definedName>
    <definedName name="Excel_BuiltIn_Print_Area_30" localSheetId="69">#REF!</definedName>
    <definedName name="Excel_BuiltIn_Print_Area_30" localSheetId="70">#REF!</definedName>
    <definedName name="Excel_BuiltIn_Print_Area_30" localSheetId="71">#REF!</definedName>
    <definedName name="Excel_BuiltIn_Print_Area_30" localSheetId="72">#REF!</definedName>
    <definedName name="Excel_BuiltIn_Print_Area_30" localSheetId="73">#REF!</definedName>
    <definedName name="Excel_BuiltIn_Print_Area_30" localSheetId="74">#REF!</definedName>
    <definedName name="Excel_BuiltIn_Print_Area_30" localSheetId="75">#REF!</definedName>
    <definedName name="Excel_BuiltIn_Print_Area_30" localSheetId="76">#REF!</definedName>
    <definedName name="Excel_BuiltIn_Print_Area_30" localSheetId="77">#REF!</definedName>
    <definedName name="Excel_BuiltIn_Print_Area_30" localSheetId="78">#REF!</definedName>
    <definedName name="Excel_BuiltIn_Print_Area_30" localSheetId="79">#REF!</definedName>
    <definedName name="Excel_BuiltIn_Print_Area_30" localSheetId="80">#REF!</definedName>
    <definedName name="Excel_BuiltIn_Print_Area_30" localSheetId="81">#REF!</definedName>
    <definedName name="Excel_BuiltIn_Print_Area_30" localSheetId="82">#REF!</definedName>
    <definedName name="Excel_BuiltIn_Print_Area_30" localSheetId="83">#REF!</definedName>
    <definedName name="Excel_BuiltIn_Print_Area_30" localSheetId="84">#REF!</definedName>
    <definedName name="Excel_BuiltIn_Print_Area_30" localSheetId="85">#REF!</definedName>
    <definedName name="Excel_BuiltIn_Print_Area_30" localSheetId="86">#REF!</definedName>
    <definedName name="Excel_BuiltIn_Print_Area_30" localSheetId="87">#REF!</definedName>
    <definedName name="Excel_BuiltIn_Print_Area_30" localSheetId="88">#REF!</definedName>
    <definedName name="Excel_BuiltIn_Print_Area_30" localSheetId="89">#REF!</definedName>
    <definedName name="Excel_BuiltIn_Print_Area_30" localSheetId="90">#REF!</definedName>
    <definedName name="Excel_BuiltIn_Print_Area_30" localSheetId="91">#REF!</definedName>
    <definedName name="Excel_BuiltIn_Print_Area_30" localSheetId="92">#REF!</definedName>
    <definedName name="Excel_BuiltIn_Print_Area_30" localSheetId="93">#REF!</definedName>
    <definedName name="Excel_BuiltIn_Print_Area_30" localSheetId="94">#REF!</definedName>
    <definedName name="Excel_BuiltIn_Print_Area_30" localSheetId="95">#REF!</definedName>
    <definedName name="Excel_BuiltIn_Print_Area_30" localSheetId="96">#REF!</definedName>
    <definedName name="Excel_BuiltIn_Print_Area_30" localSheetId="97">#REF!</definedName>
    <definedName name="Excel_BuiltIn_Print_Area_30" localSheetId="98">#REF!</definedName>
    <definedName name="Excel_BuiltIn_Print_Area_30" localSheetId="99">#REF!</definedName>
    <definedName name="Excel_BuiltIn_Print_Area_30">#REF!</definedName>
    <definedName name="Excel_BuiltIn_Print_Area_31" localSheetId="45">#REF!</definedName>
    <definedName name="Excel_BuiltIn_Print_Area_31" localSheetId="43">#REF!</definedName>
    <definedName name="Excel_BuiltIn_Print_Area_31" localSheetId="44">#REF!</definedName>
    <definedName name="Excel_BuiltIn_Print_Area_31" localSheetId="46">#REF!</definedName>
    <definedName name="Excel_BuiltIn_Print_Area_31" localSheetId="47">#REF!</definedName>
    <definedName name="Excel_BuiltIn_Print_Area_31" localSheetId="48">#REF!</definedName>
    <definedName name="Excel_BuiltIn_Print_Area_31" localSheetId="49">#REF!</definedName>
    <definedName name="Excel_BuiltIn_Print_Area_31" localSheetId="50">#REF!</definedName>
    <definedName name="Excel_BuiltIn_Print_Area_31" localSheetId="51">#REF!</definedName>
    <definedName name="Excel_BuiltIn_Print_Area_31" localSheetId="52">#REF!</definedName>
    <definedName name="Excel_BuiltIn_Print_Area_31" localSheetId="53">#REF!</definedName>
    <definedName name="Excel_BuiltIn_Print_Area_31" localSheetId="54">#REF!</definedName>
    <definedName name="Excel_BuiltIn_Print_Area_31" localSheetId="55">#REF!</definedName>
    <definedName name="Excel_BuiltIn_Print_Area_31" localSheetId="56">#REF!</definedName>
    <definedName name="Excel_BuiltIn_Print_Area_31" localSheetId="57">#REF!</definedName>
    <definedName name="Excel_BuiltIn_Print_Area_31" localSheetId="58">#REF!</definedName>
    <definedName name="Excel_BuiltIn_Print_Area_31" localSheetId="59">#REF!</definedName>
    <definedName name="Excel_BuiltIn_Print_Area_31" localSheetId="60">#REF!</definedName>
    <definedName name="Excel_BuiltIn_Print_Area_31" localSheetId="61">#REF!</definedName>
    <definedName name="Excel_BuiltIn_Print_Area_31" localSheetId="62">#REF!</definedName>
    <definedName name="Excel_BuiltIn_Print_Area_31" localSheetId="63">#REF!</definedName>
    <definedName name="Excel_BuiltIn_Print_Area_31" localSheetId="64">#REF!</definedName>
    <definedName name="Excel_BuiltIn_Print_Area_31" localSheetId="65">#REF!</definedName>
    <definedName name="Excel_BuiltIn_Print_Area_31" localSheetId="66">#REF!</definedName>
    <definedName name="Excel_BuiltIn_Print_Area_31" localSheetId="67">#REF!</definedName>
    <definedName name="Excel_BuiltIn_Print_Area_31" localSheetId="68">#REF!</definedName>
    <definedName name="Excel_BuiltIn_Print_Area_31" localSheetId="69">#REF!</definedName>
    <definedName name="Excel_BuiltIn_Print_Area_31" localSheetId="70">#REF!</definedName>
    <definedName name="Excel_BuiltIn_Print_Area_31" localSheetId="71">#REF!</definedName>
    <definedName name="Excel_BuiltIn_Print_Area_31" localSheetId="72">#REF!</definedName>
    <definedName name="Excel_BuiltIn_Print_Area_31" localSheetId="73">#REF!</definedName>
    <definedName name="Excel_BuiltIn_Print_Area_31" localSheetId="74">#REF!</definedName>
    <definedName name="Excel_BuiltIn_Print_Area_31" localSheetId="75">#REF!</definedName>
    <definedName name="Excel_BuiltIn_Print_Area_31" localSheetId="76">#REF!</definedName>
    <definedName name="Excel_BuiltIn_Print_Area_31" localSheetId="77">#REF!</definedName>
    <definedName name="Excel_BuiltIn_Print_Area_31" localSheetId="78">#REF!</definedName>
    <definedName name="Excel_BuiltIn_Print_Area_31" localSheetId="79">#REF!</definedName>
    <definedName name="Excel_BuiltIn_Print_Area_31" localSheetId="80">#REF!</definedName>
    <definedName name="Excel_BuiltIn_Print_Area_31" localSheetId="81">#REF!</definedName>
    <definedName name="Excel_BuiltIn_Print_Area_31" localSheetId="82">#REF!</definedName>
    <definedName name="Excel_BuiltIn_Print_Area_31" localSheetId="83">#REF!</definedName>
    <definedName name="Excel_BuiltIn_Print_Area_31" localSheetId="84">#REF!</definedName>
    <definedName name="Excel_BuiltIn_Print_Area_31" localSheetId="85">#REF!</definedName>
    <definedName name="Excel_BuiltIn_Print_Area_31" localSheetId="86">#REF!</definedName>
    <definedName name="Excel_BuiltIn_Print_Area_31" localSheetId="87">#REF!</definedName>
    <definedName name="Excel_BuiltIn_Print_Area_31" localSheetId="88">#REF!</definedName>
    <definedName name="Excel_BuiltIn_Print_Area_31" localSheetId="89">#REF!</definedName>
    <definedName name="Excel_BuiltIn_Print_Area_31" localSheetId="90">#REF!</definedName>
    <definedName name="Excel_BuiltIn_Print_Area_31" localSheetId="91">#REF!</definedName>
    <definedName name="Excel_BuiltIn_Print_Area_31" localSheetId="92">#REF!</definedName>
    <definedName name="Excel_BuiltIn_Print_Area_31" localSheetId="93">#REF!</definedName>
    <definedName name="Excel_BuiltIn_Print_Area_31" localSheetId="94">#REF!</definedName>
    <definedName name="Excel_BuiltIn_Print_Area_31" localSheetId="95">#REF!</definedName>
    <definedName name="Excel_BuiltIn_Print_Area_31" localSheetId="96">#REF!</definedName>
    <definedName name="Excel_BuiltIn_Print_Area_31" localSheetId="97">#REF!</definedName>
    <definedName name="Excel_BuiltIn_Print_Area_31" localSheetId="98">#REF!</definedName>
    <definedName name="Excel_BuiltIn_Print_Area_31" localSheetId="99">#REF!</definedName>
    <definedName name="Excel_BuiltIn_Print_Area_31">#REF!</definedName>
    <definedName name="Excel_BuiltIn_Print_Area_32" localSheetId="45">#REF!</definedName>
    <definedName name="Excel_BuiltIn_Print_Area_32" localSheetId="43">#REF!</definedName>
    <definedName name="Excel_BuiltIn_Print_Area_32" localSheetId="44">#REF!</definedName>
    <definedName name="Excel_BuiltIn_Print_Area_32" localSheetId="46">#REF!</definedName>
    <definedName name="Excel_BuiltIn_Print_Area_32" localSheetId="47">#REF!</definedName>
    <definedName name="Excel_BuiltIn_Print_Area_32" localSheetId="48">#REF!</definedName>
    <definedName name="Excel_BuiltIn_Print_Area_32" localSheetId="49">#REF!</definedName>
    <definedName name="Excel_BuiltIn_Print_Area_32" localSheetId="50">#REF!</definedName>
    <definedName name="Excel_BuiltIn_Print_Area_32" localSheetId="51">#REF!</definedName>
    <definedName name="Excel_BuiltIn_Print_Area_32" localSheetId="52">#REF!</definedName>
    <definedName name="Excel_BuiltIn_Print_Area_32" localSheetId="53">#REF!</definedName>
    <definedName name="Excel_BuiltIn_Print_Area_32" localSheetId="54">#REF!</definedName>
    <definedName name="Excel_BuiltIn_Print_Area_32" localSheetId="55">#REF!</definedName>
    <definedName name="Excel_BuiltIn_Print_Area_32" localSheetId="56">#REF!</definedName>
    <definedName name="Excel_BuiltIn_Print_Area_32" localSheetId="57">#REF!</definedName>
    <definedName name="Excel_BuiltIn_Print_Area_32" localSheetId="58">#REF!</definedName>
    <definedName name="Excel_BuiltIn_Print_Area_32" localSheetId="59">#REF!</definedName>
    <definedName name="Excel_BuiltIn_Print_Area_32" localSheetId="60">#REF!</definedName>
    <definedName name="Excel_BuiltIn_Print_Area_32" localSheetId="61">#REF!</definedName>
    <definedName name="Excel_BuiltIn_Print_Area_32" localSheetId="62">#REF!</definedName>
    <definedName name="Excel_BuiltIn_Print_Area_32" localSheetId="63">#REF!</definedName>
    <definedName name="Excel_BuiltIn_Print_Area_32" localSheetId="64">#REF!</definedName>
    <definedName name="Excel_BuiltIn_Print_Area_32" localSheetId="65">#REF!</definedName>
    <definedName name="Excel_BuiltIn_Print_Area_32" localSheetId="66">#REF!</definedName>
    <definedName name="Excel_BuiltIn_Print_Area_32" localSheetId="67">#REF!</definedName>
    <definedName name="Excel_BuiltIn_Print_Area_32" localSheetId="68">#REF!</definedName>
    <definedName name="Excel_BuiltIn_Print_Area_32" localSheetId="69">#REF!</definedName>
    <definedName name="Excel_BuiltIn_Print_Area_32" localSheetId="70">#REF!</definedName>
    <definedName name="Excel_BuiltIn_Print_Area_32" localSheetId="71">#REF!</definedName>
    <definedName name="Excel_BuiltIn_Print_Area_32" localSheetId="72">#REF!</definedName>
    <definedName name="Excel_BuiltIn_Print_Area_32" localSheetId="73">#REF!</definedName>
    <definedName name="Excel_BuiltIn_Print_Area_32" localSheetId="74">#REF!</definedName>
    <definedName name="Excel_BuiltIn_Print_Area_32" localSheetId="75">#REF!</definedName>
    <definedName name="Excel_BuiltIn_Print_Area_32" localSheetId="76">#REF!</definedName>
    <definedName name="Excel_BuiltIn_Print_Area_32" localSheetId="77">#REF!</definedName>
    <definedName name="Excel_BuiltIn_Print_Area_32" localSheetId="78">#REF!</definedName>
    <definedName name="Excel_BuiltIn_Print_Area_32" localSheetId="79">#REF!</definedName>
    <definedName name="Excel_BuiltIn_Print_Area_32" localSheetId="80">#REF!</definedName>
    <definedName name="Excel_BuiltIn_Print_Area_32" localSheetId="81">#REF!</definedName>
    <definedName name="Excel_BuiltIn_Print_Area_32" localSheetId="82">#REF!</definedName>
    <definedName name="Excel_BuiltIn_Print_Area_32" localSheetId="83">#REF!</definedName>
    <definedName name="Excel_BuiltIn_Print_Area_32" localSheetId="84">#REF!</definedName>
    <definedName name="Excel_BuiltIn_Print_Area_32" localSheetId="85">#REF!</definedName>
    <definedName name="Excel_BuiltIn_Print_Area_32" localSheetId="86">#REF!</definedName>
    <definedName name="Excel_BuiltIn_Print_Area_32" localSheetId="87">#REF!</definedName>
    <definedName name="Excel_BuiltIn_Print_Area_32" localSheetId="88">#REF!</definedName>
    <definedName name="Excel_BuiltIn_Print_Area_32" localSheetId="89">#REF!</definedName>
    <definedName name="Excel_BuiltIn_Print_Area_32" localSheetId="90">#REF!</definedName>
    <definedName name="Excel_BuiltIn_Print_Area_32" localSheetId="91">#REF!</definedName>
    <definedName name="Excel_BuiltIn_Print_Area_32" localSheetId="92">#REF!</definedName>
    <definedName name="Excel_BuiltIn_Print_Area_32" localSheetId="93">#REF!</definedName>
    <definedName name="Excel_BuiltIn_Print_Area_32" localSheetId="94">#REF!</definedName>
    <definedName name="Excel_BuiltIn_Print_Area_32" localSheetId="95">#REF!</definedName>
    <definedName name="Excel_BuiltIn_Print_Area_32" localSheetId="96">#REF!</definedName>
    <definedName name="Excel_BuiltIn_Print_Area_32" localSheetId="97">#REF!</definedName>
    <definedName name="Excel_BuiltIn_Print_Area_32" localSheetId="98">#REF!</definedName>
    <definedName name="Excel_BuiltIn_Print_Area_32" localSheetId="99">#REF!</definedName>
    <definedName name="Excel_BuiltIn_Print_Area_32">#REF!</definedName>
    <definedName name="Excel_BuiltIn_Print_Area_33" localSheetId="45">#REF!</definedName>
    <definedName name="Excel_BuiltIn_Print_Area_33" localSheetId="43">#REF!</definedName>
    <definedName name="Excel_BuiltIn_Print_Area_33" localSheetId="44">#REF!</definedName>
    <definedName name="Excel_BuiltIn_Print_Area_33" localSheetId="46">#REF!</definedName>
    <definedName name="Excel_BuiltIn_Print_Area_33" localSheetId="47">#REF!</definedName>
    <definedName name="Excel_BuiltIn_Print_Area_33" localSheetId="48">#REF!</definedName>
    <definedName name="Excel_BuiltIn_Print_Area_33" localSheetId="49">#REF!</definedName>
    <definedName name="Excel_BuiltIn_Print_Area_33" localSheetId="50">#REF!</definedName>
    <definedName name="Excel_BuiltIn_Print_Area_33" localSheetId="51">#REF!</definedName>
    <definedName name="Excel_BuiltIn_Print_Area_33" localSheetId="52">#REF!</definedName>
    <definedName name="Excel_BuiltIn_Print_Area_33" localSheetId="53">#REF!</definedName>
    <definedName name="Excel_BuiltIn_Print_Area_33" localSheetId="54">#REF!</definedName>
    <definedName name="Excel_BuiltIn_Print_Area_33" localSheetId="55">#REF!</definedName>
    <definedName name="Excel_BuiltIn_Print_Area_33" localSheetId="56">#REF!</definedName>
    <definedName name="Excel_BuiltIn_Print_Area_33" localSheetId="57">#REF!</definedName>
    <definedName name="Excel_BuiltIn_Print_Area_33" localSheetId="58">#REF!</definedName>
    <definedName name="Excel_BuiltIn_Print_Area_33" localSheetId="59">#REF!</definedName>
    <definedName name="Excel_BuiltIn_Print_Area_33" localSheetId="60">#REF!</definedName>
    <definedName name="Excel_BuiltIn_Print_Area_33" localSheetId="61">#REF!</definedName>
    <definedName name="Excel_BuiltIn_Print_Area_33" localSheetId="62">#REF!</definedName>
    <definedName name="Excel_BuiltIn_Print_Area_33" localSheetId="63">#REF!</definedName>
    <definedName name="Excel_BuiltIn_Print_Area_33" localSheetId="64">#REF!</definedName>
    <definedName name="Excel_BuiltIn_Print_Area_33" localSheetId="65">#REF!</definedName>
    <definedName name="Excel_BuiltIn_Print_Area_33" localSheetId="66">#REF!</definedName>
    <definedName name="Excel_BuiltIn_Print_Area_33" localSheetId="67">#REF!</definedName>
    <definedName name="Excel_BuiltIn_Print_Area_33" localSheetId="68">#REF!</definedName>
    <definedName name="Excel_BuiltIn_Print_Area_33" localSheetId="69">#REF!</definedName>
    <definedName name="Excel_BuiltIn_Print_Area_33" localSheetId="70">#REF!</definedName>
    <definedName name="Excel_BuiltIn_Print_Area_33" localSheetId="71">#REF!</definedName>
    <definedName name="Excel_BuiltIn_Print_Area_33" localSheetId="72">#REF!</definedName>
    <definedName name="Excel_BuiltIn_Print_Area_33" localSheetId="73">#REF!</definedName>
    <definedName name="Excel_BuiltIn_Print_Area_33" localSheetId="74">#REF!</definedName>
    <definedName name="Excel_BuiltIn_Print_Area_33" localSheetId="75">#REF!</definedName>
    <definedName name="Excel_BuiltIn_Print_Area_33" localSheetId="76">#REF!</definedName>
    <definedName name="Excel_BuiltIn_Print_Area_33" localSheetId="77">#REF!</definedName>
    <definedName name="Excel_BuiltIn_Print_Area_33" localSheetId="78">#REF!</definedName>
    <definedName name="Excel_BuiltIn_Print_Area_33" localSheetId="79">#REF!</definedName>
    <definedName name="Excel_BuiltIn_Print_Area_33" localSheetId="80">#REF!</definedName>
    <definedName name="Excel_BuiltIn_Print_Area_33" localSheetId="81">#REF!</definedName>
    <definedName name="Excel_BuiltIn_Print_Area_33" localSheetId="82">#REF!</definedName>
    <definedName name="Excel_BuiltIn_Print_Area_33" localSheetId="83">#REF!</definedName>
    <definedName name="Excel_BuiltIn_Print_Area_33" localSheetId="84">#REF!</definedName>
    <definedName name="Excel_BuiltIn_Print_Area_33" localSheetId="85">#REF!</definedName>
    <definedName name="Excel_BuiltIn_Print_Area_33" localSheetId="86">#REF!</definedName>
    <definedName name="Excel_BuiltIn_Print_Area_33" localSheetId="87">#REF!</definedName>
    <definedName name="Excel_BuiltIn_Print_Area_33" localSheetId="88">#REF!</definedName>
    <definedName name="Excel_BuiltIn_Print_Area_33" localSheetId="89">#REF!</definedName>
    <definedName name="Excel_BuiltIn_Print_Area_33" localSheetId="90">#REF!</definedName>
    <definedName name="Excel_BuiltIn_Print_Area_33" localSheetId="91">#REF!</definedName>
    <definedName name="Excel_BuiltIn_Print_Area_33" localSheetId="92">#REF!</definedName>
    <definedName name="Excel_BuiltIn_Print_Area_33" localSheetId="93">#REF!</definedName>
    <definedName name="Excel_BuiltIn_Print_Area_33" localSheetId="94">#REF!</definedName>
    <definedName name="Excel_BuiltIn_Print_Area_33" localSheetId="95">#REF!</definedName>
    <definedName name="Excel_BuiltIn_Print_Area_33" localSheetId="96">#REF!</definedName>
    <definedName name="Excel_BuiltIn_Print_Area_33" localSheetId="97">#REF!</definedName>
    <definedName name="Excel_BuiltIn_Print_Area_33" localSheetId="98">#REF!</definedName>
    <definedName name="Excel_BuiltIn_Print_Area_33" localSheetId="99">#REF!</definedName>
    <definedName name="Excel_BuiltIn_Print_Area_33">#REF!</definedName>
    <definedName name="Excel_BuiltIn_Print_Area_34" localSheetId="45">#REF!</definedName>
    <definedName name="Excel_BuiltIn_Print_Area_34" localSheetId="43">#REF!</definedName>
    <definedName name="Excel_BuiltIn_Print_Area_34" localSheetId="44">#REF!</definedName>
    <definedName name="Excel_BuiltIn_Print_Area_34" localSheetId="46">#REF!</definedName>
    <definedName name="Excel_BuiltIn_Print_Area_34" localSheetId="47">#REF!</definedName>
    <definedName name="Excel_BuiltIn_Print_Area_34" localSheetId="48">#REF!</definedName>
    <definedName name="Excel_BuiltIn_Print_Area_34" localSheetId="49">#REF!</definedName>
    <definedName name="Excel_BuiltIn_Print_Area_34" localSheetId="50">#REF!</definedName>
    <definedName name="Excel_BuiltIn_Print_Area_34" localSheetId="51">#REF!</definedName>
    <definedName name="Excel_BuiltIn_Print_Area_34" localSheetId="52">#REF!</definedName>
    <definedName name="Excel_BuiltIn_Print_Area_34" localSheetId="53">#REF!</definedName>
    <definedName name="Excel_BuiltIn_Print_Area_34" localSheetId="54">#REF!</definedName>
    <definedName name="Excel_BuiltIn_Print_Area_34" localSheetId="55">#REF!</definedName>
    <definedName name="Excel_BuiltIn_Print_Area_34" localSheetId="56">#REF!</definedName>
    <definedName name="Excel_BuiltIn_Print_Area_34" localSheetId="57">#REF!</definedName>
    <definedName name="Excel_BuiltIn_Print_Area_34" localSheetId="58">#REF!</definedName>
    <definedName name="Excel_BuiltIn_Print_Area_34" localSheetId="59">#REF!</definedName>
    <definedName name="Excel_BuiltIn_Print_Area_34" localSheetId="60">#REF!</definedName>
    <definedName name="Excel_BuiltIn_Print_Area_34" localSheetId="61">#REF!</definedName>
    <definedName name="Excel_BuiltIn_Print_Area_34" localSheetId="62">#REF!</definedName>
    <definedName name="Excel_BuiltIn_Print_Area_34" localSheetId="63">#REF!</definedName>
    <definedName name="Excel_BuiltIn_Print_Area_34" localSheetId="64">#REF!</definedName>
    <definedName name="Excel_BuiltIn_Print_Area_34" localSheetId="65">#REF!</definedName>
    <definedName name="Excel_BuiltIn_Print_Area_34" localSheetId="66">#REF!</definedName>
    <definedName name="Excel_BuiltIn_Print_Area_34" localSheetId="67">#REF!</definedName>
    <definedName name="Excel_BuiltIn_Print_Area_34" localSheetId="68">#REF!</definedName>
    <definedName name="Excel_BuiltIn_Print_Area_34" localSheetId="69">#REF!</definedName>
    <definedName name="Excel_BuiltIn_Print_Area_34" localSheetId="70">#REF!</definedName>
    <definedName name="Excel_BuiltIn_Print_Area_34" localSheetId="71">#REF!</definedName>
    <definedName name="Excel_BuiltIn_Print_Area_34" localSheetId="72">#REF!</definedName>
    <definedName name="Excel_BuiltIn_Print_Area_34" localSheetId="73">#REF!</definedName>
    <definedName name="Excel_BuiltIn_Print_Area_34" localSheetId="74">#REF!</definedName>
    <definedName name="Excel_BuiltIn_Print_Area_34" localSheetId="75">#REF!</definedName>
    <definedName name="Excel_BuiltIn_Print_Area_34" localSheetId="76">#REF!</definedName>
    <definedName name="Excel_BuiltIn_Print_Area_34" localSheetId="77">#REF!</definedName>
    <definedName name="Excel_BuiltIn_Print_Area_34" localSheetId="78">#REF!</definedName>
    <definedName name="Excel_BuiltIn_Print_Area_34" localSheetId="79">#REF!</definedName>
    <definedName name="Excel_BuiltIn_Print_Area_34" localSheetId="80">#REF!</definedName>
    <definedName name="Excel_BuiltIn_Print_Area_34" localSheetId="81">#REF!</definedName>
    <definedName name="Excel_BuiltIn_Print_Area_34" localSheetId="82">#REF!</definedName>
    <definedName name="Excel_BuiltIn_Print_Area_34" localSheetId="83">#REF!</definedName>
    <definedName name="Excel_BuiltIn_Print_Area_34" localSheetId="84">#REF!</definedName>
    <definedName name="Excel_BuiltIn_Print_Area_34" localSheetId="85">#REF!</definedName>
    <definedName name="Excel_BuiltIn_Print_Area_34" localSheetId="86">#REF!</definedName>
    <definedName name="Excel_BuiltIn_Print_Area_34" localSheetId="87">#REF!</definedName>
    <definedName name="Excel_BuiltIn_Print_Area_34" localSheetId="88">#REF!</definedName>
    <definedName name="Excel_BuiltIn_Print_Area_34" localSheetId="89">#REF!</definedName>
    <definedName name="Excel_BuiltIn_Print_Area_34" localSheetId="90">#REF!</definedName>
    <definedName name="Excel_BuiltIn_Print_Area_34" localSheetId="91">#REF!</definedName>
    <definedName name="Excel_BuiltIn_Print_Area_34" localSheetId="92">#REF!</definedName>
    <definedName name="Excel_BuiltIn_Print_Area_34" localSheetId="93">#REF!</definedName>
    <definedName name="Excel_BuiltIn_Print_Area_34" localSheetId="94">#REF!</definedName>
    <definedName name="Excel_BuiltIn_Print_Area_34" localSheetId="95">#REF!</definedName>
    <definedName name="Excel_BuiltIn_Print_Area_34" localSheetId="96">#REF!</definedName>
    <definedName name="Excel_BuiltIn_Print_Area_34" localSheetId="97">#REF!</definedName>
    <definedName name="Excel_BuiltIn_Print_Area_34" localSheetId="98">#REF!</definedName>
    <definedName name="Excel_BuiltIn_Print_Area_34" localSheetId="99">#REF!</definedName>
    <definedName name="Excel_BuiltIn_Print_Area_34">#REF!</definedName>
    <definedName name="Excel_BuiltIn_Print_Area_35" localSheetId="45">#REF!</definedName>
    <definedName name="Excel_BuiltIn_Print_Area_35" localSheetId="43">#REF!</definedName>
    <definedName name="Excel_BuiltIn_Print_Area_35" localSheetId="44">#REF!</definedName>
    <definedName name="Excel_BuiltIn_Print_Area_35" localSheetId="46">#REF!</definedName>
    <definedName name="Excel_BuiltIn_Print_Area_35" localSheetId="47">#REF!</definedName>
    <definedName name="Excel_BuiltIn_Print_Area_35" localSheetId="48">#REF!</definedName>
    <definedName name="Excel_BuiltIn_Print_Area_35" localSheetId="49">#REF!</definedName>
    <definedName name="Excel_BuiltIn_Print_Area_35" localSheetId="50">#REF!</definedName>
    <definedName name="Excel_BuiltIn_Print_Area_35" localSheetId="51">#REF!</definedName>
    <definedName name="Excel_BuiltIn_Print_Area_35" localSheetId="52">#REF!</definedName>
    <definedName name="Excel_BuiltIn_Print_Area_35" localSheetId="53">#REF!</definedName>
    <definedName name="Excel_BuiltIn_Print_Area_35" localSheetId="54">#REF!</definedName>
    <definedName name="Excel_BuiltIn_Print_Area_35" localSheetId="55">#REF!</definedName>
    <definedName name="Excel_BuiltIn_Print_Area_35" localSheetId="56">#REF!</definedName>
    <definedName name="Excel_BuiltIn_Print_Area_35" localSheetId="57">#REF!</definedName>
    <definedName name="Excel_BuiltIn_Print_Area_35" localSheetId="58">#REF!</definedName>
    <definedName name="Excel_BuiltIn_Print_Area_35" localSheetId="59">#REF!</definedName>
    <definedName name="Excel_BuiltIn_Print_Area_35" localSheetId="60">#REF!</definedName>
    <definedName name="Excel_BuiltIn_Print_Area_35" localSheetId="61">#REF!</definedName>
    <definedName name="Excel_BuiltIn_Print_Area_35" localSheetId="62">#REF!</definedName>
    <definedName name="Excel_BuiltIn_Print_Area_35" localSheetId="63">#REF!</definedName>
    <definedName name="Excel_BuiltIn_Print_Area_35" localSheetId="64">#REF!</definedName>
    <definedName name="Excel_BuiltIn_Print_Area_35" localSheetId="65">#REF!</definedName>
    <definedName name="Excel_BuiltIn_Print_Area_35" localSheetId="66">#REF!</definedName>
    <definedName name="Excel_BuiltIn_Print_Area_35" localSheetId="67">#REF!</definedName>
    <definedName name="Excel_BuiltIn_Print_Area_35" localSheetId="68">#REF!</definedName>
    <definedName name="Excel_BuiltIn_Print_Area_35" localSheetId="69">#REF!</definedName>
    <definedName name="Excel_BuiltIn_Print_Area_35" localSheetId="70">#REF!</definedName>
    <definedName name="Excel_BuiltIn_Print_Area_35" localSheetId="71">#REF!</definedName>
    <definedName name="Excel_BuiltIn_Print_Area_35" localSheetId="72">#REF!</definedName>
    <definedName name="Excel_BuiltIn_Print_Area_35" localSheetId="73">#REF!</definedName>
    <definedName name="Excel_BuiltIn_Print_Area_35" localSheetId="74">#REF!</definedName>
    <definedName name="Excel_BuiltIn_Print_Area_35" localSheetId="75">#REF!</definedName>
    <definedName name="Excel_BuiltIn_Print_Area_35" localSheetId="76">#REF!</definedName>
    <definedName name="Excel_BuiltIn_Print_Area_35" localSheetId="77">#REF!</definedName>
    <definedName name="Excel_BuiltIn_Print_Area_35" localSheetId="78">#REF!</definedName>
    <definedName name="Excel_BuiltIn_Print_Area_35" localSheetId="79">#REF!</definedName>
    <definedName name="Excel_BuiltIn_Print_Area_35" localSheetId="80">#REF!</definedName>
    <definedName name="Excel_BuiltIn_Print_Area_35" localSheetId="81">#REF!</definedName>
    <definedName name="Excel_BuiltIn_Print_Area_35" localSheetId="82">#REF!</definedName>
    <definedName name="Excel_BuiltIn_Print_Area_35" localSheetId="83">#REF!</definedName>
    <definedName name="Excel_BuiltIn_Print_Area_35" localSheetId="84">#REF!</definedName>
    <definedName name="Excel_BuiltIn_Print_Area_35" localSheetId="85">#REF!</definedName>
    <definedName name="Excel_BuiltIn_Print_Area_35" localSheetId="86">#REF!</definedName>
    <definedName name="Excel_BuiltIn_Print_Area_35" localSheetId="87">#REF!</definedName>
    <definedName name="Excel_BuiltIn_Print_Area_35" localSheetId="88">#REF!</definedName>
    <definedName name="Excel_BuiltIn_Print_Area_35" localSheetId="89">#REF!</definedName>
    <definedName name="Excel_BuiltIn_Print_Area_35" localSheetId="90">#REF!</definedName>
    <definedName name="Excel_BuiltIn_Print_Area_35" localSheetId="91">#REF!</definedName>
    <definedName name="Excel_BuiltIn_Print_Area_35" localSheetId="92">#REF!</definedName>
    <definedName name="Excel_BuiltIn_Print_Area_35" localSheetId="93">#REF!</definedName>
    <definedName name="Excel_BuiltIn_Print_Area_35" localSheetId="94">#REF!</definedName>
    <definedName name="Excel_BuiltIn_Print_Area_35" localSheetId="95">#REF!</definedName>
    <definedName name="Excel_BuiltIn_Print_Area_35" localSheetId="96">#REF!</definedName>
    <definedName name="Excel_BuiltIn_Print_Area_35" localSheetId="97">#REF!</definedName>
    <definedName name="Excel_BuiltIn_Print_Area_35" localSheetId="98">#REF!</definedName>
    <definedName name="Excel_BuiltIn_Print_Area_35" localSheetId="99">#REF!</definedName>
    <definedName name="Excel_BuiltIn_Print_Area_35">#REF!</definedName>
    <definedName name="Excel_BuiltIn_Print_Area_36" localSheetId="45">#REF!</definedName>
    <definedName name="Excel_BuiltIn_Print_Area_36" localSheetId="43">#REF!</definedName>
    <definedName name="Excel_BuiltIn_Print_Area_36" localSheetId="44">#REF!</definedName>
    <definedName name="Excel_BuiltIn_Print_Area_36" localSheetId="46">#REF!</definedName>
    <definedName name="Excel_BuiltIn_Print_Area_36" localSheetId="47">#REF!</definedName>
    <definedName name="Excel_BuiltIn_Print_Area_36" localSheetId="48">#REF!</definedName>
    <definedName name="Excel_BuiltIn_Print_Area_36" localSheetId="49">#REF!</definedName>
    <definedName name="Excel_BuiltIn_Print_Area_36" localSheetId="50">#REF!</definedName>
    <definedName name="Excel_BuiltIn_Print_Area_36" localSheetId="51">#REF!</definedName>
    <definedName name="Excel_BuiltIn_Print_Area_36" localSheetId="52">#REF!</definedName>
    <definedName name="Excel_BuiltIn_Print_Area_36" localSheetId="53">#REF!</definedName>
    <definedName name="Excel_BuiltIn_Print_Area_36" localSheetId="54">#REF!</definedName>
    <definedName name="Excel_BuiltIn_Print_Area_36" localSheetId="55">#REF!</definedName>
    <definedName name="Excel_BuiltIn_Print_Area_36" localSheetId="56">#REF!</definedName>
    <definedName name="Excel_BuiltIn_Print_Area_36" localSheetId="57">#REF!</definedName>
    <definedName name="Excel_BuiltIn_Print_Area_36" localSheetId="58">#REF!</definedName>
    <definedName name="Excel_BuiltIn_Print_Area_36" localSheetId="59">#REF!</definedName>
    <definedName name="Excel_BuiltIn_Print_Area_36" localSheetId="60">#REF!</definedName>
    <definedName name="Excel_BuiltIn_Print_Area_36" localSheetId="61">#REF!</definedName>
    <definedName name="Excel_BuiltIn_Print_Area_36" localSheetId="62">#REF!</definedName>
    <definedName name="Excel_BuiltIn_Print_Area_36" localSheetId="63">#REF!</definedName>
    <definedName name="Excel_BuiltIn_Print_Area_36" localSheetId="64">#REF!</definedName>
    <definedName name="Excel_BuiltIn_Print_Area_36" localSheetId="65">#REF!</definedName>
    <definedName name="Excel_BuiltIn_Print_Area_36" localSheetId="66">#REF!</definedName>
    <definedName name="Excel_BuiltIn_Print_Area_36" localSheetId="67">#REF!</definedName>
    <definedName name="Excel_BuiltIn_Print_Area_36" localSheetId="68">#REF!</definedName>
    <definedName name="Excel_BuiltIn_Print_Area_36" localSheetId="69">#REF!</definedName>
    <definedName name="Excel_BuiltIn_Print_Area_36" localSheetId="70">#REF!</definedName>
    <definedName name="Excel_BuiltIn_Print_Area_36" localSheetId="71">#REF!</definedName>
    <definedName name="Excel_BuiltIn_Print_Area_36" localSheetId="72">#REF!</definedName>
    <definedName name="Excel_BuiltIn_Print_Area_36" localSheetId="73">#REF!</definedName>
    <definedName name="Excel_BuiltIn_Print_Area_36" localSheetId="74">#REF!</definedName>
    <definedName name="Excel_BuiltIn_Print_Area_36" localSheetId="75">#REF!</definedName>
    <definedName name="Excel_BuiltIn_Print_Area_36" localSheetId="76">#REF!</definedName>
    <definedName name="Excel_BuiltIn_Print_Area_36" localSheetId="77">#REF!</definedName>
    <definedName name="Excel_BuiltIn_Print_Area_36" localSheetId="78">#REF!</definedName>
    <definedName name="Excel_BuiltIn_Print_Area_36" localSheetId="79">#REF!</definedName>
    <definedName name="Excel_BuiltIn_Print_Area_36" localSheetId="80">#REF!</definedName>
    <definedName name="Excel_BuiltIn_Print_Area_36" localSheetId="81">#REF!</definedName>
    <definedName name="Excel_BuiltIn_Print_Area_36" localSheetId="82">#REF!</definedName>
    <definedName name="Excel_BuiltIn_Print_Area_36" localSheetId="83">#REF!</definedName>
    <definedName name="Excel_BuiltIn_Print_Area_36" localSheetId="84">#REF!</definedName>
    <definedName name="Excel_BuiltIn_Print_Area_36" localSheetId="85">#REF!</definedName>
    <definedName name="Excel_BuiltIn_Print_Area_36" localSheetId="86">#REF!</definedName>
    <definedName name="Excel_BuiltIn_Print_Area_36" localSheetId="87">#REF!</definedName>
    <definedName name="Excel_BuiltIn_Print_Area_36" localSheetId="88">#REF!</definedName>
    <definedName name="Excel_BuiltIn_Print_Area_36" localSheetId="89">#REF!</definedName>
    <definedName name="Excel_BuiltIn_Print_Area_36" localSheetId="90">#REF!</definedName>
    <definedName name="Excel_BuiltIn_Print_Area_36" localSheetId="91">#REF!</definedName>
    <definedName name="Excel_BuiltIn_Print_Area_36" localSheetId="92">#REF!</definedName>
    <definedName name="Excel_BuiltIn_Print_Area_36" localSheetId="93">#REF!</definedName>
    <definedName name="Excel_BuiltIn_Print_Area_36" localSheetId="94">#REF!</definedName>
    <definedName name="Excel_BuiltIn_Print_Area_36" localSheetId="95">#REF!</definedName>
    <definedName name="Excel_BuiltIn_Print_Area_36" localSheetId="96">#REF!</definedName>
    <definedName name="Excel_BuiltIn_Print_Area_36" localSheetId="97">#REF!</definedName>
    <definedName name="Excel_BuiltIn_Print_Area_36" localSheetId="98">#REF!</definedName>
    <definedName name="Excel_BuiltIn_Print_Area_36" localSheetId="99">#REF!</definedName>
    <definedName name="Excel_BuiltIn_Print_Area_36">#REF!</definedName>
    <definedName name="Excel_BuiltIn_Print_Area_37" localSheetId="45">#REF!</definedName>
    <definedName name="Excel_BuiltIn_Print_Area_37" localSheetId="43">#REF!</definedName>
    <definedName name="Excel_BuiltIn_Print_Area_37" localSheetId="44">#REF!</definedName>
    <definedName name="Excel_BuiltIn_Print_Area_37" localSheetId="46">#REF!</definedName>
    <definedName name="Excel_BuiltIn_Print_Area_37" localSheetId="47">#REF!</definedName>
    <definedName name="Excel_BuiltIn_Print_Area_37" localSheetId="48">#REF!</definedName>
    <definedName name="Excel_BuiltIn_Print_Area_37" localSheetId="49">#REF!</definedName>
    <definedName name="Excel_BuiltIn_Print_Area_37" localSheetId="50">#REF!</definedName>
    <definedName name="Excel_BuiltIn_Print_Area_37" localSheetId="51">#REF!</definedName>
    <definedName name="Excel_BuiltIn_Print_Area_37" localSheetId="52">#REF!</definedName>
    <definedName name="Excel_BuiltIn_Print_Area_37" localSheetId="53">#REF!</definedName>
    <definedName name="Excel_BuiltIn_Print_Area_37" localSheetId="54">#REF!</definedName>
    <definedName name="Excel_BuiltIn_Print_Area_37" localSheetId="55">#REF!</definedName>
    <definedName name="Excel_BuiltIn_Print_Area_37" localSheetId="56">#REF!</definedName>
    <definedName name="Excel_BuiltIn_Print_Area_37" localSheetId="57">#REF!</definedName>
    <definedName name="Excel_BuiltIn_Print_Area_37" localSheetId="58">#REF!</definedName>
    <definedName name="Excel_BuiltIn_Print_Area_37" localSheetId="59">#REF!</definedName>
    <definedName name="Excel_BuiltIn_Print_Area_37" localSheetId="60">#REF!</definedName>
    <definedName name="Excel_BuiltIn_Print_Area_37" localSheetId="61">#REF!</definedName>
    <definedName name="Excel_BuiltIn_Print_Area_37" localSheetId="62">#REF!</definedName>
    <definedName name="Excel_BuiltIn_Print_Area_37" localSheetId="63">#REF!</definedName>
    <definedName name="Excel_BuiltIn_Print_Area_37" localSheetId="64">#REF!</definedName>
    <definedName name="Excel_BuiltIn_Print_Area_37" localSheetId="65">#REF!</definedName>
    <definedName name="Excel_BuiltIn_Print_Area_37" localSheetId="66">#REF!</definedName>
    <definedName name="Excel_BuiltIn_Print_Area_37" localSheetId="67">#REF!</definedName>
    <definedName name="Excel_BuiltIn_Print_Area_37" localSheetId="68">#REF!</definedName>
    <definedName name="Excel_BuiltIn_Print_Area_37" localSheetId="69">#REF!</definedName>
    <definedName name="Excel_BuiltIn_Print_Area_37" localSheetId="70">#REF!</definedName>
    <definedName name="Excel_BuiltIn_Print_Area_37" localSheetId="71">#REF!</definedName>
    <definedName name="Excel_BuiltIn_Print_Area_37" localSheetId="72">#REF!</definedName>
    <definedName name="Excel_BuiltIn_Print_Area_37" localSheetId="73">#REF!</definedName>
    <definedName name="Excel_BuiltIn_Print_Area_37" localSheetId="74">#REF!</definedName>
    <definedName name="Excel_BuiltIn_Print_Area_37" localSheetId="75">#REF!</definedName>
    <definedName name="Excel_BuiltIn_Print_Area_37" localSheetId="76">#REF!</definedName>
    <definedName name="Excel_BuiltIn_Print_Area_37" localSheetId="77">#REF!</definedName>
    <definedName name="Excel_BuiltIn_Print_Area_37" localSheetId="78">#REF!</definedName>
    <definedName name="Excel_BuiltIn_Print_Area_37" localSheetId="79">#REF!</definedName>
    <definedName name="Excel_BuiltIn_Print_Area_37" localSheetId="80">#REF!</definedName>
    <definedName name="Excel_BuiltIn_Print_Area_37" localSheetId="81">#REF!</definedName>
    <definedName name="Excel_BuiltIn_Print_Area_37" localSheetId="82">#REF!</definedName>
    <definedName name="Excel_BuiltIn_Print_Area_37" localSheetId="83">#REF!</definedName>
    <definedName name="Excel_BuiltIn_Print_Area_37" localSheetId="84">#REF!</definedName>
    <definedName name="Excel_BuiltIn_Print_Area_37" localSheetId="85">#REF!</definedName>
    <definedName name="Excel_BuiltIn_Print_Area_37" localSheetId="86">#REF!</definedName>
    <definedName name="Excel_BuiltIn_Print_Area_37" localSheetId="87">#REF!</definedName>
    <definedName name="Excel_BuiltIn_Print_Area_37" localSheetId="88">#REF!</definedName>
    <definedName name="Excel_BuiltIn_Print_Area_37" localSheetId="89">#REF!</definedName>
    <definedName name="Excel_BuiltIn_Print_Area_37" localSheetId="90">#REF!</definedName>
    <definedName name="Excel_BuiltIn_Print_Area_37" localSheetId="91">#REF!</definedName>
    <definedName name="Excel_BuiltIn_Print_Area_37" localSheetId="92">#REF!</definedName>
    <definedName name="Excel_BuiltIn_Print_Area_37" localSheetId="93">#REF!</definedName>
    <definedName name="Excel_BuiltIn_Print_Area_37" localSheetId="94">#REF!</definedName>
    <definedName name="Excel_BuiltIn_Print_Area_37" localSheetId="95">#REF!</definedName>
    <definedName name="Excel_BuiltIn_Print_Area_37" localSheetId="96">#REF!</definedName>
    <definedName name="Excel_BuiltIn_Print_Area_37" localSheetId="97">#REF!</definedName>
    <definedName name="Excel_BuiltIn_Print_Area_37" localSheetId="98">#REF!</definedName>
    <definedName name="Excel_BuiltIn_Print_Area_37" localSheetId="99">#REF!</definedName>
    <definedName name="Excel_BuiltIn_Print_Area_37">#REF!</definedName>
    <definedName name="Excel_BuiltIn_Print_Area_38" localSheetId="45">#REF!</definedName>
    <definedName name="Excel_BuiltIn_Print_Area_38" localSheetId="43">#REF!</definedName>
    <definedName name="Excel_BuiltIn_Print_Area_38" localSheetId="44">#REF!</definedName>
    <definedName name="Excel_BuiltIn_Print_Area_38" localSheetId="46">#REF!</definedName>
    <definedName name="Excel_BuiltIn_Print_Area_38" localSheetId="47">#REF!</definedName>
    <definedName name="Excel_BuiltIn_Print_Area_38" localSheetId="48">#REF!</definedName>
    <definedName name="Excel_BuiltIn_Print_Area_38" localSheetId="49">#REF!</definedName>
    <definedName name="Excel_BuiltIn_Print_Area_38" localSheetId="50">#REF!</definedName>
    <definedName name="Excel_BuiltIn_Print_Area_38" localSheetId="51">#REF!</definedName>
    <definedName name="Excel_BuiltIn_Print_Area_38" localSheetId="52">#REF!</definedName>
    <definedName name="Excel_BuiltIn_Print_Area_38" localSheetId="53">#REF!</definedName>
    <definedName name="Excel_BuiltIn_Print_Area_38" localSheetId="54">#REF!</definedName>
    <definedName name="Excel_BuiltIn_Print_Area_38" localSheetId="55">#REF!</definedName>
    <definedName name="Excel_BuiltIn_Print_Area_38" localSheetId="56">#REF!</definedName>
    <definedName name="Excel_BuiltIn_Print_Area_38" localSheetId="57">#REF!</definedName>
    <definedName name="Excel_BuiltIn_Print_Area_38" localSheetId="58">#REF!</definedName>
    <definedName name="Excel_BuiltIn_Print_Area_38" localSheetId="59">#REF!</definedName>
    <definedName name="Excel_BuiltIn_Print_Area_38" localSheetId="60">#REF!</definedName>
    <definedName name="Excel_BuiltIn_Print_Area_38" localSheetId="61">#REF!</definedName>
    <definedName name="Excel_BuiltIn_Print_Area_38" localSheetId="62">#REF!</definedName>
    <definedName name="Excel_BuiltIn_Print_Area_38" localSheetId="63">#REF!</definedName>
    <definedName name="Excel_BuiltIn_Print_Area_38" localSheetId="64">#REF!</definedName>
    <definedName name="Excel_BuiltIn_Print_Area_38" localSheetId="65">#REF!</definedName>
    <definedName name="Excel_BuiltIn_Print_Area_38" localSheetId="66">#REF!</definedName>
    <definedName name="Excel_BuiltIn_Print_Area_38" localSheetId="67">#REF!</definedName>
    <definedName name="Excel_BuiltIn_Print_Area_38" localSheetId="68">#REF!</definedName>
    <definedName name="Excel_BuiltIn_Print_Area_38" localSheetId="69">#REF!</definedName>
    <definedName name="Excel_BuiltIn_Print_Area_38" localSheetId="70">#REF!</definedName>
    <definedName name="Excel_BuiltIn_Print_Area_38" localSheetId="71">#REF!</definedName>
    <definedName name="Excel_BuiltIn_Print_Area_38" localSheetId="72">#REF!</definedName>
    <definedName name="Excel_BuiltIn_Print_Area_38" localSheetId="73">#REF!</definedName>
    <definedName name="Excel_BuiltIn_Print_Area_38" localSheetId="74">#REF!</definedName>
    <definedName name="Excel_BuiltIn_Print_Area_38" localSheetId="75">#REF!</definedName>
    <definedName name="Excel_BuiltIn_Print_Area_38" localSheetId="76">#REF!</definedName>
    <definedName name="Excel_BuiltIn_Print_Area_38" localSheetId="77">#REF!</definedName>
    <definedName name="Excel_BuiltIn_Print_Area_38" localSheetId="78">#REF!</definedName>
    <definedName name="Excel_BuiltIn_Print_Area_38" localSheetId="79">#REF!</definedName>
    <definedName name="Excel_BuiltIn_Print_Area_38" localSheetId="80">#REF!</definedName>
    <definedName name="Excel_BuiltIn_Print_Area_38" localSheetId="81">#REF!</definedName>
    <definedName name="Excel_BuiltIn_Print_Area_38" localSheetId="82">#REF!</definedName>
    <definedName name="Excel_BuiltIn_Print_Area_38" localSheetId="83">#REF!</definedName>
    <definedName name="Excel_BuiltIn_Print_Area_38" localSheetId="84">#REF!</definedName>
    <definedName name="Excel_BuiltIn_Print_Area_38" localSheetId="85">#REF!</definedName>
    <definedName name="Excel_BuiltIn_Print_Area_38" localSheetId="86">#REF!</definedName>
    <definedName name="Excel_BuiltIn_Print_Area_38" localSheetId="87">#REF!</definedName>
    <definedName name="Excel_BuiltIn_Print_Area_38" localSheetId="88">#REF!</definedName>
    <definedName name="Excel_BuiltIn_Print_Area_38" localSheetId="89">#REF!</definedName>
    <definedName name="Excel_BuiltIn_Print_Area_38" localSheetId="90">#REF!</definedName>
    <definedName name="Excel_BuiltIn_Print_Area_38" localSheetId="91">#REF!</definedName>
    <definedName name="Excel_BuiltIn_Print_Area_38" localSheetId="92">#REF!</definedName>
    <definedName name="Excel_BuiltIn_Print_Area_38" localSheetId="93">#REF!</definedName>
    <definedName name="Excel_BuiltIn_Print_Area_38" localSheetId="94">#REF!</definedName>
    <definedName name="Excel_BuiltIn_Print_Area_38" localSheetId="95">#REF!</definedName>
    <definedName name="Excel_BuiltIn_Print_Area_38" localSheetId="96">#REF!</definedName>
    <definedName name="Excel_BuiltIn_Print_Area_38" localSheetId="97">#REF!</definedName>
    <definedName name="Excel_BuiltIn_Print_Area_38" localSheetId="98">#REF!</definedName>
    <definedName name="Excel_BuiltIn_Print_Area_38" localSheetId="99">#REF!</definedName>
    <definedName name="Excel_BuiltIn_Print_Area_38">#REF!</definedName>
    <definedName name="Excel_BuiltIn_Print_Area_39" localSheetId="45">#REF!</definedName>
    <definedName name="Excel_BuiltIn_Print_Area_39" localSheetId="43">#REF!</definedName>
    <definedName name="Excel_BuiltIn_Print_Area_39" localSheetId="44">#REF!</definedName>
    <definedName name="Excel_BuiltIn_Print_Area_39" localSheetId="46">#REF!</definedName>
    <definedName name="Excel_BuiltIn_Print_Area_39" localSheetId="47">#REF!</definedName>
    <definedName name="Excel_BuiltIn_Print_Area_39" localSheetId="48">#REF!</definedName>
    <definedName name="Excel_BuiltIn_Print_Area_39" localSheetId="49">#REF!</definedName>
    <definedName name="Excel_BuiltIn_Print_Area_39" localSheetId="50">#REF!</definedName>
    <definedName name="Excel_BuiltIn_Print_Area_39" localSheetId="51">#REF!</definedName>
    <definedName name="Excel_BuiltIn_Print_Area_39" localSheetId="52">#REF!</definedName>
    <definedName name="Excel_BuiltIn_Print_Area_39" localSheetId="53">#REF!</definedName>
    <definedName name="Excel_BuiltIn_Print_Area_39" localSheetId="54">#REF!</definedName>
    <definedName name="Excel_BuiltIn_Print_Area_39" localSheetId="55">#REF!</definedName>
    <definedName name="Excel_BuiltIn_Print_Area_39" localSheetId="56">#REF!</definedName>
    <definedName name="Excel_BuiltIn_Print_Area_39" localSheetId="57">#REF!</definedName>
    <definedName name="Excel_BuiltIn_Print_Area_39" localSheetId="58">#REF!</definedName>
    <definedName name="Excel_BuiltIn_Print_Area_39" localSheetId="59">#REF!</definedName>
    <definedName name="Excel_BuiltIn_Print_Area_39" localSheetId="60">#REF!</definedName>
    <definedName name="Excel_BuiltIn_Print_Area_39" localSheetId="61">#REF!</definedName>
    <definedName name="Excel_BuiltIn_Print_Area_39" localSheetId="62">#REF!</definedName>
    <definedName name="Excel_BuiltIn_Print_Area_39" localSheetId="63">#REF!</definedName>
    <definedName name="Excel_BuiltIn_Print_Area_39" localSheetId="64">#REF!</definedName>
    <definedName name="Excel_BuiltIn_Print_Area_39" localSheetId="65">#REF!</definedName>
    <definedName name="Excel_BuiltIn_Print_Area_39" localSheetId="66">#REF!</definedName>
    <definedName name="Excel_BuiltIn_Print_Area_39" localSheetId="67">#REF!</definedName>
    <definedName name="Excel_BuiltIn_Print_Area_39" localSheetId="68">#REF!</definedName>
    <definedName name="Excel_BuiltIn_Print_Area_39" localSheetId="69">#REF!</definedName>
    <definedName name="Excel_BuiltIn_Print_Area_39" localSheetId="70">#REF!</definedName>
    <definedName name="Excel_BuiltIn_Print_Area_39" localSheetId="71">#REF!</definedName>
    <definedName name="Excel_BuiltIn_Print_Area_39" localSheetId="72">#REF!</definedName>
    <definedName name="Excel_BuiltIn_Print_Area_39" localSheetId="73">#REF!</definedName>
    <definedName name="Excel_BuiltIn_Print_Area_39" localSheetId="74">#REF!</definedName>
    <definedName name="Excel_BuiltIn_Print_Area_39" localSheetId="75">#REF!</definedName>
    <definedName name="Excel_BuiltIn_Print_Area_39" localSheetId="76">#REF!</definedName>
    <definedName name="Excel_BuiltIn_Print_Area_39" localSheetId="77">#REF!</definedName>
    <definedName name="Excel_BuiltIn_Print_Area_39" localSheetId="78">#REF!</definedName>
    <definedName name="Excel_BuiltIn_Print_Area_39" localSheetId="79">#REF!</definedName>
    <definedName name="Excel_BuiltIn_Print_Area_39" localSheetId="80">#REF!</definedName>
    <definedName name="Excel_BuiltIn_Print_Area_39" localSheetId="81">#REF!</definedName>
    <definedName name="Excel_BuiltIn_Print_Area_39" localSheetId="82">#REF!</definedName>
    <definedName name="Excel_BuiltIn_Print_Area_39" localSheetId="83">#REF!</definedName>
    <definedName name="Excel_BuiltIn_Print_Area_39" localSheetId="84">#REF!</definedName>
    <definedName name="Excel_BuiltIn_Print_Area_39" localSheetId="85">#REF!</definedName>
    <definedName name="Excel_BuiltIn_Print_Area_39" localSheetId="86">#REF!</definedName>
    <definedName name="Excel_BuiltIn_Print_Area_39" localSheetId="87">#REF!</definedName>
    <definedName name="Excel_BuiltIn_Print_Area_39" localSheetId="88">#REF!</definedName>
    <definedName name="Excel_BuiltIn_Print_Area_39" localSheetId="89">#REF!</definedName>
    <definedName name="Excel_BuiltIn_Print_Area_39" localSheetId="90">#REF!</definedName>
    <definedName name="Excel_BuiltIn_Print_Area_39" localSheetId="91">#REF!</definedName>
    <definedName name="Excel_BuiltIn_Print_Area_39" localSheetId="92">#REF!</definedName>
    <definedName name="Excel_BuiltIn_Print_Area_39" localSheetId="93">#REF!</definedName>
    <definedName name="Excel_BuiltIn_Print_Area_39" localSheetId="94">#REF!</definedName>
    <definedName name="Excel_BuiltIn_Print_Area_39" localSheetId="95">#REF!</definedName>
    <definedName name="Excel_BuiltIn_Print_Area_39" localSheetId="96">#REF!</definedName>
    <definedName name="Excel_BuiltIn_Print_Area_39" localSheetId="97">#REF!</definedName>
    <definedName name="Excel_BuiltIn_Print_Area_39" localSheetId="98">#REF!</definedName>
    <definedName name="Excel_BuiltIn_Print_Area_39" localSheetId="99">#REF!</definedName>
    <definedName name="Excel_BuiltIn_Print_Area_39">#REF!</definedName>
    <definedName name="Excel_BuiltIn_Print_Area_4" localSheetId="45">#REF!</definedName>
    <definedName name="Excel_BuiltIn_Print_Area_4" localSheetId="43">#REF!</definedName>
    <definedName name="Excel_BuiltIn_Print_Area_4" localSheetId="44">#REF!</definedName>
    <definedName name="Excel_BuiltIn_Print_Area_4" localSheetId="46">#REF!</definedName>
    <definedName name="Excel_BuiltIn_Print_Area_4" localSheetId="47">#REF!</definedName>
    <definedName name="Excel_BuiltIn_Print_Area_4" localSheetId="48">#REF!</definedName>
    <definedName name="Excel_BuiltIn_Print_Area_4" localSheetId="49">#REF!</definedName>
    <definedName name="Excel_BuiltIn_Print_Area_4" localSheetId="50">#REF!</definedName>
    <definedName name="Excel_BuiltIn_Print_Area_4" localSheetId="51">#REF!</definedName>
    <definedName name="Excel_BuiltIn_Print_Area_4" localSheetId="52">#REF!</definedName>
    <definedName name="Excel_BuiltIn_Print_Area_4" localSheetId="53">#REF!</definedName>
    <definedName name="Excel_BuiltIn_Print_Area_4" localSheetId="54">#REF!</definedName>
    <definedName name="Excel_BuiltIn_Print_Area_4" localSheetId="55">#REF!</definedName>
    <definedName name="Excel_BuiltIn_Print_Area_4" localSheetId="56">#REF!</definedName>
    <definedName name="Excel_BuiltIn_Print_Area_4" localSheetId="57">#REF!</definedName>
    <definedName name="Excel_BuiltIn_Print_Area_4" localSheetId="58">#REF!</definedName>
    <definedName name="Excel_BuiltIn_Print_Area_4" localSheetId="59">#REF!</definedName>
    <definedName name="Excel_BuiltIn_Print_Area_4" localSheetId="60">#REF!</definedName>
    <definedName name="Excel_BuiltIn_Print_Area_4" localSheetId="61">#REF!</definedName>
    <definedName name="Excel_BuiltIn_Print_Area_4" localSheetId="62">#REF!</definedName>
    <definedName name="Excel_BuiltIn_Print_Area_4" localSheetId="63">#REF!</definedName>
    <definedName name="Excel_BuiltIn_Print_Area_4" localSheetId="64">#REF!</definedName>
    <definedName name="Excel_BuiltIn_Print_Area_4" localSheetId="65">#REF!</definedName>
    <definedName name="Excel_BuiltIn_Print_Area_4" localSheetId="66">#REF!</definedName>
    <definedName name="Excel_BuiltIn_Print_Area_4" localSheetId="67">#REF!</definedName>
    <definedName name="Excel_BuiltIn_Print_Area_4" localSheetId="68">#REF!</definedName>
    <definedName name="Excel_BuiltIn_Print_Area_4" localSheetId="69">#REF!</definedName>
    <definedName name="Excel_BuiltIn_Print_Area_4" localSheetId="70">#REF!</definedName>
    <definedName name="Excel_BuiltIn_Print_Area_4" localSheetId="71">#REF!</definedName>
    <definedName name="Excel_BuiltIn_Print_Area_4" localSheetId="72">#REF!</definedName>
    <definedName name="Excel_BuiltIn_Print_Area_4" localSheetId="73">#REF!</definedName>
    <definedName name="Excel_BuiltIn_Print_Area_4" localSheetId="74">#REF!</definedName>
    <definedName name="Excel_BuiltIn_Print_Area_4" localSheetId="75">#REF!</definedName>
    <definedName name="Excel_BuiltIn_Print_Area_4" localSheetId="76">#REF!</definedName>
    <definedName name="Excel_BuiltIn_Print_Area_4" localSheetId="77">#REF!</definedName>
    <definedName name="Excel_BuiltIn_Print_Area_4" localSheetId="78">#REF!</definedName>
    <definedName name="Excel_BuiltIn_Print_Area_4" localSheetId="79">#REF!</definedName>
    <definedName name="Excel_BuiltIn_Print_Area_4" localSheetId="80">#REF!</definedName>
    <definedName name="Excel_BuiltIn_Print_Area_4" localSheetId="81">#REF!</definedName>
    <definedName name="Excel_BuiltIn_Print_Area_4" localSheetId="82">#REF!</definedName>
    <definedName name="Excel_BuiltIn_Print_Area_4" localSheetId="83">#REF!</definedName>
    <definedName name="Excel_BuiltIn_Print_Area_4" localSheetId="84">#REF!</definedName>
    <definedName name="Excel_BuiltIn_Print_Area_4" localSheetId="85">#REF!</definedName>
    <definedName name="Excel_BuiltIn_Print_Area_4" localSheetId="86">#REF!</definedName>
    <definedName name="Excel_BuiltIn_Print_Area_4" localSheetId="87">#REF!</definedName>
    <definedName name="Excel_BuiltIn_Print_Area_4" localSheetId="88">#REF!</definedName>
    <definedName name="Excel_BuiltIn_Print_Area_4" localSheetId="89">#REF!</definedName>
    <definedName name="Excel_BuiltIn_Print_Area_4" localSheetId="90">#REF!</definedName>
    <definedName name="Excel_BuiltIn_Print_Area_4" localSheetId="91">#REF!</definedName>
    <definedName name="Excel_BuiltIn_Print_Area_4" localSheetId="92">#REF!</definedName>
    <definedName name="Excel_BuiltIn_Print_Area_4" localSheetId="93">#REF!</definedName>
    <definedName name="Excel_BuiltIn_Print_Area_4" localSheetId="94">#REF!</definedName>
    <definedName name="Excel_BuiltIn_Print_Area_4" localSheetId="95">#REF!</definedName>
    <definedName name="Excel_BuiltIn_Print_Area_4" localSheetId="96">#REF!</definedName>
    <definedName name="Excel_BuiltIn_Print_Area_4" localSheetId="97">#REF!</definedName>
    <definedName name="Excel_BuiltIn_Print_Area_4" localSheetId="98">#REF!</definedName>
    <definedName name="Excel_BuiltIn_Print_Area_4" localSheetId="99">#REF!</definedName>
    <definedName name="Excel_BuiltIn_Print_Area_4">#REF!</definedName>
    <definedName name="Excel_BuiltIn_Print_Area_40" localSheetId="45">#REF!</definedName>
    <definedName name="Excel_BuiltIn_Print_Area_40" localSheetId="43">#REF!</definedName>
    <definedName name="Excel_BuiltIn_Print_Area_40" localSheetId="44">#REF!</definedName>
    <definedName name="Excel_BuiltIn_Print_Area_40" localSheetId="46">#REF!</definedName>
    <definedName name="Excel_BuiltIn_Print_Area_40" localSheetId="47">#REF!</definedName>
    <definedName name="Excel_BuiltIn_Print_Area_40" localSheetId="48">#REF!</definedName>
    <definedName name="Excel_BuiltIn_Print_Area_40" localSheetId="49">#REF!</definedName>
    <definedName name="Excel_BuiltIn_Print_Area_40" localSheetId="50">#REF!</definedName>
    <definedName name="Excel_BuiltIn_Print_Area_40" localSheetId="51">#REF!</definedName>
    <definedName name="Excel_BuiltIn_Print_Area_40" localSheetId="52">#REF!</definedName>
    <definedName name="Excel_BuiltIn_Print_Area_40" localSheetId="53">#REF!</definedName>
    <definedName name="Excel_BuiltIn_Print_Area_40" localSheetId="54">#REF!</definedName>
    <definedName name="Excel_BuiltIn_Print_Area_40" localSheetId="55">#REF!</definedName>
    <definedName name="Excel_BuiltIn_Print_Area_40" localSheetId="56">#REF!</definedName>
    <definedName name="Excel_BuiltIn_Print_Area_40" localSheetId="57">#REF!</definedName>
    <definedName name="Excel_BuiltIn_Print_Area_40" localSheetId="58">#REF!</definedName>
    <definedName name="Excel_BuiltIn_Print_Area_40" localSheetId="59">#REF!</definedName>
    <definedName name="Excel_BuiltIn_Print_Area_40" localSheetId="60">#REF!</definedName>
    <definedName name="Excel_BuiltIn_Print_Area_40" localSheetId="61">#REF!</definedName>
    <definedName name="Excel_BuiltIn_Print_Area_40" localSheetId="62">#REF!</definedName>
    <definedName name="Excel_BuiltIn_Print_Area_40" localSheetId="63">#REF!</definedName>
    <definedName name="Excel_BuiltIn_Print_Area_40" localSheetId="64">#REF!</definedName>
    <definedName name="Excel_BuiltIn_Print_Area_40" localSheetId="65">#REF!</definedName>
    <definedName name="Excel_BuiltIn_Print_Area_40" localSheetId="66">#REF!</definedName>
    <definedName name="Excel_BuiltIn_Print_Area_40" localSheetId="67">#REF!</definedName>
    <definedName name="Excel_BuiltIn_Print_Area_40" localSheetId="68">#REF!</definedName>
    <definedName name="Excel_BuiltIn_Print_Area_40" localSheetId="69">#REF!</definedName>
    <definedName name="Excel_BuiltIn_Print_Area_40" localSheetId="70">#REF!</definedName>
    <definedName name="Excel_BuiltIn_Print_Area_40" localSheetId="71">#REF!</definedName>
    <definedName name="Excel_BuiltIn_Print_Area_40" localSheetId="72">#REF!</definedName>
    <definedName name="Excel_BuiltIn_Print_Area_40" localSheetId="73">#REF!</definedName>
    <definedName name="Excel_BuiltIn_Print_Area_40" localSheetId="74">#REF!</definedName>
    <definedName name="Excel_BuiltIn_Print_Area_40" localSheetId="75">#REF!</definedName>
    <definedName name="Excel_BuiltIn_Print_Area_40" localSheetId="76">#REF!</definedName>
    <definedName name="Excel_BuiltIn_Print_Area_40" localSheetId="77">#REF!</definedName>
    <definedName name="Excel_BuiltIn_Print_Area_40" localSheetId="78">#REF!</definedName>
    <definedName name="Excel_BuiltIn_Print_Area_40" localSheetId="79">#REF!</definedName>
    <definedName name="Excel_BuiltIn_Print_Area_40" localSheetId="80">#REF!</definedName>
    <definedName name="Excel_BuiltIn_Print_Area_40" localSheetId="81">#REF!</definedName>
    <definedName name="Excel_BuiltIn_Print_Area_40" localSheetId="82">#REF!</definedName>
    <definedName name="Excel_BuiltIn_Print_Area_40" localSheetId="83">#REF!</definedName>
    <definedName name="Excel_BuiltIn_Print_Area_40" localSheetId="84">#REF!</definedName>
    <definedName name="Excel_BuiltIn_Print_Area_40" localSheetId="85">#REF!</definedName>
    <definedName name="Excel_BuiltIn_Print_Area_40" localSheetId="86">#REF!</definedName>
    <definedName name="Excel_BuiltIn_Print_Area_40" localSheetId="87">#REF!</definedName>
    <definedName name="Excel_BuiltIn_Print_Area_40" localSheetId="88">#REF!</definedName>
    <definedName name="Excel_BuiltIn_Print_Area_40" localSheetId="89">#REF!</definedName>
    <definedName name="Excel_BuiltIn_Print_Area_40" localSheetId="90">#REF!</definedName>
    <definedName name="Excel_BuiltIn_Print_Area_40" localSheetId="91">#REF!</definedName>
    <definedName name="Excel_BuiltIn_Print_Area_40" localSheetId="92">#REF!</definedName>
    <definedName name="Excel_BuiltIn_Print_Area_40" localSheetId="93">#REF!</definedName>
    <definedName name="Excel_BuiltIn_Print_Area_40" localSheetId="94">#REF!</definedName>
    <definedName name="Excel_BuiltIn_Print_Area_40" localSheetId="95">#REF!</definedName>
    <definedName name="Excel_BuiltIn_Print_Area_40" localSheetId="96">#REF!</definedName>
    <definedName name="Excel_BuiltIn_Print_Area_40" localSheetId="97">#REF!</definedName>
    <definedName name="Excel_BuiltIn_Print_Area_40" localSheetId="98">#REF!</definedName>
    <definedName name="Excel_BuiltIn_Print_Area_40" localSheetId="99">#REF!</definedName>
    <definedName name="Excel_BuiltIn_Print_Area_40">#REF!</definedName>
    <definedName name="Excel_BuiltIn_Print_Area_41" localSheetId="45">#REF!</definedName>
    <definedName name="Excel_BuiltIn_Print_Area_41" localSheetId="43">#REF!</definedName>
    <definedName name="Excel_BuiltIn_Print_Area_41" localSheetId="44">#REF!</definedName>
    <definedName name="Excel_BuiltIn_Print_Area_41" localSheetId="46">#REF!</definedName>
    <definedName name="Excel_BuiltIn_Print_Area_41" localSheetId="47">#REF!</definedName>
    <definedName name="Excel_BuiltIn_Print_Area_41" localSheetId="48">#REF!</definedName>
    <definedName name="Excel_BuiltIn_Print_Area_41" localSheetId="49">#REF!</definedName>
    <definedName name="Excel_BuiltIn_Print_Area_41" localSheetId="50">#REF!</definedName>
    <definedName name="Excel_BuiltIn_Print_Area_41" localSheetId="51">#REF!</definedName>
    <definedName name="Excel_BuiltIn_Print_Area_41" localSheetId="52">#REF!</definedName>
    <definedName name="Excel_BuiltIn_Print_Area_41" localSheetId="53">#REF!</definedName>
    <definedName name="Excel_BuiltIn_Print_Area_41" localSheetId="54">#REF!</definedName>
    <definedName name="Excel_BuiltIn_Print_Area_41" localSheetId="55">#REF!</definedName>
    <definedName name="Excel_BuiltIn_Print_Area_41" localSheetId="56">#REF!</definedName>
    <definedName name="Excel_BuiltIn_Print_Area_41" localSheetId="57">#REF!</definedName>
    <definedName name="Excel_BuiltIn_Print_Area_41" localSheetId="58">#REF!</definedName>
    <definedName name="Excel_BuiltIn_Print_Area_41" localSheetId="59">#REF!</definedName>
    <definedName name="Excel_BuiltIn_Print_Area_41" localSheetId="60">#REF!</definedName>
    <definedName name="Excel_BuiltIn_Print_Area_41" localSheetId="61">#REF!</definedName>
    <definedName name="Excel_BuiltIn_Print_Area_41" localSheetId="62">#REF!</definedName>
    <definedName name="Excel_BuiltIn_Print_Area_41" localSheetId="63">#REF!</definedName>
    <definedName name="Excel_BuiltIn_Print_Area_41" localSheetId="64">#REF!</definedName>
    <definedName name="Excel_BuiltIn_Print_Area_41" localSheetId="65">#REF!</definedName>
    <definedName name="Excel_BuiltIn_Print_Area_41" localSheetId="66">#REF!</definedName>
    <definedName name="Excel_BuiltIn_Print_Area_41" localSheetId="67">#REF!</definedName>
    <definedName name="Excel_BuiltIn_Print_Area_41" localSheetId="68">#REF!</definedName>
    <definedName name="Excel_BuiltIn_Print_Area_41" localSheetId="69">#REF!</definedName>
    <definedName name="Excel_BuiltIn_Print_Area_41" localSheetId="70">#REF!</definedName>
    <definedName name="Excel_BuiltIn_Print_Area_41" localSheetId="71">#REF!</definedName>
    <definedName name="Excel_BuiltIn_Print_Area_41" localSheetId="72">#REF!</definedName>
    <definedName name="Excel_BuiltIn_Print_Area_41" localSheetId="73">#REF!</definedName>
    <definedName name="Excel_BuiltIn_Print_Area_41" localSheetId="74">#REF!</definedName>
    <definedName name="Excel_BuiltIn_Print_Area_41" localSheetId="75">#REF!</definedName>
    <definedName name="Excel_BuiltIn_Print_Area_41" localSheetId="76">#REF!</definedName>
    <definedName name="Excel_BuiltIn_Print_Area_41" localSheetId="77">#REF!</definedName>
    <definedName name="Excel_BuiltIn_Print_Area_41" localSheetId="78">#REF!</definedName>
    <definedName name="Excel_BuiltIn_Print_Area_41" localSheetId="79">#REF!</definedName>
    <definedName name="Excel_BuiltIn_Print_Area_41" localSheetId="80">#REF!</definedName>
    <definedName name="Excel_BuiltIn_Print_Area_41" localSheetId="81">#REF!</definedName>
    <definedName name="Excel_BuiltIn_Print_Area_41" localSheetId="82">#REF!</definedName>
    <definedName name="Excel_BuiltIn_Print_Area_41" localSheetId="83">#REF!</definedName>
    <definedName name="Excel_BuiltIn_Print_Area_41" localSheetId="84">#REF!</definedName>
    <definedName name="Excel_BuiltIn_Print_Area_41" localSheetId="85">#REF!</definedName>
    <definedName name="Excel_BuiltIn_Print_Area_41" localSheetId="86">#REF!</definedName>
    <definedName name="Excel_BuiltIn_Print_Area_41" localSheetId="87">#REF!</definedName>
    <definedName name="Excel_BuiltIn_Print_Area_41" localSheetId="88">#REF!</definedName>
    <definedName name="Excel_BuiltIn_Print_Area_41" localSheetId="89">#REF!</definedName>
    <definedName name="Excel_BuiltIn_Print_Area_41" localSheetId="90">#REF!</definedName>
    <definedName name="Excel_BuiltIn_Print_Area_41" localSheetId="91">#REF!</definedName>
    <definedName name="Excel_BuiltIn_Print_Area_41" localSheetId="92">#REF!</definedName>
    <definedName name="Excel_BuiltIn_Print_Area_41" localSheetId="93">#REF!</definedName>
    <definedName name="Excel_BuiltIn_Print_Area_41" localSheetId="94">#REF!</definedName>
    <definedName name="Excel_BuiltIn_Print_Area_41" localSheetId="95">#REF!</definedName>
    <definedName name="Excel_BuiltIn_Print_Area_41" localSheetId="96">#REF!</definedName>
    <definedName name="Excel_BuiltIn_Print_Area_41" localSheetId="97">#REF!</definedName>
    <definedName name="Excel_BuiltIn_Print_Area_41" localSheetId="98">#REF!</definedName>
    <definedName name="Excel_BuiltIn_Print_Area_41" localSheetId="99">#REF!</definedName>
    <definedName name="Excel_BuiltIn_Print_Area_41">#REF!</definedName>
    <definedName name="Excel_BuiltIn_Print_Area_42" localSheetId="45">#REF!</definedName>
    <definedName name="Excel_BuiltIn_Print_Area_42" localSheetId="43">#REF!</definedName>
    <definedName name="Excel_BuiltIn_Print_Area_42" localSheetId="44">#REF!</definedName>
    <definedName name="Excel_BuiltIn_Print_Area_42" localSheetId="46">#REF!</definedName>
    <definedName name="Excel_BuiltIn_Print_Area_42" localSheetId="47">#REF!</definedName>
    <definedName name="Excel_BuiltIn_Print_Area_42" localSheetId="48">#REF!</definedName>
    <definedName name="Excel_BuiltIn_Print_Area_42" localSheetId="49">#REF!</definedName>
    <definedName name="Excel_BuiltIn_Print_Area_42" localSheetId="50">#REF!</definedName>
    <definedName name="Excel_BuiltIn_Print_Area_42" localSheetId="51">#REF!</definedName>
    <definedName name="Excel_BuiltIn_Print_Area_42" localSheetId="52">#REF!</definedName>
    <definedName name="Excel_BuiltIn_Print_Area_42" localSheetId="53">#REF!</definedName>
    <definedName name="Excel_BuiltIn_Print_Area_42" localSheetId="54">#REF!</definedName>
    <definedName name="Excel_BuiltIn_Print_Area_42" localSheetId="55">#REF!</definedName>
    <definedName name="Excel_BuiltIn_Print_Area_42" localSheetId="56">#REF!</definedName>
    <definedName name="Excel_BuiltIn_Print_Area_42" localSheetId="57">#REF!</definedName>
    <definedName name="Excel_BuiltIn_Print_Area_42" localSheetId="58">#REF!</definedName>
    <definedName name="Excel_BuiltIn_Print_Area_42" localSheetId="59">#REF!</definedName>
    <definedName name="Excel_BuiltIn_Print_Area_42" localSheetId="60">#REF!</definedName>
    <definedName name="Excel_BuiltIn_Print_Area_42" localSheetId="61">#REF!</definedName>
    <definedName name="Excel_BuiltIn_Print_Area_42" localSheetId="62">#REF!</definedName>
    <definedName name="Excel_BuiltIn_Print_Area_42" localSheetId="63">#REF!</definedName>
    <definedName name="Excel_BuiltIn_Print_Area_42" localSheetId="64">#REF!</definedName>
    <definedName name="Excel_BuiltIn_Print_Area_42" localSheetId="65">#REF!</definedName>
    <definedName name="Excel_BuiltIn_Print_Area_42" localSheetId="66">#REF!</definedName>
    <definedName name="Excel_BuiltIn_Print_Area_42" localSheetId="67">#REF!</definedName>
    <definedName name="Excel_BuiltIn_Print_Area_42" localSheetId="68">#REF!</definedName>
    <definedName name="Excel_BuiltIn_Print_Area_42" localSheetId="69">#REF!</definedName>
    <definedName name="Excel_BuiltIn_Print_Area_42" localSheetId="70">#REF!</definedName>
    <definedName name="Excel_BuiltIn_Print_Area_42" localSheetId="71">#REF!</definedName>
    <definedName name="Excel_BuiltIn_Print_Area_42" localSheetId="72">#REF!</definedName>
    <definedName name="Excel_BuiltIn_Print_Area_42" localSheetId="73">#REF!</definedName>
    <definedName name="Excel_BuiltIn_Print_Area_42" localSheetId="74">#REF!</definedName>
    <definedName name="Excel_BuiltIn_Print_Area_42" localSheetId="75">#REF!</definedName>
    <definedName name="Excel_BuiltIn_Print_Area_42" localSheetId="76">#REF!</definedName>
    <definedName name="Excel_BuiltIn_Print_Area_42" localSheetId="77">#REF!</definedName>
    <definedName name="Excel_BuiltIn_Print_Area_42" localSheetId="78">#REF!</definedName>
    <definedName name="Excel_BuiltIn_Print_Area_42" localSheetId="79">#REF!</definedName>
    <definedName name="Excel_BuiltIn_Print_Area_42" localSheetId="80">#REF!</definedName>
    <definedName name="Excel_BuiltIn_Print_Area_42" localSheetId="81">#REF!</definedName>
    <definedName name="Excel_BuiltIn_Print_Area_42" localSheetId="82">#REF!</definedName>
    <definedName name="Excel_BuiltIn_Print_Area_42" localSheetId="83">#REF!</definedName>
    <definedName name="Excel_BuiltIn_Print_Area_42" localSheetId="84">#REF!</definedName>
    <definedName name="Excel_BuiltIn_Print_Area_42" localSheetId="85">#REF!</definedName>
    <definedName name="Excel_BuiltIn_Print_Area_42" localSheetId="86">#REF!</definedName>
    <definedName name="Excel_BuiltIn_Print_Area_42" localSheetId="87">#REF!</definedName>
    <definedName name="Excel_BuiltIn_Print_Area_42" localSheetId="88">#REF!</definedName>
    <definedName name="Excel_BuiltIn_Print_Area_42" localSheetId="89">#REF!</definedName>
    <definedName name="Excel_BuiltIn_Print_Area_42" localSheetId="90">#REF!</definedName>
    <definedName name="Excel_BuiltIn_Print_Area_42" localSheetId="91">#REF!</definedName>
    <definedName name="Excel_BuiltIn_Print_Area_42" localSheetId="92">#REF!</definedName>
    <definedName name="Excel_BuiltIn_Print_Area_42" localSheetId="93">#REF!</definedName>
    <definedName name="Excel_BuiltIn_Print_Area_42" localSheetId="94">#REF!</definedName>
    <definedName name="Excel_BuiltIn_Print_Area_42" localSheetId="95">#REF!</definedName>
    <definedName name="Excel_BuiltIn_Print_Area_42" localSheetId="96">#REF!</definedName>
    <definedName name="Excel_BuiltIn_Print_Area_42" localSheetId="97">#REF!</definedName>
    <definedName name="Excel_BuiltIn_Print_Area_42" localSheetId="98">#REF!</definedName>
    <definedName name="Excel_BuiltIn_Print_Area_42" localSheetId="99">#REF!</definedName>
    <definedName name="Excel_BuiltIn_Print_Area_42">#REF!</definedName>
    <definedName name="Excel_BuiltIn_Print_Area_43" localSheetId="45">#REF!</definedName>
    <definedName name="Excel_BuiltIn_Print_Area_43" localSheetId="43">#REF!</definedName>
    <definedName name="Excel_BuiltIn_Print_Area_43" localSheetId="44">#REF!</definedName>
    <definedName name="Excel_BuiltIn_Print_Area_43" localSheetId="46">#REF!</definedName>
    <definedName name="Excel_BuiltIn_Print_Area_43" localSheetId="47">#REF!</definedName>
    <definedName name="Excel_BuiltIn_Print_Area_43" localSheetId="48">#REF!</definedName>
    <definedName name="Excel_BuiltIn_Print_Area_43" localSheetId="49">#REF!</definedName>
    <definedName name="Excel_BuiltIn_Print_Area_43" localSheetId="50">#REF!</definedName>
    <definedName name="Excel_BuiltIn_Print_Area_43" localSheetId="51">#REF!</definedName>
    <definedName name="Excel_BuiltIn_Print_Area_43" localSheetId="52">#REF!</definedName>
    <definedName name="Excel_BuiltIn_Print_Area_43" localSheetId="53">#REF!</definedName>
    <definedName name="Excel_BuiltIn_Print_Area_43" localSheetId="54">#REF!</definedName>
    <definedName name="Excel_BuiltIn_Print_Area_43" localSheetId="55">#REF!</definedName>
    <definedName name="Excel_BuiltIn_Print_Area_43" localSheetId="56">#REF!</definedName>
    <definedName name="Excel_BuiltIn_Print_Area_43" localSheetId="57">#REF!</definedName>
    <definedName name="Excel_BuiltIn_Print_Area_43" localSheetId="58">#REF!</definedName>
    <definedName name="Excel_BuiltIn_Print_Area_43" localSheetId="59">#REF!</definedName>
    <definedName name="Excel_BuiltIn_Print_Area_43" localSheetId="60">#REF!</definedName>
    <definedName name="Excel_BuiltIn_Print_Area_43" localSheetId="61">#REF!</definedName>
    <definedName name="Excel_BuiltIn_Print_Area_43" localSheetId="62">#REF!</definedName>
    <definedName name="Excel_BuiltIn_Print_Area_43" localSheetId="63">#REF!</definedName>
    <definedName name="Excel_BuiltIn_Print_Area_43" localSheetId="64">#REF!</definedName>
    <definedName name="Excel_BuiltIn_Print_Area_43" localSheetId="65">#REF!</definedName>
    <definedName name="Excel_BuiltIn_Print_Area_43" localSheetId="66">#REF!</definedName>
    <definedName name="Excel_BuiltIn_Print_Area_43" localSheetId="67">#REF!</definedName>
    <definedName name="Excel_BuiltIn_Print_Area_43" localSheetId="68">#REF!</definedName>
    <definedName name="Excel_BuiltIn_Print_Area_43" localSheetId="69">#REF!</definedName>
    <definedName name="Excel_BuiltIn_Print_Area_43" localSheetId="70">#REF!</definedName>
    <definedName name="Excel_BuiltIn_Print_Area_43" localSheetId="71">#REF!</definedName>
    <definedName name="Excel_BuiltIn_Print_Area_43" localSheetId="72">#REF!</definedName>
    <definedName name="Excel_BuiltIn_Print_Area_43" localSheetId="73">#REF!</definedName>
    <definedName name="Excel_BuiltIn_Print_Area_43" localSheetId="74">#REF!</definedName>
    <definedName name="Excel_BuiltIn_Print_Area_43" localSheetId="75">#REF!</definedName>
    <definedName name="Excel_BuiltIn_Print_Area_43" localSheetId="76">#REF!</definedName>
    <definedName name="Excel_BuiltIn_Print_Area_43" localSheetId="77">#REF!</definedName>
    <definedName name="Excel_BuiltIn_Print_Area_43" localSheetId="78">#REF!</definedName>
    <definedName name="Excel_BuiltIn_Print_Area_43" localSheetId="79">#REF!</definedName>
    <definedName name="Excel_BuiltIn_Print_Area_43" localSheetId="80">#REF!</definedName>
    <definedName name="Excel_BuiltIn_Print_Area_43" localSheetId="81">#REF!</definedName>
    <definedName name="Excel_BuiltIn_Print_Area_43" localSheetId="82">#REF!</definedName>
    <definedName name="Excel_BuiltIn_Print_Area_43" localSheetId="83">#REF!</definedName>
    <definedName name="Excel_BuiltIn_Print_Area_43" localSheetId="84">#REF!</definedName>
    <definedName name="Excel_BuiltIn_Print_Area_43" localSheetId="85">#REF!</definedName>
    <definedName name="Excel_BuiltIn_Print_Area_43" localSheetId="86">#REF!</definedName>
    <definedName name="Excel_BuiltIn_Print_Area_43" localSheetId="87">#REF!</definedName>
    <definedName name="Excel_BuiltIn_Print_Area_43" localSheetId="88">#REF!</definedName>
    <definedName name="Excel_BuiltIn_Print_Area_43" localSheetId="89">#REF!</definedName>
    <definedName name="Excel_BuiltIn_Print_Area_43" localSheetId="90">#REF!</definedName>
    <definedName name="Excel_BuiltIn_Print_Area_43" localSheetId="91">#REF!</definedName>
    <definedName name="Excel_BuiltIn_Print_Area_43" localSheetId="92">#REF!</definedName>
    <definedName name="Excel_BuiltIn_Print_Area_43" localSheetId="93">#REF!</definedName>
    <definedName name="Excel_BuiltIn_Print_Area_43" localSheetId="94">#REF!</definedName>
    <definedName name="Excel_BuiltIn_Print_Area_43" localSheetId="95">#REF!</definedName>
    <definedName name="Excel_BuiltIn_Print_Area_43" localSheetId="96">#REF!</definedName>
    <definedName name="Excel_BuiltIn_Print_Area_43" localSheetId="97">#REF!</definedName>
    <definedName name="Excel_BuiltIn_Print_Area_43" localSheetId="98">#REF!</definedName>
    <definedName name="Excel_BuiltIn_Print_Area_43" localSheetId="99">#REF!</definedName>
    <definedName name="Excel_BuiltIn_Print_Area_43">#REF!</definedName>
    <definedName name="Excel_BuiltIn_Print_Area_44" localSheetId="45">#REF!</definedName>
    <definedName name="Excel_BuiltIn_Print_Area_44" localSheetId="43">#REF!</definedName>
    <definedName name="Excel_BuiltIn_Print_Area_44" localSheetId="44">#REF!</definedName>
    <definedName name="Excel_BuiltIn_Print_Area_44" localSheetId="46">#REF!</definedName>
    <definedName name="Excel_BuiltIn_Print_Area_44" localSheetId="47">#REF!</definedName>
    <definedName name="Excel_BuiltIn_Print_Area_44" localSheetId="48">#REF!</definedName>
    <definedName name="Excel_BuiltIn_Print_Area_44" localSheetId="49">#REF!</definedName>
    <definedName name="Excel_BuiltIn_Print_Area_44" localSheetId="50">#REF!</definedName>
    <definedName name="Excel_BuiltIn_Print_Area_44" localSheetId="51">#REF!</definedName>
    <definedName name="Excel_BuiltIn_Print_Area_44" localSheetId="52">#REF!</definedName>
    <definedName name="Excel_BuiltIn_Print_Area_44" localSheetId="53">#REF!</definedName>
    <definedName name="Excel_BuiltIn_Print_Area_44" localSheetId="54">#REF!</definedName>
    <definedName name="Excel_BuiltIn_Print_Area_44" localSheetId="55">#REF!</definedName>
    <definedName name="Excel_BuiltIn_Print_Area_44" localSheetId="56">#REF!</definedName>
    <definedName name="Excel_BuiltIn_Print_Area_44" localSheetId="57">#REF!</definedName>
    <definedName name="Excel_BuiltIn_Print_Area_44" localSheetId="58">#REF!</definedName>
    <definedName name="Excel_BuiltIn_Print_Area_44" localSheetId="59">#REF!</definedName>
    <definedName name="Excel_BuiltIn_Print_Area_44" localSheetId="60">#REF!</definedName>
    <definedName name="Excel_BuiltIn_Print_Area_44" localSheetId="61">#REF!</definedName>
    <definedName name="Excel_BuiltIn_Print_Area_44" localSheetId="62">#REF!</definedName>
    <definedName name="Excel_BuiltIn_Print_Area_44" localSheetId="63">#REF!</definedName>
    <definedName name="Excel_BuiltIn_Print_Area_44" localSheetId="64">#REF!</definedName>
    <definedName name="Excel_BuiltIn_Print_Area_44" localSheetId="65">#REF!</definedName>
    <definedName name="Excel_BuiltIn_Print_Area_44" localSheetId="66">#REF!</definedName>
    <definedName name="Excel_BuiltIn_Print_Area_44" localSheetId="67">#REF!</definedName>
    <definedName name="Excel_BuiltIn_Print_Area_44" localSheetId="68">#REF!</definedName>
    <definedName name="Excel_BuiltIn_Print_Area_44" localSheetId="69">#REF!</definedName>
    <definedName name="Excel_BuiltIn_Print_Area_44" localSheetId="70">#REF!</definedName>
    <definedName name="Excel_BuiltIn_Print_Area_44" localSheetId="71">#REF!</definedName>
    <definedName name="Excel_BuiltIn_Print_Area_44" localSheetId="72">#REF!</definedName>
    <definedName name="Excel_BuiltIn_Print_Area_44" localSheetId="73">#REF!</definedName>
    <definedName name="Excel_BuiltIn_Print_Area_44" localSheetId="74">#REF!</definedName>
    <definedName name="Excel_BuiltIn_Print_Area_44" localSheetId="75">#REF!</definedName>
    <definedName name="Excel_BuiltIn_Print_Area_44" localSheetId="76">#REF!</definedName>
    <definedName name="Excel_BuiltIn_Print_Area_44" localSheetId="77">#REF!</definedName>
    <definedName name="Excel_BuiltIn_Print_Area_44" localSheetId="78">#REF!</definedName>
    <definedName name="Excel_BuiltIn_Print_Area_44" localSheetId="79">#REF!</definedName>
    <definedName name="Excel_BuiltIn_Print_Area_44" localSheetId="80">#REF!</definedName>
    <definedName name="Excel_BuiltIn_Print_Area_44" localSheetId="81">#REF!</definedName>
    <definedName name="Excel_BuiltIn_Print_Area_44" localSheetId="82">#REF!</definedName>
    <definedName name="Excel_BuiltIn_Print_Area_44" localSheetId="83">#REF!</definedName>
    <definedName name="Excel_BuiltIn_Print_Area_44" localSheetId="84">#REF!</definedName>
    <definedName name="Excel_BuiltIn_Print_Area_44" localSheetId="85">#REF!</definedName>
    <definedName name="Excel_BuiltIn_Print_Area_44" localSheetId="86">#REF!</definedName>
    <definedName name="Excel_BuiltIn_Print_Area_44" localSheetId="87">#REF!</definedName>
    <definedName name="Excel_BuiltIn_Print_Area_44" localSheetId="88">#REF!</definedName>
    <definedName name="Excel_BuiltIn_Print_Area_44" localSheetId="89">#REF!</definedName>
    <definedName name="Excel_BuiltIn_Print_Area_44" localSheetId="90">#REF!</definedName>
    <definedName name="Excel_BuiltIn_Print_Area_44" localSheetId="91">#REF!</definedName>
    <definedName name="Excel_BuiltIn_Print_Area_44" localSheetId="92">#REF!</definedName>
    <definedName name="Excel_BuiltIn_Print_Area_44" localSheetId="93">#REF!</definedName>
    <definedName name="Excel_BuiltIn_Print_Area_44" localSheetId="94">#REF!</definedName>
    <definedName name="Excel_BuiltIn_Print_Area_44" localSheetId="95">#REF!</definedName>
    <definedName name="Excel_BuiltIn_Print_Area_44" localSheetId="96">#REF!</definedName>
    <definedName name="Excel_BuiltIn_Print_Area_44" localSheetId="97">#REF!</definedName>
    <definedName name="Excel_BuiltIn_Print_Area_44" localSheetId="98">#REF!</definedName>
    <definedName name="Excel_BuiltIn_Print_Area_44" localSheetId="99">#REF!</definedName>
    <definedName name="Excel_BuiltIn_Print_Area_44">#REF!</definedName>
    <definedName name="Excel_BuiltIn_Print_Area_45" localSheetId="45">#REF!</definedName>
    <definedName name="Excel_BuiltIn_Print_Area_45" localSheetId="43">#REF!</definedName>
    <definedName name="Excel_BuiltIn_Print_Area_45" localSheetId="44">#REF!</definedName>
    <definedName name="Excel_BuiltIn_Print_Area_45" localSheetId="46">#REF!</definedName>
    <definedName name="Excel_BuiltIn_Print_Area_45" localSheetId="47">#REF!</definedName>
    <definedName name="Excel_BuiltIn_Print_Area_45" localSheetId="48">#REF!</definedName>
    <definedName name="Excel_BuiltIn_Print_Area_45" localSheetId="49">#REF!</definedName>
    <definedName name="Excel_BuiltIn_Print_Area_45" localSheetId="50">#REF!</definedName>
    <definedName name="Excel_BuiltIn_Print_Area_45" localSheetId="51">#REF!</definedName>
    <definedName name="Excel_BuiltIn_Print_Area_45" localSheetId="52">#REF!</definedName>
    <definedName name="Excel_BuiltIn_Print_Area_45" localSheetId="53">#REF!</definedName>
    <definedName name="Excel_BuiltIn_Print_Area_45" localSheetId="54">#REF!</definedName>
    <definedName name="Excel_BuiltIn_Print_Area_45" localSheetId="55">#REF!</definedName>
    <definedName name="Excel_BuiltIn_Print_Area_45" localSheetId="56">#REF!</definedName>
    <definedName name="Excel_BuiltIn_Print_Area_45" localSheetId="57">#REF!</definedName>
    <definedName name="Excel_BuiltIn_Print_Area_45" localSheetId="58">#REF!</definedName>
    <definedName name="Excel_BuiltIn_Print_Area_45" localSheetId="59">#REF!</definedName>
    <definedName name="Excel_BuiltIn_Print_Area_45" localSheetId="60">#REF!</definedName>
    <definedName name="Excel_BuiltIn_Print_Area_45" localSheetId="61">#REF!</definedName>
    <definedName name="Excel_BuiltIn_Print_Area_45" localSheetId="62">#REF!</definedName>
    <definedName name="Excel_BuiltIn_Print_Area_45" localSheetId="63">#REF!</definedName>
    <definedName name="Excel_BuiltIn_Print_Area_45" localSheetId="64">#REF!</definedName>
    <definedName name="Excel_BuiltIn_Print_Area_45" localSheetId="65">#REF!</definedName>
    <definedName name="Excel_BuiltIn_Print_Area_45" localSheetId="66">#REF!</definedName>
    <definedName name="Excel_BuiltIn_Print_Area_45" localSheetId="67">#REF!</definedName>
    <definedName name="Excel_BuiltIn_Print_Area_45" localSheetId="68">#REF!</definedName>
    <definedName name="Excel_BuiltIn_Print_Area_45" localSheetId="69">#REF!</definedName>
    <definedName name="Excel_BuiltIn_Print_Area_45" localSheetId="70">#REF!</definedName>
    <definedName name="Excel_BuiltIn_Print_Area_45" localSheetId="71">#REF!</definedName>
    <definedName name="Excel_BuiltIn_Print_Area_45" localSheetId="72">#REF!</definedName>
    <definedName name="Excel_BuiltIn_Print_Area_45" localSheetId="73">#REF!</definedName>
    <definedName name="Excel_BuiltIn_Print_Area_45" localSheetId="74">#REF!</definedName>
    <definedName name="Excel_BuiltIn_Print_Area_45" localSheetId="75">#REF!</definedName>
    <definedName name="Excel_BuiltIn_Print_Area_45" localSheetId="76">#REF!</definedName>
    <definedName name="Excel_BuiltIn_Print_Area_45" localSheetId="77">#REF!</definedName>
    <definedName name="Excel_BuiltIn_Print_Area_45" localSheetId="78">#REF!</definedName>
    <definedName name="Excel_BuiltIn_Print_Area_45" localSheetId="79">#REF!</definedName>
    <definedName name="Excel_BuiltIn_Print_Area_45" localSheetId="80">#REF!</definedName>
    <definedName name="Excel_BuiltIn_Print_Area_45" localSheetId="81">#REF!</definedName>
    <definedName name="Excel_BuiltIn_Print_Area_45" localSheetId="82">#REF!</definedName>
    <definedName name="Excel_BuiltIn_Print_Area_45" localSheetId="83">#REF!</definedName>
    <definedName name="Excel_BuiltIn_Print_Area_45" localSheetId="84">#REF!</definedName>
    <definedName name="Excel_BuiltIn_Print_Area_45" localSheetId="85">#REF!</definedName>
    <definedName name="Excel_BuiltIn_Print_Area_45" localSheetId="86">#REF!</definedName>
    <definedName name="Excel_BuiltIn_Print_Area_45" localSheetId="87">#REF!</definedName>
    <definedName name="Excel_BuiltIn_Print_Area_45" localSheetId="88">#REF!</definedName>
    <definedName name="Excel_BuiltIn_Print_Area_45" localSheetId="89">#REF!</definedName>
    <definedName name="Excel_BuiltIn_Print_Area_45" localSheetId="90">#REF!</definedName>
    <definedName name="Excel_BuiltIn_Print_Area_45" localSheetId="91">#REF!</definedName>
    <definedName name="Excel_BuiltIn_Print_Area_45" localSheetId="92">#REF!</definedName>
    <definedName name="Excel_BuiltIn_Print_Area_45" localSheetId="93">#REF!</definedName>
    <definedName name="Excel_BuiltIn_Print_Area_45" localSheetId="94">#REF!</definedName>
    <definedName name="Excel_BuiltIn_Print_Area_45" localSheetId="95">#REF!</definedName>
    <definedName name="Excel_BuiltIn_Print_Area_45" localSheetId="96">#REF!</definedName>
    <definedName name="Excel_BuiltIn_Print_Area_45" localSheetId="97">#REF!</definedName>
    <definedName name="Excel_BuiltIn_Print_Area_45" localSheetId="98">#REF!</definedName>
    <definedName name="Excel_BuiltIn_Print_Area_45" localSheetId="99">#REF!</definedName>
    <definedName name="Excel_BuiltIn_Print_Area_45">#REF!</definedName>
    <definedName name="Excel_BuiltIn_Print_Area_46" localSheetId="45">#REF!</definedName>
    <definedName name="Excel_BuiltIn_Print_Area_46" localSheetId="43">#REF!</definedName>
    <definedName name="Excel_BuiltIn_Print_Area_46" localSheetId="44">#REF!</definedName>
    <definedName name="Excel_BuiltIn_Print_Area_46" localSheetId="46">#REF!</definedName>
    <definedName name="Excel_BuiltIn_Print_Area_46" localSheetId="47">#REF!</definedName>
    <definedName name="Excel_BuiltIn_Print_Area_46" localSheetId="48">#REF!</definedName>
    <definedName name="Excel_BuiltIn_Print_Area_46" localSheetId="49">#REF!</definedName>
    <definedName name="Excel_BuiltIn_Print_Area_46" localSheetId="50">#REF!</definedName>
    <definedName name="Excel_BuiltIn_Print_Area_46" localSheetId="51">#REF!</definedName>
    <definedName name="Excel_BuiltIn_Print_Area_46" localSheetId="52">#REF!</definedName>
    <definedName name="Excel_BuiltIn_Print_Area_46" localSheetId="53">#REF!</definedName>
    <definedName name="Excel_BuiltIn_Print_Area_46" localSheetId="54">#REF!</definedName>
    <definedName name="Excel_BuiltIn_Print_Area_46" localSheetId="55">#REF!</definedName>
    <definedName name="Excel_BuiltIn_Print_Area_46" localSheetId="56">#REF!</definedName>
    <definedName name="Excel_BuiltIn_Print_Area_46" localSheetId="57">#REF!</definedName>
    <definedName name="Excel_BuiltIn_Print_Area_46" localSheetId="58">#REF!</definedName>
    <definedName name="Excel_BuiltIn_Print_Area_46" localSheetId="59">#REF!</definedName>
    <definedName name="Excel_BuiltIn_Print_Area_46" localSheetId="60">#REF!</definedName>
    <definedName name="Excel_BuiltIn_Print_Area_46" localSheetId="61">#REF!</definedName>
    <definedName name="Excel_BuiltIn_Print_Area_46" localSheetId="62">#REF!</definedName>
    <definedName name="Excel_BuiltIn_Print_Area_46" localSheetId="63">#REF!</definedName>
    <definedName name="Excel_BuiltIn_Print_Area_46" localSheetId="64">#REF!</definedName>
    <definedName name="Excel_BuiltIn_Print_Area_46" localSheetId="65">#REF!</definedName>
    <definedName name="Excel_BuiltIn_Print_Area_46" localSheetId="66">#REF!</definedName>
    <definedName name="Excel_BuiltIn_Print_Area_46" localSheetId="67">#REF!</definedName>
    <definedName name="Excel_BuiltIn_Print_Area_46" localSheetId="68">#REF!</definedName>
    <definedName name="Excel_BuiltIn_Print_Area_46" localSheetId="69">#REF!</definedName>
    <definedName name="Excel_BuiltIn_Print_Area_46" localSheetId="70">#REF!</definedName>
    <definedName name="Excel_BuiltIn_Print_Area_46" localSheetId="71">#REF!</definedName>
    <definedName name="Excel_BuiltIn_Print_Area_46" localSheetId="72">#REF!</definedName>
    <definedName name="Excel_BuiltIn_Print_Area_46" localSheetId="73">#REF!</definedName>
    <definedName name="Excel_BuiltIn_Print_Area_46" localSheetId="74">#REF!</definedName>
    <definedName name="Excel_BuiltIn_Print_Area_46" localSheetId="75">#REF!</definedName>
    <definedName name="Excel_BuiltIn_Print_Area_46" localSheetId="76">#REF!</definedName>
    <definedName name="Excel_BuiltIn_Print_Area_46" localSheetId="77">#REF!</definedName>
    <definedName name="Excel_BuiltIn_Print_Area_46" localSheetId="78">#REF!</definedName>
    <definedName name="Excel_BuiltIn_Print_Area_46" localSheetId="79">#REF!</definedName>
    <definedName name="Excel_BuiltIn_Print_Area_46" localSheetId="80">#REF!</definedName>
    <definedName name="Excel_BuiltIn_Print_Area_46" localSheetId="81">#REF!</definedName>
    <definedName name="Excel_BuiltIn_Print_Area_46" localSheetId="82">#REF!</definedName>
    <definedName name="Excel_BuiltIn_Print_Area_46" localSheetId="83">#REF!</definedName>
    <definedName name="Excel_BuiltIn_Print_Area_46" localSheetId="84">#REF!</definedName>
    <definedName name="Excel_BuiltIn_Print_Area_46" localSheetId="85">#REF!</definedName>
    <definedName name="Excel_BuiltIn_Print_Area_46" localSheetId="86">#REF!</definedName>
    <definedName name="Excel_BuiltIn_Print_Area_46" localSheetId="87">#REF!</definedName>
    <definedName name="Excel_BuiltIn_Print_Area_46" localSheetId="88">#REF!</definedName>
    <definedName name="Excel_BuiltIn_Print_Area_46" localSheetId="89">#REF!</definedName>
    <definedName name="Excel_BuiltIn_Print_Area_46" localSheetId="90">#REF!</definedName>
    <definedName name="Excel_BuiltIn_Print_Area_46" localSheetId="91">#REF!</definedName>
    <definedName name="Excel_BuiltIn_Print_Area_46" localSheetId="92">#REF!</definedName>
    <definedName name="Excel_BuiltIn_Print_Area_46" localSheetId="93">#REF!</definedName>
    <definedName name="Excel_BuiltIn_Print_Area_46" localSheetId="94">#REF!</definedName>
    <definedName name="Excel_BuiltIn_Print_Area_46" localSheetId="95">#REF!</definedName>
    <definedName name="Excel_BuiltIn_Print_Area_46" localSheetId="96">#REF!</definedName>
    <definedName name="Excel_BuiltIn_Print_Area_46" localSheetId="97">#REF!</definedName>
    <definedName name="Excel_BuiltIn_Print_Area_46" localSheetId="98">#REF!</definedName>
    <definedName name="Excel_BuiltIn_Print_Area_46" localSheetId="99">#REF!</definedName>
    <definedName name="Excel_BuiltIn_Print_Area_46">#REF!</definedName>
    <definedName name="Excel_BuiltIn_Print_Area_47" localSheetId="45">#REF!</definedName>
    <definedName name="Excel_BuiltIn_Print_Area_47" localSheetId="43">#REF!</definedName>
    <definedName name="Excel_BuiltIn_Print_Area_47" localSheetId="44">#REF!</definedName>
    <definedName name="Excel_BuiltIn_Print_Area_47" localSheetId="46">#REF!</definedName>
    <definedName name="Excel_BuiltIn_Print_Area_47" localSheetId="47">#REF!</definedName>
    <definedName name="Excel_BuiltIn_Print_Area_47" localSheetId="48">#REF!</definedName>
    <definedName name="Excel_BuiltIn_Print_Area_47" localSheetId="49">#REF!</definedName>
    <definedName name="Excel_BuiltIn_Print_Area_47" localSheetId="50">#REF!</definedName>
    <definedName name="Excel_BuiltIn_Print_Area_47" localSheetId="51">#REF!</definedName>
    <definedName name="Excel_BuiltIn_Print_Area_47" localSheetId="52">#REF!</definedName>
    <definedName name="Excel_BuiltIn_Print_Area_47" localSheetId="53">#REF!</definedName>
    <definedName name="Excel_BuiltIn_Print_Area_47" localSheetId="54">#REF!</definedName>
    <definedName name="Excel_BuiltIn_Print_Area_47" localSheetId="55">#REF!</definedName>
    <definedName name="Excel_BuiltIn_Print_Area_47" localSheetId="56">#REF!</definedName>
    <definedName name="Excel_BuiltIn_Print_Area_47" localSheetId="57">#REF!</definedName>
    <definedName name="Excel_BuiltIn_Print_Area_47" localSheetId="58">#REF!</definedName>
    <definedName name="Excel_BuiltIn_Print_Area_47" localSheetId="59">#REF!</definedName>
    <definedName name="Excel_BuiltIn_Print_Area_47" localSheetId="60">#REF!</definedName>
    <definedName name="Excel_BuiltIn_Print_Area_47" localSheetId="61">#REF!</definedName>
    <definedName name="Excel_BuiltIn_Print_Area_47" localSheetId="62">#REF!</definedName>
    <definedName name="Excel_BuiltIn_Print_Area_47" localSheetId="63">#REF!</definedName>
    <definedName name="Excel_BuiltIn_Print_Area_47" localSheetId="64">#REF!</definedName>
    <definedName name="Excel_BuiltIn_Print_Area_47" localSheetId="65">#REF!</definedName>
    <definedName name="Excel_BuiltIn_Print_Area_47" localSheetId="66">#REF!</definedName>
    <definedName name="Excel_BuiltIn_Print_Area_47" localSheetId="67">#REF!</definedName>
    <definedName name="Excel_BuiltIn_Print_Area_47" localSheetId="68">#REF!</definedName>
    <definedName name="Excel_BuiltIn_Print_Area_47" localSheetId="69">#REF!</definedName>
    <definedName name="Excel_BuiltIn_Print_Area_47" localSheetId="70">#REF!</definedName>
    <definedName name="Excel_BuiltIn_Print_Area_47" localSheetId="71">#REF!</definedName>
    <definedName name="Excel_BuiltIn_Print_Area_47" localSheetId="72">#REF!</definedName>
    <definedName name="Excel_BuiltIn_Print_Area_47" localSheetId="73">#REF!</definedName>
    <definedName name="Excel_BuiltIn_Print_Area_47" localSheetId="74">#REF!</definedName>
    <definedName name="Excel_BuiltIn_Print_Area_47" localSheetId="75">#REF!</definedName>
    <definedName name="Excel_BuiltIn_Print_Area_47" localSheetId="76">#REF!</definedName>
    <definedName name="Excel_BuiltIn_Print_Area_47" localSheetId="77">#REF!</definedName>
    <definedName name="Excel_BuiltIn_Print_Area_47" localSheetId="78">#REF!</definedName>
    <definedName name="Excel_BuiltIn_Print_Area_47" localSheetId="79">#REF!</definedName>
    <definedName name="Excel_BuiltIn_Print_Area_47" localSheetId="80">#REF!</definedName>
    <definedName name="Excel_BuiltIn_Print_Area_47" localSheetId="81">#REF!</definedName>
    <definedName name="Excel_BuiltIn_Print_Area_47" localSheetId="82">#REF!</definedName>
    <definedName name="Excel_BuiltIn_Print_Area_47" localSheetId="83">#REF!</definedName>
    <definedName name="Excel_BuiltIn_Print_Area_47" localSheetId="84">#REF!</definedName>
    <definedName name="Excel_BuiltIn_Print_Area_47" localSheetId="85">#REF!</definedName>
    <definedName name="Excel_BuiltIn_Print_Area_47" localSheetId="86">#REF!</definedName>
    <definedName name="Excel_BuiltIn_Print_Area_47" localSheetId="87">#REF!</definedName>
    <definedName name="Excel_BuiltIn_Print_Area_47" localSheetId="88">#REF!</definedName>
    <definedName name="Excel_BuiltIn_Print_Area_47" localSheetId="89">#REF!</definedName>
    <definedName name="Excel_BuiltIn_Print_Area_47" localSheetId="90">#REF!</definedName>
    <definedName name="Excel_BuiltIn_Print_Area_47" localSheetId="91">#REF!</definedName>
    <definedName name="Excel_BuiltIn_Print_Area_47" localSheetId="92">#REF!</definedName>
    <definedName name="Excel_BuiltIn_Print_Area_47" localSheetId="93">#REF!</definedName>
    <definedName name="Excel_BuiltIn_Print_Area_47" localSheetId="94">#REF!</definedName>
    <definedName name="Excel_BuiltIn_Print_Area_47" localSheetId="95">#REF!</definedName>
    <definedName name="Excel_BuiltIn_Print_Area_47" localSheetId="96">#REF!</definedName>
    <definedName name="Excel_BuiltIn_Print_Area_47" localSheetId="97">#REF!</definedName>
    <definedName name="Excel_BuiltIn_Print_Area_47" localSheetId="98">#REF!</definedName>
    <definedName name="Excel_BuiltIn_Print_Area_47" localSheetId="99">#REF!</definedName>
    <definedName name="Excel_BuiltIn_Print_Area_47">#REF!</definedName>
    <definedName name="Excel_BuiltIn_Print_Area_48" localSheetId="45">#REF!</definedName>
    <definedName name="Excel_BuiltIn_Print_Area_48" localSheetId="43">#REF!</definedName>
    <definedName name="Excel_BuiltIn_Print_Area_48" localSheetId="44">#REF!</definedName>
    <definedName name="Excel_BuiltIn_Print_Area_48" localSheetId="46">#REF!</definedName>
    <definedName name="Excel_BuiltIn_Print_Area_48" localSheetId="47">#REF!</definedName>
    <definedName name="Excel_BuiltIn_Print_Area_48" localSheetId="48">#REF!</definedName>
    <definedName name="Excel_BuiltIn_Print_Area_48" localSheetId="49">#REF!</definedName>
    <definedName name="Excel_BuiltIn_Print_Area_48" localSheetId="50">#REF!</definedName>
    <definedName name="Excel_BuiltIn_Print_Area_48" localSheetId="51">#REF!</definedName>
    <definedName name="Excel_BuiltIn_Print_Area_48" localSheetId="52">#REF!</definedName>
    <definedName name="Excel_BuiltIn_Print_Area_48" localSheetId="53">#REF!</definedName>
    <definedName name="Excel_BuiltIn_Print_Area_48" localSheetId="54">#REF!</definedName>
    <definedName name="Excel_BuiltIn_Print_Area_48" localSheetId="55">#REF!</definedName>
    <definedName name="Excel_BuiltIn_Print_Area_48" localSheetId="56">#REF!</definedName>
    <definedName name="Excel_BuiltIn_Print_Area_48" localSheetId="57">#REF!</definedName>
    <definedName name="Excel_BuiltIn_Print_Area_48" localSheetId="58">#REF!</definedName>
    <definedName name="Excel_BuiltIn_Print_Area_48" localSheetId="59">#REF!</definedName>
    <definedName name="Excel_BuiltIn_Print_Area_48" localSheetId="60">#REF!</definedName>
    <definedName name="Excel_BuiltIn_Print_Area_48" localSheetId="61">#REF!</definedName>
    <definedName name="Excel_BuiltIn_Print_Area_48" localSheetId="62">#REF!</definedName>
    <definedName name="Excel_BuiltIn_Print_Area_48" localSheetId="63">#REF!</definedName>
    <definedName name="Excel_BuiltIn_Print_Area_48" localSheetId="64">#REF!</definedName>
    <definedName name="Excel_BuiltIn_Print_Area_48" localSheetId="65">#REF!</definedName>
    <definedName name="Excel_BuiltIn_Print_Area_48" localSheetId="66">#REF!</definedName>
    <definedName name="Excel_BuiltIn_Print_Area_48" localSheetId="67">#REF!</definedName>
    <definedName name="Excel_BuiltIn_Print_Area_48" localSheetId="68">#REF!</definedName>
    <definedName name="Excel_BuiltIn_Print_Area_48" localSheetId="69">#REF!</definedName>
    <definedName name="Excel_BuiltIn_Print_Area_48" localSheetId="70">#REF!</definedName>
    <definedName name="Excel_BuiltIn_Print_Area_48" localSheetId="71">#REF!</definedName>
    <definedName name="Excel_BuiltIn_Print_Area_48" localSheetId="72">#REF!</definedName>
    <definedName name="Excel_BuiltIn_Print_Area_48" localSheetId="73">#REF!</definedName>
    <definedName name="Excel_BuiltIn_Print_Area_48" localSheetId="74">#REF!</definedName>
    <definedName name="Excel_BuiltIn_Print_Area_48" localSheetId="75">#REF!</definedName>
    <definedName name="Excel_BuiltIn_Print_Area_48" localSheetId="76">#REF!</definedName>
    <definedName name="Excel_BuiltIn_Print_Area_48" localSheetId="77">#REF!</definedName>
    <definedName name="Excel_BuiltIn_Print_Area_48" localSheetId="78">#REF!</definedName>
    <definedName name="Excel_BuiltIn_Print_Area_48" localSheetId="79">#REF!</definedName>
    <definedName name="Excel_BuiltIn_Print_Area_48" localSheetId="80">#REF!</definedName>
    <definedName name="Excel_BuiltIn_Print_Area_48" localSheetId="81">#REF!</definedName>
    <definedName name="Excel_BuiltIn_Print_Area_48" localSheetId="82">#REF!</definedName>
    <definedName name="Excel_BuiltIn_Print_Area_48" localSheetId="83">#REF!</definedName>
    <definedName name="Excel_BuiltIn_Print_Area_48" localSheetId="84">#REF!</definedName>
    <definedName name="Excel_BuiltIn_Print_Area_48" localSheetId="85">#REF!</definedName>
    <definedName name="Excel_BuiltIn_Print_Area_48" localSheetId="86">#REF!</definedName>
    <definedName name="Excel_BuiltIn_Print_Area_48" localSheetId="87">#REF!</definedName>
    <definedName name="Excel_BuiltIn_Print_Area_48" localSheetId="88">#REF!</definedName>
    <definedName name="Excel_BuiltIn_Print_Area_48" localSheetId="89">#REF!</definedName>
    <definedName name="Excel_BuiltIn_Print_Area_48" localSheetId="90">#REF!</definedName>
    <definedName name="Excel_BuiltIn_Print_Area_48" localSheetId="91">#REF!</definedName>
    <definedName name="Excel_BuiltIn_Print_Area_48" localSheetId="92">#REF!</definedName>
    <definedName name="Excel_BuiltIn_Print_Area_48" localSheetId="93">#REF!</definedName>
    <definedName name="Excel_BuiltIn_Print_Area_48" localSheetId="94">#REF!</definedName>
    <definedName name="Excel_BuiltIn_Print_Area_48" localSheetId="95">#REF!</definedName>
    <definedName name="Excel_BuiltIn_Print_Area_48" localSheetId="96">#REF!</definedName>
    <definedName name="Excel_BuiltIn_Print_Area_48" localSheetId="97">#REF!</definedName>
    <definedName name="Excel_BuiltIn_Print_Area_48" localSheetId="98">#REF!</definedName>
    <definedName name="Excel_BuiltIn_Print_Area_48" localSheetId="99">#REF!</definedName>
    <definedName name="Excel_BuiltIn_Print_Area_48">#REF!</definedName>
    <definedName name="Excel_BuiltIn_Print_Area_49" localSheetId="45">#REF!</definedName>
    <definedName name="Excel_BuiltIn_Print_Area_49" localSheetId="43">#REF!</definedName>
    <definedName name="Excel_BuiltIn_Print_Area_49" localSheetId="44">#REF!</definedName>
    <definedName name="Excel_BuiltIn_Print_Area_49" localSheetId="46">#REF!</definedName>
    <definedName name="Excel_BuiltIn_Print_Area_49" localSheetId="47">#REF!</definedName>
    <definedName name="Excel_BuiltIn_Print_Area_49" localSheetId="48">#REF!</definedName>
    <definedName name="Excel_BuiltIn_Print_Area_49" localSheetId="49">#REF!</definedName>
    <definedName name="Excel_BuiltIn_Print_Area_49" localSheetId="50">#REF!</definedName>
    <definedName name="Excel_BuiltIn_Print_Area_49" localSheetId="51">#REF!</definedName>
    <definedName name="Excel_BuiltIn_Print_Area_49" localSheetId="52">#REF!</definedName>
    <definedName name="Excel_BuiltIn_Print_Area_49" localSheetId="53">#REF!</definedName>
    <definedName name="Excel_BuiltIn_Print_Area_49" localSheetId="54">#REF!</definedName>
    <definedName name="Excel_BuiltIn_Print_Area_49" localSheetId="55">#REF!</definedName>
    <definedName name="Excel_BuiltIn_Print_Area_49" localSheetId="56">#REF!</definedName>
    <definedName name="Excel_BuiltIn_Print_Area_49" localSheetId="57">#REF!</definedName>
    <definedName name="Excel_BuiltIn_Print_Area_49" localSheetId="58">#REF!</definedName>
    <definedName name="Excel_BuiltIn_Print_Area_49" localSheetId="59">#REF!</definedName>
    <definedName name="Excel_BuiltIn_Print_Area_49" localSheetId="60">#REF!</definedName>
    <definedName name="Excel_BuiltIn_Print_Area_49" localSheetId="61">#REF!</definedName>
    <definedName name="Excel_BuiltIn_Print_Area_49" localSheetId="62">#REF!</definedName>
    <definedName name="Excel_BuiltIn_Print_Area_49" localSheetId="63">#REF!</definedName>
    <definedName name="Excel_BuiltIn_Print_Area_49" localSheetId="64">#REF!</definedName>
    <definedName name="Excel_BuiltIn_Print_Area_49" localSheetId="65">#REF!</definedName>
    <definedName name="Excel_BuiltIn_Print_Area_49" localSheetId="66">#REF!</definedName>
    <definedName name="Excel_BuiltIn_Print_Area_49" localSheetId="67">#REF!</definedName>
    <definedName name="Excel_BuiltIn_Print_Area_49" localSheetId="68">#REF!</definedName>
    <definedName name="Excel_BuiltIn_Print_Area_49" localSheetId="69">#REF!</definedName>
    <definedName name="Excel_BuiltIn_Print_Area_49" localSheetId="70">#REF!</definedName>
    <definedName name="Excel_BuiltIn_Print_Area_49" localSheetId="71">#REF!</definedName>
    <definedName name="Excel_BuiltIn_Print_Area_49" localSheetId="72">#REF!</definedName>
    <definedName name="Excel_BuiltIn_Print_Area_49" localSheetId="73">#REF!</definedName>
    <definedName name="Excel_BuiltIn_Print_Area_49" localSheetId="74">#REF!</definedName>
    <definedName name="Excel_BuiltIn_Print_Area_49" localSheetId="75">#REF!</definedName>
    <definedName name="Excel_BuiltIn_Print_Area_49" localSheetId="76">#REF!</definedName>
    <definedName name="Excel_BuiltIn_Print_Area_49" localSheetId="77">#REF!</definedName>
    <definedName name="Excel_BuiltIn_Print_Area_49" localSheetId="78">#REF!</definedName>
    <definedName name="Excel_BuiltIn_Print_Area_49" localSheetId="79">#REF!</definedName>
    <definedName name="Excel_BuiltIn_Print_Area_49" localSheetId="80">#REF!</definedName>
    <definedName name="Excel_BuiltIn_Print_Area_49" localSheetId="81">#REF!</definedName>
    <definedName name="Excel_BuiltIn_Print_Area_49" localSheetId="82">#REF!</definedName>
    <definedName name="Excel_BuiltIn_Print_Area_49" localSheetId="83">#REF!</definedName>
    <definedName name="Excel_BuiltIn_Print_Area_49" localSheetId="84">#REF!</definedName>
    <definedName name="Excel_BuiltIn_Print_Area_49" localSheetId="85">#REF!</definedName>
    <definedName name="Excel_BuiltIn_Print_Area_49" localSheetId="86">#REF!</definedName>
    <definedName name="Excel_BuiltIn_Print_Area_49" localSheetId="87">#REF!</definedName>
    <definedName name="Excel_BuiltIn_Print_Area_49" localSheetId="88">#REF!</definedName>
    <definedName name="Excel_BuiltIn_Print_Area_49" localSheetId="89">#REF!</definedName>
    <definedName name="Excel_BuiltIn_Print_Area_49" localSheetId="90">#REF!</definedName>
    <definedName name="Excel_BuiltIn_Print_Area_49" localSheetId="91">#REF!</definedName>
    <definedName name="Excel_BuiltIn_Print_Area_49" localSheetId="92">#REF!</definedName>
    <definedName name="Excel_BuiltIn_Print_Area_49" localSheetId="93">#REF!</definedName>
    <definedName name="Excel_BuiltIn_Print_Area_49" localSheetId="94">#REF!</definedName>
    <definedName name="Excel_BuiltIn_Print_Area_49" localSheetId="95">#REF!</definedName>
    <definedName name="Excel_BuiltIn_Print_Area_49" localSheetId="96">#REF!</definedName>
    <definedName name="Excel_BuiltIn_Print_Area_49" localSheetId="97">#REF!</definedName>
    <definedName name="Excel_BuiltIn_Print_Area_49" localSheetId="98">#REF!</definedName>
    <definedName name="Excel_BuiltIn_Print_Area_49" localSheetId="99">#REF!</definedName>
    <definedName name="Excel_BuiltIn_Print_Area_49">#REF!</definedName>
    <definedName name="Excel_BuiltIn_Print_Area_5" localSheetId="45">#REF!</definedName>
    <definedName name="Excel_BuiltIn_Print_Area_5" localSheetId="43">#REF!</definedName>
    <definedName name="Excel_BuiltIn_Print_Area_5" localSheetId="44">#REF!</definedName>
    <definedName name="Excel_BuiltIn_Print_Area_5" localSheetId="46">#REF!</definedName>
    <definedName name="Excel_BuiltIn_Print_Area_5" localSheetId="47">#REF!</definedName>
    <definedName name="Excel_BuiltIn_Print_Area_5" localSheetId="48">#REF!</definedName>
    <definedName name="Excel_BuiltIn_Print_Area_5" localSheetId="49">#REF!</definedName>
    <definedName name="Excel_BuiltIn_Print_Area_5" localSheetId="50">#REF!</definedName>
    <definedName name="Excel_BuiltIn_Print_Area_5" localSheetId="51">#REF!</definedName>
    <definedName name="Excel_BuiltIn_Print_Area_5" localSheetId="52">#REF!</definedName>
    <definedName name="Excel_BuiltIn_Print_Area_5" localSheetId="53">#REF!</definedName>
    <definedName name="Excel_BuiltIn_Print_Area_5" localSheetId="54">#REF!</definedName>
    <definedName name="Excel_BuiltIn_Print_Area_5" localSheetId="55">#REF!</definedName>
    <definedName name="Excel_BuiltIn_Print_Area_5" localSheetId="56">#REF!</definedName>
    <definedName name="Excel_BuiltIn_Print_Area_5" localSheetId="57">#REF!</definedName>
    <definedName name="Excel_BuiltIn_Print_Area_5" localSheetId="58">#REF!</definedName>
    <definedName name="Excel_BuiltIn_Print_Area_5" localSheetId="59">#REF!</definedName>
    <definedName name="Excel_BuiltIn_Print_Area_5" localSheetId="60">#REF!</definedName>
    <definedName name="Excel_BuiltIn_Print_Area_5" localSheetId="61">#REF!</definedName>
    <definedName name="Excel_BuiltIn_Print_Area_5" localSheetId="62">#REF!</definedName>
    <definedName name="Excel_BuiltIn_Print_Area_5" localSheetId="63">#REF!</definedName>
    <definedName name="Excel_BuiltIn_Print_Area_5" localSheetId="64">#REF!</definedName>
    <definedName name="Excel_BuiltIn_Print_Area_5" localSheetId="65">#REF!</definedName>
    <definedName name="Excel_BuiltIn_Print_Area_5" localSheetId="66">#REF!</definedName>
    <definedName name="Excel_BuiltIn_Print_Area_5" localSheetId="67">#REF!</definedName>
    <definedName name="Excel_BuiltIn_Print_Area_5" localSheetId="68">#REF!</definedName>
    <definedName name="Excel_BuiltIn_Print_Area_5" localSheetId="69">#REF!</definedName>
    <definedName name="Excel_BuiltIn_Print_Area_5" localSheetId="70">#REF!</definedName>
    <definedName name="Excel_BuiltIn_Print_Area_5" localSheetId="71">#REF!</definedName>
    <definedName name="Excel_BuiltIn_Print_Area_5" localSheetId="72">#REF!</definedName>
    <definedName name="Excel_BuiltIn_Print_Area_5" localSheetId="73">#REF!</definedName>
    <definedName name="Excel_BuiltIn_Print_Area_5" localSheetId="74">#REF!</definedName>
    <definedName name="Excel_BuiltIn_Print_Area_5" localSheetId="75">#REF!</definedName>
    <definedName name="Excel_BuiltIn_Print_Area_5" localSheetId="76">#REF!</definedName>
    <definedName name="Excel_BuiltIn_Print_Area_5" localSheetId="77">#REF!</definedName>
    <definedName name="Excel_BuiltIn_Print_Area_5" localSheetId="78">#REF!</definedName>
    <definedName name="Excel_BuiltIn_Print_Area_5" localSheetId="79">#REF!</definedName>
    <definedName name="Excel_BuiltIn_Print_Area_5" localSheetId="80">#REF!</definedName>
    <definedName name="Excel_BuiltIn_Print_Area_5" localSheetId="81">#REF!</definedName>
    <definedName name="Excel_BuiltIn_Print_Area_5" localSheetId="82">#REF!</definedName>
    <definedName name="Excel_BuiltIn_Print_Area_5" localSheetId="83">#REF!</definedName>
    <definedName name="Excel_BuiltIn_Print_Area_5" localSheetId="84">#REF!</definedName>
    <definedName name="Excel_BuiltIn_Print_Area_5" localSheetId="85">#REF!</definedName>
    <definedName name="Excel_BuiltIn_Print_Area_5" localSheetId="86">#REF!</definedName>
    <definedName name="Excel_BuiltIn_Print_Area_5" localSheetId="87">#REF!</definedName>
    <definedName name="Excel_BuiltIn_Print_Area_5" localSheetId="88">#REF!</definedName>
    <definedName name="Excel_BuiltIn_Print_Area_5" localSheetId="89">#REF!</definedName>
    <definedName name="Excel_BuiltIn_Print_Area_5" localSheetId="90">#REF!</definedName>
    <definedName name="Excel_BuiltIn_Print_Area_5" localSheetId="91">#REF!</definedName>
    <definedName name="Excel_BuiltIn_Print_Area_5" localSheetId="92">#REF!</definedName>
    <definedName name="Excel_BuiltIn_Print_Area_5" localSheetId="93">#REF!</definedName>
    <definedName name="Excel_BuiltIn_Print_Area_5" localSheetId="94">#REF!</definedName>
    <definedName name="Excel_BuiltIn_Print_Area_5" localSheetId="95">#REF!</definedName>
    <definedName name="Excel_BuiltIn_Print_Area_5" localSheetId="96">#REF!</definedName>
    <definedName name="Excel_BuiltIn_Print_Area_5" localSheetId="97">#REF!</definedName>
    <definedName name="Excel_BuiltIn_Print_Area_5" localSheetId="98">#REF!</definedName>
    <definedName name="Excel_BuiltIn_Print_Area_5" localSheetId="99">#REF!</definedName>
    <definedName name="Excel_BuiltIn_Print_Area_5">#REF!</definedName>
    <definedName name="Excel_BuiltIn_Print_Area_50" localSheetId="45">#REF!</definedName>
    <definedName name="Excel_BuiltIn_Print_Area_50" localSheetId="43">#REF!</definedName>
    <definedName name="Excel_BuiltIn_Print_Area_50" localSheetId="44">#REF!</definedName>
    <definedName name="Excel_BuiltIn_Print_Area_50" localSheetId="46">#REF!</definedName>
    <definedName name="Excel_BuiltIn_Print_Area_50" localSheetId="47">#REF!</definedName>
    <definedName name="Excel_BuiltIn_Print_Area_50" localSheetId="48">#REF!</definedName>
    <definedName name="Excel_BuiltIn_Print_Area_50" localSheetId="49">#REF!</definedName>
    <definedName name="Excel_BuiltIn_Print_Area_50" localSheetId="50">#REF!</definedName>
    <definedName name="Excel_BuiltIn_Print_Area_50" localSheetId="51">#REF!</definedName>
    <definedName name="Excel_BuiltIn_Print_Area_50" localSheetId="52">#REF!</definedName>
    <definedName name="Excel_BuiltIn_Print_Area_50" localSheetId="53">#REF!</definedName>
    <definedName name="Excel_BuiltIn_Print_Area_50" localSheetId="54">#REF!</definedName>
    <definedName name="Excel_BuiltIn_Print_Area_50" localSheetId="55">#REF!</definedName>
    <definedName name="Excel_BuiltIn_Print_Area_50" localSheetId="56">#REF!</definedName>
    <definedName name="Excel_BuiltIn_Print_Area_50" localSheetId="57">#REF!</definedName>
    <definedName name="Excel_BuiltIn_Print_Area_50" localSheetId="58">#REF!</definedName>
    <definedName name="Excel_BuiltIn_Print_Area_50" localSheetId="59">#REF!</definedName>
    <definedName name="Excel_BuiltIn_Print_Area_50" localSheetId="60">#REF!</definedName>
    <definedName name="Excel_BuiltIn_Print_Area_50" localSheetId="61">#REF!</definedName>
    <definedName name="Excel_BuiltIn_Print_Area_50" localSheetId="62">#REF!</definedName>
    <definedName name="Excel_BuiltIn_Print_Area_50" localSheetId="63">#REF!</definedName>
    <definedName name="Excel_BuiltIn_Print_Area_50" localSheetId="64">#REF!</definedName>
    <definedName name="Excel_BuiltIn_Print_Area_50" localSheetId="65">#REF!</definedName>
    <definedName name="Excel_BuiltIn_Print_Area_50" localSheetId="66">#REF!</definedName>
    <definedName name="Excel_BuiltIn_Print_Area_50" localSheetId="67">#REF!</definedName>
    <definedName name="Excel_BuiltIn_Print_Area_50" localSheetId="68">#REF!</definedName>
    <definedName name="Excel_BuiltIn_Print_Area_50" localSheetId="69">#REF!</definedName>
    <definedName name="Excel_BuiltIn_Print_Area_50" localSheetId="70">#REF!</definedName>
    <definedName name="Excel_BuiltIn_Print_Area_50" localSheetId="71">#REF!</definedName>
    <definedName name="Excel_BuiltIn_Print_Area_50" localSheetId="72">#REF!</definedName>
    <definedName name="Excel_BuiltIn_Print_Area_50" localSheetId="73">#REF!</definedName>
    <definedName name="Excel_BuiltIn_Print_Area_50" localSheetId="74">#REF!</definedName>
    <definedName name="Excel_BuiltIn_Print_Area_50" localSheetId="75">#REF!</definedName>
    <definedName name="Excel_BuiltIn_Print_Area_50" localSheetId="76">#REF!</definedName>
    <definedName name="Excel_BuiltIn_Print_Area_50" localSheetId="77">#REF!</definedName>
    <definedName name="Excel_BuiltIn_Print_Area_50" localSheetId="78">#REF!</definedName>
    <definedName name="Excel_BuiltIn_Print_Area_50" localSheetId="79">#REF!</definedName>
    <definedName name="Excel_BuiltIn_Print_Area_50" localSheetId="80">#REF!</definedName>
    <definedName name="Excel_BuiltIn_Print_Area_50" localSheetId="81">#REF!</definedName>
    <definedName name="Excel_BuiltIn_Print_Area_50" localSheetId="82">#REF!</definedName>
    <definedName name="Excel_BuiltIn_Print_Area_50" localSheetId="83">#REF!</definedName>
    <definedName name="Excel_BuiltIn_Print_Area_50" localSheetId="84">#REF!</definedName>
    <definedName name="Excel_BuiltIn_Print_Area_50" localSheetId="85">#REF!</definedName>
    <definedName name="Excel_BuiltIn_Print_Area_50" localSheetId="86">#REF!</definedName>
    <definedName name="Excel_BuiltIn_Print_Area_50" localSheetId="87">#REF!</definedName>
    <definedName name="Excel_BuiltIn_Print_Area_50" localSheetId="88">#REF!</definedName>
    <definedName name="Excel_BuiltIn_Print_Area_50" localSheetId="89">#REF!</definedName>
    <definedName name="Excel_BuiltIn_Print_Area_50" localSheetId="90">#REF!</definedName>
    <definedName name="Excel_BuiltIn_Print_Area_50" localSheetId="91">#REF!</definedName>
    <definedName name="Excel_BuiltIn_Print_Area_50" localSheetId="92">#REF!</definedName>
    <definedName name="Excel_BuiltIn_Print_Area_50" localSheetId="93">#REF!</definedName>
    <definedName name="Excel_BuiltIn_Print_Area_50" localSheetId="94">#REF!</definedName>
    <definedName name="Excel_BuiltIn_Print_Area_50" localSheetId="95">#REF!</definedName>
    <definedName name="Excel_BuiltIn_Print_Area_50" localSheetId="96">#REF!</definedName>
    <definedName name="Excel_BuiltIn_Print_Area_50" localSheetId="97">#REF!</definedName>
    <definedName name="Excel_BuiltIn_Print_Area_50" localSheetId="98">#REF!</definedName>
    <definedName name="Excel_BuiltIn_Print_Area_50" localSheetId="99">#REF!</definedName>
    <definedName name="Excel_BuiltIn_Print_Area_50">#REF!</definedName>
    <definedName name="Excel_BuiltIn_Print_Area_51" localSheetId="45">#REF!</definedName>
    <definedName name="Excel_BuiltIn_Print_Area_51" localSheetId="43">#REF!</definedName>
    <definedName name="Excel_BuiltIn_Print_Area_51" localSheetId="44">#REF!</definedName>
    <definedName name="Excel_BuiltIn_Print_Area_51" localSheetId="46">#REF!</definedName>
    <definedName name="Excel_BuiltIn_Print_Area_51" localSheetId="47">#REF!</definedName>
    <definedName name="Excel_BuiltIn_Print_Area_51" localSheetId="48">#REF!</definedName>
    <definedName name="Excel_BuiltIn_Print_Area_51" localSheetId="49">#REF!</definedName>
    <definedName name="Excel_BuiltIn_Print_Area_51" localSheetId="50">#REF!</definedName>
    <definedName name="Excel_BuiltIn_Print_Area_51" localSheetId="51">#REF!</definedName>
    <definedName name="Excel_BuiltIn_Print_Area_51" localSheetId="52">#REF!</definedName>
    <definedName name="Excel_BuiltIn_Print_Area_51" localSheetId="53">#REF!</definedName>
    <definedName name="Excel_BuiltIn_Print_Area_51" localSheetId="54">#REF!</definedName>
    <definedName name="Excel_BuiltIn_Print_Area_51" localSheetId="55">#REF!</definedName>
    <definedName name="Excel_BuiltIn_Print_Area_51" localSheetId="56">#REF!</definedName>
    <definedName name="Excel_BuiltIn_Print_Area_51" localSheetId="57">#REF!</definedName>
    <definedName name="Excel_BuiltIn_Print_Area_51" localSheetId="58">#REF!</definedName>
    <definedName name="Excel_BuiltIn_Print_Area_51" localSheetId="59">#REF!</definedName>
    <definedName name="Excel_BuiltIn_Print_Area_51" localSheetId="60">#REF!</definedName>
    <definedName name="Excel_BuiltIn_Print_Area_51" localSheetId="61">#REF!</definedName>
    <definedName name="Excel_BuiltIn_Print_Area_51" localSheetId="62">#REF!</definedName>
    <definedName name="Excel_BuiltIn_Print_Area_51" localSheetId="63">#REF!</definedName>
    <definedName name="Excel_BuiltIn_Print_Area_51" localSheetId="64">#REF!</definedName>
    <definedName name="Excel_BuiltIn_Print_Area_51" localSheetId="65">#REF!</definedName>
    <definedName name="Excel_BuiltIn_Print_Area_51" localSheetId="66">#REF!</definedName>
    <definedName name="Excel_BuiltIn_Print_Area_51" localSheetId="67">#REF!</definedName>
    <definedName name="Excel_BuiltIn_Print_Area_51" localSheetId="68">#REF!</definedName>
    <definedName name="Excel_BuiltIn_Print_Area_51" localSheetId="69">#REF!</definedName>
    <definedName name="Excel_BuiltIn_Print_Area_51" localSheetId="70">#REF!</definedName>
    <definedName name="Excel_BuiltIn_Print_Area_51" localSheetId="71">#REF!</definedName>
    <definedName name="Excel_BuiltIn_Print_Area_51" localSheetId="72">#REF!</definedName>
    <definedName name="Excel_BuiltIn_Print_Area_51" localSheetId="73">#REF!</definedName>
    <definedName name="Excel_BuiltIn_Print_Area_51" localSheetId="74">#REF!</definedName>
    <definedName name="Excel_BuiltIn_Print_Area_51" localSheetId="75">#REF!</definedName>
    <definedName name="Excel_BuiltIn_Print_Area_51" localSheetId="76">#REF!</definedName>
    <definedName name="Excel_BuiltIn_Print_Area_51" localSheetId="77">#REF!</definedName>
    <definedName name="Excel_BuiltIn_Print_Area_51" localSheetId="78">#REF!</definedName>
    <definedName name="Excel_BuiltIn_Print_Area_51" localSheetId="79">#REF!</definedName>
    <definedName name="Excel_BuiltIn_Print_Area_51" localSheetId="80">#REF!</definedName>
    <definedName name="Excel_BuiltIn_Print_Area_51" localSheetId="81">#REF!</definedName>
    <definedName name="Excel_BuiltIn_Print_Area_51" localSheetId="82">#REF!</definedName>
    <definedName name="Excel_BuiltIn_Print_Area_51" localSheetId="83">#REF!</definedName>
    <definedName name="Excel_BuiltIn_Print_Area_51" localSheetId="84">#REF!</definedName>
    <definedName name="Excel_BuiltIn_Print_Area_51" localSheetId="85">#REF!</definedName>
    <definedName name="Excel_BuiltIn_Print_Area_51" localSheetId="86">#REF!</definedName>
    <definedName name="Excel_BuiltIn_Print_Area_51" localSheetId="87">#REF!</definedName>
    <definedName name="Excel_BuiltIn_Print_Area_51" localSheetId="88">#REF!</definedName>
    <definedName name="Excel_BuiltIn_Print_Area_51" localSheetId="89">#REF!</definedName>
    <definedName name="Excel_BuiltIn_Print_Area_51" localSheetId="90">#REF!</definedName>
    <definedName name="Excel_BuiltIn_Print_Area_51" localSheetId="91">#REF!</definedName>
    <definedName name="Excel_BuiltIn_Print_Area_51" localSheetId="92">#REF!</definedName>
    <definedName name="Excel_BuiltIn_Print_Area_51" localSheetId="93">#REF!</definedName>
    <definedName name="Excel_BuiltIn_Print_Area_51" localSheetId="94">#REF!</definedName>
    <definedName name="Excel_BuiltIn_Print_Area_51" localSheetId="95">#REF!</definedName>
    <definedName name="Excel_BuiltIn_Print_Area_51" localSheetId="96">#REF!</definedName>
    <definedName name="Excel_BuiltIn_Print_Area_51" localSheetId="97">#REF!</definedName>
    <definedName name="Excel_BuiltIn_Print_Area_51" localSheetId="98">#REF!</definedName>
    <definedName name="Excel_BuiltIn_Print_Area_51" localSheetId="99">#REF!</definedName>
    <definedName name="Excel_BuiltIn_Print_Area_51">#REF!</definedName>
    <definedName name="Excel_BuiltIn_Print_Area_52" localSheetId="45">#REF!</definedName>
    <definedName name="Excel_BuiltIn_Print_Area_52" localSheetId="43">#REF!</definedName>
    <definedName name="Excel_BuiltIn_Print_Area_52" localSheetId="44">#REF!</definedName>
    <definedName name="Excel_BuiltIn_Print_Area_52" localSheetId="46">#REF!</definedName>
    <definedName name="Excel_BuiltIn_Print_Area_52" localSheetId="47">#REF!</definedName>
    <definedName name="Excel_BuiltIn_Print_Area_52" localSheetId="48">#REF!</definedName>
    <definedName name="Excel_BuiltIn_Print_Area_52" localSheetId="49">#REF!</definedName>
    <definedName name="Excel_BuiltIn_Print_Area_52" localSheetId="50">#REF!</definedName>
    <definedName name="Excel_BuiltIn_Print_Area_52" localSheetId="51">#REF!</definedName>
    <definedName name="Excel_BuiltIn_Print_Area_52" localSheetId="52">#REF!</definedName>
    <definedName name="Excel_BuiltIn_Print_Area_52" localSheetId="53">#REF!</definedName>
    <definedName name="Excel_BuiltIn_Print_Area_52" localSheetId="54">#REF!</definedName>
    <definedName name="Excel_BuiltIn_Print_Area_52" localSheetId="55">#REF!</definedName>
    <definedName name="Excel_BuiltIn_Print_Area_52" localSheetId="56">#REF!</definedName>
    <definedName name="Excel_BuiltIn_Print_Area_52" localSheetId="57">#REF!</definedName>
    <definedName name="Excel_BuiltIn_Print_Area_52" localSheetId="58">#REF!</definedName>
    <definedName name="Excel_BuiltIn_Print_Area_52" localSheetId="59">#REF!</definedName>
    <definedName name="Excel_BuiltIn_Print_Area_52" localSheetId="60">#REF!</definedName>
    <definedName name="Excel_BuiltIn_Print_Area_52" localSheetId="61">#REF!</definedName>
    <definedName name="Excel_BuiltIn_Print_Area_52" localSheetId="62">#REF!</definedName>
    <definedName name="Excel_BuiltIn_Print_Area_52" localSheetId="63">#REF!</definedName>
    <definedName name="Excel_BuiltIn_Print_Area_52" localSheetId="64">#REF!</definedName>
    <definedName name="Excel_BuiltIn_Print_Area_52" localSheetId="65">#REF!</definedName>
    <definedName name="Excel_BuiltIn_Print_Area_52" localSheetId="66">#REF!</definedName>
    <definedName name="Excel_BuiltIn_Print_Area_52" localSheetId="67">#REF!</definedName>
    <definedName name="Excel_BuiltIn_Print_Area_52" localSheetId="68">#REF!</definedName>
    <definedName name="Excel_BuiltIn_Print_Area_52" localSheetId="69">#REF!</definedName>
    <definedName name="Excel_BuiltIn_Print_Area_52" localSheetId="70">#REF!</definedName>
    <definedName name="Excel_BuiltIn_Print_Area_52" localSheetId="71">#REF!</definedName>
    <definedName name="Excel_BuiltIn_Print_Area_52" localSheetId="72">#REF!</definedName>
    <definedName name="Excel_BuiltIn_Print_Area_52" localSheetId="73">#REF!</definedName>
    <definedName name="Excel_BuiltIn_Print_Area_52" localSheetId="74">#REF!</definedName>
    <definedName name="Excel_BuiltIn_Print_Area_52" localSheetId="75">#REF!</definedName>
    <definedName name="Excel_BuiltIn_Print_Area_52" localSheetId="76">#REF!</definedName>
    <definedName name="Excel_BuiltIn_Print_Area_52" localSheetId="77">#REF!</definedName>
    <definedName name="Excel_BuiltIn_Print_Area_52" localSheetId="78">#REF!</definedName>
    <definedName name="Excel_BuiltIn_Print_Area_52" localSheetId="79">#REF!</definedName>
    <definedName name="Excel_BuiltIn_Print_Area_52" localSheetId="80">#REF!</definedName>
    <definedName name="Excel_BuiltIn_Print_Area_52" localSheetId="81">#REF!</definedName>
    <definedName name="Excel_BuiltIn_Print_Area_52" localSheetId="82">#REF!</definedName>
    <definedName name="Excel_BuiltIn_Print_Area_52" localSheetId="83">#REF!</definedName>
    <definedName name="Excel_BuiltIn_Print_Area_52" localSheetId="84">#REF!</definedName>
    <definedName name="Excel_BuiltIn_Print_Area_52" localSheetId="85">#REF!</definedName>
    <definedName name="Excel_BuiltIn_Print_Area_52" localSheetId="86">#REF!</definedName>
    <definedName name="Excel_BuiltIn_Print_Area_52" localSheetId="87">#REF!</definedName>
    <definedName name="Excel_BuiltIn_Print_Area_52" localSheetId="88">#REF!</definedName>
    <definedName name="Excel_BuiltIn_Print_Area_52" localSheetId="89">#REF!</definedName>
    <definedName name="Excel_BuiltIn_Print_Area_52" localSheetId="90">#REF!</definedName>
    <definedName name="Excel_BuiltIn_Print_Area_52" localSheetId="91">#REF!</definedName>
    <definedName name="Excel_BuiltIn_Print_Area_52" localSheetId="92">#REF!</definedName>
    <definedName name="Excel_BuiltIn_Print_Area_52" localSheetId="93">#REF!</definedName>
    <definedName name="Excel_BuiltIn_Print_Area_52" localSheetId="94">#REF!</definedName>
    <definedName name="Excel_BuiltIn_Print_Area_52" localSheetId="95">#REF!</definedName>
    <definedName name="Excel_BuiltIn_Print_Area_52" localSheetId="96">#REF!</definedName>
    <definedName name="Excel_BuiltIn_Print_Area_52" localSheetId="97">#REF!</definedName>
    <definedName name="Excel_BuiltIn_Print_Area_52" localSheetId="98">#REF!</definedName>
    <definedName name="Excel_BuiltIn_Print_Area_52" localSheetId="99">#REF!</definedName>
    <definedName name="Excel_BuiltIn_Print_Area_52">#REF!</definedName>
    <definedName name="Excel_BuiltIn_Print_Area_53" localSheetId="45">#REF!</definedName>
    <definedName name="Excel_BuiltIn_Print_Area_53" localSheetId="43">#REF!</definedName>
    <definedName name="Excel_BuiltIn_Print_Area_53" localSheetId="44">#REF!</definedName>
    <definedName name="Excel_BuiltIn_Print_Area_53" localSheetId="46">#REF!</definedName>
    <definedName name="Excel_BuiltIn_Print_Area_53" localSheetId="47">#REF!</definedName>
    <definedName name="Excel_BuiltIn_Print_Area_53" localSheetId="48">#REF!</definedName>
    <definedName name="Excel_BuiltIn_Print_Area_53" localSheetId="49">#REF!</definedName>
    <definedName name="Excel_BuiltIn_Print_Area_53" localSheetId="50">#REF!</definedName>
    <definedName name="Excel_BuiltIn_Print_Area_53" localSheetId="51">#REF!</definedName>
    <definedName name="Excel_BuiltIn_Print_Area_53" localSheetId="52">#REF!</definedName>
    <definedName name="Excel_BuiltIn_Print_Area_53" localSheetId="53">#REF!</definedName>
    <definedName name="Excel_BuiltIn_Print_Area_53" localSheetId="54">#REF!</definedName>
    <definedName name="Excel_BuiltIn_Print_Area_53" localSheetId="55">#REF!</definedName>
    <definedName name="Excel_BuiltIn_Print_Area_53" localSheetId="56">#REF!</definedName>
    <definedName name="Excel_BuiltIn_Print_Area_53" localSheetId="57">#REF!</definedName>
    <definedName name="Excel_BuiltIn_Print_Area_53" localSheetId="58">#REF!</definedName>
    <definedName name="Excel_BuiltIn_Print_Area_53" localSheetId="59">#REF!</definedName>
    <definedName name="Excel_BuiltIn_Print_Area_53" localSheetId="60">#REF!</definedName>
    <definedName name="Excel_BuiltIn_Print_Area_53" localSheetId="61">#REF!</definedName>
    <definedName name="Excel_BuiltIn_Print_Area_53" localSheetId="62">#REF!</definedName>
    <definedName name="Excel_BuiltIn_Print_Area_53" localSheetId="63">#REF!</definedName>
    <definedName name="Excel_BuiltIn_Print_Area_53" localSheetId="64">#REF!</definedName>
    <definedName name="Excel_BuiltIn_Print_Area_53" localSheetId="65">#REF!</definedName>
    <definedName name="Excel_BuiltIn_Print_Area_53" localSheetId="66">#REF!</definedName>
    <definedName name="Excel_BuiltIn_Print_Area_53" localSheetId="67">#REF!</definedName>
    <definedName name="Excel_BuiltIn_Print_Area_53" localSheetId="68">#REF!</definedName>
    <definedName name="Excel_BuiltIn_Print_Area_53" localSheetId="69">#REF!</definedName>
    <definedName name="Excel_BuiltIn_Print_Area_53" localSheetId="70">#REF!</definedName>
    <definedName name="Excel_BuiltIn_Print_Area_53" localSheetId="71">#REF!</definedName>
    <definedName name="Excel_BuiltIn_Print_Area_53" localSheetId="72">#REF!</definedName>
    <definedName name="Excel_BuiltIn_Print_Area_53" localSheetId="73">#REF!</definedName>
    <definedName name="Excel_BuiltIn_Print_Area_53" localSheetId="74">#REF!</definedName>
    <definedName name="Excel_BuiltIn_Print_Area_53" localSheetId="75">#REF!</definedName>
    <definedName name="Excel_BuiltIn_Print_Area_53" localSheetId="76">#REF!</definedName>
    <definedName name="Excel_BuiltIn_Print_Area_53" localSheetId="77">#REF!</definedName>
    <definedName name="Excel_BuiltIn_Print_Area_53" localSheetId="78">#REF!</definedName>
    <definedName name="Excel_BuiltIn_Print_Area_53" localSheetId="79">#REF!</definedName>
    <definedName name="Excel_BuiltIn_Print_Area_53" localSheetId="80">#REF!</definedName>
    <definedName name="Excel_BuiltIn_Print_Area_53" localSheetId="81">#REF!</definedName>
    <definedName name="Excel_BuiltIn_Print_Area_53" localSheetId="82">#REF!</definedName>
    <definedName name="Excel_BuiltIn_Print_Area_53" localSheetId="83">#REF!</definedName>
    <definedName name="Excel_BuiltIn_Print_Area_53" localSheetId="84">#REF!</definedName>
    <definedName name="Excel_BuiltIn_Print_Area_53" localSheetId="85">#REF!</definedName>
    <definedName name="Excel_BuiltIn_Print_Area_53" localSheetId="86">#REF!</definedName>
    <definedName name="Excel_BuiltIn_Print_Area_53" localSheetId="87">#REF!</definedName>
    <definedName name="Excel_BuiltIn_Print_Area_53" localSheetId="88">#REF!</definedName>
    <definedName name="Excel_BuiltIn_Print_Area_53" localSheetId="89">#REF!</definedName>
    <definedName name="Excel_BuiltIn_Print_Area_53" localSheetId="90">#REF!</definedName>
    <definedName name="Excel_BuiltIn_Print_Area_53" localSheetId="91">#REF!</definedName>
    <definedName name="Excel_BuiltIn_Print_Area_53" localSheetId="92">#REF!</definedName>
    <definedName name="Excel_BuiltIn_Print_Area_53" localSheetId="93">#REF!</definedName>
    <definedName name="Excel_BuiltIn_Print_Area_53" localSheetId="94">#REF!</definedName>
    <definedName name="Excel_BuiltIn_Print_Area_53" localSheetId="95">#REF!</definedName>
    <definedName name="Excel_BuiltIn_Print_Area_53" localSheetId="96">#REF!</definedName>
    <definedName name="Excel_BuiltIn_Print_Area_53" localSheetId="97">#REF!</definedName>
    <definedName name="Excel_BuiltIn_Print_Area_53" localSheetId="98">#REF!</definedName>
    <definedName name="Excel_BuiltIn_Print_Area_53" localSheetId="99">#REF!</definedName>
    <definedName name="Excel_BuiltIn_Print_Area_53">#REF!</definedName>
    <definedName name="Excel_BuiltIn_Print_Area_54" localSheetId="45">#REF!</definedName>
    <definedName name="Excel_BuiltIn_Print_Area_54" localSheetId="43">#REF!</definedName>
    <definedName name="Excel_BuiltIn_Print_Area_54" localSheetId="44">#REF!</definedName>
    <definedName name="Excel_BuiltIn_Print_Area_54" localSheetId="46">#REF!</definedName>
    <definedName name="Excel_BuiltIn_Print_Area_54" localSheetId="47">#REF!</definedName>
    <definedName name="Excel_BuiltIn_Print_Area_54" localSheetId="48">#REF!</definedName>
    <definedName name="Excel_BuiltIn_Print_Area_54" localSheetId="49">#REF!</definedName>
    <definedName name="Excel_BuiltIn_Print_Area_54" localSheetId="50">#REF!</definedName>
    <definedName name="Excel_BuiltIn_Print_Area_54" localSheetId="51">#REF!</definedName>
    <definedName name="Excel_BuiltIn_Print_Area_54" localSheetId="52">#REF!</definedName>
    <definedName name="Excel_BuiltIn_Print_Area_54" localSheetId="53">#REF!</definedName>
    <definedName name="Excel_BuiltIn_Print_Area_54" localSheetId="54">#REF!</definedName>
    <definedName name="Excel_BuiltIn_Print_Area_54" localSheetId="55">#REF!</definedName>
    <definedName name="Excel_BuiltIn_Print_Area_54" localSheetId="56">#REF!</definedName>
    <definedName name="Excel_BuiltIn_Print_Area_54" localSheetId="57">#REF!</definedName>
    <definedName name="Excel_BuiltIn_Print_Area_54" localSheetId="58">#REF!</definedName>
    <definedName name="Excel_BuiltIn_Print_Area_54" localSheetId="59">#REF!</definedName>
    <definedName name="Excel_BuiltIn_Print_Area_54" localSheetId="60">#REF!</definedName>
    <definedName name="Excel_BuiltIn_Print_Area_54" localSheetId="61">#REF!</definedName>
    <definedName name="Excel_BuiltIn_Print_Area_54" localSheetId="62">#REF!</definedName>
    <definedName name="Excel_BuiltIn_Print_Area_54" localSheetId="63">#REF!</definedName>
    <definedName name="Excel_BuiltIn_Print_Area_54" localSheetId="64">#REF!</definedName>
    <definedName name="Excel_BuiltIn_Print_Area_54" localSheetId="65">#REF!</definedName>
    <definedName name="Excel_BuiltIn_Print_Area_54" localSheetId="66">#REF!</definedName>
    <definedName name="Excel_BuiltIn_Print_Area_54" localSheetId="67">#REF!</definedName>
    <definedName name="Excel_BuiltIn_Print_Area_54" localSheetId="68">#REF!</definedName>
    <definedName name="Excel_BuiltIn_Print_Area_54" localSheetId="69">#REF!</definedName>
    <definedName name="Excel_BuiltIn_Print_Area_54" localSheetId="70">#REF!</definedName>
    <definedName name="Excel_BuiltIn_Print_Area_54" localSheetId="71">#REF!</definedName>
    <definedName name="Excel_BuiltIn_Print_Area_54" localSheetId="72">#REF!</definedName>
    <definedName name="Excel_BuiltIn_Print_Area_54" localSheetId="73">#REF!</definedName>
    <definedName name="Excel_BuiltIn_Print_Area_54" localSheetId="74">#REF!</definedName>
    <definedName name="Excel_BuiltIn_Print_Area_54" localSheetId="75">#REF!</definedName>
    <definedName name="Excel_BuiltIn_Print_Area_54" localSheetId="76">#REF!</definedName>
    <definedName name="Excel_BuiltIn_Print_Area_54" localSheetId="77">#REF!</definedName>
    <definedName name="Excel_BuiltIn_Print_Area_54" localSheetId="78">#REF!</definedName>
    <definedName name="Excel_BuiltIn_Print_Area_54" localSheetId="79">#REF!</definedName>
    <definedName name="Excel_BuiltIn_Print_Area_54" localSheetId="80">#REF!</definedName>
    <definedName name="Excel_BuiltIn_Print_Area_54" localSheetId="81">#REF!</definedName>
    <definedName name="Excel_BuiltIn_Print_Area_54" localSheetId="82">#REF!</definedName>
    <definedName name="Excel_BuiltIn_Print_Area_54" localSheetId="83">#REF!</definedName>
    <definedName name="Excel_BuiltIn_Print_Area_54" localSheetId="84">#REF!</definedName>
    <definedName name="Excel_BuiltIn_Print_Area_54" localSheetId="85">#REF!</definedName>
    <definedName name="Excel_BuiltIn_Print_Area_54" localSheetId="86">#REF!</definedName>
    <definedName name="Excel_BuiltIn_Print_Area_54" localSheetId="87">#REF!</definedName>
    <definedName name="Excel_BuiltIn_Print_Area_54" localSheetId="88">#REF!</definedName>
    <definedName name="Excel_BuiltIn_Print_Area_54" localSheetId="89">#REF!</definedName>
    <definedName name="Excel_BuiltIn_Print_Area_54" localSheetId="90">#REF!</definedName>
    <definedName name="Excel_BuiltIn_Print_Area_54" localSheetId="91">#REF!</definedName>
    <definedName name="Excel_BuiltIn_Print_Area_54" localSheetId="92">#REF!</definedName>
    <definedName name="Excel_BuiltIn_Print_Area_54" localSheetId="93">#REF!</definedName>
    <definedName name="Excel_BuiltIn_Print_Area_54" localSheetId="94">#REF!</definedName>
    <definedName name="Excel_BuiltIn_Print_Area_54" localSheetId="95">#REF!</definedName>
    <definedName name="Excel_BuiltIn_Print_Area_54" localSheetId="96">#REF!</definedName>
    <definedName name="Excel_BuiltIn_Print_Area_54" localSheetId="97">#REF!</definedName>
    <definedName name="Excel_BuiltIn_Print_Area_54" localSheetId="98">#REF!</definedName>
    <definedName name="Excel_BuiltIn_Print_Area_54" localSheetId="99">#REF!</definedName>
    <definedName name="Excel_BuiltIn_Print_Area_54">#REF!</definedName>
    <definedName name="Excel_BuiltIn_Print_Area_55" localSheetId="45">#REF!</definedName>
    <definedName name="Excel_BuiltIn_Print_Area_55" localSheetId="43">#REF!</definedName>
    <definedName name="Excel_BuiltIn_Print_Area_55" localSheetId="44">#REF!</definedName>
    <definedName name="Excel_BuiltIn_Print_Area_55" localSheetId="46">#REF!</definedName>
    <definedName name="Excel_BuiltIn_Print_Area_55" localSheetId="47">#REF!</definedName>
    <definedName name="Excel_BuiltIn_Print_Area_55" localSheetId="48">#REF!</definedName>
    <definedName name="Excel_BuiltIn_Print_Area_55" localSheetId="49">#REF!</definedName>
    <definedName name="Excel_BuiltIn_Print_Area_55" localSheetId="50">#REF!</definedName>
    <definedName name="Excel_BuiltIn_Print_Area_55" localSheetId="51">#REF!</definedName>
    <definedName name="Excel_BuiltIn_Print_Area_55" localSheetId="52">#REF!</definedName>
    <definedName name="Excel_BuiltIn_Print_Area_55" localSheetId="53">#REF!</definedName>
    <definedName name="Excel_BuiltIn_Print_Area_55" localSheetId="54">#REF!</definedName>
    <definedName name="Excel_BuiltIn_Print_Area_55" localSheetId="55">#REF!</definedName>
    <definedName name="Excel_BuiltIn_Print_Area_55" localSheetId="56">#REF!</definedName>
    <definedName name="Excel_BuiltIn_Print_Area_55" localSheetId="57">#REF!</definedName>
    <definedName name="Excel_BuiltIn_Print_Area_55" localSheetId="58">#REF!</definedName>
    <definedName name="Excel_BuiltIn_Print_Area_55" localSheetId="59">#REF!</definedName>
    <definedName name="Excel_BuiltIn_Print_Area_55" localSheetId="60">#REF!</definedName>
    <definedName name="Excel_BuiltIn_Print_Area_55" localSheetId="61">#REF!</definedName>
    <definedName name="Excel_BuiltIn_Print_Area_55" localSheetId="62">#REF!</definedName>
    <definedName name="Excel_BuiltIn_Print_Area_55" localSheetId="63">#REF!</definedName>
    <definedName name="Excel_BuiltIn_Print_Area_55" localSheetId="64">#REF!</definedName>
    <definedName name="Excel_BuiltIn_Print_Area_55" localSheetId="65">#REF!</definedName>
    <definedName name="Excel_BuiltIn_Print_Area_55" localSheetId="66">#REF!</definedName>
    <definedName name="Excel_BuiltIn_Print_Area_55" localSheetId="67">#REF!</definedName>
    <definedName name="Excel_BuiltIn_Print_Area_55" localSheetId="68">#REF!</definedName>
    <definedName name="Excel_BuiltIn_Print_Area_55" localSheetId="69">#REF!</definedName>
    <definedName name="Excel_BuiltIn_Print_Area_55" localSheetId="70">#REF!</definedName>
    <definedName name="Excel_BuiltIn_Print_Area_55" localSheetId="71">#REF!</definedName>
    <definedName name="Excel_BuiltIn_Print_Area_55" localSheetId="72">#REF!</definedName>
    <definedName name="Excel_BuiltIn_Print_Area_55" localSheetId="73">#REF!</definedName>
    <definedName name="Excel_BuiltIn_Print_Area_55" localSheetId="74">#REF!</definedName>
    <definedName name="Excel_BuiltIn_Print_Area_55" localSheetId="75">#REF!</definedName>
    <definedName name="Excel_BuiltIn_Print_Area_55" localSheetId="76">#REF!</definedName>
    <definedName name="Excel_BuiltIn_Print_Area_55" localSheetId="77">#REF!</definedName>
    <definedName name="Excel_BuiltIn_Print_Area_55" localSheetId="78">#REF!</definedName>
    <definedName name="Excel_BuiltIn_Print_Area_55" localSheetId="79">#REF!</definedName>
    <definedName name="Excel_BuiltIn_Print_Area_55" localSheetId="80">#REF!</definedName>
    <definedName name="Excel_BuiltIn_Print_Area_55" localSheetId="81">#REF!</definedName>
    <definedName name="Excel_BuiltIn_Print_Area_55" localSheetId="82">#REF!</definedName>
    <definedName name="Excel_BuiltIn_Print_Area_55" localSheetId="83">#REF!</definedName>
    <definedName name="Excel_BuiltIn_Print_Area_55" localSheetId="84">#REF!</definedName>
    <definedName name="Excel_BuiltIn_Print_Area_55" localSheetId="85">#REF!</definedName>
    <definedName name="Excel_BuiltIn_Print_Area_55" localSheetId="86">#REF!</definedName>
    <definedName name="Excel_BuiltIn_Print_Area_55" localSheetId="87">#REF!</definedName>
    <definedName name="Excel_BuiltIn_Print_Area_55" localSheetId="88">#REF!</definedName>
    <definedName name="Excel_BuiltIn_Print_Area_55" localSheetId="89">#REF!</definedName>
    <definedName name="Excel_BuiltIn_Print_Area_55" localSheetId="90">#REF!</definedName>
    <definedName name="Excel_BuiltIn_Print_Area_55" localSheetId="91">#REF!</definedName>
    <definedName name="Excel_BuiltIn_Print_Area_55" localSheetId="92">#REF!</definedName>
    <definedName name="Excel_BuiltIn_Print_Area_55" localSheetId="93">#REF!</definedName>
    <definedName name="Excel_BuiltIn_Print_Area_55" localSheetId="94">#REF!</definedName>
    <definedName name="Excel_BuiltIn_Print_Area_55" localSheetId="95">#REF!</definedName>
    <definedName name="Excel_BuiltIn_Print_Area_55" localSheetId="96">#REF!</definedName>
    <definedName name="Excel_BuiltIn_Print_Area_55" localSheetId="97">#REF!</definedName>
    <definedName name="Excel_BuiltIn_Print_Area_55" localSheetId="98">#REF!</definedName>
    <definedName name="Excel_BuiltIn_Print_Area_55" localSheetId="99">#REF!</definedName>
    <definedName name="Excel_BuiltIn_Print_Area_55">#REF!</definedName>
    <definedName name="Excel_BuiltIn_Print_Area_56" localSheetId="45">#REF!</definedName>
    <definedName name="Excel_BuiltIn_Print_Area_56" localSheetId="43">#REF!</definedName>
    <definedName name="Excel_BuiltIn_Print_Area_56" localSheetId="44">#REF!</definedName>
    <definedName name="Excel_BuiltIn_Print_Area_56" localSheetId="46">#REF!</definedName>
    <definedName name="Excel_BuiltIn_Print_Area_56" localSheetId="47">#REF!</definedName>
    <definedName name="Excel_BuiltIn_Print_Area_56" localSheetId="48">#REF!</definedName>
    <definedName name="Excel_BuiltIn_Print_Area_56" localSheetId="49">#REF!</definedName>
    <definedName name="Excel_BuiltIn_Print_Area_56" localSheetId="50">#REF!</definedName>
    <definedName name="Excel_BuiltIn_Print_Area_56" localSheetId="51">#REF!</definedName>
    <definedName name="Excel_BuiltIn_Print_Area_56" localSheetId="52">#REF!</definedName>
    <definedName name="Excel_BuiltIn_Print_Area_56" localSheetId="53">#REF!</definedName>
    <definedName name="Excel_BuiltIn_Print_Area_56" localSheetId="54">#REF!</definedName>
    <definedName name="Excel_BuiltIn_Print_Area_56" localSheetId="55">#REF!</definedName>
    <definedName name="Excel_BuiltIn_Print_Area_56" localSheetId="56">#REF!</definedName>
    <definedName name="Excel_BuiltIn_Print_Area_56" localSheetId="57">#REF!</definedName>
    <definedName name="Excel_BuiltIn_Print_Area_56" localSheetId="58">#REF!</definedName>
    <definedName name="Excel_BuiltIn_Print_Area_56" localSheetId="59">#REF!</definedName>
    <definedName name="Excel_BuiltIn_Print_Area_56" localSheetId="60">#REF!</definedName>
    <definedName name="Excel_BuiltIn_Print_Area_56" localSheetId="61">#REF!</definedName>
    <definedName name="Excel_BuiltIn_Print_Area_56" localSheetId="62">#REF!</definedName>
    <definedName name="Excel_BuiltIn_Print_Area_56" localSheetId="63">#REF!</definedName>
    <definedName name="Excel_BuiltIn_Print_Area_56" localSheetId="64">#REF!</definedName>
    <definedName name="Excel_BuiltIn_Print_Area_56" localSheetId="65">#REF!</definedName>
    <definedName name="Excel_BuiltIn_Print_Area_56" localSheetId="66">#REF!</definedName>
    <definedName name="Excel_BuiltIn_Print_Area_56" localSheetId="67">#REF!</definedName>
    <definedName name="Excel_BuiltIn_Print_Area_56" localSheetId="68">#REF!</definedName>
    <definedName name="Excel_BuiltIn_Print_Area_56" localSheetId="69">#REF!</definedName>
    <definedName name="Excel_BuiltIn_Print_Area_56" localSheetId="70">#REF!</definedName>
    <definedName name="Excel_BuiltIn_Print_Area_56" localSheetId="71">#REF!</definedName>
    <definedName name="Excel_BuiltIn_Print_Area_56" localSheetId="72">#REF!</definedName>
    <definedName name="Excel_BuiltIn_Print_Area_56" localSheetId="73">#REF!</definedName>
    <definedName name="Excel_BuiltIn_Print_Area_56" localSheetId="74">#REF!</definedName>
    <definedName name="Excel_BuiltIn_Print_Area_56" localSheetId="75">#REF!</definedName>
    <definedName name="Excel_BuiltIn_Print_Area_56" localSheetId="76">#REF!</definedName>
    <definedName name="Excel_BuiltIn_Print_Area_56" localSheetId="77">#REF!</definedName>
    <definedName name="Excel_BuiltIn_Print_Area_56" localSheetId="78">#REF!</definedName>
    <definedName name="Excel_BuiltIn_Print_Area_56" localSheetId="79">#REF!</definedName>
    <definedName name="Excel_BuiltIn_Print_Area_56" localSheetId="80">#REF!</definedName>
    <definedName name="Excel_BuiltIn_Print_Area_56" localSheetId="81">#REF!</definedName>
    <definedName name="Excel_BuiltIn_Print_Area_56" localSheetId="82">#REF!</definedName>
    <definedName name="Excel_BuiltIn_Print_Area_56" localSheetId="83">#REF!</definedName>
    <definedName name="Excel_BuiltIn_Print_Area_56" localSheetId="84">#REF!</definedName>
    <definedName name="Excel_BuiltIn_Print_Area_56" localSheetId="85">#REF!</definedName>
    <definedName name="Excel_BuiltIn_Print_Area_56" localSheetId="86">#REF!</definedName>
    <definedName name="Excel_BuiltIn_Print_Area_56" localSheetId="87">#REF!</definedName>
    <definedName name="Excel_BuiltIn_Print_Area_56" localSheetId="88">#REF!</definedName>
    <definedName name="Excel_BuiltIn_Print_Area_56" localSheetId="89">#REF!</definedName>
    <definedName name="Excel_BuiltIn_Print_Area_56" localSheetId="90">#REF!</definedName>
    <definedName name="Excel_BuiltIn_Print_Area_56" localSheetId="91">#REF!</definedName>
    <definedName name="Excel_BuiltIn_Print_Area_56" localSheetId="92">#REF!</definedName>
    <definedName name="Excel_BuiltIn_Print_Area_56" localSheetId="93">#REF!</definedName>
    <definedName name="Excel_BuiltIn_Print_Area_56" localSheetId="94">#REF!</definedName>
    <definedName name="Excel_BuiltIn_Print_Area_56" localSheetId="95">#REF!</definedName>
    <definedName name="Excel_BuiltIn_Print_Area_56" localSheetId="96">#REF!</definedName>
    <definedName name="Excel_BuiltIn_Print_Area_56" localSheetId="97">#REF!</definedName>
    <definedName name="Excel_BuiltIn_Print_Area_56" localSheetId="98">#REF!</definedName>
    <definedName name="Excel_BuiltIn_Print_Area_56" localSheetId="99">#REF!</definedName>
    <definedName name="Excel_BuiltIn_Print_Area_56">#REF!</definedName>
    <definedName name="Excel_BuiltIn_Print_Area_57" localSheetId="45">#REF!</definedName>
    <definedName name="Excel_BuiltIn_Print_Area_57" localSheetId="43">#REF!</definedName>
    <definedName name="Excel_BuiltIn_Print_Area_57" localSheetId="44">#REF!</definedName>
    <definedName name="Excel_BuiltIn_Print_Area_57" localSheetId="46">#REF!</definedName>
    <definedName name="Excel_BuiltIn_Print_Area_57" localSheetId="47">#REF!</definedName>
    <definedName name="Excel_BuiltIn_Print_Area_57" localSheetId="48">#REF!</definedName>
    <definedName name="Excel_BuiltIn_Print_Area_57" localSheetId="49">#REF!</definedName>
    <definedName name="Excel_BuiltIn_Print_Area_57" localSheetId="50">#REF!</definedName>
    <definedName name="Excel_BuiltIn_Print_Area_57" localSheetId="51">#REF!</definedName>
    <definedName name="Excel_BuiltIn_Print_Area_57" localSheetId="52">#REF!</definedName>
    <definedName name="Excel_BuiltIn_Print_Area_57" localSheetId="53">#REF!</definedName>
    <definedName name="Excel_BuiltIn_Print_Area_57" localSheetId="54">#REF!</definedName>
    <definedName name="Excel_BuiltIn_Print_Area_57" localSheetId="55">#REF!</definedName>
    <definedName name="Excel_BuiltIn_Print_Area_57" localSheetId="56">#REF!</definedName>
    <definedName name="Excel_BuiltIn_Print_Area_57" localSheetId="57">#REF!</definedName>
    <definedName name="Excel_BuiltIn_Print_Area_57" localSheetId="58">#REF!</definedName>
    <definedName name="Excel_BuiltIn_Print_Area_57" localSheetId="59">#REF!</definedName>
    <definedName name="Excel_BuiltIn_Print_Area_57" localSheetId="60">#REF!</definedName>
    <definedName name="Excel_BuiltIn_Print_Area_57" localSheetId="61">#REF!</definedName>
    <definedName name="Excel_BuiltIn_Print_Area_57" localSheetId="62">#REF!</definedName>
    <definedName name="Excel_BuiltIn_Print_Area_57" localSheetId="63">#REF!</definedName>
    <definedName name="Excel_BuiltIn_Print_Area_57" localSheetId="64">#REF!</definedName>
    <definedName name="Excel_BuiltIn_Print_Area_57" localSheetId="65">#REF!</definedName>
    <definedName name="Excel_BuiltIn_Print_Area_57" localSheetId="66">#REF!</definedName>
    <definedName name="Excel_BuiltIn_Print_Area_57" localSheetId="67">#REF!</definedName>
    <definedName name="Excel_BuiltIn_Print_Area_57" localSheetId="68">#REF!</definedName>
    <definedName name="Excel_BuiltIn_Print_Area_57" localSheetId="69">#REF!</definedName>
    <definedName name="Excel_BuiltIn_Print_Area_57" localSheetId="70">#REF!</definedName>
    <definedName name="Excel_BuiltIn_Print_Area_57" localSheetId="71">#REF!</definedName>
    <definedName name="Excel_BuiltIn_Print_Area_57" localSheetId="72">#REF!</definedName>
    <definedName name="Excel_BuiltIn_Print_Area_57" localSheetId="73">#REF!</definedName>
    <definedName name="Excel_BuiltIn_Print_Area_57" localSheetId="74">#REF!</definedName>
    <definedName name="Excel_BuiltIn_Print_Area_57" localSheetId="75">#REF!</definedName>
    <definedName name="Excel_BuiltIn_Print_Area_57" localSheetId="76">#REF!</definedName>
    <definedName name="Excel_BuiltIn_Print_Area_57" localSheetId="77">#REF!</definedName>
    <definedName name="Excel_BuiltIn_Print_Area_57" localSheetId="78">#REF!</definedName>
    <definedName name="Excel_BuiltIn_Print_Area_57" localSheetId="79">#REF!</definedName>
    <definedName name="Excel_BuiltIn_Print_Area_57" localSheetId="80">#REF!</definedName>
    <definedName name="Excel_BuiltIn_Print_Area_57" localSheetId="81">#REF!</definedName>
    <definedName name="Excel_BuiltIn_Print_Area_57" localSheetId="82">#REF!</definedName>
    <definedName name="Excel_BuiltIn_Print_Area_57" localSheetId="83">#REF!</definedName>
    <definedName name="Excel_BuiltIn_Print_Area_57" localSheetId="84">#REF!</definedName>
    <definedName name="Excel_BuiltIn_Print_Area_57" localSheetId="85">#REF!</definedName>
    <definedName name="Excel_BuiltIn_Print_Area_57" localSheetId="86">#REF!</definedName>
    <definedName name="Excel_BuiltIn_Print_Area_57" localSheetId="87">#REF!</definedName>
    <definedName name="Excel_BuiltIn_Print_Area_57" localSheetId="88">#REF!</definedName>
    <definedName name="Excel_BuiltIn_Print_Area_57" localSheetId="89">#REF!</definedName>
    <definedName name="Excel_BuiltIn_Print_Area_57" localSheetId="90">#REF!</definedName>
    <definedName name="Excel_BuiltIn_Print_Area_57" localSheetId="91">#REF!</definedName>
    <definedName name="Excel_BuiltIn_Print_Area_57" localSheetId="92">#REF!</definedName>
    <definedName name="Excel_BuiltIn_Print_Area_57" localSheetId="93">#REF!</definedName>
    <definedName name="Excel_BuiltIn_Print_Area_57" localSheetId="94">#REF!</definedName>
    <definedName name="Excel_BuiltIn_Print_Area_57" localSheetId="95">#REF!</definedName>
    <definedName name="Excel_BuiltIn_Print_Area_57" localSheetId="96">#REF!</definedName>
    <definedName name="Excel_BuiltIn_Print_Area_57" localSheetId="97">#REF!</definedName>
    <definedName name="Excel_BuiltIn_Print_Area_57" localSheetId="98">#REF!</definedName>
    <definedName name="Excel_BuiltIn_Print_Area_57" localSheetId="99">#REF!</definedName>
    <definedName name="Excel_BuiltIn_Print_Area_57">#REF!</definedName>
    <definedName name="Excel_BuiltIn_Print_Area_58" localSheetId="45">#REF!</definedName>
    <definedName name="Excel_BuiltIn_Print_Area_58" localSheetId="43">#REF!</definedName>
    <definedName name="Excel_BuiltIn_Print_Area_58" localSheetId="44">#REF!</definedName>
    <definedName name="Excel_BuiltIn_Print_Area_58" localSheetId="46">#REF!</definedName>
    <definedName name="Excel_BuiltIn_Print_Area_58" localSheetId="47">#REF!</definedName>
    <definedName name="Excel_BuiltIn_Print_Area_58" localSheetId="48">#REF!</definedName>
    <definedName name="Excel_BuiltIn_Print_Area_58" localSheetId="49">#REF!</definedName>
    <definedName name="Excel_BuiltIn_Print_Area_58" localSheetId="50">#REF!</definedName>
    <definedName name="Excel_BuiltIn_Print_Area_58" localSheetId="51">#REF!</definedName>
    <definedName name="Excel_BuiltIn_Print_Area_58" localSheetId="52">#REF!</definedName>
    <definedName name="Excel_BuiltIn_Print_Area_58" localSheetId="53">#REF!</definedName>
    <definedName name="Excel_BuiltIn_Print_Area_58" localSheetId="54">#REF!</definedName>
    <definedName name="Excel_BuiltIn_Print_Area_58" localSheetId="55">#REF!</definedName>
    <definedName name="Excel_BuiltIn_Print_Area_58" localSheetId="56">#REF!</definedName>
    <definedName name="Excel_BuiltIn_Print_Area_58" localSheetId="57">#REF!</definedName>
    <definedName name="Excel_BuiltIn_Print_Area_58" localSheetId="58">#REF!</definedName>
    <definedName name="Excel_BuiltIn_Print_Area_58" localSheetId="59">#REF!</definedName>
    <definedName name="Excel_BuiltIn_Print_Area_58" localSheetId="60">#REF!</definedName>
    <definedName name="Excel_BuiltIn_Print_Area_58" localSheetId="61">#REF!</definedName>
    <definedName name="Excel_BuiltIn_Print_Area_58" localSheetId="62">#REF!</definedName>
    <definedName name="Excel_BuiltIn_Print_Area_58" localSheetId="63">#REF!</definedName>
    <definedName name="Excel_BuiltIn_Print_Area_58" localSheetId="64">#REF!</definedName>
    <definedName name="Excel_BuiltIn_Print_Area_58" localSheetId="65">#REF!</definedName>
    <definedName name="Excel_BuiltIn_Print_Area_58" localSheetId="66">#REF!</definedName>
    <definedName name="Excel_BuiltIn_Print_Area_58" localSheetId="67">#REF!</definedName>
    <definedName name="Excel_BuiltIn_Print_Area_58" localSheetId="68">#REF!</definedName>
    <definedName name="Excel_BuiltIn_Print_Area_58" localSheetId="69">#REF!</definedName>
    <definedName name="Excel_BuiltIn_Print_Area_58" localSheetId="70">#REF!</definedName>
    <definedName name="Excel_BuiltIn_Print_Area_58" localSheetId="71">#REF!</definedName>
    <definedName name="Excel_BuiltIn_Print_Area_58" localSheetId="72">#REF!</definedName>
    <definedName name="Excel_BuiltIn_Print_Area_58" localSheetId="73">#REF!</definedName>
    <definedName name="Excel_BuiltIn_Print_Area_58" localSheetId="74">#REF!</definedName>
    <definedName name="Excel_BuiltIn_Print_Area_58" localSheetId="75">#REF!</definedName>
    <definedName name="Excel_BuiltIn_Print_Area_58" localSheetId="76">#REF!</definedName>
    <definedName name="Excel_BuiltIn_Print_Area_58" localSheetId="77">#REF!</definedName>
    <definedName name="Excel_BuiltIn_Print_Area_58" localSheetId="78">#REF!</definedName>
    <definedName name="Excel_BuiltIn_Print_Area_58" localSheetId="79">#REF!</definedName>
    <definedName name="Excel_BuiltIn_Print_Area_58" localSheetId="80">#REF!</definedName>
    <definedName name="Excel_BuiltIn_Print_Area_58" localSheetId="81">#REF!</definedName>
    <definedName name="Excel_BuiltIn_Print_Area_58" localSheetId="82">#REF!</definedName>
    <definedName name="Excel_BuiltIn_Print_Area_58" localSheetId="83">#REF!</definedName>
    <definedName name="Excel_BuiltIn_Print_Area_58" localSheetId="84">#REF!</definedName>
    <definedName name="Excel_BuiltIn_Print_Area_58" localSheetId="85">#REF!</definedName>
    <definedName name="Excel_BuiltIn_Print_Area_58" localSheetId="86">#REF!</definedName>
    <definedName name="Excel_BuiltIn_Print_Area_58" localSheetId="87">#REF!</definedName>
    <definedName name="Excel_BuiltIn_Print_Area_58" localSheetId="88">#REF!</definedName>
    <definedName name="Excel_BuiltIn_Print_Area_58" localSheetId="89">#REF!</definedName>
    <definedName name="Excel_BuiltIn_Print_Area_58" localSheetId="90">#REF!</definedName>
    <definedName name="Excel_BuiltIn_Print_Area_58" localSheetId="91">#REF!</definedName>
    <definedName name="Excel_BuiltIn_Print_Area_58" localSheetId="92">#REF!</definedName>
    <definedName name="Excel_BuiltIn_Print_Area_58" localSheetId="93">#REF!</definedName>
    <definedName name="Excel_BuiltIn_Print_Area_58" localSheetId="94">#REF!</definedName>
    <definedName name="Excel_BuiltIn_Print_Area_58" localSheetId="95">#REF!</definedName>
    <definedName name="Excel_BuiltIn_Print_Area_58" localSheetId="96">#REF!</definedName>
    <definedName name="Excel_BuiltIn_Print_Area_58" localSheetId="97">#REF!</definedName>
    <definedName name="Excel_BuiltIn_Print_Area_58" localSheetId="98">#REF!</definedName>
    <definedName name="Excel_BuiltIn_Print_Area_58" localSheetId="99">#REF!</definedName>
    <definedName name="Excel_BuiltIn_Print_Area_58">#REF!</definedName>
    <definedName name="Excel_BuiltIn_Print_Area_6" localSheetId="45">#REF!</definedName>
    <definedName name="Excel_BuiltIn_Print_Area_6" localSheetId="43">#REF!</definedName>
    <definedName name="Excel_BuiltIn_Print_Area_6" localSheetId="44">#REF!</definedName>
    <definedName name="Excel_BuiltIn_Print_Area_6" localSheetId="46">#REF!</definedName>
    <definedName name="Excel_BuiltIn_Print_Area_6" localSheetId="47">#REF!</definedName>
    <definedName name="Excel_BuiltIn_Print_Area_6" localSheetId="48">#REF!</definedName>
    <definedName name="Excel_BuiltIn_Print_Area_6" localSheetId="49">#REF!</definedName>
    <definedName name="Excel_BuiltIn_Print_Area_6" localSheetId="50">#REF!</definedName>
    <definedName name="Excel_BuiltIn_Print_Area_6" localSheetId="51">#REF!</definedName>
    <definedName name="Excel_BuiltIn_Print_Area_6" localSheetId="52">#REF!</definedName>
    <definedName name="Excel_BuiltIn_Print_Area_6" localSheetId="53">#REF!</definedName>
    <definedName name="Excel_BuiltIn_Print_Area_6" localSheetId="54">#REF!</definedName>
    <definedName name="Excel_BuiltIn_Print_Area_6" localSheetId="55">#REF!</definedName>
    <definedName name="Excel_BuiltIn_Print_Area_6" localSheetId="56">#REF!</definedName>
    <definedName name="Excel_BuiltIn_Print_Area_6" localSheetId="57">#REF!</definedName>
    <definedName name="Excel_BuiltIn_Print_Area_6" localSheetId="58">#REF!</definedName>
    <definedName name="Excel_BuiltIn_Print_Area_6" localSheetId="59">#REF!</definedName>
    <definedName name="Excel_BuiltIn_Print_Area_6" localSheetId="60">#REF!</definedName>
    <definedName name="Excel_BuiltIn_Print_Area_6" localSheetId="61">#REF!</definedName>
    <definedName name="Excel_BuiltIn_Print_Area_6" localSheetId="62">#REF!</definedName>
    <definedName name="Excel_BuiltIn_Print_Area_6" localSheetId="63">#REF!</definedName>
    <definedName name="Excel_BuiltIn_Print_Area_6" localSheetId="64">#REF!</definedName>
    <definedName name="Excel_BuiltIn_Print_Area_6" localSheetId="65">#REF!</definedName>
    <definedName name="Excel_BuiltIn_Print_Area_6" localSheetId="66">#REF!</definedName>
    <definedName name="Excel_BuiltIn_Print_Area_6" localSheetId="67">#REF!</definedName>
    <definedName name="Excel_BuiltIn_Print_Area_6" localSheetId="68">#REF!</definedName>
    <definedName name="Excel_BuiltIn_Print_Area_6" localSheetId="69">#REF!</definedName>
    <definedName name="Excel_BuiltIn_Print_Area_6" localSheetId="70">#REF!</definedName>
    <definedName name="Excel_BuiltIn_Print_Area_6" localSheetId="71">#REF!</definedName>
    <definedName name="Excel_BuiltIn_Print_Area_6" localSheetId="72">#REF!</definedName>
    <definedName name="Excel_BuiltIn_Print_Area_6" localSheetId="73">#REF!</definedName>
    <definedName name="Excel_BuiltIn_Print_Area_6" localSheetId="74">#REF!</definedName>
    <definedName name="Excel_BuiltIn_Print_Area_6" localSheetId="75">#REF!</definedName>
    <definedName name="Excel_BuiltIn_Print_Area_6" localSheetId="76">#REF!</definedName>
    <definedName name="Excel_BuiltIn_Print_Area_6" localSheetId="77">#REF!</definedName>
    <definedName name="Excel_BuiltIn_Print_Area_6" localSheetId="78">#REF!</definedName>
    <definedName name="Excel_BuiltIn_Print_Area_6" localSheetId="79">#REF!</definedName>
    <definedName name="Excel_BuiltIn_Print_Area_6" localSheetId="80">#REF!</definedName>
    <definedName name="Excel_BuiltIn_Print_Area_6" localSheetId="81">#REF!</definedName>
    <definedName name="Excel_BuiltIn_Print_Area_6" localSheetId="82">#REF!</definedName>
    <definedName name="Excel_BuiltIn_Print_Area_6" localSheetId="83">#REF!</definedName>
    <definedName name="Excel_BuiltIn_Print_Area_6" localSheetId="84">#REF!</definedName>
    <definedName name="Excel_BuiltIn_Print_Area_6" localSheetId="85">#REF!</definedName>
    <definedName name="Excel_BuiltIn_Print_Area_6" localSheetId="86">#REF!</definedName>
    <definedName name="Excel_BuiltIn_Print_Area_6" localSheetId="87">#REF!</definedName>
    <definedName name="Excel_BuiltIn_Print_Area_6" localSheetId="88">#REF!</definedName>
    <definedName name="Excel_BuiltIn_Print_Area_6" localSheetId="89">#REF!</definedName>
    <definedName name="Excel_BuiltIn_Print_Area_6" localSheetId="90">#REF!</definedName>
    <definedName name="Excel_BuiltIn_Print_Area_6" localSheetId="91">#REF!</definedName>
    <definedName name="Excel_BuiltIn_Print_Area_6" localSheetId="92">#REF!</definedName>
    <definedName name="Excel_BuiltIn_Print_Area_6" localSheetId="93">#REF!</definedName>
    <definedName name="Excel_BuiltIn_Print_Area_6" localSheetId="94">#REF!</definedName>
    <definedName name="Excel_BuiltIn_Print_Area_6" localSheetId="95">#REF!</definedName>
    <definedName name="Excel_BuiltIn_Print_Area_6" localSheetId="96">#REF!</definedName>
    <definedName name="Excel_BuiltIn_Print_Area_6" localSheetId="97">#REF!</definedName>
    <definedName name="Excel_BuiltIn_Print_Area_6" localSheetId="98">#REF!</definedName>
    <definedName name="Excel_BuiltIn_Print_Area_6" localSheetId="99">#REF!</definedName>
    <definedName name="Excel_BuiltIn_Print_Area_6">#REF!</definedName>
    <definedName name="Excel_BuiltIn_Print_Area_60">"$GEN.$#REF!$#REF!:$#REF!$#REF!"</definedName>
    <definedName name="Excel_BuiltIn_Print_Area_7" localSheetId="22">#REF!</definedName>
    <definedName name="Excel_BuiltIn_Print_Area_7" localSheetId="23">#REF!</definedName>
    <definedName name="Excel_BuiltIn_Print_Area_7" localSheetId="24">#REF!</definedName>
    <definedName name="Excel_BuiltIn_Print_Area_7" localSheetId="25">#REF!</definedName>
    <definedName name="Excel_BuiltIn_Print_Area_7" localSheetId="26">#REF!</definedName>
    <definedName name="Excel_BuiltIn_Print_Area_7" localSheetId="27">#REF!</definedName>
    <definedName name="Excel_BuiltIn_Print_Area_7" localSheetId="28">#REF!</definedName>
    <definedName name="Excel_BuiltIn_Print_Area_7" localSheetId="29">#REF!</definedName>
    <definedName name="Excel_BuiltIn_Print_Area_7" localSheetId="30">#REF!</definedName>
    <definedName name="Excel_BuiltIn_Print_Area_7" localSheetId="31">#REF!</definedName>
    <definedName name="Excel_BuiltIn_Print_Area_7" localSheetId="32">#REF!</definedName>
    <definedName name="Excel_BuiltIn_Print_Area_7" localSheetId="33">#REF!</definedName>
    <definedName name="Excel_BuiltIn_Print_Area_7" localSheetId="34">#REF!</definedName>
    <definedName name="Excel_BuiltIn_Print_Area_7" localSheetId="35">#REF!</definedName>
    <definedName name="Excel_BuiltIn_Print_Area_7" localSheetId="36">#REF!</definedName>
    <definedName name="Excel_BuiltIn_Print_Area_7" localSheetId="37">#REF!</definedName>
    <definedName name="Excel_BuiltIn_Print_Area_7" localSheetId="38">#REF!</definedName>
    <definedName name="Excel_BuiltIn_Print_Area_7" localSheetId="39">#REF!</definedName>
    <definedName name="Excel_BuiltIn_Print_Area_7" localSheetId="40">#REF!</definedName>
    <definedName name="Excel_BuiltIn_Print_Area_7" localSheetId="41">#REF!</definedName>
    <definedName name="Excel_BuiltIn_Print_Area_7" localSheetId="42">#REF!</definedName>
    <definedName name="Excel_BuiltIn_Print_Area_7" localSheetId="45">#REF!</definedName>
    <definedName name="Excel_BuiltIn_Print_Area_7" localSheetId="43">#REF!</definedName>
    <definedName name="Excel_BuiltIn_Print_Area_7" localSheetId="44">#REF!</definedName>
    <definedName name="Excel_BuiltIn_Print_Area_7" localSheetId="46">#REF!</definedName>
    <definedName name="Excel_BuiltIn_Print_Area_7" localSheetId="47">#REF!</definedName>
    <definedName name="Excel_BuiltIn_Print_Area_7" localSheetId="48">#REF!</definedName>
    <definedName name="Excel_BuiltIn_Print_Area_7" localSheetId="49">#REF!</definedName>
    <definedName name="Excel_BuiltIn_Print_Area_7" localSheetId="50">#REF!</definedName>
    <definedName name="Excel_BuiltIn_Print_Area_7" localSheetId="51">#REF!</definedName>
    <definedName name="Excel_BuiltIn_Print_Area_7" localSheetId="52">#REF!</definedName>
    <definedName name="Excel_BuiltIn_Print_Area_7" localSheetId="53">#REF!</definedName>
    <definedName name="Excel_BuiltIn_Print_Area_7" localSheetId="54">#REF!</definedName>
    <definedName name="Excel_BuiltIn_Print_Area_7" localSheetId="55">#REF!</definedName>
    <definedName name="Excel_BuiltIn_Print_Area_7" localSheetId="56">#REF!</definedName>
    <definedName name="Excel_BuiltIn_Print_Area_7" localSheetId="57">#REF!</definedName>
    <definedName name="Excel_BuiltIn_Print_Area_7" localSheetId="58">#REF!</definedName>
    <definedName name="Excel_BuiltIn_Print_Area_7" localSheetId="59">#REF!</definedName>
    <definedName name="Excel_BuiltIn_Print_Area_7" localSheetId="60">#REF!</definedName>
    <definedName name="Excel_BuiltIn_Print_Area_7" localSheetId="61">#REF!</definedName>
    <definedName name="Excel_BuiltIn_Print_Area_7" localSheetId="62">#REF!</definedName>
    <definedName name="Excel_BuiltIn_Print_Area_7" localSheetId="63">#REF!</definedName>
    <definedName name="Excel_BuiltIn_Print_Area_7" localSheetId="64">#REF!</definedName>
    <definedName name="Excel_BuiltIn_Print_Area_7" localSheetId="65">#REF!</definedName>
    <definedName name="Excel_BuiltIn_Print_Area_7" localSheetId="66">#REF!</definedName>
    <definedName name="Excel_BuiltIn_Print_Area_7" localSheetId="67">#REF!</definedName>
    <definedName name="Excel_BuiltIn_Print_Area_7" localSheetId="68">#REF!</definedName>
    <definedName name="Excel_BuiltIn_Print_Area_7" localSheetId="69">#REF!</definedName>
    <definedName name="Excel_BuiltIn_Print_Area_7" localSheetId="70">#REF!</definedName>
    <definedName name="Excel_BuiltIn_Print_Area_7" localSheetId="71">#REF!</definedName>
    <definedName name="Excel_BuiltIn_Print_Area_7" localSheetId="72">#REF!</definedName>
    <definedName name="Excel_BuiltIn_Print_Area_7" localSheetId="73">#REF!</definedName>
    <definedName name="Excel_BuiltIn_Print_Area_7" localSheetId="74">#REF!</definedName>
    <definedName name="Excel_BuiltIn_Print_Area_7" localSheetId="75">#REF!</definedName>
    <definedName name="Excel_BuiltIn_Print_Area_7" localSheetId="76">#REF!</definedName>
    <definedName name="Excel_BuiltIn_Print_Area_7" localSheetId="77">#REF!</definedName>
    <definedName name="Excel_BuiltIn_Print_Area_7" localSheetId="78">#REF!</definedName>
    <definedName name="Excel_BuiltIn_Print_Area_7" localSheetId="79">#REF!</definedName>
    <definedName name="Excel_BuiltIn_Print_Area_7" localSheetId="80">#REF!</definedName>
    <definedName name="Excel_BuiltIn_Print_Area_7" localSheetId="81">#REF!</definedName>
    <definedName name="Excel_BuiltIn_Print_Area_7" localSheetId="82">#REF!</definedName>
    <definedName name="Excel_BuiltIn_Print_Area_7" localSheetId="83">#REF!</definedName>
    <definedName name="Excel_BuiltIn_Print_Area_7" localSheetId="84">#REF!</definedName>
    <definedName name="Excel_BuiltIn_Print_Area_7" localSheetId="85">#REF!</definedName>
    <definedName name="Excel_BuiltIn_Print_Area_7" localSheetId="86">#REF!</definedName>
    <definedName name="Excel_BuiltIn_Print_Area_7" localSheetId="87">#REF!</definedName>
    <definedName name="Excel_BuiltIn_Print_Area_7" localSheetId="88">#REF!</definedName>
    <definedName name="Excel_BuiltIn_Print_Area_7" localSheetId="89">#REF!</definedName>
    <definedName name="Excel_BuiltIn_Print_Area_7" localSheetId="90">#REF!</definedName>
    <definedName name="Excel_BuiltIn_Print_Area_7" localSheetId="91">#REF!</definedName>
    <definedName name="Excel_BuiltIn_Print_Area_7" localSheetId="92">#REF!</definedName>
    <definedName name="Excel_BuiltIn_Print_Area_7" localSheetId="93">#REF!</definedName>
    <definedName name="Excel_BuiltIn_Print_Area_7" localSheetId="94">#REF!</definedName>
    <definedName name="Excel_BuiltIn_Print_Area_7" localSheetId="95">#REF!</definedName>
    <definedName name="Excel_BuiltIn_Print_Area_7" localSheetId="96">#REF!</definedName>
    <definedName name="Excel_BuiltIn_Print_Area_7" localSheetId="97">#REF!</definedName>
    <definedName name="Excel_BuiltIn_Print_Area_7" localSheetId="98">#REF!</definedName>
    <definedName name="Excel_BuiltIn_Print_Area_7" localSheetId="99">#REF!</definedName>
    <definedName name="Excel_BuiltIn_Print_Area_7" localSheetId="15">#REF!</definedName>
    <definedName name="Excel_BuiltIn_Print_Area_7" localSheetId="16">#REF!</definedName>
    <definedName name="Excel_BuiltIn_Print_Area_7" localSheetId="17">#REF!</definedName>
    <definedName name="Excel_BuiltIn_Print_Area_7" localSheetId="18">#REF!</definedName>
    <definedName name="Excel_BuiltIn_Print_Area_7" localSheetId="19">#REF!</definedName>
    <definedName name="Excel_BuiltIn_Print_Area_7" localSheetId="20">#REF!</definedName>
    <definedName name="Excel_BuiltIn_Print_Area_7" localSheetId="21">#REF!</definedName>
    <definedName name="Excel_BuiltIn_Print_Area_7" localSheetId="14">#REF!</definedName>
    <definedName name="Excel_BuiltIn_Print_Area_7" localSheetId="7">#REF!</definedName>
    <definedName name="Excel_BuiltIn_Print_Area_7" localSheetId="8">#REF!</definedName>
    <definedName name="Excel_BuiltIn_Print_Area_7" localSheetId="9">#REF!</definedName>
    <definedName name="Excel_BuiltIn_Print_Area_7" localSheetId="10">#REF!</definedName>
    <definedName name="Excel_BuiltIn_Print_Area_7" localSheetId="11">#REF!</definedName>
    <definedName name="Excel_BuiltIn_Print_Area_7" localSheetId="12">#REF!</definedName>
    <definedName name="Excel_BuiltIn_Print_Area_7" localSheetId="13">#REF!</definedName>
    <definedName name="Excel_BuiltIn_Print_Area_7" localSheetId="5">#REF!</definedName>
    <definedName name="Excel_BuiltIn_Print_Area_7" localSheetId="6">#REF!</definedName>
    <definedName name="Excel_BuiltIn_Print_Area_7">#REF!</definedName>
    <definedName name="Excel_BuiltIn_Print_Area_8" localSheetId="45">#REF!</definedName>
    <definedName name="Excel_BuiltIn_Print_Area_8" localSheetId="43">#REF!</definedName>
    <definedName name="Excel_BuiltIn_Print_Area_8" localSheetId="44">#REF!</definedName>
    <definedName name="Excel_BuiltIn_Print_Area_8" localSheetId="46">#REF!</definedName>
    <definedName name="Excel_BuiltIn_Print_Area_8" localSheetId="47">#REF!</definedName>
    <definedName name="Excel_BuiltIn_Print_Area_8" localSheetId="48">#REF!</definedName>
    <definedName name="Excel_BuiltIn_Print_Area_8" localSheetId="49">#REF!</definedName>
    <definedName name="Excel_BuiltIn_Print_Area_8" localSheetId="50">#REF!</definedName>
    <definedName name="Excel_BuiltIn_Print_Area_8" localSheetId="51">#REF!</definedName>
    <definedName name="Excel_BuiltIn_Print_Area_8" localSheetId="52">#REF!</definedName>
    <definedName name="Excel_BuiltIn_Print_Area_8" localSheetId="53">#REF!</definedName>
    <definedName name="Excel_BuiltIn_Print_Area_8" localSheetId="54">#REF!</definedName>
    <definedName name="Excel_BuiltIn_Print_Area_8" localSheetId="55">#REF!</definedName>
    <definedName name="Excel_BuiltIn_Print_Area_8" localSheetId="56">#REF!</definedName>
    <definedName name="Excel_BuiltIn_Print_Area_8" localSheetId="57">#REF!</definedName>
    <definedName name="Excel_BuiltIn_Print_Area_8" localSheetId="58">#REF!</definedName>
    <definedName name="Excel_BuiltIn_Print_Area_8" localSheetId="59">#REF!</definedName>
    <definedName name="Excel_BuiltIn_Print_Area_8" localSheetId="60">#REF!</definedName>
    <definedName name="Excel_BuiltIn_Print_Area_8" localSheetId="61">#REF!</definedName>
    <definedName name="Excel_BuiltIn_Print_Area_8" localSheetId="62">#REF!</definedName>
    <definedName name="Excel_BuiltIn_Print_Area_8" localSheetId="63">#REF!</definedName>
    <definedName name="Excel_BuiltIn_Print_Area_8" localSheetId="64">#REF!</definedName>
    <definedName name="Excel_BuiltIn_Print_Area_8" localSheetId="65">#REF!</definedName>
    <definedName name="Excel_BuiltIn_Print_Area_8" localSheetId="66">#REF!</definedName>
    <definedName name="Excel_BuiltIn_Print_Area_8" localSheetId="67">#REF!</definedName>
    <definedName name="Excel_BuiltIn_Print_Area_8" localSheetId="68">#REF!</definedName>
    <definedName name="Excel_BuiltIn_Print_Area_8" localSheetId="69">#REF!</definedName>
    <definedName name="Excel_BuiltIn_Print_Area_8" localSheetId="70">#REF!</definedName>
    <definedName name="Excel_BuiltIn_Print_Area_8" localSheetId="71">#REF!</definedName>
    <definedName name="Excel_BuiltIn_Print_Area_8" localSheetId="72">#REF!</definedName>
    <definedName name="Excel_BuiltIn_Print_Area_8" localSheetId="73">#REF!</definedName>
    <definedName name="Excel_BuiltIn_Print_Area_8" localSheetId="74">#REF!</definedName>
    <definedName name="Excel_BuiltIn_Print_Area_8" localSheetId="75">#REF!</definedName>
    <definedName name="Excel_BuiltIn_Print_Area_8" localSheetId="76">#REF!</definedName>
    <definedName name="Excel_BuiltIn_Print_Area_8" localSheetId="77">#REF!</definedName>
    <definedName name="Excel_BuiltIn_Print_Area_8" localSheetId="78">#REF!</definedName>
    <definedName name="Excel_BuiltIn_Print_Area_8" localSheetId="79">#REF!</definedName>
    <definedName name="Excel_BuiltIn_Print_Area_8" localSheetId="80">#REF!</definedName>
    <definedName name="Excel_BuiltIn_Print_Area_8" localSheetId="81">#REF!</definedName>
    <definedName name="Excel_BuiltIn_Print_Area_8" localSheetId="82">#REF!</definedName>
    <definedName name="Excel_BuiltIn_Print_Area_8" localSheetId="83">#REF!</definedName>
    <definedName name="Excel_BuiltIn_Print_Area_8" localSheetId="84">#REF!</definedName>
    <definedName name="Excel_BuiltIn_Print_Area_8" localSheetId="85">#REF!</definedName>
    <definedName name="Excel_BuiltIn_Print_Area_8" localSheetId="86">#REF!</definedName>
    <definedName name="Excel_BuiltIn_Print_Area_8" localSheetId="87">#REF!</definedName>
    <definedName name="Excel_BuiltIn_Print_Area_8" localSheetId="88">#REF!</definedName>
    <definedName name="Excel_BuiltIn_Print_Area_8" localSheetId="89">#REF!</definedName>
    <definedName name="Excel_BuiltIn_Print_Area_8" localSheetId="90">#REF!</definedName>
    <definedName name="Excel_BuiltIn_Print_Area_8" localSheetId="91">#REF!</definedName>
    <definedName name="Excel_BuiltIn_Print_Area_8" localSheetId="92">#REF!</definedName>
    <definedName name="Excel_BuiltIn_Print_Area_8" localSheetId="93">#REF!</definedName>
    <definedName name="Excel_BuiltIn_Print_Area_8" localSheetId="94">#REF!</definedName>
    <definedName name="Excel_BuiltIn_Print_Area_8" localSheetId="95">#REF!</definedName>
    <definedName name="Excel_BuiltIn_Print_Area_8" localSheetId="96">#REF!</definedName>
    <definedName name="Excel_BuiltIn_Print_Area_8" localSheetId="97">#REF!</definedName>
    <definedName name="Excel_BuiltIn_Print_Area_8" localSheetId="98">#REF!</definedName>
    <definedName name="Excel_BuiltIn_Print_Area_8" localSheetId="99">#REF!</definedName>
    <definedName name="Excel_BuiltIn_Print_Area_8" localSheetId="5">#REF!</definedName>
    <definedName name="Excel_BuiltIn_Print_Area_8">#REF!</definedName>
    <definedName name="Excel_BuiltIn_Print_Area_9" localSheetId="45">#REF!</definedName>
    <definedName name="Excel_BuiltIn_Print_Area_9" localSheetId="43">#REF!</definedName>
    <definedName name="Excel_BuiltIn_Print_Area_9" localSheetId="44">#REF!</definedName>
    <definedName name="Excel_BuiltIn_Print_Area_9" localSheetId="46">#REF!</definedName>
    <definedName name="Excel_BuiltIn_Print_Area_9" localSheetId="47">#REF!</definedName>
    <definedName name="Excel_BuiltIn_Print_Area_9" localSheetId="48">#REF!</definedName>
    <definedName name="Excel_BuiltIn_Print_Area_9" localSheetId="49">#REF!</definedName>
    <definedName name="Excel_BuiltIn_Print_Area_9" localSheetId="50">#REF!</definedName>
    <definedName name="Excel_BuiltIn_Print_Area_9" localSheetId="51">#REF!</definedName>
    <definedName name="Excel_BuiltIn_Print_Area_9" localSheetId="52">#REF!</definedName>
    <definedName name="Excel_BuiltIn_Print_Area_9" localSheetId="53">#REF!</definedName>
    <definedName name="Excel_BuiltIn_Print_Area_9" localSheetId="54">#REF!</definedName>
    <definedName name="Excel_BuiltIn_Print_Area_9" localSheetId="55">#REF!</definedName>
    <definedName name="Excel_BuiltIn_Print_Area_9" localSheetId="56">#REF!</definedName>
    <definedName name="Excel_BuiltIn_Print_Area_9" localSheetId="57">#REF!</definedName>
    <definedName name="Excel_BuiltIn_Print_Area_9" localSheetId="58">#REF!</definedName>
    <definedName name="Excel_BuiltIn_Print_Area_9" localSheetId="59">#REF!</definedName>
    <definedName name="Excel_BuiltIn_Print_Area_9" localSheetId="60">#REF!</definedName>
    <definedName name="Excel_BuiltIn_Print_Area_9" localSheetId="61">#REF!</definedName>
    <definedName name="Excel_BuiltIn_Print_Area_9" localSheetId="62">#REF!</definedName>
    <definedName name="Excel_BuiltIn_Print_Area_9" localSheetId="63">#REF!</definedName>
    <definedName name="Excel_BuiltIn_Print_Area_9" localSheetId="64">#REF!</definedName>
    <definedName name="Excel_BuiltIn_Print_Area_9" localSheetId="65">#REF!</definedName>
    <definedName name="Excel_BuiltIn_Print_Area_9" localSheetId="66">#REF!</definedName>
    <definedName name="Excel_BuiltIn_Print_Area_9" localSheetId="67">#REF!</definedName>
    <definedName name="Excel_BuiltIn_Print_Area_9" localSheetId="68">#REF!</definedName>
    <definedName name="Excel_BuiltIn_Print_Area_9" localSheetId="69">#REF!</definedName>
    <definedName name="Excel_BuiltIn_Print_Area_9" localSheetId="70">#REF!</definedName>
    <definedName name="Excel_BuiltIn_Print_Area_9" localSheetId="71">#REF!</definedName>
    <definedName name="Excel_BuiltIn_Print_Area_9" localSheetId="72">#REF!</definedName>
    <definedName name="Excel_BuiltIn_Print_Area_9" localSheetId="73">#REF!</definedName>
    <definedName name="Excel_BuiltIn_Print_Area_9" localSheetId="74">#REF!</definedName>
    <definedName name="Excel_BuiltIn_Print_Area_9" localSheetId="75">#REF!</definedName>
    <definedName name="Excel_BuiltIn_Print_Area_9" localSheetId="76">#REF!</definedName>
    <definedName name="Excel_BuiltIn_Print_Area_9" localSheetId="77">#REF!</definedName>
    <definedName name="Excel_BuiltIn_Print_Area_9" localSheetId="78">#REF!</definedName>
    <definedName name="Excel_BuiltIn_Print_Area_9" localSheetId="79">#REF!</definedName>
    <definedName name="Excel_BuiltIn_Print_Area_9" localSheetId="80">#REF!</definedName>
    <definedName name="Excel_BuiltIn_Print_Area_9" localSheetId="81">#REF!</definedName>
    <definedName name="Excel_BuiltIn_Print_Area_9" localSheetId="82">#REF!</definedName>
    <definedName name="Excel_BuiltIn_Print_Area_9" localSheetId="83">#REF!</definedName>
    <definedName name="Excel_BuiltIn_Print_Area_9" localSheetId="84">#REF!</definedName>
    <definedName name="Excel_BuiltIn_Print_Area_9" localSheetId="85">#REF!</definedName>
    <definedName name="Excel_BuiltIn_Print_Area_9" localSheetId="86">#REF!</definedName>
    <definedName name="Excel_BuiltIn_Print_Area_9" localSheetId="87">#REF!</definedName>
    <definedName name="Excel_BuiltIn_Print_Area_9" localSheetId="88">#REF!</definedName>
    <definedName name="Excel_BuiltIn_Print_Area_9" localSheetId="89">#REF!</definedName>
    <definedName name="Excel_BuiltIn_Print_Area_9" localSheetId="90">#REF!</definedName>
    <definedName name="Excel_BuiltIn_Print_Area_9" localSheetId="91">#REF!</definedName>
    <definedName name="Excel_BuiltIn_Print_Area_9" localSheetId="92">#REF!</definedName>
    <definedName name="Excel_BuiltIn_Print_Area_9" localSheetId="93">#REF!</definedName>
    <definedName name="Excel_BuiltIn_Print_Area_9" localSheetId="94">#REF!</definedName>
    <definedName name="Excel_BuiltIn_Print_Area_9" localSheetId="95">#REF!</definedName>
    <definedName name="Excel_BuiltIn_Print_Area_9" localSheetId="96">#REF!</definedName>
    <definedName name="Excel_BuiltIn_Print_Area_9" localSheetId="97">#REF!</definedName>
    <definedName name="Excel_BuiltIn_Print_Area_9" localSheetId="98">#REF!</definedName>
    <definedName name="Excel_BuiltIn_Print_Area_9" localSheetId="99">#REF!</definedName>
    <definedName name="Excel_BuiltIn_Print_Area_9">#REF!</definedName>
    <definedName name="Excel_BuiltIn_Print_Titles_10" localSheetId="45">#REF!</definedName>
    <definedName name="Excel_BuiltIn_Print_Titles_10" localSheetId="43">#REF!</definedName>
    <definedName name="Excel_BuiltIn_Print_Titles_10" localSheetId="44">#REF!</definedName>
    <definedName name="Excel_BuiltIn_Print_Titles_10" localSheetId="46">#REF!</definedName>
    <definedName name="Excel_BuiltIn_Print_Titles_10" localSheetId="47">#REF!</definedName>
    <definedName name="Excel_BuiltIn_Print_Titles_10" localSheetId="48">#REF!</definedName>
    <definedName name="Excel_BuiltIn_Print_Titles_10" localSheetId="49">#REF!</definedName>
    <definedName name="Excel_BuiltIn_Print_Titles_10" localSheetId="50">#REF!</definedName>
    <definedName name="Excel_BuiltIn_Print_Titles_10" localSheetId="51">#REF!</definedName>
    <definedName name="Excel_BuiltIn_Print_Titles_10" localSheetId="52">#REF!</definedName>
    <definedName name="Excel_BuiltIn_Print_Titles_10" localSheetId="53">#REF!</definedName>
    <definedName name="Excel_BuiltIn_Print_Titles_10" localSheetId="54">#REF!</definedName>
    <definedName name="Excel_BuiltIn_Print_Titles_10" localSheetId="55">#REF!</definedName>
    <definedName name="Excel_BuiltIn_Print_Titles_10" localSheetId="56">#REF!</definedName>
    <definedName name="Excel_BuiltIn_Print_Titles_10" localSheetId="57">#REF!</definedName>
    <definedName name="Excel_BuiltIn_Print_Titles_10" localSheetId="58">#REF!</definedName>
    <definedName name="Excel_BuiltIn_Print_Titles_10" localSheetId="59">#REF!</definedName>
    <definedName name="Excel_BuiltIn_Print_Titles_10" localSheetId="60">#REF!</definedName>
    <definedName name="Excel_BuiltIn_Print_Titles_10" localSheetId="61">#REF!</definedName>
    <definedName name="Excel_BuiltIn_Print_Titles_10" localSheetId="62">#REF!</definedName>
    <definedName name="Excel_BuiltIn_Print_Titles_10" localSheetId="63">#REF!</definedName>
    <definedName name="Excel_BuiltIn_Print_Titles_10" localSheetId="64">#REF!</definedName>
    <definedName name="Excel_BuiltIn_Print_Titles_10" localSheetId="65">#REF!</definedName>
    <definedName name="Excel_BuiltIn_Print_Titles_10" localSheetId="66">#REF!</definedName>
    <definedName name="Excel_BuiltIn_Print_Titles_10" localSheetId="67">#REF!</definedName>
    <definedName name="Excel_BuiltIn_Print_Titles_10" localSheetId="68">#REF!</definedName>
    <definedName name="Excel_BuiltIn_Print_Titles_10" localSheetId="69">#REF!</definedName>
    <definedName name="Excel_BuiltIn_Print_Titles_10" localSheetId="70">#REF!</definedName>
    <definedName name="Excel_BuiltIn_Print_Titles_10" localSheetId="71">#REF!</definedName>
    <definedName name="Excel_BuiltIn_Print_Titles_10" localSheetId="72">#REF!</definedName>
    <definedName name="Excel_BuiltIn_Print_Titles_10" localSheetId="73">#REF!</definedName>
    <definedName name="Excel_BuiltIn_Print_Titles_10" localSheetId="74">#REF!</definedName>
    <definedName name="Excel_BuiltIn_Print_Titles_10" localSheetId="75">#REF!</definedName>
    <definedName name="Excel_BuiltIn_Print_Titles_10" localSheetId="76">#REF!</definedName>
    <definedName name="Excel_BuiltIn_Print_Titles_10" localSheetId="77">#REF!</definedName>
    <definedName name="Excel_BuiltIn_Print_Titles_10" localSheetId="78">#REF!</definedName>
    <definedName name="Excel_BuiltIn_Print_Titles_10" localSheetId="79">#REF!</definedName>
    <definedName name="Excel_BuiltIn_Print_Titles_10" localSheetId="80">#REF!</definedName>
    <definedName name="Excel_BuiltIn_Print_Titles_10" localSheetId="81">#REF!</definedName>
    <definedName name="Excel_BuiltIn_Print_Titles_10" localSheetId="82">#REF!</definedName>
    <definedName name="Excel_BuiltIn_Print_Titles_10" localSheetId="83">#REF!</definedName>
    <definedName name="Excel_BuiltIn_Print_Titles_10" localSheetId="84">#REF!</definedName>
    <definedName name="Excel_BuiltIn_Print_Titles_10" localSheetId="85">#REF!</definedName>
    <definedName name="Excel_BuiltIn_Print_Titles_10" localSheetId="86">#REF!</definedName>
    <definedName name="Excel_BuiltIn_Print_Titles_10" localSheetId="87">#REF!</definedName>
    <definedName name="Excel_BuiltIn_Print_Titles_10" localSheetId="88">#REF!</definedName>
    <definedName name="Excel_BuiltIn_Print_Titles_10" localSheetId="89">#REF!</definedName>
    <definedName name="Excel_BuiltIn_Print_Titles_10" localSheetId="90">#REF!</definedName>
    <definedName name="Excel_BuiltIn_Print_Titles_10" localSheetId="91">#REF!</definedName>
    <definedName name="Excel_BuiltIn_Print_Titles_10" localSheetId="92">#REF!</definedName>
    <definedName name="Excel_BuiltIn_Print_Titles_10" localSheetId="93">#REF!</definedName>
    <definedName name="Excel_BuiltIn_Print_Titles_10" localSheetId="94">#REF!</definedName>
    <definedName name="Excel_BuiltIn_Print_Titles_10" localSheetId="95">#REF!</definedName>
    <definedName name="Excel_BuiltIn_Print_Titles_10" localSheetId="96">#REF!</definedName>
    <definedName name="Excel_BuiltIn_Print_Titles_10" localSheetId="97">#REF!</definedName>
    <definedName name="Excel_BuiltIn_Print_Titles_10" localSheetId="98">#REF!</definedName>
    <definedName name="Excel_BuiltIn_Print_Titles_10" localSheetId="99">#REF!</definedName>
    <definedName name="Excel_BuiltIn_Print_Titles_10">#REF!</definedName>
    <definedName name="Excel_BuiltIn_Print_Titles_12" localSheetId="45">#REF!</definedName>
    <definedName name="Excel_BuiltIn_Print_Titles_12" localSheetId="43">#REF!</definedName>
    <definedName name="Excel_BuiltIn_Print_Titles_12" localSheetId="44">#REF!</definedName>
    <definedName name="Excel_BuiltIn_Print_Titles_12" localSheetId="46">#REF!</definedName>
    <definedName name="Excel_BuiltIn_Print_Titles_12" localSheetId="47">#REF!</definedName>
    <definedName name="Excel_BuiltIn_Print_Titles_12" localSheetId="48">#REF!</definedName>
    <definedName name="Excel_BuiltIn_Print_Titles_12" localSheetId="49">#REF!</definedName>
    <definedName name="Excel_BuiltIn_Print_Titles_12" localSheetId="50">#REF!</definedName>
    <definedName name="Excel_BuiltIn_Print_Titles_12" localSheetId="51">#REF!</definedName>
    <definedName name="Excel_BuiltIn_Print_Titles_12" localSheetId="52">#REF!</definedName>
    <definedName name="Excel_BuiltIn_Print_Titles_12" localSheetId="53">#REF!</definedName>
    <definedName name="Excel_BuiltIn_Print_Titles_12" localSheetId="54">#REF!</definedName>
    <definedName name="Excel_BuiltIn_Print_Titles_12" localSheetId="55">#REF!</definedName>
    <definedName name="Excel_BuiltIn_Print_Titles_12" localSheetId="56">#REF!</definedName>
    <definedName name="Excel_BuiltIn_Print_Titles_12" localSheetId="57">#REF!</definedName>
    <definedName name="Excel_BuiltIn_Print_Titles_12" localSheetId="58">#REF!</definedName>
    <definedName name="Excel_BuiltIn_Print_Titles_12" localSheetId="59">#REF!</definedName>
    <definedName name="Excel_BuiltIn_Print_Titles_12" localSheetId="60">#REF!</definedName>
    <definedName name="Excel_BuiltIn_Print_Titles_12" localSheetId="61">#REF!</definedName>
    <definedName name="Excel_BuiltIn_Print_Titles_12" localSheetId="62">#REF!</definedName>
    <definedName name="Excel_BuiltIn_Print_Titles_12" localSheetId="63">#REF!</definedName>
    <definedName name="Excel_BuiltIn_Print_Titles_12" localSheetId="64">#REF!</definedName>
    <definedName name="Excel_BuiltIn_Print_Titles_12" localSheetId="65">#REF!</definedName>
    <definedName name="Excel_BuiltIn_Print_Titles_12" localSheetId="66">#REF!</definedName>
    <definedName name="Excel_BuiltIn_Print_Titles_12" localSheetId="67">#REF!</definedName>
    <definedName name="Excel_BuiltIn_Print_Titles_12" localSheetId="68">#REF!</definedName>
    <definedName name="Excel_BuiltIn_Print_Titles_12" localSheetId="69">#REF!</definedName>
    <definedName name="Excel_BuiltIn_Print_Titles_12" localSheetId="70">#REF!</definedName>
    <definedName name="Excel_BuiltIn_Print_Titles_12" localSheetId="71">#REF!</definedName>
    <definedName name="Excel_BuiltIn_Print_Titles_12" localSheetId="72">#REF!</definedName>
    <definedName name="Excel_BuiltIn_Print_Titles_12" localSheetId="73">#REF!</definedName>
    <definedName name="Excel_BuiltIn_Print_Titles_12" localSheetId="74">#REF!</definedName>
    <definedName name="Excel_BuiltIn_Print_Titles_12" localSheetId="75">#REF!</definedName>
    <definedName name="Excel_BuiltIn_Print_Titles_12" localSheetId="76">#REF!</definedName>
    <definedName name="Excel_BuiltIn_Print_Titles_12" localSheetId="77">#REF!</definedName>
    <definedName name="Excel_BuiltIn_Print_Titles_12" localSheetId="78">#REF!</definedName>
    <definedName name="Excel_BuiltIn_Print_Titles_12" localSheetId="79">#REF!</definedName>
    <definedName name="Excel_BuiltIn_Print_Titles_12" localSheetId="80">#REF!</definedName>
    <definedName name="Excel_BuiltIn_Print_Titles_12" localSheetId="81">#REF!</definedName>
    <definedName name="Excel_BuiltIn_Print_Titles_12" localSheetId="82">#REF!</definedName>
    <definedName name="Excel_BuiltIn_Print_Titles_12" localSheetId="83">#REF!</definedName>
    <definedName name="Excel_BuiltIn_Print_Titles_12" localSheetId="84">#REF!</definedName>
    <definedName name="Excel_BuiltIn_Print_Titles_12" localSheetId="85">#REF!</definedName>
    <definedName name="Excel_BuiltIn_Print_Titles_12" localSheetId="86">#REF!</definedName>
    <definedName name="Excel_BuiltIn_Print_Titles_12" localSheetId="87">#REF!</definedName>
    <definedName name="Excel_BuiltIn_Print_Titles_12" localSheetId="88">#REF!</definedName>
    <definedName name="Excel_BuiltIn_Print_Titles_12" localSheetId="89">#REF!</definedName>
    <definedName name="Excel_BuiltIn_Print_Titles_12" localSheetId="90">#REF!</definedName>
    <definedName name="Excel_BuiltIn_Print_Titles_12" localSheetId="91">#REF!</definedName>
    <definedName name="Excel_BuiltIn_Print_Titles_12" localSheetId="92">#REF!</definedName>
    <definedName name="Excel_BuiltIn_Print_Titles_12" localSheetId="93">#REF!</definedName>
    <definedName name="Excel_BuiltIn_Print_Titles_12" localSheetId="94">#REF!</definedName>
    <definedName name="Excel_BuiltIn_Print_Titles_12" localSheetId="95">#REF!</definedName>
    <definedName name="Excel_BuiltIn_Print_Titles_12" localSheetId="96">#REF!</definedName>
    <definedName name="Excel_BuiltIn_Print_Titles_12" localSheetId="97">#REF!</definedName>
    <definedName name="Excel_BuiltIn_Print_Titles_12" localSheetId="98">#REF!</definedName>
    <definedName name="Excel_BuiltIn_Print_Titles_12" localSheetId="99">#REF!</definedName>
    <definedName name="Excel_BuiltIn_Print_Titles_12">#REF!</definedName>
    <definedName name="Excel_BuiltIn_Print_Titles_14" localSheetId="45">#REF!</definedName>
    <definedName name="Excel_BuiltIn_Print_Titles_14" localSheetId="43">#REF!</definedName>
    <definedName name="Excel_BuiltIn_Print_Titles_14" localSheetId="44">#REF!</definedName>
    <definedName name="Excel_BuiltIn_Print_Titles_14" localSheetId="46">#REF!</definedName>
    <definedName name="Excel_BuiltIn_Print_Titles_14" localSheetId="47">#REF!</definedName>
    <definedName name="Excel_BuiltIn_Print_Titles_14" localSheetId="48">#REF!</definedName>
    <definedName name="Excel_BuiltIn_Print_Titles_14" localSheetId="49">#REF!</definedName>
    <definedName name="Excel_BuiltIn_Print_Titles_14" localSheetId="50">#REF!</definedName>
    <definedName name="Excel_BuiltIn_Print_Titles_14" localSheetId="51">#REF!</definedName>
    <definedName name="Excel_BuiltIn_Print_Titles_14" localSheetId="52">#REF!</definedName>
    <definedName name="Excel_BuiltIn_Print_Titles_14" localSheetId="53">#REF!</definedName>
    <definedName name="Excel_BuiltIn_Print_Titles_14" localSheetId="54">#REF!</definedName>
    <definedName name="Excel_BuiltIn_Print_Titles_14" localSheetId="55">#REF!</definedName>
    <definedName name="Excel_BuiltIn_Print_Titles_14" localSheetId="56">#REF!</definedName>
    <definedName name="Excel_BuiltIn_Print_Titles_14" localSheetId="57">#REF!</definedName>
    <definedName name="Excel_BuiltIn_Print_Titles_14" localSheetId="58">#REF!</definedName>
    <definedName name="Excel_BuiltIn_Print_Titles_14" localSheetId="59">#REF!</definedName>
    <definedName name="Excel_BuiltIn_Print_Titles_14" localSheetId="60">#REF!</definedName>
    <definedName name="Excel_BuiltIn_Print_Titles_14" localSheetId="61">#REF!</definedName>
    <definedName name="Excel_BuiltIn_Print_Titles_14" localSheetId="62">#REF!</definedName>
    <definedName name="Excel_BuiltIn_Print_Titles_14" localSheetId="63">#REF!</definedName>
    <definedName name="Excel_BuiltIn_Print_Titles_14" localSheetId="64">#REF!</definedName>
    <definedName name="Excel_BuiltIn_Print_Titles_14" localSheetId="65">#REF!</definedName>
    <definedName name="Excel_BuiltIn_Print_Titles_14" localSheetId="66">#REF!</definedName>
    <definedName name="Excel_BuiltIn_Print_Titles_14" localSheetId="67">#REF!</definedName>
    <definedName name="Excel_BuiltIn_Print_Titles_14" localSheetId="68">#REF!</definedName>
    <definedName name="Excel_BuiltIn_Print_Titles_14" localSheetId="69">#REF!</definedName>
    <definedName name="Excel_BuiltIn_Print_Titles_14" localSheetId="70">#REF!</definedName>
    <definedName name="Excel_BuiltIn_Print_Titles_14" localSheetId="71">#REF!</definedName>
    <definedName name="Excel_BuiltIn_Print_Titles_14" localSheetId="72">#REF!</definedName>
    <definedName name="Excel_BuiltIn_Print_Titles_14" localSheetId="73">#REF!</definedName>
    <definedName name="Excel_BuiltIn_Print_Titles_14" localSheetId="74">#REF!</definedName>
    <definedName name="Excel_BuiltIn_Print_Titles_14" localSheetId="75">#REF!</definedName>
    <definedName name="Excel_BuiltIn_Print_Titles_14" localSheetId="76">#REF!</definedName>
    <definedName name="Excel_BuiltIn_Print_Titles_14" localSheetId="77">#REF!</definedName>
    <definedName name="Excel_BuiltIn_Print_Titles_14" localSheetId="78">#REF!</definedName>
    <definedName name="Excel_BuiltIn_Print_Titles_14" localSheetId="79">#REF!</definedName>
    <definedName name="Excel_BuiltIn_Print_Titles_14" localSheetId="80">#REF!</definedName>
    <definedName name="Excel_BuiltIn_Print_Titles_14" localSheetId="81">#REF!</definedName>
    <definedName name="Excel_BuiltIn_Print_Titles_14" localSheetId="82">#REF!</definedName>
    <definedName name="Excel_BuiltIn_Print_Titles_14" localSheetId="83">#REF!</definedName>
    <definedName name="Excel_BuiltIn_Print_Titles_14" localSheetId="84">#REF!</definedName>
    <definedName name="Excel_BuiltIn_Print_Titles_14" localSheetId="85">#REF!</definedName>
    <definedName name="Excel_BuiltIn_Print_Titles_14" localSheetId="86">#REF!</definedName>
    <definedName name="Excel_BuiltIn_Print_Titles_14" localSheetId="87">#REF!</definedName>
    <definedName name="Excel_BuiltIn_Print_Titles_14" localSheetId="88">#REF!</definedName>
    <definedName name="Excel_BuiltIn_Print_Titles_14" localSheetId="89">#REF!</definedName>
    <definedName name="Excel_BuiltIn_Print_Titles_14" localSheetId="90">#REF!</definedName>
    <definedName name="Excel_BuiltIn_Print_Titles_14" localSheetId="91">#REF!</definedName>
    <definedName name="Excel_BuiltIn_Print_Titles_14" localSheetId="92">#REF!</definedName>
    <definedName name="Excel_BuiltIn_Print_Titles_14" localSheetId="93">#REF!</definedName>
    <definedName name="Excel_BuiltIn_Print_Titles_14" localSheetId="94">#REF!</definedName>
    <definedName name="Excel_BuiltIn_Print_Titles_14" localSheetId="95">#REF!</definedName>
    <definedName name="Excel_BuiltIn_Print_Titles_14" localSheetId="96">#REF!</definedName>
    <definedName name="Excel_BuiltIn_Print_Titles_14" localSheetId="97">#REF!</definedName>
    <definedName name="Excel_BuiltIn_Print_Titles_14" localSheetId="98">#REF!</definedName>
    <definedName name="Excel_BuiltIn_Print_Titles_14" localSheetId="99">#REF!</definedName>
    <definedName name="Excel_BuiltIn_Print_Titles_14">#REF!</definedName>
    <definedName name="Excel_BuiltIn_Print_Titles_15" localSheetId="45">#REF!</definedName>
    <definedName name="Excel_BuiltIn_Print_Titles_15" localSheetId="43">#REF!</definedName>
    <definedName name="Excel_BuiltIn_Print_Titles_15" localSheetId="44">#REF!</definedName>
    <definedName name="Excel_BuiltIn_Print_Titles_15" localSheetId="46">#REF!</definedName>
    <definedName name="Excel_BuiltIn_Print_Titles_15" localSheetId="47">#REF!</definedName>
    <definedName name="Excel_BuiltIn_Print_Titles_15" localSheetId="48">#REF!</definedName>
    <definedName name="Excel_BuiltIn_Print_Titles_15" localSheetId="49">#REF!</definedName>
    <definedName name="Excel_BuiltIn_Print_Titles_15" localSheetId="50">#REF!</definedName>
    <definedName name="Excel_BuiltIn_Print_Titles_15" localSheetId="51">#REF!</definedName>
    <definedName name="Excel_BuiltIn_Print_Titles_15" localSheetId="52">#REF!</definedName>
    <definedName name="Excel_BuiltIn_Print_Titles_15" localSheetId="53">#REF!</definedName>
    <definedName name="Excel_BuiltIn_Print_Titles_15" localSheetId="54">#REF!</definedName>
    <definedName name="Excel_BuiltIn_Print_Titles_15" localSheetId="55">#REF!</definedName>
    <definedName name="Excel_BuiltIn_Print_Titles_15" localSheetId="56">#REF!</definedName>
    <definedName name="Excel_BuiltIn_Print_Titles_15" localSheetId="57">#REF!</definedName>
    <definedName name="Excel_BuiltIn_Print_Titles_15" localSheetId="58">#REF!</definedName>
    <definedName name="Excel_BuiltIn_Print_Titles_15" localSheetId="59">#REF!</definedName>
    <definedName name="Excel_BuiltIn_Print_Titles_15" localSheetId="60">#REF!</definedName>
    <definedName name="Excel_BuiltIn_Print_Titles_15" localSheetId="61">#REF!</definedName>
    <definedName name="Excel_BuiltIn_Print_Titles_15" localSheetId="62">#REF!</definedName>
    <definedName name="Excel_BuiltIn_Print_Titles_15" localSheetId="63">#REF!</definedName>
    <definedName name="Excel_BuiltIn_Print_Titles_15" localSheetId="64">#REF!</definedName>
    <definedName name="Excel_BuiltIn_Print_Titles_15" localSheetId="65">#REF!</definedName>
    <definedName name="Excel_BuiltIn_Print_Titles_15" localSheetId="66">#REF!</definedName>
    <definedName name="Excel_BuiltIn_Print_Titles_15" localSheetId="67">#REF!</definedName>
    <definedName name="Excel_BuiltIn_Print_Titles_15" localSheetId="68">#REF!</definedName>
    <definedName name="Excel_BuiltIn_Print_Titles_15" localSheetId="69">#REF!</definedName>
    <definedName name="Excel_BuiltIn_Print_Titles_15" localSheetId="70">#REF!</definedName>
    <definedName name="Excel_BuiltIn_Print_Titles_15" localSheetId="71">#REF!</definedName>
    <definedName name="Excel_BuiltIn_Print_Titles_15" localSheetId="72">#REF!</definedName>
    <definedName name="Excel_BuiltIn_Print_Titles_15" localSheetId="73">#REF!</definedName>
    <definedName name="Excel_BuiltIn_Print_Titles_15" localSheetId="74">#REF!</definedName>
    <definedName name="Excel_BuiltIn_Print_Titles_15" localSheetId="75">#REF!</definedName>
    <definedName name="Excel_BuiltIn_Print_Titles_15" localSheetId="76">#REF!</definedName>
    <definedName name="Excel_BuiltIn_Print_Titles_15" localSheetId="77">#REF!</definedName>
    <definedName name="Excel_BuiltIn_Print_Titles_15" localSheetId="78">#REF!</definedName>
    <definedName name="Excel_BuiltIn_Print_Titles_15" localSheetId="79">#REF!</definedName>
    <definedName name="Excel_BuiltIn_Print_Titles_15" localSheetId="80">#REF!</definedName>
    <definedName name="Excel_BuiltIn_Print_Titles_15" localSheetId="81">#REF!</definedName>
    <definedName name="Excel_BuiltIn_Print_Titles_15" localSheetId="82">#REF!</definedName>
    <definedName name="Excel_BuiltIn_Print_Titles_15" localSheetId="83">#REF!</definedName>
    <definedName name="Excel_BuiltIn_Print_Titles_15" localSheetId="84">#REF!</definedName>
    <definedName name="Excel_BuiltIn_Print_Titles_15" localSheetId="85">#REF!</definedName>
    <definedName name="Excel_BuiltIn_Print_Titles_15" localSheetId="86">#REF!</definedName>
    <definedName name="Excel_BuiltIn_Print_Titles_15" localSheetId="87">#REF!</definedName>
    <definedName name="Excel_BuiltIn_Print_Titles_15" localSheetId="88">#REF!</definedName>
    <definedName name="Excel_BuiltIn_Print_Titles_15" localSheetId="89">#REF!</definedName>
    <definedName name="Excel_BuiltIn_Print_Titles_15" localSheetId="90">#REF!</definedName>
    <definedName name="Excel_BuiltIn_Print_Titles_15" localSheetId="91">#REF!</definedName>
    <definedName name="Excel_BuiltIn_Print_Titles_15" localSheetId="92">#REF!</definedName>
    <definedName name="Excel_BuiltIn_Print_Titles_15" localSheetId="93">#REF!</definedName>
    <definedName name="Excel_BuiltIn_Print_Titles_15" localSheetId="94">#REF!</definedName>
    <definedName name="Excel_BuiltIn_Print_Titles_15" localSheetId="95">#REF!</definedName>
    <definedName name="Excel_BuiltIn_Print_Titles_15" localSheetId="96">#REF!</definedName>
    <definedName name="Excel_BuiltIn_Print_Titles_15" localSheetId="97">#REF!</definedName>
    <definedName name="Excel_BuiltIn_Print_Titles_15" localSheetId="98">#REF!</definedName>
    <definedName name="Excel_BuiltIn_Print_Titles_15" localSheetId="99">#REF!</definedName>
    <definedName name="Excel_BuiltIn_Print_Titles_15">#REF!</definedName>
    <definedName name="Excel_BuiltIn_Print_Titles_18" localSheetId="45">#REF!</definedName>
    <definedName name="Excel_BuiltIn_Print_Titles_18" localSheetId="43">#REF!</definedName>
    <definedName name="Excel_BuiltIn_Print_Titles_18" localSheetId="44">#REF!</definedName>
    <definedName name="Excel_BuiltIn_Print_Titles_18" localSheetId="46">#REF!</definedName>
    <definedName name="Excel_BuiltIn_Print_Titles_18" localSheetId="47">#REF!</definedName>
    <definedName name="Excel_BuiltIn_Print_Titles_18" localSheetId="48">#REF!</definedName>
    <definedName name="Excel_BuiltIn_Print_Titles_18" localSheetId="49">#REF!</definedName>
    <definedName name="Excel_BuiltIn_Print_Titles_18" localSheetId="50">#REF!</definedName>
    <definedName name="Excel_BuiltIn_Print_Titles_18" localSheetId="51">#REF!</definedName>
    <definedName name="Excel_BuiltIn_Print_Titles_18" localSheetId="52">#REF!</definedName>
    <definedName name="Excel_BuiltIn_Print_Titles_18" localSheetId="53">#REF!</definedName>
    <definedName name="Excel_BuiltIn_Print_Titles_18" localSheetId="54">#REF!</definedName>
    <definedName name="Excel_BuiltIn_Print_Titles_18" localSheetId="55">#REF!</definedName>
    <definedName name="Excel_BuiltIn_Print_Titles_18" localSheetId="56">#REF!</definedName>
    <definedName name="Excel_BuiltIn_Print_Titles_18" localSheetId="57">#REF!</definedName>
    <definedName name="Excel_BuiltIn_Print_Titles_18" localSheetId="58">#REF!</definedName>
    <definedName name="Excel_BuiltIn_Print_Titles_18" localSheetId="59">#REF!</definedName>
    <definedName name="Excel_BuiltIn_Print_Titles_18" localSheetId="60">#REF!</definedName>
    <definedName name="Excel_BuiltIn_Print_Titles_18" localSheetId="61">#REF!</definedName>
    <definedName name="Excel_BuiltIn_Print_Titles_18" localSheetId="62">#REF!</definedName>
    <definedName name="Excel_BuiltIn_Print_Titles_18" localSheetId="63">#REF!</definedName>
    <definedName name="Excel_BuiltIn_Print_Titles_18" localSheetId="64">#REF!</definedName>
    <definedName name="Excel_BuiltIn_Print_Titles_18" localSheetId="65">#REF!</definedName>
    <definedName name="Excel_BuiltIn_Print_Titles_18" localSheetId="66">#REF!</definedName>
    <definedName name="Excel_BuiltIn_Print_Titles_18" localSheetId="67">#REF!</definedName>
    <definedName name="Excel_BuiltIn_Print_Titles_18" localSheetId="68">#REF!</definedName>
    <definedName name="Excel_BuiltIn_Print_Titles_18" localSheetId="69">#REF!</definedName>
    <definedName name="Excel_BuiltIn_Print_Titles_18" localSheetId="70">#REF!</definedName>
    <definedName name="Excel_BuiltIn_Print_Titles_18" localSheetId="71">#REF!</definedName>
    <definedName name="Excel_BuiltIn_Print_Titles_18" localSheetId="72">#REF!</definedName>
    <definedName name="Excel_BuiltIn_Print_Titles_18" localSheetId="73">#REF!</definedName>
    <definedName name="Excel_BuiltIn_Print_Titles_18" localSheetId="74">#REF!</definedName>
    <definedName name="Excel_BuiltIn_Print_Titles_18" localSheetId="75">#REF!</definedName>
    <definedName name="Excel_BuiltIn_Print_Titles_18" localSheetId="76">#REF!</definedName>
    <definedName name="Excel_BuiltIn_Print_Titles_18" localSheetId="77">#REF!</definedName>
    <definedName name="Excel_BuiltIn_Print_Titles_18" localSheetId="78">#REF!</definedName>
    <definedName name="Excel_BuiltIn_Print_Titles_18" localSheetId="79">#REF!</definedName>
    <definedName name="Excel_BuiltIn_Print_Titles_18" localSheetId="80">#REF!</definedName>
    <definedName name="Excel_BuiltIn_Print_Titles_18" localSheetId="81">#REF!</definedName>
    <definedName name="Excel_BuiltIn_Print_Titles_18" localSheetId="82">#REF!</definedName>
    <definedName name="Excel_BuiltIn_Print_Titles_18" localSheetId="83">#REF!</definedName>
    <definedName name="Excel_BuiltIn_Print_Titles_18" localSheetId="84">#REF!</definedName>
    <definedName name="Excel_BuiltIn_Print_Titles_18" localSheetId="85">#REF!</definedName>
    <definedName name="Excel_BuiltIn_Print_Titles_18" localSheetId="86">#REF!</definedName>
    <definedName name="Excel_BuiltIn_Print_Titles_18" localSheetId="87">#REF!</definedName>
    <definedName name="Excel_BuiltIn_Print_Titles_18" localSheetId="88">#REF!</definedName>
    <definedName name="Excel_BuiltIn_Print_Titles_18" localSheetId="89">#REF!</definedName>
    <definedName name="Excel_BuiltIn_Print_Titles_18" localSheetId="90">#REF!</definedName>
    <definedName name="Excel_BuiltIn_Print_Titles_18" localSheetId="91">#REF!</definedName>
    <definedName name="Excel_BuiltIn_Print_Titles_18" localSheetId="92">#REF!</definedName>
    <definedName name="Excel_BuiltIn_Print_Titles_18" localSheetId="93">#REF!</definedName>
    <definedName name="Excel_BuiltIn_Print_Titles_18" localSheetId="94">#REF!</definedName>
    <definedName name="Excel_BuiltIn_Print_Titles_18" localSheetId="95">#REF!</definedName>
    <definedName name="Excel_BuiltIn_Print_Titles_18" localSheetId="96">#REF!</definedName>
    <definedName name="Excel_BuiltIn_Print_Titles_18" localSheetId="97">#REF!</definedName>
    <definedName name="Excel_BuiltIn_Print_Titles_18" localSheetId="98">#REF!</definedName>
    <definedName name="Excel_BuiltIn_Print_Titles_18" localSheetId="99">#REF!</definedName>
    <definedName name="Excel_BuiltIn_Print_Titles_18">#REF!</definedName>
    <definedName name="Excel_BuiltIn_Print_Titles_20" localSheetId="45">#REF!</definedName>
    <definedName name="Excel_BuiltIn_Print_Titles_20" localSheetId="43">#REF!</definedName>
    <definedName name="Excel_BuiltIn_Print_Titles_20" localSheetId="44">#REF!</definedName>
    <definedName name="Excel_BuiltIn_Print_Titles_20" localSheetId="46">#REF!</definedName>
    <definedName name="Excel_BuiltIn_Print_Titles_20" localSheetId="47">#REF!</definedName>
    <definedName name="Excel_BuiltIn_Print_Titles_20" localSheetId="48">#REF!</definedName>
    <definedName name="Excel_BuiltIn_Print_Titles_20" localSheetId="49">#REF!</definedName>
    <definedName name="Excel_BuiltIn_Print_Titles_20" localSheetId="50">#REF!</definedName>
    <definedName name="Excel_BuiltIn_Print_Titles_20" localSheetId="51">#REF!</definedName>
    <definedName name="Excel_BuiltIn_Print_Titles_20" localSheetId="52">#REF!</definedName>
    <definedName name="Excel_BuiltIn_Print_Titles_20" localSheetId="53">#REF!</definedName>
    <definedName name="Excel_BuiltIn_Print_Titles_20" localSheetId="54">#REF!</definedName>
    <definedName name="Excel_BuiltIn_Print_Titles_20" localSheetId="55">#REF!</definedName>
    <definedName name="Excel_BuiltIn_Print_Titles_20" localSheetId="56">#REF!</definedName>
    <definedName name="Excel_BuiltIn_Print_Titles_20" localSheetId="57">#REF!</definedName>
    <definedName name="Excel_BuiltIn_Print_Titles_20" localSheetId="58">#REF!</definedName>
    <definedName name="Excel_BuiltIn_Print_Titles_20" localSheetId="59">#REF!</definedName>
    <definedName name="Excel_BuiltIn_Print_Titles_20" localSheetId="60">#REF!</definedName>
    <definedName name="Excel_BuiltIn_Print_Titles_20" localSheetId="61">#REF!</definedName>
    <definedName name="Excel_BuiltIn_Print_Titles_20" localSheetId="62">#REF!</definedName>
    <definedName name="Excel_BuiltIn_Print_Titles_20" localSheetId="63">#REF!</definedName>
    <definedName name="Excel_BuiltIn_Print_Titles_20" localSheetId="64">#REF!</definedName>
    <definedName name="Excel_BuiltIn_Print_Titles_20" localSheetId="65">#REF!</definedName>
    <definedName name="Excel_BuiltIn_Print_Titles_20" localSheetId="66">#REF!</definedName>
    <definedName name="Excel_BuiltIn_Print_Titles_20" localSheetId="67">#REF!</definedName>
    <definedName name="Excel_BuiltIn_Print_Titles_20" localSheetId="68">#REF!</definedName>
    <definedName name="Excel_BuiltIn_Print_Titles_20" localSheetId="69">#REF!</definedName>
    <definedName name="Excel_BuiltIn_Print_Titles_20" localSheetId="70">#REF!</definedName>
    <definedName name="Excel_BuiltIn_Print_Titles_20" localSheetId="71">#REF!</definedName>
    <definedName name="Excel_BuiltIn_Print_Titles_20" localSheetId="72">#REF!</definedName>
    <definedName name="Excel_BuiltIn_Print_Titles_20" localSheetId="73">#REF!</definedName>
    <definedName name="Excel_BuiltIn_Print_Titles_20" localSheetId="74">#REF!</definedName>
    <definedName name="Excel_BuiltIn_Print_Titles_20" localSheetId="75">#REF!</definedName>
    <definedName name="Excel_BuiltIn_Print_Titles_20" localSheetId="76">#REF!</definedName>
    <definedName name="Excel_BuiltIn_Print_Titles_20" localSheetId="77">#REF!</definedName>
    <definedName name="Excel_BuiltIn_Print_Titles_20" localSheetId="78">#REF!</definedName>
    <definedName name="Excel_BuiltIn_Print_Titles_20" localSheetId="79">#REF!</definedName>
    <definedName name="Excel_BuiltIn_Print_Titles_20" localSheetId="80">#REF!</definedName>
    <definedName name="Excel_BuiltIn_Print_Titles_20" localSheetId="81">#REF!</definedName>
    <definedName name="Excel_BuiltIn_Print_Titles_20" localSheetId="82">#REF!</definedName>
    <definedName name="Excel_BuiltIn_Print_Titles_20" localSheetId="83">#REF!</definedName>
    <definedName name="Excel_BuiltIn_Print_Titles_20" localSheetId="84">#REF!</definedName>
    <definedName name="Excel_BuiltIn_Print_Titles_20" localSheetId="85">#REF!</definedName>
    <definedName name="Excel_BuiltIn_Print_Titles_20" localSheetId="86">#REF!</definedName>
    <definedName name="Excel_BuiltIn_Print_Titles_20" localSheetId="87">#REF!</definedName>
    <definedName name="Excel_BuiltIn_Print_Titles_20" localSheetId="88">#REF!</definedName>
    <definedName name="Excel_BuiltIn_Print_Titles_20" localSheetId="89">#REF!</definedName>
    <definedName name="Excel_BuiltIn_Print_Titles_20" localSheetId="90">#REF!</definedName>
    <definedName name="Excel_BuiltIn_Print_Titles_20" localSheetId="91">#REF!</definedName>
    <definedName name="Excel_BuiltIn_Print_Titles_20" localSheetId="92">#REF!</definedName>
    <definedName name="Excel_BuiltIn_Print_Titles_20" localSheetId="93">#REF!</definedName>
    <definedName name="Excel_BuiltIn_Print_Titles_20" localSheetId="94">#REF!</definedName>
    <definedName name="Excel_BuiltIn_Print_Titles_20" localSheetId="95">#REF!</definedName>
    <definedName name="Excel_BuiltIn_Print_Titles_20" localSheetId="96">#REF!</definedName>
    <definedName name="Excel_BuiltIn_Print_Titles_20" localSheetId="97">#REF!</definedName>
    <definedName name="Excel_BuiltIn_Print_Titles_20" localSheetId="98">#REF!</definedName>
    <definedName name="Excel_BuiltIn_Print_Titles_20" localSheetId="99">#REF!</definedName>
    <definedName name="Excel_BuiltIn_Print_Titles_20">#REF!</definedName>
    <definedName name="Excel_BuiltIn_Print_Titles_22" localSheetId="45">#REF!</definedName>
    <definedName name="Excel_BuiltIn_Print_Titles_22" localSheetId="43">#REF!</definedName>
    <definedName name="Excel_BuiltIn_Print_Titles_22" localSheetId="44">#REF!</definedName>
    <definedName name="Excel_BuiltIn_Print_Titles_22" localSheetId="46">#REF!</definedName>
    <definedName name="Excel_BuiltIn_Print_Titles_22" localSheetId="47">#REF!</definedName>
    <definedName name="Excel_BuiltIn_Print_Titles_22" localSheetId="48">#REF!</definedName>
    <definedName name="Excel_BuiltIn_Print_Titles_22" localSheetId="49">#REF!</definedName>
    <definedName name="Excel_BuiltIn_Print_Titles_22" localSheetId="50">#REF!</definedName>
    <definedName name="Excel_BuiltIn_Print_Titles_22" localSheetId="51">#REF!</definedName>
    <definedName name="Excel_BuiltIn_Print_Titles_22" localSheetId="52">#REF!</definedName>
    <definedName name="Excel_BuiltIn_Print_Titles_22" localSheetId="53">#REF!</definedName>
    <definedName name="Excel_BuiltIn_Print_Titles_22" localSheetId="54">#REF!</definedName>
    <definedName name="Excel_BuiltIn_Print_Titles_22" localSheetId="55">#REF!</definedName>
    <definedName name="Excel_BuiltIn_Print_Titles_22" localSheetId="56">#REF!</definedName>
    <definedName name="Excel_BuiltIn_Print_Titles_22" localSheetId="57">#REF!</definedName>
    <definedName name="Excel_BuiltIn_Print_Titles_22" localSheetId="58">#REF!</definedName>
    <definedName name="Excel_BuiltIn_Print_Titles_22" localSheetId="59">#REF!</definedName>
    <definedName name="Excel_BuiltIn_Print_Titles_22" localSheetId="60">#REF!</definedName>
    <definedName name="Excel_BuiltIn_Print_Titles_22" localSheetId="61">#REF!</definedName>
    <definedName name="Excel_BuiltIn_Print_Titles_22" localSheetId="62">#REF!</definedName>
    <definedName name="Excel_BuiltIn_Print_Titles_22" localSheetId="63">#REF!</definedName>
    <definedName name="Excel_BuiltIn_Print_Titles_22" localSheetId="64">#REF!</definedName>
    <definedName name="Excel_BuiltIn_Print_Titles_22" localSheetId="65">#REF!</definedName>
    <definedName name="Excel_BuiltIn_Print_Titles_22" localSheetId="66">#REF!</definedName>
    <definedName name="Excel_BuiltIn_Print_Titles_22" localSheetId="67">#REF!</definedName>
    <definedName name="Excel_BuiltIn_Print_Titles_22" localSheetId="68">#REF!</definedName>
    <definedName name="Excel_BuiltIn_Print_Titles_22" localSheetId="69">#REF!</definedName>
    <definedName name="Excel_BuiltIn_Print_Titles_22" localSheetId="70">#REF!</definedName>
    <definedName name="Excel_BuiltIn_Print_Titles_22" localSheetId="71">#REF!</definedName>
    <definedName name="Excel_BuiltIn_Print_Titles_22" localSheetId="72">#REF!</definedName>
    <definedName name="Excel_BuiltIn_Print_Titles_22" localSheetId="73">#REF!</definedName>
    <definedName name="Excel_BuiltIn_Print_Titles_22" localSheetId="74">#REF!</definedName>
    <definedName name="Excel_BuiltIn_Print_Titles_22" localSheetId="75">#REF!</definedName>
    <definedName name="Excel_BuiltIn_Print_Titles_22" localSheetId="76">#REF!</definedName>
    <definedName name="Excel_BuiltIn_Print_Titles_22" localSheetId="77">#REF!</definedName>
    <definedName name="Excel_BuiltIn_Print_Titles_22" localSheetId="78">#REF!</definedName>
    <definedName name="Excel_BuiltIn_Print_Titles_22" localSheetId="79">#REF!</definedName>
    <definedName name="Excel_BuiltIn_Print_Titles_22" localSheetId="80">#REF!</definedName>
    <definedName name="Excel_BuiltIn_Print_Titles_22" localSheetId="81">#REF!</definedName>
    <definedName name="Excel_BuiltIn_Print_Titles_22" localSheetId="82">#REF!</definedName>
    <definedName name="Excel_BuiltIn_Print_Titles_22" localSheetId="83">#REF!</definedName>
    <definedName name="Excel_BuiltIn_Print_Titles_22" localSheetId="84">#REF!</definedName>
    <definedName name="Excel_BuiltIn_Print_Titles_22" localSheetId="85">#REF!</definedName>
    <definedName name="Excel_BuiltIn_Print_Titles_22" localSheetId="86">#REF!</definedName>
    <definedName name="Excel_BuiltIn_Print_Titles_22" localSheetId="87">#REF!</definedName>
    <definedName name="Excel_BuiltIn_Print_Titles_22" localSheetId="88">#REF!</definedName>
    <definedName name="Excel_BuiltIn_Print_Titles_22" localSheetId="89">#REF!</definedName>
    <definedName name="Excel_BuiltIn_Print_Titles_22" localSheetId="90">#REF!</definedName>
    <definedName name="Excel_BuiltIn_Print_Titles_22" localSheetId="91">#REF!</definedName>
    <definedName name="Excel_BuiltIn_Print_Titles_22" localSheetId="92">#REF!</definedName>
    <definedName name="Excel_BuiltIn_Print_Titles_22" localSheetId="93">#REF!</definedName>
    <definedName name="Excel_BuiltIn_Print_Titles_22" localSheetId="94">#REF!</definedName>
    <definedName name="Excel_BuiltIn_Print_Titles_22" localSheetId="95">#REF!</definedName>
    <definedName name="Excel_BuiltIn_Print_Titles_22" localSheetId="96">#REF!</definedName>
    <definedName name="Excel_BuiltIn_Print_Titles_22" localSheetId="97">#REF!</definedName>
    <definedName name="Excel_BuiltIn_Print_Titles_22" localSheetId="98">#REF!</definedName>
    <definedName name="Excel_BuiltIn_Print_Titles_22" localSheetId="99">#REF!</definedName>
    <definedName name="Excel_BuiltIn_Print_Titles_22">#REF!</definedName>
    <definedName name="Excel_BuiltIn_Print_Titles_23" localSheetId="45">#REF!</definedName>
    <definedName name="Excel_BuiltIn_Print_Titles_23" localSheetId="43">#REF!</definedName>
    <definedName name="Excel_BuiltIn_Print_Titles_23" localSheetId="44">#REF!</definedName>
    <definedName name="Excel_BuiltIn_Print_Titles_23" localSheetId="46">#REF!</definedName>
    <definedName name="Excel_BuiltIn_Print_Titles_23" localSheetId="47">#REF!</definedName>
    <definedName name="Excel_BuiltIn_Print_Titles_23" localSheetId="48">#REF!</definedName>
    <definedName name="Excel_BuiltIn_Print_Titles_23" localSheetId="49">#REF!</definedName>
    <definedName name="Excel_BuiltIn_Print_Titles_23" localSheetId="50">#REF!</definedName>
    <definedName name="Excel_BuiltIn_Print_Titles_23" localSheetId="51">#REF!</definedName>
    <definedName name="Excel_BuiltIn_Print_Titles_23" localSheetId="52">#REF!</definedName>
    <definedName name="Excel_BuiltIn_Print_Titles_23" localSheetId="53">#REF!</definedName>
    <definedName name="Excel_BuiltIn_Print_Titles_23" localSheetId="54">#REF!</definedName>
    <definedName name="Excel_BuiltIn_Print_Titles_23" localSheetId="55">#REF!</definedName>
    <definedName name="Excel_BuiltIn_Print_Titles_23" localSheetId="56">#REF!</definedName>
    <definedName name="Excel_BuiltIn_Print_Titles_23" localSheetId="57">#REF!</definedName>
    <definedName name="Excel_BuiltIn_Print_Titles_23" localSheetId="58">#REF!</definedName>
    <definedName name="Excel_BuiltIn_Print_Titles_23" localSheetId="59">#REF!</definedName>
    <definedName name="Excel_BuiltIn_Print_Titles_23" localSheetId="60">#REF!</definedName>
    <definedName name="Excel_BuiltIn_Print_Titles_23" localSheetId="61">#REF!</definedName>
    <definedName name="Excel_BuiltIn_Print_Titles_23" localSheetId="62">#REF!</definedName>
    <definedName name="Excel_BuiltIn_Print_Titles_23" localSheetId="63">#REF!</definedName>
    <definedName name="Excel_BuiltIn_Print_Titles_23" localSheetId="64">#REF!</definedName>
    <definedName name="Excel_BuiltIn_Print_Titles_23" localSheetId="65">#REF!</definedName>
    <definedName name="Excel_BuiltIn_Print_Titles_23" localSheetId="66">#REF!</definedName>
    <definedName name="Excel_BuiltIn_Print_Titles_23" localSheetId="67">#REF!</definedName>
    <definedName name="Excel_BuiltIn_Print_Titles_23" localSheetId="68">#REF!</definedName>
    <definedName name="Excel_BuiltIn_Print_Titles_23" localSheetId="69">#REF!</definedName>
    <definedName name="Excel_BuiltIn_Print_Titles_23" localSheetId="70">#REF!</definedName>
    <definedName name="Excel_BuiltIn_Print_Titles_23" localSheetId="71">#REF!</definedName>
    <definedName name="Excel_BuiltIn_Print_Titles_23" localSheetId="72">#REF!</definedName>
    <definedName name="Excel_BuiltIn_Print_Titles_23" localSheetId="73">#REF!</definedName>
    <definedName name="Excel_BuiltIn_Print_Titles_23" localSheetId="74">#REF!</definedName>
    <definedName name="Excel_BuiltIn_Print_Titles_23" localSheetId="75">#REF!</definedName>
    <definedName name="Excel_BuiltIn_Print_Titles_23" localSheetId="76">#REF!</definedName>
    <definedName name="Excel_BuiltIn_Print_Titles_23" localSheetId="77">#REF!</definedName>
    <definedName name="Excel_BuiltIn_Print_Titles_23" localSheetId="78">#REF!</definedName>
    <definedName name="Excel_BuiltIn_Print_Titles_23" localSheetId="79">#REF!</definedName>
    <definedName name="Excel_BuiltIn_Print_Titles_23" localSheetId="80">#REF!</definedName>
    <definedName name="Excel_BuiltIn_Print_Titles_23" localSheetId="81">#REF!</definedName>
    <definedName name="Excel_BuiltIn_Print_Titles_23" localSheetId="82">#REF!</definedName>
    <definedName name="Excel_BuiltIn_Print_Titles_23" localSheetId="83">#REF!</definedName>
    <definedName name="Excel_BuiltIn_Print_Titles_23" localSheetId="84">#REF!</definedName>
    <definedName name="Excel_BuiltIn_Print_Titles_23" localSheetId="85">#REF!</definedName>
    <definedName name="Excel_BuiltIn_Print_Titles_23" localSheetId="86">#REF!</definedName>
    <definedName name="Excel_BuiltIn_Print_Titles_23" localSheetId="87">#REF!</definedName>
    <definedName name="Excel_BuiltIn_Print_Titles_23" localSheetId="88">#REF!</definedName>
    <definedName name="Excel_BuiltIn_Print_Titles_23" localSheetId="89">#REF!</definedName>
    <definedName name="Excel_BuiltIn_Print_Titles_23" localSheetId="90">#REF!</definedName>
    <definedName name="Excel_BuiltIn_Print_Titles_23" localSheetId="91">#REF!</definedName>
    <definedName name="Excel_BuiltIn_Print_Titles_23" localSheetId="92">#REF!</definedName>
    <definedName name="Excel_BuiltIn_Print_Titles_23" localSheetId="93">#REF!</definedName>
    <definedName name="Excel_BuiltIn_Print_Titles_23" localSheetId="94">#REF!</definedName>
    <definedName name="Excel_BuiltIn_Print_Titles_23" localSheetId="95">#REF!</definedName>
    <definedName name="Excel_BuiltIn_Print_Titles_23" localSheetId="96">#REF!</definedName>
    <definedName name="Excel_BuiltIn_Print_Titles_23" localSheetId="97">#REF!</definedName>
    <definedName name="Excel_BuiltIn_Print_Titles_23" localSheetId="98">#REF!</definedName>
    <definedName name="Excel_BuiltIn_Print_Titles_23" localSheetId="99">#REF!</definedName>
    <definedName name="Excel_BuiltIn_Print_Titles_23">#REF!</definedName>
    <definedName name="Excel_BuiltIn_Print_Titles_24" localSheetId="45">#REF!</definedName>
    <definedName name="Excel_BuiltIn_Print_Titles_24" localSheetId="43">#REF!</definedName>
    <definedName name="Excel_BuiltIn_Print_Titles_24" localSheetId="44">#REF!</definedName>
    <definedName name="Excel_BuiltIn_Print_Titles_24" localSheetId="46">#REF!</definedName>
    <definedName name="Excel_BuiltIn_Print_Titles_24" localSheetId="47">#REF!</definedName>
    <definedName name="Excel_BuiltIn_Print_Titles_24" localSheetId="48">#REF!</definedName>
    <definedName name="Excel_BuiltIn_Print_Titles_24" localSheetId="49">#REF!</definedName>
    <definedName name="Excel_BuiltIn_Print_Titles_24" localSheetId="50">#REF!</definedName>
    <definedName name="Excel_BuiltIn_Print_Titles_24" localSheetId="51">#REF!</definedName>
    <definedName name="Excel_BuiltIn_Print_Titles_24" localSheetId="52">#REF!</definedName>
    <definedName name="Excel_BuiltIn_Print_Titles_24" localSheetId="53">#REF!</definedName>
    <definedName name="Excel_BuiltIn_Print_Titles_24" localSheetId="54">#REF!</definedName>
    <definedName name="Excel_BuiltIn_Print_Titles_24" localSheetId="55">#REF!</definedName>
    <definedName name="Excel_BuiltIn_Print_Titles_24" localSheetId="56">#REF!</definedName>
    <definedName name="Excel_BuiltIn_Print_Titles_24" localSheetId="57">#REF!</definedName>
    <definedName name="Excel_BuiltIn_Print_Titles_24" localSheetId="58">#REF!</definedName>
    <definedName name="Excel_BuiltIn_Print_Titles_24" localSheetId="59">#REF!</definedName>
    <definedName name="Excel_BuiltIn_Print_Titles_24" localSheetId="60">#REF!</definedName>
    <definedName name="Excel_BuiltIn_Print_Titles_24" localSheetId="61">#REF!</definedName>
    <definedName name="Excel_BuiltIn_Print_Titles_24" localSheetId="62">#REF!</definedName>
    <definedName name="Excel_BuiltIn_Print_Titles_24" localSheetId="63">#REF!</definedName>
    <definedName name="Excel_BuiltIn_Print_Titles_24" localSheetId="64">#REF!</definedName>
    <definedName name="Excel_BuiltIn_Print_Titles_24" localSheetId="65">#REF!</definedName>
    <definedName name="Excel_BuiltIn_Print_Titles_24" localSheetId="66">#REF!</definedName>
    <definedName name="Excel_BuiltIn_Print_Titles_24" localSheetId="67">#REF!</definedName>
    <definedName name="Excel_BuiltIn_Print_Titles_24" localSheetId="68">#REF!</definedName>
    <definedName name="Excel_BuiltIn_Print_Titles_24" localSheetId="69">#REF!</definedName>
    <definedName name="Excel_BuiltIn_Print_Titles_24" localSheetId="70">#REF!</definedName>
    <definedName name="Excel_BuiltIn_Print_Titles_24" localSheetId="71">#REF!</definedName>
    <definedName name="Excel_BuiltIn_Print_Titles_24" localSheetId="72">#REF!</definedName>
    <definedName name="Excel_BuiltIn_Print_Titles_24" localSheetId="73">#REF!</definedName>
    <definedName name="Excel_BuiltIn_Print_Titles_24" localSheetId="74">#REF!</definedName>
    <definedName name="Excel_BuiltIn_Print_Titles_24" localSheetId="75">#REF!</definedName>
    <definedName name="Excel_BuiltIn_Print_Titles_24" localSheetId="76">#REF!</definedName>
    <definedName name="Excel_BuiltIn_Print_Titles_24" localSheetId="77">#REF!</definedName>
    <definedName name="Excel_BuiltIn_Print_Titles_24" localSheetId="78">#REF!</definedName>
    <definedName name="Excel_BuiltIn_Print_Titles_24" localSheetId="79">#REF!</definedName>
    <definedName name="Excel_BuiltIn_Print_Titles_24" localSheetId="80">#REF!</definedName>
    <definedName name="Excel_BuiltIn_Print_Titles_24" localSheetId="81">#REF!</definedName>
    <definedName name="Excel_BuiltIn_Print_Titles_24" localSheetId="82">#REF!</definedName>
    <definedName name="Excel_BuiltIn_Print_Titles_24" localSheetId="83">#REF!</definedName>
    <definedName name="Excel_BuiltIn_Print_Titles_24" localSheetId="84">#REF!</definedName>
    <definedName name="Excel_BuiltIn_Print_Titles_24" localSheetId="85">#REF!</definedName>
    <definedName name="Excel_BuiltIn_Print_Titles_24" localSheetId="86">#REF!</definedName>
    <definedName name="Excel_BuiltIn_Print_Titles_24" localSheetId="87">#REF!</definedName>
    <definedName name="Excel_BuiltIn_Print_Titles_24" localSheetId="88">#REF!</definedName>
    <definedName name="Excel_BuiltIn_Print_Titles_24" localSheetId="89">#REF!</definedName>
    <definedName name="Excel_BuiltIn_Print_Titles_24" localSheetId="90">#REF!</definedName>
    <definedName name="Excel_BuiltIn_Print_Titles_24" localSheetId="91">#REF!</definedName>
    <definedName name="Excel_BuiltIn_Print_Titles_24" localSheetId="92">#REF!</definedName>
    <definedName name="Excel_BuiltIn_Print_Titles_24" localSheetId="93">#REF!</definedName>
    <definedName name="Excel_BuiltIn_Print_Titles_24" localSheetId="94">#REF!</definedName>
    <definedName name="Excel_BuiltIn_Print_Titles_24" localSheetId="95">#REF!</definedName>
    <definedName name="Excel_BuiltIn_Print_Titles_24" localSheetId="96">#REF!</definedName>
    <definedName name="Excel_BuiltIn_Print_Titles_24" localSheetId="97">#REF!</definedName>
    <definedName name="Excel_BuiltIn_Print_Titles_24" localSheetId="98">#REF!</definedName>
    <definedName name="Excel_BuiltIn_Print_Titles_24" localSheetId="99">#REF!</definedName>
    <definedName name="Excel_BuiltIn_Print_Titles_24">#REF!</definedName>
    <definedName name="Excel_BuiltIn_Print_Titles_26" localSheetId="45">#REF!</definedName>
    <definedName name="Excel_BuiltIn_Print_Titles_26" localSheetId="43">#REF!</definedName>
    <definedName name="Excel_BuiltIn_Print_Titles_26" localSheetId="44">#REF!</definedName>
    <definedName name="Excel_BuiltIn_Print_Titles_26" localSheetId="46">#REF!</definedName>
    <definedName name="Excel_BuiltIn_Print_Titles_26" localSheetId="47">#REF!</definedName>
    <definedName name="Excel_BuiltIn_Print_Titles_26" localSheetId="48">#REF!</definedName>
    <definedName name="Excel_BuiltIn_Print_Titles_26" localSheetId="49">#REF!</definedName>
    <definedName name="Excel_BuiltIn_Print_Titles_26" localSheetId="50">#REF!</definedName>
    <definedName name="Excel_BuiltIn_Print_Titles_26" localSheetId="51">#REF!</definedName>
    <definedName name="Excel_BuiltIn_Print_Titles_26" localSheetId="52">#REF!</definedName>
    <definedName name="Excel_BuiltIn_Print_Titles_26" localSheetId="53">#REF!</definedName>
    <definedName name="Excel_BuiltIn_Print_Titles_26" localSheetId="54">#REF!</definedName>
    <definedName name="Excel_BuiltIn_Print_Titles_26" localSheetId="55">#REF!</definedName>
    <definedName name="Excel_BuiltIn_Print_Titles_26" localSheetId="56">#REF!</definedName>
    <definedName name="Excel_BuiltIn_Print_Titles_26" localSheetId="57">#REF!</definedName>
    <definedName name="Excel_BuiltIn_Print_Titles_26" localSheetId="58">#REF!</definedName>
    <definedName name="Excel_BuiltIn_Print_Titles_26" localSheetId="59">#REF!</definedName>
    <definedName name="Excel_BuiltIn_Print_Titles_26" localSheetId="60">#REF!</definedName>
    <definedName name="Excel_BuiltIn_Print_Titles_26" localSheetId="61">#REF!</definedName>
    <definedName name="Excel_BuiltIn_Print_Titles_26" localSheetId="62">#REF!</definedName>
    <definedName name="Excel_BuiltIn_Print_Titles_26" localSheetId="63">#REF!</definedName>
    <definedName name="Excel_BuiltIn_Print_Titles_26" localSheetId="64">#REF!</definedName>
    <definedName name="Excel_BuiltIn_Print_Titles_26" localSheetId="65">#REF!</definedName>
    <definedName name="Excel_BuiltIn_Print_Titles_26" localSheetId="66">#REF!</definedName>
    <definedName name="Excel_BuiltIn_Print_Titles_26" localSheetId="67">#REF!</definedName>
    <definedName name="Excel_BuiltIn_Print_Titles_26" localSheetId="68">#REF!</definedName>
    <definedName name="Excel_BuiltIn_Print_Titles_26" localSheetId="69">#REF!</definedName>
    <definedName name="Excel_BuiltIn_Print_Titles_26" localSheetId="70">#REF!</definedName>
    <definedName name="Excel_BuiltIn_Print_Titles_26" localSheetId="71">#REF!</definedName>
    <definedName name="Excel_BuiltIn_Print_Titles_26" localSheetId="72">#REF!</definedName>
    <definedName name="Excel_BuiltIn_Print_Titles_26" localSheetId="73">#REF!</definedName>
    <definedName name="Excel_BuiltIn_Print_Titles_26" localSheetId="74">#REF!</definedName>
    <definedName name="Excel_BuiltIn_Print_Titles_26" localSheetId="75">#REF!</definedName>
    <definedName name="Excel_BuiltIn_Print_Titles_26" localSheetId="76">#REF!</definedName>
    <definedName name="Excel_BuiltIn_Print_Titles_26" localSheetId="77">#REF!</definedName>
    <definedName name="Excel_BuiltIn_Print_Titles_26" localSheetId="78">#REF!</definedName>
    <definedName name="Excel_BuiltIn_Print_Titles_26" localSheetId="79">#REF!</definedName>
    <definedName name="Excel_BuiltIn_Print_Titles_26" localSheetId="80">#REF!</definedName>
    <definedName name="Excel_BuiltIn_Print_Titles_26" localSheetId="81">#REF!</definedName>
    <definedName name="Excel_BuiltIn_Print_Titles_26" localSheetId="82">#REF!</definedName>
    <definedName name="Excel_BuiltIn_Print_Titles_26" localSheetId="83">#REF!</definedName>
    <definedName name="Excel_BuiltIn_Print_Titles_26" localSheetId="84">#REF!</definedName>
    <definedName name="Excel_BuiltIn_Print_Titles_26" localSheetId="85">#REF!</definedName>
    <definedName name="Excel_BuiltIn_Print_Titles_26" localSheetId="86">#REF!</definedName>
    <definedName name="Excel_BuiltIn_Print_Titles_26" localSheetId="87">#REF!</definedName>
    <definedName name="Excel_BuiltIn_Print_Titles_26" localSheetId="88">#REF!</definedName>
    <definedName name="Excel_BuiltIn_Print_Titles_26" localSheetId="89">#REF!</definedName>
    <definedName name="Excel_BuiltIn_Print_Titles_26" localSheetId="90">#REF!</definedName>
    <definedName name="Excel_BuiltIn_Print_Titles_26" localSheetId="91">#REF!</definedName>
    <definedName name="Excel_BuiltIn_Print_Titles_26" localSheetId="92">#REF!</definedName>
    <definedName name="Excel_BuiltIn_Print_Titles_26" localSheetId="93">#REF!</definedName>
    <definedName name="Excel_BuiltIn_Print_Titles_26" localSheetId="94">#REF!</definedName>
    <definedName name="Excel_BuiltIn_Print_Titles_26" localSheetId="95">#REF!</definedName>
    <definedName name="Excel_BuiltIn_Print_Titles_26" localSheetId="96">#REF!</definedName>
    <definedName name="Excel_BuiltIn_Print_Titles_26" localSheetId="97">#REF!</definedName>
    <definedName name="Excel_BuiltIn_Print_Titles_26" localSheetId="98">#REF!</definedName>
    <definedName name="Excel_BuiltIn_Print_Titles_26" localSheetId="99">#REF!</definedName>
    <definedName name="Excel_BuiltIn_Print_Titles_26">#REF!</definedName>
    <definedName name="Excel_BuiltIn_Print_Titles_28" localSheetId="45">#REF!</definedName>
    <definedName name="Excel_BuiltIn_Print_Titles_28" localSheetId="43">#REF!</definedName>
    <definedName name="Excel_BuiltIn_Print_Titles_28" localSheetId="44">#REF!</definedName>
    <definedName name="Excel_BuiltIn_Print_Titles_28" localSheetId="46">#REF!</definedName>
    <definedName name="Excel_BuiltIn_Print_Titles_28" localSheetId="47">#REF!</definedName>
    <definedName name="Excel_BuiltIn_Print_Titles_28" localSheetId="48">#REF!</definedName>
    <definedName name="Excel_BuiltIn_Print_Titles_28" localSheetId="49">#REF!</definedName>
    <definedName name="Excel_BuiltIn_Print_Titles_28" localSheetId="50">#REF!</definedName>
    <definedName name="Excel_BuiltIn_Print_Titles_28" localSheetId="51">#REF!</definedName>
    <definedName name="Excel_BuiltIn_Print_Titles_28" localSheetId="52">#REF!</definedName>
    <definedName name="Excel_BuiltIn_Print_Titles_28" localSheetId="53">#REF!</definedName>
    <definedName name="Excel_BuiltIn_Print_Titles_28" localSheetId="54">#REF!</definedName>
    <definedName name="Excel_BuiltIn_Print_Titles_28" localSheetId="55">#REF!</definedName>
    <definedName name="Excel_BuiltIn_Print_Titles_28" localSheetId="56">#REF!</definedName>
    <definedName name="Excel_BuiltIn_Print_Titles_28" localSheetId="57">#REF!</definedName>
    <definedName name="Excel_BuiltIn_Print_Titles_28" localSheetId="58">#REF!</definedName>
    <definedName name="Excel_BuiltIn_Print_Titles_28" localSheetId="59">#REF!</definedName>
    <definedName name="Excel_BuiltIn_Print_Titles_28" localSheetId="60">#REF!</definedName>
    <definedName name="Excel_BuiltIn_Print_Titles_28" localSheetId="61">#REF!</definedName>
    <definedName name="Excel_BuiltIn_Print_Titles_28" localSheetId="62">#REF!</definedName>
    <definedName name="Excel_BuiltIn_Print_Titles_28" localSheetId="63">#REF!</definedName>
    <definedName name="Excel_BuiltIn_Print_Titles_28" localSheetId="64">#REF!</definedName>
    <definedName name="Excel_BuiltIn_Print_Titles_28" localSheetId="65">#REF!</definedName>
    <definedName name="Excel_BuiltIn_Print_Titles_28" localSheetId="66">#REF!</definedName>
    <definedName name="Excel_BuiltIn_Print_Titles_28" localSheetId="67">#REF!</definedName>
    <definedName name="Excel_BuiltIn_Print_Titles_28" localSheetId="68">#REF!</definedName>
    <definedName name="Excel_BuiltIn_Print_Titles_28" localSheetId="69">#REF!</definedName>
    <definedName name="Excel_BuiltIn_Print_Titles_28" localSheetId="70">#REF!</definedName>
    <definedName name="Excel_BuiltIn_Print_Titles_28" localSheetId="71">#REF!</definedName>
    <definedName name="Excel_BuiltIn_Print_Titles_28" localSheetId="72">#REF!</definedName>
    <definedName name="Excel_BuiltIn_Print_Titles_28" localSheetId="73">#REF!</definedName>
    <definedName name="Excel_BuiltIn_Print_Titles_28" localSheetId="74">#REF!</definedName>
    <definedName name="Excel_BuiltIn_Print_Titles_28" localSheetId="75">#REF!</definedName>
    <definedName name="Excel_BuiltIn_Print_Titles_28" localSheetId="76">#REF!</definedName>
    <definedName name="Excel_BuiltIn_Print_Titles_28" localSheetId="77">#REF!</definedName>
    <definedName name="Excel_BuiltIn_Print_Titles_28" localSheetId="78">#REF!</definedName>
    <definedName name="Excel_BuiltIn_Print_Titles_28" localSheetId="79">#REF!</definedName>
    <definedName name="Excel_BuiltIn_Print_Titles_28" localSheetId="80">#REF!</definedName>
    <definedName name="Excel_BuiltIn_Print_Titles_28" localSheetId="81">#REF!</definedName>
    <definedName name="Excel_BuiltIn_Print_Titles_28" localSheetId="82">#REF!</definedName>
    <definedName name="Excel_BuiltIn_Print_Titles_28" localSheetId="83">#REF!</definedName>
    <definedName name="Excel_BuiltIn_Print_Titles_28" localSheetId="84">#REF!</definedName>
    <definedName name="Excel_BuiltIn_Print_Titles_28" localSheetId="85">#REF!</definedName>
    <definedName name="Excel_BuiltIn_Print_Titles_28" localSheetId="86">#REF!</definedName>
    <definedName name="Excel_BuiltIn_Print_Titles_28" localSheetId="87">#REF!</definedName>
    <definedName name="Excel_BuiltIn_Print_Titles_28" localSheetId="88">#REF!</definedName>
    <definedName name="Excel_BuiltIn_Print_Titles_28" localSheetId="89">#REF!</definedName>
    <definedName name="Excel_BuiltIn_Print_Titles_28" localSheetId="90">#REF!</definedName>
    <definedName name="Excel_BuiltIn_Print_Titles_28" localSheetId="91">#REF!</definedName>
    <definedName name="Excel_BuiltIn_Print_Titles_28" localSheetId="92">#REF!</definedName>
    <definedName name="Excel_BuiltIn_Print_Titles_28" localSheetId="93">#REF!</definedName>
    <definedName name="Excel_BuiltIn_Print_Titles_28" localSheetId="94">#REF!</definedName>
    <definedName name="Excel_BuiltIn_Print_Titles_28" localSheetId="95">#REF!</definedName>
    <definedName name="Excel_BuiltIn_Print_Titles_28" localSheetId="96">#REF!</definedName>
    <definedName name="Excel_BuiltIn_Print_Titles_28" localSheetId="97">#REF!</definedName>
    <definedName name="Excel_BuiltIn_Print_Titles_28" localSheetId="98">#REF!</definedName>
    <definedName name="Excel_BuiltIn_Print_Titles_28" localSheetId="99">#REF!</definedName>
    <definedName name="Excel_BuiltIn_Print_Titles_28">#REF!</definedName>
    <definedName name="Excel_BuiltIn_Print_Titles_29" localSheetId="45">#REF!</definedName>
    <definedName name="Excel_BuiltIn_Print_Titles_29" localSheetId="43">#REF!</definedName>
    <definedName name="Excel_BuiltIn_Print_Titles_29" localSheetId="44">#REF!</definedName>
    <definedName name="Excel_BuiltIn_Print_Titles_29" localSheetId="46">#REF!</definedName>
    <definedName name="Excel_BuiltIn_Print_Titles_29" localSheetId="47">#REF!</definedName>
    <definedName name="Excel_BuiltIn_Print_Titles_29" localSheetId="48">#REF!</definedName>
    <definedName name="Excel_BuiltIn_Print_Titles_29" localSheetId="49">#REF!</definedName>
    <definedName name="Excel_BuiltIn_Print_Titles_29" localSheetId="50">#REF!</definedName>
    <definedName name="Excel_BuiltIn_Print_Titles_29" localSheetId="51">#REF!</definedName>
    <definedName name="Excel_BuiltIn_Print_Titles_29" localSheetId="52">#REF!</definedName>
    <definedName name="Excel_BuiltIn_Print_Titles_29" localSheetId="53">#REF!</definedName>
    <definedName name="Excel_BuiltIn_Print_Titles_29" localSheetId="54">#REF!</definedName>
    <definedName name="Excel_BuiltIn_Print_Titles_29" localSheetId="55">#REF!</definedName>
    <definedName name="Excel_BuiltIn_Print_Titles_29" localSheetId="56">#REF!</definedName>
    <definedName name="Excel_BuiltIn_Print_Titles_29" localSheetId="57">#REF!</definedName>
    <definedName name="Excel_BuiltIn_Print_Titles_29" localSheetId="58">#REF!</definedName>
    <definedName name="Excel_BuiltIn_Print_Titles_29" localSheetId="59">#REF!</definedName>
    <definedName name="Excel_BuiltIn_Print_Titles_29" localSheetId="60">#REF!</definedName>
    <definedName name="Excel_BuiltIn_Print_Titles_29" localSheetId="61">#REF!</definedName>
    <definedName name="Excel_BuiltIn_Print_Titles_29" localSheetId="62">#REF!</definedName>
    <definedName name="Excel_BuiltIn_Print_Titles_29" localSheetId="63">#REF!</definedName>
    <definedName name="Excel_BuiltIn_Print_Titles_29" localSheetId="64">#REF!</definedName>
    <definedName name="Excel_BuiltIn_Print_Titles_29" localSheetId="65">#REF!</definedName>
    <definedName name="Excel_BuiltIn_Print_Titles_29" localSheetId="66">#REF!</definedName>
    <definedName name="Excel_BuiltIn_Print_Titles_29" localSheetId="67">#REF!</definedName>
    <definedName name="Excel_BuiltIn_Print_Titles_29" localSheetId="68">#REF!</definedName>
    <definedName name="Excel_BuiltIn_Print_Titles_29" localSheetId="69">#REF!</definedName>
    <definedName name="Excel_BuiltIn_Print_Titles_29" localSheetId="70">#REF!</definedName>
    <definedName name="Excel_BuiltIn_Print_Titles_29" localSheetId="71">#REF!</definedName>
    <definedName name="Excel_BuiltIn_Print_Titles_29" localSheetId="72">#REF!</definedName>
    <definedName name="Excel_BuiltIn_Print_Titles_29" localSheetId="73">#REF!</definedName>
    <definedName name="Excel_BuiltIn_Print_Titles_29" localSheetId="74">#REF!</definedName>
    <definedName name="Excel_BuiltIn_Print_Titles_29" localSheetId="75">#REF!</definedName>
    <definedName name="Excel_BuiltIn_Print_Titles_29" localSheetId="76">#REF!</definedName>
    <definedName name="Excel_BuiltIn_Print_Titles_29" localSheetId="77">#REF!</definedName>
    <definedName name="Excel_BuiltIn_Print_Titles_29" localSheetId="78">#REF!</definedName>
    <definedName name="Excel_BuiltIn_Print_Titles_29" localSheetId="79">#REF!</definedName>
    <definedName name="Excel_BuiltIn_Print_Titles_29" localSheetId="80">#REF!</definedName>
    <definedName name="Excel_BuiltIn_Print_Titles_29" localSheetId="81">#REF!</definedName>
    <definedName name="Excel_BuiltIn_Print_Titles_29" localSheetId="82">#REF!</definedName>
    <definedName name="Excel_BuiltIn_Print_Titles_29" localSheetId="83">#REF!</definedName>
    <definedName name="Excel_BuiltIn_Print_Titles_29" localSheetId="84">#REF!</definedName>
    <definedName name="Excel_BuiltIn_Print_Titles_29" localSheetId="85">#REF!</definedName>
    <definedName name="Excel_BuiltIn_Print_Titles_29" localSheetId="86">#REF!</definedName>
    <definedName name="Excel_BuiltIn_Print_Titles_29" localSheetId="87">#REF!</definedName>
    <definedName name="Excel_BuiltIn_Print_Titles_29" localSheetId="88">#REF!</definedName>
    <definedName name="Excel_BuiltIn_Print_Titles_29" localSheetId="89">#REF!</definedName>
    <definedName name="Excel_BuiltIn_Print_Titles_29" localSheetId="90">#REF!</definedName>
    <definedName name="Excel_BuiltIn_Print_Titles_29" localSheetId="91">#REF!</definedName>
    <definedName name="Excel_BuiltIn_Print_Titles_29" localSheetId="92">#REF!</definedName>
    <definedName name="Excel_BuiltIn_Print_Titles_29" localSheetId="93">#REF!</definedName>
    <definedName name="Excel_BuiltIn_Print_Titles_29" localSheetId="94">#REF!</definedName>
    <definedName name="Excel_BuiltIn_Print_Titles_29" localSheetId="95">#REF!</definedName>
    <definedName name="Excel_BuiltIn_Print_Titles_29" localSheetId="96">#REF!</definedName>
    <definedName name="Excel_BuiltIn_Print_Titles_29" localSheetId="97">#REF!</definedName>
    <definedName name="Excel_BuiltIn_Print_Titles_29" localSheetId="98">#REF!</definedName>
    <definedName name="Excel_BuiltIn_Print_Titles_29" localSheetId="99">#REF!</definedName>
    <definedName name="Excel_BuiltIn_Print_Titles_29">#REF!</definedName>
    <definedName name="Excel_BuiltIn_Print_Titles_31" localSheetId="45">#REF!</definedName>
    <definedName name="Excel_BuiltIn_Print_Titles_31" localSheetId="43">#REF!</definedName>
    <definedName name="Excel_BuiltIn_Print_Titles_31" localSheetId="44">#REF!</definedName>
    <definedName name="Excel_BuiltIn_Print_Titles_31" localSheetId="46">#REF!</definedName>
    <definedName name="Excel_BuiltIn_Print_Titles_31" localSheetId="47">#REF!</definedName>
    <definedName name="Excel_BuiltIn_Print_Titles_31" localSheetId="48">#REF!</definedName>
    <definedName name="Excel_BuiltIn_Print_Titles_31" localSheetId="49">#REF!</definedName>
    <definedName name="Excel_BuiltIn_Print_Titles_31" localSheetId="50">#REF!</definedName>
    <definedName name="Excel_BuiltIn_Print_Titles_31" localSheetId="51">#REF!</definedName>
    <definedName name="Excel_BuiltIn_Print_Titles_31" localSheetId="52">#REF!</definedName>
    <definedName name="Excel_BuiltIn_Print_Titles_31" localSheetId="53">#REF!</definedName>
    <definedName name="Excel_BuiltIn_Print_Titles_31" localSheetId="54">#REF!</definedName>
    <definedName name="Excel_BuiltIn_Print_Titles_31" localSheetId="55">#REF!</definedName>
    <definedName name="Excel_BuiltIn_Print_Titles_31" localSheetId="56">#REF!</definedName>
    <definedName name="Excel_BuiltIn_Print_Titles_31" localSheetId="57">#REF!</definedName>
    <definedName name="Excel_BuiltIn_Print_Titles_31" localSheetId="58">#REF!</definedName>
    <definedName name="Excel_BuiltIn_Print_Titles_31" localSheetId="59">#REF!</definedName>
    <definedName name="Excel_BuiltIn_Print_Titles_31" localSheetId="60">#REF!</definedName>
    <definedName name="Excel_BuiltIn_Print_Titles_31" localSheetId="61">#REF!</definedName>
    <definedName name="Excel_BuiltIn_Print_Titles_31" localSheetId="62">#REF!</definedName>
    <definedName name="Excel_BuiltIn_Print_Titles_31" localSheetId="63">#REF!</definedName>
    <definedName name="Excel_BuiltIn_Print_Titles_31" localSheetId="64">#REF!</definedName>
    <definedName name="Excel_BuiltIn_Print_Titles_31" localSheetId="65">#REF!</definedName>
    <definedName name="Excel_BuiltIn_Print_Titles_31" localSheetId="66">#REF!</definedName>
    <definedName name="Excel_BuiltIn_Print_Titles_31" localSheetId="67">#REF!</definedName>
    <definedName name="Excel_BuiltIn_Print_Titles_31" localSheetId="68">#REF!</definedName>
    <definedName name="Excel_BuiltIn_Print_Titles_31" localSheetId="69">#REF!</definedName>
    <definedName name="Excel_BuiltIn_Print_Titles_31" localSheetId="70">#REF!</definedName>
    <definedName name="Excel_BuiltIn_Print_Titles_31" localSheetId="71">#REF!</definedName>
    <definedName name="Excel_BuiltIn_Print_Titles_31" localSheetId="72">#REF!</definedName>
    <definedName name="Excel_BuiltIn_Print_Titles_31" localSheetId="73">#REF!</definedName>
    <definedName name="Excel_BuiltIn_Print_Titles_31" localSheetId="74">#REF!</definedName>
    <definedName name="Excel_BuiltIn_Print_Titles_31" localSheetId="75">#REF!</definedName>
    <definedName name="Excel_BuiltIn_Print_Titles_31" localSheetId="76">#REF!</definedName>
    <definedName name="Excel_BuiltIn_Print_Titles_31" localSheetId="77">#REF!</definedName>
    <definedName name="Excel_BuiltIn_Print_Titles_31" localSheetId="78">#REF!</definedName>
    <definedName name="Excel_BuiltIn_Print_Titles_31" localSheetId="79">#REF!</definedName>
    <definedName name="Excel_BuiltIn_Print_Titles_31" localSheetId="80">#REF!</definedName>
    <definedName name="Excel_BuiltIn_Print_Titles_31" localSheetId="81">#REF!</definedName>
    <definedName name="Excel_BuiltIn_Print_Titles_31" localSheetId="82">#REF!</definedName>
    <definedName name="Excel_BuiltIn_Print_Titles_31" localSheetId="83">#REF!</definedName>
    <definedName name="Excel_BuiltIn_Print_Titles_31" localSheetId="84">#REF!</definedName>
    <definedName name="Excel_BuiltIn_Print_Titles_31" localSheetId="85">#REF!</definedName>
    <definedName name="Excel_BuiltIn_Print_Titles_31" localSheetId="86">#REF!</definedName>
    <definedName name="Excel_BuiltIn_Print_Titles_31" localSheetId="87">#REF!</definedName>
    <definedName name="Excel_BuiltIn_Print_Titles_31" localSheetId="88">#REF!</definedName>
    <definedName name="Excel_BuiltIn_Print_Titles_31" localSheetId="89">#REF!</definedName>
    <definedName name="Excel_BuiltIn_Print_Titles_31" localSheetId="90">#REF!</definedName>
    <definedName name="Excel_BuiltIn_Print_Titles_31" localSheetId="91">#REF!</definedName>
    <definedName name="Excel_BuiltIn_Print_Titles_31" localSheetId="92">#REF!</definedName>
    <definedName name="Excel_BuiltIn_Print_Titles_31" localSheetId="93">#REF!</definedName>
    <definedName name="Excel_BuiltIn_Print_Titles_31" localSheetId="94">#REF!</definedName>
    <definedName name="Excel_BuiltIn_Print_Titles_31" localSheetId="95">#REF!</definedName>
    <definedName name="Excel_BuiltIn_Print_Titles_31" localSheetId="96">#REF!</definedName>
    <definedName name="Excel_BuiltIn_Print_Titles_31" localSheetId="97">#REF!</definedName>
    <definedName name="Excel_BuiltIn_Print_Titles_31" localSheetId="98">#REF!</definedName>
    <definedName name="Excel_BuiltIn_Print_Titles_31" localSheetId="99">#REF!</definedName>
    <definedName name="Excel_BuiltIn_Print_Titles_31">#REF!</definedName>
    <definedName name="Excel_BuiltIn_Print_Titles_33" localSheetId="45">#REF!</definedName>
    <definedName name="Excel_BuiltIn_Print_Titles_33" localSheetId="43">#REF!</definedName>
    <definedName name="Excel_BuiltIn_Print_Titles_33" localSheetId="44">#REF!</definedName>
    <definedName name="Excel_BuiltIn_Print_Titles_33" localSheetId="46">#REF!</definedName>
    <definedName name="Excel_BuiltIn_Print_Titles_33" localSheetId="47">#REF!</definedName>
    <definedName name="Excel_BuiltIn_Print_Titles_33" localSheetId="48">#REF!</definedName>
    <definedName name="Excel_BuiltIn_Print_Titles_33" localSheetId="49">#REF!</definedName>
    <definedName name="Excel_BuiltIn_Print_Titles_33" localSheetId="50">#REF!</definedName>
    <definedName name="Excel_BuiltIn_Print_Titles_33" localSheetId="51">#REF!</definedName>
    <definedName name="Excel_BuiltIn_Print_Titles_33" localSheetId="52">#REF!</definedName>
    <definedName name="Excel_BuiltIn_Print_Titles_33" localSheetId="53">#REF!</definedName>
    <definedName name="Excel_BuiltIn_Print_Titles_33" localSheetId="54">#REF!</definedName>
    <definedName name="Excel_BuiltIn_Print_Titles_33" localSheetId="55">#REF!</definedName>
    <definedName name="Excel_BuiltIn_Print_Titles_33" localSheetId="56">#REF!</definedName>
    <definedName name="Excel_BuiltIn_Print_Titles_33" localSheetId="57">#REF!</definedName>
    <definedName name="Excel_BuiltIn_Print_Titles_33" localSheetId="58">#REF!</definedName>
    <definedName name="Excel_BuiltIn_Print_Titles_33" localSheetId="59">#REF!</definedName>
    <definedName name="Excel_BuiltIn_Print_Titles_33" localSheetId="60">#REF!</definedName>
    <definedName name="Excel_BuiltIn_Print_Titles_33" localSheetId="61">#REF!</definedName>
    <definedName name="Excel_BuiltIn_Print_Titles_33" localSheetId="62">#REF!</definedName>
    <definedName name="Excel_BuiltIn_Print_Titles_33" localSheetId="63">#REF!</definedName>
    <definedName name="Excel_BuiltIn_Print_Titles_33" localSheetId="64">#REF!</definedName>
    <definedName name="Excel_BuiltIn_Print_Titles_33" localSheetId="65">#REF!</definedName>
    <definedName name="Excel_BuiltIn_Print_Titles_33" localSheetId="66">#REF!</definedName>
    <definedName name="Excel_BuiltIn_Print_Titles_33" localSheetId="67">#REF!</definedName>
    <definedName name="Excel_BuiltIn_Print_Titles_33" localSheetId="68">#REF!</definedName>
    <definedName name="Excel_BuiltIn_Print_Titles_33" localSheetId="69">#REF!</definedName>
    <definedName name="Excel_BuiltIn_Print_Titles_33" localSheetId="70">#REF!</definedName>
    <definedName name="Excel_BuiltIn_Print_Titles_33" localSheetId="71">#REF!</definedName>
    <definedName name="Excel_BuiltIn_Print_Titles_33" localSheetId="72">#REF!</definedName>
    <definedName name="Excel_BuiltIn_Print_Titles_33" localSheetId="73">#REF!</definedName>
    <definedName name="Excel_BuiltIn_Print_Titles_33" localSheetId="74">#REF!</definedName>
    <definedName name="Excel_BuiltIn_Print_Titles_33" localSheetId="75">#REF!</definedName>
    <definedName name="Excel_BuiltIn_Print_Titles_33" localSheetId="76">#REF!</definedName>
    <definedName name="Excel_BuiltIn_Print_Titles_33" localSheetId="77">#REF!</definedName>
    <definedName name="Excel_BuiltIn_Print_Titles_33" localSheetId="78">#REF!</definedName>
    <definedName name="Excel_BuiltIn_Print_Titles_33" localSheetId="79">#REF!</definedName>
    <definedName name="Excel_BuiltIn_Print_Titles_33" localSheetId="80">#REF!</definedName>
    <definedName name="Excel_BuiltIn_Print_Titles_33" localSheetId="81">#REF!</definedName>
    <definedName name="Excel_BuiltIn_Print_Titles_33" localSheetId="82">#REF!</definedName>
    <definedName name="Excel_BuiltIn_Print_Titles_33" localSheetId="83">#REF!</definedName>
    <definedName name="Excel_BuiltIn_Print_Titles_33" localSheetId="84">#REF!</definedName>
    <definedName name="Excel_BuiltIn_Print_Titles_33" localSheetId="85">#REF!</definedName>
    <definedName name="Excel_BuiltIn_Print_Titles_33" localSheetId="86">#REF!</definedName>
    <definedName name="Excel_BuiltIn_Print_Titles_33" localSheetId="87">#REF!</definedName>
    <definedName name="Excel_BuiltIn_Print_Titles_33" localSheetId="88">#REF!</definedName>
    <definedName name="Excel_BuiltIn_Print_Titles_33" localSheetId="89">#REF!</definedName>
    <definedName name="Excel_BuiltIn_Print_Titles_33" localSheetId="90">#REF!</definedName>
    <definedName name="Excel_BuiltIn_Print_Titles_33" localSheetId="91">#REF!</definedName>
    <definedName name="Excel_BuiltIn_Print_Titles_33" localSheetId="92">#REF!</definedName>
    <definedName name="Excel_BuiltIn_Print_Titles_33" localSheetId="93">#REF!</definedName>
    <definedName name="Excel_BuiltIn_Print_Titles_33" localSheetId="94">#REF!</definedName>
    <definedName name="Excel_BuiltIn_Print_Titles_33" localSheetId="95">#REF!</definedName>
    <definedName name="Excel_BuiltIn_Print_Titles_33" localSheetId="96">#REF!</definedName>
    <definedName name="Excel_BuiltIn_Print_Titles_33" localSheetId="97">#REF!</definedName>
    <definedName name="Excel_BuiltIn_Print_Titles_33" localSheetId="98">#REF!</definedName>
    <definedName name="Excel_BuiltIn_Print_Titles_33" localSheetId="99">#REF!</definedName>
    <definedName name="Excel_BuiltIn_Print_Titles_33">#REF!</definedName>
    <definedName name="Excel_BuiltIn_Print_Titles_34" localSheetId="45">#REF!</definedName>
    <definedName name="Excel_BuiltIn_Print_Titles_34" localSheetId="43">#REF!</definedName>
    <definedName name="Excel_BuiltIn_Print_Titles_34" localSheetId="44">#REF!</definedName>
    <definedName name="Excel_BuiltIn_Print_Titles_34" localSheetId="46">#REF!</definedName>
    <definedName name="Excel_BuiltIn_Print_Titles_34" localSheetId="47">#REF!</definedName>
    <definedName name="Excel_BuiltIn_Print_Titles_34" localSheetId="48">#REF!</definedName>
    <definedName name="Excel_BuiltIn_Print_Titles_34" localSheetId="49">#REF!</definedName>
    <definedName name="Excel_BuiltIn_Print_Titles_34" localSheetId="50">#REF!</definedName>
    <definedName name="Excel_BuiltIn_Print_Titles_34" localSheetId="51">#REF!</definedName>
    <definedName name="Excel_BuiltIn_Print_Titles_34" localSheetId="52">#REF!</definedName>
    <definedName name="Excel_BuiltIn_Print_Titles_34" localSheetId="53">#REF!</definedName>
    <definedName name="Excel_BuiltIn_Print_Titles_34" localSheetId="54">#REF!</definedName>
    <definedName name="Excel_BuiltIn_Print_Titles_34" localSheetId="55">#REF!</definedName>
    <definedName name="Excel_BuiltIn_Print_Titles_34" localSheetId="56">#REF!</definedName>
    <definedName name="Excel_BuiltIn_Print_Titles_34" localSheetId="57">#REF!</definedName>
    <definedName name="Excel_BuiltIn_Print_Titles_34" localSheetId="58">#REF!</definedName>
    <definedName name="Excel_BuiltIn_Print_Titles_34" localSheetId="59">#REF!</definedName>
    <definedName name="Excel_BuiltIn_Print_Titles_34" localSheetId="60">#REF!</definedName>
    <definedName name="Excel_BuiltIn_Print_Titles_34" localSheetId="61">#REF!</definedName>
    <definedName name="Excel_BuiltIn_Print_Titles_34" localSheetId="62">#REF!</definedName>
    <definedName name="Excel_BuiltIn_Print_Titles_34" localSheetId="63">#REF!</definedName>
    <definedName name="Excel_BuiltIn_Print_Titles_34" localSheetId="64">#REF!</definedName>
    <definedName name="Excel_BuiltIn_Print_Titles_34" localSheetId="65">#REF!</definedName>
    <definedName name="Excel_BuiltIn_Print_Titles_34" localSheetId="66">#REF!</definedName>
    <definedName name="Excel_BuiltIn_Print_Titles_34" localSheetId="67">#REF!</definedName>
    <definedName name="Excel_BuiltIn_Print_Titles_34" localSheetId="68">#REF!</definedName>
    <definedName name="Excel_BuiltIn_Print_Titles_34" localSheetId="69">#REF!</definedName>
    <definedName name="Excel_BuiltIn_Print_Titles_34" localSheetId="70">#REF!</definedName>
    <definedName name="Excel_BuiltIn_Print_Titles_34" localSheetId="71">#REF!</definedName>
    <definedName name="Excel_BuiltIn_Print_Titles_34" localSheetId="72">#REF!</definedName>
    <definedName name="Excel_BuiltIn_Print_Titles_34" localSheetId="73">#REF!</definedName>
    <definedName name="Excel_BuiltIn_Print_Titles_34" localSheetId="74">#REF!</definedName>
    <definedName name="Excel_BuiltIn_Print_Titles_34" localSheetId="75">#REF!</definedName>
    <definedName name="Excel_BuiltIn_Print_Titles_34" localSheetId="76">#REF!</definedName>
    <definedName name="Excel_BuiltIn_Print_Titles_34" localSheetId="77">#REF!</definedName>
    <definedName name="Excel_BuiltIn_Print_Titles_34" localSheetId="78">#REF!</definedName>
    <definedName name="Excel_BuiltIn_Print_Titles_34" localSheetId="79">#REF!</definedName>
    <definedName name="Excel_BuiltIn_Print_Titles_34" localSheetId="80">#REF!</definedName>
    <definedName name="Excel_BuiltIn_Print_Titles_34" localSheetId="81">#REF!</definedName>
    <definedName name="Excel_BuiltIn_Print_Titles_34" localSheetId="82">#REF!</definedName>
    <definedName name="Excel_BuiltIn_Print_Titles_34" localSheetId="83">#REF!</definedName>
    <definedName name="Excel_BuiltIn_Print_Titles_34" localSheetId="84">#REF!</definedName>
    <definedName name="Excel_BuiltIn_Print_Titles_34" localSheetId="85">#REF!</definedName>
    <definedName name="Excel_BuiltIn_Print_Titles_34" localSheetId="86">#REF!</definedName>
    <definedName name="Excel_BuiltIn_Print_Titles_34" localSheetId="87">#REF!</definedName>
    <definedName name="Excel_BuiltIn_Print_Titles_34" localSheetId="88">#REF!</definedName>
    <definedName name="Excel_BuiltIn_Print_Titles_34" localSheetId="89">#REF!</definedName>
    <definedName name="Excel_BuiltIn_Print_Titles_34" localSheetId="90">#REF!</definedName>
    <definedName name="Excel_BuiltIn_Print_Titles_34" localSheetId="91">#REF!</definedName>
    <definedName name="Excel_BuiltIn_Print_Titles_34" localSheetId="92">#REF!</definedName>
    <definedName name="Excel_BuiltIn_Print_Titles_34" localSheetId="93">#REF!</definedName>
    <definedName name="Excel_BuiltIn_Print_Titles_34" localSheetId="94">#REF!</definedName>
    <definedName name="Excel_BuiltIn_Print_Titles_34" localSheetId="95">#REF!</definedName>
    <definedName name="Excel_BuiltIn_Print_Titles_34" localSheetId="96">#REF!</definedName>
    <definedName name="Excel_BuiltIn_Print_Titles_34" localSheetId="97">#REF!</definedName>
    <definedName name="Excel_BuiltIn_Print_Titles_34" localSheetId="98">#REF!</definedName>
    <definedName name="Excel_BuiltIn_Print_Titles_34" localSheetId="99">#REF!</definedName>
    <definedName name="Excel_BuiltIn_Print_Titles_34">#REF!</definedName>
    <definedName name="Excel_BuiltIn_Print_Titles_36" localSheetId="45">#REF!</definedName>
    <definedName name="Excel_BuiltIn_Print_Titles_36" localSheetId="43">#REF!</definedName>
    <definedName name="Excel_BuiltIn_Print_Titles_36" localSheetId="44">#REF!</definedName>
    <definedName name="Excel_BuiltIn_Print_Titles_36" localSheetId="46">#REF!</definedName>
    <definedName name="Excel_BuiltIn_Print_Titles_36" localSheetId="47">#REF!</definedName>
    <definedName name="Excel_BuiltIn_Print_Titles_36" localSheetId="48">#REF!</definedName>
    <definedName name="Excel_BuiltIn_Print_Titles_36" localSheetId="49">#REF!</definedName>
    <definedName name="Excel_BuiltIn_Print_Titles_36" localSheetId="50">#REF!</definedName>
    <definedName name="Excel_BuiltIn_Print_Titles_36" localSheetId="51">#REF!</definedName>
    <definedName name="Excel_BuiltIn_Print_Titles_36" localSheetId="52">#REF!</definedName>
    <definedName name="Excel_BuiltIn_Print_Titles_36" localSheetId="53">#REF!</definedName>
    <definedName name="Excel_BuiltIn_Print_Titles_36" localSheetId="54">#REF!</definedName>
    <definedName name="Excel_BuiltIn_Print_Titles_36" localSheetId="55">#REF!</definedName>
    <definedName name="Excel_BuiltIn_Print_Titles_36" localSheetId="56">#REF!</definedName>
    <definedName name="Excel_BuiltIn_Print_Titles_36" localSheetId="57">#REF!</definedName>
    <definedName name="Excel_BuiltIn_Print_Titles_36" localSheetId="58">#REF!</definedName>
    <definedName name="Excel_BuiltIn_Print_Titles_36" localSheetId="59">#REF!</definedName>
    <definedName name="Excel_BuiltIn_Print_Titles_36" localSheetId="60">#REF!</definedName>
    <definedName name="Excel_BuiltIn_Print_Titles_36" localSheetId="61">#REF!</definedName>
    <definedName name="Excel_BuiltIn_Print_Titles_36" localSheetId="62">#REF!</definedName>
    <definedName name="Excel_BuiltIn_Print_Titles_36" localSheetId="63">#REF!</definedName>
    <definedName name="Excel_BuiltIn_Print_Titles_36" localSheetId="64">#REF!</definedName>
    <definedName name="Excel_BuiltIn_Print_Titles_36" localSheetId="65">#REF!</definedName>
    <definedName name="Excel_BuiltIn_Print_Titles_36" localSheetId="66">#REF!</definedName>
    <definedName name="Excel_BuiltIn_Print_Titles_36" localSheetId="67">#REF!</definedName>
    <definedName name="Excel_BuiltIn_Print_Titles_36" localSheetId="68">#REF!</definedName>
    <definedName name="Excel_BuiltIn_Print_Titles_36" localSheetId="69">#REF!</definedName>
    <definedName name="Excel_BuiltIn_Print_Titles_36" localSheetId="70">#REF!</definedName>
    <definedName name="Excel_BuiltIn_Print_Titles_36" localSheetId="71">#REF!</definedName>
    <definedName name="Excel_BuiltIn_Print_Titles_36" localSheetId="72">#REF!</definedName>
    <definedName name="Excel_BuiltIn_Print_Titles_36" localSheetId="73">#REF!</definedName>
    <definedName name="Excel_BuiltIn_Print_Titles_36" localSheetId="74">#REF!</definedName>
    <definedName name="Excel_BuiltIn_Print_Titles_36" localSheetId="75">#REF!</definedName>
    <definedName name="Excel_BuiltIn_Print_Titles_36" localSheetId="76">#REF!</definedName>
    <definedName name="Excel_BuiltIn_Print_Titles_36" localSheetId="77">#REF!</definedName>
    <definedName name="Excel_BuiltIn_Print_Titles_36" localSheetId="78">#REF!</definedName>
    <definedName name="Excel_BuiltIn_Print_Titles_36" localSheetId="79">#REF!</definedName>
    <definedName name="Excel_BuiltIn_Print_Titles_36" localSheetId="80">#REF!</definedName>
    <definedName name="Excel_BuiltIn_Print_Titles_36" localSheetId="81">#REF!</definedName>
    <definedName name="Excel_BuiltIn_Print_Titles_36" localSheetId="82">#REF!</definedName>
    <definedName name="Excel_BuiltIn_Print_Titles_36" localSheetId="83">#REF!</definedName>
    <definedName name="Excel_BuiltIn_Print_Titles_36" localSheetId="84">#REF!</definedName>
    <definedName name="Excel_BuiltIn_Print_Titles_36" localSheetId="85">#REF!</definedName>
    <definedName name="Excel_BuiltIn_Print_Titles_36" localSheetId="86">#REF!</definedName>
    <definedName name="Excel_BuiltIn_Print_Titles_36" localSheetId="87">#REF!</definedName>
    <definedName name="Excel_BuiltIn_Print_Titles_36" localSheetId="88">#REF!</definedName>
    <definedName name="Excel_BuiltIn_Print_Titles_36" localSheetId="89">#REF!</definedName>
    <definedName name="Excel_BuiltIn_Print_Titles_36" localSheetId="90">#REF!</definedName>
    <definedName name="Excel_BuiltIn_Print_Titles_36" localSheetId="91">#REF!</definedName>
    <definedName name="Excel_BuiltIn_Print_Titles_36" localSheetId="92">#REF!</definedName>
    <definedName name="Excel_BuiltIn_Print_Titles_36" localSheetId="93">#REF!</definedName>
    <definedName name="Excel_BuiltIn_Print_Titles_36" localSheetId="94">#REF!</definedName>
    <definedName name="Excel_BuiltIn_Print_Titles_36" localSheetId="95">#REF!</definedName>
    <definedName name="Excel_BuiltIn_Print_Titles_36" localSheetId="96">#REF!</definedName>
    <definedName name="Excel_BuiltIn_Print_Titles_36" localSheetId="97">#REF!</definedName>
    <definedName name="Excel_BuiltIn_Print_Titles_36" localSheetId="98">#REF!</definedName>
    <definedName name="Excel_BuiltIn_Print_Titles_36" localSheetId="99">#REF!</definedName>
    <definedName name="Excel_BuiltIn_Print_Titles_36">#REF!</definedName>
    <definedName name="Excel_BuiltIn_Print_Titles_38" localSheetId="45">#REF!</definedName>
    <definedName name="Excel_BuiltIn_Print_Titles_38" localSheetId="43">#REF!</definedName>
    <definedName name="Excel_BuiltIn_Print_Titles_38" localSheetId="44">#REF!</definedName>
    <definedName name="Excel_BuiltIn_Print_Titles_38" localSheetId="46">#REF!</definedName>
    <definedName name="Excel_BuiltIn_Print_Titles_38" localSheetId="47">#REF!</definedName>
    <definedName name="Excel_BuiltIn_Print_Titles_38" localSheetId="48">#REF!</definedName>
    <definedName name="Excel_BuiltIn_Print_Titles_38" localSheetId="49">#REF!</definedName>
    <definedName name="Excel_BuiltIn_Print_Titles_38" localSheetId="50">#REF!</definedName>
    <definedName name="Excel_BuiltIn_Print_Titles_38" localSheetId="51">#REF!</definedName>
    <definedName name="Excel_BuiltIn_Print_Titles_38" localSheetId="52">#REF!</definedName>
    <definedName name="Excel_BuiltIn_Print_Titles_38" localSheetId="53">#REF!</definedName>
    <definedName name="Excel_BuiltIn_Print_Titles_38" localSheetId="54">#REF!</definedName>
    <definedName name="Excel_BuiltIn_Print_Titles_38" localSheetId="55">#REF!</definedName>
    <definedName name="Excel_BuiltIn_Print_Titles_38" localSheetId="56">#REF!</definedName>
    <definedName name="Excel_BuiltIn_Print_Titles_38" localSheetId="57">#REF!</definedName>
    <definedName name="Excel_BuiltIn_Print_Titles_38" localSheetId="58">#REF!</definedName>
    <definedName name="Excel_BuiltIn_Print_Titles_38" localSheetId="59">#REF!</definedName>
    <definedName name="Excel_BuiltIn_Print_Titles_38" localSheetId="60">#REF!</definedName>
    <definedName name="Excel_BuiltIn_Print_Titles_38" localSheetId="61">#REF!</definedName>
    <definedName name="Excel_BuiltIn_Print_Titles_38" localSheetId="62">#REF!</definedName>
    <definedName name="Excel_BuiltIn_Print_Titles_38" localSheetId="63">#REF!</definedName>
    <definedName name="Excel_BuiltIn_Print_Titles_38" localSheetId="64">#REF!</definedName>
    <definedName name="Excel_BuiltIn_Print_Titles_38" localSheetId="65">#REF!</definedName>
    <definedName name="Excel_BuiltIn_Print_Titles_38" localSheetId="66">#REF!</definedName>
    <definedName name="Excel_BuiltIn_Print_Titles_38" localSheetId="67">#REF!</definedName>
    <definedName name="Excel_BuiltIn_Print_Titles_38" localSheetId="68">#REF!</definedName>
    <definedName name="Excel_BuiltIn_Print_Titles_38" localSheetId="69">#REF!</definedName>
    <definedName name="Excel_BuiltIn_Print_Titles_38" localSheetId="70">#REF!</definedName>
    <definedName name="Excel_BuiltIn_Print_Titles_38" localSheetId="71">#REF!</definedName>
    <definedName name="Excel_BuiltIn_Print_Titles_38" localSheetId="72">#REF!</definedName>
    <definedName name="Excel_BuiltIn_Print_Titles_38" localSheetId="73">#REF!</definedName>
    <definedName name="Excel_BuiltIn_Print_Titles_38" localSheetId="74">#REF!</definedName>
    <definedName name="Excel_BuiltIn_Print_Titles_38" localSheetId="75">#REF!</definedName>
    <definedName name="Excel_BuiltIn_Print_Titles_38" localSheetId="76">#REF!</definedName>
    <definedName name="Excel_BuiltIn_Print_Titles_38" localSheetId="77">#REF!</definedName>
    <definedName name="Excel_BuiltIn_Print_Titles_38" localSheetId="78">#REF!</definedName>
    <definedName name="Excel_BuiltIn_Print_Titles_38" localSheetId="79">#REF!</definedName>
    <definedName name="Excel_BuiltIn_Print_Titles_38" localSheetId="80">#REF!</definedName>
    <definedName name="Excel_BuiltIn_Print_Titles_38" localSheetId="81">#REF!</definedName>
    <definedName name="Excel_BuiltIn_Print_Titles_38" localSheetId="82">#REF!</definedName>
    <definedName name="Excel_BuiltIn_Print_Titles_38" localSheetId="83">#REF!</definedName>
    <definedName name="Excel_BuiltIn_Print_Titles_38" localSheetId="84">#REF!</definedName>
    <definedName name="Excel_BuiltIn_Print_Titles_38" localSheetId="85">#REF!</definedName>
    <definedName name="Excel_BuiltIn_Print_Titles_38" localSheetId="86">#REF!</definedName>
    <definedName name="Excel_BuiltIn_Print_Titles_38" localSheetId="87">#REF!</definedName>
    <definedName name="Excel_BuiltIn_Print_Titles_38" localSheetId="88">#REF!</definedName>
    <definedName name="Excel_BuiltIn_Print_Titles_38" localSheetId="89">#REF!</definedName>
    <definedName name="Excel_BuiltIn_Print_Titles_38" localSheetId="90">#REF!</definedName>
    <definedName name="Excel_BuiltIn_Print_Titles_38" localSheetId="91">#REF!</definedName>
    <definedName name="Excel_BuiltIn_Print_Titles_38" localSheetId="92">#REF!</definedName>
    <definedName name="Excel_BuiltIn_Print_Titles_38" localSheetId="93">#REF!</definedName>
    <definedName name="Excel_BuiltIn_Print_Titles_38" localSheetId="94">#REF!</definedName>
    <definedName name="Excel_BuiltIn_Print_Titles_38" localSheetId="95">#REF!</definedName>
    <definedName name="Excel_BuiltIn_Print_Titles_38" localSheetId="96">#REF!</definedName>
    <definedName name="Excel_BuiltIn_Print_Titles_38" localSheetId="97">#REF!</definedName>
    <definedName name="Excel_BuiltIn_Print_Titles_38" localSheetId="98">#REF!</definedName>
    <definedName name="Excel_BuiltIn_Print_Titles_38" localSheetId="99">#REF!</definedName>
    <definedName name="Excel_BuiltIn_Print_Titles_38">#REF!</definedName>
    <definedName name="Excel_BuiltIn_Print_Titles_39" localSheetId="45">#REF!</definedName>
    <definedName name="Excel_BuiltIn_Print_Titles_39" localSheetId="43">#REF!</definedName>
    <definedName name="Excel_BuiltIn_Print_Titles_39" localSheetId="44">#REF!</definedName>
    <definedName name="Excel_BuiltIn_Print_Titles_39" localSheetId="46">#REF!</definedName>
    <definedName name="Excel_BuiltIn_Print_Titles_39" localSheetId="47">#REF!</definedName>
    <definedName name="Excel_BuiltIn_Print_Titles_39" localSheetId="48">#REF!</definedName>
    <definedName name="Excel_BuiltIn_Print_Titles_39" localSheetId="49">#REF!</definedName>
    <definedName name="Excel_BuiltIn_Print_Titles_39" localSheetId="50">#REF!</definedName>
    <definedName name="Excel_BuiltIn_Print_Titles_39" localSheetId="51">#REF!</definedName>
    <definedName name="Excel_BuiltIn_Print_Titles_39" localSheetId="52">#REF!</definedName>
    <definedName name="Excel_BuiltIn_Print_Titles_39" localSheetId="53">#REF!</definedName>
    <definedName name="Excel_BuiltIn_Print_Titles_39" localSheetId="54">#REF!</definedName>
    <definedName name="Excel_BuiltIn_Print_Titles_39" localSheetId="55">#REF!</definedName>
    <definedName name="Excel_BuiltIn_Print_Titles_39" localSheetId="56">#REF!</definedName>
    <definedName name="Excel_BuiltIn_Print_Titles_39" localSheetId="57">#REF!</definedName>
    <definedName name="Excel_BuiltIn_Print_Titles_39" localSheetId="58">#REF!</definedName>
    <definedName name="Excel_BuiltIn_Print_Titles_39" localSheetId="59">#REF!</definedName>
    <definedName name="Excel_BuiltIn_Print_Titles_39" localSheetId="60">#REF!</definedName>
    <definedName name="Excel_BuiltIn_Print_Titles_39" localSheetId="61">#REF!</definedName>
    <definedName name="Excel_BuiltIn_Print_Titles_39" localSheetId="62">#REF!</definedName>
    <definedName name="Excel_BuiltIn_Print_Titles_39" localSheetId="63">#REF!</definedName>
    <definedName name="Excel_BuiltIn_Print_Titles_39" localSheetId="64">#REF!</definedName>
    <definedName name="Excel_BuiltIn_Print_Titles_39" localSheetId="65">#REF!</definedName>
    <definedName name="Excel_BuiltIn_Print_Titles_39" localSheetId="66">#REF!</definedName>
    <definedName name="Excel_BuiltIn_Print_Titles_39" localSheetId="67">#REF!</definedName>
    <definedName name="Excel_BuiltIn_Print_Titles_39" localSheetId="68">#REF!</definedName>
    <definedName name="Excel_BuiltIn_Print_Titles_39" localSheetId="69">#REF!</definedName>
    <definedName name="Excel_BuiltIn_Print_Titles_39" localSheetId="70">#REF!</definedName>
    <definedName name="Excel_BuiltIn_Print_Titles_39" localSheetId="71">#REF!</definedName>
    <definedName name="Excel_BuiltIn_Print_Titles_39" localSheetId="72">#REF!</definedName>
    <definedName name="Excel_BuiltIn_Print_Titles_39" localSheetId="73">#REF!</definedName>
    <definedName name="Excel_BuiltIn_Print_Titles_39" localSheetId="74">#REF!</definedName>
    <definedName name="Excel_BuiltIn_Print_Titles_39" localSheetId="75">#REF!</definedName>
    <definedName name="Excel_BuiltIn_Print_Titles_39" localSheetId="76">#REF!</definedName>
    <definedName name="Excel_BuiltIn_Print_Titles_39" localSheetId="77">#REF!</definedName>
    <definedName name="Excel_BuiltIn_Print_Titles_39" localSheetId="78">#REF!</definedName>
    <definedName name="Excel_BuiltIn_Print_Titles_39" localSheetId="79">#REF!</definedName>
    <definedName name="Excel_BuiltIn_Print_Titles_39" localSheetId="80">#REF!</definedName>
    <definedName name="Excel_BuiltIn_Print_Titles_39" localSheetId="81">#REF!</definedName>
    <definedName name="Excel_BuiltIn_Print_Titles_39" localSheetId="82">#REF!</definedName>
    <definedName name="Excel_BuiltIn_Print_Titles_39" localSheetId="83">#REF!</definedName>
    <definedName name="Excel_BuiltIn_Print_Titles_39" localSheetId="84">#REF!</definedName>
    <definedName name="Excel_BuiltIn_Print_Titles_39" localSheetId="85">#REF!</definedName>
    <definedName name="Excel_BuiltIn_Print_Titles_39" localSheetId="86">#REF!</definedName>
    <definedName name="Excel_BuiltIn_Print_Titles_39" localSheetId="87">#REF!</definedName>
    <definedName name="Excel_BuiltIn_Print_Titles_39" localSheetId="88">#REF!</definedName>
    <definedName name="Excel_BuiltIn_Print_Titles_39" localSheetId="89">#REF!</definedName>
    <definedName name="Excel_BuiltIn_Print_Titles_39" localSheetId="90">#REF!</definedName>
    <definedName name="Excel_BuiltIn_Print_Titles_39" localSheetId="91">#REF!</definedName>
    <definedName name="Excel_BuiltIn_Print_Titles_39" localSheetId="92">#REF!</definedName>
    <definedName name="Excel_BuiltIn_Print_Titles_39" localSheetId="93">#REF!</definedName>
    <definedName name="Excel_BuiltIn_Print_Titles_39" localSheetId="94">#REF!</definedName>
    <definedName name="Excel_BuiltIn_Print_Titles_39" localSheetId="95">#REF!</definedName>
    <definedName name="Excel_BuiltIn_Print_Titles_39" localSheetId="96">#REF!</definedName>
    <definedName name="Excel_BuiltIn_Print_Titles_39" localSheetId="97">#REF!</definedName>
    <definedName name="Excel_BuiltIn_Print_Titles_39" localSheetId="98">#REF!</definedName>
    <definedName name="Excel_BuiltIn_Print_Titles_39" localSheetId="99">#REF!</definedName>
    <definedName name="Excel_BuiltIn_Print_Titles_39">#REF!</definedName>
    <definedName name="Excel_BuiltIn_Print_Titles_41" localSheetId="45">#REF!</definedName>
    <definedName name="Excel_BuiltIn_Print_Titles_41" localSheetId="43">#REF!</definedName>
    <definedName name="Excel_BuiltIn_Print_Titles_41" localSheetId="44">#REF!</definedName>
    <definedName name="Excel_BuiltIn_Print_Titles_41" localSheetId="46">#REF!</definedName>
    <definedName name="Excel_BuiltIn_Print_Titles_41" localSheetId="47">#REF!</definedName>
    <definedName name="Excel_BuiltIn_Print_Titles_41" localSheetId="48">#REF!</definedName>
    <definedName name="Excel_BuiltIn_Print_Titles_41" localSheetId="49">#REF!</definedName>
    <definedName name="Excel_BuiltIn_Print_Titles_41" localSheetId="50">#REF!</definedName>
    <definedName name="Excel_BuiltIn_Print_Titles_41" localSheetId="51">#REF!</definedName>
    <definedName name="Excel_BuiltIn_Print_Titles_41" localSheetId="52">#REF!</definedName>
    <definedName name="Excel_BuiltIn_Print_Titles_41" localSheetId="53">#REF!</definedName>
    <definedName name="Excel_BuiltIn_Print_Titles_41" localSheetId="54">#REF!</definedName>
    <definedName name="Excel_BuiltIn_Print_Titles_41" localSheetId="55">#REF!</definedName>
    <definedName name="Excel_BuiltIn_Print_Titles_41" localSheetId="56">#REF!</definedName>
    <definedName name="Excel_BuiltIn_Print_Titles_41" localSheetId="57">#REF!</definedName>
    <definedName name="Excel_BuiltIn_Print_Titles_41" localSheetId="58">#REF!</definedName>
    <definedName name="Excel_BuiltIn_Print_Titles_41" localSheetId="59">#REF!</definedName>
    <definedName name="Excel_BuiltIn_Print_Titles_41" localSheetId="60">#REF!</definedName>
    <definedName name="Excel_BuiltIn_Print_Titles_41" localSheetId="61">#REF!</definedName>
    <definedName name="Excel_BuiltIn_Print_Titles_41" localSheetId="62">#REF!</definedName>
    <definedName name="Excel_BuiltIn_Print_Titles_41" localSheetId="63">#REF!</definedName>
    <definedName name="Excel_BuiltIn_Print_Titles_41" localSheetId="64">#REF!</definedName>
    <definedName name="Excel_BuiltIn_Print_Titles_41" localSheetId="65">#REF!</definedName>
    <definedName name="Excel_BuiltIn_Print_Titles_41" localSheetId="66">#REF!</definedName>
    <definedName name="Excel_BuiltIn_Print_Titles_41" localSheetId="67">#REF!</definedName>
    <definedName name="Excel_BuiltIn_Print_Titles_41" localSheetId="68">#REF!</definedName>
    <definedName name="Excel_BuiltIn_Print_Titles_41" localSheetId="69">#REF!</definedName>
    <definedName name="Excel_BuiltIn_Print_Titles_41" localSheetId="70">#REF!</definedName>
    <definedName name="Excel_BuiltIn_Print_Titles_41" localSheetId="71">#REF!</definedName>
    <definedName name="Excel_BuiltIn_Print_Titles_41" localSheetId="72">#REF!</definedName>
    <definedName name="Excel_BuiltIn_Print_Titles_41" localSheetId="73">#REF!</definedName>
    <definedName name="Excel_BuiltIn_Print_Titles_41" localSheetId="74">#REF!</definedName>
    <definedName name="Excel_BuiltIn_Print_Titles_41" localSheetId="75">#REF!</definedName>
    <definedName name="Excel_BuiltIn_Print_Titles_41" localSheetId="76">#REF!</definedName>
    <definedName name="Excel_BuiltIn_Print_Titles_41" localSheetId="77">#REF!</definedName>
    <definedName name="Excel_BuiltIn_Print_Titles_41" localSheetId="78">#REF!</definedName>
    <definedName name="Excel_BuiltIn_Print_Titles_41" localSheetId="79">#REF!</definedName>
    <definedName name="Excel_BuiltIn_Print_Titles_41" localSheetId="80">#REF!</definedName>
    <definedName name="Excel_BuiltIn_Print_Titles_41" localSheetId="81">#REF!</definedName>
    <definedName name="Excel_BuiltIn_Print_Titles_41" localSheetId="82">#REF!</definedName>
    <definedName name="Excel_BuiltIn_Print_Titles_41" localSheetId="83">#REF!</definedName>
    <definedName name="Excel_BuiltIn_Print_Titles_41" localSheetId="84">#REF!</definedName>
    <definedName name="Excel_BuiltIn_Print_Titles_41" localSheetId="85">#REF!</definedName>
    <definedName name="Excel_BuiltIn_Print_Titles_41" localSheetId="86">#REF!</definedName>
    <definedName name="Excel_BuiltIn_Print_Titles_41" localSheetId="87">#REF!</definedName>
    <definedName name="Excel_BuiltIn_Print_Titles_41" localSheetId="88">#REF!</definedName>
    <definedName name="Excel_BuiltIn_Print_Titles_41" localSheetId="89">#REF!</definedName>
    <definedName name="Excel_BuiltIn_Print_Titles_41" localSheetId="90">#REF!</definedName>
    <definedName name="Excel_BuiltIn_Print_Titles_41" localSheetId="91">#REF!</definedName>
    <definedName name="Excel_BuiltIn_Print_Titles_41" localSheetId="92">#REF!</definedName>
    <definedName name="Excel_BuiltIn_Print_Titles_41" localSheetId="93">#REF!</definedName>
    <definedName name="Excel_BuiltIn_Print_Titles_41" localSheetId="94">#REF!</definedName>
    <definedName name="Excel_BuiltIn_Print_Titles_41" localSheetId="95">#REF!</definedName>
    <definedName name="Excel_BuiltIn_Print_Titles_41" localSheetId="96">#REF!</definedName>
    <definedName name="Excel_BuiltIn_Print_Titles_41" localSheetId="97">#REF!</definedName>
    <definedName name="Excel_BuiltIn_Print_Titles_41" localSheetId="98">#REF!</definedName>
    <definedName name="Excel_BuiltIn_Print_Titles_41" localSheetId="99">#REF!</definedName>
    <definedName name="Excel_BuiltIn_Print_Titles_41">#REF!</definedName>
    <definedName name="Excel_BuiltIn_Print_Titles_43" localSheetId="45">#REF!</definedName>
    <definedName name="Excel_BuiltIn_Print_Titles_43" localSheetId="43">#REF!</definedName>
    <definedName name="Excel_BuiltIn_Print_Titles_43" localSheetId="44">#REF!</definedName>
    <definedName name="Excel_BuiltIn_Print_Titles_43" localSheetId="46">#REF!</definedName>
    <definedName name="Excel_BuiltIn_Print_Titles_43" localSheetId="47">#REF!</definedName>
    <definedName name="Excel_BuiltIn_Print_Titles_43" localSheetId="48">#REF!</definedName>
    <definedName name="Excel_BuiltIn_Print_Titles_43" localSheetId="49">#REF!</definedName>
    <definedName name="Excel_BuiltIn_Print_Titles_43" localSheetId="50">#REF!</definedName>
    <definedName name="Excel_BuiltIn_Print_Titles_43" localSheetId="51">#REF!</definedName>
    <definedName name="Excel_BuiltIn_Print_Titles_43" localSheetId="52">#REF!</definedName>
    <definedName name="Excel_BuiltIn_Print_Titles_43" localSheetId="53">#REF!</definedName>
    <definedName name="Excel_BuiltIn_Print_Titles_43" localSheetId="54">#REF!</definedName>
    <definedName name="Excel_BuiltIn_Print_Titles_43" localSheetId="55">#REF!</definedName>
    <definedName name="Excel_BuiltIn_Print_Titles_43" localSheetId="56">#REF!</definedName>
    <definedName name="Excel_BuiltIn_Print_Titles_43" localSheetId="57">#REF!</definedName>
    <definedName name="Excel_BuiltIn_Print_Titles_43" localSheetId="58">#REF!</definedName>
    <definedName name="Excel_BuiltIn_Print_Titles_43" localSheetId="59">#REF!</definedName>
    <definedName name="Excel_BuiltIn_Print_Titles_43" localSheetId="60">#REF!</definedName>
    <definedName name="Excel_BuiltIn_Print_Titles_43" localSheetId="61">#REF!</definedName>
    <definedName name="Excel_BuiltIn_Print_Titles_43" localSheetId="62">#REF!</definedName>
    <definedName name="Excel_BuiltIn_Print_Titles_43" localSheetId="63">#REF!</definedName>
    <definedName name="Excel_BuiltIn_Print_Titles_43" localSheetId="64">#REF!</definedName>
    <definedName name="Excel_BuiltIn_Print_Titles_43" localSheetId="65">#REF!</definedName>
    <definedName name="Excel_BuiltIn_Print_Titles_43" localSheetId="66">#REF!</definedName>
    <definedName name="Excel_BuiltIn_Print_Titles_43" localSheetId="67">#REF!</definedName>
    <definedName name="Excel_BuiltIn_Print_Titles_43" localSheetId="68">#REF!</definedName>
    <definedName name="Excel_BuiltIn_Print_Titles_43" localSheetId="69">#REF!</definedName>
    <definedName name="Excel_BuiltIn_Print_Titles_43" localSheetId="70">#REF!</definedName>
    <definedName name="Excel_BuiltIn_Print_Titles_43" localSheetId="71">#REF!</definedName>
    <definedName name="Excel_BuiltIn_Print_Titles_43" localSheetId="72">#REF!</definedName>
    <definedName name="Excel_BuiltIn_Print_Titles_43" localSheetId="73">#REF!</definedName>
    <definedName name="Excel_BuiltIn_Print_Titles_43" localSheetId="74">#REF!</definedName>
    <definedName name="Excel_BuiltIn_Print_Titles_43" localSheetId="75">#REF!</definedName>
    <definedName name="Excel_BuiltIn_Print_Titles_43" localSheetId="76">#REF!</definedName>
    <definedName name="Excel_BuiltIn_Print_Titles_43" localSheetId="77">#REF!</definedName>
    <definedName name="Excel_BuiltIn_Print_Titles_43" localSheetId="78">#REF!</definedName>
    <definedName name="Excel_BuiltIn_Print_Titles_43" localSheetId="79">#REF!</definedName>
    <definedName name="Excel_BuiltIn_Print_Titles_43" localSheetId="80">#REF!</definedName>
    <definedName name="Excel_BuiltIn_Print_Titles_43" localSheetId="81">#REF!</definedName>
    <definedName name="Excel_BuiltIn_Print_Titles_43" localSheetId="82">#REF!</definedName>
    <definedName name="Excel_BuiltIn_Print_Titles_43" localSheetId="83">#REF!</definedName>
    <definedName name="Excel_BuiltIn_Print_Titles_43" localSheetId="84">#REF!</definedName>
    <definedName name="Excel_BuiltIn_Print_Titles_43" localSheetId="85">#REF!</definedName>
    <definedName name="Excel_BuiltIn_Print_Titles_43" localSheetId="86">#REF!</definedName>
    <definedName name="Excel_BuiltIn_Print_Titles_43" localSheetId="87">#REF!</definedName>
    <definedName name="Excel_BuiltIn_Print_Titles_43" localSheetId="88">#REF!</definedName>
    <definedName name="Excel_BuiltIn_Print_Titles_43" localSheetId="89">#REF!</definedName>
    <definedName name="Excel_BuiltIn_Print_Titles_43" localSheetId="90">#REF!</definedName>
    <definedName name="Excel_BuiltIn_Print_Titles_43" localSheetId="91">#REF!</definedName>
    <definedName name="Excel_BuiltIn_Print_Titles_43" localSheetId="92">#REF!</definedName>
    <definedName name="Excel_BuiltIn_Print_Titles_43" localSheetId="93">#REF!</definedName>
    <definedName name="Excel_BuiltIn_Print_Titles_43" localSheetId="94">#REF!</definedName>
    <definedName name="Excel_BuiltIn_Print_Titles_43" localSheetId="95">#REF!</definedName>
    <definedName name="Excel_BuiltIn_Print_Titles_43" localSheetId="96">#REF!</definedName>
    <definedName name="Excel_BuiltIn_Print_Titles_43" localSheetId="97">#REF!</definedName>
    <definedName name="Excel_BuiltIn_Print_Titles_43" localSheetId="98">#REF!</definedName>
    <definedName name="Excel_BuiltIn_Print_Titles_43" localSheetId="99">#REF!</definedName>
    <definedName name="Excel_BuiltIn_Print_Titles_43">#REF!</definedName>
    <definedName name="Excel_BuiltIn_Print_Titles_44" localSheetId="45">#REF!</definedName>
    <definedName name="Excel_BuiltIn_Print_Titles_44" localSheetId="43">#REF!</definedName>
    <definedName name="Excel_BuiltIn_Print_Titles_44" localSheetId="44">#REF!</definedName>
    <definedName name="Excel_BuiltIn_Print_Titles_44" localSheetId="46">#REF!</definedName>
    <definedName name="Excel_BuiltIn_Print_Titles_44" localSheetId="47">#REF!</definedName>
    <definedName name="Excel_BuiltIn_Print_Titles_44" localSheetId="48">#REF!</definedName>
    <definedName name="Excel_BuiltIn_Print_Titles_44" localSheetId="49">#REF!</definedName>
    <definedName name="Excel_BuiltIn_Print_Titles_44" localSheetId="50">#REF!</definedName>
    <definedName name="Excel_BuiltIn_Print_Titles_44" localSheetId="51">#REF!</definedName>
    <definedName name="Excel_BuiltIn_Print_Titles_44" localSheetId="52">#REF!</definedName>
    <definedName name="Excel_BuiltIn_Print_Titles_44" localSheetId="53">#REF!</definedName>
    <definedName name="Excel_BuiltIn_Print_Titles_44" localSheetId="54">#REF!</definedName>
    <definedName name="Excel_BuiltIn_Print_Titles_44" localSheetId="55">#REF!</definedName>
    <definedName name="Excel_BuiltIn_Print_Titles_44" localSheetId="56">#REF!</definedName>
    <definedName name="Excel_BuiltIn_Print_Titles_44" localSheetId="57">#REF!</definedName>
    <definedName name="Excel_BuiltIn_Print_Titles_44" localSheetId="58">#REF!</definedName>
    <definedName name="Excel_BuiltIn_Print_Titles_44" localSheetId="59">#REF!</definedName>
    <definedName name="Excel_BuiltIn_Print_Titles_44" localSheetId="60">#REF!</definedName>
    <definedName name="Excel_BuiltIn_Print_Titles_44" localSheetId="61">#REF!</definedName>
    <definedName name="Excel_BuiltIn_Print_Titles_44" localSheetId="62">#REF!</definedName>
    <definedName name="Excel_BuiltIn_Print_Titles_44" localSheetId="63">#REF!</definedName>
    <definedName name="Excel_BuiltIn_Print_Titles_44" localSheetId="64">#REF!</definedName>
    <definedName name="Excel_BuiltIn_Print_Titles_44" localSheetId="65">#REF!</definedName>
    <definedName name="Excel_BuiltIn_Print_Titles_44" localSheetId="66">#REF!</definedName>
    <definedName name="Excel_BuiltIn_Print_Titles_44" localSheetId="67">#REF!</definedName>
    <definedName name="Excel_BuiltIn_Print_Titles_44" localSheetId="68">#REF!</definedName>
    <definedName name="Excel_BuiltIn_Print_Titles_44" localSheetId="69">#REF!</definedName>
    <definedName name="Excel_BuiltIn_Print_Titles_44" localSheetId="70">#REF!</definedName>
    <definedName name="Excel_BuiltIn_Print_Titles_44" localSheetId="71">#REF!</definedName>
    <definedName name="Excel_BuiltIn_Print_Titles_44" localSheetId="72">#REF!</definedName>
    <definedName name="Excel_BuiltIn_Print_Titles_44" localSheetId="73">#REF!</definedName>
    <definedName name="Excel_BuiltIn_Print_Titles_44" localSheetId="74">#REF!</definedName>
    <definedName name="Excel_BuiltIn_Print_Titles_44" localSheetId="75">#REF!</definedName>
    <definedName name="Excel_BuiltIn_Print_Titles_44" localSheetId="76">#REF!</definedName>
    <definedName name="Excel_BuiltIn_Print_Titles_44" localSheetId="77">#REF!</definedName>
    <definedName name="Excel_BuiltIn_Print_Titles_44" localSheetId="78">#REF!</definedName>
    <definedName name="Excel_BuiltIn_Print_Titles_44" localSheetId="79">#REF!</definedName>
    <definedName name="Excel_BuiltIn_Print_Titles_44" localSheetId="80">#REF!</definedName>
    <definedName name="Excel_BuiltIn_Print_Titles_44" localSheetId="81">#REF!</definedName>
    <definedName name="Excel_BuiltIn_Print_Titles_44" localSheetId="82">#REF!</definedName>
    <definedName name="Excel_BuiltIn_Print_Titles_44" localSheetId="83">#REF!</definedName>
    <definedName name="Excel_BuiltIn_Print_Titles_44" localSheetId="84">#REF!</definedName>
    <definedName name="Excel_BuiltIn_Print_Titles_44" localSheetId="85">#REF!</definedName>
    <definedName name="Excel_BuiltIn_Print_Titles_44" localSheetId="86">#REF!</definedName>
    <definedName name="Excel_BuiltIn_Print_Titles_44" localSheetId="87">#REF!</definedName>
    <definedName name="Excel_BuiltIn_Print_Titles_44" localSheetId="88">#REF!</definedName>
    <definedName name="Excel_BuiltIn_Print_Titles_44" localSheetId="89">#REF!</definedName>
    <definedName name="Excel_BuiltIn_Print_Titles_44" localSheetId="90">#REF!</definedName>
    <definedName name="Excel_BuiltIn_Print_Titles_44" localSheetId="91">#REF!</definedName>
    <definedName name="Excel_BuiltIn_Print_Titles_44" localSheetId="92">#REF!</definedName>
    <definedName name="Excel_BuiltIn_Print_Titles_44" localSheetId="93">#REF!</definedName>
    <definedName name="Excel_BuiltIn_Print_Titles_44" localSheetId="94">#REF!</definedName>
    <definedName name="Excel_BuiltIn_Print_Titles_44" localSheetId="95">#REF!</definedName>
    <definedName name="Excel_BuiltIn_Print_Titles_44" localSheetId="96">#REF!</definedName>
    <definedName name="Excel_BuiltIn_Print_Titles_44" localSheetId="97">#REF!</definedName>
    <definedName name="Excel_BuiltIn_Print_Titles_44" localSheetId="98">#REF!</definedName>
    <definedName name="Excel_BuiltIn_Print_Titles_44" localSheetId="99">#REF!</definedName>
    <definedName name="Excel_BuiltIn_Print_Titles_44">#REF!</definedName>
    <definedName name="Excel_BuiltIn_Print_Titles_46" localSheetId="45">#REF!</definedName>
    <definedName name="Excel_BuiltIn_Print_Titles_46" localSheetId="43">#REF!</definedName>
    <definedName name="Excel_BuiltIn_Print_Titles_46" localSheetId="44">#REF!</definedName>
    <definedName name="Excel_BuiltIn_Print_Titles_46" localSheetId="46">#REF!</definedName>
    <definedName name="Excel_BuiltIn_Print_Titles_46" localSheetId="47">#REF!</definedName>
    <definedName name="Excel_BuiltIn_Print_Titles_46" localSheetId="48">#REF!</definedName>
    <definedName name="Excel_BuiltIn_Print_Titles_46" localSheetId="49">#REF!</definedName>
    <definedName name="Excel_BuiltIn_Print_Titles_46" localSheetId="50">#REF!</definedName>
    <definedName name="Excel_BuiltIn_Print_Titles_46" localSheetId="51">#REF!</definedName>
    <definedName name="Excel_BuiltIn_Print_Titles_46" localSheetId="52">#REF!</definedName>
    <definedName name="Excel_BuiltIn_Print_Titles_46" localSheetId="53">#REF!</definedName>
    <definedName name="Excel_BuiltIn_Print_Titles_46" localSheetId="54">#REF!</definedName>
    <definedName name="Excel_BuiltIn_Print_Titles_46" localSheetId="55">#REF!</definedName>
    <definedName name="Excel_BuiltIn_Print_Titles_46" localSheetId="56">#REF!</definedName>
    <definedName name="Excel_BuiltIn_Print_Titles_46" localSheetId="57">#REF!</definedName>
    <definedName name="Excel_BuiltIn_Print_Titles_46" localSheetId="58">#REF!</definedName>
    <definedName name="Excel_BuiltIn_Print_Titles_46" localSheetId="59">#REF!</definedName>
    <definedName name="Excel_BuiltIn_Print_Titles_46" localSheetId="60">#REF!</definedName>
    <definedName name="Excel_BuiltIn_Print_Titles_46" localSheetId="61">#REF!</definedName>
    <definedName name="Excel_BuiltIn_Print_Titles_46" localSheetId="62">#REF!</definedName>
    <definedName name="Excel_BuiltIn_Print_Titles_46" localSheetId="63">#REF!</definedName>
    <definedName name="Excel_BuiltIn_Print_Titles_46" localSheetId="64">#REF!</definedName>
    <definedName name="Excel_BuiltIn_Print_Titles_46" localSheetId="65">#REF!</definedName>
    <definedName name="Excel_BuiltIn_Print_Titles_46" localSheetId="66">#REF!</definedName>
    <definedName name="Excel_BuiltIn_Print_Titles_46" localSheetId="67">#REF!</definedName>
    <definedName name="Excel_BuiltIn_Print_Titles_46" localSheetId="68">#REF!</definedName>
    <definedName name="Excel_BuiltIn_Print_Titles_46" localSheetId="69">#REF!</definedName>
    <definedName name="Excel_BuiltIn_Print_Titles_46" localSheetId="70">#REF!</definedName>
    <definedName name="Excel_BuiltIn_Print_Titles_46" localSheetId="71">#REF!</definedName>
    <definedName name="Excel_BuiltIn_Print_Titles_46" localSheetId="72">#REF!</definedName>
    <definedName name="Excel_BuiltIn_Print_Titles_46" localSheetId="73">#REF!</definedName>
    <definedName name="Excel_BuiltIn_Print_Titles_46" localSheetId="74">#REF!</definedName>
    <definedName name="Excel_BuiltIn_Print_Titles_46" localSheetId="75">#REF!</definedName>
    <definedName name="Excel_BuiltIn_Print_Titles_46" localSheetId="76">#REF!</definedName>
    <definedName name="Excel_BuiltIn_Print_Titles_46" localSheetId="77">#REF!</definedName>
    <definedName name="Excel_BuiltIn_Print_Titles_46" localSheetId="78">#REF!</definedName>
    <definedName name="Excel_BuiltIn_Print_Titles_46" localSheetId="79">#REF!</definedName>
    <definedName name="Excel_BuiltIn_Print_Titles_46" localSheetId="80">#REF!</definedName>
    <definedName name="Excel_BuiltIn_Print_Titles_46" localSheetId="81">#REF!</definedName>
    <definedName name="Excel_BuiltIn_Print_Titles_46" localSheetId="82">#REF!</definedName>
    <definedName name="Excel_BuiltIn_Print_Titles_46" localSheetId="83">#REF!</definedName>
    <definedName name="Excel_BuiltIn_Print_Titles_46" localSheetId="84">#REF!</definedName>
    <definedName name="Excel_BuiltIn_Print_Titles_46" localSheetId="85">#REF!</definedName>
    <definedName name="Excel_BuiltIn_Print_Titles_46" localSheetId="86">#REF!</definedName>
    <definedName name="Excel_BuiltIn_Print_Titles_46" localSheetId="87">#REF!</definedName>
    <definedName name="Excel_BuiltIn_Print_Titles_46" localSheetId="88">#REF!</definedName>
    <definedName name="Excel_BuiltIn_Print_Titles_46" localSheetId="89">#REF!</definedName>
    <definedName name="Excel_BuiltIn_Print_Titles_46" localSheetId="90">#REF!</definedName>
    <definedName name="Excel_BuiltIn_Print_Titles_46" localSheetId="91">#REF!</definedName>
    <definedName name="Excel_BuiltIn_Print_Titles_46" localSheetId="92">#REF!</definedName>
    <definedName name="Excel_BuiltIn_Print_Titles_46" localSheetId="93">#REF!</definedName>
    <definedName name="Excel_BuiltIn_Print_Titles_46" localSheetId="94">#REF!</definedName>
    <definedName name="Excel_BuiltIn_Print_Titles_46" localSheetId="95">#REF!</definedName>
    <definedName name="Excel_BuiltIn_Print_Titles_46" localSheetId="96">#REF!</definedName>
    <definedName name="Excel_BuiltIn_Print_Titles_46" localSheetId="97">#REF!</definedName>
    <definedName name="Excel_BuiltIn_Print_Titles_46" localSheetId="98">#REF!</definedName>
    <definedName name="Excel_BuiltIn_Print_Titles_46" localSheetId="99">#REF!</definedName>
    <definedName name="Excel_BuiltIn_Print_Titles_46">#REF!</definedName>
    <definedName name="Excel_BuiltIn_Print_Titles_48" localSheetId="45">#REF!</definedName>
    <definedName name="Excel_BuiltIn_Print_Titles_48" localSheetId="43">#REF!</definedName>
    <definedName name="Excel_BuiltIn_Print_Titles_48" localSheetId="44">#REF!</definedName>
    <definedName name="Excel_BuiltIn_Print_Titles_48" localSheetId="46">#REF!</definedName>
    <definedName name="Excel_BuiltIn_Print_Titles_48" localSheetId="47">#REF!</definedName>
    <definedName name="Excel_BuiltIn_Print_Titles_48" localSheetId="48">#REF!</definedName>
    <definedName name="Excel_BuiltIn_Print_Titles_48" localSheetId="49">#REF!</definedName>
    <definedName name="Excel_BuiltIn_Print_Titles_48" localSheetId="50">#REF!</definedName>
    <definedName name="Excel_BuiltIn_Print_Titles_48" localSheetId="51">#REF!</definedName>
    <definedName name="Excel_BuiltIn_Print_Titles_48" localSheetId="52">#REF!</definedName>
    <definedName name="Excel_BuiltIn_Print_Titles_48" localSheetId="53">#REF!</definedName>
    <definedName name="Excel_BuiltIn_Print_Titles_48" localSheetId="54">#REF!</definedName>
    <definedName name="Excel_BuiltIn_Print_Titles_48" localSheetId="55">#REF!</definedName>
    <definedName name="Excel_BuiltIn_Print_Titles_48" localSheetId="56">#REF!</definedName>
    <definedName name="Excel_BuiltIn_Print_Titles_48" localSheetId="57">#REF!</definedName>
    <definedName name="Excel_BuiltIn_Print_Titles_48" localSheetId="58">#REF!</definedName>
    <definedName name="Excel_BuiltIn_Print_Titles_48" localSheetId="59">#REF!</definedName>
    <definedName name="Excel_BuiltIn_Print_Titles_48" localSheetId="60">#REF!</definedName>
    <definedName name="Excel_BuiltIn_Print_Titles_48" localSheetId="61">#REF!</definedName>
    <definedName name="Excel_BuiltIn_Print_Titles_48" localSheetId="62">#REF!</definedName>
    <definedName name="Excel_BuiltIn_Print_Titles_48" localSheetId="63">#REF!</definedName>
    <definedName name="Excel_BuiltIn_Print_Titles_48" localSheetId="64">#REF!</definedName>
    <definedName name="Excel_BuiltIn_Print_Titles_48" localSheetId="65">#REF!</definedName>
    <definedName name="Excel_BuiltIn_Print_Titles_48" localSheetId="66">#REF!</definedName>
    <definedName name="Excel_BuiltIn_Print_Titles_48" localSheetId="67">#REF!</definedName>
    <definedName name="Excel_BuiltIn_Print_Titles_48" localSheetId="68">#REF!</definedName>
    <definedName name="Excel_BuiltIn_Print_Titles_48" localSheetId="69">#REF!</definedName>
    <definedName name="Excel_BuiltIn_Print_Titles_48" localSheetId="70">#REF!</definedName>
    <definedName name="Excel_BuiltIn_Print_Titles_48" localSheetId="71">#REF!</definedName>
    <definedName name="Excel_BuiltIn_Print_Titles_48" localSheetId="72">#REF!</definedName>
    <definedName name="Excel_BuiltIn_Print_Titles_48" localSheetId="73">#REF!</definedName>
    <definedName name="Excel_BuiltIn_Print_Titles_48" localSheetId="74">#REF!</definedName>
    <definedName name="Excel_BuiltIn_Print_Titles_48" localSheetId="75">#REF!</definedName>
    <definedName name="Excel_BuiltIn_Print_Titles_48" localSheetId="76">#REF!</definedName>
    <definedName name="Excel_BuiltIn_Print_Titles_48" localSheetId="77">#REF!</definedName>
    <definedName name="Excel_BuiltIn_Print_Titles_48" localSheetId="78">#REF!</definedName>
    <definedName name="Excel_BuiltIn_Print_Titles_48" localSheetId="79">#REF!</definedName>
    <definedName name="Excel_BuiltIn_Print_Titles_48" localSheetId="80">#REF!</definedName>
    <definedName name="Excel_BuiltIn_Print_Titles_48" localSheetId="81">#REF!</definedName>
    <definedName name="Excel_BuiltIn_Print_Titles_48" localSheetId="82">#REF!</definedName>
    <definedName name="Excel_BuiltIn_Print_Titles_48" localSheetId="83">#REF!</definedName>
    <definedName name="Excel_BuiltIn_Print_Titles_48" localSheetId="84">#REF!</definedName>
    <definedName name="Excel_BuiltIn_Print_Titles_48" localSheetId="85">#REF!</definedName>
    <definedName name="Excel_BuiltIn_Print_Titles_48" localSheetId="86">#REF!</definedName>
    <definedName name="Excel_BuiltIn_Print_Titles_48" localSheetId="87">#REF!</definedName>
    <definedName name="Excel_BuiltIn_Print_Titles_48" localSheetId="88">#REF!</definedName>
    <definedName name="Excel_BuiltIn_Print_Titles_48" localSheetId="89">#REF!</definedName>
    <definedName name="Excel_BuiltIn_Print_Titles_48" localSheetId="90">#REF!</definedName>
    <definedName name="Excel_BuiltIn_Print_Titles_48" localSheetId="91">#REF!</definedName>
    <definedName name="Excel_BuiltIn_Print_Titles_48" localSheetId="92">#REF!</definedName>
    <definedName name="Excel_BuiltIn_Print_Titles_48" localSheetId="93">#REF!</definedName>
    <definedName name="Excel_BuiltIn_Print_Titles_48" localSheetId="94">#REF!</definedName>
    <definedName name="Excel_BuiltIn_Print_Titles_48" localSheetId="95">#REF!</definedName>
    <definedName name="Excel_BuiltIn_Print_Titles_48" localSheetId="96">#REF!</definedName>
    <definedName name="Excel_BuiltIn_Print_Titles_48" localSheetId="97">#REF!</definedName>
    <definedName name="Excel_BuiltIn_Print_Titles_48" localSheetId="98">#REF!</definedName>
    <definedName name="Excel_BuiltIn_Print_Titles_48" localSheetId="99">#REF!</definedName>
    <definedName name="Excel_BuiltIn_Print_Titles_48">#REF!</definedName>
    <definedName name="Excel_BuiltIn_Print_Titles_49" localSheetId="45">#REF!</definedName>
    <definedName name="Excel_BuiltIn_Print_Titles_49" localSheetId="43">#REF!</definedName>
    <definedName name="Excel_BuiltIn_Print_Titles_49" localSheetId="44">#REF!</definedName>
    <definedName name="Excel_BuiltIn_Print_Titles_49" localSheetId="46">#REF!</definedName>
    <definedName name="Excel_BuiltIn_Print_Titles_49" localSheetId="47">#REF!</definedName>
    <definedName name="Excel_BuiltIn_Print_Titles_49" localSheetId="48">#REF!</definedName>
    <definedName name="Excel_BuiltIn_Print_Titles_49" localSheetId="49">#REF!</definedName>
    <definedName name="Excel_BuiltIn_Print_Titles_49" localSheetId="50">#REF!</definedName>
    <definedName name="Excel_BuiltIn_Print_Titles_49" localSheetId="51">#REF!</definedName>
    <definedName name="Excel_BuiltIn_Print_Titles_49" localSheetId="52">#REF!</definedName>
    <definedName name="Excel_BuiltIn_Print_Titles_49" localSheetId="53">#REF!</definedName>
    <definedName name="Excel_BuiltIn_Print_Titles_49" localSheetId="54">#REF!</definedName>
    <definedName name="Excel_BuiltIn_Print_Titles_49" localSheetId="55">#REF!</definedName>
    <definedName name="Excel_BuiltIn_Print_Titles_49" localSheetId="56">#REF!</definedName>
    <definedName name="Excel_BuiltIn_Print_Titles_49" localSheetId="57">#REF!</definedName>
    <definedName name="Excel_BuiltIn_Print_Titles_49" localSheetId="58">#REF!</definedName>
    <definedName name="Excel_BuiltIn_Print_Titles_49" localSheetId="59">#REF!</definedName>
    <definedName name="Excel_BuiltIn_Print_Titles_49" localSheetId="60">#REF!</definedName>
    <definedName name="Excel_BuiltIn_Print_Titles_49" localSheetId="61">#REF!</definedName>
    <definedName name="Excel_BuiltIn_Print_Titles_49" localSheetId="62">#REF!</definedName>
    <definedName name="Excel_BuiltIn_Print_Titles_49" localSheetId="63">#REF!</definedName>
    <definedName name="Excel_BuiltIn_Print_Titles_49" localSheetId="64">#REF!</definedName>
    <definedName name="Excel_BuiltIn_Print_Titles_49" localSheetId="65">#REF!</definedName>
    <definedName name="Excel_BuiltIn_Print_Titles_49" localSheetId="66">#REF!</definedName>
    <definedName name="Excel_BuiltIn_Print_Titles_49" localSheetId="67">#REF!</definedName>
    <definedName name="Excel_BuiltIn_Print_Titles_49" localSheetId="68">#REF!</definedName>
    <definedName name="Excel_BuiltIn_Print_Titles_49" localSheetId="69">#REF!</definedName>
    <definedName name="Excel_BuiltIn_Print_Titles_49" localSheetId="70">#REF!</definedName>
    <definedName name="Excel_BuiltIn_Print_Titles_49" localSheetId="71">#REF!</definedName>
    <definedName name="Excel_BuiltIn_Print_Titles_49" localSheetId="72">#REF!</definedName>
    <definedName name="Excel_BuiltIn_Print_Titles_49" localSheetId="73">#REF!</definedName>
    <definedName name="Excel_BuiltIn_Print_Titles_49" localSheetId="74">#REF!</definedName>
    <definedName name="Excel_BuiltIn_Print_Titles_49" localSheetId="75">#REF!</definedName>
    <definedName name="Excel_BuiltIn_Print_Titles_49" localSheetId="76">#REF!</definedName>
    <definedName name="Excel_BuiltIn_Print_Titles_49" localSheetId="77">#REF!</definedName>
    <definedName name="Excel_BuiltIn_Print_Titles_49" localSheetId="78">#REF!</definedName>
    <definedName name="Excel_BuiltIn_Print_Titles_49" localSheetId="79">#REF!</definedName>
    <definedName name="Excel_BuiltIn_Print_Titles_49" localSheetId="80">#REF!</definedName>
    <definedName name="Excel_BuiltIn_Print_Titles_49" localSheetId="81">#REF!</definedName>
    <definedName name="Excel_BuiltIn_Print_Titles_49" localSheetId="82">#REF!</definedName>
    <definedName name="Excel_BuiltIn_Print_Titles_49" localSheetId="83">#REF!</definedName>
    <definedName name="Excel_BuiltIn_Print_Titles_49" localSheetId="84">#REF!</definedName>
    <definedName name="Excel_BuiltIn_Print_Titles_49" localSheetId="85">#REF!</definedName>
    <definedName name="Excel_BuiltIn_Print_Titles_49" localSheetId="86">#REF!</definedName>
    <definedName name="Excel_BuiltIn_Print_Titles_49" localSheetId="87">#REF!</definedName>
    <definedName name="Excel_BuiltIn_Print_Titles_49" localSheetId="88">#REF!</definedName>
    <definedName name="Excel_BuiltIn_Print_Titles_49" localSheetId="89">#REF!</definedName>
    <definedName name="Excel_BuiltIn_Print_Titles_49" localSheetId="90">#REF!</definedName>
    <definedName name="Excel_BuiltIn_Print_Titles_49" localSheetId="91">#REF!</definedName>
    <definedName name="Excel_BuiltIn_Print_Titles_49" localSheetId="92">#REF!</definedName>
    <definedName name="Excel_BuiltIn_Print_Titles_49" localSheetId="93">#REF!</definedName>
    <definedName name="Excel_BuiltIn_Print_Titles_49" localSheetId="94">#REF!</definedName>
    <definedName name="Excel_BuiltIn_Print_Titles_49" localSheetId="95">#REF!</definedName>
    <definedName name="Excel_BuiltIn_Print_Titles_49" localSheetId="96">#REF!</definedName>
    <definedName name="Excel_BuiltIn_Print_Titles_49" localSheetId="97">#REF!</definedName>
    <definedName name="Excel_BuiltIn_Print_Titles_49" localSheetId="98">#REF!</definedName>
    <definedName name="Excel_BuiltIn_Print_Titles_49" localSheetId="99">#REF!</definedName>
    <definedName name="Excel_BuiltIn_Print_Titles_49">#REF!</definedName>
    <definedName name="Excel_BuiltIn_Print_Titles_51" localSheetId="45">#REF!</definedName>
    <definedName name="Excel_BuiltIn_Print_Titles_51" localSheetId="43">#REF!</definedName>
    <definedName name="Excel_BuiltIn_Print_Titles_51" localSheetId="44">#REF!</definedName>
    <definedName name="Excel_BuiltIn_Print_Titles_51" localSheetId="46">#REF!</definedName>
    <definedName name="Excel_BuiltIn_Print_Titles_51" localSheetId="47">#REF!</definedName>
    <definedName name="Excel_BuiltIn_Print_Titles_51" localSheetId="48">#REF!</definedName>
    <definedName name="Excel_BuiltIn_Print_Titles_51" localSheetId="49">#REF!</definedName>
    <definedName name="Excel_BuiltIn_Print_Titles_51" localSheetId="50">#REF!</definedName>
    <definedName name="Excel_BuiltIn_Print_Titles_51" localSheetId="51">#REF!</definedName>
    <definedName name="Excel_BuiltIn_Print_Titles_51" localSheetId="52">#REF!</definedName>
    <definedName name="Excel_BuiltIn_Print_Titles_51" localSheetId="53">#REF!</definedName>
    <definedName name="Excel_BuiltIn_Print_Titles_51" localSheetId="54">#REF!</definedName>
    <definedName name="Excel_BuiltIn_Print_Titles_51" localSheetId="55">#REF!</definedName>
    <definedName name="Excel_BuiltIn_Print_Titles_51" localSheetId="56">#REF!</definedName>
    <definedName name="Excel_BuiltIn_Print_Titles_51" localSheetId="57">#REF!</definedName>
    <definedName name="Excel_BuiltIn_Print_Titles_51" localSheetId="58">#REF!</definedName>
    <definedName name="Excel_BuiltIn_Print_Titles_51" localSheetId="59">#REF!</definedName>
    <definedName name="Excel_BuiltIn_Print_Titles_51" localSheetId="60">#REF!</definedName>
    <definedName name="Excel_BuiltIn_Print_Titles_51" localSheetId="61">#REF!</definedName>
    <definedName name="Excel_BuiltIn_Print_Titles_51" localSheetId="62">#REF!</definedName>
    <definedName name="Excel_BuiltIn_Print_Titles_51" localSheetId="63">#REF!</definedName>
    <definedName name="Excel_BuiltIn_Print_Titles_51" localSheetId="64">#REF!</definedName>
    <definedName name="Excel_BuiltIn_Print_Titles_51" localSheetId="65">#REF!</definedName>
    <definedName name="Excel_BuiltIn_Print_Titles_51" localSheetId="66">#REF!</definedName>
    <definedName name="Excel_BuiltIn_Print_Titles_51" localSheetId="67">#REF!</definedName>
    <definedName name="Excel_BuiltIn_Print_Titles_51" localSheetId="68">#REF!</definedName>
    <definedName name="Excel_BuiltIn_Print_Titles_51" localSheetId="69">#REF!</definedName>
    <definedName name="Excel_BuiltIn_Print_Titles_51" localSheetId="70">#REF!</definedName>
    <definedName name="Excel_BuiltIn_Print_Titles_51" localSheetId="71">#REF!</definedName>
    <definedName name="Excel_BuiltIn_Print_Titles_51" localSheetId="72">#REF!</definedName>
    <definedName name="Excel_BuiltIn_Print_Titles_51" localSheetId="73">#REF!</definedName>
    <definedName name="Excel_BuiltIn_Print_Titles_51" localSheetId="74">#REF!</definedName>
    <definedName name="Excel_BuiltIn_Print_Titles_51" localSheetId="75">#REF!</definedName>
    <definedName name="Excel_BuiltIn_Print_Titles_51" localSheetId="76">#REF!</definedName>
    <definedName name="Excel_BuiltIn_Print_Titles_51" localSheetId="77">#REF!</definedName>
    <definedName name="Excel_BuiltIn_Print_Titles_51" localSheetId="78">#REF!</definedName>
    <definedName name="Excel_BuiltIn_Print_Titles_51" localSheetId="79">#REF!</definedName>
    <definedName name="Excel_BuiltIn_Print_Titles_51" localSheetId="80">#REF!</definedName>
    <definedName name="Excel_BuiltIn_Print_Titles_51" localSheetId="81">#REF!</definedName>
    <definedName name="Excel_BuiltIn_Print_Titles_51" localSheetId="82">#REF!</definedName>
    <definedName name="Excel_BuiltIn_Print_Titles_51" localSheetId="83">#REF!</definedName>
    <definedName name="Excel_BuiltIn_Print_Titles_51" localSheetId="84">#REF!</definedName>
    <definedName name="Excel_BuiltIn_Print_Titles_51" localSheetId="85">#REF!</definedName>
    <definedName name="Excel_BuiltIn_Print_Titles_51" localSheetId="86">#REF!</definedName>
    <definedName name="Excel_BuiltIn_Print_Titles_51" localSheetId="87">#REF!</definedName>
    <definedName name="Excel_BuiltIn_Print_Titles_51" localSheetId="88">#REF!</definedName>
    <definedName name="Excel_BuiltIn_Print_Titles_51" localSheetId="89">#REF!</definedName>
    <definedName name="Excel_BuiltIn_Print_Titles_51" localSheetId="90">#REF!</definedName>
    <definedName name="Excel_BuiltIn_Print_Titles_51" localSheetId="91">#REF!</definedName>
    <definedName name="Excel_BuiltIn_Print_Titles_51" localSheetId="92">#REF!</definedName>
    <definedName name="Excel_BuiltIn_Print_Titles_51" localSheetId="93">#REF!</definedName>
    <definedName name="Excel_BuiltIn_Print_Titles_51" localSheetId="94">#REF!</definedName>
    <definedName name="Excel_BuiltIn_Print_Titles_51" localSheetId="95">#REF!</definedName>
    <definedName name="Excel_BuiltIn_Print_Titles_51" localSheetId="96">#REF!</definedName>
    <definedName name="Excel_BuiltIn_Print_Titles_51" localSheetId="97">#REF!</definedName>
    <definedName name="Excel_BuiltIn_Print_Titles_51" localSheetId="98">#REF!</definedName>
    <definedName name="Excel_BuiltIn_Print_Titles_51" localSheetId="99">#REF!</definedName>
    <definedName name="Excel_BuiltIn_Print_Titles_51">#REF!</definedName>
    <definedName name="Excel_BuiltIn_Print_Titles_53" localSheetId="45">#REF!</definedName>
    <definedName name="Excel_BuiltIn_Print_Titles_53" localSheetId="43">#REF!</definedName>
    <definedName name="Excel_BuiltIn_Print_Titles_53" localSheetId="44">#REF!</definedName>
    <definedName name="Excel_BuiltIn_Print_Titles_53" localSheetId="46">#REF!</definedName>
    <definedName name="Excel_BuiltIn_Print_Titles_53" localSheetId="47">#REF!</definedName>
    <definedName name="Excel_BuiltIn_Print_Titles_53" localSheetId="48">#REF!</definedName>
    <definedName name="Excel_BuiltIn_Print_Titles_53" localSheetId="49">#REF!</definedName>
    <definedName name="Excel_BuiltIn_Print_Titles_53" localSheetId="50">#REF!</definedName>
    <definedName name="Excel_BuiltIn_Print_Titles_53" localSheetId="51">#REF!</definedName>
    <definedName name="Excel_BuiltIn_Print_Titles_53" localSheetId="52">#REF!</definedName>
    <definedName name="Excel_BuiltIn_Print_Titles_53" localSheetId="53">#REF!</definedName>
    <definedName name="Excel_BuiltIn_Print_Titles_53" localSheetId="54">#REF!</definedName>
    <definedName name="Excel_BuiltIn_Print_Titles_53" localSheetId="55">#REF!</definedName>
    <definedName name="Excel_BuiltIn_Print_Titles_53" localSheetId="56">#REF!</definedName>
    <definedName name="Excel_BuiltIn_Print_Titles_53" localSheetId="57">#REF!</definedName>
    <definedName name="Excel_BuiltIn_Print_Titles_53" localSheetId="58">#REF!</definedName>
    <definedName name="Excel_BuiltIn_Print_Titles_53" localSheetId="59">#REF!</definedName>
    <definedName name="Excel_BuiltIn_Print_Titles_53" localSheetId="60">#REF!</definedName>
    <definedName name="Excel_BuiltIn_Print_Titles_53" localSheetId="61">#REF!</definedName>
    <definedName name="Excel_BuiltIn_Print_Titles_53" localSheetId="62">#REF!</definedName>
    <definedName name="Excel_BuiltIn_Print_Titles_53" localSheetId="63">#REF!</definedName>
    <definedName name="Excel_BuiltIn_Print_Titles_53" localSheetId="64">#REF!</definedName>
    <definedName name="Excel_BuiltIn_Print_Titles_53" localSheetId="65">#REF!</definedName>
    <definedName name="Excel_BuiltIn_Print_Titles_53" localSheetId="66">#REF!</definedName>
    <definedName name="Excel_BuiltIn_Print_Titles_53" localSheetId="67">#REF!</definedName>
    <definedName name="Excel_BuiltIn_Print_Titles_53" localSheetId="68">#REF!</definedName>
    <definedName name="Excel_BuiltIn_Print_Titles_53" localSheetId="69">#REF!</definedName>
    <definedName name="Excel_BuiltIn_Print_Titles_53" localSheetId="70">#REF!</definedName>
    <definedName name="Excel_BuiltIn_Print_Titles_53" localSheetId="71">#REF!</definedName>
    <definedName name="Excel_BuiltIn_Print_Titles_53" localSheetId="72">#REF!</definedName>
    <definedName name="Excel_BuiltIn_Print_Titles_53" localSheetId="73">#REF!</definedName>
    <definedName name="Excel_BuiltIn_Print_Titles_53" localSheetId="74">#REF!</definedName>
    <definedName name="Excel_BuiltIn_Print_Titles_53" localSheetId="75">#REF!</definedName>
    <definedName name="Excel_BuiltIn_Print_Titles_53" localSheetId="76">#REF!</definedName>
    <definedName name="Excel_BuiltIn_Print_Titles_53" localSheetId="77">#REF!</definedName>
    <definedName name="Excel_BuiltIn_Print_Titles_53" localSheetId="78">#REF!</definedName>
    <definedName name="Excel_BuiltIn_Print_Titles_53" localSheetId="79">#REF!</definedName>
    <definedName name="Excel_BuiltIn_Print_Titles_53" localSheetId="80">#REF!</definedName>
    <definedName name="Excel_BuiltIn_Print_Titles_53" localSheetId="81">#REF!</definedName>
    <definedName name="Excel_BuiltIn_Print_Titles_53" localSheetId="82">#REF!</definedName>
    <definedName name="Excel_BuiltIn_Print_Titles_53" localSheetId="83">#REF!</definedName>
    <definedName name="Excel_BuiltIn_Print_Titles_53" localSheetId="84">#REF!</definedName>
    <definedName name="Excel_BuiltIn_Print_Titles_53" localSheetId="85">#REF!</definedName>
    <definedName name="Excel_BuiltIn_Print_Titles_53" localSheetId="86">#REF!</definedName>
    <definedName name="Excel_BuiltIn_Print_Titles_53" localSheetId="87">#REF!</definedName>
    <definedName name="Excel_BuiltIn_Print_Titles_53" localSheetId="88">#REF!</definedName>
    <definedName name="Excel_BuiltIn_Print_Titles_53" localSheetId="89">#REF!</definedName>
    <definedName name="Excel_BuiltIn_Print_Titles_53" localSheetId="90">#REF!</definedName>
    <definedName name="Excel_BuiltIn_Print_Titles_53" localSheetId="91">#REF!</definedName>
    <definedName name="Excel_BuiltIn_Print_Titles_53" localSheetId="92">#REF!</definedName>
    <definedName name="Excel_BuiltIn_Print_Titles_53" localSheetId="93">#REF!</definedName>
    <definedName name="Excel_BuiltIn_Print_Titles_53" localSheetId="94">#REF!</definedName>
    <definedName name="Excel_BuiltIn_Print_Titles_53" localSheetId="95">#REF!</definedName>
    <definedName name="Excel_BuiltIn_Print_Titles_53" localSheetId="96">#REF!</definedName>
    <definedName name="Excel_BuiltIn_Print_Titles_53" localSheetId="97">#REF!</definedName>
    <definedName name="Excel_BuiltIn_Print_Titles_53" localSheetId="98">#REF!</definedName>
    <definedName name="Excel_BuiltIn_Print_Titles_53" localSheetId="99">#REF!</definedName>
    <definedName name="Excel_BuiltIn_Print_Titles_53">#REF!</definedName>
    <definedName name="Excel_BuiltIn_Print_Titles_56" localSheetId="45">#REF!</definedName>
    <definedName name="Excel_BuiltIn_Print_Titles_56" localSheetId="43">#REF!</definedName>
    <definedName name="Excel_BuiltIn_Print_Titles_56" localSheetId="44">#REF!</definedName>
    <definedName name="Excel_BuiltIn_Print_Titles_56" localSheetId="46">#REF!</definedName>
    <definedName name="Excel_BuiltIn_Print_Titles_56" localSheetId="47">#REF!</definedName>
    <definedName name="Excel_BuiltIn_Print_Titles_56" localSheetId="48">#REF!</definedName>
    <definedName name="Excel_BuiltIn_Print_Titles_56" localSheetId="49">#REF!</definedName>
    <definedName name="Excel_BuiltIn_Print_Titles_56" localSheetId="50">#REF!</definedName>
    <definedName name="Excel_BuiltIn_Print_Titles_56" localSheetId="51">#REF!</definedName>
    <definedName name="Excel_BuiltIn_Print_Titles_56" localSheetId="52">#REF!</definedName>
    <definedName name="Excel_BuiltIn_Print_Titles_56" localSheetId="53">#REF!</definedName>
    <definedName name="Excel_BuiltIn_Print_Titles_56" localSheetId="54">#REF!</definedName>
    <definedName name="Excel_BuiltIn_Print_Titles_56" localSheetId="55">#REF!</definedName>
    <definedName name="Excel_BuiltIn_Print_Titles_56" localSheetId="56">#REF!</definedName>
    <definedName name="Excel_BuiltIn_Print_Titles_56" localSheetId="57">#REF!</definedName>
    <definedName name="Excel_BuiltIn_Print_Titles_56" localSheetId="58">#REF!</definedName>
    <definedName name="Excel_BuiltIn_Print_Titles_56" localSheetId="59">#REF!</definedName>
    <definedName name="Excel_BuiltIn_Print_Titles_56" localSheetId="60">#REF!</definedName>
    <definedName name="Excel_BuiltIn_Print_Titles_56" localSheetId="61">#REF!</definedName>
    <definedName name="Excel_BuiltIn_Print_Titles_56" localSheetId="62">#REF!</definedName>
    <definedName name="Excel_BuiltIn_Print_Titles_56" localSheetId="63">#REF!</definedName>
    <definedName name="Excel_BuiltIn_Print_Titles_56" localSheetId="64">#REF!</definedName>
    <definedName name="Excel_BuiltIn_Print_Titles_56" localSheetId="65">#REF!</definedName>
    <definedName name="Excel_BuiltIn_Print_Titles_56" localSheetId="66">#REF!</definedName>
    <definedName name="Excel_BuiltIn_Print_Titles_56" localSheetId="67">#REF!</definedName>
    <definedName name="Excel_BuiltIn_Print_Titles_56" localSheetId="68">#REF!</definedName>
    <definedName name="Excel_BuiltIn_Print_Titles_56" localSheetId="69">#REF!</definedName>
    <definedName name="Excel_BuiltIn_Print_Titles_56" localSheetId="70">#REF!</definedName>
    <definedName name="Excel_BuiltIn_Print_Titles_56" localSheetId="71">#REF!</definedName>
    <definedName name="Excel_BuiltIn_Print_Titles_56" localSheetId="72">#REF!</definedName>
    <definedName name="Excel_BuiltIn_Print_Titles_56" localSheetId="73">#REF!</definedName>
    <definedName name="Excel_BuiltIn_Print_Titles_56" localSheetId="74">#REF!</definedName>
    <definedName name="Excel_BuiltIn_Print_Titles_56" localSheetId="75">#REF!</definedName>
    <definedName name="Excel_BuiltIn_Print_Titles_56" localSheetId="76">#REF!</definedName>
    <definedName name="Excel_BuiltIn_Print_Titles_56" localSheetId="77">#REF!</definedName>
    <definedName name="Excel_BuiltIn_Print_Titles_56" localSheetId="78">#REF!</definedName>
    <definedName name="Excel_BuiltIn_Print_Titles_56" localSheetId="79">#REF!</definedName>
    <definedName name="Excel_BuiltIn_Print_Titles_56" localSheetId="80">#REF!</definedName>
    <definedName name="Excel_BuiltIn_Print_Titles_56" localSheetId="81">#REF!</definedName>
    <definedName name="Excel_BuiltIn_Print_Titles_56" localSheetId="82">#REF!</definedName>
    <definedName name="Excel_BuiltIn_Print_Titles_56" localSheetId="83">#REF!</definedName>
    <definedName name="Excel_BuiltIn_Print_Titles_56" localSheetId="84">#REF!</definedName>
    <definedName name="Excel_BuiltIn_Print_Titles_56" localSheetId="85">#REF!</definedName>
    <definedName name="Excel_BuiltIn_Print_Titles_56" localSheetId="86">#REF!</definedName>
    <definedName name="Excel_BuiltIn_Print_Titles_56" localSheetId="87">#REF!</definedName>
    <definedName name="Excel_BuiltIn_Print_Titles_56" localSheetId="88">#REF!</definedName>
    <definedName name="Excel_BuiltIn_Print_Titles_56" localSheetId="89">#REF!</definedName>
    <definedName name="Excel_BuiltIn_Print_Titles_56" localSheetId="90">#REF!</definedName>
    <definedName name="Excel_BuiltIn_Print_Titles_56" localSheetId="91">#REF!</definedName>
    <definedName name="Excel_BuiltIn_Print_Titles_56" localSheetId="92">#REF!</definedName>
    <definedName name="Excel_BuiltIn_Print_Titles_56" localSheetId="93">#REF!</definedName>
    <definedName name="Excel_BuiltIn_Print_Titles_56" localSheetId="94">#REF!</definedName>
    <definedName name="Excel_BuiltIn_Print_Titles_56" localSheetId="95">#REF!</definedName>
    <definedName name="Excel_BuiltIn_Print_Titles_56" localSheetId="96">#REF!</definedName>
    <definedName name="Excel_BuiltIn_Print_Titles_56" localSheetId="97">#REF!</definedName>
    <definedName name="Excel_BuiltIn_Print_Titles_56" localSheetId="98">#REF!</definedName>
    <definedName name="Excel_BuiltIn_Print_Titles_56" localSheetId="99">#REF!</definedName>
    <definedName name="Excel_BuiltIn_Print_Titles_56">#REF!</definedName>
    <definedName name="Excel_BuiltIn_Print_Titles_57" localSheetId="45">#REF!</definedName>
    <definedName name="Excel_BuiltIn_Print_Titles_57" localSheetId="43">#REF!</definedName>
    <definedName name="Excel_BuiltIn_Print_Titles_57" localSheetId="44">#REF!</definedName>
    <definedName name="Excel_BuiltIn_Print_Titles_57" localSheetId="46">#REF!</definedName>
    <definedName name="Excel_BuiltIn_Print_Titles_57" localSheetId="47">#REF!</definedName>
    <definedName name="Excel_BuiltIn_Print_Titles_57" localSheetId="48">#REF!</definedName>
    <definedName name="Excel_BuiltIn_Print_Titles_57" localSheetId="49">#REF!</definedName>
    <definedName name="Excel_BuiltIn_Print_Titles_57" localSheetId="50">#REF!</definedName>
    <definedName name="Excel_BuiltIn_Print_Titles_57" localSheetId="51">#REF!</definedName>
    <definedName name="Excel_BuiltIn_Print_Titles_57" localSheetId="52">#REF!</definedName>
    <definedName name="Excel_BuiltIn_Print_Titles_57" localSheetId="53">#REF!</definedName>
    <definedName name="Excel_BuiltIn_Print_Titles_57" localSheetId="54">#REF!</definedName>
    <definedName name="Excel_BuiltIn_Print_Titles_57" localSheetId="55">#REF!</definedName>
    <definedName name="Excel_BuiltIn_Print_Titles_57" localSheetId="56">#REF!</definedName>
    <definedName name="Excel_BuiltIn_Print_Titles_57" localSheetId="57">#REF!</definedName>
    <definedName name="Excel_BuiltIn_Print_Titles_57" localSheetId="58">#REF!</definedName>
    <definedName name="Excel_BuiltIn_Print_Titles_57" localSheetId="59">#REF!</definedName>
    <definedName name="Excel_BuiltIn_Print_Titles_57" localSheetId="60">#REF!</definedName>
    <definedName name="Excel_BuiltIn_Print_Titles_57" localSheetId="61">#REF!</definedName>
    <definedName name="Excel_BuiltIn_Print_Titles_57" localSheetId="62">#REF!</definedName>
    <definedName name="Excel_BuiltIn_Print_Titles_57" localSheetId="63">#REF!</definedName>
    <definedName name="Excel_BuiltIn_Print_Titles_57" localSheetId="64">#REF!</definedName>
    <definedName name="Excel_BuiltIn_Print_Titles_57" localSheetId="65">#REF!</definedName>
    <definedName name="Excel_BuiltIn_Print_Titles_57" localSheetId="66">#REF!</definedName>
    <definedName name="Excel_BuiltIn_Print_Titles_57" localSheetId="67">#REF!</definedName>
    <definedName name="Excel_BuiltIn_Print_Titles_57" localSheetId="68">#REF!</definedName>
    <definedName name="Excel_BuiltIn_Print_Titles_57" localSheetId="69">#REF!</definedName>
    <definedName name="Excel_BuiltIn_Print_Titles_57" localSheetId="70">#REF!</definedName>
    <definedName name="Excel_BuiltIn_Print_Titles_57" localSheetId="71">#REF!</definedName>
    <definedName name="Excel_BuiltIn_Print_Titles_57" localSheetId="72">#REF!</definedName>
    <definedName name="Excel_BuiltIn_Print_Titles_57" localSheetId="73">#REF!</definedName>
    <definedName name="Excel_BuiltIn_Print_Titles_57" localSheetId="74">#REF!</definedName>
    <definedName name="Excel_BuiltIn_Print_Titles_57" localSheetId="75">#REF!</definedName>
    <definedName name="Excel_BuiltIn_Print_Titles_57" localSheetId="76">#REF!</definedName>
    <definedName name="Excel_BuiltIn_Print_Titles_57" localSheetId="77">#REF!</definedName>
    <definedName name="Excel_BuiltIn_Print_Titles_57" localSheetId="78">#REF!</definedName>
    <definedName name="Excel_BuiltIn_Print_Titles_57" localSheetId="79">#REF!</definedName>
    <definedName name="Excel_BuiltIn_Print_Titles_57" localSheetId="80">#REF!</definedName>
    <definedName name="Excel_BuiltIn_Print_Titles_57" localSheetId="81">#REF!</definedName>
    <definedName name="Excel_BuiltIn_Print_Titles_57" localSheetId="82">#REF!</definedName>
    <definedName name="Excel_BuiltIn_Print_Titles_57" localSheetId="83">#REF!</definedName>
    <definedName name="Excel_BuiltIn_Print_Titles_57" localSheetId="84">#REF!</definedName>
    <definedName name="Excel_BuiltIn_Print_Titles_57" localSheetId="85">#REF!</definedName>
    <definedName name="Excel_BuiltIn_Print_Titles_57" localSheetId="86">#REF!</definedName>
    <definedName name="Excel_BuiltIn_Print_Titles_57" localSheetId="87">#REF!</definedName>
    <definedName name="Excel_BuiltIn_Print_Titles_57" localSheetId="88">#REF!</definedName>
    <definedName name="Excel_BuiltIn_Print_Titles_57" localSheetId="89">#REF!</definedName>
    <definedName name="Excel_BuiltIn_Print_Titles_57" localSheetId="90">#REF!</definedName>
    <definedName name="Excel_BuiltIn_Print_Titles_57" localSheetId="91">#REF!</definedName>
    <definedName name="Excel_BuiltIn_Print_Titles_57" localSheetId="92">#REF!</definedName>
    <definedName name="Excel_BuiltIn_Print_Titles_57" localSheetId="93">#REF!</definedName>
    <definedName name="Excel_BuiltIn_Print_Titles_57" localSheetId="94">#REF!</definedName>
    <definedName name="Excel_BuiltIn_Print_Titles_57" localSheetId="95">#REF!</definedName>
    <definedName name="Excel_BuiltIn_Print_Titles_57" localSheetId="96">#REF!</definedName>
    <definedName name="Excel_BuiltIn_Print_Titles_57" localSheetId="97">#REF!</definedName>
    <definedName name="Excel_BuiltIn_Print_Titles_57" localSheetId="98">#REF!</definedName>
    <definedName name="Excel_BuiltIn_Print_Titles_57" localSheetId="99">#REF!</definedName>
    <definedName name="Excel_BuiltIn_Print_Titles_57">#REF!</definedName>
    <definedName name="Excel_BuiltIn_Print_Titles_58" localSheetId="45">#REF!</definedName>
    <definedName name="Excel_BuiltIn_Print_Titles_58" localSheetId="43">#REF!</definedName>
    <definedName name="Excel_BuiltIn_Print_Titles_58" localSheetId="44">#REF!</definedName>
    <definedName name="Excel_BuiltIn_Print_Titles_58" localSheetId="46">#REF!</definedName>
    <definedName name="Excel_BuiltIn_Print_Titles_58" localSheetId="47">#REF!</definedName>
    <definedName name="Excel_BuiltIn_Print_Titles_58" localSheetId="48">#REF!</definedName>
    <definedName name="Excel_BuiltIn_Print_Titles_58" localSheetId="49">#REF!</definedName>
    <definedName name="Excel_BuiltIn_Print_Titles_58" localSheetId="50">#REF!</definedName>
    <definedName name="Excel_BuiltIn_Print_Titles_58" localSheetId="51">#REF!</definedName>
    <definedName name="Excel_BuiltIn_Print_Titles_58" localSheetId="52">#REF!</definedName>
    <definedName name="Excel_BuiltIn_Print_Titles_58" localSheetId="53">#REF!</definedName>
    <definedName name="Excel_BuiltIn_Print_Titles_58" localSheetId="54">#REF!</definedName>
    <definedName name="Excel_BuiltIn_Print_Titles_58" localSheetId="55">#REF!</definedName>
    <definedName name="Excel_BuiltIn_Print_Titles_58" localSheetId="56">#REF!</definedName>
    <definedName name="Excel_BuiltIn_Print_Titles_58" localSheetId="57">#REF!</definedName>
    <definedName name="Excel_BuiltIn_Print_Titles_58" localSheetId="58">#REF!</definedName>
    <definedName name="Excel_BuiltIn_Print_Titles_58" localSheetId="59">#REF!</definedName>
    <definedName name="Excel_BuiltIn_Print_Titles_58" localSheetId="60">#REF!</definedName>
    <definedName name="Excel_BuiltIn_Print_Titles_58" localSheetId="61">#REF!</definedName>
    <definedName name="Excel_BuiltIn_Print_Titles_58" localSheetId="62">#REF!</definedName>
    <definedName name="Excel_BuiltIn_Print_Titles_58" localSheetId="63">#REF!</definedName>
    <definedName name="Excel_BuiltIn_Print_Titles_58" localSheetId="64">#REF!</definedName>
    <definedName name="Excel_BuiltIn_Print_Titles_58" localSheetId="65">#REF!</definedName>
    <definedName name="Excel_BuiltIn_Print_Titles_58" localSheetId="66">#REF!</definedName>
    <definedName name="Excel_BuiltIn_Print_Titles_58" localSheetId="67">#REF!</definedName>
    <definedName name="Excel_BuiltIn_Print_Titles_58" localSheetId="68">#REF!</definedName>
    <definedName name="Excel_BuiltIn_Print_Titles_58" localSheetId="69">#REF!</definedName>
    <definedName name="Excel_BuiltIn_Print_Titles_58" localSheetId="70">#REF!</definedName>
    <definedName name="Excel_BuiltIn_Print_Titles_58" localSheetId="71">#REF!</definedName>
    <definedName name="Excel_BuiltIn_Print_Titles_58" localSheetId="72">#REF!</definedName>
    <definedName name="Excel_BuiltIn_Print_Titles_58" localSheetId="73">#REF!</definedName>
    <definedName name="Excel_BuiltIn_Print_Titles_58" localSheetId="74">#REF!</definedName>
    <definedName name="Excel_BuiltIn_Print_Titles_58" localSheetId="75">#REF!</definedName>
    <definedName name="Excel_BuiltIn_Print_Titles_58" localSheetId="76">#REF!</definedName>
    <definedName name="Excel_BuiltIn_Print_Titles_58" localSheetId="77">#REF!</definedName>
    <definedName name="Excel_BuiltIn_Print_Titles_58" localSheetId="78">#REF!</definedName>
    <definedName name="Excel_BuiltIn_Print_Titles_58" localSheetId="79">#REF!</definedName>
    <definedName name="Excel_BuiltIn_Print_Titles_58" localSheetId="80">#REF!</definedName>
    <definedName name="Excel_BuiltIn_Print_Titles_58" localSheetId="81">#REF!</definedName>
    <definedName name="Excel_BuiltIn_Print_Titles_58" localSheetId="82">#REF!</definedName>
    <definedName name="Excel_BuiltIn_Print_Titles_58" localSheetId="83">#REF!</definedName>
    <definedName name="Excel_BuiltIn_Print_Titles_58" localSheetId="84">#REF!</definedName>
    <definedName name="Excel_BuiltIn_Print_Titles_58" localSheetId="85">#REF!</definedName>
    <definedName name="Excel_BuiltIn_Print_Titles_58" localSheetId="86">#REF!</definedName>
    <definedName name="Excel_BuiltIn_Print_Titles_58" localSheetId="87">#REF!</definedName>
    <definedName name="Excel_BuiltIn_Print_Titles_58" localSheetId="88">#REF!</definedName>
    <definedName name="Excel_BuiltIn_Print_Titles_58" localSheetId="89">#REF!</definedName>
    <definedName name="Excel_BuiltIn_Print_Titles_58" localSheetId="90">#REF!</definedName>
    <definedName name="Excel_BuiltIn_Print_Titles_58" localSheetId="91">#REF!</definedName>
    <definedName name="Excel_BuiltIn_Print_Titles_58" localSheetId="92">#REF!</definedName>
    <definedName name="Excel_BuiltIn_Print_Titles_58" localSheetId="93">#REF!</definedName>
    <definedName name="Excel_BuiltIn_Print_Titles_58" localSheetId="94">#REF!</definedName>
    <definedName name="Excel_BuiltIn_Print_Titles_58" localSheetId="95">#REF!</definedName>
    <definedName name="Excel_BuiltIn_Print_Titles_58" localSheetId="96">#REF!</definedName>
    <definedName name="Excel_BuiltIn_Print_Titles_58" localSheetId="97">#REF!</definedName>
    <definedName name="Excel_BuiltIn_Print_Titles_58" localSheetId="98">#REF!</definedName>
    <definedName name="Excel_BuiltIn_Print_Titles_58" localSheetId="99">#REF!</definedName>
    <definedName name="Excel_BuiltIn_Print_Titles_58">#REF!</definedName>
    <definedName name="Excel_BuiltIn_Print_Titles_8" localSheetId="45">#REF!</definedName>
    <definedName name="Excel_BuiltIn_Print_Titles_8" localSheetId="43">#REF!</definedName>
    <definedName name="Excel_BuiltIn_Print_Titles_8" localSheetId="44">#REF!</definedName>
    <definedName name="Excel_BuiltIn_Print_Titles_8" localSheetId="46">#REF!</definedName>
    <definedName name="Excel_BuiltIn_Print_Titles_8" localSheetId="47">#REF!</definedName>
    <definedName name="Excel_BuiltIn_Print_Titles_8" localSheetId="48">#REF!</definedName>
    <definedName name="Excel_BuiltIn_Print_Titles_8" localSheetId="49">#REF!</definedName>
    <definedName name="Excel_BuiltIn_Print_Titles_8" localSheetId="50">#REF!</definedName>
    <definedName name="Excel_BuiltIn_Print_Titles_8" localSheetId="51">#REF!</definedName>
    <definedName name="Excel_BuiltIn_Print_Titles_8" localSheetId="52">#REF!</definedName>
    <definedName name="Excel_BuiltIn_Print_Titles_8" localSheetId="53">#REF!</definedName>
    <definedName name="Excel_BuiltIn_Print_Titles_8" localSheetId="54">#REF!</definedName>
    <definedName name="Excel_BuiltIn_Print_Titles_8" localSheetId="55">#REF!</definedName>
    <definedName name="Excel_BuiltIn_Print_Titles_8" localSheetId="56">#REF!</definedName>
    <definedName name="Excel_BuiltIn_Print_Titles_8" localSheetId="57">#REF!</definedName>
    <definedName name="Excel_BuiltIn_Print_Titles_8" localSheetId="58">#REF!</definedName>
    <definedName name="Excel_BuiltIn_Print_Titles_8" localSheetId="59">#REF!</definedName>
    <definedName name="Excel_BuiltIn_Print_Titles_8" localSheetId="60">#REF!</definedName>
    <definedName name="Excel_BuiltIn_Print_Titles_8" localSheetId="61">#REF!</definedName>
    <definedName name="Excel_BuiltIn_Print_Titles_8" localSheetId="62">#REF!</definedName>
    <definedName name="Excel_BuiltIn_Print_Titles_8" localSheetId="63">#REF!</definedName>
    <definedName name="Excel_BuiltIn_Print_Titles_8" localSheetId="64">#REF!</definedName>
    <definedName name="Excel_BuiltIn_Print_Titles_8" localSheetId="65">#REF!</definedName>
    <definedName name="Excel_BuiltIn_Print_Titles_8" localSheetId="66">#REF!</definedName>
    <definedName name="Excel_BuiltIn_Print_Titles_8" localSheetId="67">#REF!</definedName>
    <definedName name="Excel_BuiltIn_Print_Titles_8" localSheetId="68">#REF!</definedName>
    <definedName name="Excel_BuiltIn_Print_Titles_8" localSheetId="69">#REF!</definedName>
    <definedName name="Excel_BuiltIn_Print_Titles_8" localSheetId="70">#REF!</definedName>
    <definedName name="Excel_BuiltIn_Print_Titles_8" localSheetId="71">#REF!</definedName>
    <definedName name="Excel_BuiltIn_Print_Titles_8" localSheetId="72">#REF!</definedName>
    <definedName name="Excel_BuiltIn_Print_Titles_8" localSheetId="73">#REF!</definedName>
    <definedName name="Excel_BuiltIn_Print_Titles_8" localSheetId="74">#REF!</definedName>
    <definedName name="Excel_BuiltIn_Print_Titles_8" localSheetId="75">#REF!</definedName>
    <definedName name="Excel_BuiltIn_Print_Titles_8" localSheetId="76">#REF!</definedName>
    <definedName name="Excel_BuiltIn_Print_Titles_8" localSheetId="77">#REF!</definedName>
    <definedName name="Excel_BuiltIn_Print_Titles_8" localSheetId="78">#REF!</definedName>
    <definedName name="Excel_BuiltIn_Print_Titles_8" localSheetId="79">#REF!</definedName>
    <definedName name="Excel_BuiltIn_Print_Titles_8" localSheetId="80">#REF!</definedName>
    <definedName name="Excel_BuiltIn_Print_Titles_8" localSheetId="81">#REF!</definedName>
    <definedName name="Excel_BuiltIn_Print_Titles_8" localSheetId="82">#REF!</definedName>
    <definedName name="Excel_BuiltIn_Print_Titles_8" localSheetId="83">#REF!</definedName>
    <definedName name="Excel_BuiltIn_Print_Titles_8" localSheetId="84">#REF!</definedName>
    <definedName name="Excel_BuiltIn_Print_Titles_8" localSheetId="85">#REF!</definedName>
    <definedName name="Excel_BuiltIn_Print_Titles_8" localSheetId="86">#REF!</definedName>
    <definedName name="Excel_BuiltIn_Print_Titles_8" localSheetId="87">#REF!</definedName>
    <definedName name="Excel_BuiltIn_Print_Titles_8" localSheetId="88">#REF!</definedName>
    <definedName name="Excel_BuiltIn_Print_Titles_8" localSheetId="89">#REF!</definedName>
    <definedName name="Excel_BuiltIn_Print_Titles_8" localSheetId="90">#REF!</definedName>
    <definedName name="Excel_BuiltIn_Print_Titles_8" localSheetId="91">#REF!</definedName>
    <definedName name="Excel_BuiltIn_Print_Titles_8" localSheetId="92">#REF!</definedName>
    <definedName name="Excel_BuiltIn_Print_Titles_8" localSheetId="93">#REF!</definedName>
    <definedName name="Excel_BuiltIn_Print_Titles_8" localSheetId="94">#REF!</definedName>
    <definedName name="Excel_BuiltIn_Print_Titles_8" localSheetId="95">#REF!</definedName>
    <definedName name="Excel_BuiltIn_Print_Titles_8" localSheetId="96">#REF!</definedName>
    <definedName name="Excel_BuiltIn_Print_Titles_8" localSheetId="97">#REF!</definedName>
    <definedName name="Excel_BuiltIn_Print_Titles_8" localSheetId="98">#REF!</definedName>
    <definedName name="Excel_BuiltIn_Print_Titles_8" localSheetId="99">#REF!</definedName>
    <definedName name="Excel_BuiltIn_Print_Titles_8">#REF!</definedName>
    <definedName name="EXPUNIT" localSheetId="45">#REF!</definedName>
    <definedName name="EXPUNIT" localSheetId="43">#REF!</definedName>
    <definedName name="EXPUNIT" localSheetId="44">#REF!</definedName>
    <definedName name="EXPUNIT" localSheetId="46">#REF!</definedName>
    <definedName name="EXPUNIT" localSheetId="47">#REF!</definedName>
    <definedName name="EXPUNIT" localSheetId="48">#REF!</definedName>
    <definedName name="EXPUNIT" localSheetId="49">#REF!</definedName>
    <definedName name="EXPUNIT" localSheetId="50">#REF!</definedName>
    <definedName name="EXPUNIT" localSheetId="51">#REF!</definedName>
    <definedName name="EXPUNIT" localSheetId="52">#REF!</definedName>
    <definedName name="EXPUNIT" localSheetId="53">#REF!</definedName>
    <definedName name="EXPUNIT" localSheetId="54">#REF!</definedName>
    <definedName name="EXPUNIT" localSheetId="55">#REF!</definedName>
    <definedName name="EXPUNIT" localSheetId="56">#REF!</definedName>
    <definedName name="EXPUNIT" localSheetId="57">#REF!</definedName>
    <definedName name="EXPUNIT" localSheetId="58">#REF!</definedName>
    <definedName name="EXPUNIT" localSheetId="59">#REF!</definedName>
    <definedName name="EXPUNIT" localSheetId="60">#REF!</definedName>
    <definedName name="EXPUNIT" localSheetId="61">#REF!</definedName>
    <definedName name="EXPUNIT" localSheetId="62">#REF!</definedName>
    <definedName name="EXPUNIT" localSheetId="63">#REF!</definedName>
    <definedName name="EXPUNIT" localSheetId="64">#REF!</definedName>
    <definedName name="EXPUNIT" localSheetId="65">#REF!</definedName>
    <definedName name="EXPUNIT" localSheetId="66">#REF!</definedName>
    <definedName name="EXPUNIT" localSheetId="67">#REF!</definedName>
    <definedName name="EXPUNIT" localSheetId="68">#REF!</definedName>
    <definedName name="EXPUNIT" localSheetId="69">#REF!</definedName>
    <definedName name="EXPUNIT" localSheetId="70">#REF!</definedName>
    <definedName name="EXPUNIT" localSheetId="71">#REF!</definedName>
    <definedName name="EXPUNIT" localSheetId="72">#REF!</definedName>
    <definedName name="EXPUNIT" localSheetId="73">#REF!</definedName>
    <definedName name="EXPUNIT" localSheetId="74">#REF!</definedName>
    <definedName name="EXPUNIT" localSheetId="75">#REF!</definedName>
    <definedName name="EXPUNIT" localSheetId="76">#REF!</definedName>
    <definedName name="EXPUNIT" localSheetId="77">#REF!</definedName>
    <definedName name="EXPUNIT" localSheetId="78">#REF!</definedName>
    <definedName name="EXPUNIT" localSheetId="79">#REF!</definedName>
    <definedName name="EXPUNIT" localSheetId="80">#REF!</definedName>
    <definedName name="EXPUNIT" localSheetId="81">#REF!</definedName>
    <definedName name="EXPUNIT" localSheetId="82">#REF!</definedName>
    <definedName name="EXPUNIT" localSheetId="83">#REF!</definedName>
    <definedName name="EXPUNIT" localSheetId="84">#REF!</definedName>
    <definedName name="EXPUNIT" localSheetId="85">#REF!</definedName>
    <definedName name="EXPUNIT" localSheetId="86">#REF!</definedName>
    <definedName name="EXPUNIT" localSheetId="87">#REF!</definedName>
    <definedName name="EXPUNIT" localSheetId="88">#REF!</definedName>
    <definedName name="EXPUNIT" localSheetId="89">#REF!</definedName>
    <definedName name="EXPUNIT" localSheetId="90">#REF!</definedName>
    <definedName name="EXPUNIT" localSheetId="91">#REF!</definedName>
    <definedName name="EXPUNIT" localSheetId="92">#REF!</definedName>
    <definedName name="EXPUNIT" localSheetId="93">#REF!</definedName>
    <definedName name="EXPUNIT" localSheetId="94">#REF!</definedName>
    <definedName name="EXPUNIT" localSheetId="95">#REF!</definedName>
    <definedName name="EXPUNIT" localSheetId="96">#REF!</definedName>
    <definedName name="EXPUNIT" localSheetId="97">#REF!</definedName>
    <definedName name="EXPUNIT" localSheetId="98">#REF!</definedName>
    <definedName name="EXPUNIT" localSheetId="99">#REF!</definedName>
    <definedName name="EXPUNIT">#REF!</definedName>
    <definedName name="EXPVALUE" localSheetId="45">#REF!</definedName>
    <definedName name="EXPVALUE" localSheetId="43">#REF!</definedName>
    <definedName name="EXPVALUE" localSheetId="44">#REF!</definedName>
    <definedName name="EXPVALUE" localSheetId="46">#REF!</definedName>
    <definedName name="EXPVALUE" localSheetId="47">#REF!</definedName>
    <definedName name="EXPVALUE" localSheetId="48">#REF!</definedName>
    <definedName name="EXPVALUE" localSheetId="49">#REF!</definedName>
    <definedName name="EXPVALUE" localSheetId="50">#REF!</definedName>
    <definedName name="EXPVALUE" localSheetId="51">#REF!</definedName>
    <definedName name="EXPVALUE" localSheetId="52">#REF!</definedName>
    <definedName name="EXPVALUE" localSheetId="53">#REF!</definedName>
    <definedName name="EXPVALUE" localSheetId="54">#REF!</definedName>
    <definedName name="EXPVALUE" localSheetId="55">#REF!</definedName>
    <definedName name="EXPVALUE" localSheetId="56">#REF!</definedName>
    <definedName name="EXPVALUE" localSheetId="57">#REF!</definedName>
    <definedName name="EXPVALUE" localSheetId="58">#REF!</definedName>
    <definedName name="EXPVALUE" localSheetId="59">#REF!</definedName>
    <definedName name="EXPVALUE" localSheetId="60">#REF!</definedName>
    <definedName name="EXPVALUE" localSheetId="61">#REF!</definedName>
    <definedName name="EXPVALUE" localSheetId="62">#REF!</definedName>
    <definedName name="EXPVALUE" localSheetId="63">#REF!</definedName>
    <definedName name="EXPVALUE" localSheetId="64">#REF!</definedName>
    <definedName name="EXPVALUE" localSheetId="65">#REF!</definedName>
    <definedName name="EXPVALUE" localSheetId="66">#REF!</definedName>
    <definedName name="EXPVALUE" localSheetId="67">#REF!</definedName>
    <definedName name="EXPVALUE" localSheetId="68">#REF!</definedName>
    <definedName name="EXPVALUE" localSheetId="69">#REF!</definedName>
    <definedName name="EXPVALUE" localSheetId="70">#REF!</definedName>
    <definedName name="EXPVALUE" localSheetId="71">#REF!</definedName>
    <definedName name="EXPVALUE" localSheetId="72">#REF!</definedName>
    <definedName name="EXPVALUE" localSheetId="73">#REF!</definedName>
    <definedName name="EXPVALUE" localSheetId="74">#REF!</definedName>
    <definedName name="EXPVALUE" localSheetId="75">#REF!</definedName>
    <definedName name="EXPVALUE" localSheetId="76">#REF!</definedName>
    <definedName name="EXPVALUE" localSheetId="77">#REF!</definedName>
    <definedName name="EXPVALUE" localSheetId="78">#REF!</definedName>
    <definedName name="EXPVALUE" localSheetId="79">#REF!</definedName>
    <definedName name="EXPVALUE" localSheetId="80">#REF!</definedName>
    <definedName name="EXPVALUE" localSheetId="81">#REF!</definedName>
    <definedName name="EXPVALUE" localSheetId="82">#REF!</definedName>
    <definedName name="EXPVALUE" localSheetId="83">#REF!</definedName>
    <definedName name="EXPVALUE" localSheetId="84">#REF!</definedName>
    <definedName name="EXPVALUE" localSheetId="85">#REF!</definedName>
    <definedName name="EXPVALUE" localSheetId="86">#REF!</definedName>
    <definedName name="EXPVALUE" localSheetId="87">#REF!</definedName>
    <definedName name="EXPVALUE" localSheetId="88">#REF!</definedName>
    <definedName name="EXPVALUE" localSheetId="89">#REF!</definedName>
    <definedName name="EXPVALUE" localSheetId="90">#REF!</definedName>
    <definedName name="EXPVALUE" localSheetId="91">#REF!</definedName>
    <definedName name="EXPVALUE" localSheetId="92">#REF!</definedName>
    <definedName name="EXPVALUE" localSheetId="93">#REF!</definedName>
    <definedName name="EXPVALUE" localSheetId="94">#REF!</definedName>
    <definedName name="EXPVALUE" localSheetId="95">#REF!</definedName>
    <definedName name="EXPVALUE" localSheetId="96">#REF!</definedName>
    <definedName name="EXPVALUE" localSheetId="97">#REF!</definedName>
    <definedName name="EXPVALUE" localSheetId="98">#REF!</definedName>
    <definedName name="EXPVALUE" localSheetId="99">#REF!</definedName>
    <definedName name="EXPVALUE">#REF!</definedName>
    <definedName name="f"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_01" localSheetId="22">#REF!</definedName>
    <definedName name="f_01" localSheetId="23">#REF!</definedName>
    <definedName name="f_01" localSheetId="24">#REF!</definedName>
    <definedName name="f_01" localSheetId="25">#REF!</definedName>
    <definedName name="f_01" localSheetId="26">#REF!</definedName>
    <definedName name="f_01" localSheetId="27">#REF!</definedName>
    <definedName name="f_01" localSheetId="28">#REF!</definedName>
    <definedName name="f_01" localSheetId="29">#REF!</definedName>
    <definedName name="f_01" localSheetId="30">#REF!</definedName>
    <definedName name="f_01" localSheetId="31">#REF!</definedName>
    <definedName name="f_01" localSheetId="32">#REF!</definedName>
    <definedName name="f_01" localSheetId="33">#REF!</definedName>
    <definedName name="f_01" localSheetId="34">#REF!</definedName>
    <definedName name="f_01" localSheetId="35">#REF!</definedName>
    <definedName name="f_01" localSheetId="36">#REF!</definedName>
    <definedName name="f_01" localSheetId="37">#REF!</definedName>
    <definedName name="f_01" localSheetId="38">#REF!</definedName>
    <definedName name="f_01" localSheetId="39">#REF!</definedName>
    <definedName name="f_01" localSheetId="40">#REF!</definedName>
    <definedName name="f_01" localSheetId="41">#REF!</definedName>
    <definedName name="f_01" localSheetId="42">#REF!</definedName>
    <definedName name="f_01" localSheetId="45">#REF!</definedName>
    <definedName name="f_01" localSheetId="43">#REF!</definedName>
    <definedName name="f_01" localSheetId="44">#REF!</definedName>
    <definedName name="f_01" localSheetId="46">#REF!</definedName>
    <definedName name="f_01" localSheetId="47">#REF!</definedName>
    <definedName name="f_01" localSheetId="48">#REF!</definedName>
    <definedName name="f_01" localSheetId="49">#REF!</definedName>
    <definedName name="f_01" localSheetId="50">#REF!</definedName>
    <definedName name="f_01" localSheetId="51">#REF!</definedName>
    <definedName name="f_01" localSheetId="52">#REF!</definedName>
    <definedName name="f_01" localSheetId="53">#REF!</definedName>
    <definedName name="f_01" localSheetId="54">#REF!</definedName>
    <definedName name="f_01" localSheetId="55">#REF!</definedName>
    <definedName name="f_01" localSheetId="56">#REF!</definedName>
    <definedName name="f_01" localSheetId="57">#REF!</definedName>
    <definedName name="f_01" localSheetId="58">#REF!</definedName>
    <definedName name="f_01" localSheetId="59">#REF!</definedName>
    <definedName name="f_01" localSheetId="60">#REF!</definedName>
    <definedName name="f_01" localSheetId="61">#REF!</definedName>
    <definedName name="f_01" localSheetId="62">#REF!</definedName>
    <definedName name="f_01" localSheetId="63">#REF!</definedName>
    <definedName name="f_01" localSheetId="64">#REF!</definedName>
    <definedName name="f_01" localSheetId="65">#REF!</definedName>
    <definedName name="f_01" localSheetId="66">#REF!</definedName>
    <definedName name="f_01" localSheetId="67">#REF!</definedName>
    <definedName name="f_01" localSheetId="68">#REF!</definedName>
    <definedName name="f_01" localSheetId="69">#REF!</definedName>
    <definedName name="f_01" localSheetId="70">#REF!</definedName>
    <definedName name="f_01" localSheetId="71">#REF!</definedName>
    <definedName name="f_01" localSheetId="72">#REF!</definedName>
    <definedName name="f_01" localSheetId="73">#REF!</definedName>
    <definedName name="f_01" localSheetId="74">#REF!</definedName>
    <definedName name="f_01" localSheetId="75">#REF!</definedName>
    <definedName name="f_01" localSheetId="76">#REF!</definedName>
    <definedName name="f_01" localSheetId="77">#REF!</definedName>
    <definedName name="f_01" localSheetId="78">#REF!</definedName>
    <definedName name="f_01" localSheetId="79">#REF!</definedName>
    <definedName name="f_01" localSheetId="80">#REF!</definedName>
    <definedName name="f_01" localSheetId="81">#REF!</definedName>
    <definedName name="f_01" localSheetId="82">#REF!</definedName>
    <definedName name="f_01" localSheetId="83">#REF!</definedName>
    <definedName name="f_01" localSheetId="84">#REF!</definedName>
    <definedName name="f_01" localSheetId="85">#REF!</definedName>
    <definedName name="f_01" localSheetId="86">#REF!</definedName>
    <definedName name="f_01" localSheetId="87">#REF!</definedName>
    <definedName name="f_01" localSheetId="88">#REF!</definedName>
    <definedName name="f_01" localSheetId="89">#REF!</definedName>
    <definedName name="f_01" localSheetId="90">#REF!</definedName>
    <definedName name="f_01" localSheetId="91">#REF!</definedName>
    <definedName name="f_01" localSheetId="92">#REF!</definedName>
    <definedName name="f_01" localSheetId="93">#REF!</definedName>
    <definedName name="f_01" localSheetId="94">#REF!</definedName>
    <definedName name="f_01" localSheetId="95">#REF!</definedName>
    <definedName name="f_01" localSheetId="96">#REF!</definedName>
    <definedName name="f_01" localSheetId="97">#REF!</definedName>
    <definedName name="f_01" localSheetId="98">#REF!</definedName>
    <definedName name="f_01" localSheetId="99">#REF!</definedName>
    <definedName name="f_01" localSheetId="15">#REF!</definedName>
    <definedName name="f_01" localSheetId="16">#REF!</definedName>
    <definedName name="f_01" localSheetId="17">#REF!</definedName>
    <definedName name="f_01" localSheetId="18">#REF!</definedName>
    <definedName name="f_01" localSheetId="19">#REF!</definedName>
    <definedName name="f_01" localSheetId="20">#REF!</definedName>
    <definedName name="f_01" localSheetId="21">#REF!</definedName>
    <definedName name="f_01" localSheetId="14">#REF!</definedName>
    <definedName name="f_01" localSheetId="7">#REF!</definedName>
    <definedName name="f_01" localSheetId="8">#REF!</definedName>
    <definedName name="f_01" localSheetId="9">#REF!</definedName>
    <definedName name="f_01" localSheetId="10">#REF!</definedName>
    <definedName name="f_01" localSheetId="11">#REF!</definedName>
    <definedName name="f_01" localSheetId="12">#REF!</definedName>
    <definedName name="f_01" localSheetId="13">#REF!</definedName>
    <definedName name="f_01" localSheetId="5">#REF!</definedName>
    <definedName name="f_01" localSheetId="6">#REF!</definedName>
    <definedName name="f_01">#REF!</definedName>
    <definedName name="f_02" localSheetId="45">#REF!</definedName>
    <definedName name="f_02" localSheetId="43">#REF!</definedName>
    <definedName name="f_02" localSheetId="44">#REF!</definedName>
    <definedName name="f_02" localSheetId="46">#REF!</definedName>
    <definedName name="f_02" localSheetId="47">#REF!</definedName>
    <definedName name="f_02" localSheetId="48">#REF!</definedName>
    <definedName name="f_02" localSheetId="49">#REF!</definedName>
    <definedName name="f_02" localSheetId="50">#REF!</definedName>
    <definedName name="f_02" localSheetId="51">#REF!</definedName>
    <definedName name="f_02" localSheetId="52">#REF!</definedName>
    <definedName name="f_02" localSheetId="53">#REF!</definedName>
    <definedName name="f_02" localSheetId="54">#REF!</definedName>
    <definedName name="f_02" localSheetId="55">#REF!</definedName>
    <definedName name="f_02" localSheetId="56">#REF!</definedName>
    <definedName name="f_02" localSheetId="57">#REF!</definedName>
    <definedName name="f_02" localSheetId="58">#REF!</definedName>
    <definedName name="f_02" localSheetId="59">#REF!</definedName>
    <definedName name="f_02" localSheetId="60">#REF!</definedName>
    <definedName name="f_02" localSheetId="61">#REF!</definedName>
    <definedName name="f_02" localSheetId="62">#REF!</definedName>
    <definedName name="f_02" localSheetId="63">#REF!</definedName>
    <definedName name="f_02" localSheetId="64">#REF!</definedName>
    <definedName name="f_02" localSheetId="65">#REF!</definedName>
    <definedName name="f_02" localSheetId="66">#REF!</definedName>
    <definedName name="f_02" localSheetId="67">#REF!</definedName>
    <definedName name="f_02" localSheetId="68">#REF!</definedName>
    <definedName name="f_02" localSheetId="69">#REF!</definedName>
    <definedName name="f_02" localSheetId="70">#REF!</definedName>
    <definedName name="f_02" localSheetId="71">#REF!</definedName>
    <definedName name="f_02" localSheetId="72">#REF!</definedName>
    <definedName name="f_02" localSheetId="73">#REF!</definedName>
    <definedName name="f_02" localSheetId="74">#REF!</definedName>
    <definedName name="f_02" localSheetId="75">#REF!</definedName>
    <definedName name="f_02" localSheetId="76">#REF!</definedName>
    <definedName name="f_02" localSheetId="77">#REF!</definedName>
    <definedName name="f_02" localSheetId="78">#REF!</definedName>
    <definedName name="f_02" localSheetId="79">#REF!</definedName>
    <definedName name="f_02" localSheetId="80">#REF!</definedName>
    <definedName name="f_02" localSheetId="81">#REF!</definedName>
    <definedName name="f_02" localSheetId="82">#REF!</definedName>
    <definedName name="f_02" localSheetId="83">#REF!</definedName>
    <definedName name="f_02" localSheetId="84">#REF!</definedName>
    <definedName name="f_02" localSheetId="85">#REF!</definedName>
    <definedName name="f_02" localSheetId="86">#REF!</definedName>
    <definedName name="f_02" localSheetId="87">#REF!</definedName>
    <definedName name="f_02" localSheetId="88">#REF!</definedName>
    <definedName name="f_02" localSheetId="89">#REF!</definedName>
    <definedName name="f_02" localSheetId="90">#REF!</definedName>
    <definedName name="f_02" localSheetId="91">#REF!</definedName>
    <definedName name="f_02" localSheetId="92">#REF!</definedName>
    <definedName name="f_02" localSheetId="93">#REF!</definedName>
    <definedName name="f_02" localSheetId="94">#REF!</definedName>
    <definedName name="f_02" localSheetId="95">#REF!</definedName>
    <definedName name="f_02" localSheetId="96">#REF!</definedName>
    <definedName name="f_02" localSheetId="97">#REF!</definedName>
    <definedName name="f_02" localSheetId="98">#REF!</definedName>
    <definedName name="f_02" localSheetId="99">#REF!</definedName>
    <definedName name="f_02" localSheetId="5">#REF!</definedName>
    <definedName name="f_02">#REF!</definedName>
    <definedName name="f_03" localSheetId="45">#REF!</definedName>
    <definedName name="f_03" localSheetId="43">#REF!</definedName>
    <definedName name="f_03" localSheetId="44">#REF!</definedName>
    <definedName name="f_03" localSheetId="46">#REF!</definedName>
    <definedName name="f_03" localSheetId="47">#REF!</definedName>
    <definedName name="f_03" localSheetId="48">#REF!</definedName>
    <definedName name="f_03" localSheetId="49">#REF!</definedName>
    <definedName name="f_03" localSheetId="50">#REF!</definedName>
    <definedName name="f_03" localSheetId="51">#REF!</definedName>
    <definedName name="f_03" localSheetId="52">#REF!</definedName>
    <definedName name="f_03" localSheetId="53">#REF!</definedName>
    <definedName name="f_03" localSheetId="54">#REF!</definedName>
    <definedName name="f_03" localSheetId="55">#REF!</definedName>
    <definedName name="f_03" localSheetId="56">#REF!</definedName>
    <definedName name="f_03" localSheetId="57">#REF!</definedName>
    <definedName name="f_03" localSheetId="58">#REF!</definedName>
    <definedName name="f_03" localSheetId="59">#REF!</definedName>
    <definedName name="f_03" localSheetId="60">#REF!</definedName>
    <definedName name="f_03" localSheetId="61">#REF!</definedName>
    <definedName name="f_03" localSheetId="62">#REF!</definedName>
    <definedName name="f_03" localSheetId="63">#REF!</definedName>
    <definedName name="f_03" localSheetId="64">#REF!</definedName>
    <definedName name="f_03" localSheetId="65">#REF!</definedName>
    <definedName name="f_03" localSheetId="66">#REF!</definedName>
    <definedName name="f_03" localSheetId="67">#REF!</definedName>
    <definedName name="f_03" localSheetId="68">#REF!</definedName>
    <definedName name="f_03" localSheetId="69">#REF!</definedName>
    <definedName name="f_03" localSheetId="70">#REF!</definedName>
    <definedName name="f_03" localSheetId="71">#REF!</definedName>
    <definedName name="f_03" localSheetId="72">#REF!</definedName>
    <definedName name="f_03" localSheetId="73">#REF!</definedName>
    <definedName name="f_03" localSheetId="74">#REF!</definedName>
    <definedName name="f_03" localSheetId="75">#REF!</definedName>
    <definedName name="f_03" localSheetId="76">#REF!</definedName>
    <definedName name="f_03" localSheetId="77">#REF!</definedName>
    <definedName name="f_03" localSheetId="78">#REF!</definedName>
    <definedName name="f_03" localSheetId="79">#REF!</definedName>
    <definedName name="f_03" localSheetId="80">#REF!</definedName>
    <definedName name="f_03" localSheetId="81">#REF!</definedName>
    <definedName name="f_03" localSheetId="82">#REF!</definedName>
    <definedName name="f_03" localSheetId="83">#REF!</definedName>
    <definedName name="f_03" localSheetId="84">#REF!</definedName>
    <definedName name="f_03" localSheetId="85">#REF!</definedName>
    <definedName name="f_03" localSheetId="86">#REF!</definedName>
    <definedName name="f_03" localSheetId="87">#REF!</definedName>
    <definedName name="f_03" localSheetId="88">#REF!</definedName>
    <definedName name="f_03" localSheetId="89">#REF!</definedName>
    <definedName name="f_03" localSheetId="90">#REF!</definedName>
    <definedName name="f_03" localSheetId="91">#REF!</definedName>
    <definedName name="f_03" localSheetId="92">#REF!</definedName>
    <definedName name="f_03" localSheetId="93">#REF!</definedName>
    <definedName name="f_03" localSheetId="94">#REF!</definedName>
    <definedName name="f_03" localSheetId="95">#REF!</definedName>
    <definedName name="f_03" localSheetId="96">#REF!</definedName>
    <definedName name="f_03" localSheetId="97">#REF!</definedName>
    <definedName name="f_03" localSheetId="98">#REF!</definedName>
    <definedName name="f_03" localSheetId="99">#REF!</definedName>
    <definedName name="f_03">#REF!</definedName>
    <definedName name="f_04" localSheetId="45">#REF!</definedName>
    <definedName name="f_04" localSheetId="43">#REF!</definedName>
    <definedName name="f_04" localSheetId="44">#REF!</definedName>
    <definedName name="f_04" localSheetId="46">#REF!</definedName>
    <definedName name="f_04" localSheetId="47">#REF!</definedName>
    <definedName name="f_04" localSheetId="48">#REF!</definedName>
    <definedName name="f_04" localSheetId="49">#REF!</definedName>
    <definedName name="f_04" localSheetId="50">#REF!</definedName>
    <definedName name="f_04" localSheetId="51">#REF!</definedName>
    <definedName name="f_04" localSheetId="52">#REF!</definedName>
    <definedName name="f_04" localSheetId="53">#REF!</definedName>
    <definedName name="f_04" localSheetId="54">#REF!</definedName>
    <definedName name="f_04" localSheetId="55">#REF!</definedName>
    <definedName name="f_04" localSheetId="56">#REF!</definedName>
    <definedName name="f_04" localSheetId="57">#REF!</definedName>
    <definedName name="f_04" localSheetId="58">#REF!</definedName>
    <definedName name="f_04" localSheetId="59">#REF!</definedName>
    <definedName name="f_04" localSheetId="60">#REF!</definedName>
    <definedName name="f_04" localSheetId="61">#REF!</definedName>
    <definedName name="f_04" localSheetId="62">#REF!</definedName>
    <definedName name="f_04" localSheetId="63">#REF!</definedName>
    <definedName name="f_04" localSheetId="64">#REF!</definedName>
    <definedName name="f_04" localSheetId="65">#REF!</definedName>
    <definedName name="f_04" localSheetId="66">#REF!</definedName>
    <definedName name="f_04" localSheetId="67">#REF!</definedName>
    <definedName name="f_04" localSheetId="68">#REF!</definedName>
    <definedName name="f_04" localSheetId="69">#REF!</definedName>
    <definedName name="f_04" localSheetId="70">#REF!</definedName>
    <definedName name="f_04" localSheetId="71">#REF!</definedName>
    <definedName name="f_04" localSheetId="72">#REF!</definedName>
    <definedName name="f_04" localSheetId="73">#REF!</definedName>
    <definedName name="f_04" localSheetId="74">#REF!</definedName>
    <definedName name="f_04" localSheetId="75">#REF!</definedName>
    <definedName name="f_04" localSheetId="76">#REF!</definedName>
    <definedName name="f_04" localSheetId="77">#REF!</definedName>
    <definedName name="f_04" localSheetId="78">#REF!</definedName>
    <definedName name="f_04" localSheetId="79">#REF!</definedName>
    <definedName name="f_04" localSheetId="80">#REF!</definedName>
    <definedName name="f_04" localSheetId="81">#REF!</definedName>
    <definedName name="f_04" localSheetId="82">#REF!</definedName>
    <definedName name="f_04" localSheetId="83">#REF!</definedName>
    <definedName name="f_04" localSheetId="84">#REF!</definedName>
    <definedName name="f_04" localSheetId="85">#REF!</definedName>
    <definedName name="f_04" localSheetId="86">#REF!</definedName>
    <definedName name="f_04" localSheetId="87">#REF!</definedName>
    <definedName name="f_04" localSheetId="88">#REF!</definedName>
    <definedName name="f_04" localSheetId="89">#REF!</definedName>
    <definedName name="f_04" localSheetId="90">#REF!</definedName>
    <definedName name="f_04" localSheetId="91">#REF!</definedName>
    <definedName name="f_04" localSheetId="92">#REF!</definedName>
    <definedName name="f_04" localSheetId="93">#REF!</definedName>
    <definedName name="f_04" localSheetId="94">#REF!</definedName>
    <definedName name="f_04" localSheetId="95">#REF!</definedName>
    <definedName name="f_04" localSheetId="96">#REF!</definedName>
    <definedName name="f_04" localSheetId="97">#REF!</definedName>
    <definedName name="f_04" localSheetId="98">#REF!</definedName>
    <definedName name="f_04" localSheetId="99">#REF!</definedName>
    <definedName name="f_04">#REF!</definedName>
    <definedName name="f_05" localSheetId="45">#REF!</definedName>
    <definedName name="f_05" localSheetId="43">#REF!</definedName>
    <definedName name="f_05" localSheetId="44">#REF!</definedName>
    <definedName name="f_05" localSheetId="46">#REF!</definedName>
    <definedName name="f_05" localSheetId="47">#REF!</definedName>
    <definedName name="f_05" localSheetId="48">#REF!</definedName>
    <definedName name="f_05" localSheetId="49">#REF!</definedName>
    <definedName name="f_05" localSheetId="50">#REF!</definedName>
    <definedName name="f_05" localSheetId="51">#REF!</definedName>
    <definedName name="f_05" localSheetId="52">#REF!</definedName>
    <definedName name="f_05" localSheetId="53">#REF!</definedName>
    <definedName name="f_05" localSheetId="54">#REF!</definedName>
    <definedName name="f_05" localSheetId="55">#REF!</definedName>
    <definedName name="f_05" localSheetId="56">#REF!</definedName>
    <definedName name="f_05" localSheetId="57">#REF!</definedName>
    <definedName name="f_05" localSheetId="58">#REF!</definedName>
    <definedName name="f_05" localSheetId="59">#REF!</definedName>
    <definedName name="f_05" localSheetId="60">#REF!</definedName>
    <definedName name="f_05" localSheetId="61">#REF!</definedName>
    <definedName name="f_05" localSheetId="62">#REF!</definedName>
    <definedName name="f_05" localSheetId="63">#REF!</definedName>
    <definedName name="f_05" localSheetId="64">#REF!</definedName>
    <definedName name="f_05" localSheetId="65">#REF!</definedName>
    <definedName name="f_05" localSheetId="66">#REF!</definedName>
    <definedName name="f_05" localSheetId="67">#REF!</definedName>
    <definedName name="f_05" localSheetId="68">#REF!</definedName>
    <definedName name="f_05" localSheetId="69">#REF!</definedName>
    <definedName name="f_05" localSheetId="70">#REF!</definedName>
    <definedName name="f_05" localSheetId="71">#REF!</definedName>
    <definedName name="f_05" localSheetId="72">#REF!</definedName>
    <definedName name="f_05" localSheetId="73">#REF!</definedName>
    <definedName name="f_05" localSheetId="74">#REF!</definedName>
    <definedName name="f_05" localSheetId="75">#REF!</definedName>
    <definedName name="f_05" localSheetId="76">#REF!</definedName>
    <definedName name="f_05" localSheetId="77">#REF!</definedName>
    <definedName name="f_05" localSheetId="78">#REF!</definedName>
    <definedName name="f_05" localSheetId="79">#REF!</definedName>
    <definedName name="f_05" localSheetId="80">#REF!</definedName>
    <definedName name="f_05" localSheetId="81">#REF!</definedName>
    <definedName name="f_05" localSheetId="82">#REF!</definedName>
    <definedName name="f_05" localSheetId="83">#REF!</definedName>
    <definedName name="f_05" localSheetId="84">#REF!</definedName>
    <definedName name="f_05" localSheetId="85">#REF!</definedName>
    <definedName name="f_05" localSheetId="86">#REF!</definedName>
    <definedName name="f_05" localSheetId="87">#REF!</definedName>
    <definedName name="f_05" localSheetId="88">#REF!</definedName>
    <definedName name="f_05" localSheetId="89">#REF!</definedName>
    <definedName name="f_05" localSheetId="90">#REF!</definedName>
    <definedName name="f_05" localSheetId="91">#REF!</definedName>
    <definedName name="f_05" localSheetId="92">#REF!</definedName>
    <definedName name="f_05" localSheetId="93">#REF!</definedName>
    <definedName name="f_05" localSheetId="94">#REF!</definedName>
    <definedName name="f_05" localSheetId="95">#REF!</definedName>
    <definedName name="f_05" localSheetId="96">#REF!</definedName>
    <definedName name="f_05" localSheetId="97">#REF!</definedName>
    <definedName name="f_05" localSheetId="98">#REF!</definedName>
    <definedName name="f_05" localSheetId="99">#REF!</definedName>
    <definedName name="f_05">#REF!</definedName>
    <definedName name="f_06" localSheetId="45">#REF!</definedName>
    <definedName name="f_06" localSheetId="43">#REF!</definedName>
    <definedName name="f_06" localSheetId="44">#REF!</definedName>
    <definedName name="f_06" localSheetId="46">#REF!</definedName>
    <definedName name="f_06" localSheetId="47">#REF!</definedName>
    <definedName name="f_06" localSheetId="48">#REF!</definedName>
    <definedName name="f_06" localSheetId="49">#REF!</definedName>
    <definedName name="f_06" localSheetId="50">#REF!</definedName>
    <definedName name="f_06" localSheetId="51">#REF!</definedName>
    <definedName name="f_06" localSheetId="52">#REF!</definedName>
    <definedName name="f_06" localSheetId="53">#REF!</definedName>
    <definedName name="f_06" localSheetId="54">#REF!</definedName>
    <definedName name="f_06" localSheetId="55">#REF!</definedName>
    <definedName name="f_06" localSheetId="56">#REF!</definedName>
    <definedName name="f_06" localSheetId="57">#REF!</definedName>
    <definedName name="f_06" localSheetId="58">#REF!</definedName>
    <definedName name="f_06" localSheetId="59">#REF!</definedName>
    <definedName name="f_06" localSheetId="60">#REF!</definedName>
    <definedName name="f_06" localSheetId="61">#REF!</definedName>
    <definedName name="f_06" localSheetId="62">#REF!</definedName>
    <definedName name="f_06" localSheetId="63">#REF!</definedName>
    <definedName name="f_06" localSheetId="64">#REF!</definedName>
    <definedName name="f_06" localSheetId="65">#REF!</definedName>
    <definedName name="f_06" localSheetId="66">#REF!</definedName>
    <definedName name="f_06" localSheetId="67">#REF!</definedName>
    <definedName name="f_06" localSheetId="68">#REF!</definedName>
    <definedName name="f_06" localSheetId="69">#REF!</definedName>
    <definedName name="f_06" localSheetId="70">#REF!</definedName>
    <definedName name="f_06" localSheetId="71">#REF!</definedName>
    <definedName name="f_06" localSheetId="72">#REF!</definedName>
    <definedName name="f_06" localSheetId="73">#REF!</definedName>
    <definedName name="f_06" localSheetId="74">#REF!</definedName>
    <definedName name="f_06" localSheetId="75">#REF!</definedName>
    <definedName name="f_06" localSheetId="76">#REF!</definedName>
    <definedName name="f_06" localSheetId="77">#REF!</definedName>
    <definedName name="f_06" localSheetId="78">#REF!</definedName>
    <definedName name="f_06" localSheetId="79">#REF!</definedName>
    <definedName name="f_06" localSheetId="80">#REF!</definedName>
    <definedName name="f_06" localSheetId="81">#REF!</definedName>
    <definedName name="f_06" localSheetId="82">#REF!</definedName>
    <definedName name="f_06" localSheetId="83">#REF!</definedName>
    <definedName name="f_06" localSheetId="84">#REF!</definedName>
    <definedName name="f_06" localSheetId="85">#REF!</definedName>
    <definedName name="f_06" localSheetId="86">#REF!</definedName>
    <definedName name="f_06" localSheetId="87">#REF!</definedName>
    <definedName name="f_06" localSheetId="88">#REF!</definedName>
    <definedName name="f_06" localSheetId="89">#REF!</definedName>
    <definedName name="f_06" localSheetId="90">#REF!</definedName>
    <definedName name="f_06" localSheetId="91">#REF!</definedName>
    <definedName name="f_06" localSheetId="92">#REF!</definedName>
    <definedName name="f_06" localSheetId="93">#REF!</definedName>
    <definedName name="f_06" localSheetId="94">#REF!</definedName>
    <definedName name="f_06" localSheetId="95">#REF!</definedName>
    <definedName name="f_06" localSheetId="96">#REF!</definedName>
    <definedName name="f_06" localSheetId="97">#REF!</definedName>
    <definedName name="f_06" localSheetId="98">#REF!</definedName>
    <definedName name="f_06" localSheetId="99">#REF!</definedName>
    <definedName name="f_06">#REF!</definedName>
    <definedName name="f_07" localSheetId="45">#REF!</definedName>
    <definedName name="f_07" localSheetId="43">#REF!</definedName>
    <definedName name="f_07" localSheetId="44">#REF!</definedName>
    <definedName name="f_07" localSheetId="46">#REF!</definedName>
    <definedName name="f_07" localSheetId="47">#REF!</definedName>
    <definedName name="f_07" localSheetId="48">#REF!</definedName>
    <definedName name="f_07" localSheetId="49">#REF!</definedName>
    <definedName name="f_07" localSheetId="50">#REF!</definedName>
    <definedName name="f_07" localSheetId="51">#REF!</definedName>
    <definedName name="f_07" localSheetId="52">#REF!</definedName>
    <definedName name="f_07" localSheetId="53">#REF!</definedName>
    <definedName name="f_07" localSheetId="54">#REF!</definedName>
    <definedName name="f_07" localSheetId="55">#REF!</definedName>
    <definedName name="f_07" localSheetId="56">#REF!</definedName>
    <definedName name="f_07" localSheetId="57">#REF!</definedName>
    <definedName name="f_07" localSheetId="58">#REF!</definedName>
    <definedName name="f_07" localSheetId="59">#REF!</definedName>
    <definedName name="f_07" localSheetId="60">#REF!</definedName>
    <definedName name="f_07" localSheetId="61">#REF!</definedName>
    <definedName name="f_07" localSheetId="62">#REF!</definedName>
    <definedName name="f_07" localSheetId="63">#REF!</definedName>
    <definedName name="f_07" localSheetId="64">#REF!</definedName>
    <definedName name="f_07" localSheetId="65">#REF!</definedName>
    <definedName name="f_07" localSheetId="66">#REF!</definedName>
    <definedName name="f_07" localSheetId="67">#REF!</definedName>
    <definedName name="f_07" localSheetId="68">#REF!</definedName>
    <definedName name="f_07" localSheetId="69">#REF!</definedName>
    <definedName name="f_07" localSheetId="70">#REF!</definedName>
    <definedName name="f_07" localSheetId="71">#REF!</definedName>
    <definedName name="f_07" localSheetId="72">#REF!</definedName>
    <definedName name="f_07" localSheetId="73">#REF!</definedName>
    <definedName name="f_07" localSheetId="74">#REF!</definedName>
    <definedName name="f_07" localSheetId="75">#REF!</definedName>
    <definedName name="f_07" localSheetId="76">#REF!</definedName>
    <definedName name="f_07" localSheetId="77">#REF!</definedName>
    <definedName name="f_07" localSheetId="78">#REF!</definedName>
    <definedName name="f_07" localSheetId="79">#REF!</definedName>
    <definedName name="f_07" localSheetId="80">#REF!</definedName>
    <definedName name="f_07" localSheetId="81">#REF!</definedName>
    <definedName name="f_07" localSheetId="82">#REF!</definedName>
    <definedName name="f_07" localSheetId="83">#REF!</definedName>
    <definedName name="f_07" localSheetId="84">#REF!</definedName>
    <definedName name="f_07" localSheetId="85">#REF!</definedName>
    <definedName name="f_07" localSheetId="86">#REF!</definedName>
    <definedName name="f_07" localSheetId="87">#REF!</definedName>
    <definedName name="f_07" localSheetId="88">#REF!</definedName>
    <definedName name="f_07" localSheetId="89">#REF!</definedName>
    <definedName name="f_07" localSheetId="90">#REF!</definedName>
    <definedName name="f_07" localSheetId="91">#REF!</definedName>
    <definedName name="f_07" localSheetId="92">#REF!</definedName>
    <definedName name="f_07" localSheetId="93">#REF!</definedName>
    <definedName name="f_07" localSheetId="94">#REF!</definedName>
    <definedName name="f_07" localSheetId="95">#REF!</definedName>
    <definedName name="f_07" localSheetId="96">#REF!</definedName>
    <definedName name="f_07" localSheetId="97">#REF!</definedName>
    <definedName name="f_07" localSheetId="98">#REF!</definedName>
    <definedName name="f_07" localSheetId="99">#REF!</definedName>
    <definedName name="f_07">#REF!</definedName>
    <definedName name="f_08" localSheetId="45">#REF!</definedName>
    <definedName name="f_08" localSheetId="43">#REF!</definedName>
    <definedName name="f_08" localSheetId="44">#REF!</definedName>
    <definedName name="f_08" localSheetId="46">#REF!</definedName>
    <definedName name="f_08" localSheetId="47">#REF!</definedName>
    <definedName name="f_08" localSheetId="48">#REF!</definedName>
    <definedName name="f_08" localSheetId="49">#REF!</definedName>
    <definedName name="f_08" localSheetId="50">#REF!</definedName>
    <definedName name="f_08" localSheetId="51">#REF!</definedName>
    <definedName name="f_08" localSheetId="52">#REF!</definedName>
    <definedName name="f_08" localSheetId="53">#REF!</definedName>
    <definedName name="f_08" localSheetId="54">#REF!</definedName>
    <definedName name="f_08" localSheetId="55">#REF!</definedName>
    <definedName name="f_08" localSheetId="56">#REF!</definedName>
    <definedName name="f_08" localSheetId="57">#REF!</definedName>
    <definedName name="f_08" localSheetId="58">#REF!</definedName>
    <definedName name="f_08" localSheetId="59">#REF!</definedName>
    <definedName name="f_08" localSheetId="60">#REF!</definedName>
    <definedName name="f_08" localSheetId="61">#REF!</definedName>
    <definedName name="f_08" localSheetId="62">#REF!</definedName>
    <definedName name="f_08" localSheetId="63">#REF!</definedName>
    <definedName name="f_08" localSheetId="64">#REF!</definedName>
    <definedName name="f_08" localSheetId="65">#REF!</definedName>
    <definedName name="f_08" localSheetId="66">#REF!</definedName>
    <definedName name="f_08" localSheetId="67">#REF!</definedName>
    <definedName name="f_08" localSheetId="68">#REF!</definedName>
    <definedName name="f_08" localSheetId="69">#REF!</definedName>
    <definedName name="f_08" localSheetId="70">#REF!</definedName>
    <definedName name="f_08" localSheetId="71">#REF!</definedName>
    <definedName name="f_08" localSheetId="72">#REF!</definedName>
    <definedName name="f_08" localSheetId="73">#REF!</definedName>
    <definedName name="f_08" localSheetId="74">#REF!</definedName>
    <definedName name="f_08" localSheetId="75">#REF!</definedName>
    <definedName name="f_08" localSheetId="76">#REF!</definedName>
    <definedName name="f_08" localSheetId="77">#REF!</definedName>
    <definedName name="f_08" localSheetId="78">#REF!</definedName>
    <definedName name="f_08" localSheetId="79">#REF!</definedName>
    <definedName name="f_08" localSheetId="80">#REF!</definedName>
    <definedName name="f_08" localSheetId="81">#REF!</definedName>
    <definedName name="f_08" localSheetId="82">#REF!</definedName>
    <definedName name="f_08" localSheetId="83">#REF!</definedName>
    <definedName name="f_08" localSheetId="84">#REF!</definedName>
    <definedName name="f_08" localSheetId="85">#REF!</definedName>
    <definedName name="f_08" localSheetId="86">#REF!</definedName>
    <definedName name="f_08" localSheetId="87">#REF!</definedName>
    <definedName name="f_08" localSheetId="88">#REF!</definedName>
    <definedName name="f_08" localSheetId="89">#REF!</definedName>
    <definedName name="f_08" localSheetId="90">#REF!</definedName>
    <definedName name="f_08" localSheetId="91">#REF!</definedName>
    <definedName name="f_08" localSheetId="92">#REF!</definedName>
    <definedName name="f_08" localSheetId="93">#REF!</definedName>
    <definedName name="f_08" localSheetId="94">#REF!</definedName>
    <definedName name="f_08" localSheetId="95">#REF!</definedName>
    <definedName name="f_08" localSheetId="96">#REF!</definedName>
    <definedName name="f_08" localSheetId="97">#REF!</definedName>
    <definedName name="f_08" localSheetId="98">#REF!</definedName>
    <definedName name="f_08" localSheetId="99">#REF!</definedName>
    <definedName name="f_08">#REF!</definedName>
    <definedName name="f_09" localSheetId="45">#REF!</definedName>
    <definedName name="f_09" localSheetId="43">#REF!</definedName>
    <definedName name="f_09" localSheetId="44">#REF!</definedName>
    <definedName name="f_09" localSheetId="46">#REF!</definedName>
    <definedName name="f_09" localSheetId="47">#REF!</definedName>
    <definedName name="f_09" localSheetId="48">#REF!</definedName>
    <definedName name="f_09" localSheetId="49">#REF!</definedName>
    <definedName name="f_09" localSheetId="50">#REF!</definedName>
    <definedName name="f_09" localSheetId="51">#REF!</definedName>
    <definedName name="f_09" localSheetId="52">#REF!</definedName>
    <definedName name="f_09" localSheetId="53">#REF!</definedName>
    <definedName name="f_09" localSheetId="54">#REF!</definedName>
    <definedName name="f_09" localSheetId="55">#REF!</definedName>
    <definedName name="f_09" localSheetId="56">#REF!</definedName>
    <definedName name="f_09" localSheetId="57">#REF!</definedName>
    <definedName name="f_09" localSheetId="58">#REF!</definedName>
    <definedName name="f_09" localSheetId="59">#REF!</definedName>
    <definedName name="f_09" localSheetId="60">#REF!</definedName>
    <definedName name="f_09" localSheetId="61">#REF!</definedName>
    <definedName name="f_09" localSheetId="62">#REF!</definedName>
    <definedName name="f_09" localSheetId="63">#REF!</definedName>
    <definedName name="f_09" localSheetId="64">#REF!</definedName>
    <definedName name="f_09" localSheetId="65">#REF!</definedName>
    <definedName name="f_09" localSheetId="66">#REF!</definedName>
    <definedName name="f_09" localSheetId="67">#REF!</definedName>
    <definedName name="f_09" localSheetId="68">#REF!</definedName>
    <definedName name="f_09" localSheetId="69">#REF!</definedName>
    <definedName name="f_09" localSheetId="70">#REF!</definedName>
    <definedName name="f_09" localSheetId="71">#REF!</definedName>
    <definedName name="f_09" localSheetId="72">#REF!</definedName>
    <definedName name="f_09" localSheetId="73">#REF!</definedName>
    <definedName name="f_09" localSheetId="74">#REF!</definedName>
    <definedName name="f_09" localSheetId="75">#REF!</definedName>
    <definedName name="f_09" localSheetId="76">#REF!</definedName>
    <definedName name="f_09" localSheetId="77">#REF!</definedName>
    <definedName name="f_09" localSheetId="78">#REF!</definedName>
    <definedName name="f_09" localSheetId="79">#REF!</definedName>
    <definedName name="f_09" localSheetId="80">#REF!</definedName>
    <definedName name="f_09" localSheetId="81">#REF!</definedName>
    <definedName name="f_09" localSheetId="82">#REF!</definedName>
    <definedName name="f_09" localSheetId="83">#REF!</definedName>
    <definedName name="f_09" localSheetId="84">#REF!</definedName>
    <definedName name="f_09" localSheetId="85">#REF!</definedName>
    <definedName name="f_09" localSheetId="86">#REF!</definedName>
    <definedName name="f_09" localSheetId="87">#REF!</definedName>
    <definedName name="f_09" localSheetId="88">#REF!</definedName>
    <definedName name="f_09" localSheetId="89">#REF!</definedName>
    <definedName name="f_09" localSheetId="90">#REF!</definedName>
    <definedName name="f_09" localSheetId="91">#REF!</definedName>
    <definedName name="f_09" localSheetId="92">#REF!</definedName>
    <definedName name="f_09" localSheetId="93">#REF!</definedName>
    <definedName name="f_09" localSheetId="94">#REF!</definedName>
    <definedName name="f_09" localSheetId="95">#REF!</definedName>
    <definedName name="f_09" localSheetId="96">#REF!</definedName>
    <definedName name="f_09" localSheetId="97">#REF!</definedName>
    <definedName name="f_09" localSheetId="98">#REF!</definedName>
    <definedName name="f_09" localSheetId="99">#REF!</definedName>
    <definedName name="f_09">#REF!</definedName>
    <definedName name="f_10" localSheetId="45">#REF!</definedName>
    <definedName name="f_10" localSheetId="43">#REF!</definedName>
    <definedName name="f_10" localSheetId="44">#REF!</definedName>
    <definedName name="f_10" localSheetId="46">#REF!</definedName>
    <definedName name="f_10" localSheetId="47">#REF!</definedName>
    <definedName name="f_10" localSheetId="48">#REF!</definedName>
    <definedName name="f_10" localSheetId="49">#REF!</definedName>
    <definedName name="f_10" localSheetId="50">#REF!</definedName>
    <definedName name="f_10" localSheetId="51">#REF!</definedName>
    <definedName name="f_10" localSheetId="52">#REF!</definedName>
    <definedName name="f_10" localSheetId="53">#REF!</definedName>
    <definedName name="f_10" localSheetId="54">#REF!</definedName>
    <definedName name="f_10" localSheetId="55">#REF!</definedName>
    <definedName name="f_10" localSheetId="56">#REF!</definedName>
    <definedName name="f_10" localSheetId="57">#REF!</definedName>
    <definedName name="f_10" localSheetId="58">#REF!</definedName>
    <definedName name="f_10" localSheetId="59">#REF!</definedName>
    <definedName name="f_10" localSheetId="60">#REF!</definedName>
    <definedName name="f_10" localSheetId="61">#REF!</definedName>
    <definedName name="f_10" localSheetId="62">#REF!</definedName>
    <definedName name="f_10" localSheetId="63">#REF!</definedName>
    <definedName name="f_10" localSheetId="64">#REF!</definedName>
    <definedName name="f_10" localSheetId="65">#REF!</definedName>
    <definedName name="f_10" localSheetId="66">#REF!</definedName>
    <definedName name="f_10" localSheetId="67">#REF!</definedName>
    <definedName name="f_10" localSheetId="68">#REF!</definedName>
    <definedName name="f_10" localSheetId="69">#REF!</definedName>
    <definedName name="f_10" localSheetId="70">#REF!</definedName>
    <definedName name="f_10" localSheetId="71">#REF!</definedName>
    <definedName name="f_10" localSheetId="72">#REF!</definedName>
    <definedName name="f_10" localSheetId="73">#REF!</definedName>
    <definedName name="f_10" localSheetId="74">#REF!</definedName>
    <definedName name="f_10" localSheetId="75">#REF!</definedName>
    <definedName name="f_10" localSheetId="76">#REF!</definedName>
    <definedName name="f_10" localSheetId="77">#REF!</definedName>
    <definedName name="f_10" localSheetId="78">#REF!</definedName>
    <definedName name="f_10" localSheetId="79">#REF!</definedName>
    <definedName name="f_10" localSheetId="80">#REF!</definedName>
    <definedName name="f_10" localSheetId="81">#REF!</definedName>
    <definedName name="f_10" localSheetId="82">#REF!</definedName>
    <definedName name="f_10" localSheetId="83">#REF!</definedName>
    <definedName name="f_10" localSheetId="84">#REF!</definedName>
    <definedName name="f_10" localSheetId="85">#REF!</definedName>
    <definedName name="f_10" localSheetId="86">#REF!</definedName>
    <definedName name="f_10" localSheetId="87">#REF!</definedName>
    <definedName name="f_10" localSheetId="88">#REF!</definedName>
    <definedName name="f_10" localSheetId="89">#REF!</definedName>
    <definedName name="f_10" localSheetId="90">#REF!</definedName>
    <definedName name="f_10" localSheetId="91">#REF!</definedName>
    <definedName name="f_10" localSheetId="92">#REF!</definedName>
    <definedName name="f_10" localSheetId="93">#REF!</definedName>
    <definedName name="f_10" localSheetId="94">#REF!</definedName>
    <definedName name="f_10" localSheetId="95">#REF!</definedName>
    <definedName name="f_10" localSheetId="96">#REF!</definedName>
    <definedName name="f_10" localSheetId="97">#REF!</definedName>
    <definedName name="f_10" localSheetId="98">#REF!</definedName>
    <definedName name="f_10" localSheetId="99">#REF!</definedName>
    <definedName name="f_10">#REF!</definedName>
    <definedName name="f_11" localSheetId="45">#REF!</definedName>
    <definedName name="f_11" localSheetId="43">#REF!</definedName>
    <definedName name="f_11" localSheetId="44">#REF!</definedName>
    <definedName name="f_11" localSheetId="46">#REF!</definedName>
    <definedName name="f_11" localSheetId="47">#REF!</definedName>
    <definedName name="f_11" localSheetId="48">#REF!</definedName>
    <definedName name="f_11" localSheetId="49">#REF!</definedName>
    <definedName name="f_11" localSheetId="50">#REF!</definedName>
    <definedName name="f_11" localSheetId="51">#REF!</definedName>
    <definedName name="f_11" localSheetId="52">#REF!</definedName>
    <definedName name="f_11" localSheetId="53">#REF!</definedName>
    <definedName name="f_11" localSheetId="54">#REF!</definedName>
    <definedName name="f_11" localSheetId="55">#REF!</definedName>
    <definedName name="f_11" localSheetId="56">#REF!</definedName>
    <definedName name="f_11" localSheetId="57">#REF!</definedName>
    <definedName name="f_11" localSheetId="58">#REF!</definedName>
    <definedName name="f_11" localSheetId="59">#REF!</definedName>
    <definedName name="f_11" localSheetId="60">#REF!</definedName>
    <definedName name="f_11" localSheetId="61">#REF!</definedName>
    <definedName name="f_11" localSheetId="62">#REF!</definedName>
    <definedName name="f_11" localSheetId="63">#REF!</definedName>
    <definedName name="f_11" localSheetId="64">#REF!</definedName>
    <definedName name="f_11" localSheetId="65">#REF!</definedName>
    <definedName name="f_11" localSheetId="66">#REF!</definedName>
    <definedName name="f_11" localSheetId="67">#REF!</definedName>
    <definedName name="f_11" localSheetId="68">#REF!</definedName>
    <definedName name="f_11" localSheetId="69">#REF!</definedName>
    <definedName name="f_11" localSheetId="70">#REF!</definedName>
    <definedName name="f_11" localSheetId="71">#REF!</definedName>
    <definedName name="f_11" localSheetId="72">#REF!</definedName>
    <definedName name="f_11" localSheetId="73">#REF!</definedName>
    <definedName name="f_11" localSheetId="74">#REF!</definedName>
    <definedName name="f_11" localSheetId="75">#REF!</definedName>
    <definedName name="f_11" localSheetId="76">#REF!</definedName>
    <definedName name="f_11" localSheetId="77">#REF!</definedName>
    <definedName name="f_11" localSheetId="78">#REF!</definedName>
    <definedName name="f_11" localSheetId="79">#REF!</definedName>
    <definedName name="f_11" localSheetId="80">#REF!</definedName>
    <definedName name="f_11" localSheetId="81">#REF!</definedName>
    <definedName name="f_11" localSheetId="82">#REF!</definedName>
    <definedName name="f_11" localSheetId="83">#REF!</definedName>
    <definedName name="f_11" localSheetId="84">#REF!</definedName>
    <definedName name="f_11" localSheetId="85">#REF!</definedName>
    <definedName name="f_11" localSheetId="86">#REF!</definedName>
    <definedName name="f_11" localSheetId="87">#REF!</definedName>
    <definedName name="f_11" localSheetId="88">#REF!</definedName>
    <definedName name="f_11" localSheetId="89">#REF!</definedName>
    <definedName name="f_11" localSheetId="90">#REF!</definedName>
    <definedName name="f_11" localSheetId="91">#REF!</definedName>
    <definedName name="f_11" localSheetId="92">#REF!</definedName>
    <definedName name="f_11" localSheetId="93">#REF!</definedName>
    <definedName name="f_11" localSheetId="94">#REF!</definedName>
    <definedName name="f_11" localSheetId="95">#REF!</definedName>
    <definedName name="f_11" localSheetId="96">#REF!</definedName>
    <definedName name="f_11" localSheetId="97">#REF!</definedName>
    <definedName name="f_11" localSheetId="98">#REF!</definedName>
    <definedName name="f_11" localSheetId="99">#REF!</definedName>
    <definedName name="f_11">#REF!</definedName>
    <definedName name="f_12" localSheetId="45">#REF!</definedName>
    <definedName name="f_12" localSheetId="43">#REF!</definedName>
    <definedName name="f_12" localSheetId="44">#REF!</definedName>
    <definedName name="f_12" localSheetId="46">#REF!</definedName>
    <definedName name="f_12" localSheetId="47">#REF!</definedName>
    <definedName name="f_12" localSheetId="48">#REF!</definedName>
    <definedName name="f_12" localSheetId="49">#REF!</definedName>
    <definedName name="f_12" localSheetId="50">#REF!</definedName>
    <definedName name="f_12" localSheetId="51">#REF!</definedName>
    <definedName name="f_12" localSheetId="52">#REF!</definedName>
    <definedName name="f_12" localSheetId="53">#REF!</definedName>
    <definedName name="f_12" localSheetId="54">#REF!</definedName>
    <definedName name="f_12" localSheetId="55">#REF!</definedName>
    <definedName name="f_12" localSheetId="56">#REF!</definedName>
    <definedName name="f_12" localSheetId="57">#REF!</definedName>
    <definedName name="f_12" localSheetId="58">#REF!</definedName>
    <definedName name="f_12" localSheetId="59">#REF!</definedName>
    <definedName name="f_12" localSheetId="60">#REF!</definedName>
    <definedName name="f_12" localSheetId="61">#REF!</definedName>
    <definedName name="f_12" localSheetId="62">#REF!</definedName>
    <definedName name="f_12" localSheetId="63">#REF!</definedName>
    <definedName name="f_12" localSheetId="64">#REF!</definedName>
    <definedName name="f_12" localSheetId="65">#REF!</definedName>
    <definedName name="f_12" localSheetId="66">#REF!</definedName>
    <definedName name="f_12" localSheetId="67">#REF!</definedName>
    <definedName name="f_12" localSheetId="68">#REF!</definedName>
    <definedName name="f_12" localSheetId="69">#REF!</definedName>
    <definedName name="f_12" localSheetId="70">#REF!</definedName>
    <definedName name="f_12" localSheetId="71">#REF!</definedName>
    <definedName name="f_12" localSheetId="72">#REF!</definedName>
    <definedName name="f_12" localSheetId="73">#REF!</definedName>
    <definedName name="f_12" localSheetId="74">#REF!</definedName>
    <definedName name="f_12" localSheetId="75">#REF!</definedName>
    <definedName name="f_12" localSheetId="76">#REF!</definedName>
    <definedName name="f_12" localSheetId="77">#REF!</definedName>
    <definedName name="f_12" localSheetId="78">#REF!</definedName>
    <definedName name="f_12" localSheetId="79">#REF!</definedName>
    <definedName name="f_12" localSheetId="80">#REF!</definedName>
    <definedName name="f_12" localSheetId="81">#REF!</definedName>
    <definedName name="f_12" localSheetId="82">#REF!</definedName>
    <definedName name="f_12" localSheetId="83">#REF!</definedName>
    <definedName name="f_12" localSheetId="84">#REF!</definedName>
    <definedName name="f_12" localSheetId="85">#REF!</definedName>
    <definedName name="f_12" localSheetId="86">#REF!</definedName>
    <definedName name="f_12" localSheetId="87">#REF!</definedName>
    <definedName name="f_12" localSheetId="88">#REF!</definedName>
    <definedName name="f_12" localSheetId="89">#REF!</definedName>
    <definedName name="f_12" localSheetId="90">#REF!</definedName>
    <definedName name="f_12" localSheetId="91">#REF!</definedName>
    <definedName name="f_12" localSheetId="92">#REF!</definedName>
    <definedName name="f_12" localSheetId="93">#REF!</definedName>
    <definedName name="f_12" localSheetId="94">#REF!</definedName>
    <definedName name="f_12" localSheetId="95">#REF!</definedName>
    <definedName name="f_12" localSheetId="96">#REF!</definedName>
    <definedName name="f_12" localSheetId="97">#REF!</definedName>
    <definedName name="f_12" localSheetId="98">#REF!</definedName>
    <definedName name="f_12" localSheetId="99">#REF!</definedName>
    <definedName name="f_12">#REF!</definedName>
    <definedName name="f_13" localSheetId="45">#REF!</definedName>
    <definedName name="f_13" localSheetId="43">#REF!</definedName>
    <definedName name="f_13" localSheetId="44">#REF!</definedName>
    <definedName name="f_13" localSheetId="46">#REF!</definedName>
    <definedName name="f_13" localSheetId="47">#REF!</definedName>
    <definedName name="f_13" localSheetId="48">#REF!</definedName>
    <definedName name="f_13" localSheetId="49">#REF!</definedName>
    <definedName name="f_13" localSheetId="50">#REF!</definedName>
    <definedName name="f_13" localSheetId="51">#REF!</definedName>
    <definedName name="f_13" localSheetId="52">#REF!</definedName>
    <definedName name="f_13" localSheetId="53">#REF!</definedName>
    <definedName name="f_13" localSheetId="54">#REF!</definedName>
    <definedName name="f_13" localSheetId="55">#REF!</definedName>
    <definedName name="f_13" localSheetId="56">#REF!</definedName>
    <definedName name="f_13" localSheetId="57">#REF!</definedName>
    <definedName name="f_13" localSheetId="58">#REF!</definedName>
    <definedName name="f_13" localSheetId="59">#REF!</definedName>
    <definedName name="f_13" localSheetId="60">#REF!</definedName>
    <definedName name="f_13" localSheetId="61">#REF!</definedName>
    <definedName name="f_13" localSheetId="62">#REF!</definedName>
    <definedName name="f_13" localSheetId="63">#REF!</definedName>
    <definedName name="f_13" localSheetId="64">#REF!</definedName>
    <definedName name="f_13" localSheetId="65">#REF!</definedName>
    <definedName name="f_13" localSheetId="66">#REF!</definedName>
    <definedName name="f_13" localSheetId="67">#REF!</definedName>
    <definedName name="f_13" localSheetId="68">#REF!</definedName>
    <definedName name="f_13" localSheetId="69">#REF!</definedName>
    <definedName name="f_13" localSheetId="70">#REF!</definedName>
    <definedName name="f_13" localSheetId="71">#REF!</definedName>
    <definedName name="f_13" localSheetId="72">#REF!</definedName>
    <definedName name="f_13" localSheetId="73">#REF!</definedName>
    <definedName name="f_13" localSheetId="74">#REF!</definedName>
    <definedName name="f_13" localSheetId="75">#REF!</definedName>
    <definedName name="f_13" localSheetId="76">#REF!</definedName>
    <definedName name="f_13" localSheetId="77">#REF!</definedName>
    <definedName name="f_13" localSheetId="78">#REF!</definedName>
    <definedName name="f_13" localSheetId="79">#REF!</definedName>
    <definedName name="f_13" localSheetId="80">#REF!</definedName>
    <definedName name="f_13" localSheetId="81">#REF!</definedName>
    <definedName name="f_13" localSheetId="82">#REF!</definedName>
    <definedName name="f_13" localSheetId="83">#REF!</definedName>
    <definedName name="f_13" localSheetId="84">#REF!</definedName>
    <definedName name="f_13" localSheetId="85">#REF!</definedName>
    <definedName name="f_13" localSheetId="86">#REF!</definedName>
    <definedName name="f_13" localSheetId="87">#REF!</definedName>
    <definedName name="f_13" localSheetId="88">#REF!</definedName>
    <definedName name="f_13" localSheetId="89">#REF!</definedName>
    <definedName name="f_13" localSheetId="90">#REF!</definedName>
    <definedName name="f_13" localSheetId="91">#REF!</definedName>
    <definedName name="f_13" localSheetId="92">#REF!</definedName>
    <definedName name="f_13" localSheetId="93">#REF!</definedName>
    <definedName name="f_13" localSheetId="94">#REF!</definedName>
    <definedName name="f_13" localSheetId="95">#REF!</definedName>
    <definedName name="f_13" localSheetId="96">#REF!</definedName>
    <definedName name="f_13" localSheetId="97">#REF!</definedName>
    <definedName name="f_13" localSheetId="98">#REF!</definedName>
    <definedName name="f_13" localSheetId="99">#REF!</definedName>
    <definedName name="f_13">#REF!</definedName>
    <definedName name="f_14" localSheetId="45">#REF!</definedName>
    <definedName name="f_14" localSheetId="43">#REF!</definedName>
    <definedName name="f_14" localSheetId="44">#REF!</definedName>
    <definedName name="f_14" localSheetId="46">#REF!</definedName>
    <definedName name="f_14" localSheetId="47">#REF!</definedName>
    <definedName name="f_14" localSheetId="48">#REF!</definedName>
    <definedName name="f_14" localSheetId="49">#REF!</definedName>
    <definedName name="f_14" localSheetId="50">#REF!</definedName>
    <definedName name="f_14" localSheetId="51">#REF!</definedName>
    <definedName name="f_14" localSheetId="52">#REF!</definedName>
    <definedName name="f_14" localSheetId="53">#REF!</definedName>
    <definedName name="f_14" localSheetId="54">#REF!</definedName>
    <definedName name="f_14" localSheetId="55">#REF!</definedName>
    <definedName name="f_14" localSheetId="56">#REF!</definedName>
    <definedName name="f_14" localSheetId="57">#REF!</definedName>
    <definedName name="f_14" localSheetId="58">#REF!</definedName>
    <definedName name="f_14" localSheetId="59">#REF!</definedName>
    <definedName name="f_14" localSheetId="60">#REF!</definedName>
    <definedName name="f_14" localSheetId="61">#REF!</definedName>
    <definedName name="f_14" localSheetId="62">#REF!</definedName>
    <definedName name="f_14" localSheetId="63">#REF!</definedName>
    <definedName name="f_14" localSheetId="64">#REF!</definedName>
    <definedName name="f_14" localSheetId="65">#REF!</definedName>
    <definedName name="f_14" localSheetId="66">#REF!</definedName>
    <definedName name="f_14" localSheetId="67">#REF!</definedName>
    <definedName name="f_14" localSheetId="68">#REF!</definedName>
    <definedName name="f_14" localSheetId="69">#REF!</definedName>
    <definedName name="f_14" localSheetId="70">#REF!</definedName>
    <definedName name="f_14" localSheetId="71">#REF!</definedName>
    <definedName name="f_14" localSheetId="72">#REF!</definedName>
    <definedName name="f_14" localSheetId="73">#REF!</definedName>
    <definedName name="f_14" localSheetId="74">#REF!</definedName>
    <definedName name="f_14" localSheetId="75">#REF!</definedName>
    <definedName name="f_14" localSheetId="76">#REF!</definedName>
    <definedName name="f_14" localSheetId="77">#REF!</definedName>
    <definedName name="f_14" localSheetId="78">#REF!</definedName>
    <definedName name="f_14" localSheetId="79">#REF!</definedName>
    <definedName name="f_14" localSheetId="80">#REF!</definedName>
    <definedName name="f_14" localSheetId="81">#REF!</definedName>
    <definedName name="f_14" localSheetId="82">#REF!</definedName>
    <definedName name="f_14" localSheetId="83">#REF!</definedName>
    <definedName name="f_14" localSheetId="84">#REF!</definedName>
    <definedName name="f_14" localSheetId="85">#REF!</definedName>
    <definedName name="f_14" localSheetId="86">#REF!</definedName>
    <definedName name="f_14" localSheetId="87">#REF!</definedName>
    <definedName name="f_14" localSheetId="88">#REF!</definedName>
    <definedName name="f_14" localSheetId="89">#REF!</definedName>
    <definedName name="f_14" localSheetId="90">#REF!</definedName>
    <definedName name="f_14" localSheetId="91">#REF!</definedName>
    <definedName name="f_14" localSheetId="92">#REF!</definedName>
    <definedName name="f_14" localSheetId="93">#REF!</definedName>
    <definedName name="f_14" localSheetId="94">#REF!</definedName>
    <definedName name="f_14" localSheetId="95">#REF!</definedName>
    <definedName name="f_14" localSheetId="96">#REF!</definedName>
    <definedName name="f_14" localSheetId="97">#REF!</definedName>
    <definedName name="f_14" localSheetId="98">#REF!</definedName>
    <definedName name="f_14" localSheetId="99">#REF!</definedName>
    <definedName name="f_14">#REF!</definedName>
    <definedName name="f_15" localSheetId="45">#REF!</definedName>
    <definedName name="f_15" localSheetId="43">#REF!</definedName>
    <definedName name="f_15" localSheetId="44">#REF!</definedName>
    <definedName name="f_15" localSheetId="46">#REF!</definedName>
    <definedName name="f_15" localSheetId="47">#REF!</definedName>
    <definedName name="f_15" localSheetId="48">#REF!</definedName>
    <definedName name="f_15" localSheetId="49">#REF!</definedName>
    <definedName name="f_15" localSheetId="50">#REF!</definedName>
    <definedName name="f_15" localSheetId="51">#REF!</definedName>
    <definedName name="f_15" localSheetId="52">#REF!</definedName>
    <definedName name="f_15" localSheetId="53">#REF!</definedName>
    <definedName name="f_15" localSheetId="54">#REF!</definedName>
    <definedName name="f_15" localSheetId="55">#REF!</definedName>
    <definedName name="f_15" localSheetId="56">#REF!</definedName>
    <definedName name="f_15" localSheetId="57">#REF!</definedName>
    <definedName name="f_15" localSheetId="58">#REF!</definedName>
    <definedName name="f_15" localSheetId="59">#REF!</definedName>
    <definedName name="f_15" localSheetId="60">#REF!</definedName>
    <definedName name="f_15" localSheetId="61">#REF!</definedName>
    <definedName name="f_15" localSheetId="62">#REF!</definedName>
    <definedName name="f_15" localSheetId="63">#REF!</definedName>
    <definedName name="f_15" localSheetId="64">#REF!</definedName>
    <definedName name="f_15" localSheetId="65">#REF!</definedName>
    <definedName name="f_15" localSheetId="66">#REF!</definedName>
    <definedName name="f_15" localSheetId="67">#REF!</definedName>
    <definedName name="f_15" localSheetId="68">#REF!</definedName>
    <definedName name="f_15" localSheetId="69">#REF!</definedName>
    <definedName name="f_15" localSheetId="70">#REF!</definedName>
    <definedName name="f_15" localSheetId="71">#REF!</definedName>
    <definedName name="f_15" localSheetId="72">#REF!</definedName>
    <definedName name="f_15" localSheetId="73">#REF!</definedName>
    <definedName name="f_15" localSheetId="74">#REF!</definedName>
    <definedName name="f_15" localSheetId="75">#REF!</definedName>
    <definedName name="f_15" localSheetId="76">#REF!</definedName>
    <definedName name="f_15" localSheetId="77">#REF!</definedName>
    <definedName name="f_15" localSheetId="78">#REF!</definedName>
    <definedName name="f_15" localSheetId="79">#REF!</definedName>
    <definedName name="f_15" localSheetId="80">#REF!</definedName>
    <definedName name="f_15" localSheetId="81">#REF!</definedName>
    <definedName name="f_15" localSheetId="82">#REF!</definedName>
    <definedName name="f_15" localSheetId="83">#REF!</definedName>
    <definedName name="f_15" localSheetId="84">#REF!</definedName>
    <definedName name="f_15" localSheetId="85">#REF!</definedName>
    <definedName name="f_15" localSheetId="86">#REF!</definedName>
    <definedName name="f_15" localSheetId="87">#REF!</definedName>
    <definedName name="f_15" localSheetId="88">#REF!</definedName>
    <definedName name="f_15" localSheetId="89">#REF!</definedName>
    <definedName name="f_15" localSheetId="90">#REF!</definedName>
    <definedName name="f_15" localSheetId="91">#REF!</definedName>
    <definedName name="f_15" localSheetId="92">#REF!</definedName>
    <definedName name="f_15" localSheetId="93">#REF!</definedName>
    <definedName name="f_15" localSheetId="94">#REF!</definedName>
    <definedName name="f_15" localSheetId="95">#REF!</definedName>
    <definedName name="f_15" localSheetId="96">#REF!</definedName>
    <definedName name="f_15" localSheetId="97">#REF!</definedName>
    <definedName name="f_15" localSheetId="98">#REF!</definedName>
    <definedName name="f_15" localSheetId="99">#REF!</definedName>
    <definedName name="f_15">#REF!</definedName>
    <definedName name="f_16" localSheetId="45">#REF!</definedName>
    <definedName name="f_16" localSheetId="43">#REF!</definedName>
    <definedName name="f_16" localSheetId="44">#REF!</definedName>
    <definedName name="f_16" localSheetId="46">#REF!</definedName>
    <definedName name="f_16" localSheetId="47">#REF!</definedName>
    <definedName name="f_16" localSheetId="48">#REF!</definedName>
    <definedName name="f_16" localSheetId="49">#REF!</definedName>
    <definedName name="f_16" localSheetId="50">#REF!</definedName>
    <definedName name="f_16" localSheetId="51">#REF!</definedName>
    <definedName name="f_16" localSheetId="52">#REF!</definedName>
    <definedName name="f_16" localSheetId="53">#REF!</definedName>
    <definedName name="f_16" localSheetId="54">#REF!</definedName>
    <definedName name="f_16" localSheetId="55">#REF!</definedName>
    <definedName name="f_16" localSheetId="56">#REF!</definedName>
    <definedName name="f_16" localSheetId="57">#REF!</definedName>
    <definedName name="f_16" localSheetId="58">#REF!</definedName>
    <definedName name="f_16" localSheetId="59">#REF!</definedName>
    <definedName name="f_16" localSheetId="60">#REF!</definedName>
    <definedName name="f_16" localSheetId="61">#REF!</definedName>
    <definedName name="f_16" localSheetId="62">#REF!</definedName>
    <definedName name="f_16" localSheetId="63">#REF!</definedName>
    <definedName name="f_16" localSheetId="64">#REF!</definedName>
    <definedName name="f_16" localSheetId="65">#REF!</definedName>
    <definedName name="f_16" localSheetId="66">#REF!</definedName>
    <definedName name="f_16" localSheetId="67">#REF!</definedName>
    <definedName name="f_16" localSheetId="68">#REF!</definedName>
    <definedName name="f_16" localSheetId="69">#REF!</definedName>
    <definedName name="f_16" localSheetId="70">#REF!</definedName>
    <definedName name="f_16" localSheetId="71">#REF!</definedName>
    <definedName name="f_16" localSheetId="72">#REF!</definedName>
    <definedName name="f_16" localSheetId="73">#REF!</definedName>
    <definedName name="f_16" localSheetId="74">#REF!</definedName>
    <definedName name="f_16" localSheetId="75">#REF!</definedName>
    <definedName name="f_16" localSheetId="76">#REF!</definedName>
    <definedName name="f_16" localSheetId="77">#REF!</definedName>
    <definedName name="f_16" localSheetId="78">#REF!</definedName>
    <definedName name="f_16" localSheetId="79">#REF!</definedName>
    <definedName name="f_16" localSheetId="80">#REF!</definedName>
    <definedName name="f_16" localSheetId="81">#REF!</definedName>
    <definedName name="f_16" localSheetId="82">#REF!</definedName>
    <definedName name="f_16" localSheetId="83">#REF!</definedName>
    <definedName name="f_16" localSheetId="84">#REF!</definedName>
    <definedName name="f_16" localSheetId="85">#REF!</definedName>
    <definedName name="f_16" localSheetId="86">#REF!</definedName>
    <definedName name="f_16" localSheetId="87">#REF!</definedName>
    <definedName name="f_16" localSheetId="88">#REF!</definedName>
    <definedName name="f_16" localSheetId="89">#REF!</definedName>
    <definedName name="f_16" localSheetId="90">#REF!</definedName>
    <definedName name="f_16" localSheetId="91">#REF!</definedName>
    <definedName name="f_16" localSheetId="92">#REF!</definedName>
    <definedName name="f_16" localSheetId="93">#REF!</definedName>
    <definedName name="f_16" localSheetId="94">#REF!</definedName>
    <definedName name="f_16" localSheetId="95">#REF!</definedName>
    <definedName name="f_16" localSheetId="96">#REF!</definedName>
    <definedName name="f_16" localSheetId="97">#REF!</definedName>
    <definedName name="f_16" localSheetId="98">#REF!</definedName>
    <definedName name="f_16" localSheetId="99">#REF!</definedName>
    <definedName name="f_16">#REF!</definedName>
    <definedName name="f_17" localSheetId="45">#REF!</definedName>
    <definedName name="f_17" localSheetId="43">#REF!</definedName>
    <definedName name="f_17" localSheetId="44">#REF!</definedName>
    <definedName name="f_17" localSheetId="46">#REF!</definedName>
    <definedName name="f_17" localSheetId="47">#REF!</definedName>
    <definedName name="f_17" localSheetId="48">#REF!</definedName>
    <definedName name="f_17" localSheetId="49">#REF!</definedName>
    <definedName name="f_17" localSheetId="50">#REF!</definedName>
    <definedName name="f_17" localSheetId="51">#REF!</definedName>
    <definedName name="f_17" localSheetId="52">#REF!</definedName>
    <definedName name="f_17" localSheetId="53">#REF!</definedName>
    <definedName name="f_17" localSheetId="54">#REF!</definedName>
    <definedName name="f_17" localSheetId="55">#REF!</definedName>
    <definedName name="f_17" localSheetId="56">#REF!</definedName>
    <definedName name="f_17" localSheetId="57">#REF!</definedName>
    <definedName name="f_17" localSheetId="58">#REF!</definedName>
    <definedName name="f_17" localSheetId="59">#REF!</definedName>
    <definedName name="f_17" localSheetId="60">#REF!</definedName>
    <definedName name="f_17" localSheetId="61">#REF!</definedName>
    <definedName name="f_17" localSheetId="62">#REF!</definedName>
    <definedName name="f_17" localSheetId="63">#REF!</definedName>
    <definedName name="f_17" localSheetId="64">#REF!</definedName>
    <definedName name="f_17" localSheetId="65">#REF!</definedName>
    <definedName name="f_17" localSheetId="66">#REF!</definedName>
    <definedName name="f_17" localSheetId="67">#REF!</definedName>
    <definedName name="f_17" localSheetId="68">#REF!</definedName>
    <definedName name="f_17" localSheetId="69">#REF!</definedName>
    <definedName name="f_17" localSheetId="70">#REF!</definedName>
    <definedName name="f_17" localSheetId="71">#REF!</definedName>
    <definedName name="f_17" localSheetId="72">#REF!</definedName>
    <definedName name="f_17" localSheetId="73">#REF!</definedName>
    <definedName name="f_17" localSheetId="74">#REF!</definedName>
    <definedName name="f_17" localSheetId="75">#REF!</definedName>
    <definedName name="f_17" localSheetId="76">#REF!</definedName>
    <definedName name="f_17" localSheetId="77">#REF!</definedName>
    <definedName name="f_17" localSheetId="78">#REF!</definedName>
    <definedName name="f_17" localSheetId="79">#REF!</definedName>
    <definedName name="f_17" localSheetId="80">#REF!</definedName>
    <definedName name="f_17" localSheetId="81">#REF!</definedName>
    <definedName name="f_17" localSheetId="82">#REF!</definedName>
    <definedName name="f_17" localSheetId="83">#REF!</definedName>
    <definedName name="f_17" localSheetId="84">#REF!</definedName>
    <definedName name="f_17" localSheetId="85">#REF!</definedName>
    <definedName name="f_17" localSheetId="86">#REF!</definedName>
    <definedName name="f_17" localSheetId="87">#REF!</definedName>
    <definedName name="f_17" localSheetId="88">#REF!</definedName>
    <definedName name="f_17" localSheetId="89">#REF!</definedName>
    <definedName name="f_17" localSheetId="90">#REF!</definedName>
    <definedName name="f_17" localSheetId="91">#REF!</definedName>
    <definedName name="f_17" localSheetId="92">#REF!</definedName>
    <definedName name="f_17" localSheetId="93">#REF!</definedName>
    <definedName name="f_17" localSheetId="94">#REF!</definedName>
    <definedName name="f_17" localSheetId="95">#REF!</definedName>
    <definedName name="f_17" localSheetId="96">#REF!</definedName>
    <definedName name="f_17" localSheetId="97">#REF!</definedName>
    <definedName name="f_17" localSheetId="98">#REF!</definedName>
    <definedName name="f_17" localSheetId="99">#REF!</definedName>
    <definedName name="f_17">#REF!</definedName>
    <definedName name="f_18" localSheetId="45">#REF!</definedName>
    <definedName name="f_18" localSheetId="43">#REF!</definedName>
    <definedName name="f_18" localSheetId="44">#REF!</definedName>
    <definedName name="f_18" localSheetId="46">#REF!</definedName>
    <definedName name="f_18" localSheetId="47">#REF!</definedName>
    <definedName name="f_18" localSheetId="48">#REF!</definedName>
    <definedName name="f_18" localSheetId="49">#REF!</definedName>
    <definedName name="f_18" localSheetId="50">#REF!</definedName>
    <definedName name="f_18" localSheetId="51">#REF!</definedName>
    <definedName name="f_18" localSheetId="52">#REF!</definedName>
    <definedName name="f_18" localSheetId="53">#REF!</definedName>
    <definedName name="f_18" localSheetId="54">#REF!</definedName>
    <definedName name="f_18" localSheetId="55">#REF!</definedName>
    <definedName name="f_18" localSheetId="56">#REF!</definedName>
    <definedName name="f_18" localSheetId="57">#REF!</definedName>
    <definedName name="f_18" localSheetId="58">#REF!</definedName>
    <definedName name="f_18" localSheetId="59">#REF!</definedName>
    <definedName name="f_18" localSheetId="60">#REF!</definedName>
    <definedName name="f_18" localSheetId="61">#REF!</definedName>
    <definedName name="f_18" localSheetId="62">#REF!</definedName>
    <definedName name="f_18" localSheetId="63">#REF!</definedName>
    <definedName name="f_18" localSheetId="64">#REF!</definedName>
    <definedName name="f_18" localSheetId="65">#REF!</definedName>
    <definedName name="f_18" localSheetId="66">#REF!</definedName>
    <definedName name="f_18" localSheetId="67">#REF!</definedName>
    <definedName name="f_18" localSheetId="68">#REF!</definedName>
    <definedName name="f_18" localSheetId="69">#REF!</definedName>
    <definedName name="f_18" localSheetId="70">#REF!</definedName>
    <definedName name="f_18" localSheetId="71">#REF!</definedName>
    <definedName name="f_18" localSheetId="72">#REF!</definedName>
    <definedName name="f_18" localSheetId="73">#REF!</definedName>
    <definedName name="f_18" localSheetId="74">#REF!</definedName>
    <definedName name="f_18" localSheetId="75">#REF!</definedName>
    <definedName name="f_18" localSheetId="76">#REF!</definedName>
    <definedName name="f_18" localSheetId="77">#REF!</definedName>
    <definedName name="f_18" localSheetId="78">#REF!</definedName>
    <definedName name="f_18" localSheetId="79">#REF!</definedName>
    <definedName name="f_18" localSheetId="80">#REF!</definedName>
    <definedName name="f_18" localSheetId="81">#REF!</definedName>
    <definedName name="f_18" localSheetId="82">#REF!</definedName>
    <definedName name="f_18" localSheetId="83">#REF!</definedName>
    <definedName name="f_18" localSheetId="84">#REF!</definedName>
    <definedName name="f_18" localSheetId="85">#REF!</definedName>
    <definedName name="f_18" localSheetId="86">#REF!</definedName>
    <definedName name="f_18" localSheetId="87">#REF!</definedName>
    <definedName name="f_18" localSheetId="88">#REF!</definedName>
    <definedName name="f_18" localSheetId="89">#REF!</definedName>
    <definedName name="f_18" localSheetId="90">#REF!</definedName>
    <definedName name="f_18" localSheetId="91">#REF!</definedName>
    <definedName name="f_18" localSheetId="92">#REF!</definedName>
    <definedName name="f_18" localSheetId="93">#REF!</definedName>
    <definedName name="f_18" localSheetId="94">#REF!</definedName>
    <definedName name="f_18" localSheetId="95">#REF!</definedName>
    <definedName name="f_18" localSheetId="96">#REF!</definedName>
    <definedName name="f_18" localSheetId="97">#REF!</definedName>
    <definedName name="f_18" localSheetId="98">#REF!</definedName>
    <definedName name="f_18" localSheetId="99">#REF!</definedName>
    <definedName name="f_18">#REF!</definedName>
    <definedName name="f_19" localSheetId="45">#REF!</definedName>
    <definedName name="f_19" localSheetId="43">#REF!</definedName>
    <definedName name="f_19" localSheetId="44">#REF!</definedName>
    <definedName name="f_19" localSheetId="46">#REF!</definedName>
    <definedName name="f_19" localSheetId="47">#REF!</definedName>
    <definedName name="f_19" localSheetId="48">#REF!</definedName>
    <definedName name="f_19" localSheetId="49">#REF!</definedName>
    <definedName name="f_19" localSheetId="50">#REF!</definedName>
    <definedName name="f_19" localSheetId="51">#REF!</definedName>
    <definedName name="f_19" localSheetId="52">#REF!</definedName>
    <definedName name="f_19" localSheetId="53">#REF!</definedName>
    <definedName name="f_19" localSheetId="54">#REF!</definedName>
    <definedName name="f_19" localSheetId="55">#REF!</definedName>
    <definedName name="f_19" localSheetId="56">#REF!</definedName>
    <definedName name="f_19" localSheetId="57">#REF!</definedName>
    <definedName name="f_19" localSheetId="58">#REF!</definedName>
    <definedName name="f_19" localSheetId="59">#REF!</definedName>
    <definedName name="f_19" localSheetId="60">#REF!</definedName>
    <definedName name="f_19" localSheetId="61">#REF!</definedName>
    <definedName name="f_19" localSheetId="62">#REF!</definedName>
    <definedName name="f_19" localSheetId="63">#REF!</definedName>
    <definedName name="f_19" localSheetId="64">#REF!</definedName>
    <definedName name="f_19" localSheetId="65">#REF!</definedName>
    <definedName name="f_19" localSheetId="66">#REF!</definedName>
    <definedName name="f_19" localSheetId="67">#REF!</definedName>
    <definedName name="f_19" localSheetId="68">#REF!</definedName>
    <definedName name="f_19" localSheetId="69">#REF!</definedName>
    <definedName name="f_19" localSheetId="70">#REF!</definedName>
    <definedName name="f_19" localSheetId="71">#REF!</definedName>
    <definedName name="f_19" localSheetId="72">#REF!</definedName>
    <definedName name="f_19" localSheetId="73">#REF!</definedName>
    <definedName name="f_19" localSheetId="74">#REF!</definedName>
    <definedName name="f_19" localSheetId="75">#REF!</definedName>
    <definedName name="f_19" localSheetId="76">#REF!</definedName>
    <definedName name="f_19" localSheetId="77">#REF!</definedName>
    <definedName name="f_19" localSheetId="78">#REF!</definedName>
    <definedName name="f_19" localSheetId="79">#REF!</definedName>
    <definedName name="f_19" localSheetId="80">#REF!</definedName>
    <definedName name="f_19" localSheetId="81">#REF!</definedName>
    <definedName name="f_19" localSheetId="82">#REF!</definedName>
    <definedName name="f_19" localSheetId="83">#REF!</definedName>
    <definedName name="f_19" localSheetId="84">#REF!</definedName>
    <definedName name="f_19" localSheetId="85">#REF!</definedName>
    <definedName name="f_19" localSheetId="86">#REF!</definedName>
    <definedName name="f_19" localSheetId="87">#REF!</definedName>
    <definedName name="f_19" localSheetId="88">#REF!</definedName>
    <definedName name="f_19" localSheetId="89">#REF!</definedName>
    <definedName name="f_19" localSheetId="90">#REF!</definedName>
    <definedName name="f_19" localSheetId="91">#REF!</definedName>
    <definedName name="f_19" localSheetId="92">#REF!</definedName>
    <definedName name="f_19" localSheetId="93">#REF!</definedName>
    <definedName name="f_19" localSheetId="94">#REF!</definedName>
    <definedName name="f_19" localSheetId="95">#REF!</definedName>
    <definedName name="f_19" localSheetId="96">#REF!</definedName>
    <definedName name="f_19" localSheetId="97">#REF!</definedName>
    <definedName name="f_19" localSheetId="98">#REF!</definedName>
    <definedName name="f_19" localSheetId="99">#REF!</definedName>
    <definedName name="f_19">#REF!</definedName>
    <definedName name="f_20" localSheetId="45">#REF!</definedName>
    <definedName name="f_20" localSheetId="43">#REF!</definedName>
    <definedName name="f_20" localSheetId="44">#REF!</definedName>
    <definedName name="f_20" localSheetId="46">#REF!</definedName>
    <definedName name="f_20" localSheetId="47">#REF!</definedName>
    <definedName name="f_20" localSheetId="48">#REF!</definedName>
    <definedName name="f_20" localSheetId="49">#REF!</definedName>
    <definedName name="f_20" localSheetId="50">#REF!</definedName>
    <definedName name="f_20" localSheetId="51">#REF!</definedName>
    <definedName name="f_20" localSheetId="52">#REF!</definedName>
    <definedName name="f_20" localSheetId="53">#REF!</definedName>
    <definedName name="f_20" localSheetId="54">#REF!</definedName>
    <definedName name="f_20" localSheetId="55">#REF!</definedName>
    <definedName name="f_20" localSheetId="56">#REF!</definedName>
    <definedName name="f_20" localSheetId="57">#REF!</definedName>
    <definedName name="f_20" localSheetId="58">#REF!</definedName>
    <definedName name="f_20" localSheetId="59">#REF!</definedName>
    <definedName name="f_20" localSheetId="60">#REF!</definedName>
    <definedName name="f_20" localSheetId="61">#REF!</definedName>
    <definedName name="f_20" localSheetId="62">#REF!</definedName>
    <definedName name="f_20" localSheetId="63">#REF!</definedName>
    <definedName name="f_20" localSheetId="64">#REF!</definedName>
    <definedName name="f_20" localSheetId="65">#REF!</definedName>
    <definedName name="f_20" localSheetId="66">#REF!</definedName>
    <definedName name="f_20" localSheetId="67">#REF!</definedName>
    <definedName name="f_20" localSheetId="68">#REF!</definedName>
    <definedName name="f_20" localSheetId="69">#REF!</definedName>
    <definedName name="f_20" localSheetId="70">#REF!</definedName>
    <definedName name="f_20" localSheetId="71">#REF!</definedName>
    <definedName name="f_20" localSheetId="72">#REF!</definedName>
    <definedName name="f_20" localSheetId="73">#REF!</definedName>
    <definedName name="f_20" localSheetId="74">#REF!</definedName>
    <definedName name="f_20" localSheetId="75">#REF!</definedName>
    <definedName name="f_20" localSheetId="76">#REF!</definedName>
    <definedName name="f_20" localSheetId="77">#REF!</definedName>
    <definedName name="f_20" localSheetId="78">#REF!</definedName>
    <definedName name="f_20" localSheetId="79">#REF!</definedName>
    <definedName name="f_20" localSheetId="80">#REF!</definedName>
    <definedName name="f_20" localSheetId="81">#REF!</definedName>
    <definedName name="f_20" localSheetId="82">#REF!</definedName>
    <definedName name="f_20" localSheetId="83">#REF!</definedName>
    <definedName name="f_20" localSheetId="84">#REF!</definedName>
    <definedName name="f_20" localSheetId="85">#REF!</definedName>
    <definedName name="f_20" localSheetId="86">#REF!</definedName>
    <definedName name="f_20" localSheetId="87">#REF!</definedName>
    <definedName name="f_20" localSheetId="88">#REF!</definedName>
    <definedName name="f_20" localSheetId="89">#REF!</definedName>
    <definedName name="f_20" localSheetId="90">#REF!</definedName>
    <definedName name="f_20" localSheetId="91">#REF!</definedName>
    <definedName name="f_20" localSheetId="92">#REF!</definedName>
    <definedName name="f_20" localSheetId="93">#REF!</definedName>
    <definedName name="f_20" localSheetId="94">#REF!</definedName>
    <definedName name="f_20" localSheetId="95">#REF!</definedName>
    <definedName name="f_20" localSheetId="96">#REF!</definedName>
    <definedName name="f_20" localSheetId="97">#REF!</definedName>
    <definedName name="f_20" localSheetId="98">#REF!</definedName>
    <definedName name="f_20" localSheetId="99">#REF!</definedName>
    <definedName name="f_20">#REF!</definedName>
    <definedName name="f_21" localSheetId="45">#REF!</definedName>
    <definedName name="f_21" localSheetId="43">#REF!</definedName>
    <definedName name="f_21" localSheetId="44">#REF!</definedName>
    <definedName name="f_21" localSheetId="46">#REF!</definedName>
    <definedName name="f_21" localSheetId="47">#REF!</definedName>
    <definedName name="f_21" localSheetId="48">#REF!</definedName>
    <definedName name="f_21" localSheetId="49">#REF!</definedName>
    <definedName name="f_21" localSheetId="50">#REF!</definedName>
    <definedName name="f_21" localSheetId="51">#REF!</definedName>
    <definedName name="f_21" localSheetId="52">#REF!</definedName>
    <definedName name="f_21" localSheetId="53">#REF!</definedName>
    <definedName name="f_21" localSheetId="54">#REF!</definedName>
    <definedName name="f_21" localSheetId="55">#REF!</definedName>
    <definedName name="f_21" localSheetId="56">#REF!</definedName>
    <definedName name="f_21" localSheetId="57">#REF!</definedName>
    <definedName name="f_21" localSheetId="58">#REF!</definedName>
    <definedName name="f_21" localSheetId="59">#REF!</definedName>
    <definedName name="f_21" localSheetId="60">#REF!</definedName>
    <definedName name="f_21" localSheetId="61">#REF!</definedName>
    <definedName name="f_21" localSheetId="62">#REF!</definedName>
    <definedName name="f_21" localSheetId="63">#REF!</definedName>
    <definedName name="f_21" localSheetId="64">#REF!</definedName>
    <definedName name="f_21" localSheetId="65">#REF!</definedName>
    <definedName name="f_21" localSheetId="66">#REF!</definedName>
    <definedName name="f_21" localSheetId="67">#REF!</definedName>
    <definedName name="f_21" localSheetId="68">#REF!</definedName>
    <definedName name="f_21" localSheetId="69">#REF!</definedName>
    <definedName name="f_21" localSheetId="70">#REF!</definedName>
    <definedName name="f_21" localSheetId="71">#REF!</definedName>
    <definedName name="f_21" localSheetId="72">#REF!</definedName>
    <definedName name="f_21" localSheetId="73">#REF!</definedName>
    <definedName name="f_21" localSheetId="74">#REF!</definedName>
    <definedName name="f_21" localSheetId="75">#REF!</definedName>
    <definedName name="f_21" localSheetId="76">#REF!</definedName>
    <definedName name="f_21" localSheetId="77">#REF!</definedName>
    <definedName name="f_21" localSheetId="78">#REF!</definedName>
    <definedName name="f_21" localSheetId="79">#REF!</definedName>
    <definedName name="f_21" localSheetId="80">#REF!</definedName>
    <definedName name="f_21" localSheetId="81">#REF!</definedName>
    <definedName name="f_21" localSheetId="82">#REF!</definedName>
    <definedName name="f_21" localSheetId="83">#REF!</definedName>
    <definedName name="f_21" localSheetId="84">#REF!</definedName>
    <definedName name="f_21" localSheetId="85">#REF!</definedName>
    <definedName name="f_21" localSheetId="86">#REF!</definedName>
    <definedName name="f_21" localSheetId="87">#REF!</definedName>
    <definedName name="f_21" localSheetId="88">#REF!</definedName>
    <definedName name="f_21" localSheetId="89">#REF!</definedName>
    <definedName name="f_21" localSheetId="90">#REF!</definedName>
    <definedName name="f_21" localSheetId="91">#REF!</definedName>
    <definedName name="f_21" localSheetId="92">#REF!</definedName>
    <definedName name="f_21" localSheetId="93">#REF!</definedName>
    <definedName name="f_21" localSheetId="94">#REF!</definedName>
    <definedName name="f_21" localSheetId="95">#REF!</definedName>
    <definedName name="f_21" localSheetId="96">#REF!</definedName>
    <definedName name="f_21" localSheetId="97">#REF!</definedName>
    <definedName name="f_21" localSheetId="98">#REF!</definedName>
    <definedName name="f_21" localSheetId="99">#REF!</definedName>
    <definedName name="f_21">#REF!</definedName>
    <definedName name="f_22" localSheetId="45">#REF!</definedName>
    <definedName name="f_22" localSheetId="43">#REF!</definedName>
    <definedName name="f_22" localSheetId="44">#REF!</definedName>
    <definedName name="f_22" localSheetId="46">#REF!</definedName>
    <definedName name="f_22" localSheetId="47">#REF!</definedName>
    <definedName name="f_22" localSheetId="48">#REF!</definedName>
    <definedName name="f_22" localSheetId="49">#REF!</definedName>
    <definedName name="f_22" localSheetId="50">#REF!</definedName>
    <definedName name="f_22" localSheetId="51">#REF!</definedName>
    <definedName name="f_22" localSheetId="52">#REF!</definedName>
    <definedName name="f_22" localSheetId="53">#REF!</definedName>
    <definedName name="f_22" localSheetId="54">#REF!</definedName>
    <definedName name="f_22" localSheetId="55">#REF!</definedName>
    <definedName name="f_22" localSheetId="56">#REF!</definedName>
    <definedName name="f_22" localSheetId="57">#REF!</definedName>
    <definedName name="f_22" localSheetId="58">#REF!</definedName>
    <definedName name="f_22" localSheetId="59">#REF!</definedName>
    <definedName name="f_22" localSheetId="60">#REF!</definedName>
    <definedName name="f_22" localSheetId="61">#REF!</definedName>
    <definedName name="f_22" localSheetId="62">#REF!</definedName>
    <definedName name="f_22" localSheetId="63">#REF!</definedName>
    <definedName name="f_22" localSheetId="64">#REF!</definedName>
    <definedName name="f_22" localSheetId="65">#REF!</definedName>
    <definedName name="f_22" localSheetId="66">#REF!</definedName>
    <definedName name="f_22" localSheetId="67">#REF!</definedName>
    <definedName name="f_22" localSheetId="68">#REF!</definedName>
    <definedName name="f_22" localSheetId="69">#REF!</definedName>
    <definedName name="f_22" localSheetId="70">#REF!</definedName>
    <definedName name="f_22" localSheetId="71">#REF!</definedName>
    <definedName name="f_22" localSheetId="72">#REF!</definedName>
    <definedName name="f_22" localSheetId="73">#REF!</definedName>
    <definedName name="f_22" localSheetId="74">#REF!</definedName>
    <definedName name="f_22" localSheetId="75">#REF!</definedName>
    <definedName name="f_22" localSheetId="76">#REF!</definedName>
    <definedName name="f_22" localSheetId="77">#REF!</definedName>
    <definedName name="f_22" localSheetId="78">#REF!</definedName>
    <definedName name="f_22" localSheetId="79">#REF!</definedName>
    <definedName name="f_22" localSheetId="80">#REF!</definedName>
    <definedName name="f_22" localSheetId="81">#REF!</definedName>
    <definedName name="f_22" localSheetId="82">#REF!</definedName>
    <definedName name="f_22" localSheetId="83">#REF!</definedName>
    <definedName name="f_22" localSheetId="84">#REF!</definedName>
    <definedName name="f_22" localSheetId="85">#REF!</definedName>
    <definedName name="f_22" localSheetId="86">#REF!</definedName>
    <definedName name="f_22" localSheetId="87">#REF!</definedName>
    <definedName name="f_22" localSheetId="88">#REF!</definedName>
    <definedName name="f_22" localSheetId="89">#REF!</definedName>
    <definedName name="f_22" localSheetId="90">#REF!</definedName>
    <definedName name="f_22" localSheetId="91">#REF!</definedName>
    <definedName name="f_22" localSheetId="92">#REF!</definedName>
    <definedName name="f_22" localSheetId="93">#REF!</definedName>
    <definedName name="f_22" localSheetId="94">#REF!</definedName>
    <definedName name="f_22" localSheetId="95">#REF!</definedName>
    <definedName name="f_22" localSheetId="96">#REF!</definedName>
    <definedName name="f_22" localSheetId="97">#REF!</definedName>
    <definedName name="f_22" localSheetId="98">#REF!</definedName>
    <definedName name="f_22" localSheetId="99">#REF!</definedName>
    <definedName name="f_22">#REF!</definedName>
    <definedName name="f_23" localSheetId="45">#REF!</definedName>
    <definedName name="f_23" localSheetId="43">#REF!</definedName>
    <definedName name="f_23" localSheetId="44">#REF!</definedName>
    <definedName name="f_23" localSheetId="46">#REF!</definedName>
    <definedName name="f_23" localSheetId="47">#REF!</definedName>
    <definedName name="f_23" localSheetId="48">#REF!</definedName>
    <definedName name="f_23" localSheetId="49">#REF!</definedName>
    <definedName name="f_23" localSheetId="50">#REF!</definedName>
    <definedName name="f_23" localSheetId="51">#REF!</definedName>
    <definedName name="f_23" localSheetId="52">#REF!</definedName>
    <definedName name="f_23" localSheetId="53">#REF!</definedName>
    <definedName name="f_23" localSheetId="54">#REF!</definedName>
    <definedName name="f_23" localSheetId="55">#REF!</definedName>
    <definedName name="f_23" localSheetId="56">#REF!</definedName>
    <definedName name="f_23" localSheetId="57">#REF!</definedName>
    <definedName name="f_23" localSheetId="58">#REF!</definedName>
    <definedName name="f_23" localSheetId="59">#REF!</definedName>
    <definedName name="f_23" localSheetId="60">#REF!</definedName>
    <definedName name="f_23" localSheetId="61">#REF!</definedName>
    <definedName name="f_23" localSheetId="62">#REF!</definedName>
    <definedName name="f_23" localSheetId="63">#REF!</definedName>
    <definedName name="f_23" localSheetId="64">#REF!</definedName>
    <definedName name="f_23" localSheetId="65">#REF!</definedName>
    <definedName name="f_23" localSheetId="66">#REF!</definedName>
    <definedName name="f_23" localSheetId="67">#REF!</definedName>
    <definedName name="f_23" localSheetId="68">#REF!</definedName>
    <definedName name="f_23" localSheetId="69">#REF!</definedName>
    <definedName name="f_23" localSheetId="70">#REF!</definedName>
    <definedName name="f_23" localSheetId="71">#REF!</definedName>
    <definedName name="f_23" localSheetId="72">#REF!</definedName>
    <definedName name="f_23" localSheetId="73">#REF!</definedName>
    <definedName name="f_23" localSheetId="74">#REF!</definedName>
    <definedName name="f_23" localSheetId="75">#REF!</definedName>
    <definedName name="f_23" localSheetId="76">#REF!</definedName>
    <definedName name="f_23" localSheetId="77">#REF!</definedName>
    <definedName name="f_23" localSheetId="78">#REF!</definedName>
    <definedName name="f_23" localSheetId="79">#REF!</definedName>
    <definedName name="f_23" localSheetId="80">#REF!</definedName>
    <definedName name="f_23" localSheetId="81">#REF!</definedName>
    <definedName name="f_23" localSheetId="82">#REF!</definedName>
    <definedName name="f_23" localSheetId="83">#REF!</definedName>
    <definedName name="f_23" localSheetId="84">#REF!</definedName>
    <definedName name="f_23" localSheetId="85">#REF!</definedName>
    <definedName name="f_23" localSheetId="86">#REF!</definedName>
    <definedName name="f_23" localSheetId="87">#REF!</definedName>
    <definedName name="f_23" localSheetId="88">#REF!</definedName>
    <definedName name="f_23" localSheetId="89">#REF!</definedName>
    <definedName name="f_23" localSheetId="90">#REF!</definedName>
    <definedName name="f_23" localSheetId="91">#REF!</definedName>
    <definedName name="f_23" localSheetId="92">#REF!</definedName>
    <definedName name="f_23" localSheetId="93">#REF!</definedName>
    <definedName name="f_23" localSheetId="94">#REF!</definedName>
    <definedName name="f_23" localSheetId="95">#REF!</definedName>
    <definedName name="f_23" localSheetId="96">#REF!</definedName>
    <definedName name="f_23" localSheetId="97">#REF!</definedName>
    <definedName name="f_23" localSheetId="98">#REF!</definedName>
    <definedName name="f_23" localSheetId="99">#REF!</definedName>
    <definedName name="f_23">#REF!</definedName>
    <definedName name="f_24" localSheetId="45">#REF!</definedName>
    <definedName name="f_24" localSheetId="43">#REF!</definedName>
    <definedName name="f_24" localSheetId="44">#REF!</definedName>
    <definedName name="f_24" localSheetId="46">#REF!</definedName>
    <definedName name="f_24" localSheetId="47">#REF!</definedName>
    <definedName name="f_24" localSheetId="48">#REF!</definedName>
    <definedName name="f_24" localSheetId="49">#REF!</definedName>
    <definedName name="f_24" localSheetId="50">#REF!</definedName>
    <definedName name="f_24" localSheetId="51">#REF!</definedName>
    <definedName name="f_24" localSheetId="52">#REF!</definedName>
    <definedName name="f_24" localSheetId="53">#REF!</definedName>
    <definedName name="f_24" localSheetId="54">#REF!</definedName>
    <definedName name="f_24" localSheetId="55">#REF!</definedName>
    <definedName name="f_24" localSheetId="56">#REF!</definedName>
    <definedName name="f_24" localSheetId="57">#REF!</definedName>
    <definedName name="f_24" localSheetId="58">#REF!</definedName>
    <definedName name="f_24" localSheetId="59">#REF!</definedName>
    <definedName name="f_24" localSheetId="60">#REF!</definedName>
    <definedName name="f_24" localSheetId="61">#REF!</definedName>
    <definedName name="f_24" localSheetId="62">#REF!</definedName>
    <definedName name="f_24" localSheetId="63">#REF!</definedName>
    <definedName name="f_24" localSheetId="64">#REF!</definedName>
    <definedName name="f_24" localSheetId="65">#REF!</definedName>
    <definedName name="f_24" localSheetId="66">#REF!</definedName>
    <definedName name="f_24" localSheetId="67">#REF!</definedName>
    <definedName name="f_24" localSheetId="68">#REF!</definedName>
    <definedName name="f_24" localSheetId="69">#REF!</definedName>
    <definedName name="f_24" localSheetId="70">#REF!</definedName>
    <definedName name="f_24" localSheetId="71">#REF!</definedName>
    <definedName name="f_24" localSheetId="72">#REF!</definedName>
    <definedName name="f_24" localSheetId="73">#REF!</definedName>
    <definedName name="f_24" localSheetId="74">#REF!</definedName>
    <definedName name="f_24" localSheetId="75">#REF!</definedName>
    <definedName name="f_24" localSheetId="76">#REF!</definedName>
    <definedName name="f_24" localSheetId="77">#REF!</definedName>
    <definedName name="f_24" localSheetId="78">#REF!</definedName>
    <definedName name="f_24" localSheetId="79">#REF!</definedName>
    <definedName name="f_24" localSheetId="80">#REF!</definedName>
    <definedName name="f_24" localSheetId="81">#REF!</definedName>
    <definedName name="f_24" localSheetId="82">#REF!</definedName>
    <definedName name="f_24" localSheetId="83">#REF!</definedName>
    <definedName name="f_24" localSheetId="84">#REF!</definedName>
    <definedName name="f_24" localSheetId="85">#REF!</definedName>
    <definedName name="f_24" localSheetId="86">#REF!</definedName>
    <definedName name="f_24" localSheetId="87">#REF!</definedName>
    <definedName name="f_24" localSheetId="88">#REF!</definedName>
    <definedName name="f_24" localSheetId="89">#REF!</definedName>
    <definedName name="f_24" localSheetId="90">#REF!</definedName>
    <definedName name="f_24" localSheetId="91">#REF!</definedName>
    <definedName name="f_24" localSheetId="92">#REF!</definedName>
    <definedName name="f_24" localSheetId="93">#REF!</definedName>
    <definedName name="f_24" localSheetId="94">#REF!</definedName>
    <definedName name="f_24" localSheetId="95">#REF!</definedName>
    <definedName name="f_24" localSheetId="96">#REF!</definedName>
    <definedName name="f_24" localSheetId="97">#REF!</definedName>
    <definedName name="f_24" localSheetId="98">#REF!</definedName>
    <definedName name="f_24" localSheetId="99">#REF!</definedName>
    <definedName name="f_24">#REF!</definedName>
    <definedName name="f_25" localSheetId="45">#REF!</definedName>
    <definedName name="f_25" localSheetId="43">#REF!</definedName>
    <definedName name="f_25" localSheetId="44">#REF!</definedName>
    <definedName name="f_25" localSheetId="46">#REF!</definedName>
    <definedName name="f_25" localSheetId="47">#REF!</definedName>
    <definedName name="f_25" localSheetId="48">#REF!</definedName>
    <definedName name="f_25" localSheetId="49">#REF!</definedName>
    <definedName name="f_25" localSheetId="50">#REF!</definedName>
    <definedName name="f_25" localSheetId="51">#REF!</definedName>
    <definedName name="f_25" localSheetId="52">#REF!</definedName>
    <definedName name="f_25" localSheetId="53">#REF!</definedName>
    <definedName name="f_25" localSheetId="54">#REF!</definedName>
    <definedName name="f_25" localSheetId="55">#REF!</definedName>
    <definedName name="f_25" localSheetId="56">#REF!</definedName>
    <definedName name="f_25" localSheetId="57">#REF!</definedName>
    <definedName name="f_25" localSheetId="58">#REF!</definedName>
    <definedName name="f_25" localSheetId="59">#REF!</definedName>
    <definedName name="f_25" localSheetId="60">#REF!</definedName>
    <definedName name="f_25" localSheetId="61">#REF!</definedName>
    <definedName name="f_25" localSheetId="62">#REF!</definedName>
    <definedName name="f_25" localSheetId="63">#REF!</definedName>
    <definedName name="f_25" localSheetId="64">#REF!</definedName>
    <definedName name="f_25" localSheetId="65">#REF!</definedName>
    <definedName name="f_25" localSheetId="66">#REF!</definedName>
    <definedName name="f_25" localSheetId="67">#REF!</definedName>
    <definedName name="f_25" localSheetId="68">#REF!</definedName>
    <definedName name="f_25" localSheetId="69">#REF!</definedName>
    <definedName name="f_25" localSheetId="70">#REF!</definedName>
    <definedName name="f_25" localSheetId="71">#REF!</definedName>
    <definedName name="f_25" localSheetId="72">#REF!</definedName>
    <definedName name="f_25" localSheetId="73">#REF!</definedName>
    <definedName name="f_25" localSheetId="74">#REF!</definedName>
    <definedName name="f_25" localSheetId="75">#REF!</definedName>
    <definedName name="f_25" localSheetId="76">#REF!</definedName>
    <definedName name="f_25" localSheetId="77">#REF!</definedName>
    <definedName name="f_25" localSheetId="78">#REF!</definedName>
    <definedName name="f_25" localSheetId="79">#REF!</definedName>
    <definedName name="f_25" localSheetId="80">#REF!</definedName>
    <definedName name="f_25" localSheetId="81">#REF!</definedName>
    <definedName name="f_25" localSheetId="82">#REF!</definedName>
    <definedName name="f_25" localSheetId="83">#REF!</definedName>
    <definedName name="f_25" localSheetId="84">#REF!</definedName>
    <definedName name="f_25" localSheetId="85">#REF!</definedName>
    <definedName name="f_25" localSheetId="86">#REF!</definedName>
    <definedName name="f_25" localSheetId="87">#REF!</definedName>
    <definedName name="f_25" localSheetId="88">#REF!</definedName>
    <definedName name="f_25" localSheetId="89">#REF!</definedName>
    <definedName name="f_25" localSheetId="90">#REF!</definedName>
    <definedName name="f_25" localSheetId="91">#REF!</definedName>
    <definedName name="f_25" localSheetId="92">#REF!</definedName>
    <definedName name="f_25" localSheetId="93">#REF!</definedName>
    <definedName name="f_25" localSheetId="94">#REF!</definedName>
    <definedName name="f_25" localSheetId="95">#REF!</definedName>
    <definedName name="f_25" localSheetId="96">#REF!</definedName>
    <definedName name="f_25" localSheetId="97">#REF!</definedName>
    <definedName name="f_25" localSheetId="98">#REF!</definedName>
    <definedName name="f_25" localSheetId="99">#REF!</definedName>
    <definedName name="f_25">#REF!</definedName>
    <definedName name="f_26" localSheetId="45">#REF!</definedName>
    <definedName name="f_26" localSheetId="43">#REF!</definedName>
    <definedName name="f_26" localSheetId="44">#REF!</definedName>
    <definedName name="f_26" localSheetId="46">#REF!</definedName>
    <definedName name="f_26" localSheetId="47">#REF!</definedName>
    <definedName name="f_26" localSheetId="48">#REF!</definedName>
    <definedName name="f_26" localSheetId="49">#REF!</definedName>
    <definedName name="f_26" localSheetId="50">#REF!</definedName>
    <definedName name="f_26" localSheetId="51">#REF!</definedName>
    <definedName name="f_26" localSheetId="52">#REF!</definedName>
    <definedName name="f_26" localSheetId="53">#REF!</definedName>
    <definedName name="f_26" localSheetId="54">#REF!</definedName>
    <definedName name="f_26" localSheetId="55">#REF!</definedName>
    <definedName name="f_26" localSheetId="56">#REF!</definedName>
    <definedName name="f_26" localSheetId="57">#REF!</definedName>
    <definedName name="f_26" localSheetId="58">#REF!</definedName>
    <definedName name="f_26" localSheetId="59">#REF!</definedName>
    <definedName name="f_26" localSheetId="60">#REF!</definedName>
    <definedName name="f_26" localSheetId="61">#REF!</definedName>
    <definedName name="f_26" localSheetId="62">#REF!</definedName>
    <definedName name="f_26" localSheetId="63">#REF!</definedName>
    <definedName name="f_26" localSheetId="64">#REF!</definedName>
    <definedName name="f_26" localSheetId="65">#REF!</definedName>
    <definedName name="f_26" localSheetId="66">#REF!</definedName>
    <definedName name="f_26" localSheetId="67">#REF!</definedName>
    <definedName name="f_26" localSheetId="68">#REF!</definedName>
    <definedName name="f_26" localSheetId="69">#REF!</definedName>
    <definedName name="f_26" localSheetId="70">#REF!</definedName>
    <definedName name="f_26" localSheetId="71">#REF!</definedName>
    <definedName name="f_26" localSheetId="72">#REF!</definedName>
    <definedName name="f_26" localSheetId="73">#REF!</definedName>
    <definedName name="f_26" localSheetId="74">#REF!</definedName>
    <definedName name="f_26" localSheetId="75">#REF!</definedName>
    <definedName name="f_26" localSheetId="76">#REF!</definedName>
    <definedName name="f_26" localSheetId="77">#REF!</definedName>
    <definedName name="f_26" localSheetId="78">#REF!</definedName>
    <definedName name="f_26" localSheetId="79">#REF!</definedName>
    <definedName name="f_26" localSheetId="80">#REF!</definedName>
    <definedName name="f_26" localSheetId="81">#REF!</definedName>
    <definedName name="f_26" localSheetId="82">#REF!</definedName>
    <definedName name="f_26" localSheetId="83">#REF!</definedName>
    <definedName name="f_26" localSheetId="84">#REF!</definedName>
    <definedName name="f_26" localSheetId="85">#REF!</definedName>
    <definedName name="f_26" localSheetId="86">#REF!</definedName>
    <definedName name="f_26" localSheetId="87">#REF!</definedName>
    <definedName name="f_26" localSheetId="88">#REF!</definedName>
    <definedName name="f_26" localSheetId="89">#REF!</definedName>
    <definedName name="f_26" localSheetId="90">#REF!</definedName>
    <definedName name="f_26" localSheetId="91">#REF!</definedName>
    <definedName name="f_26" localSheetId="92">#REF!</definedName>
    <definedName name="f_26" localSheetId="93">#REF!</definedName>
    <definedName name="f_26" localSheetId="94">#REF!</definedName>
    <definedName name="f_26" localSheetId="95">#REF!</definedName>
    <definedName name="f_26" localSheetId="96">#REF!</definedName>
    <definedName name="f_26" localSheetId="97">#REF!</definedName>
    <definedName name="f_26" localSheetId="98">#REF!</definedName>
    <definedName name="f_26" localSheetId="99">#REF!</definedName>
    <definedName name="f_26">#REF!</definedName>
    <definedName name="f_27" localSheetId="45">#REF!</definedName>
    <definedName name="f_27" localSheetId="43">#REF!</definedName>
    <definedName name="f_27" localSheetId="44">#REF!</definedName>
    <definedName name="f_27" localSheetId="46">#REF!</definedName>
    <definedName name="f_27" localSheetId="47">#REF!</definedName>
    <definedName name="f_27" localSheetId="48">#REF!</definedName>
    <definedName name="f_27" localSheetId="49">#REF!</definedName>
    <definedName name="f_27" localSheetId="50">#REF!</definedName>
    <definedName name="f_27" localSheetId="51">#REF!</definedName>
    <definedName name="f_27" localSheetId="52">#REF!</definedName>
    <definedName name="f_27" localSheetId="53">#REF!</definedName>
    <definedName name="f_27" localSheetId="54">#REF!</definedName>
    <definedName name="f_27" localSheetId="55">#REF!</definedName>
    <definedName name="f_27" localSheetId="56">#REF!</definedName>
    <definedName name="f_27" localSheetId="57">#REF!</definedName>
    <definedName name="f_27" localSheetId="58">#REF!</definedName>
    <definedName name="f_27" localSheetId="59">#REF!</definedName>
    <definedName name="f_27" localSheetId="60">#REF!</definedName>
    <definedName name="f_27" localSheetId="61">#REF!</definedName>
    <definedName name="f_27" localSheetId="62">#REF!</definedName>
    <definedName name="f_27" localSheetId="63">#REF!</definedName>
    <definedName name="f_27" localSheetId="64">#REF!</definedName>
    <definedName name="f_27" localSheetId="65">#REF!</definedName>
    <definedName name="f_27" localSheetId="66">#REF!</definedName>
    <definedName name="f_27" localSheetId="67">#REF!</definedName>
    <definedName name="f_27" localSheetId="68">#REF!</definedName>
    <definedName name="f_27" localSheetId="69">#REF!</definedName>
    <definedName name="f_27" localSheetId="70">#REF!</definedName>
    <definedName name="f_27" localSheetId="71">#REF!</definedName>
    <definedName name="f_27" localSheetId="72">#REF!</definedName>
    <definedName name="f_27" localSheetId="73">#REF!</definedName>
    <definedName name="f_27" localSheetId="74">#REF!</definedName>
    <definedName name="f_27" localSheetId="75">#REF!</definedName>
    <definedName name="f_27" localSheetId="76">#REF!</definedName>
    <definedName name="f_27" localSheetId="77">#REF!</definedName>
    <definedName name="f_27" localSheetId="78">#REF!</definedName>
    <definedName name="f_27" localSheetId="79">#REF!</definedName>
    <definedName name="f_27" localSheetId="80">#REF!</definedName>
    <definedName name="f_27" localSheetId="81">#REF!</definedName>
    <definedName name="f_27" localSheetId="82">#REF!</definedName>
    <definedName name="f_27" localSheetId="83">#REF!</definedName>
    <definedName name="f_27" localSheetId="84">#REF!</definedName>
    <definedName name="f_27" localSheetId="85">#REF!</definedName>
    <definedName name="f_27" localSheetId="86">#REF!</definedName>
    <definedName name="f_27" localSheetId="87">#REF!</definedName>
    <definedName name="f_27" localSheetId="88">#REF!</definedName>
    <definedName name="f_27" localSheetId="89">#REF!</definedName>
    <definedName name="f_27" localSheetId="90">#REF!</definedName>
    <definedName name="f_27" localSheetId="91">#REF!</definedName>
    <definedName name="f_27" localSheetId="92">#REF!</definedName>
    <definedName name="f_27" localSheetId="93">#REF!</definedName>
    <definedName name="f_27" localSheetId="94">#REF!</definedName>
    <definedName name="f_27" localSheetId="95">#REF!</definedName>
    <definedName name="f_27" localSheetId="96">#REF!</definedName>
    <definedName name="f_27" localSheetId="97">#REF!</definedName>
    <definedName name="f_27" localSheetId="98">#REF!</definedName>
    <definedName name="f_27" localSheetId="99">#REF!</definedName>
    <definedName name="f_27">#REF!</definedName>
    <definedName name="f_28" localSheetId="45">#REF!</definedName>
    <definedName name="f_28" localSheetId="43">#REF!</definedName>
    <definedName name="f_28" localSheetId="44">#REF!</definedName>
    <definedName name="f_28" localSheetId="46">#REF!</definedName>
    <definedName name="f_28" localSheetId="47">#REF!</definedName>
    <definedName name="f_28" localSheetId="48">#REF!</definedName>
    <definedName name="f_28" localSheetId="49">#REF!</definedName>
    <definedName name="f_28" localSheetId="50">#REF!</definedName>
    <definedName name="f_28" localSheetId="51">#REF!</definedName>
    <definedName name="f_28" localSheetId="52">#REF!</definedName>
    <definedName name="f_28" localSheetId="53">#REF!</definedName>
    <definedName name="f_28" localSheetId="54">#REF!</definedName>
    <definedName name="f_28" localSheetId="55">#REF!</definedName>
    <definedName name="f_28" localSheetId="56">#REF!</definedName>
    <definedName name="f_28" localSheetId="57">#REF!</definedName>
    <definedName name="f_28" localSheetId="58">#REF!</definedName>
    <definedName name="f_28" localSheetId="59">#REF!</definedName>
    <definedName name="f_28" localSheetId="60">#REF!</definedName>
    <definedName name="f_28" localSheetId="61">#REF!</definedName>
    <definedName name="f_28" localSheetId="62">#REF!</definedName>
    <definedName name="f_28" localSheetId="63">#REF!</definedName>
    <definedName name="f_28" localSheetId="64">#REF!</definedName>
    <definedName name="f_28" localSheetId="65">#REF!</definedName>
    <definedName name="f_28" localSheetId="66">#REF!</definedName>
    <definedName name="f_28" localSheetId="67">#REF!</definedName>
    <definedName name="f_28" localSheetId="68">#REF!</definedName>
    <definedName name="f_28" localSheetId="69">#REF!</definedName>
    <definedName name="f_28" localSheetId="70">#REF!</definedName>
    <definedName name="f_28" localSheetId="71">#REF!</definedName>
    <definedName name="f_28" localSheetId="72">#REF!</definedName>
    <definedName name="f_28" localSheetId="73">#REF!</definedName>
    <definedName name="f_28" localSheetId="74">#REF!</definedName>
    <definedName name="f_28" localSheetId="75">#REF!</definedName>
    <definedName name="f_28" localSheetId="76">#REF!</definedName>
    <definedName name="f_28" localSheetId="77">#REF!</definedName>
    <definedName name="f_28" localSheetId="78">#REF!</definedName>
    <definedName name="f_28" localSheetId="79">#REF!</definedName>
    <definedName name="f_28" localSheetId="80">#REF!</definedName>
    <definedName name="f_28" localSheetId="81">#REF!</definedName>
    <definedName name="f_28" localSheetId="82">#REF!</definedName>
    <definedName name="f_28" localSheetId="83">#REF!</definedName>
    <definedName name="f_28" localSheetId="84">#REF!</definedName>
    <definedName name="f_28" localSheetId="85">#REF!</definedName>
    <definedName name="f_28" localSheetId="86">#REF!</definedName>
    <definedName name="f_28" localSheetId="87">#REF!</definedName>
    <definedName name="f_28" localSheetId="88">#REF!</definedName>
    <definedName name="f_28" localSheetId="89">#REF!</definedName>
    <definedName name="f_28" localSheetId="90">#REF!</definedName>
    <definedName name="f_28" localSheetId="91">#REF!</definedName>
    <definedName name="f_28" localSheetId="92">#REF!</definedName>
    <definedName name="f_28" localSheetId="93">#REF!</definedName>
    <definedName name="f_28" localSheetId="94">#REF!</definedName>
    <definedName name="f_28" localSheetId="95">#REF!</definedName>
    <definedName name="f_28" localSheetId="96">#REF!</definedName>
    <definedName name="f_28" localSheetId="97">#REF!</definedName>
    <definedName name="f_28" localSheetId="98">#REF!</definedName>
    <definedName name="f_28" localSheetId="99">#REF!</definedName>
    <definedName name="f_28">#REF!</definedName>
    <definedName name="f_29" localSheetId="45">#REF!</definedName>
    <definedName name="f_29" localSheetId="43">#REF!</definedName>
    <definedName name="f_29" localSheetId="44">#REF!</definedName>
    <definedName name="f_29" localSheetId="46">#REF!</definedName>
    <definedName name="f_29" localSheetId="47">#REF!</definedName>
    <definedName name="f_29" localSheetId="48">#REF!</definedName>
    <definedName name="f_29" localSheetId="49">#REF!</definedName>
    <definedName name="f_29" localSheetId="50">#REF!</definedName>
    <definedName name="f_29" localSheetId="51">#REF!</definedName>
    <definedName name="f_29" localSheetId="52">#REF!</definedName>
    <definedName name="f_29" localSheetId="53">#REF!</definedName>
    <definedName name="f_29" localSheetId="54">#REF!</definedName>
    <definedName name="f_29" localSheetId="55">#REF!</definedName>
    <definedName name="f_29" localSheetId="56">#REF!</definedName>
    <definedName name="f_29" localSheetId="57">#REF!</definedName>
    <definedName name="f_29" localSheetId="58">#REF!</definedName>
    <definedName name="f_29" localSheetId="59">#REF!</definedName>
    <definedName name="f_29" localSheetId="60">#REF!</definedName>
    <definedName name="f_29" localSheetId="61">#REF!</definedName>
    <definedName name="f_29" localSheetId="62">#REF!</definedName>
    <definedName name="f_29" localSheetId="63">#REF!</definedName>
    <definedName name="f_29" localSheetId="64">#REF!</definedName>
    <definedName name="f_29" localSheetId="65">#REF!</definedName>
    <definedName name="f_29" localSheetId="66">#REF!</definedName>
    <definedName name="f_29" localSheetId="67">#REF!</definedName>
    <definedName name="f_29" localSheetId="68">#REF!</definedName>
    <definedName name="f_29" localSheetId="69">#REF!</definedName>
    <definedName name="f_29" localSheetId="70">#REF!</definedName>
    <definedName name="f_29" localSheetId="71">#REF!</definedName>
    <definedName name="f_29" localSheetId="72">#REF!</definedName>
    <definedName name="f_29" localSheetId="73">#REF!</definedName>
    <definedName name="f_29" localSheetId="74">#REF!</definedName>
    <definedName name="f_29" localSheetId="75">#REF!</definedName>
    <definedName name="f_29" localSheetId="76">#REF!</definedName>
    <definedName name="f_29" localSheetId="77">#REF!</definedName>
    <definedName name="f_29" localSheetId="78">#REF!</definedName>
    <definedName name="f_29" localSheetId="79">#REF!</definedName>
    <definedName name="f_29" localSheetId="80">#REF!</definedName>
    <definedName name="f_29" localSheetId="81">#REF!</definedName>
    <definedName name="f_29" localSheetId="82">#REF!</definedName>
    <definedName name="f_29" localSheetId="83">#REF!</definedName>
    <definedName name="f_29" localSheetId="84">#REF!</definedName>
    <definedName name="f_29" localSheetId="85">#REF!</definedName>
    <definedName name="f_29" localSheetId="86">#REF!</definedName>
    <definedName name="f_29" localSheetId="87">#REF!</definedName>
    <definedName name="f_29" localSheetId="88">#REF!</definedName>
    <definedName name="f_29" localSheetId="89">#REF!</definedName>
    <definedName name="f_29" localSheetId="90">#REF!</definedName>
    <definedName name="f_29" localSheetId="91">#REF!</definedName>
    <definedName name="f_29" localSheetId="92">#REF!</definedName>
    <definedName name="f_29" localSheetId="93">#REF!</definedName>
    <definedName name="f_29" localSheetId="94">#REF!</definedName>
    <definedName name="f_29" localSheetId="95">#REF!</definedName>
    <definedName name="f_29" localSheetId="96">#REF!</definedName>
    <definedName name="f_29" localSheetId="97">#REF!</definedName>
    <definedName name="f_29" localSheetId="98">#REF!</definedName>
    <definedName name="f_29" localSheetId="99">#REF!</definedName>
    <definedName name="f_29">#REF!</definedName>
    <definedName name="f_30" localSheetId="45">#REF!</definedName>
    <definedName name="f_30" localSheetId="43">#REF!</definedName>
    <definedName name="f_30" localSheetId="44">#REF!</definedName>
    <definedName name="f_30" localSheetId="46">#REF!</definedName>
    <definedName name="f_30" localSheetId="47">#REF!</definedName>
    <definedName name="f_30" localSheetId="48">#REF!</definedName>
    <definedName name="f_30" localSheetId="49">#REF!</definedName>
    <definedName name="f_30" localSheetId="50">#REF!</definedName>
    <definedName name="f_30" localSheetId="51">#REF!</definedName>
    <definedName name="f_30" localSheetId="52">#REF!</definedName>
    <definedName name="f_30" localSheetId="53">#REF!</definedName>
    <definedName name="f_30" localSheetId="54">#REF!</definedName>
    <definedName name="f_30" localSheetId="55">#REF!</definedName>
    <definedName name="f_30" localSheetId="56">#REF!</definedName>
    <definedName name="f_30" localSheetId="57">#REF!</definedName>
    <definedName name="f_30" localSheetId="58">#REF!</definedName>
    <definedName name="f_30" localSheetId="59">#REF!</definedName>
    <definedName name="f_30" localSheetId="60">#REF!</definedName>
    <definedName name="f_30" localSheetId="61">#REF!</definedName>
    <definedName name="f_30" localSheetId="62">#REF!</definedName>
    <definedName name="f_30" localSheetId="63">#REF!</definedName>
    <definedName name="f_30" localSheetId="64">#REF!</definedName>
    <definedName name="f_30" localSheetId="65">#REF!</definedName>
    <definedName name="f_30" localSheetId="66">#REF!</definedName>
    <definedName name="f_30" localSheetId="67">#REF!</definedName>
    <definedName name="f_30" localSheetId="68">#REF!</definedName>
    <definedName name="f_30" localSheetId="69">#REF!</definedName>
    <definedName name="f_30" localSheetId="70">#REF!</definedName>
    <definedName name="f_30" localSheetId="71">#REF!</definedName>
    <definedName name="f_30" localSheetId="72">#REF!</definedName>
    <definedName name="f_30" localSheetId="73">#REF!</definedName>
    <definedName name="f_30" localSheetId="74">#REF!</definedName>
    <definedName name="f_30" localSheetId="75">#REF!</definedName>
    <definedName name="f_30" localSheetId="76">#REF!</definedName>
    <definedName name="f_30" localSheetId="77">#REF!</definedName>
    <definedName name="f_30" localSheetId="78">#REF!</definedName>
    <definedName name="f_30" localSheetId="79">#REF!</definedName>
    <definedName name="f_30" localSheetId="80">#REF!</definedName>
    <definedName name="f_30" localSheetId="81">#REF!</definedName>
    <definedName name="f_30" localSheetId="82">#REF!</definedName>
    <definedName name="f_30" localSheetId="83">#REF!</definedName>
    <definedName name="f_30" localSheetId="84">#REF!</definedName>
    <definedName name="f_30" localSheetId="85">#REF!</definedName>
    <definedName name="f_30" localSheetId="86">#REF!</definedName>
    <definedName name="f_30" localSheetId="87">#REF!</definedName>
    <definedName name="f_30" localSheetId="88">#REF!</definedName>
    <definedName name="f_30" localSheetId="89">#REF!</definedName>
    <definedName name="f_30" localSheetId="90">#REF!</definedName>
    <definedName name="f_30" localSheetId="91">#REF!</definedName>
    <definedName name="f_30" localSheetId="92">#REF!</definedName>
    <definedName name="f_30" localSheetId="93">#REF!</definedName>
    <definedName name="f_30" localSheetId="94">#REF!</definedName>
    <definedName name="f_30" localSheetId="95">#REF!</definedName>
    <definedName name="f_30" localSheetId="96">#REF!</definedName>
    <definedName name="f_30" localSheetId="97">#REF!</definedName>
    <definedName name="f_30" localSheetId="98">#REF!</definedName>
    <definedName name="f_30" localSheetId="99">#REF!</definedName>
    <definedName name="f_30">#REF!</definedName>
    <definedName name="f_31" localSheetId="45">#REF!</definedName>
    <definedName name="f_31" localSheetId="43">#REF!</definedName>
    <definedName name="f_31" localSheetId="44">#REF!</definedName>
    <definedName name="f_31" localSheetId="46">#REF!</definedName>
    <definedName name="f_31" localSheetId="47">#REF!</definedName>
    <definedName name="f_31" localSheetId="48">#REF!</definedName>
    <definedName name="f_31" localSheetId="49">#REF!</definedName>
    <definedName name="f_31" localSheetId="50">#REF!</definedName>
    <definedName name="f_31" localSheetId="51">#REF!</definedName>
    <definedName name="f_31" localSheetId="52">#REF!</definedName>
    <definedName name="f_31" localSheetId="53">#REF!</definedName>
    <definedName name="f_31" localSheetId="54">#REF!</definedName>
    <definedName name="f_31" localSheetId="55">#REF!</definedName>
    <definedName name="f_31" localSheetId="56">#REF!</definedName>
    <definedName name="f_31" localSheetId="57">#REF!</definedName>
    <definedName name="f_31" localSheetId="58">#REF!</definedName>
    <definedName name="f_31" localSheetId="59">#REF!</definedName>
    <definedName name="f_31" localSheetId="60">#REF!</definedName>
    <definedName name="f_31" localSheetId="61">#REF!</definedName>
    <definedName name="f_31" localSheetId="62">#REF!</definedName>
    <definedName name="f_31" localSheetId="63">#REF!</definedName>
    <definedName name="f_31" localSheetId="64">#REF!</definedName>
    <definedName name="f_31" localSheetId="65">#REF!</definedName>
    <definedName name="f_31" localSheetId="66">#REF!</definedName>
    <definedName name="f_31" localSheetId="67">#REF!</definedName>
    <definedName name="f_31" localSheetId="68">#REF!</definedName>
    <definedName name="f_31" localSheetId="69">#REF!</definedName>
    <definedName name="f_31" localSheetId="70">#REF!</definedName>
    <definedName name="f_31" localSheetId="71">#REF!</definedName>
    <definedName name="f_31" localSheetId="72">#REF!</definedName>
    <definedName name="f_31" localSheetId="73">#REF!</definedName>
    <definedName name="f_31" localSheetId="74">#REF!</definedName>
    <definedName name="f_31" localSheetId="75">#REF!</definedName>
    <definedName name="f_31" localSheetId="76">#REF!</definedName>
    <definedName name="f_31" localSheetId="77">#REF!</definedName>
    <definedName name="f_31" localSheetId="78">#REF!</definedName>
    <definedName name="f_31" localSheetId="79">#REF!</definedName>
    <definedName name="f_31" localSheetId="80">#REF!</definedName>
    <definedName name="f_31" localSheetId="81">#REF!</definedName>
    <definedName name="f_31" localSheetId="82">#REF!</definedName>
    <definedName name="f_31" localSheetId="83">#REF!</definedName>
    <definedName name="f_31" localSheetId="84">#REF!</definedName>
    <definedName name="f_31" localSheetId="85">#REF!</definedName>
    <definedName name="f_31" localSheetId="86">#REF!</definedName>
    <definedName name="f_31" localSheetId="87">#REF!</definedName>
    <definedName name="f_31" localSheetId="88">#REF!</definedName>
    <definedName name="f_31" localSheetId="89">#REF!</definedName>
    <definedName name="f_31" localSheetId="90">#REF!</definedName>
    <definedName name="f_31" localSheetId="91">#REF!</definedName>
    <definedName name="f_31" localSheetId="92">#REF!</definedName>
    <definedName name="f_31" localSheetId="93">#REF!</definedName>
    <definedName name="f_31" localSheetId="94">#REF!</definedName>
    <definedName name="f_31" localSheetId="95">#REF!</definedName>
    <definedName name="f_31" localSheetId="96">#REF!</definedName>
    <definedName name="f_31" localSheetId="97">#REF!</definedName>
    <definedName name="f_31" localSheetId="98">#REF!</definedName>
    <definedName name="f_31" localSheetId="99">#REF!</definedName>
    <definedName name="f_31">#REF!</definedName>
    <definedName name="f_32" localSheetId="45">#REF!</definedName>
    <definedName name="f_32" localSheetId="43">#REF!</definedName>
    <definedName name="f_32" localSheetId="44">#REF!</definedName>
    <definedName name="f_32" localSheetId="46">#REF!</definedName>
    <definedName name="f_32" localSheetId="47">#REF!</definedName>
    <definedName name="f_32" localSheetId="48">#REF!</definedName>
    <definedName name="f_32" localSheetId="49">#REF!</definedName>
    <definedName name="f_32" localSheetId="50">#REF!</definedName>
    <definedName name="f_32" localSheetId="51">#REF!</definedName>
    <definedName name="f_32" localSheetId="52">#REF!</definedName>
    <definedName name="f_32" localSheetId="53">#REF!</definedName>
    <definedName name="f_32" localSheetId="54">#REF!</definedName>
    <definedName name="f_32" localSheetId="55">#REF!</definedName>
    <definedName name="f_32" localSheetId="56">#REF!</definedName>
    <definedName name="f_32" localSheetId="57">#REF!</definedName>
    <definedName name="f_32" localSheetId="58">#REF!</definedName>
    <definedName name="f_32" localSheetId="59">#REF!</definedName>
    <definedName name="f_32" localSheetId="60">#REF!</definedName>
    <definedName name="f_32" localSheetId="61">#REF!</definedName>
    <definedName name="f_32" localSheetId="62">#REF!</definedName>
    <definedName name="f_32" localSheetId="63">#REF!</definedName>
    <definedName name="f_32" localSheetId="64">#REF!</definedName>
    <definedName name="f_32" localSheetId="65">#REF!</definedName>
    <definedName name="f_32" localSheetId="66">#REF!</definedName>
    <definedName name="f_32" localSheetId="67">#REF!</definedName>
    <definedName name="f_32" localSheetId="68">#REF!</definedName>
    <definedName name="f_32" localSheetId="69">#REF!</definedName>
    <definedName name="f_32" localSheetId="70">#REF!</definedName>
    <definedName name="f_32" localSheetId="71">#REF!</definedName>
    <definedName name="f_32" localSheetId="72">#REF!</definedName>
    <definedName name="f_32" localSheetId="73">#REF!</definedName>
    <definedName name="f_32" localSheetId="74">#REF!</definedName>
    <definedName name="f_32" localSheetId="75">#REF!</definedName>
    <definedName name="f_32" localSheetId="76">#REF!</definedName>
    <definedName name="f_32" localSheetId="77">#REF!</definedName>
    <definedName name="f_32" localSheetId="78">#REF!</definedName>
    <definedName name="f_32" localSheetId="79">#REF!</definedName>
    <definedName name="f_32" localSheetId="80">#REF!</definedName>
    <definedName name="f_32" localSheetId="81">#REF!</definedName>
    <definedName name="f_32" localSheetId="82">#REF!</definedName>
    <definedName name="f_32" localSheetId="83">#REF!</definedName>
    <definedName name="f_32" localSheetId="84">#REF!</definedName>
    <definedName name="f_32" localSheetId="85">#REF!</definedName>
    <definedName name="f_32" localSheetId="86">#REF!</definedName>
    <definedName name="f_32" localSheetId="87">#REF!</definedName>
    <definedName name="f_32" localSheetId="88">#REF!</definedName>
    <definedName name="f_32" localSheetId="89">#REF!</definedName>
    <definedName name="f_32" localSheetId="90">#REF!</definedName>
    <definedName name="f_32" localSheetId="91">#REF!</definedName>
    <definedName name="f_32" localSheetId="92">#REF!</definedName>
    <definedName name="f_32" localSheetId="93">#REF!</definedName>
    <definedName name="f_32" localSheetId="94">#REF!</definedName>
    <definedName name="f_32" localSheetId="95">#REF!</definedName>
    <definedName name="f_32" localSheetId="96">#REF!</definedName>
    <definedName name="f_32" localSheetId="97">#REF!</definedName>
    <definedName name="f_32" localSheetId="98">#REF!</definedName>
    <definedName name="f_32" localSheetId="99">#REF!</definedName>
    <definedName name="f_32">#REF!</definedName>
    <definedName name="f_33" localSheetId="45">#REF!</definedName>
    <definedName name="f_33" localSheetId="43">#REF!</definedName>
    <definedName name="f_33" localSheetId="44">#REF!</definedName>
    <definedName name="f_33" localSheetId="46">#REF!</definedName>
    <definedName name="f_33" localSheetId="47">#REF!</definedName>
    <definedName name="f_33" localSheetId="48">#REF!</definedName>
    <definedName name="f_33" localSheetId="49">#REF!</definedName>
    <definedName name="f_33" localSheetId="50">#REF!</definedName>
    <definedName name="f_33" localSheetId="51">#REF!</definedName>
    <definedName name="f_33" localSheetId="52">#REF!</definedName>
    <definedName name="f_33" localSheetId="53">#REF!</definedName>
    <definedName name="f_33" localSheetId="54">#REF!</definedName>
    <definedName name="f_33" localSheetId="55">#REF!</definedName>
    <definedName name="f_33" localSheetId="56">#REF!</definedName>
    <definedName name="f_33" localSheetId="57">#REF!</definedName>
    <definedName name="f_33" localSheetId="58">#REF!</definedName>
    <definedName name="f_33" localSheetId="59">#REF!</definedName>
    <definedName name="f_33" localSheetId="60">#REF!</definedName>
    <definedName name="f_33" localSheetId="61">#REF!</definedName>
    <definedName name="f_33" localSheetId="62">#REF!</definedName>
    <definedName name="f_33" localSheetId="63">#REF!</definedName>
    <definedName name="f_33" localSheetId="64">#REF!</definedName>
    <definedName name="f_33" localSheetId="65">#REF!</definedName>
    <definedName name="f_33" localSheetId="66">#REF!</definedName>
    <definedName name="f_33" localSheetId="67">#REF!</definedName>
    <definedName name="f_33" localSheetId="68">#REF!</definedName>
    <definedName name="f_33" localSheetId="69">#REF!</definedName>
    <definedName name="f_33" localSheetId="70">#REF!</definedName>
    <definedName name="f_33" localSheetId="71">#REF!</definedName>
    <definedName name="f_33" localSheetId="72">#REF!</definedName>
    <definedName name="f_33" localSheetId="73">#REF!</definedName>
    <definedName name="f_33" localSheetId="74">#REF!</definedName>
    <definedName name="f_33" localSheetId="75">#REF!</definedName>
    <definedName name="f_33" localSheetId="76">#REF!</definedName>
    <definedName name="f_33" localSheetId="77">#REF!</definedName>
    <definedName name="f_33" localSheetId="78">#REF!</definedName>
    <definedName name="f_33" localSheetId="79">#REF!</definedName>
    <definedName name="f_33" localSheetId="80">#REF!</definedName>
    <definedName name="f_33" localSheetId="81">#REF!</definedName>
    <definedName name="f_33" localSheetId="82">#REF!</definedName>
    <definedName name="f_33" localSheetId="83">#REF!</definedName>
    <definedName name="f_33" localSheetId="84">#REF!</definedName>
    <definedName name="f_33" localSheetId="85">#REF!</definedName>
    <definedName name="f_33" localSheetId="86">#REF!</definedName>
    <definedName name="f_33" localSheetId="87">#REF!</definedName>
    <definedName name="f_33" localSheetId="88">#REF!</definedName>
    <definedName name="f_33" localSheetId="89">#REF!</definedName>
    <definedName name="f_33" localSheetId="90">#REF!</definedName>
    <definedName name="f_33" localSheetId="91">#REF!</definedName>
    <definedName name="f_33" localSheetId="92">#REF!</definedName>
    <definedName name="f_33" localSheetId="93">#REF!</definedName>
    <definedName name="f_33" localSheetId="94">#REF!</definedName>
    <definedName name="f_33" localSheetId="95">#REF!</definedName>
    <definedName name="f_33" localSheetId="96">#REF!</definedName>
    <definedName name="f_33" localSheetId="97">#REF!</definedName>
    <definedName name="f_33" localSheetId="98">#REF!</definedName>
    <definedName name="f_33" localSheetId="99">#REF!</definedName>
    <definedName name="f_33">#REF!</definedName>
    <definedName name="f_34" localSheetId="45">#REF!</definedName>
    <definedName name="f_34" localSheetId="43">#REF!</definedName>
    <definedName name="f_34" localSheetId="44">#REF!</definedName>
    <definedName name="f_34" localSheetId="46">#REF!</definedName>
    <definedName name="f_34" localSheetId="47">#REF!</definedName>
    <definedName name="f_34" localSheetId="48">#REF!</definedName>
    <definedName name="f_34" localSheetId="49">#REF!</definedName>
    <definedName name="f_34" localSheetId="50">#REF!</definedName>
    <definedName name="f_34" localSheetId="51">#REF!</definedName>
    <definedName name="f_34" localSheetId="52">#REF!</definedName>
    <definedName name="f_34" localSheetId="53">#REF!</definedName>
    <definedName name="f_34" localSheetId="54">#REF!</definedName>
    <definedName name="f_34" localSheetId="55">#REF!</definedName>
    <definedName name="f_34" localSheetId="56">#REF!</definedName>
    <definedName name="f_34" localSheetId="57">#REF!</definedName>
    <definedName name="f_34" localSheetId="58">#REF!</definedName>
    <definedName name="f_34" localSheetId="59">#REF!</definedName>
    <definedName name="f_34" localSheetId="60">#REF!</definedName>
    <definedName name="f_34" localSheetId="61">#REF!</definedName>
    <definedName name="f_34" localSheetId="62">#REF!</definedName>
    <definedName name="f_34" localSheetId="63">#REF!</definedName>
    <definedName name="f_34" localSheetId="64">#REF!</definedName>
    <definedName name="f_34" localSheetId="65">#REF!</definedName>
    <definedName name="f_34" localSheetId="66">#REF!</definedName>
    <definedName name="f_34" localSheetId="67">#REF!</definedName>
    <definedName name="f_34" localSheetId="68">#REF!</definedName>
    <definedName name="f_34" localSheetId="69">#REF!</definedName>
    <definedName name="f_34" localSheetId="70">#REF!</definedName>
    <definedName name="f_34" localSheetId="71">#REF!</definedName>
    <definedName name="f_34" localSheetId="72">#REF!</definedName>
    <definedName name="f_34" localSheetId="73">#REF!</definedName>
    <definedName name="f_34" localSheetId="74">#REF!</definedName>
    <definedName name="f_34" localSheetId="75">#REF!</definedName>
    <definedName name="f_34" localSheetId="76">#REF!</definedName>
    <definedName name="f_34" localSheetId="77">#REF!</definedName>
    <definedName name="f_34" localSheetId="78">#REF!</definedName>
    <definedName name="f_34" localSheetId="79">#REF!</definedName>
    <definedName name="f_34" localSheetId="80">#REF!</definedName>
    <definedName name="f_34" localSheetId="81">#REF!</definedName>
    <definedName name="f_34" localSheetId="82">#REF!</definedName>
    <definedName name="f_34" localSheetId="83">#REF!</definedName>
    <definedName name="f_34" localSheetId="84">#REF!</definedName>
    <definedName name="f_34" localSheetId="85">#REF!</definedName>
    <definedName name="f_34" localSheetId="86">#REF!</definedName>
    <definedName name="f_34" localSheetId="87">#REF!</definedName>
    <definedName name="f_34" localSheetId="88">#REF!</definedName>
    <definedName name="f_34" localSheetId="89">#REF!</definedName>
    <definedName name="f_34" localSheetId="90">#REF!</definedName>
    <definedName name="f_34" localSheetId="91">#REF!</definedName>
    <definedName name="f_34" localSheetId="92">#REF!</definedName>
    <definedName name="f_34" localSheetId="93">#REF!</definedName>
    <definedName name="f_34" localSheetId="94">#REF!</definedName>
    <definedName name="f_34" localSheetId="95">#REF!</definedName>
    <definedName name="f_34" localSheetId="96">#REF!</definedName>
    <definedName name="f_34" localSheetId="97">#REF!</definedName>
    <definedName name="f_34" localSheetId="98">#REF!</definedName>
    <definedName name="f_34" localSheetId="99">#REF!</definedName>
    <definedName name="f_34">#REF!</definedName>
    <definedName name="f_35" localSheetId="45">#REF!</definedName>
    <definedName name="f_35" localSheetId="43">#REF!</definedName>
    <definedName name="f_35" localSheetId="44">#REF!</definedName>
    <definedName name="f_35" localSheetId="46">#REF!</definedName>
    <definedName name="f_35" localSheetId="47">#REF!</definedName>
    <definedName name="f_35" localSheetId="48">#REF!</definedName>
    <definedName name="f_35" localSheetId="49">#REF!</definedName>
    <definedName name="f_35" localSheetId="50">#REF!</definedName>
    <definedName name="f_35" localSheetId="51">#REF!</definedName>
    <definedName name="f_35" localSheetId="52">#REF!</definedName>
    <definedName name="f_35" localSheetId="53">#REF!</definedName>
    <definedName name="f_35" localSheetId="54">#REF!</definedName>
    <definedName name="f_35" localSheetId="55">#REF!</definedName>
    <definedName name="f_35" localSheetId="56">#REF!</definedName>
    <definedName name="f_35" localSheetId="57">#REF!</definedName>
    <definedName name="f_35" localSheetId="58">#REF!</definedName>
    <definedName name="f_35" localSheetId="59">#REF!</definedName>
    <definedName name="f_35" localSheetId="60">#REF!</definedName>
    <definedName name="f_35" localSheetId="61">#REF!</definedName>
    <definedName name="f_35" localSheetId="62">#REF!</definedName>
    <definedName name="f_35" localSheetId="63">#REF!</definedName>
    <definedName name="f_35" localSheetId="64">#REF!</definedName>
    <definedName name="f_35" localSheetId="65">#REF!</definedName>
    <definedName name="f_35" localSheetId="66">#REF!</definedName>
    <definedName name="f_35" localSheetId="67">#REF!</definedName>
    <definedName name="f_35" localSheetId="68">#REF!</definedName>
    <definedName name="f_35" localSheetId="69">#REF!</definedName>
    <definedName name="f_35" localSheetId="70">#REF!</definedName>
    <definedName name="f_35" localSheetId="71">#REF!</definedName>
    <definedName name="f_35" localSheetId="72">#REF!</definedName>
    <definedName name="f_35" localSheetId="73">#REF!</definedName>
    <definedName name="f_35" localSheetId="74">#REF!</definedName>
    <definedName name="f_35" localSheetId="75">#REF!</definedName>
    <definedName name="f_35" localSheetId="76">#REF!</definedName>
    <definedName name="f_35" localSheetId="77">#REF!</definedName>
    <definedName name="f_35" localSheetId="78">#REF!</definedName>
    <definedName name="f_35" localSheetId="79">#REF!</definedName>
    <definedName name="f_35" localSheetId="80">#REF!</definedName>
    <definedName name="f_35" localSheetId="81">#REF!</definedName>
    <definedName name="f_35" localSheetId="82">#REF!</definedName>
    <definedName name="f_35" localSheetId="83">#REF!</definedName>
    <definedName name="f_35" localSheetId="84">#REF!</definedName>
    <definedName name="f_35" localSheetId="85">#REF!</definedName>
    <definedName name="f_35" localSheetId="86">#REF!</definedName>
    <definedName name="f_35" localSheetId="87">#REF!</definedName>
    <definedName name="f_35" localSheetId="88">#REF!</definedName>
    <definedName name="f_35" localSheetId="89">#REF!</definedName>
    <definedName name="f_35" localSheetId="90">#REF!</definedName>
    <definedName name="f_35" localSheetId="91">#REF!</definedName>
    <definedName name="f_35" localSheetId="92">#REF!</definedName>
    <definedName name="f_35" localSheetId="93">#REF!</definedName>
    <definedName name="f_35" localSheetId="94">#REF!</definedName>
    <definedName name="f_35" localSheetId="95">#REF!</definedName>
    <definedName name="f_35" localSheetId="96">#REF!</definedName>
    <definedName name="f_35" localSheetId="97">#REF!</definedName>
    <definedName name="f_35" localSheetId="98">#REF!</definedName>
    <definedName name="f_35" localSheetId="99">#REF!</definedName>
    <definedName name="f_35">#REF!</definedName>
    <definedName name="f_36" localSheetId="45">#REF!</definedName>
    <definedName name="f_36" localSheetId="43">#REF!</definedName>
    <definedName name="f_36" localSheetId="44">#REF!</definedName>
    <definedName name="f_36" localSheetId="46">#REF!</definedName>
    <definedName name="f_36" localSheetId="47">#REF!</definedName>
    <definedName name="f_36" localSheetId="48">#REF!</definedName>
    <definedName name="f_36" localSheetId="49">#REF!</definedName>
    <definedName name="f_36" localSheetId="50">#REF!</definedName>
    <definedName name="f_36" localSheetId="51">#REF!</definedName>
    <definedName name="f_36" localSheetId="52">#REF!</definedName>
    <definedName name="f_36" localSheetId="53">#REF!</definedName>
    <definedName name="f_36" localSheetId="54">#REF!</definedName>
    <definedName name="f_36" localSheetId="55">#REF!</definedName>
    <definedName name="f_36" localSheetId="56">#REF!</definedName>
    <definedName name="f_36" localSheetId="57">#REF!</definedName>
    <definedName name="f_36" localSheetId="58">#REF!</definedName>
    <definedName name="f_36" localSheetId="59">#REF!</definedName>
    <definedName name="f_36" localSheetId="60">#REF!</definedName>
    <definedName name="f_36" localSheetId="61">#REF!</definedName>
    <definedName name="f_36" localSheetId="62">#REF!</definedName>
    <definedName name="f_36" localSheetId="63">#REF!</definedName>
    <definedName name="f_36" localSheetId="64">#REF!</definedName>
    <definedName name="f_36" localSheetId="65">#REF!</definedName>
    <definedName name="f_36" localSheetId="66">#REF!</definedName>
    <definedName name="f_36" localSheetId="67">#REF!</definedName>
    <definedName name="f_36" localSheetId="68">#REF!</definedName>
    <definedName name="f_36" localSheetId="69">#REF!</definedName>
    <definedName name="f_36" localSheetId="70">#REF!</definedName>
    <definedName name="f_36" localSheetId="71">#REF!</definedName>
    <definedName name="f_36" localSheetId="72">#REF!</definedName>
    <definedName name="f_36" localSheetId="73">#REF!</definedName>
    <definedName name="f_36" localSheetId="74">#REF!</definedName>
    <definedName name="f_36" localSheetId="75">#REF!</definedName>
    <definedName name="f_36" localSheetId="76">#REF!</definedName>
    <definedName name="f_36" localSheetId="77">#REF!</definedName>
    <definedName name="f_36" localSheetId="78">#REF!</definedName>
    <definedName name="f_36" localSheetId="79">#REF!</definedName>
    <definedName name="f_36" localSheetId="80">#REF!</definedName>
    <definedName name="f_36" localSheetId="81">#REF!</definedName>
    <definedName name="f_36" localSheetId="82">#REF!</definedName>
    <definedName name="f_36" localSheetId="83">#REF!</definedName>
    <definedName name="f_36" localSheetId="84">#REF!</definedName>
    <definedName name="f_36" localSheetId="85">#REF!</definedName>
    <definedName name="f_36" localSheetId="86">#REF!</definedName>
    <definedName name="f_36" localSheetId="87">#REF!</definedName>
    <definedName name="f_36" localSheetId="88">#REF!</definedName>
    <definedName name="f_36" localSheetId="89">#REF!</definedName>
    <definedName name="f_36" localSheetId="90">#REF!</definedName>
    <definedName name="f_36" localSheetId="91">#REF!</definedName>
    <definedName name="f_36" localSheetId="92">#REF!</definedName>
    <definedName name="f_36" localSheetId="93">#REF!</definedName>
    <definedName name="f_36" localSheetId="94">#REF!</definedName>
    <definedName name="f_36" localSheetId="95">#REF!</definedName>
    <definedName name="f_36" localSheetId="96">#REF!</definedName>
    <definedName name="f_36" localSheetId="97">#REF!</definedName>
    <definedName name="f_36" localSheetId="98">#REF!</definedName>
    <definedName name="f_36" localSheetId="99">#REF!</definedName>
    <definedName name="f_36">#REF!</definedName>
    <definedName name="f_37" localSheetId="45">#REF!</definedName>
    <definedName name="f_37" localSheetId="43">#REF!</definedName>
    <definedName name="f_37" localSheetId="44">#REF!</definedName>
    <definedName name="f_37" localSheetId="46">#REF!</definedName>
    <definedName name="f_37" localSheetId="47">#REF!</definedName>
    <definedName name="f_37" localSheetId="48">#REF!</definedName>
    <definedName name="f_37" localSheetId="49">#REF!</definedName>
    <definedName name="f_37" localSheetId="50">#REF!</definedName>
    <definedName name="f_37" localSheetId="51">#REF!</definedName>
    <definedName name="f_37" localSheetId="52">#REF!</definedName>
    <definedName name="f_37" localSheetId="53">#REF!</definedName>
    <definedName name="f_37" localSheetId="54">#REF!</definedName>
    <definedName name="f_37" localSheetId="55">#REF!</definedName>
    <definedName name="f_37" localSheetId="56">#REF!</definedName>
    <definedName name="f_37" localSheetId="57">#REF!</definedName>
    <definedName name="f_37" localSheetId="58">#REF!</definedName>
    <definedName name="f_37" localSheetId="59">#REF!</definedName>
    <definedName name="f_37" localSheetId="60">#REF!</definedName>
    <definedName name="f_37" localSheetId="61">#REF!</definedName>
    <definedName name="f_37" localSheetId="62">#REF!</definedName>
    <definedName name="f_37" localSheetId="63">#REF!</definedName>
    <definedName name="f_37" localSheetId="64">#REF!</definedName>
    <definedName name="f_37" localSheetId="65">#REF!</definedName>
    <definedName name="f_37" localSheetId="66">#REF!</definedName>
    <definedName name="f_37" localSheetId="67">#REF!</definedName>
    <definedName name="f_37" localSheetId="68">#REF!</definedName>
    <definedName name="f_37" localSheetId="69">#REF!</definedName>
    <definedName name="f_37" localSheetId="70">#REF!</definedName>
    <definedName name="f_37" localSheetId="71">#REF!</definedName>
    <definedName name="f_37" localSheetId="72">#REF!</definedName>
    <definedName name="f_37" localSheetId="73">#REF!</definedName>
    <definedName name="f_37" localSheetId="74">#REF!</definedName>
    <definedName name="f_37" localSheetId="75">#REF!</definedName>
    <definedName name="f_37" localSheetId="76">#REF!</definedName>
    <definedName name="f_37" localSheetId="77">#REF!</definedName>
    <definedName name="f_37" localSheetId="78">#REF!</definedName>
    <definedName name="f_37" localSheetId="79">#REF!</definedName>
    <definedName name="f_37" localSheetId="80">#REF!</definedName>
    <definedName name="f_37" localSheetId="81">#REF!</definedName>
    <definedName name="f_37" localSheetId="82">#REF!</definedName>
    <definedName name="f_37" localSheetId="83">#REF!</definedName>
    <definedName name="f_37" localSheetId="84">#REF!</definedName>
    <definedName name="f_37" localSheetId="85">#REF!</definedName>
    <definedName name="f_37" localSheetId="86">#REF!</definedName>
    <definedName name="f_37" localSheetId="87">#REF!</definedName>
    <definedName name="f_37" localSheetId="88">#REF!</definedName>
    <definedName name="f_37" localSheetId="89">#REF!</definedName>
    <definedName name="f_37" localSheetId="90">#REF!</definedName>
    <definedName name="f_37" localSheetId="91">#REF!</definedName>
    <definedName name="f_37" localSheetId="92">#REF!</definedName>
    <definedName name="f_37" localSheetId="93">#REF!</definedName>
    <definedName name="f_37" localSheetId="94">#REF!</definedName>
    <definedName name="f_37" localSheetId="95">#REF!</definedName>
    <definedName name="f_37" localSheetId="96">#REF!</definedName>
    <definedName name="f_37" localSheetId="97">#REF!</definedName>
    <definedName name="f_37" localSheetId="98">#REF!</definedName>
    <definedName name="f_37" localSheetId="99">#REF!</definedName>
    <definedName name="f_37">#REF!</definedName>
    <definedName name="f_38" localSheetId="45">#REF!</definedName>
    <definedName name="f_38" localSheetId="43">#REF!</definedName>
    <definedName name="f_38" localSheetId="44">#REF!</definedName>
    <definedName name="f_38" localSheetId="46">#REF!</definedName>
    <definedName name="f_38" localSheetId="47">#REF!</definedName>
    <definedName name="f_38" localSheetId="48">#REF!</definedName>
    <definedName name="f_38" localSheetId="49">#REF!</definedName>
    <definedName name="f_38" localSheetId="50">#REF!</definedName>
    <definedName name="f_38" localSheetId="51">#REF!</definedName>
    <definedName name="f_38" localSheetId="52">#REF!</definedName>
    <definedName name="f_38" localSheetId="53">#REF!</definedName>
    <definedName name="f_38" localSheetId="54">#REF!</definedName>
    <definedName name="f_38" localSheetId="55">#REF!</definedName>
    <definedName name="f_38" localSheetId="56">#REF!</definedName>
    <definedName name="f_38" localSheetId="57">#REF!</definedName>
    <definedName name="f_38" localSheetId="58">#REF!</definedName>
    <definedName name="f_38" localSheetId="59">#REF!</definedName>
    <definedName name="f_38" localSheetId="60">#REF!</definedName>
    <definedName name="f_38" localSheetId="61">#REF!</definedName>
    <definedName name="f_38" localSheetId="62">#REF!</definedName>
    <definedName name="f_38" localSheetId="63">#REF!</definedName>
    <definedName name="f_38" localSheetId="64">#REF!</definedName>
    <definedName name="f_38" localSheetId="65">#REF!</definedName>
    <definedName name="f_38" localSheetId="66">#REF!</definedName>
    <definedName name="f_38" localSheetId="67">#REF!</definedName>
    <definedName name="f_38" localSheetId="68">#REF!</definedName>
    <definedName name="f_38" localSheetId="69">#REF!</definedName>
    <definedName name="f_38" localSheetId="70">#REF!</definedName>
    <definedName name="f_38" localSheetId="71">#REF!</definedName>
    <definedName name="f_38" localSheetId="72">#REF!</definedName>
    <definedName name="f_38" localSheetId="73">#REF!</definedName>
    <definedName name="f_38" localSheetId="74">#REF!</definedName>
    <definedName name="f_38" localSheetId="75">#REF!</definedName>
    <definedName name="f_38" localSheetId="76">#REF!</definedName>
    <definedName name="f_38" localSheetId="77">#REF!</definedName>
    <definedName name="f_38" localSheetId="78">#REF!</definedName>
    <definedName name="f_38" localSheetId="79">#REF!</definedName>
    <definedName name="f_38" localSheetId="80">#REF!</definedName>
    <definedName name="f_38" localSheetId="81">#REF!</definedName>
    <definedName name="f_38" localSheetId="82">#REF!</definedName>
    <definedName name="f_38" localSheetId="83">#REF!</definedName>
    <definedName name="f_38" localSheetId="84">#REF!</definedName>
    <definedName name="f_38" localSheetId="85">#REF!</definedName>
    <definedName name="f_38" localSheetId="86">#REF!</definedName>
    <definedName name="f_38" localSheetId="87">#REF!</definedName>
    <definedName name="f_38" localSheetId="88">#REF!</definedName>
    <definedName name="f_38" localSheetId="89">#REF!</definedName>
    <definedName name="f_38" localSheetId="90">#REF!</definedName>
    <definedName name="f_38" localSheetId="91">#REF!</definedName>
    <definedName name="f_38" localSheetId="92">#REF!</definedName>
    <definedName name="f_38" localSheetId="93">#REF!</definedName>
    <definedName name="f_38" localSheetId="94">#REF!</definedName>
    <definedName name="f_38" localSheetId="95">#REF!</definedName>
    <definedName name="f_38" localSheetId="96">#REF!</definedName>
    <definedName name="f_38" localSheetId="97">#REF!</definedName>
    <definedName name="f_38" localSheetId="98">#REF!</definedName>
    <definedName name="f_38" localSheetId="99">#REF!</definedName>
    <definedName name="f_38">#REF!</definedName>
    <definedName name="f_39" localSheetId="45">#REF!</definedName>
    <definedName name="f_39" localSheetId="43">#REF!</definedName>
    <definedName name="f_39" localSheetId="44">#REF!</definedName>
    <definedName name="f_39" localSheetId="46">#REF!</definedName>
    <definedName name="f_39" localSheetId="47">#REF!</definedName>
    <definedName name="f_39" localSheetId="48">#REF!</definedName>
    <definedName name="f_39" localSheetId="49">#REF!</definedName>
    <definedName name="f_39" localSheetId="50">#REF!</definedName>
    <definedName name="f_39" localSheetId="51">#REF!</definedName>
    <definedName name="f_39" localSheetId="52">#REF!</definedName>
    <definedName name="f_39" localSheetId="53">#REF!</definedName>
    <definedName name="f_39" localSheetId="54">#REF!</definedName>
    <definedName name="f_39" localSheetId="55">#REF!</definedName>
    <definedName name="f_39" localSheetId="56">#REF!</definedName>
    <definedName name="f_39" localSheetId="57">#REF!</definedName>
    <definedName name="f_39" localSheetId="58">#REF!</definedName>
    <definedName name="f_39" localSheetId="59">#REF!</definedName>
    <definedName name="f_39" localSheetId="60">#REF!</definedName>
    <definedName name="f_39" localSheetId="61">#REF!</definedName>
    <definedName name="f_39" localSheetId="62">#REF!</definedName>
    <definedName name="f_39" localSheetId="63">#REF!</definedName>
    <definedName name="f_39" localSheetId="64">#REF!</definedName>
    <definedName name="f_39" localSheetId="65">#REF!</definedName>
    <definedName name="f_39" localSheetId="66">#REF!</definedName>
    <definedName name="f_39" localSheetId="67">#REF!</definedName>
    <definedName name="f_39" localSheetId="68">#REF!</definedName>
    <definedName name="f_39" localSheetId="69">#REF!</definedName>
    <definedName name="f_39" localSheetId="70">#REF!</definedName>
    <definedName name="f_39" localSheetId="71">#REF!</definedName>
    <definedName name="f_39" localSheetId="72">#REF!</definedName>
    <definedName name="f_39" localSheetId="73">#REF!</definedName>
    <definedName name="f_39" localSheetId="74">#REF!</definedName>
    <definedName name="f_39" localSheetId="75">#REF!</definedName>
    <definedName name="f_39" localSheetId="76">#REF!</definedName>
    <definedName name="f_39" localSheetId="77">#REF!</definedName>
    <definedName name="f_39" localSheetId="78">#REF!</definedName>
    <definedName name="f_39" localSheetId="79">#REF!</definedName>
    <definedName name="f_39" localSheetId="80">#REF!</definedName>
    <definedName name="f_39" localSheetId="81">#REF!</definedName>
    <definedName name="f_39" localSheetId="82">#REF!</definedName>
    <definedName name="f_39" localSheetId="83">#REF!</definedName>
    <definedName name="f_39" localSheetId="84">#REF!</definedName>
    <definedName name="f_39" localSheetId="85">#REF!</definedName>
    <definedName name="f_39" localSheetId="86">#REF!</definedName>
    <definedName name="f_39" localSheetId="87">#REF!</definedName>
    <definedName name="f_39" localSheetId="88">#REF!</definedName>
    <definedName name="f_39" localSheetId="89">#REF!</definedName>
    <definedName name="f_39" localSheetId="90">#REF!</definedName>
    <definedName name="f_39" localSheetId="91">#REF!</definedName>
    <definedName name="f_39" localSheetId="92">#REF!</definedName>
    <definedName name="f_39" localSheetId="93">#REF!</definedName>
    <definedName name="f_39" localSheetId="94">#REF!</definedName>
    <definedName name="f_39" localSheetId="95">#REF!</definedName>
    <definedName name="f_39" localSheetId="96">#REF!</definedName>
    <definedName name="f_39" localSheetId="97">#REF!</definedName>
    <definedName name="f_39" localSheetId="98">#REF!</definedName>
    <definedName name="f_39" localSheetId="99">#REF!</definedName>
    <definedName name="f_39">#REF!</definedName>
    <definedName name="f_40" localSheetId="45">#REF!</definedName>
    <definedName name="f_40" localSheetId="43">#REF!</definedName>
    <definedName name="f_40" localSheetId="44">#REF!</definedName>
    <definedName name="f_40" localSheetId="46">#REF!</definedName>
    <definedName name="f_40" localSheetId="47">#REF!</definedName>
    <definedName name="f_40" localSheetId="48">#REF!</definedName>
    <definedName name="f_40" localSheetId="49">#REF!</definedName>
    <definedName name="f_40" localSheetId="50">#REF!</definedName>
    <definedName name="f_40" localSheetId="51">#REF!</definedName>
    <definedName name="f_40" localSheetId="52">#REF!</definedName>
    <definedName name="f_40" localSheetId="53">#REF!</definedName>
    <definedName name="f_40" localSheetId="54">#REF!</definedName>
    <definedName name="f_40" localSheetId="55">#REF!</definedName>
    <definedName name="f_40" localSheetId="56">#REF!</definedName>
    <definedName name="f_40" localSheetId="57">#REF!</definedName>
    <definedName name="f_40" localSheetId="58">#REF!</definedName>
    <definedName name="f_40" localSheetId="59">#REF!</definedName>
    <definedName name="f_40" localSheetId="60">#REF!</definedName>
    <definedName name="f_40" localSheetId="61">#REF!</definedName>
    <definedName name="f_40" localSheetId="62">#REF!</definedName>
    <definedName name="f_40" localSheetId="63">#REF!</definedName>
    <definedName name="f_40" localSheetId="64">#REF!</definedName>
    <definedName name="f_40" localSheetId="65">#REF!</definedName>
    <definedName name="f_40" localSheetId="66">#REF!</definedName>
    <definedName name="f_40" localSheetId="67">#REF!</definedName>
    <definedName name="f_40" localSheetId="68">#REF!</definedName>
    <definedName name="f_40" localSheetId="69">#REF!</definedName>
    <definedName name="f_40" localSheetId="70">#REF!</definedName>
    <definedName name="f_40" localSheetId="71">#REF!</definedName>
    <definedName name="f_40" localSheetId="72">#REF!</definedName>
    <definedName name="f_40" localSheetId="73">#REF!</definedName>
    <definedName name="f_40" localSheetId="74">#REF!</definedName>
    <definedName name="f_40" localSheetId="75">#REF!</definedName>
    <definedName name="f_40" localSheetId="76">#REF!</definedName>
    <definedName name="f_40" localSheetId="77">#REF!</definedName>
    <definedName name="f_40" localSheetId="78">#REF!</definedName>
    <definedName name="f_40" localSheetId="79">#REF!</definedName>
    <definedName name="f_40" localSheetId="80">#REF!</definedName>
    <definedName name="f_40" localSheetId="81">#REF!</definedName>
    <definedName name="f_40" localSheetId="82">#REF!</definedName>
    <definedName name="f_40" localSheetId="83">#REF!</definedName>
    <definedName name="f_40" localSheetId="84">#REF!</definedName>
    <definedName name="f_40" localSheetId="85">#REF!</definedName>
    <definedName name="f_40" localSheetId="86">#REF!</definedName>
    <definedName name="f_40" localSheetId="87">#REF!</definedName>
    <definedName name="f_40" localSheetId="88">#REF!</definedName>
    <definedName name="f_40" localSheetId="89">#REF!</definedName>
    <definedName name="f_40" localSheetId="90">#REF!</definedName>
    <definedName name="f_40" localSheetId="91">#REF!</definedName>
    <definedName name="f_40" localSheetId="92">#REF!</definedName>
    <definedName name="f_40" localSheetId="93">#REF!</definedName>
    <definedName name="f_40" localSheetId="94">#REF!</definedName>
    <definedName name="f_40" localSheetId="95">#REF!</definedName>
    <definedName name="f_40" localSheetId="96">#REF!</definedName>
    <definedName name="f_40" localSheetId="97">#REF!</definedName>
    <definedName name="f_40" localSheetId="98">#REF!</definedName>
    <definedName name="f_40" localSheetId="99">#REF!</definedName>
    <definedName name="f_40">#REF!</definedName>
    <definedName name="f_bucode" localSheetId="45">#REF!</definedName>
    <definedName name="f_bucode" localSheetId="43">#REF!</definedName>
    <definedName name="f_bucode" localSheetId="44">#REF!</definedName>
    <definedName name="f_bucode" localSheetId="46">#REF!</definedName>
    <definedName name="f_bucode" localSheetId="47">#REF!</definedName>
    <definedName name="f_bucode" localSheetId="48">#REF!</definedName>
    <definedName name="f_bucode" localSheetId="49">#REF!</definedName>
    <definedName name="f_bucode" localSheetId="50">#REF!</definedName>
    <definedName name="f_bucode" localSheetId="51">#REF!</definedName>
    <definedName name="f_bucode" localSheetId="52">#REF!</definedName>
    <definedName name="f_bucode" localSheetId="53">#REF!</definedName>
    <definedName name="f_bucode" localSheetId="54">#REF!</definedName>
    <definedName name="f_bucode" localSheetId="55">#REF!</definedName>
    <definedName name="f_bucode" localSheetId="56">#REF!</definedName>
    <definedName name="f_bucode" localSheetId="57">#REF!</definedName>
    <definedName name="f_bucode" localSheetId="58">#REF!</definedName>
    <definedName name="f_bucode" localSheetId="59">#REF!</definedName>
    <definedName name="f_bucode" localSheetId="60">#REF!</definedName>
    <definedName name="f_bucode" localSheetId="61">#REF!</definedName>
    <definedName name="f_bucode" localSheetId="62">#REF!</definedName>
    <definedName name="f_bucode" localSheetId="63">#REF!</definedName>
    <definedName name="f_bucode" localSheetId="64">#REF!</definedName>
    <definedName name="f_bucode" localSheetId="65">#REF!</definedName>
    <definedName name="f_bucode" localSheetId="66">#REF!</definedName>
    <definedName name="f_bucode" localSheetId="67">#REF!</definedName>
    <definedName name="f_bucode" localSheetId="68">#REF!</definedName>
    <definedName name="f_bucode" localSheetId="69">#REF!</definedName>
    <definedName name="f_bucode" localSheetId="70">#REF!</definedName>
    <definedName name="f_bucode" localSheetId="71">#REF!</definedName>
    <definedName name="f_bucode" localSheetId="72">#REF!</definedName>
    <definedName name="f_bucode" localSheetId="73">#REF!</definedName>
    <definedName name="f_bucode" localSheetId="74">#REF!</definedName>
    <definedName name="f_bucode" localSheetId="75">#REF!</definedName>
    <definedName name="f_bucode" localSheetId="76">#REF!</definedName>
    <definedName name="f_bucode" localSheetId="77">#REF!</definedName>
    <definedName name="f_bucode" localSheetId="78">#REF!</definedName>
    <definedName name="f_bucode" localSheetId="79">#REF!</definedName>
    <definedName name="f_bucode" localSheetId="80">#REF!</definedName>
    <definedName name="f_bucode" localSheetId="81">#REF!</definedName>
    <definedName name="f_bucode" localSheetId="82">#REF!</definedName>
    <definedName name="f_bucode" localSheetId="83">#REF!</definedName>
    <definedName name="f_bucode" localSheetId="84">#REF!</definedName>
    <definedName name="f_bucode" localSheetId="85">#REF!</definedName>
    <definedName name="f_bucode" localSheetId="86">#REF!</definedName>
    <definedName name="f_bucode" localSheetId="87">#REF!</definedName>
    <definedName name="f_bucode" localSheetId="88">#REF!</definedName>
    <definedName name="f_bucode" localSheetId="89">#REF!</definedName>
    <definedName name="f_bucode" localSheetId="90">#REF!</definedName>
    <definedName name="f_bucode" localSheetId="91">#REF!</definedName>
    <definedName name="f_bucode" localSheetId="92">#REF!</definedName>
    <definedName name="f_bucode" localSheetId="93">#REF!</definedName>
    <definedName name="f_bucode" localSheetId="94">#REF!</definedName>
    <definedName name="f_bucode" localSheetId="95">#REF!</definedName>
    <definedName name="f_bucode" localSheetId="96">#REF!</definedName>
    <definedName name="f_bucode" localSheetId="97">#REF!</definedName>
    <definedName name="f_bucode" localSheetId="98">#REF!</definedName>
    <definedName name="f_bucode" localSheetId="99">#REF!</definedName>
    <definedName name="f_bucode">#REF!</definedName>
    <definedName name="f_buname" localSheetId="45">#REF!</definedName>
    <definedName name="f_buname" localSheetId="43">#REF!</definedName>
    <definedName name="f_buname" localSheetId="44">#REF!</definedName>
    <definedName name="f_buname" localSheetId="46">#REF!</definedName>
    <definedName name="f_buname" localSheetId="47">#REF!</definedName>
    <definedName name="f_buname" localSheetId="48">#REF!</definedName>
    <definedName name="f_buname" localSheetId="49">#REF!</definedName>
    <definedName name="f_buname" localSheetId="50">#REF!</definedName>
    <definedName name="f_buname" localSheetId="51">#REF!</definedName>
    <definedName name="f_buname" localSheetId="52">#REF!</definedName>
    <definedName name="f_buname" localSheetId="53">#REF!</definedName>
    <definedName name="f_buname" localSheetId="54">#REF!</definedName>
    <definedName name="f_buname" localSheetId="55">#REF!</definedName>
    <definedName name="f_buname" localSheetId="56">#REF!</definedName>
    <definedName name="f_buname" localSheetId="57">#REF!</definedName>
    <definedName name="f_buname" localSheetId="58">#REF!</definedName>
    <definedName name="f_buname" localSheetId="59">#REF!</definedName>
    <definedName name="f_buname" localSheetId="60">#REF!</definedName>
    <definedName name="f_buname" localSheetId="61">#REF!</definedName>
    <definedName name="f_buname" localSheetId="62">#REF!</definedName>
    <definedName name="f_buname" localSheetId="63">#REF!</definedName>
    <definedName name="f_buname" localSheetId="64">#REF!</definedName>
    <definedName name="f_buname" localSheetId="65">#REF!</definedName>
    <definedName name="f_buname" localSheetId="66">#REF!</definedName>
    <definedName name="f_buname" localSheetId="67">#REF!</definedName>
    <definedName name="f_buname" localSheetId="68">#REF!</definedName>
    <definedName name="f_buname" localSheetId="69">#REF!</definedName>
    <definedName name="f_buname" localSheetId="70">#REF!</definedName>
    <definedName name="f_buname" localSheetId="71">#REF!</definedName>
    <definedName name="f_buname" localSheetId="72">#REF!</definedName>
    <definedName name="f_buname" localSheetId="73">#REF!</definedName>
    <definedName name="f_buname" localSheetId="74">#REF!</definedName>
    <definedName name="f_buname" localSheetId="75">#REF!</definedName>
    <definedName name="f_buname" localSheetId="76">#REF!</definedName>
    <definedName name="f_buname" localSheetId="77">#REF!</definedName>
    <definedName name="f_buname" localSheetId="78">#REF!</definedName>
    <definedName name="f_buname" localSheetId="79">#REF!</definedName>
    <definedName name="f_buname" localSheetId="80">#REF!</definedName>
    <definedName name="f_buname" localSheetId="81">#REF!</definedName>
    <definedName name="f_buname" localSheetId="82">#REF!</definedName>
    <definedName name="f_buname" localSheetId="83">#REF!</definedName>
    <definedName name="f_buname" localSheetId="84">#REF!</definedName>
    <definedName name="f_buname" localSheetId="85">#REF!</definedName>
    <definedName name="f_buname" localSheetId="86">#REF!</definedName>
    <definedName name="f_buname" localSheetId="87">#REF!</definedName>
    <definedName name="f_buname" localSheetId="88">#REF!</definedName>
    <definedName name="f_buname" localSheetId="89">#REF!</definedName>
    <definedName name="f_buname" localSheetId="90">#REF!</definedName>
    <definedName name="f_buname" localSheetId="91">#REF!</definedName>
    <definedName name="f_buname" localSheetId="92">#REF!</definedName>
    <definedName name="f_buname" localSheetId="93">#REF!</definedName>
    <definedName name="f_buname" localSheetId="94">#REF!</definedName>
    <definedName name="f_buname" localSheetId="95">#REF!</definedName>
    <definedName name="f_buname" localSheetId="96">#REF!</definedName>
    <definedName name="f_buname" localSheetId="97">#REF!</definedName>
    <definedName name="f_buname" localSheetId="98">#REF!</definedName>
    <definedName name="f_buname" localSheetId="99">#REF!</definedName>
    <definedName name="f_buname">#REF!</definedName>
    <definedName name="f_date" localSheetId="45">#REF!</definedName>
    <definedName name="f_date" localSheetId="43">#REF!</definedName>
    <definedName name="f_date" localSheetId="44">#REF!</definedName>
    <definedName name="f_date" localSheetId="46">#REF!</definedName>
    <definedName name="f_date" localSheetId="47">#REF!</definedName>
    <definedName name="f_date" localSheetId="48">#REF!</definedName>
    <definedName name="f_date" localSheetId="49">#REF!</definedName>
    <definedName name="f_date" localSheetId="50">#REF!</definedName>
    <definedName name="f_date" localSheetId="51">#REF!</definedName>
    <definedName name="f_date" localSheetId="52">#REF!</definedName>
    <definedName name="f_date" localSheetId="53">#REF!</definedName>
    <definedName name="f_date" localSheetId="54">#REF!</definedName>
    <definedName name="f_date" localSheetId="55">#REF!</definedName>
    <definedName name="f_date" localSheetId="56">#REF!</definedName>
    <definedName name="f_date" localSheetId="57">#REF!</definedName>
    <definedName name="f_date" localSheetId="58">#REF!</definedName>
    <definedName name="f_date" localSheetId="59">#REF!</definedName>
    <definedName name="f_date" localSheetId="60">#REF!</definedName>
    <definedName name="f_date" localSheetId="61">#REF!</definedName>
    <definedName name="f_date" localSheetId="62">#REF!</definedName>
    <definedName name="f_date" localSheetId="63">#REF!</definedName>
    <definedName name="f_date" localSheetId="64">#REF!</definedName>
    <definedName name="f_date" localSheetId="65">#REF!</definedName>
    <definedName name="f_date" localSheetId="66">#REF!</definedName>
    <definedName name="f_date" localSheetId="67">#REF!</definedName>
    <definedName name="f_date" localSheetId="68">#REF!</definedName>
    <definedName name="f_date" localSheetId="69">#REF!</definedName>
    <definedName name="f_date" localSheetId="70">#REF!</definedName>
    <definedName name="f_date" localSheetId="71">#REF!</definedName>
    <definedName name="f_date" localSheetId="72">#REF!</definedName>
    <definedName name="f_date" localSheetId="73">#REF!</definedName>
    <definedName name="f_date" localSheetId="74">#REF!</definedName>
    <definedName name="f_date" localSheetId="75">#REF!</definedName>
    <definedName name="f_date" localSheetId="76">#REF!</definedName>
    <definedName name="f_date" localSheetId="77">#REF!</definedName>
    <definedName name="f_date" localSheetId="78">#REF!</definedName>
    <definedName name="f_date" localSheetId="79">#REF!</definedName>
    <definedName name="f_date" localSheetId="80">#REF!</definedName>
    <definedName name="f_date" localSheetId="81">#REF!</definedName>
    <definedName name="f_date" localSheetId="82">#REF!</definedName>
    <definedName name="f_date" localSheetId="83">#REF!</definedName>
    <definedName name="f_date" localSheetId="84">#REF!</definedName>
    <definedName name="f_date" localSheetId="85">#REF!</definedName>
    <definedName name="f_date" localSheetId="86">#REF!</definedName>
    <definedName name="f_date" localSheetId="87">#REF!</definedName>
    <definedName name="f_date" localSheetId="88">#REF!</definedName>
    <definedName name="f_date" localSheetId="89">#REF!</definedName>
    <definedName name="f_date" localSheetId="90">#REF!</definedName>
    <definedName name="f_date" localSheetId="91">#REF!</definedName>
    <definedName name="f_date" localSheetId="92">#REF!</definedName>
    <definedName name="f_date" localSheetId="93">#REF!</definedName>
    <definedName name="f_date" localSheetId="94">#REF!</definedName>
    <definedName name="f_date" localSheetId="95">#REF!</definedName>
    <definedName name="f_date" localSheetId="96">#REF!</definedName>
    <definedName name="f_date" localSheetId="97">#REF!</definedName>
    <definedName name="f_date" localSheetId="98">#REF!</definedName>
    <definedName name="f_date" localSheetId="99">#REF!</definedName>
    <definedName name="f_date">#REF!</definedName>
    <definedName name="f_formid" localSheetId="45">#REF!</definedName>
    <definedName name="f_formid" localSheetId="43">#REF!</definedName>
    <definedName name="f_formid" localSheetId="44">#REF!</definedName>
    <definedName name="f_formid" localSheetId="46">#REF!</definedName>
    <definedName name="f_formid" localSheetId="47">#REF!</definedName>
    <definedName name="f_formid" localSheetId="48">#REF!</definedName>
    <definedName name="f_formid" localSheetId="49">#REF!</definedName>
    <definedName name="f_formid" localSheetId="50">#REF!</definedName>
    <definedName name="f_formid" localSheetId="51">#REF!</definedName>
    <definedName name="f_formid" localSheetId="52">#REF!</definedName>
    <definedName name="f_formid" localSheetId="53">#REF!</definedName>
    <definedName name="f_formid" localSheetId="54">#REF!</definedName>
    <definedName name="f_formid" localSheetId="55">#REF!</definedName>
    <definedName name="f_formid" localSheetId="56">#REF!</definedName>
    <definedName name="f_formid" localSheetId="57">#REF!</definedName>
    <definedName name="f_formid" localSheetId="58">#REF!</definedName>
    <definedName name="f_formid" localSheetId="59">#REF!</definedName>
    <definedName name="f_formid" localSheetId="60">#REF!</definedName>
    <definedName name="f_formid" localSheetId="61">#REF!</definedName>
    <definedName name="f_formid" localSheetId="62">#REF!</definedName>
    <definedName name="f_formid" localSheetId="63">#REF!</definedName>
    <definedName name="f_formid" localSheetId="64">#REF!</definedName>
    <definedName name="f_formid" localSheetId="65">#REF!</definedName>
    <definedName name="f_formid" localSheetId="66">#REF!</definedName>
    <definedName name="f_formid" localSheetId="67">#REF!</definedName>
    <definedName name="f_formid" localSheetId="68">#REF!</definedName>
    <definedName name="f_formid" localSheetId="69">#REF!</definedName>
    <definedName name="f_formid" localSheetId="70">#REF!</definedName>
    <definedName name="f_formid" localSheetId="71">#REF!</definedName>
    <definedName name="f_formid" localSheetId="72">#REF!</definedName>
    <definedName name="f_formid" localSheetId="73">#REF!</definedName>
    <definedName name="f_formid" localSheetId="74">#REF!</definedName>
    <definedName name="f_formid" localSheetId="75">#REF!</definedName>
    <definedName name="f_formid" localSheetId="76">#REF!</definedName>
    <definedName name="f_formid" localSheetId="77">#REF!</definedName>
    <definedName name="f_formid" localSheetId="78">#REF!</definedName>
    <definedName name="f_formid" localSheetId="79">#REF!</definedName>
    <definedName name="f_formid" localSheetId="80">#REF!</definedName>
    <definedName name="f_formid" localSheetId="81">#REF!</definedName>
    <definedName name="f_formid" localSheetId="82">#REF!</definedName>
    <definedName name="f_formid" localSheetId="83">#REF!</definedName>
    <definedName name="f_formid" localSheetId="84">#REF!</definedName>
    <definedName name="f_formid" localSheetId="85">#REF!</definedName>
    <definedName name="f_formid" localSheetId="86">#REF!</definedName>
    <definedName name="f_formid" localSheetId="87">#REF!</definedName>
    <definedName name="f_formid" localSheetId="88">#REF!</definedName>
    <definedName name="f_formid" localSheetId="89">#REF!</definedName>
    <definedName name="f_formid" localSheetId="90">#REF!</definedName>
    <definedName name="f_formid" localSheetId="91">#REF!</definedName>
    <definedName name="f_formid" localSheetId="92">#REF!</definedName>
    <definedName name="f_formid" localSheetId="93">#REF!</definedName>
    <definedName name="f_formid" localSheetId="94">#REF!</definedName>
    <definedName name="f_formid" localSheetId="95">#REF!</definedName>
    <definedName name="f_formid" localSheetId="96">#REF!</definedName>
    <definedName name="f_formid" localSheetId="97">#REF!</definedName>
    <definedName name="f_formid" localSheetId="98">#REF!</definedName>
    <definedName name="f_formid" localSheetId="99">#REF!</definedName>
    <definedName name="f_formid">#REF!</definedName>
    <definedName name="f_formname" localSheetId="45">#REF!</definedName>
    <definedName name="f_formname" localSheetId="43">#REF!</definedName>
    <definedName name="f_formname" localSheetId="44">#REF!</definedName>
    <definedName name="f_formname" localSheetId="46">#REF!</definedName>
    <definedName name="f_formname" localSheetId="47">#REF!</definedName>
    <definedName name="f_formname" localSheetId="48">#REF!</definedName>
    <definedName name="f_formname" localSheetId="49">#REF!</definedName>
    <definedName name="f_formname" localSheetId="50">#REF!</definedName>
    <definedName name="f_formname" localSheetId="51">#REF!</definedName>
    <definedName name="f_formname" localSheetId="52">#REF!</definedName>
    <definedName name="f_formname" localSheetId="53">#REF!</definedName>
    <definedName name="f_formname" localSheetId="54">#REF!</definedName>
    <definedName name="f_formname" localSheetId="55">#REF!</definedName>
    <definedName name="f_formname" localSheetId="56">#REF!</definedName>
    <definedName name="f_formname" localSheetId="57">#REF!</definedName>
    <definedName name="f_formname" localSheetId="58">#REF!</definedName>
    <definedName name="f_formname" localSheetId="59">#REF!</definedName>
    <definedName name="f_formname" localSheetId="60">#REF!</definedName>
    <definedName name="f_formname" localSheetId="61">#REF!</definedName>
    <definedName name="f_formname" localSheetId="62">#REF!</definedName>
    <definedName name="f_formname" localSheetId="63">#REF!</definedName>
    <definedName name="f_formname" localSheetId="64">#REF!</definedName>
    <definedName name="f_formname" localSheetId="65">#REF!</definedName>
    <definedName name="f_formname" localSheetId="66">#REF!</definedName>
    <definedName name="f_formname" localSheetId="67">#REF!</definedName>
    <definedName name="f_formname" localSheetId="68">#REF!</definedName>
    <definedName name="f_formname" localSheetId="69">#REF!</definedName>
    <definedName name="f_formname" localSheetId="70">#REF!</definedName>
    <definedName name="f_formname" localSheetId="71">#REF!</definedName>
    <definedName name="f_formname" localSheetId="72">#REF!</definedName>
    <definedName name="f_formname" localSheetId="73">#REF!</definedName>
    <definedName name="f_formname" localSheetId="74">#REF!</definedName>
    <definedName name="f_formname" localSheetId="75">#REF!</definedName>
    <definedName name="f_formname" localSheetId="76">#REF!</definedName>
    <definedName name="f_formname" localSheetId="77">#REF!</definedName>
    <definedName name="f_formname" localSheetId="78">#REF!</definedName>
    <definedName name="f_formname" localSheetId="79">#REF!</definedName>
    <definedName name="f_formname" localSheetId="80">#REF!</definedName>
    <definedName name="f_formname" localSheetId="81">#REF!</definedName>
    <definedName name="f_formname" localSheetId="82">#REF!</definedName>
    <definedName name="f_formname" localSheetId="83">#REF!</definedName>
    <definedName name="f_formname" localSheetId="84">#REF!</definedName>
    <definedName name="f_formname" localSheetId="85">#REF!</definedName>
    <definedName name="f_formname" localSheetId="86">#REF!</definedName>
    <definedName name="f_formname" localSheetId="87">#REF!</definedName>
    <definedName name="f_formname" localSheetId="88">#REF!</definedName>
    <definedName name="f_formname" localSheetId="89">#REF!</definedName>
    <definedName name="f_formname" localSheetId="90">#REF!</definedName>
    <definedName name="f_formname" localSheetId="91">#REF!</definedName>
    <definedName name="f_formname" localSheetId="92">#REF!</definedName>
    <definedName name="f_formname" localSheetId="93">#REF!</definedName>
    <definedName name="f_formname" localSheetId="94">#REF!</definedName>
    <definedName name="f_formname" localSheetId="95">#REF!</definedName>
    <definedName name="f_formname" localSheetId="96">#REF!</definedName>
    <definedName name="f_formname" localSheetId="97">#REF!</definedName>
    <definedName name="f_formname" localSheetId="98">#REF!</definedName>
    <definedName name="f_formname" localSheetId="99">#REF!</definedName>
    <definedName name="f_formname">#REF!</definedName>
    <definedName name="f_page" localSheetId="45">#REF!</definedName>
    <definedName name="f_page" localSheetId="43">#REF!</definedName>
    <definedName name="f_page" localSheetId="44">#REF!</definedName>
    <definedName name="f_page" localSheetId="46">#REF!</definedName>
    <definedName name="f_page" localSheetId="47">#REF!</definedName>
    <definedName name="f_page" localSheetId="48">#REF!</definedName>
    <definedName name="f_page" localSheetId="49">#REF!</definedName>
    <definedName name="f_page" localSheetId="50">#REF!</definedName>
    <definedName name="f_page" localSheetId="51">#REF!</definedName>
    <definedName name="f_page" localSheetId="52">#REF!</definedName>
    <definedName name="f_page" localSheetId="53">#REF!</definedName>
    <definedName name="f_page" localSheetId="54">#REF!</definedName>
    <definedName name="f_page" localSheetId="55">#REF!</definedName>
    <definedName name="f_page" localSheetId="56">#REF!</definedName>
    <definedName name="f_page" localSheetId="57">#REF!</definedName>
    <definedName name="f_page" localSheetId="58">#REF!</definedName>
    <definedName name="f_page" localSheetId="59">#REF!</definedName>
    <definedName name="f_page" localSheetId="60">#REF!</definedName>
    <definedName name="f_page" localSheetId="61">#REF!</definedName>
    <definedName name="f_page" localSheetId="62">#REF!</definedName>
    <definedName name="f_page" localSheetId="63">#REF!</definedName>
    <definedName name="f_page" localSheetId="64">#REF!</definedName>
    <definedName name="f_page" localSheetId="65">#REF!</definedName>
    <definedName name="f_page" localSheetId="66">#REF!</definedName>
    <definedName name="f_page" localSheetId="67">#REF!</definedName>
    <definedName name="f_page" localSheetId="68">#REF!</definedName>
    <definedName name="f_page" localSheetId="69">#REF!</definedName>
    <definedName name="f_page" localSheetId="70">#REF!</definedName>
    <definedName name="f_page" localSheetId="71">#REF!</definedName>
    <definedName name="f_page" localSheetId="72">#REF!</definedName>
    <definedName name="f_page" localSheetId="73">#REF!</definedName>
    <definedName name="f_page" localSheetId="74">#REF!</definedName>
    <definedName name="f_page" localSheetId="75">#REF!</definedName>
    <definedName name="f_page" localSheetId="76">#REF!</definedName>
    <definedName name="f_page" localSheetId="77">#REF!</definedName>
    <definedName name="f_page" localSheetId="78">#REF!</definedName>
    <definedName name="f_page" localSheetId="79">#REF!</definedName>
    <definedName name="f_page" localSheetId="80">#REF!</definedName>
    <definedName name="f_page" localSheetId="81">#REF!</definedName>
    <definedName name="f_page" localSheetId="82">#REF!</definedName>
    <definedName name="f_page" localSheetId="83">#REF!</definedName>
    <definedName name="f_page" localSheetId="84">#REF!</definedName>
    <definedName name="f_page" localSheetId="85">#REF!</definedName>
    <definedName name="f_page" localSheetId="86">#REF!</definedName>
    <definedName name="f_page" localSheetId="87">#REF!</definedName>
    <definedName name="f_page" localSheetId="88">#REF!</definedName>
    <definedName name="f_page" localSheetId="89">#REF!</definedName>
    <definedName name="f_page" localSheetId="90">#REF!</definedName>
    <definedName name="f_page" localSheetId="91">#REF!</definedName>
    <definedName name="f_page" localSheetId="92">#REF!</definedName>
    <definedName name="f_page" localSheetId="93">#REF!</definedName>
    <definedName name="f_page" localSheetId="94">#REF!</definedName>
    <definedName name="f_page" localSheetId="95">#REF!</definedName>
    <definedName name="f_page" localSheetId="96">#REF!</definedName>
    <definedName name="f_page" localSheetId="97">#REF!</definedName>
    <definedName name="f_page" localSheetId="98">#REF!</definedName>
    <definedName name="f_page" localSheetId="99">#REF!</definedName>
    <definedName name="f_page">#REF!</definedName>
    <definedName name="FA" localSheetId="22">[2]A!#REF!</definedName>
    <definedName name="FA" localSheetId="23">[2]A!#REF!</definedName>
    <definedName name="FA" localSheetId="24">[2]A!#REF!</definedName>
    <definedName name="FA" localSheetId="25">[2]A!#REF!</definedName>
    <definedName name="FA" localSheetId="26">[2]A!#REF!</definedName>
    <definedName name="FA" localSheetId="27">[2]A!#REF!</definedName>
    <definedName name="FA" localSheetId="28">[2]A!#REF!</definedName>
    <definedName name="FA" localSheetId="29">[2]A!#REF!</definedName>
    <definedName name="FA" localSheetId="30">[2]A!#REF!</definedName>
    <definedName name="FA" localSheetId="31">[2]A!#REF!</definedName>
    <definedName name="FA" localSheetId="32">[2]A!#REF!</definedName>
    <definedName name="FA" localSheetId="33">[2]A!#REF!</definedName>
    <definedName name="FA" localSheetId="34">[2]A!#REF!</definedName>
    <definedName name="FA" localSheetId="35">[2]A!#REF!</definedName>
    <definedName name="FA" localSheetId="36">[2]A!#REF!</definedName>
    <definedName name="FA" localSheetId="37">[2]A!#REF!</definedName>
    <definedName name="FA" localSheetId="38">[2]A!#REF!</definedName>
    <definedName name="FA" localSheetId="39">[2]A!#REF!</definedName>
    <definedName name="FA" localSheetId="40">[2]A!#REF!</definedName>
    <definedName name="FA" localSheetId="41">[2]A!#REF!</definedName>
    <definedName name="FA" localSheetId="42">[2]A!#REF!</definedName>
    <definedName name="FA" localSheetId="45">[2]A!#REF!</definedName>
    <definedName name="FA" localSheetId="43">[2]A!#REF!</definedName>
    <definedName name="FA" localSheetId="44">[2]A!#REF!</definedName>
    <definedName name="FA" localSheetId="46">[2]A!#REF!</definedName>
    <definedName name="FA" localSheetId="47">[2]A!#REF!</definedName>
    <definedName name="FA" localSheetId="48">[2]A!#REF!</definedName>
    <definedName name="FA" localSheetId="49">[2]A!#REF!</definedName>
    <definedName name="FA" localSheetId="50">[2]A!#REF!</definedName>
    <definedName name="FA" localSheetId="51">[2]A!#REF!</definedName>
    <definedName name="FA" localSheetId="52">[2]A!#REF!</definedName>
    <definedName name="FA" localSheetId="53">[2]A!#REF!</definedName>
    <definedName name="FA" localSheetId="54">[2]A!#REF!</definedName>
    <definedName name="FA" localSheetId="55">[2]A!#REF!</definedName>
    <definedName name="FA" localSheetId="56">[2]A!#REF!</definedName>
    <definedName name="FA" localSheetId="57">[2]A!#REF!</definedName>
    <definedName name="FA" localSheetId="58">[2]A!#REF!</definedName>
    <definedName name="FA" localSheetId="59">[2]A!#REF!</definedName>
    <definedName name="FA" localSheetId="60">[2]A!#REF!</definedName>
    <definedName name="FA" localSheetId="61">[2]A!#REF!</definedName>
    <definedName name="FA" localSheetId="62">[2]A!#REF!</definedName>
    <definedName name="FA" localSheetId="63">[2]A!#REF!</definedName>
    <definedName name="FA" localSheetId="64">[2]A!#REF!</definedName>
    <definedName name="FA" localSheetId="65">[2]A!#REF!</definedName>
    <definedName name="FA" localSheetId="66">[2]A!#REF!</definedName>
    <definedName name="FA" localSheetId="67">[2]A!#REF!</definedName>
    <definedName name="FA" localSheetId="68">[2]A!#REF!</definedName>
    <definedName name="FA" localSheetId="69">[2]A!#REF!</definedName>
    <definedName name="FA" localSheetId="70">[2]A!#REF!</definedName>
    <definedName name="FA" localSheetId="71">[2]A!#REF!</definedName>
    <definedName name="FA" localSheetId="72">[2]A!#REF!</definedName>
    <definedName name="FA" localSheetId="73">[2]A!#REF!</definedName>
    <definedName name="FA" localSheetId="74">[2]A!#REF!</definedName>
    <definedName name="FA" localSheetId="75">[2]A!#REF!</definedName>
    <definedName name="FA" localSheetId="76">[2]A!#REF!</definedName>
    <definedName name="FA" localSheetId="77">[2]A!#REF!</definedName>
    <definedName name="FA" localSheetId="78">[2]A!#REF!</definedName>
    <definedName name="FA" localSheetId="79">[2]A!#REF!</definedName>
    <definedName name="FA" localSheetId="80">[2]A!#REF!</definedName>
    <definedName name="FA" localSheetId="81">[2]A!#REF!</definedName>
    <definedName name="FA" localSheetId="82">[2]A!#REF!</definedName>
    <definedName name="FA" localSheetId="83">[2]A!#REF!</definedName>
    <definedName name="FA" localSheetId="84">[2]A!#REF!</definedName>
    <definedName name="FA" localSheetId="85">[2]A!#REF!</definedName>
    <definedName name="FA" localSheetId="86">[2]A!#REF!</definedName>
    <definedName name="FA" localSheetId="87">[2]A!#REF!</definedName>
    <definedName name="FA" localSheetId="88">[2]A!#REF!</definedName>
    <definedName name="FA" localSheetId="89">[2]A!#REF!</definedName>
    <definedName name="FA" localSheetId="90">[2]A!#REF!</definedName>
    <definedName name="FA" localSheetId="91">[2]A!#REF!</definedName>
    <definedName name="FA" localSheetId="92">[2]A!#REF!</definedName>
    <definedName name="FA" localSheetId="93">[2]A!#REF!</definedName>
    <definedName name="FA" localSheetId="94">[2]A!#REF!</definedName>
    <definedName name="FA" localSheetId="95">[2]A!#REF!</definedName>
    <definedName name="FA" localSheetId="96">[2]A!#REF!</definedName>
    <definedName name="FA" localSheetId="97">[2]A!#REF!</definedName>
    <definedName name="FA" localSheetId="98">[2]A!#REF!</definedName>
    <definedName name="FA" localSheetId="99">[2]A!#REF!</definedName>
    <definedName name="FA" localSheetId="15">[2]A!#REF!</definedName>
    <definedName name="FA" localSheetId="16">[2]A!#REF!</definedName>
    <definedName name="FA" localSheetId="17">[2]A!#REF!</definedName>
    <definedName name="FA" localSheetId="18">[2]A!#REF!</definedName>
    <definedName name="FA" localSheetId="19">[2]A!#REF!</definedName>
    <definedName name="FA" localSheetId="20">[2]A!#REF!</definedName>
    <definedName name="FA" localSheetId="21">[2]A!#REF!</definedName>
    <definedName name="FA" localSheetId="14">[2]A!#REF!</definedName>
    <definedName name="FA" localSheetId="7">[2]A!#REF!</definedName>
    <definedName name="FA" localSheetId="8">[2]A!#REF!</definedName>
    <definedName name="FA" localSheetId="9">[2]A!#REF!</definedName>
    <definedName name="FA" localSheetId="10">[2]A!#REF!</definedName>
    <definedName name="FA" localSheetId="11">[2]A!#REF!</definedName>
    <definedName name="FA" localSheetId="12">[2]A!#REF!</definedName>
    <definedName name="FA" localSheetId="13">[2]A!#REF!</definedName>
    <definedName name="FA" localSheetId="5">[2]A!#REF!</definedName>
    <definedName name="FA" localSheetId="6">[2]A!#REF!</definedName>
    <definedName name="FA">[2]A!#REF!</definedName>
    <definedName name="faizin" localSheetId="22">[11]!Select_RefAct2</definedName>
    <definedName name="faizin" localSheetId="23">[11]!Select_RefAct2</definedName>
    <definedName name="faizin" localSheetId="24">[11]!Select_RefAct2</definedName>
    <definedName name="faizin" localSheetId="25">[11]!Select_RefAct2</definedName>
    <definedName name="faizin" localSheetId="26">[11]!Select_RefAct2</definedName>
    <definedName name="faizin" localSheetId="27">[11]!Select_RefAct2</definedName>
    <definedName name="faizin" localSheetId="28">[11]!Select_RefAct2</definedName>
    <definedName name="faizin" localSheetId="29">[11]!Select_RefAct2</definedName>
    <definedName name="faizin" localSheetId="30">[11]!Select_RefAct2</definedName>
    <definedName name="faizin" localSheetId="31">[11]!Select_RefAct2</definedName>
    <definedName name="faizin" localSheetId="32">[11]!Select_RefAct2</definedName>
    <definedName name="faizin" localSheetId="33">[11]!Select_RefAct2</definedName>
    <definedName name="faizin" localSheetId="34">[11]!Select_RefAct2</definedName>
    <definedName name="faizin" localSheetId="35">[11]!Select_RefAct2</definedName>
    <definedName name="faizin" localSheetId="36">[11]!Select_RefAct2</definedName>
    <definedName name="faizin" localSheetId="37">[11]!Select_RefAct2</definedName>
    <definedName name="faizin" localSheetId="38">[11]!Select_RefAct2</definedName>
    <definedName name="faizin" localSheetId="39">[11]!Select_RefAct2</definedName>
    <definedName name="faizin" localSheetId="40">[11]!Select_RefAct2</definedName>
    <definedName name="faizin" localSheetId="41">[11]!Select_RefAct2</definedName>
    <definedName name="faizin" localSheetId="42">[11]!Select_RefAct2</definedName>
    <definedName name="faizin" localSheetId="45">[11]!Select_RefAct2</definedName>
    <definedName name="faizin" localSheetId="43">[11]!Select_RefAct2</definedName>
    <definedName name="faizin" localSheetId="44">[11]!Select_RefAct2</definedName>
    <definedName name="faizin" localSheetId="46">[11]!Select_RefAct2</definedName>
    <definedName name="faizin" localSheetId="47">[11]!Select_RefAct2</definedName>
    <definedName name="faizin" localSheetId="48">[11]!Select_RefAct2</definedName>
    <definedName name="faizin" localSheetId="49">[11]!Select_RefAct2</definedName>
    <definedName name="faizin" localSheetId="50">[11]!Select_RefAct2</definedName>
    <definedName name="faizin" localSheetId="51">[11]!Select_RefAct2</definedName>
    <definedName name="faizin" localSheetId="52">[11]!Select_RefAct2</definedName>
    <definedName name="faizin" localSheetId="53">[11]!Select_RefAct2</definedName>
    <definedName name="faizin" localSheetId="54">[11]!Select_RefAct2</definedName>
    <definedName name="faizin" localSheetId="55">[11]!Select_RefAct2</definedName>
    <definedName name="faizin" localSheetId="56">[11]!Select_RefAct2</definedName>
    <definedName name="faizin" localSheetId="57">[11]!Select_RefAct2</definedName>
    <definedName name="faizin" localSheetId="58">[11]!Select_RefAct2</definedName>
    <definedName name="faizin" localSheetId="59">[11]!Select_RefAct2</definedName>
    <definedName name="faizin" localSheetId="60">[11]!Select_RefAct2</definedName>
    <definedName name="faizin" localSheetId="61">[11]!Select_RefAct2</definedName>
    <definedName name="faizin" localSheetId="62">[11]!Select_RefAct2</definedName>
    <definedName name="faizin" localSheetId="63">[11]!Select_RefAct2</definedName>
    <definedName name="faizin" localSheetId="64">[11]!Select_RefAct2</definedName>
    <definedName name="faizin" localSheetId="65">[11]!Select_RefAct2</definedName>
    <definedName name="faizin" localSheetId="66">[11]!Select_RefAct2</definedName>
    <definedName name="faizin" localSheetId="67">[11]!Select_RefAct2</definedName>
    <definedName name="faizin" localSheetId="68">[11]!Select_RefAct2</definedName>
    <definedName name="faizin" localSheetId="69">[11]!Select_RefAct2</definedName>
    <definedName name="faizin" localSheetId="70">[11]!Select_RefAct2</definedName>
    <definedName name="faizin" localSheetId="71">[11]!Select_RefAct2</definedName>
    <definedName name="faizin" localSheetId="72">[11]!Select_RefAct2</definedName>
    <definedName name="faizin" localSheetId="73">[11]!Select_RefAct2</definedName>
    <definedName name="faizin" localSheetId="74">[11]!Select_RefAct2</definedName>
    <definedName name="faizin" localSheetId="75">[11]!Select_RefAct2</definedName>
    <definedName name="faizin" localSheetId="76">[11]!Select_RefAct2</definedName>
    <definedName name="faizin" localSheetId="77">[11]!Select_RefAct2</definedName>
    <definedName name="faizin" localSheetId="78">[11]!Select_RefAct2</definedName>
    <definedName name="faizin" localSheetId="79">[11]!Select_RefAct2</definedName>
    <definedName name="faizin" localSheetId="80">[11]!Select_RefAct2</definedName>
    <definedName name="faizin" localSheetId="81">[11]!Select_RefAct2</definedName>
    <definedName name="faizin" localSheetId="82">[11]!Select_RefAct2</definedName>
    <definedName name="faizin" localSheetId="83">[11]!Select_RefAct2</definedName>
    <definedName name="faizin" localSheetId="84">[11]!Select_RefAct2</definedName>
    <definedName name="faizin" localSheetId="85">[11]!Select_RefAct2</definedName>
    <definedName name="faizin" localSheetId="86">[11]!Select_RefAct2</definedName>
    <definedName name="faizin" localSheetId="87">[11]!Select_RefAct2</definedName>
    <definedName name="faizin" localSheetId="88">[11]!Select_RefAct2</definedName>
    <definedName name="faizin" localSheetId="89">[11]!Select_RefAct2</definedName>
    <definedName name="faizin" localSheetId="90">[11]!Select_RefAct2</definedName>
    <definedName name="faizin" localSheetId="91">[11]!Select_RefAct2</definedName>
    <definedName name="faizin" localSheetId="92">[11]!Select_RefAct2</definedName>
    <definedName name="faizin" localSheetId="93">[11]!Select_RefAct2</definedName>
    <definedName name="faizin" localSheetId="94">[11]!Select_RefAct2</definedName>
    <definedName name="faizin" localSheetId="95">[11]!Select_RefAct2</definedName>
    <definedName name="faizin" localSheetId="96">[11]!Select_RefAct2</definedName>
    <definedName name="faizin" localSheetId="97">[11]!Select_RefAct2</definedName>
    <definedName name="faizin" localSheetId="98">[11]!Select_RefAct2</definedName>
    <definedName name="faizin" localSheetId="99">[11]!Select_RefAct2</definedName>
    <definedName name="faizin" localSheetId="15">[11]!Select_RefAct2</definedName>
    <definedName name="faizin" localSheetId="16">[11]!Select_RefAct2</definedName>
    <definedName name="faizin" localSheetId="17">[11]!Select_RefAct2</definedName>
    <definedName name="faizin" localSheetId="18">[11]!Select_RefAct2</definedName>
    <definedName name="faizin" localSheetId="19">[11]!Select_RefAct2</definedName>
    <definedName name="faizin" localSheetId="20">[11]!Select_RefAct2</definedName>
    <definedName name="faizin" localSheetId="21">[11]!Select_RefAct2</definedName>
    <definedName name="faizin" localSheetId="14">[11]!Select_RefAct2</definedName>
    <definedName name="faizin" localSheetId="7">[11]!Select_RefAct2</definedName>
    <definedName name="faizin" localSheetId="8">[11]!Select_RefAct2</definedName>
    <definedName name="faizin" localSheetId="9">[11]!Select_RefAct2</definedName>
    <definedName name="faizin" localSheetId="10">[11]!Select_RefAct2</definedName>
    <definedName name="faizin" localSheetId="11">[11]!Select_RefAct2</definedName>
    <definedName name="faizin" localSheetId="12">[11]!Select_RefAct2</definedName>
    <definedName name="faizin" localSheetId="13">[11]!Select_RefAct2</definedName>
    <definedName name="faizin" localSheetId="5">[11]!Select_RefAct2</definedName>
    <definedName name="faizin" localSheetId="6">[11]!Select_RefAct2</definedName>
    <definedName name="faizin">[11]!Select_RefAct2</definedName>
    <definedName name="FILE" localSheetId="22">#REF!</definedName>
    <definedName name="FILE" localSheetId="23">#REF!</definedName>
    <definedName name="FILE" localSheetId="24">#REF!</definedName>
    <definedName name="FILE" localSheetId="25">#REF!</definedName>
    <definedName name="FILE" localSheetId="26">#REF!</definedName>
    <definedName name="FILE" localSheetId="27">#REF!</definedName>
    <definedName name="FILE" localSheetId="28">#REF!</definedName>
    <definedName name="FILE" localSheetId="29">#REF!</definedName>
    <definedName name="FILE" localSheetId="30">#REF!</definedName>
    <definedName name="FILE" localSheetId="31">#REF!</definedName>
    <definedName name="FILE" localSheetId="32">#REF!</definedName>
    <definedName name="FILE" localSheetId="33">#REF!</definedName>
    <definedName name="FILE" localSheetId="34">#REF!</definedName>
    <definedName name="FILE" localSheetId="35">#REF!</definedName>
    <definedName name="FILE" localSheetId="36">#REF!</definedName>
    <definedName name="FILE" localSheetId="37">#REF!</definedName>
    <definedName name="FILE" localSheetId="38">#REF!</definedName>
    <definedName name="FILE" localSheetId="39">#REF!</definedName>
    <definedName name="FILE" localSheetId="40">#REF!</definedName>
    <definedName name="FILE" localSheetId="41">#REF!</definedName>
    <definedName name="FILE" localSheetId="42">#REF!</definedName>
    <definedName name="FILE" localSheetId="45">#REF!</definedName>
    <definedName name="FILE" localSheetId="43">#REF!</definedName>
    <definedName name="FILE" localSheetId="44">#REF!</definedName>
    <definedName name="FILE" localSheetId="46">#REF!</definedName>
    <definedName name="FILE" localSheetId="47">#REF!</definedName>
    <definedName name="FILE" localSheetId="48">#REF!</definedName>
    <definedName name="FILE" localSheetId="49">#REF!</definedName>
    <definedName name="FILE" localSheetId="50">#REF!</definedName>
    <definedName name="FILE" localSheetId="51">#REF!</definedName>
    <definedName name="FILE" localSheetId="52">#REF!</definedName>
    <definedName name="FILE" localSheetId="53">#REF!</definedName>
    <definedName name="FILE" localSheetId="54">#REF!</definedName>
    <definedName name="FILE" localSheetId="55">#REF!</definedName>
    <definedName name="FILE" localSheetId="56">#REF!</definedName>
    <definedName name="FILE" localSheetId="57">#REF!</definedName>
    <definedName name="FILE" localSheetId="58">#REF!</definedName>
    <definedName name="FILE" localSheetId="59">#REF!</definedName>
    <definedName name="FILE" localSheetId="60">#REF!</definedName>
    <definedName name="FILE" localSheetId="61">#REF!</definedName>
    <definedName name="FILE" localSheetId="62">#REF!</definedName>
    <definedName name="FILE" localSheetId="63">#REF!</definedName>
    <definedName name="FILE" localSheetId="64">#REF!</definedName>
    <definedName name="FILE" localSheetId="65">#REF!</definedName>
    <definedName name="FILE" localSheetId="66">#REF!</definedName>
    <definedName name="FILE" localSheetId="67">#REF!</definedName>
    <definedName name="FILE" localSheetId="68">#REF!</definedName>
    <definedName name="FILE" localSheetId="69">#REF!</definedName>
    <definedName name="FILE" localSheetId="70">#REF!</definedName>
    <definedName name="FILE" localSheetId="71">#REF!</definedName>
    <definedName name="FILE" localSheetId="72">#REF!</definedName>
    <definedName name="FILE" localSheetId="73">#REF!</definedName>
    <definedName name="FILE" localSheetId="74">#REF!</definedName>
    <definedName name="FILE" localSheetId="75">#REF!</definedName>
    <definedName name="FILE" localSheetId="76">#REF!</definedName>
    <definedName name="FILE" localSheetId="77">#REF!</definedName>
    <definedName name="FILE" localSheetId="78">#REF!</definedName>
    <definedName name="FILE" localSheetId="79">#REF!</definedName>
    <definedName name="FILE" localSheetId="80">#REF!</definedName>
    <definedName name="FILE" localSheetId="81">#REF!</definedName>
    <definedName name="FILE" localSheetId="82">#REF!</definedName>
    <definedName name="FILE" localSheetId="83">#REF!</definedName>
    <definedName name="FILE" localSheetId="84">#REF!</definedName>
    <definedName name="FILE" localSheetId="85">#REF!</definedName>
    <definedName name="FILE" localSheetId="86">#REF!</definedName>
    <definedName name="FILE" localSheetId="87">#REF!</definedName>
    <definedName name="FILE" localSheetId="88">#REF!</definedName>
    <definedName name="FILE" localSheetId="89">#REF!</definedName>
    <definedName name="FILE" localSheetId="90">#REF!</definedName>
    <definedName name="FILE" localSheetId="91">#REF!</definedName>
    <definedName name="FILE" localSheetId="92">#REF!</definedName>
    <definedName name="FILE" localSheetId="93">#REF!</definedName>
    <definedName name="FILE" localSheetId="94">#REF!</definedName>
    <definedName name="FILE" localSheetId="95">#REF!</definedName>
    <definedName name="FILE" localSheetId="96">#REF!</definedName>
    <definedName name="FILE" localSheetId="97">#REF!</definedName>
    <definedName name="FILE" localSheetId="98">#REF!</definedName>
    <definedName name="FILE" localSheetId="99">#REF!</definedName>
    <definedName name="FILE" localSheetId="15">#REF!</definedName>
    <definedName name="FILE" localSheetId="16">#REF!</definedName>
    <definedName name="FILE" localSheetId="17">#REF!</definedName>
    <definedName name="FILE" localSheetId="18">#REF!</definedName>
    <definedName name="FILE" localSheetId="19">#REF!</definedName>
    <definedName name="FILE" localSheetId="20">#REF!</definedName>
    <definedName name="FILE" localSheetId="21">#REF!</definedName>
    <definedName name="FILE" localSheetId="14">#REF!</definedName>
    <definedName name="FILE" localSheetId="7">#REF!</definedName>
    <definedName name="FILE" localSheetId="8">#REF!</definedName>
    <definedName name="FILE" localSheetId="9">#REF!</definedName>
    <definedName name="FILE" localSheetId="10">#REF!</definedName>
    <definedName name="FILE" localSheetId="11">#REF!</definedName>
    <definedName name="FILE" localSheetId="12">#REF!</definedName>
    <definedName name="FILE" localSheetId="13">#REF!</definedName>
    <definedName name="FILE" localSheetId="5">#REF!</definedName>
    <definedName name="FILE" localSheetId="6">#REF!</definedName>
    <definedName name="FILE">#REF!</definedName>
    <definedName name="FOBJPN" localSheetId="45">#REF!</definedName>
    <definedName name="FOBJPN" localSheetId="43">#REF!</definedName>
    <definedName name="FOBJPN" localSheetId="44">#REF!</definedName>
    <definedName name="FOBJPN" localSheetId="46">#REF!</definedName>
    <definedName name="FOBJPN" localSheetId="47">#REF!</definedName>
    <definedName name="FOBJPN" localSheetId="48">#REF!</definedName>
    <definedName name="FOBJPN" localSheetId="49">#REF!</definedName>
    <definedName name="FOBJPN" localSheetId="50">#REF!</definedName>
    <definedName name="FOBJPN" localSheetId="51">#REF!</definedName>
    <definedName name="FOBJPN" localSheetId="52">#REF!</definedName>
    <definedName name="FOBJPN" localSheetId="53">#REF!</definedName>
    <definedName name="FOBJPN" localSheetId="54">#REF!</definedName>
    <definedName name="FOBJPN" localSheetId="55">#REF!</definedName>
    <definedName name="FOBJPN" localSheetId="56">#REF!</definedName>
    <definedName name="FOBJPN" localSheetId="57">#REF!</definedName>
    <definedName name="FOBJPN" localSheetId="58">#REF!</definedName>
    <definedName name="FOBJPN" localSheetId="59">#REF!</definedName>
    <definedName name="FOBJPN" localSheetId="60">#REF!</definedName>
    <definedName name="FOBJPN" localSheetId="61">#REF!</definedName>
    <definedName name="FOBJPN" localSheetId="62">#REF!</definedName>
    <definedName name="FOBJPN" localSheetId="63">#REF!</definedName>
    <definedName name="FOBJPN" localSheetId="64">#REF!</definedName>
    <definedName name="FOBJPN" localSheetId="65">#REF!</definedName>
    <definedName name="FOBJPN" localSheetId="66">#REF!</definedName>
    <definedName name="FOBJPN" localSheetId="67">#REF!</definedName>
    <definedName name="FOBJPN" localSheetId="68">#REF!</definedName>
    <definedName name="FOBJPN" localSheetId="69">#REF!</definedName>
    <definedName name="FOBJPN" localSheetId="70">#REF!</definedName>
    <definedName name="FOBJPN" localSheetId="71">#REF!</definedName>
    <definedName name="FOBJPN" localSheetId="72">#REF!</definedName>
    <definedName name="FOBJPN" localSheetId="73">#REF!</definedName>
    <definedName name="FOBJPN" localSheetId="74">#REF!</definedName>
    <definedName name="FOBJPN" localSheetId="75">#REF!</definedName>
    <definedName name="FOBJPN" localSheetId="76">#REF!</definedName>
    <definedName name="FOBJPN" localSheetId="77">#REF!</definedName>
    <definedName name="FOBJPN" localSheetId="78">#REF!</definedName>
    <definedName name="FOBJPN" localSheetId="79">#REF!</definedName>
    <definedName name="FOBJPN" localSheetId="80">#REF!</definedName>
    <definedName name="FOBJPN" localSheetId="81">#REF!</definedName>
    <definedName name="FOBJPN" localSheetId="82">#REF!</definedName>
    <definedName name="FOBJPN" localSheetId="83">#REF!</definedName>
    <definedName name="FOBJPN" localSheetId="84">#REF!</definedName>
    <definedName name="FOBJPN" localSheetId="85">#REF!</definedName>
    <definedName name="FOBJPN" localSheetId="86">#REF!</definedName>
    <definedName name="FOBJPN" localSheetId="87">#REF!</definedName>
    <definedName name="FOBJPN" localSheetId="88">#REF!</definedName>
    <definedName name="FOBJPN" localSheetId="89">#REF!</definedName>
    <definedName name="FOBJPN" localSheetId="90">#REF!</definedName>
    <definedName name="FOBJPN" localSheetId="91">#REF!</definedName>
    <definedName name="FOBJPN" localSheetId="92">#REF!</definedName>
    <definedName name="FOBJPN" localSheetId="93">#REF!</definedName>
    <definedName name="FOBJPN" localSheetId="94">#REF!</definedName>
    <definedName name="FOBJPN" localSheetId="95">#REF!</definedName>
    <definedName name="FOBJPN" localSheetId="96">#REF!</definedName>
    <definedName name="FOBJPN" localSheetId="97">#REF!</definedName>
    <definedName name="FOBJPN" localSheetId="98">#REF!</definedName>
    <definedName name="FOBJPN" localSheetId="99">#REF!</definedName>
    <definedName name="FOBJPN" localSheetId="5">#REF!</definedName>
    <definedName name="FOBJPN">#REF!</definedName>
    <definedName name="HOSPITAL___PT_BII" localSheetId="45">#REF!</definedName>
    <definedName name="HOSPITAL___PT_BII" localSheetId="43">#REF!</definedName>
    <definedName name="HOSPITAL___PT_BII" localSheetId="44">#REF!</definedName>
    <definedName name="HOSPITAL___PT_BII" localSheetId="46">#REF!</definedName>
    <definedName name="HOSPITAL___PT_BII" localSheetId="47">#REF!</definedName>
    <definedName name="HOSPITAL___PT_BII" localSheetId="48">#REF!</definedName>
    <definedName name="HOSPITAL___PT_BII" localSheetId="49">#REF!</definedName>
    <definedName name="HOSPITAL___PT_BII" localSheetId="50">#REF!</definedName>
    <definedName name="HOSPITAL___PT_BII" localSheetId="51">#REF!</definedName>
    <definedName name="HOSPITAL___PT_BII" localSheetId="52">#REF!</definedName>
    <definedName name="HOSPITAL___PT_BII" localSheetId="53">#REF!</definedName>
    <definedName name="HOSPITAL___PT_BII" localSheetId="54">#REF!</definedName>
    <definedName name="HOSPITAL___PT_BII" localSheetId="55">#REF!</definedName>
    <definedName name="HOSPITAL___PT_BII" localSheetId="56">#REF!</definedName>
    <definedName name="HOSPITAL___PT_BII" localSheetId="57">#REF!</definedName>
    <definedName name="HOSPITAL___PT_BII" localSheetId="58">#REF!</definedName>
    <definedName name="HOSPITAL___PT_BII" localSheetId="59">#REF!</definedName>
    <definedName name="HOSPITAL___PT_BII" localSheetId="60">#REF!</definedName>
    <definedName name="HOSPITAL___PT_BII" localSheetId="61">#REF!</definedName>
    <definedName name="HOSPITAL___PT_BII" localSheetId="62">#REF!</definedName>
    <definedName name="HOSPITAL___PT_BII" localSheetId="63">#REF!</definedName>
    <definedName name="HOSPITAL___PT_BII" localSheetId="64">#REF!</definedName>
    <definedName name="HOSPITAL___PT_BII" localSheetId="65">#REF!</definedName>
    <definedName name="HOSPITAL___PT_BII" localSheetId="66">#REF!</definedName>
    <definedName name="HOSPITAL___PT_BII" localSheetId="67">#REF!</definedName>
    <definedName name="HOSPITAL___PT_BII" localSheetId="68">#REF!</definedName>
    <definedName name="HOSPITAL___PT_BII" localSheetId="69">#REF!</definedName>
    <definedName name="HOSPITAL___PT_BII" localSheetId="70">#REF!</definedName>
    <definedName name="HOSPITAL___PT_BII" localSheetId="71">#REF!</definedName>
    <definedName name="HOSPITAL___PT_BII" localSheetId="72">#REF!</definedName>
    <definedName name="HOSPITAL___PT_BII" localSheetId="73">#REF!</definedName>
    <definedName name="HOSPITAL___PT_BII" localSheetId="74">#REF!</definedName>
    <definedName name="HOSPITAL___PT_BII" localSheetId="75">#REF!</definedName>
    <definedName name="HOSPITAL___PT_BII" localSheetId="76">#REF!</definedName>
    <definedName name="HOSPITAL___PT_BII" localSheetId="77">#REF!</definedName>
    <definedName name="HOSPITAL___PT_BII" localSheetId="78">#REF!</definedName>
    <definedName name="HOSPITAL___PT_BII" localSheetId="79">#REF!</definedName>
    <definedName name="HOSPITAL___PT_BII" localSheetId="80">#REF!</definedName>
    <definedName name="HOSPITAL___PT_BII" localSheetId="81">#REF!</definedName>
    <definedName name="HOSPITAL___PT_BII" localSheetId="82">#REF!</definedName>
    <definedName name="HOSPITAL___PT_BII" localSheetId="83">#REF!</definedName>
    <definedName name="HOSPITAL___PT_BII" localSheetId="84">#REF!</definedName>
    <definedName name="HOSPITAL___PT_BII" localSheetId="85">#REF!</definedName>
    <definedName name="HOSPITAL___PT_BII" localSheetId="86">#REF!</definedName>
    <definedName name="HOSPITAL___PT_BII" localSheetId="87">#REF!</definedName>
    <definedName name="HOSPITAL___PT_BII" localSheetId="88">#REF!</definedName>
    <definedName name="HOSPITAL___PT_BII" localSheetId="89">#REF!</definedName>
    <definedName name="HOSPITAL___PT_BII" localSheetId="90">#REF!</definedName>
    <definedName name="HOSPITAL___PT_BII" localSheetId="91">#REF!</definedName>
    <definedName name="HOSPITAL___PT_BII" localSheetId="92">#REF!</definedName>
    <definedName name="HOSPITAL___PT_BII" localSheetId="93">#REF!</definedName>
    <definedName name="HOSPITAL___PT_BII" localSheetId="94">#REF!</definedName>
    <definedName name="HOSPITAL___PT_BII" localSheetId="95">#REF!</definedName>
    <definedName name="HOSPITAL___PT_BII" localSheetId="96">#REF!</definedName>
    <definedName name="HOSPITAL___PT_BII" localSheetId="97">#REF!</definedName>
    <definedName name="HOSPITAL___PT_BII" localSheetId="98">#REF!</definedName>
    <definedName name="HOSPITAL___PT_BII" localSheetId="99">#REF!</definedName>
    <definedName name="HOSPITAL___PT_BII">#REF!</definedName>
    <definedName name="HTML_CodePage" hidden="1">932</definedName>
    <definedName name="HTML_Control" localSheetId="22" hidden="1">{"'179下１'!$B$2:$AM$21"}</definedName>
    <definedName name="HTML_Control" localSheetId="23" hidden="1">{"'179下１'!$B$2:$AM$21"}</definedName>
    <definedName name="HTML_Control" localSheetId="24" hidden="1">{"'179下１'!$B$2:$AM$21"}</definedName>
    <definedName name="HTML_Control" localSheetId="25" hidden="1">{"'179下１'!$B$2:$AM$21"}</definedName>
    <definedName name="HTML_Control" localSheetId="26" hidden="1">{"'179下１'!$B$2:$AM$21"}</definedName>
    <definedName name="HTML_Control" localSheetId="27" hidden="1">{"'179下１'!$B$2:$AM$21"}</definedName>
    <definedName name="HTML_Control" localSheetId="28" hidden="1">{"'179下１'!$B$2:$AM$21"}</definedName>
    <definedName name="HTML_Control" localSheetId="29" hidden="1">{"'179下１'!$B$2:$AM$21"}</definedName>
    <definedName name="HTML_Control" localSheetId="30" hidden="1">{"'179下１'!$B$2:$AM$21"}</definedName>
    <definedName name="HTML_Control" localSheetId="31" hidden="1">{"'179下１'!$B$2:$AM$21"}</definedName>
    <definedName name="HTML_Control" localSheetId="32" hidden="1">{"'179下１'!$B$2:$AM$21"}</definedName>
    <definedName name="HTML_Control" localSheetId="33" hidden="1">{"'179下１'!$B$2:$AM$21"}</definedName>
    <definedName name="HTML_Control" localSheetId="34" hidden="1">{"'179下１'!$B$2:$AM$21"}</definedName>
    <definedName name="HTML_Control" localSheetId="35" hidden="1">{"'179下１'!$B$2:$AM$21"}</definedName>
    <definedName name="HTML_Control" localSheetId="36" hidden="1">{"'179下１'!$B$2:$AM$21"}</definedName>
    <definedName name="HTML_Control" localSheetId="37" hidden="1">{"'179下１'!$B$2:$AM$21"}</definedName>
    <definedName name="HTML_Control" localSheetId="38" hidden="1">{"'179下１'!$B$2:$AM$21"}</definedName>
    <definedName name="HTML_Control" localSheetId="39" hidden="1">{"'179下１'!$B$2:$AM$21"}</definedName>
    <definedName name="HTML_Control" localSheetId="40" hidden="1">{"'179下１'!$B$2:$AM$21"}</definedName>
    <definedName name="HTML_Control" localSheetId="41" hidden="1">{"'179下１'!$B$2:$AM$21"}</definedName>
    <definedName name="HTML_Control" localSheetId="42" hidden="1">{"'179下１'!$B$2:$AM$21"}</definedName>
    <definedName name="HTML_Control" localSheetId="45" hidden="1">{"'179下１'!$B$2:$AM$21"}</definedName>
    <definedName name="HTML_Control" localSheetId="43" hidden="1">{"'179下１'!$B$2:$AM$21"}</definedName>
    <definedName name="HTML_Control" localSheetId="44" hidden="1">{"'179下１'!$B$2:$AM$21"}</definedName>
    <definedName name="HTML_Control" localSheetId="46" hidden="1">{"'179下１'!$B$2:$AM$21"}</definedName>
    <definedName name="HTML_Control" localSheetId="47" hidden="1">{"'179下１'!$B$2:$AM$21"}</definedName>
    <definedName name="HTML_Control" localSheetId="48" hidden="1">{"'179下１'!$B$2:$AM$21"}</definedName>
    <definedName name="HTML_Control" localSheetId="49" hidden="1">{"'179下１'!$B$2:$AM$21"}</definedName>
    <definedName name="HTML_Control" localSheetId="50" hidden="1">{"'179下１'!$B$2:$AM$21"}</definedName>
    <definedName name="HTML_Control" localSheetId="51" hidden="1">{"'179下１'!$B$2:$AM$21"}</definedName>
    <definedName name="HTML_Control" localSheetId="52" hidden="1">{"'179下１'!$B$2:$AM$21"}</definedName>
    <definedName name="HTML_Control" localSheetId="53" hidden="1">{"'179下１'!$B$2:$AM$21"}</definedName>
    <definedName name="HTML_Control" localSheetId="54" hidden="1">{"'179下１'!$B$2:$AM$21"}</definedName>
    <definedName name="HTML_Control" localSheetId="55" hidden="1">{"'179下１'!$B$2:$AM$21"}</definedName>
    <definedName name="HTML_Control" localSheetId="56" hidden="1">{"'179下１'!$B$2:$AM$21"}</definedName>
    <definedName name="HTML_Control" localSheetId="57" hidden="1">{"'179下１'!$B$2:$AM$21"}</definedName>
    <definedName name="HTML_Control" localSheetId="58" hidden="1">{"'179下１'!$B$2:$AM$21"}</definedName>
    <definedName name="HTML_Control" localSheetId="59" hidden="1">{"'179下１'!$B$2:$AM$21"}</definedName>
    <definedName name="HTML_Control" localSheetId="60" hidden="1">{"'179下１'!$B$2:$AM$21"}</definedName>
    <definedName name="HTML_Control" localSheetId="61" hidden="1">{"'179下１'!$B$2:$AM$21"}</definedName>
    <definedName name="HTML_Control" localSheetId="62" hidden="1">{"'179下１'!$B$2:$AM$21"}</definedName>
    <definedName name="HTML_Control" localSheetId="63" hidden="1">{"'179下１'!$B$2:$AM$21"}</definedName>
    <definedName name="HTML_Control" localSheetId="64" hidden="1">{"'179下１'!$B$2:$AM$21"}</definedName>
    <definedName name="HTML_Control" localSheetId="65" hidden="1">{"'179下１'!$B$2:$AM$21"}</definedName>
    <definedName name="HTML_Control" localSheetId="66" hidden="1">{"'179下１'!$B$2:$AM$21"}</definedName>
    <definedName name="HTML_Control" localSheetId="67" hidden="1">{"'179下１'!$B$2:$AM$21"}</definedName>
    <definedName name="HTML_Control" localSheetId="68" hidden="1">{"'179下１'!$B$2:$AM$21"}</definedName>
    <definedName name="HTML_Control" localSheetId="69" hidden="1">{"'179下１'!$B$2:$AM$21"}</definedName>
    <definedName name="HTML_Control" localSheetId="70" hidden="1">{"'179下１'!$B$2:$AM$21"}</definedName>
    <definedName name="HTML_Control" localSheetId="71" hidden="1">{"'179下１'!$B$2:$AM$21"}</definedName>
    <definedName name="HTML_Control" localSheetId="72" hidden="1">{"'179下１'!$B$2:$AM$21"}</definedName>
    <definedName name="HTML_Control" localSheetId="73" hidden="1">{"'179下１'!$B$2:$AM$21"}</definedName>
    <definedName name="HTML_Control" localSheetId="74" hidden="1">{"'179下１'!$B$2:$AM$21"}</definedName>
    <definedName name="HTML_Control" localSheetId="75" hidden="1">{"'179下１'!$B$2:$AM$21"}</definedName>
    <definedName name="HTML_Control" localSheetId="76" hidden="1">{"'179下１'!$B$2:$AM$21"}</definedName>
    <definedName name="HTML_Control" localSheetId="77" hidden="1">{"'179下１'!$B$2:$AM$21"}</definedName>
    <definedName name="HTML_Control" localSheetId="78" hidden="1">{"'179下１'!$B$2:$AM$21"}</definedName>
    <definedName name="HTML_Control" localSheetId="79" hidden="1">{"'179下１'!$B$2:$AM$21"}</definedName>
    <definedName name="HTML_Control" localSheetId="80" hidden="1">{"'179下１'!$B$2:$AM$21"}</definedName>
    <definedName name="HTML_Control" localSheetId="81" hidden="1">{"'179下１'!$B$2:$AM$21"}</definedName>
    <definedName name="HTML_Control" localSheetId="82" hidden="1">{"'179下１'!$B$2:$AM$21"}</definedName>
    <definedName name="HTML_Control" localSheetId="83" hidden="1">{"'179下１'!$B$2:$AM$21"}</definedName>
    <definedName name="HTML_Control" localSheetId="84" hidden="1">{"'179下１'!$B$2:$AM$21"}</definedName>
    <definedName name="HTML_Control" localSheetId="85" hidden="1">{"'179下１'!$B$2:$AM$21"}</definedName>
    <definedName name="HTML_Control" localSheetId="86" hidden="1">{"'179下１'!$B$2:$AM$21"}</definedName>
    <definedName name="HTML_Control" localSheetId="87" hidden="1">{"'179下１'!$B$2:$AM$21"}</definedName>
    <definedName name="HTML_Control" localSheetId="88" hidden="1">{"'179下１'!$B$2:$AM$21"}</definedName>
    <definedName name="HTML_Control" localSheetId="89" hidden="1">{"'179下１'!$B$2:$AM$21"}</definedName>
    <definedName name="HTML_Control" localSheetId="90" hidden="1">{"'179下１'!$B$2:$AM$21"}</definedName>
    <definedName name="HTML_Control" localSheetId="91" hidden="1">{"'179下１'!$B$2:$AM$21"}</definedName>
    <definedName name="HTML_Control" localSheetId="92" hidden="1">{"'179下１'!$B$2:$AM$21"}</definedName>
    <definedName name="HTML_Control" localSheetId="93" hidden="1">{"'179下１'!$B$2:$AM$21"}</definedName>
    <definedName name="HTML_Control" localSheetId="94" hidden="1">{"'179下１'!$B$2:$AM$21"}</definedName>
    <definedName name="HTML_Control" localSheetId="95" hidden="1">{"'179下１'!$B$2:$AM$21"}</definedName>
    <definedName name="HTML_Control" localSheetId="96" hidden="1">{"'179下１'!$B$2:$AM$21"}</definedName>
    <definedName name="HTML_Control" localSheetId="97" hidden="1">{"'179下１'!$B$2:$AM$21"}</definedName>
    <definedName name="HTML_Control" localSheetId="98" hidden="1">{"'179下１'!$B$2:$AM$21"}</definedName>
    <definedName name="HTML_Control" localSheetId="99" hidden="1">{"'179下１'!$B$2:$AM$21"}</definedName>
    <definedName name="HTML_Control" localSheetId="15" hidden="1">{"'179下１'!$B$2:$AM$21"}</definedName>
    <definedName name="HTML_Control" localSheetId="16" hidden="1">{"'179下１'!$B$2:$AM$21"}</definedName>
    <definedName name="HTML_Control" localSheetId="17" hidden="1">{"'179下１'!$B$2:$AM$21"}</definedName>
    <definedName name="HTML_Control" localSheetId="18" hidden="1">{"'179下１'!$B$2:$AM$21"}</definedName>
    <definedName name="HTML_Control" localSheetId="19" hidden="1">{"'179下１'!$B$2:$AM$21"}</definedName>
    <definedName name="HTML_Control" localSheetId="20" hidden="1">{"'179下１'!$B$2:$AM$21"}</definedName>
    <definedName name="HTML_Control" localSheetId="21" hidden="1">{"'179下１'!$B$2:$AM$21"}</definedName>
    <definedName name="HTML_Control" localSheetId="14" hidden="1">{"'179下１'!$B$2:$AM$21"}</definedName>
    <definedName name="HTML_Control" localSheetId="7" hidden="1">{"'179下１'!$B$2:$AM$21"}</definedName>
    <definedName name="HTML_Control" localSheetId="8" hidden="1">{"'179下１'!$B$2:$AM$21"}</definedName>
    <definedName name="HTML_Control" localSheetId="9" hidden="1">{"'179下１'!$B$2:$AM$21"}</definedName>
    <definedName name="HTML_Control" localSheetId="10" hidden="1">{"'179下１'!$B$2:$AM$21"}</definedName>
    <definedName name="HTML_Control" localSheetId="11" hidden="1">{"'179下１'!$B$2:$AM$21"}</definedName>
    <definedName name="HTML_Control" localSheetId="12" hidden="1">{"'179下１'!$B$2:$AM$21"}</definedName>
    <definedName name="HTML_Control" localSheetId="13" hidden="1">{"'179下１'!$B$2:$AM$21"}</definedName>
    <definedName name="HTML_Control" localSheetId="5" hidden="1">{"'179下１'!$B$2:$AM$21"}</definedName>
    <definedName name="HTML_Control" localSheetId="6" hidden="1">{"'179下１'!$B$2:$AM$21"}</definedName>
    <definedName name="HTML_Control" hidden="1">{"'179下１'!$B$2:$AM$21"}</definedName>
    <definedName name="HTML_Description" hidden="1">""</definedName>
    <definedName name="HTML_Email" hidden="1">""</definedName>
    <definedName name="HTML_Header" hidden="1">"179下１"</definedName>
    <definedName name="HTML_LastUpdate" hidden="1">"02/10/23"</definedName>
    <definedName name="HTML_LineAfter" hidden="1">FALSE</definedName>
    <definedName name="HTML_LineBefore" hidden="1">TRUE</definedName>
    <definedName name="HTML_Name" hidden="1">"YAMAHA"</definedName>
    <definedName name="HTML_OBDlg2" hidden="1">TRUE</definedName>
    <definedName name="HTML_OBDlg4" hidden="1">TRUE</definedName>
    <definedName name="HTML_OS" hidden="1">0</definedName>
    <definedName name="HTML_PathFile" hidden="1">"C:\WINDOWS\ﾃﾞｽｸﾄｯﾌﾟ\スケジュール.htm"</definedName>
    <definedName name="HTML_Title" hidden="1">"ＭＳ仙台スケジュール"</definedName>
    <definedName name="IF" localSheetId="22">#REF!</definedName>
    <definedName name="IF" localSheetId="23">#REF!</definedName>
    <definedName name="IF" localSheetId="24">#REF!</definedName>
    <definedName name="IF" localSheetId="25">#REF!</definedName>
    <definedName name="IF" localSheetId="26">#REF!</definedName>
    <definedName name="IF" localSheetId="27">#REF!</definedName>
    <definedName name="IF" localSheetId="28">#REF!</definedName>
    <definedName name="IF" localSheetId="29">#REF!</definedName>
    <definedName name="IF" localSheetId="30">#REF!</definedName>
    <definedName name="IF" localSheetId="31">#REF!</definedName>
    <definedName name="IF" localSheetId="32">#REF!</definedName>
    <definedName name="IF" localSheetId="33">#REF!</definedName>
    <definedName name="IF" localSheetId="34">#REF!</definedName>
    <definedName name="IF" localSheetId="35">#REF!</definedName>
    <definedName name="IF" localSheetId="36">#REF!</definedName>
    <definedName name="IF" localSheetId="37">#REF!</definedName>
    <definedName name="IF" localSheetId="38">#REF!</definedName>
    <definedName name="IF" localSheetId="39">#REF!</definedName>
    <definedName name="IF" localSheetId="40">#REF!</definedName>
    <definedName name="IF" localSheetId="41">#REF!</definedName>
    <definedName name="IF" localSheetId="42">#REF!</definedName>
    <definedName name="IF" localSheetId="45">#REF!</definedName>
    <definedName name="IF" localSheetId="43">#REF!</definedName>
    <definedName name="IF" localSheetId="44">#REF!</definedName>
    <definedName name="IF" localSheetId="46">#REF!</definedName>
    <definedName name="IF" localSheetId="47">#REF!</definedName>
    <definedName name="IF" localSheetId="48">#REF!</definedName>
    <definedName name="IF" localSheetId="49">#REF!</definedName>
    <definedName name="IF" localSheetId="50">#REF!</definedName>
    <definedName name="IF" localSheetId="51">#REF!</definedName>
    <definedName name="IF" localSheetId="52">#REF!</definedName>
    <definedName name="IF" localSheetId="53">#REF!</definedName>
    <definedName name="IF" localSheetId="54">#REF!</definedName>
    <definedName name="IF" localSheetId="55">#REF!</definedName>
    <definedName name="IF" localSheetId="56">#REF!</definedName>
    <definedName name="IF" localSheetId="57">#REF!</definedName>
    <definedName name="IF" localSheetId="58">#REF!</definedName>
    <definedName name="IF" localSheetId="59">#REF!</definedName>
    <definedName name="IF" localSheetId="60">#REF!</definedName>
    <definedName name="IF" localSheetId="61">#REF!</definedName>
    <definedName name="IF" localSheetId="62">#REF!</definedName>
    <definedName name="IF" localSheetId="63">#REF!</definedName>
    <definedName name="IF" localSheetId="64">#REF!</definedName>
    <definedName name="IF" localSheetId="65">#REF!</definedName>
    <definedName name="IF" localSheetId="66">#REF!</definedName>
    <definedName name="IF" localSheetId="67">#REF!</definedName>
    <definedName name="IF" localSheetId="68">#REF!</definedName>
    <definedName name="IF" localSheetId="69">#REF!</definedName>
    <definedName name="IF" localSheetId="70">#REF!</definedName>
    <definedName name="IF" localSheetId="71">#REF!</definedName>
    <definedName name="IF" localSheetId="72">#REF!</definedName>
    <definedName name="IF" localSheetId="73">#REF!</definedName>
    <definedName name="IF" localSheetId="74">#REF!</definedName>
    <definedName name="IF" localSheetId="75">#REF!</definedName>
    <definedName name="IF" localSheetId="76">#REF!</definedName>
    <definedName name="IF" localSheetId="77">#REF!</definedName>
    <definedName name="IF" localSheetId="78">#REF!</definedName>
    <definedName name="IF" localSheetId="79">#REF!</definedName>
    <definedName name="IF" localSheetId="80">#REF!</definedName>
    <definedName name="IF" localSheetId="81">#REF!</definedName>
    <definedName name="IF" localSheetId="82">#REF!</definedName>
    <definedName name="IF" localSheetId="83">#REF!</definedName>
    <definedName name="IF" localSheetId="84">#REF!</definedName>
    <definedName name="IF" localSheetId="85">#REF!</definedName>
    <definedName name="IF" localSheetId="86">#REF!</definedName>
    <definedName name="IF" localSheetId="87">#REF!</definedName>
    <definedName name="IF" localSheetId="88">#REF!</definedName>
    <definedName name="IF" localSheetId="89">#REF!</definedName>
    <definedName name="IF" localSheetId="90">#REF!</definedName>
    <definedName name="IF" localSheetId="91">#REF!</definedName>
    <definedName name="IF" localSheetId="92">#REF!</definedName>
    <definedName name="IF" localSheetId="93">#REF!</definedName>
    <definedName name="IF" localSheetId="94">#REF!</definedName>
    <definedName name="IF" localSheetId="95">#REF!</definedName>
    <definedName name="IF" localSheetId="96">#REF!</definedName>
    <definedName name="IF" localSheetId="97">#REF!</definedName>
    <definedName name="IF" localSheetId="98">#REF!</definedName>
    <definedName name="IF" localSheetId="99">#REF!</definedName>
    <definedName name="IF" localSheetId="15">#REF!</definedName>
    <definedName name="IF" localSheetId="16">#REF!</definedName>
    <definedName name="IF" localSheetId="17">#REF!</definedName>
    <definedName name="IF" localSheetId="18">#REF!</definedName>
    <definedName name="IF" localSheetId="19">#REF!</definedName>
    <definedName name="IF" localSheetId="20">#REF!</definedName>
    <definedName name="IF" localSheetId="21">#REF!</definedName>
    <definedName name="IF" localSheetId="14">#REF!</definedName>
    <definedName name="IF" localSheetId="7">#REF!</definedName>
    <definedName name="IF" localSheetId="8">#REF!</definedName>
    <definedName name="IF" localSheetId="9">#REF!</definedName>
    <definedName name="IF" localSheetId="10">#REF!</definedName>
    <definedName name="IF" localSheetId="11">#REF!</definedName>
    <definedName name="IF" localSheetId="12">#REF!</definedName>
    <definedName name="IF" localSheetId="13">#REF!</definedName>
    <definedName name="IF" localSheetId="5">#REF!</definedName>
    <definedName name="IF" localSheetId="6">#REF!</definedName>
    <definedName name="IF">#REF!</definedName>
    <definedName name="INDRP" localSheetId="45">#REF!</definedName>
    <definedName name="INDRP" localSheetId="43">#REF!</definedName>
    <definedName name="INDRP" localSheetId="44">#REF!</definedName>
    <definedName name="INDRP" localSheetId="46">#REF!</definedName>
    <definedName name="INDRP" localSheetId="47">#REF!</definedName>
    <definedName name="INDRP" localSheetId="48">#REF!</definedName>
    <definedName name="INDRP" localSheetId="49">#REF!</definedName>
    <definedName name="INDRP" localSheetId="50">#REF!</definedName>
    <definedName name="INDRP" localSheetId="51">#REF!</definedName>
    <definedName name="INDRP" localSheetId="52">#REF!</definedName>
    <definedName name="INDRP" localSheetId="53">#REF!</definedName>
    <definedName name="INDRP" localSheetId="54">#REF!</definedName>
    <definedName name="INDRP" localSheetId="55">#REF!</definedName>
    <definedName name="INDRP" localSheetId="56">#REF!</definedName>
    <definedName name="INDRP" localSheetId="57">#REF!</definedName>
    <definedName name="INDRP" localSheetId="58">#REF!</definedName>
    <definedName name="INDRP" localSheetId="59">#REF!</definedName>
    <definedName name="INDRP" localSheetId="60">#REF!</definedName>
    <definedName name="INDRP" localSheetId="61">#REF!</definedName>
    <definedName name="INDRP" localSheetId="62">#REF!</definedName>
    <definedName name="INDRP" localSheetId="63">#REF!</definedName>
    <definedName name="INDRP" localSheetId="64">#REF!</definedName>
    <definedName name="INDRP" localSheetId="65">#REF!</definedName>
    <definedName name="INDRP" localSheetId="66">#REF!</definedName>
    <definedName name="INDRP" localSheetId="67">#REF!</definedName>
    <definedName name="INDRP" localSheetId="68">#REF!</definedName>
    <definedName name="INDRP" localSheetId="69">#REF!</definedName>
    <definedName name="INDRP" localSheetId="70">#REF!</definedName>
    <definedName name="INDRP" localSheetId="71">#REF!</definedName>
    <definedName name="INDRP" localSheetId="72">#REF!</definedName>
    <definedName name="INDRP" localSheetId="73">#REF!</definedName>
    <definedName name="INDRP" localSheetId="74">#REF!</definedName>
    <definedName name="INDRP" localSheetId="75">#REF!</definedName>
    <definedName name="INDRP" localSheetId="76">#REF!</definedName>
    <definedName name="INDRP" localSheetId="77">#REF!</definedName>
    <definedName name="INDRP" localSheetId="78">#REF!</definedName>
    <definedName name="INDRP" localSheetId="79">#REF!</definedName>
    <definedName name="INDRP" localSheetId="80">#REF!</definedName>
    <definedName name="INDRP" localSheetId="81">#REF!</definedName>
    <definedName name="INDRP" localSheetId="82">#REF!</definedName>
    <definedName name="INDRP" localSheetId="83">#REF!</definedName>
    <definedName name="INDRP" localSheetId="84">#REF!</definedName>
    <definedName name="INDRP" localSheetId="85">#REF!</definedName>
    <definedName name="INDRP" localSheetId="86">#REF!</definedName>
    <definedName name="INDRP" localSheetId="87">#REF!</definedName>
    <definedName name="INDRP" localSheetId="88">#REF!</definedName>
    <definedName name="INDRP" localSheetId="89">#REF!</definedName>
    <definedName name="INDRP" localSheetId="90">#REF!</definedName>
    <definedName name="INDRP" localSheetId="91">#REF!</definedName>
    <definedName name="INDRP" localSheetId="92">#REF!</definedName>
    <definedName name="INDRP" localSheetId="93">#REF!</definedName>
    <definedName name="INDRP" localSheetId="94">#REF!</definedName>
    <definedName name="INDRP" localSheetId="95">#REF!</definedName>
    <definedName name="INDRP" localSheetId="96">#REF!</definedName>
    <definedName name="INDRP" localSheetId="97">#REF!</definedName>
    <definedName name="INDRP" localSheetId="98">#REF!</definedName>
    <definedName name="INDRP" localSheetId="99">#REF!</definedName>
    <definedName name="INDRP" localSheetId="5">#REF!</definedName>
    <definedName name="INDRP">#REF!</definedName>
    <definedName name="jdka"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un" localSheetId="22" hidden="1">#REF!</definedName>
    <definedName name="Jun" localSheetId="23" hidden="1">#REF!</definedName>
    <definedName name="Jun" localSheetId="24" hidden="1">#REF!</definedName>
    <definedName name="Jun" localSheetId="25" hidden="1">#REF!</definedName>
    <definedName name="Jun" localSheetId="26" hidden="1">#REF!</definedName>
    <definedName name="Jun" localSheetId="27" hidden="1">#REF!</definedName>
    <definedName name="Jun" localSheetId="28" hidden="1">#REF!</definedName>
    <definedName name="Jun" localSheetId="29" hidden="1">#REF!</definedName>
    <definedName name="Jun" localSheetId="30" hidden="1">#REF!</definedName>
    <definedName name="Jun" localSheetId="31" hidden="1">#REF!</definedName>
    <definedName name="Jun" localSheetId="32" hidden="1">#REF!</definedName>
    <definedName name="Jun" localSheetId="33" hidden="1">#REF!</definedName>
    <definedName name="Jun" localSheetId="34" hidden="1">#REF!</definedName>
    <definedName name="Jun" localSheetId="35" hidden="1">#REF!</definedName>
    <definedName name="Jun" localSheetId="36" hidden="1">#REF!</definedName>
    <definedName name="Jun" localSheetId="37" hidden="1">#REF!</definedName>
    <definedName name="Jun" localSheetId="38" hidden="1">#REF!</definedName>
    <definedName name="Jun" localSheetId="39" hidden="1">#REF!</definedName>
    <definedName name="Jun" localSheetId="40" hidden="1">#REF!</definedName>
    <definedName name="Jun" localSheetId="41" hidden="1">#REF!</definedName>
    <definedName name="Jun" localSheetId="42" hidden="1">#REF!</definedName>
    <definedName name="Jun" localSheetId="45" hidden="1">#REF!</definedName>
    <definedName name="Jun" localSheetId="43" hidden="1">#REF!</definedName>
    <definedName name="Jun" localSheetId="44" hidden="1">#REF!</definedName>
    <definedName name="Jun" localSheetId="46" hidden="1">#REF!</definedName>
    <definedName name="Jun" localSheetId="47" hidden="1">#REF!</definedName>
    <definedName name="Jun" localSheetId="48" hidden="1">#REF!</definedName>
    <definedName name="Jun" localSheetId="49" hidden="1">#REF!</definedName>
    <definedName name="Jun" localSheetId="50" hidden="1">#REF!</definedName>
    <definedName name="Jun" localSheetId="51" hidden="1">#REF!</definedName>
    <definedName name="Jun" localSheetId="52" hidden="1">#REF!</definedName>
    <definedName name="Jun" localSheetId="53" hidden="1">#REF!</definedName>
    <definedName name="Jun" localSheetId="54" hidden="1">#REF!</definedName>
    <definedName name="Jun" localSheetId="55" hidden="1">#REF!</definedName>
    <definedName name="Jun" localSheetId="56" hidden="1">#REF!</definedName>
    <definedName name="Jun" localSheetId="57" hidden="1">#REF!</definedName>
    <definedName name="Jun" localSheetId="58" hidden="1">#REF!</definedName>
    <definedName name="Jun" localSheetId="59" hidden="1">#REF!</definedName>
    <definedName name="Jun" localSheetId="60" hidden="1">#REF!</definedName>
    <definedName name="Jun" localSheetId="61" hidden="1">#REF!</definedName>
    <definedName name="Jun" localSheetId="62" hidden="1">#REF!</definedName>
    <definedName name="Jun" localSheetId="63" hidden="1">#REF!</definedName>
    <definedName name="Jun" localSheetId="64" hidden="1">#REF!</definedName>
    <definedName name="Jun" localSheetId="65" hidden="1">#REF!</definedName>
    <definedName name="Jun" localSheetId="66" hidden="1">#REF!</definedName>
    <definedName name="Jun" localSheetId="67" hidden="1">#REF!</definedName>
    <definedName name="Jun" localSheetId="68" hidden="1">#REF!</definedName>
    <definedName name="Jun" localSheetId="69" hidden="1">#REF!</definedName>
    <definedName name="Jun" localSheetId="70" hidden="1">#REF!</definedName>
    <definedName name="Jun" localSheetId="71" hidden="1">#REF!</definedName>
    <definedName name="Jun" localSheetId="72" hidden="1">#REF!</definedName>
    <definedName name="Jun" localSheetId="73" hidden="1">#REF!</definedName>
    <definedName name="Jun" localSheetId="74" hidden="1">#REF!</definedName>
    <definedName name="Jun" localSheetId="75" hidden="1">#REF!</definedName>
    <definedName name="Jun" localSheetId="76" hidden="1">#REF!</definedName>
    <definedName name="Jun" localSheetId="77" hidden="1">#REF!</definedName>
    <definedName name="Jun" localSheetId="78" hidden="1">#REF!</definedName>
    <definedName name="Jun" localSheetId="79" hidden="1">#REF!</definedName>
    <definedName name="Jun" localSheetId="80" hidden="1">#REF!</definedName>
    <definedName name="Jun" localSheetId="81" hidden="1">#REF!</definedName>
    <definedName name="Jun" localSheetId="82" hidden="1">#REF!</definedName>
    <definedName name="Jun" localSheetId="83" hidden="1">#REF!</definedName>
    <definedName name="Jun" localSheetId="84" hidden="1">#REF!</definedName>
    <definedName name="Jun" localSheetId="85" hidden="1">#REF!</definedName>
    <definedName name="Jun" localSheetId="86" hidden="1">#REF!</definedName>
    <definedName name="Jun" localSheetId="87" hidden="1">#REF!</definedName>
    <definedName name="Jun" localSheetId="88" hidden="1">#REF!</definedName>
    <definedName name="Jun" localSheetId="89" hidden="1">#REF!</definedName>
    <definedName name="Jun" localSheetId="90" hidden="1">#REF!</definedName>
    <definedName name="Jun" localSheetId="91" hidden="1">#REF!</definedName>
    <definedName name="Jun" localSheetId="92" hidden="1">#REF!</definedName>
    <definedName name="Jun" localSheetId="93" hidden="1">#REF!</definedName>
    <definedName name="Jun" localSheetId="94" hidden="1">#REF!</definedName>
    <definedName name="Jun" localSheetId="95" hidden="1">#REF!</definedName>
    <definedName name="Jun" localSheetId="96" hidden="1">#REF!</definedName>
    <definedName name="Jun" localSheetId="97" hidden="1">#REF!</definedName>
    <definedName name="Jun" localSheetId="98" hidden="1">#REF!</definedName>
    <definedName name="Jun" localSheetId="99" hidden="1">#REF!</definedName>
    <definedName name="Jun" localSheetId="15" hidden="1">#REF!</definedName>
    <definedName name="Jun" localSheetId="16" hidden="1">#REF!</definedName>
    <definedName name="Jun" localSheetId="17" hidden="1">#REF!</definedName>
    <definedName name="Jun" localSheetId="18" hidden="1">#REF!</definedName>
    <definedName name="Jun" localSheetId="19" hidden="1">#REF!</definedName>
    <definedName name="Jun" localSheetId="20" hidden="1">#REF!</definedName>
    <definedName name="Jun" localSheetId="21" hidden="1">#REF!</definedName>
    <definedName name="Jun" localSheetId="14" hidden="1">#REF!</definedName>
    <definedName name="Jun" localSheetId="7" hidden="1">#REF!</definedName>
    <definedName name="Jun" localSheetId="8" hidden="1">#REF!</definedName>
    <definedName name="Jun" localSheetId="9" hidden="1">#REF!</definedName>
    <definedName name="Jun" localSheetId="10" hidden="1">#REF!</definedName>
    <definedName name="Jun" localSheetId="11" hidden="1">#REF!</definedName>
    <definedName name="Jun" localSheetId="12" hidden="1">#REF!</definedName>
    <definedName name="Jun" localSheetId="13" hidden="1">#REF!</definedName>
    <definedName name="Jun" localSheetId="5" hidden="1">#REF!</definedName>
    <definedName name="Jun" localSheetId="6" hidden="1">#REF!</definedName>
    <definedName name="Jun" hidden="1">#REF!</definedName>
    <definedName name="KD材生産共通費率" localSheetId="45">#REF!</definedName>
    <definedName name="KD材生産共通費率" localSheetId="43">#REF!</definedName>
    <definedName name="KD材生産共通費率" localSheetId="44">#REF!</definedName>
    <definedName name="KD材生産共通費率" localSheetId="46">#REF!</definedName>
    <definedName name="KD材生産共通費率" localSheetId="47">#REF!</definedName>
    <definedName name="KD材生産共通費率" localSheetId="48">#REF!</definedName>
    <definedName name="KD材生産共通費率" localSheetId="49">#REF!</definedName>
    <definedName name="KD材生産共通費率" localSheetId="50">#REF!</definedName>
    <definedName name="KD材生産共通費率" localSheetId="51">#REF!</definedName>
    <definedName name="KD材生産共通費率" localSheetId="52">#REF!</definedName>
    <definedName name="KD材生産共通費率" localSheetId="53">#REF!</definedName>
    <definedName name="KD材生産共通費率" localSheetId="54">#REF!</definedName>
    <definedName name="KD材生産共通費率" localSheetId="55">#REF!</definedName>
    <definedName name="KD材生産共通費率" localSheetId="56">#REF!</definedName>
    <definedName name="KD材生産共通費率" localSheetId="57">#REF!</definedName>
    <definedName name="KD材生産共通費率" localSheetId="58">#REF!</definedName>
    <definedName name="KD材生産共通費率" localSheetId="59">#REF!</definedName>
    <definedName name="KD材生産共通費率" localSheetId="60">#REF!</definedName>
    <definedName name="KD材生産共通費率" localSheetId="61">#REF!</definedName>
    <definedName name="KD材生産共通費率" localSheetId="62">#REF!</definedName>
    <definedName name="KD材生産共通費率" localSheetId="63">#REF!</definedName>
    <definedName name="KD材生産共通費率" localSheetId="64">#REF!</definedName>
    <definedName name="KD材生産共通費率" localSheetId="65">#REF!</definedName>
    <definedName name="KD材生産共通費率" localSheetId="66">#REF!</definedName>
    <definedName name="KD材生産共通費率" localSheetId="67">#REF!</definedName>
    <definedName name="KD材生産共通費率" localSheetId="68">#REF!</definedName>
    <definedName name="KD材生産共通費率" localSheetId="69">#REF!</definedName>
    <definedName name="KD材生産共通費率" localSheetId="70">#REF!</definedName>
    <definedName name="KD材生産共通費率" localSheetId="71">#REF!</definedName>
    <definedName name="KD材生産共通費率" localSheetId="72">#REF!</definedName>
    <definedName name="KD材生産共通費率" localSheetId="73">#REF!</definedName>
    <definedName name="KD材生産共通費率" localSheetId="74">#REF!</definedName>
    <definedName name="KD材生産共通費率" localSheetId="75">#REF!</definedName>
    <definedName name="KD材生産共通費率" localSheetId="76">#REF!</definedName>
    <definedName name="KD材生産共通費率" localSheetId="77">#REF!</definedName>
    <definedName name="KD材生産共通費率" localSheetId="78">#REF!</definedName>
    <definedName name="KD材生産共通費率" localSheetId="79">#REF!</definedName>
    <definedName name="KD材生産共通費率" localSheetId="80">#REF!</definedName>
    <definedName name="KD材生産共通費率" localSheetId="81">#REF!</definedName>
    <definedName name="KD材生産共通費率" localSheetId="82">#REF!</definedName>
    <definedName name="KD材生産共通費率" localSheetId="83">#REF!</definedName>
    <definedName name="KD材生産共通費率" localSheetId="84">#REF!</definedName>
    <definedName name="KD材生産共通費率" localSheetId="85">#REF!</definedName>
    <definedName name="KD材生産共通費率" localSheetId="86">#REF!</definedName>
    <definedName name="KD材生産共通費率" localSheetId="87">#REF!</definedName>
    <definedName name="KD材生産共通費率" localSheetId="88">#REF!</definedName>
    <definedName name="KD材生産共通費率" localSheetId="89">#REF!</definedName>
    <definedName name="KD材生産共通費率" localSheetId="90">#REF!</definedName>
    <definedName name="KD材生産共通費率" localSheetId="91">#REF!</definedName>
    <definedName name="KD材生産共通費率" localSheetId="92">#REF!</definedName>
    <definedName name="KD材生産共通費率" localSheetId="93">#REF!</definedName>
    <definedName name="KD材生産共通費率" localSheetId="94">#REF!</definedName>
    <definedName name="KD材生産共通費率" localSheetId="95">#REF!</definedName>
    <definedName name="KD材生産共通費率" localSheetId="96">#REF!</definedName>
    <definedName name="KD材生産共通費率" localSheetId="97">#REF!</definedName>
    <definedName name="KD材生産共通費率" localSheetId="98">#REF!</definedName>
    <definedName name="KD材生産共通費率" localSheetId="99">#REF!</definedName>
    <definedName name="KD材生産共通費率" localSheetId="5">#REF!</definedName>
    <definedName name="KD材生産共通費率">#REF!</definedName>
    <definedName name="KD材補助部門費率" localSheetId="45">#REF!</definedName>
    <definedName name="KD材補助部門費率" localSheetId="43">#REF!</definedName>
    <definedName name="KD材補助部門費率" localSheetId="44">#REF!</definedName>
    <definedName name="KD材補助部門費率" localSheetId="46">#REF!</definedName>
    <definedName name="KD材補助部門費率" localSheetId="47">#REF!</definedName>
    <definedName name="KD材補助部門費率" localSheetId="48">#REF!</definedName>
    <definedName name="KD材補助部門費率" localSheetId="49">#REF!</definedName>
    <definedName name="KD材補助部門費率" localSheetId="50">#REF!</definedName>
    <definedName name="KD材補助部門費率" localSheetId="51">#REF!</definedName>
    <definedName name="KD材補助部門費率" localSheetId="52">#REF!</definedName>
    <definedName name="KD材補助部門費率" localSheetId="53">#REF!</definedName>
    <definedName name="KD材補助部門費率" localSheetId="54">#REF!</definedName>
    <definedName name="KD材補助部門費率" localSheetId="55">#REF!</definedName>
    <definedName name="KD材補助部門費率" localSheetId="56">#REF!</definedName>
    <definedName name="KD材補助部門費率" localSheetId="57">#REF!</definedName>
    <definedName name="KD材補助部門費率" localSheetId="58">#REF!</definedName>
    <definedName name="KD材補助部門費率" localSheetId="59">#REF!</definedName>
    <definedName name="KD材補助部門費率" localSheetId="60">#REF!</definedName>
    <definedName name="KD材補助部門費率" localSheetId="61">#REF!</definedName>
    <definedName name="KD材補助部門費率" localSheetId="62">#REF!</definedName>
    <definedName name="KD材補助部門費率" localSheetId="63">#REF!</definedName>
    <definedName name="KD材補助部門費率" localSheetId="64">#REF!</definedName>
    <definedName name="KD材補助部門費率" localSheetId="65">#REF!</definedName>
    <definedName name="KD材補助部門費率" localSheetId="66">#REF!</definedName>
    <definedName name="KD材補助部門費率" localSheetId="67">#REF!</definedName>
    <definedName name="KD材補助部門費率" localSheetId="68">#REF!</definedName>
    <definedName name="KD材補助部門費率" localSheetId="69">#REF!</definedName>
    <definedName name="KD材補助部門費率" localSheetId="70">#REF!</definedName>
    <definedName name="KD材補助部門費率" localSheetId="71">#REF!</definedName>
    <definedName name="KD材補助部門費率" localSheetId="72">#REF!</definedName>
    <definedName name="KD材補助部門費率" localSheetId="73">#REF!</definedName>
    <definedName name="KD材補助部門費率" localSheetId="74">#REF!</definedName>
    <definedName name="KD材補助部門費率" localSheetId="75">#REF!</definedName>
    <definedName name="KD材補助部門費率" localSheetId="76">#REF!</definedName>
    <definedName name="KD材補助部門費率" localSheetId="77">#REF!</definedName>
    <definedName name="KD材補助部門費率" localSheetId="78">#REF!</definedName>
    <definedName name="KD材補助部門費率" localSheetId="79">#REF!</definedName>
    <definedName name="KD材補助部門費率" localSheetId="80">#REF!</definedName>
    <definedName name="KD材補助部門費率" localSheetId="81">#REF!</definedName>
    <definedName name="KD材補助部門費率" localSheetId="82">#REF!</definedName>
    <definedName name="KD材補助部門費率" localSheetId="83">#REF!</definedName>
    <definedName name="KD材補助部門費率" localSheetId="84">#REF!</definedName>
    <definedName name="KD材補助部門費率" localSheetId="85">#REF!</definedName>
    <definedName name="KD材補助部門費率" localSheetId="86">#REF!</definedName>
    <definedName name="KD材補助部門費率" localSheetId="87">#REF!</definedName>
    <definedName name="KD材補助部門費率" localSheetId="88">#REF!</definedName>
    <definedName name="KD材補助部門費率" localSheetId="89">#REF!</definedName>
    <definedName name="KD材補助部門費率" localSheetId="90">#REF!</definedName>
    <definedName name="KD材補助部門費率" localSheetId="91">#REF!</definedName>
    <definedName name="KD材補助部門費率" localSheetId="92">#REF!</definedName>
    <definedName name="KD材補助部門費率" localSheetId="93">#REF!</definedName>
    <definedName name="KD材補助部門費率" localSheetId="94">#REF!</definedName>
    <definedName name="KD材補助部門費率" localSheetId="95">#REF!</definedName>
    <definedName name="KD材補助部門費率" localSheetId="96">#REF!</definedName>
    <definedName name="KD材補助部門費率" localSheetId="97">#REF!</definedName>
    <definedName name="KD材補助部門費率" localSheetId="98">#REF!</definedName>
    <definedName name="KD材補助部門費率" localSheetId="99">#REF!</definedName>
    <definedName name="KD材補助部門費率">#REF!</definedName>
    <definedName name="kouzoku" localSheetId="45">#REF!</definedName>
    <definedName name="kouzoku" localSheetId="43">#REF!</definedName>
    <definedName name="kouzoku" localSheetId="44">#REF!</definedName>
    <definedName name="kouzoku" localSheetId="46">#REF!</definedName>
    <definedName name="kouzoku" localSheetId="47">#REF!</definedName>
    <definedName name="kouzoku" localSheetId="48">#REF!</definedName>
    <definedName name="kouzoku" localSheetId="49">#REF!</definedName>
    <definedName name="kouzoku" localSheetId="50">#REF!</definedName>
    <definedName name="kouzoku" localSheetId="51">#REF!</definedName>
    <definedName name="kouzoku" localSheetId="52">#REF!</definedName>
    <definedName name="kouzoku" localSheetId="53">#REF!</definedName>
    <definedName name="kouzoku" localSheetId="54">#REF!</definedName>
    <definedName name="kouzoku" localSheetId="55">#REF!</definedName>
    <definedName name="kouzoku" localSheetId="56">#REF!</definedName>
    <definedName name="kouzoku" localSheetId="57">#REF!</definedName>
    <definedName name="kouzoku" localSheetId="58">#REF!</definedName>
    <definedName name="kouzoku" localSheetId="59">#REF!</definedName>
    <definedName name="kouzoku" localSheetId="60">#REF!</definedName>
    <definedName name="kouzoku" localSheetId="61">#REF!</definedName>
    <definedName name="kouzoku" localSheetId="62">#REF!</definedName>
    <definedName name="kouzoku" localSheetId="63">#REF!</definedName>
    <definedName name="kouzoku" localSheetId="64">#REF!</definedName>
    <definedName name="kouzoku" localSheetId="65">#REF!</definedName>
    <definedName name="kouzoku" localSheetId="66">#REF!</definedName>
    <definedName name="kouzoku" localSheetId="67">#REF!</definedName>
    <definedName name="kouzoku" localSheetId="68">#REF!</definedName>
    <definedName name="kouzoku" localSheetId="69">#REF!</definedName>
    <definedName name="kouzoku" localSheetId="70">#REF!</definedName>
    <definedName name="kouzoku" localSheetId="71">#REF!</definedName>
    <definedName name="kouzoku" localSheetId="72">#REF!</definedName>
    <definedName name="kouzoku" localSheetId="73">#REF!</definedName>
    <definedName name="kouzoku" localSheetId="74">#REF!</definedName>
    <definedName name="kouzoku" localSheetId="75">#REF!</definedName>
    <definedName name="kouzoku" localSheetId="76">#REF!</definedName>
    <definedName name="kouzoku" localSheetId="77">#REF!</definedName>
    <definedName name="kouzoku" localSheetId="78">#REF!</definedName>
    <definedName name="kouzoku" localSheetId="79">#REF!</definedName>
    <definedName name="kouzoku" localSheetId="80">#REF!</definedName>
    <definedName name="kouzoku" localSheetId="81">#REF!</definedName>
    <definedName name="kouzoku" localSheetId="82">#REF!</definedName>
    <definedName name="kouzoku" localSheetId="83">#REF!</definedName>
    <definedName name="kouzoku" localSheetId="84">#REF!</definedName>
    <definedName name="kouzoku" localSheetId="85">#REF!</definedName>
    <definedName name="kouzoku" localSheetId="86">#REF!</definedName>
    <definedName name="kouzoku" localSheetId="87">#REF!</definedName>
    <definedName name="kouzoku" localSheetId="88">#REF!</definedName>
    <definedName name="kouzoku" localSheetId="89">#REF!</definedName>
    <definedName name="kouzoku" localSheetId="90">#REF!</definedName>
    <definedName name="kouzoku" localSheetId="91">#REF!</definedName>
    <definedName name="kouzoku" localSheetId="92">#REF!</definedName>
    <definedName name="kouzoku" localSheetId="93">#REF!</definedName>
    <definedName name="kouzoku" localSheetId="94">#REF!</definedName>
    <definedName name="kouzoku" localSheetId="95">#REF!</definedName>
    <definedName name="kouzoku" localSheetId="96">#REF!</definedName>
    <definedName name="kouzoku" localSheetId="97">#REF!</definedName>
    <definedName name="kouzoku" localSheetId="98">#REF!</definedName>
    <definedName name="kouzoku" localSheetId="99">#REF!</definedName>
    <definedName name="kouzoku">#REF!</definedName>
    <definedName name="kurs" localSheetId="45">#REF!</definedName>
    <definedName name="kurs" localSheetId="43">#REF!</definedName>
    <definedName name="kurs" localSheetId="44">#REF!</definedName>
    <definedName name="kurs" localSheetId="46">#REF!</definedName>
    <definedName name="kurs" localSheetId="47">#REF!</definedName>
    <definedName name="kurs" localSheetId="48">#REF!</definedName>
    <definedName name="kurs" localSheetId="49">#REF!</definedName>
    <definedName name="kurs" localSheetId="50">#REF!</definedName>
    <definedName name="kurs" localSheetId="51">#REF!</definedName>
    <definedName name="kurs" localSheetId="52">#REF!</definedName>
    <definedName name="kurs" localSheetId="53">#REF!</definedName>
    <definedName name="kurs" localSheetId="54">#REF!</definedName>
    <definedName name="kurs" localSheetId="55">#REF!</definedName>
    <definedName name="kurs" localSheetId="56">#REF!</definedName>
    <definedName name="kurs" localSheetId="57">#REF!</definedName>
    <definedName name="kurs" localSheetId="58">#REF!</definedName>
    <definedName name="kurs" localSheetId="59">#REF!</definedName>
    <definedName name="kurs" localSheetId="60">#REF!</definedName>
    <definedName name="kurs" localSheetId="61">#REF!</definedName>
    <definedName name="kurs" localSheetId="62">#REF!</definedName>
    <definedName name="kurs" localSheetId="63">#REF!</definedName>
    <definedName name="kurs" localSheetId="64">#REF!</definedName>
    <definedName name="kurs" localSheetId="65">#REF!</definedName>
    <definedName name="kurs" localSheetId="66">#REF!</definedName>
    <definedName name="kurs" localSheetId="67">#REF!</definedName>
    <definedName name="kurs" localSheetId="68">#REF!</definedName>
    <definedName name="kurs" localSheetId="69">#REF!</definedName>
    <definedName name="kurs" localSheetId="70">#REF!</definedName>
    <definedName name="kurs" localSheetId="71">#REF!</definedName>
    <definedName name="kurs" localSheetId="72">#REF!</definedName>
    <definedName name="kurs" localSheetId="73">#REF!</definedName>
    <definedName name="kurs" localSheetId="74">#REF!</definedName>
    <definedName name="kurs" localSheetId="75">#REF!</definedName>
    <definedName name="kurs" localSheetId="76">#REF!</definedName>
    <definedName name="kurs" localSheetId="77">#REF!</definedName>
    <definedName name="kurs" localSheetId="78">#REF!</definedName>
    <definedName name="kurs" localSheetId="79">#REF!</definedName>
    <definedName name="kurs" localSheetId="80">#REF!</definedName>
    <definedName name="kurs" localSheetId="81">#REF!</definedName>
    <definedName name="kurs" localSheetId="82">#REF!</definedName>
    <definedName name="kurs" localSheetId="83">#REF!</definedName>
    <definedName name="kurs" localSheetId="84">#REF!</definedName>
    <definedName name="kurs" localSheetId="85">#REF!</definedName>
    <definedName name="kurs" localSheetId="86">#REF!</definedName>
    <definedName name="kurs" localSheetId="87">#REF!</definedName>
    <definedName name="kurs" localSheetId="88">#REF!</definedName>
    <definedName name="kurs" localSheetId="89">#REF!</definedName>
    <definedName name="kurs" localSheetId="90">#REF!</definedName>
    <definedName name="kurs" localSheetId="91">#REF!</definedName>
    <definedName name="kurs" localSheetId="92">#REF!</definedName>
    <definedName name="kurs" localSheetId="93">#REF!</definedName>
    <definedName name="kurs" localSheetId="94">#REF!</definedName>
    <definedName name="kurs" localSheetId="95">#REF!</definedName>
    <definedName name="kurs" localSheetId="96">#REF!</definedName>
    <definedName name="kurs" localSheetId="97">#REF!</definedName>
    <definedName name="kurs" localSheetId="98">#REF!</definedName>
    <definedName name="kurs" localSheetId="99">#REF!</definedName>
    <definedName name="kurs">#REF!</definedName>
    <definedName name="Labor" localSheetId="22" hidden="1">{#N/A,#N/A,FALSE,"Aging Summary";#N/A,#N/A,FALSE,"Ratio Analysis";#N/A,#N/A,FALSE,"Test 120 Day Accts";#N/A,#N/A,FALSE,"Tickmarks"}</definedName>
    <definedName name="Labor" localSheetId="23" hidden="1">{#N/A,#N/A,FALSE,"Aging Summary";#N/A,#N/A,FALSE,"Ratio Analysis";#N/A,#N/A,FALSE,"Test 120 Day Accts";#N/A,#N/A,FALSE,"Tickmarks"}</definedName>
    <definedName name="Labor" localSheetId="24" hidden="1">{#N/A,#N/A,FALSE,"Aging Summary";#N/A,#N/A,FALSE,"Ratio Analysis";#N/A,#N/A,FALSE,"Test 120 Day Accts";#N/A,#N/A,FALSE,"Tickmarks"}</definedName>
    <definedName name="Labor" localSheetId="25" hidden="1">{#N/A,#N/A,FALSE,"Aging Summary";#N/A,#N/A,FALSE,"Ratio Analysis";#N/A,#N/A,FALSE,"Test 120 Day Accts";#N/A,#N/A,FALSE,"Tickmarks"}</definedName>
    <definedName name="Labor" localSheetId="26" hidden="1">{#N/A,#N/A,FALSE,"Aging Summary";#N/A,#N/A,FALSE,"Ratio Analysis";#N/A,#N/A,FALSE,"Test 120 Day Accts";#N/A,#N/A,FALSE,"Tickmarks"}</definedName>
    <definedName name="Labor" localSheetId="27" hidden="1">{#N/A,#N/A,FALSE,"Aging Summary";#N/A,#N/A,FALSE,"Ratio Analysis";#N/A,#N/A,FALSE,"Test 120 Day Accts";#N/A,#N/A,FALSE,"Tickmarks"}</definedName>
    <definedName name="Labor" localSheetId="28" hidden="1">{#N/A,#N/A,FALSE,"Aging Summary";#N/A,#N/A,FALSE,"Ratio Analysis";#N/A,#N/A,FALSE,"Test 120 Day Accts";#N/A,#N/A,FALSE,"Tickmarks"}</definedName>
    <definedName name="Labor" localSheetId="29" hidden="1">{#N/A,#N/A,FALSE,"Aging Summary";#N/A,#N/A,FALSE,"Ratio Analysis";#N/A,#N/A,FALSE,"Test 120 Day Accts";#N/A,#N/A,FALSE,"Tickmarks"}</definedName>
    <definedName name="Labor" localSheetId="30" hidden="1">{#N/A,#N/A,FALSE,"Aging Summary";#N/A,#N/A,FALSE,"Ratio Analysis";#N/A,#N/A,FALSE,"Test 120 Day Accts";#N/A,#N/A,FALSE,"Tickmarks"}</definedName>
    <definedName name="Labor" localSheetId="31" hidden="1">{#N/A,#N/A,FALSE,"Aging Summary";#N/A,#N/A,FALSE,"Ratio Analysis";#N/A,#N/A,FALSE,"Test 120 Day Accts";#N/A,#N/A,FALSE,"Tickmarks"}</definedName>
    <definedName name="Labor" localSheetId="32" hidden="1">{#N/A,#N/A,FALSE,"Aging Summary";#N/A,#N/A,FALSE,"Ratio Analysis";#N/A,#N/A,FALSE,"Test 120 Day Accts";#N/A,#N/A,FALSE,"Tickmarks"}</definedName>
    <definedName name="Labor" localSheetId="33" hidden="1">{#N/A,#N/A,FALSE,"Aging Summary";#N/A,#N/A,FALSE,"Ratio Analysis";#N/A,#N/A,FALSE,"Test 120 Day Accts";#N/A,#N/A,FALSE,"Tickmarks"}</definedName>
    <definedName name="Labor" localSheetId="34" hidden="1">{#N/A,#N/A,FALSE,"Aging Summary";#N/A,#N/A,FALSE,"Ratio Analysis";#N/A,#N/A,FALSE,"Test 120 Day Accts";#N/A,#N/A,FALSE,"Tickmarks"}</definedName>
    <definedName name="Labor" localSheetId="35" hidden="1">{#N/A,#N/A,FALSE,"Aging Summary";#N/A,#N/A,FALSE,"Ratio Analysis";#N/A,#N/A,FALSE,"Test 120 Day Accts";#N/A,#N/A,FALSE,"Tickmarks"}</definedName>
    <definedName name="Labor" localSheetId="36" hidden="1">{#N/A,#N/A,FALSE,"Aging Summary";#N/A,#N/A,FALSE,"Ratio Analysis";#N/A,#N/A,FALSE,"Test 120 Day Accts";#N/A,#N/A,FALSE,"Tickmarks"}</definedName>
    <definedName name="Labor" localSheetId="37" hidden="1">{#N/A,#N/A,FALSE,"Aging Summary";#N/A,#N/A,FALSE,"Ratio Analysis";#N/A,#N/A,FALSE,"Test 120 Day Accts";#N/A,#N/A,FALSE,"Tickmarks"}</definedName>
    <definedName name="Labor" localSheetId="38" hidden="1">{#N/A,#N/A,FALSE,"Aging Summary";#N/A,#N/A,FALSE,"Ratio Analysis";#N/A,#N/A,FALSE,"Test 120 Day Accts";#N/A,#N/A,FALSE,"Tickmarks"}</definedName>
    <definedName name="Labor" localSheetId="39" hidden="1">{#N/A,#N/A,FALSE,"Aging Summary";#N/A,#N/A,FALSE,"Ratio Analysis";#N/A,#N/A,FALSE,"Test 120 Day Accts";#N/A,#N/A,FALSE,"Tickmarks"}</definedName>
    <definedName name="Labor" localSheetId="40" hidden="1">{#N/A,#N/A,FALSE,"Aging Summary";#N/A,#N/A,FALSE,"Ratio Analysis";#N/A,#N/A,FALSE,"Test 120 Day Accts";#N/A,#N/A,FALSE,"Tickmarks"}</definedName>
    <definedName name="Labor" localSheetId="41" hidden="1">{#N/A,#N/A,FALSE,"Aging Summary";#N/A,#N/A,FALSE,"Ratio Analysis";#N/A,#N/A,FALSE,"Test 120 Day Accts";#N/A,#N/A,FALSE,"Tickmarks"}</definedName>
    <definedName name="Labor" localSheetId="42" hidden="1">{#N/A,#N/A,FALSE,"Aging Summary";#N/A,#N/A,FALSE,"Ratio Analysis";#N/A,#N/A,FALSE,"Test 120 Day Accts";#N/A,#N/A,FALSE,"Tickmarks"}</definedName>
    <definedName name="Labor" localSheetId="45" hidden="1">{#N/A,#N/A,FALSE,"Aging Summary";#N/A,#N/A,FALSE,"Ratio Analysis";#N/A,#N/A,FALSE,"Test 120 Day Accts";#N/A,#N/A,FALSE,"Tickmarks"}</definedName>
    <definedName name="Labor" localSheetId="43" hidden="1">{#N/A,#N/A,FALSE,"Aging Summary";#N/A,#N/A,FALSE,"Ratio Analysis";#N/A,#N/A,FALSE,"Test 120 Day Accts";#N/A,#N/A,FALSE,"Tickmarks"}</definedName>
    <definedName name="Labor" localSheetId="44" hidden="1">{#N/A,#N/A,FALSE,"Aging Summary";#N/A,#N/A,FALSE,"Ratio Analysis";#N/A,#N/A,FALSE,"Test 120 Day Accts";#N/A,#N/A,FALSE,"Tickmarks"}</definedName>
    <definedName name="Labor" localSheetId="46" hidden="1">{#N/A,#N/A,FALSE,"Aging Summary";#N/A,#N/A,FALSE,"Ratio Analysis";#N/A,#N/A,FALSE,"Test 120 Day Accts";#N/A,#N/A,FALSE,"Tickmarks"}</definedName>
    <definedName name="Labor" localSheetId="47" hidden="1">{#N/A,#N/A,FALSE,"Aging Summary";#N/A,#N/A,FALSE,"Ratio Analysis";#N/A,#N/A,FALSE,"Test 120 Day Accts";#N/A,#N/A,FALSE,"Tickmarks"}</definedName>
    <definedName name="Labor" localSheetId="48" hidden="1">{#N/A,#N/A,FALSE,"Aging Summary";#N/A,#N/A,FALSE,"Ratio Analysis";#N/A,#N/A,FALSE,"Test 120 Day Accts";#N/A,#N/A,FALSE,"Tickmarks"}</definedName>
    <definedName name="Labor" localSheetId="49" hidden="1">{#N/A,#N/A,FALSE,"Aging Summary";#N/A,#N/A,FALSE,"Ratio Analysis";#N/A,#N/A,FALSE,"Test 120 Day Accts";#N/A,#N/A,FALSE,"Tickmarks"}</definedName>
    <definedName name="Labor" localSheetId="50" hidden="1">{#N/A,#N/A,FALSE,"Aging Summary";#N/A,#N/A,FALSE,"Ratio Analysis";#N/A,#N/A,FALSE,"Test 120 Day Accts";#N/A,#N/A,FALSE,"Tickmarks"}</definedName>
    <definedName name="Labor" localSheetId="51" hidden="1">{#N/A,#N/A,FALSE,"Aging Summary";#N/A,#N/A,FALSE,"Ratio Analysis";#N/A,#N/A,FALSE,"Test 120 Day Accts";#N/A,#N/A,FALSE,"Tickmarks"}</definedName>
    <definedName name="Labor" localSheetId="52" hidden="1">{#N/A,#N/A,FALSE,"Aging Summary";#N/A,#N/A,FALSE,"Ratio Analysis";#N/A,#N/A,FALSE,"Test 120 Day Accts";#N/A,#N/A,FALSE,"Tickmarks"}</definedName>
    <definedName name="Labor" localSheetId="53" hidden="1">{#N/A,#N/A,FALSE,"Aging Summary";#N/A,#N/A,FALSE,"Ratio Analysis";#N/A,#N/A,FALSE,"Test 120 Day Accts";#N/A,#N/A,FALSE,"Tickmarks"}</definedName>
    <definedName name="Labor" localSheetId="54" hidden="1">{#N/A,#N/A,FALSE,"Aging Summary";#N/A,#N/A,FALSE,"Ratio Analysis";#N/A,#N/A,FALSE,"Test 120 Day Accts";#N/A,#N/A,FALSE,"Tickmarks"}</definedName>
    <definedName name="Labor" localSheetId="55" hidden="1">{#N/A,#N/A,FALSE,"Aging Summary";#N/A,#N/A,FALSE,"Ratio Analysis";#N/A,#N/A,FALSE,"Test 120 Day Accts";#N/A,#N/A,FALSE,"Tickmarks"}</definedName>
    <definedName name="Labor" localSheetId="56" hidden="1">{#N/A,#N/A,FALSE,"Aging Summary";#N/A,#N/A,FALSE,"Ratio Analysis";#N/A,#N/A,FALSE,"Test 120 Day Accts";#N/A,#N/A,FALSE,"Tickmarks"}</definedName>
    <definedName name="Labor" localSheetId="57" hidden="1">{#N/A,#N/A,FALSE,"Aging Summary";#N/A,#N/A,FALSE,"Ratio Analysis";#N/A,#N/A,FALSE,"Test 120 Day Accts";#N/A,#N/A,FALSE,"Tickmarks"}</definedName>
    <definedName name="Labor" localSheetId="58" hidden="1">{#N/A,#N/A,FALSE,"Aging Summary";#N/A,#N/A,FALSE,"Ratio Analysis";#N/A,#N/A,FALSE,"Test 120 Day Accts";#N/A,#N/A,FALSE,"Tickmarks"}</definedName>
    <definedName name="Labor" localSheetId="59" hidden="1">{#N/A,#N/A,FALSE,"Aging Summary";#N/A,#N/A,FALSE,"Ratio Analysis";#N/A,#N/A,FALSE,"Test 120 Day Accts";#N/A,#N/A,FALSE,"Tickmarks"}</definedName>
    <definedName name="Labor" localSheetId="60" hidden="1">{#N/A,#N/A,FALSE,"Aging Summary";#N/A,#N/A,FALSE,"Ratio Analysis";#N/A,#N/A,FALSE,"Test 120 Day Accts";#N/A,#N/A,FALSE,"Tickmarks"}</definedName>
    <definedName name="Labor" localSheetId="61" hidden="1">{#N/A,#N/A,FALSE,"Aging Summary";#N/A,#N/A,FALSE,"Ratio Analysis";#N/A,#N/A,FALSE,"Test 120 Day Accts";#N/A,#N/A,FALSE,"Tickmarks"}</definedName>
    <definedName name="Labor" localSheetId="62" hidden="1">{#N/A,#N/A,FALSE,"Aging Summary";#N/A,#N/A,FALSE,"Ratio Analysis";#N/A,#N/A,FALSE,"Test 120 Day Accts";#N/A,#N/A,FALSE,"Tickmarks"}</definedName>
    <definedName name="Labor" localSheetId="63" hidden="1">{#N/A,#N/A,FALSE,"Aging Summary";#N/A,#N/A,FALSE,"Ratio Analysis";#N/A,#N/A,FALSE,"Test 120 Day Accts";#N/A,#N/A,FALSE,"Tickmarks"}</definedName>
    <definedName name="Labor" localSheetId="64" hidden="1">{#N/A,#N/A,FALSE,"Aging Summary";#N/A,#N/A,FALSE,"Ratio Analysis";#N/A,#N/A,FALSE,"Test 120 Day Accts";#N/A,#N/A,FALSE,"Tickmarks"}</definedName>
    <definedName name="Labor" localSheetId="65" hidden="1">{#N/A,#N/A,FALSE,"Aging Summary";#N/A,#N/A,FALSE,"Ratio Analysis";#N/A,#N/A,FALSE,"Test 120 Day Accts";#N/A,#N/A,FALSE,"Tickmarks"}</definedName>
    <definedName name="Labor" localSheetId="66" hidden="1">{#N/A,#N/A,FALSE,"Aging Summary";#N/A,#N/A,FALSE,"Ratio Analysis";#N/A,#N/A,FALSE,"Test 120 Day Accts";#N/A,#N/A,FALSE,"Tickmarks"}</definedName>
    <definedName name="Labor" localSheetId="67" hidden="1">{#N/A,#N/A,FALSE,"Aging Summary";#N/A,#N/A,FALSE,"Ratio Analysis";#N/A,#N/A,FALSE,"Test 120 Day Accts";#N/A,#N/A,FALSE,"Tickmarks"}</definedName>
    <definedName name="Labor" localSheetId="68" hidden="1">{#N/A,#N/A,FALSE,"Aging Summary";#N/A,#N/A,FALSE,"Ratio Analysis";#N/A,#N/A,FALSE,"Test 120 Day Accts";#N/A,#N/A,FALSE,"Tickmarks"}</definedName>
    <definedName name="Labor" localSheetId="69" hidden="1">{#N/A,#N/A,FALSE,"Aging Summary";#N/A,#N/A,FALSE,"Ratio Analysis";#N/A,#N/A,FALSE,"Test 120 Day Accts";#N/A,#N/A,FALSE,"Tickmarks"}</definedName>
    <definedName name="Labor" localSheetId="70" hidden="1">{#N/A,#N/A,FALSE,"Aging Summary";#N/A,#N/A,FALSE,"Ratio Analysis";#N/A,#N/A,FALSE,"Test 120 Day Accts";#N/A,#N/A,FALSE,"Tickmarks"}</definedName>
    <definedName name="Labor" localSheetId="71" hidden="1">{#N/A,#N/A,FALSE,"Aging Summary";#N/A,#N/A,FALSE,"Ratio Analysis";#N/A,#N/A,FALSE,"Test 120 Day Accts";#N/A,#N/A,FALSE,"Tickmarks"}</definedName>
    <definedName name="Labor" localSheetId="72" hidden="1">{#N/A,#N/A,FALSE,"Aging Summary";#N/A,#N/A,FALSE,"Ratio Analysis";#N/A,#N/A,FALSE,"Test 120 Day Accts";#N/A,#N/A,FALSE,"Tickmarks"}</definedName>
    <definedName name="Labor" localSheetId="73" hidden="1">{#N/A,#N/A,FALSE,"Aging Summary";#N/A,#N/A,FALSE,"Ratio Analysis";#N/A,#N/A,FALSE,"Test 120 Day Accts";#N/A,#N/A,FALSE,"Tickmarks"}</definedName>
    <definedName name="Labor" localSheetId="74" hidden="1">{#N/A,#N/A,FALSE,"Aging Summary";#N/A,#N/A,FALSE,"Ratio Analysis";#N/A,#N/A,FALSE,"Test 120 Day Accts";#N/A,#N/A,FALSE,"Tickmarks"}</definedName>
    <definedName name="Labor" localSheetId="75" hidden="1">{#N/A,#N/A,FALSE,"Aging Summary";#N/A,#N/A,FALSE,"Ratio Analysis";#N/A,#N/A,FALSE,"Test 120 Day Accts";#N/A,#N/A,FALSE,"Tickmarks"}</definedName>
    <definedName name="Labor" localSheetId="76" hidden="1">{#N/A,#N/A,FALSE,"Aging Summary";#N/A,#N/A,FALSE,"Ratio Analysis";#N/A,#N/A,FALSE,"Test 120 Day Accts";#N/A,#N/A,FALSE,"Tickmarks"}</definedName>
    <definedName name="Labor" localSheetId="77" hidden="1">{#N/A,#N/A,FALSE,"Aging Summary";#N/A,#N/A,FALSE,"Ratio Analysis";#N/A,#N/A,FALSE,"Test 120 Day Accts";#N/A,#N/A,FALSE,"Tickmarks"}</definedName>
    <definedName name="Labor" localSheetId="78" hidden="1">{#N/A,#N/A,FALSE,"Aging Summary";#N/A,#N/A,FALSE,"Ratio Analysis";#N/A,#N/A,FALSE,"Test 120 Day Accts";#N/A,#N/A,FALSE,"Tickmarks"}</definedName>
    <definedName name="Labor" localSheetId="79" hidden="1">{#N/A,#N/A,FALSE,"Aging Summary";#N/A,#N/A,FALSE,"Ratio Analysis";#N/A,#N/A,FALSE,"Test 120 Day Accts";#N/A,#N/A,FALSE,"Tickmarks"}</definedName>
    <definedName name="Labor" localSheetId="80" hidden="1">{#N/A,#N/A,FALSE,"Aging Summary";#N/A,#N/A,FALSE,"Ratio Analysis";#N/A,#N/A,FALSE,"Test 120 Day Accts";#N/A,#N/A,FALSE,"Tickmarks"}</definedName>
    <definedName name="Labor" localSheetId="81" hidden="1">{#N/A,#N/A,FALSE,"Aging Summary";#N/A,#N/A,FALSE,"Ratio Analysis";#N/A,#N/A,FALSE,"Test 120 Day Accts";#N/A,#N/A,FALSE,"Tickmarks"}</definedName>
    <definedName name="Labor" localSheetId="82" hidden="1">{#N/A,#N/A,FALSE,"Aging Summary";#N/A,#N/A,FALSE,"Ratio Analysis";#N/A,#N/A,FALSE,"Test 120 Day Accts";#N/A,#N/A,FALSE,"Tickmarks"}</definedName>
    <definedName name="Labor" localSheetId="83" hidden="1">{#N/A,#N/A,FALSE,"Aging Summary";#N/A,#N/A,FALSE,"Ratio Analysis";#N/A,#N/A,FALSE,"Test 120 Day Accts";#N/A,#N/A,FALSE,"Tickmarks"}</definedName>
    <definedName name="Labor" localSheetId="84" hidden="1">{#N/A,#N/A,FALSE,"Aging Summary";#N/A,#N/A,FALSE,"Ratio Analysis";#N/A,#N/A,FALSE,"Test 120 Day Accts";#N/A,#N/A,FALSE,"Tickmarks"}</definedName>
    <definedName name="Labor" localSheetId="85" hidden="1">{#N/A,#N/A,FALSE,"Aging Summary";#N/A,#N/A,FALSE,"Ratio Analysis";#N/A,#N/A,FALSE,"Test 120 Day Accts";#N/A,#N/A,FALSE,"Tickmarks"}</definedName>
    <definedName name="Labor" localSheetId="86" hidden="1">{#N/A,#N/A,FALSE,"Aging Summary";#N/A,#N/A,FALSE,"Ratio Analysis";#N/A,#N/A,FALSE,"Test 120 Day Accts";#N/A,#N/A,FALSE,"Tickmarks"}</definedName>
    <definedName name="Labor" localSheetId="87" hidden="1">{#N/A,#N/A,FALSE,"Aging Summary";#N/A,#N/A,FALSE,"Ratio Analysis";#N/A,#N/A,FALSE,"Test 120 Day Accts";#N/A,#N/A,FALSE,"Tickmarks"}</definedName>
    <definedName name="Labor" localSheetId="88" hidden="1">{#N/A,#N/A,FALSE,"Aging Summary";#N/A,#N/A,FALSE,"Ratio Analysis";#N/A,#N/A,FALSE,"Test 120 Day Accts";#N/A,#N/A,FALSE,"Tickmarks"}</definedName>
    <definedName name="Labor" localSheetId="89" hidden="1">{#N/A,#N/A,FALSE,"Aging Summary";#N/A,#N/A,FALSE,"Ratio Analysis";#N/A,#N/A,FALSE,"Test 120 Day Accts";#N/A,#N/A,FALSE,"Tickmarks"}</definedName>
    <definedName name="Labor" localSheetId="90" hidden="1">{#N/A,#N/A,FALSE,"Aging Summary";#N/A,#N/A,FALSE,"Ratio Analysis";#N/A,#N/A,FALSE,"Test 120 Day Accts";#N/A,#N/A,FALSE,"Tickmarks"}</definedName>
    <definedName name="Labor" localSheetId="91" hidden="1">{#N/A,#N/A,FALSE,"Aging Summary";#N/A,#N/A,FALSE,"Ratio Analysis";#N/A,#N/A,FALSE,"Test 120 Day Accts";#N/A,#N/A,FALSE,"Tickmarks"}</definedName>
    <definedName name="Labor" localSheetId="92" hidden="1">{#N/A,#N/A,FALSE,"Aging Summary";#N/A,#N/A,FALSE,"Ratio Analysis";#N/A,#N/A,FALSE,"Test 120 Day Accts";#N/A,#N/A,FALSE,"Tickmarks"}</definedName>
    <definedName name="Labor" localSheetId="93" hidden="1">{#N/A,#N/A,FALSE,"Aging Summary";#N/A,#N/A,FALSE,"Ratio Analysis";#N/A,#N/A,FALSE,"Test 120 Day Accts";#N/A,#N/A,FALSE,"Tickmarks"}</definedName>
    <definedName name="Labor" localSheetId="94" hidden="1">{#N/A,#N/A,FALSE,"Aging Summary";#N/A,#N/A,FALSE,"Ratio Analysis";#N/A,#N/A,FALSE,"Test 120 Day Accts";#N/A,#N/A,FALSE,"Tickmarks"}</definedName>
    <definedName name="Labor" localSheetId="95" hidden="1">{#N/A,#N/A,FALSE,"Aging Summary";#N/A,#N/A,FALSE,"Ratio Analysis";#N/A,#N/A,FALSE,"Test 120 Day Accts";#N/A,#N/A,FALSE,"Tickmarks"}</definedName>
    <definedName name="Labor" localSheetId="96" hidden="1">{#N/A,#N/A,FALSE,"Aging Summary";#N/A,#N/A,FALSE,"Ratio Analysis";#N/A,#N/A,FALSE,"Test 120 Day Accts";#N/A,#N/A,FALSE,"Tickmarks"}</definedName>
    <definedName name="Labor" localSheetId="97" hidden="1">{#N/A,#N/A,FALSE,"Aging Summary";#N/A,#N/A,FALSE,"Ratio Analysis";#N/A,#N/A,FALSE,"Test 120 Day Accts";#N/A,#N/A,FALSE,"Tickmarks"}</definedName>
    <definedName name="Labor" localSheetId="98" hidden="1">{#N/A,#N/A,FALSE,"Aging Summary";#N/A,#N/A,FALSE,"Ratio Analysis";#N/A,#N/A,FALSE,"Test 120 Day Accts";#N/A,#N/A,FALSE,"Tickmarks"}</definedName>
    <definedName name="Labor" localSheetId="99" hidden="1">{#N/A,#N/A,FALSE,"Aging Summary";#N/A,#N/A,FALSE,"Ratio Analysis";#N/A,#N/A,FALSE,"Test 120 Day Accts";#N/A,#N/A,FALSE,"Tickmarks"}</definedName>
    <definedName name="Labor" localSheetId="15" hidden="1">{#N/A,#N/A,FALSE,"Aging Summary";#N/A,#N/A,FALSE,"Ratio Analysis";#N/A,#N/A,FALSE,"Test 120 Day Accts";#N/A,#N/A,FALSE,"Tickmarks"}</definedName>
    <definedName name="Labor" localSheetId="16" hidden="1">{#N/A,#N/A,FALSE,"Aging Summary";#N/A,#N/A,FALSE,"Ratio Analysis";#N/A,#N/A,FALSE,"Test 120 Day Accts";#N/A,#N/A,FALSE,"Tickmarks"}</definedName>
    <definedName name="Labor" localSheetId="17" hidden="1">{#N/A,#N/A,FALSE,"Aging Summary";#N/A,#N/A,FALSE,"Ratio Analysis";#N/A,#N/A,FALSE,"Test 120 Day Accts";#N/A,#N/A,FALSE,"Tickmarks"}</definedName>
    <definedName name="Labor" localSheetId="18" hidden="1">{#N/A,#N/A,FALSE,"Aging Summary";#N/A,#N/A,FALSE,"Ratio Analysis";#N/A,#N/A,FALSE,"Test 120 Day Accts";#N/A,#N/A,FALSE,"Tickmarks"}</definedName>
    <definedName name="Labor" localSheetId="19" hidden="1">{#N/A,#N/A,FALSE,"Aging Summary";#N/A,#N/A,FALSE,"Ratio Analysis";#N/A,#N/A,FALSE,"Test 120 Day Accts";#N/A,#N/A,FALSE,"Tickmarks"}</definedName>
    <definedName name="Labor" localSheetId="20" hidden="1">{#N/A,#N/A,FALSE,"Aging Summary";#N/A,#N/A,FALSE,"Ratio Analysis";#N/A,#N/A,FALSE,"Test 120 Day Accts";#N/A,#N/A,FALSE,"Tickmarks"}</definedName>
    <definedName name="Labor" localSheetId="21" hidden="1">{#N/A,#N/A,FALSE,"Aging Summary";#N/A,#N/A,FALSE,"Ratio Analysis";#N/A,#N/A,FALSE,"Test 120 Day Accts";#N/A,#N/A,FALSE,"Tickmarks"}</definedName>
    <definedName name="Labor" localSheetId="14" hidden="1">{#N/A,#N/A,FALSE,"Aging Summary";#N/A,#N/A,FALSE,"Ratio Analysis";#N/A,#N/A,FALSE,"Test 120 Day Accts";#N/A,#N/A,FALSE,"Tickmarks"}</definedName>
    <definedName name="Labor" localSheetId="7" hidden="1">{#N/A,#N/A,FALSE,"Aging Summary";#N/A,#N/A,FALSE,"Ratio Analysis";#N/A,#N/A,FALSE,"Test 120 Day Accts";#N/A,#N/A,FALSE,"Tickmarks"}</definedName>
    <definedName name="Labor" localSheetId="8" hidden="1">{#N/A,#N/A,FALSE,"Aging Summary";#N/A,#N/A,FALSE,"Ratio Analysis";#N/A,#N/A,FALSE,"Test 120 Day Accts";#N/A,#N/A,FALSE,"Tickmarks"}</definedName>
    <definedName name="Labor" localSheetId="9" hidden="1">{#N/A,#N/A,FALSE,"Aging Summary";#N/A,#N/A,FALSE,"Ratio Analysis";#N/A,#N/A,FALSE,"Test 120 Day Accts";#N/A,#N/A,FALSE,"Tickmarks"}</definedName>
    <definedName name="Labor" localSheetId="10" hidden="1">{#N/A,#N/A,FALSE,"Aging Summary";#N/A,#N/A,FALSE,"Ratio Analysis";#N/A,#N/A,FALSE,"Test 120 Day Accts";#N/A,#N/A,FALSE,"Tickmarks"}</definedName>
    <definedName name="Labor" localSheetId="11" hidden="1">{#N/A,#N/A,FALSE,"Aging Summary";#N/A,#N/A,FALSE,"Ratio Analysis";#N/A,#N/A,FALSE,"Test 120 Day Accts";#N/A,#N/A,FALSE,"Tickmarks"}</definedName>
    <definedName name="Labor" localSheetId="12" hidden="1">{#N/A,#N/A,FALSE,"Aging Summary";#N/A,#N/A,FALSE,"Ratio Analysis";#N/A,#N/A,FALSE,"Test 120 Day Accts";#N/A,#N/A,FALSE,"Tickmarks"}</definedName>
    <definedName name="Labor" localSheetId="13" hidden="1">{#N/A,#N/A,FALSE,"Aging Summary";#N/A,#N/A,FALSE,"Ratio Analysis";#N/A,#N/A,FALSE,"Test 120 Day Accts";#N/A,#N/A,FALSE,"Tickmarks"}</definedName>
    <definedName name="Labor" localSheetId="5" hidden="1">{#N/A,#N/A,FALSE,"Aging Summary";#N/A,#N/A,FALSE,"Ratio Analysis";#N/A,#N/A,FALSE,"Test 120 Day Accts";#N/A,#N/A,FALSE,"Tickmarks"}</definedName>
    <definedName name="Labor" localSheetId="6" hidden="1">{#N/A,#N/A,FALSE,"Aging Summary";#N/A,#N/A,FALSE,"Ratio Analysis";#N/A,#N/A,FALSE,"Test 120 Day Accts";#N/A,#N/A,FALSE,"Tickmarks"}</definedName>
    <definedName name="Labor" hidden="1">{#N/A,#N/A,FALSE,"Aging Summary";#N/A,#N/A,FALSE,"Ratio Analysis";#N/A,#N/A,FALSE,"Test 120 Day Accts";#N/A,#N/A,FALSE,"Tickmarks"}</definedName>
    <definedName name="LCﾒｰﾙﾃﾞｰ金利率" localSheetId="22">#REF!</definedName>
    <definedName name="LCﾒｰﾙﾃﾞｰ金利率" localSheetId="23">#REF!</definedName>
    <definedName name="LCﾒｰﾙﾃﾞｰ金利率" localSheetId="24">#REF!</definedName>
    <definedName name="LCﾒｰﾙﾃﾞｰ金利率" localSheetId="25">#REF!</definedName>
    <definedName name="LCﾒｰﾙﾃﾞｰ金利率" localSheetId="26">#REF!</definedName>
    <definedName name="LCﾒｰﾙﾃﾞｰ金利率" localSheetId="27">#REF!</definedName>
    <definedName name="LCﾒｰﾙﾃﾞｰ金利率" localSheetId="28">#REF!</definedName>
    <definedName name="LCﾒｰﾙﾃﾞｰ金利率" localSheetId="29">#REF!</definedName>
    <definedName name="LCﾒｰﾙﾃﾞｰ金利率" localSheetId="30">#REF!</definedName>
    <definedName name="LCﾒｰﾙﾃﾞｰ金利率" localSheetId="31">#REF!</definedName>
    <definedName name="LCﾒｰﾙﾃﾞｰ金利率" localSheetId="32">#REF!</definedName>
    <definedName name="LCﾒｰﾙﾃﾞｰ金利率" localSheetId="33">#REF!</definedName>
    <definedName name="LCﾒｰﾙﾃﾞｰ金利率" localSheetId="34">#REF!</definedName>
    <definedName name="LCﾒｰﾙﾃﾞｰ金利率" localSheetId="35">#REF!</definedName>
    <definedName name="LCﾒｰﾙﾃﾞｰ金利率" localSheetId="36">#REF!</definedName>
    <definedName name="LCﾒｰﾙﾃﾞｰ金利率" localSheetId="37">#REF!</definedName>
    <definedName name="LCﾒｰﾙﾃﾞｰ金利率" localSheetId="38">#REF!</definedName>
    <definedName name="LCﾒｰﾙﾃﾞｰ金利率" localSheetId="39">#REF!</definedName>
    <definedName name="LCﾒｰﾙﾃﾞｰ金利率" localSheetId="40">#REF!</definedName>
    <definedName name="LCﾒｰﾙﾃﾞｰ金利率" localSheetId="41">#REF!</definedName>
    <definedName name="LCﾒｰﾙﾃﾞｰ金利率" localSheetId="42">#REF!</definedName>
    <definedName name="LCﾒｰﾙﾃﾞｰ金利率" localSheetId="45">#REF!</definedName>
    <definedName name="LCﾒｰﾙﾃﾞｰ金利率" localSheetId="43">#REF!</definedName>
    <definedName name="LCﾒｰﾙﾃﾞｰ金利率" localSheetId="44">#REF!</definedName>
    <definedName name="LCﾒｰﾙﾃﾞｰ金利率" localSheetId="46">#REF!</definedName>
    <definedName name="LCﾒｰﾙﾃﾞｰ金利率" localSheetId="47">#REF!</definedName>
    <definedName name="LCﾒｰﾙﾃﾞｰ金利率" localSheetId="48">#REF!</definedName>
    <definedName name="LCﾒｰﾙﾃﾞｰ金利率" localSheetId="49">#REF!</definedName>
    <definedName name="LCﾒｰﾙﾃﾞｰ金利率" localSheetId="50">#REF!</definedName>
    <definedName name="LCﾒｰﾙﾃﾞｰ金利率" localSheetId="51">#REF!</definedName>
    <definedName name="LCﾒｰﾙﾃﾞｰ金利率" localSheetId="52">#REF!</definedName>
    <definedName name="LCﾒｰﾙﾃﾞｰ金利率" localSheetId="53">#REF!</definedName>
    <definedName name="LCﾒｰﾙﾃﾞｰ金利率" localSheetId="54">#REF!</definedName>
    <definedName name="LCﾒｰﾙﾃﾞｰ金利率" localSheetId="55">#REF!</definedName>
    <definedName name="LCﾒｰﾙﾃﾞｰ金利率" localSheetId="56">#REF!</definedName>
    <definedName name="LCﾒｰﾙﾃﾞｰ金利率" localSheetId="57">#REF!</definedName>
    <definedName name="LCﾒｰﾙﾃﾞｰ金利率" localSheetId="58">#REF!</definedName>
    <definedName name="LCﾒｰﾙﾃﾞｰ金利率" localSheetId="59">#REF!</definedName>
    <definedName name="LCﾒｰﾙﾃﾞｰ金利率" localSheetId="60">#REF!</definedName>
    <definedName name="LCﾒｰﾙﾃﾞｰ金利率" localSheetId="61">#REF!</definedName>
    <definedName name="LCﾒｰﾙﾃﾞｰ金利率" localSheetId="62">#REF!</definedName>
    <definedName name="LCﾒｰﾙﾃﾞｰ金利率" localSheetId="63">#REF!</definedName>
    <definedName name="LCﾒｰﾙﾃﾞｰ金利率" localSheetId="64">#REF!</definedName>
    <definedName name="LCﾒｰﾙﾃﾞｰ金利率" localSheetId="65">#REF!</definedName>
    <definedName name="LCﾒｰﾙﾃﾞｰ金利率" localSheetId="66">#REF!</definedName>
    <definedName name="LCﾒｰﾙﾃﾞｰ金利率" localSheetId="67">#REF!</definedName>
    <definedName name="LCﾒｰﾙﾃﾞｰ金利率" localSheetId="68">#REF!</definedName>
    <definedName name="LCﾒｰﾙﾃﾞｰ金利率" localSheetId="69">#REF!</definedName>
    <definedName name="LCﾒｰﾙﾃﾞｰ金利率" localSheetId="70">#REF!</definedName>
    <definedName name="LCﾒｰﾙﾃﾞｰ金利率" localSheetId="71">#REF!</definedName>
    <definedName name="LCﾒｰﾙﾃﾞｰ金利率" localSheetId="72">#REF!</definedName>
    <definedName name="LCﾒｰﾙﾃﾞｰ金利率" localSheetId="73">#REF!</definedName>
    <definedName name="LCﾒｰﾙﾃﾞｰ金利率" localSheetId="74">#REF!</definedName>
    <definedName name="LCﾒｰﾙﾃﾞｰ金利率" localSheetId="75">#REF!</definedName>
    <definedName name="LCﾒｰﾙﾃﾞｰ金利率" localSheetId="76">#REF!</definedName>
    <definedName name="LCﾒｰﾙﾃﾞｰ金利率" localSheetId="77">#REF!</definedName>
    <definedName name="LCﾒｰﾙﾃﾞｰ金利率" localSheetId="78">#REF!</definedName>
    <definedName name="LCﾒｰﾙﾃﾞｰ金利率" localSheetId="79">#REF!</definedName>
    <definedName name="LCﾒｰﾙﾃﾞｰ金利率" localSheetId="80">#REF!</definedName>
    <definedName name="LCﾒｰﾙﾃﾞｰ金利率" localSheetId="81">#REF!</definedName>
    <definedName name="LCﾒｰﾙﾃﾞｰ金利率" localSheetId="82">#REF!</definedName>
    <definedName name="LCﾒｰﾙﾃﾞｰ金利率" localSheetId="83">#REF!</definedName>
    <definedName name="LCﾒｰﾙﾃﾞｰ金利率" localSheetId="84">#REF!</definedName>
    <definedName name="LCﾒｰﾙﾃﾞｰ金利率" localSheetId="85">#REF!</definedName>
    <definedName name="LCﾒｰﾙﾃﾞｰ金利率" localSheetId="86">#REF!</definedName>
    <definedName name="LCﾒｰﾙﾃﾞｰ金利率" localSheetId="87">#REF!</definedName>
    <definedName name="LCﾒｰﾙﾃﾞｰ金利率" localSheetId="88">#REF!</definedName>
    <definedName name="LCﾒｰﾙﾃﾞｰ金利率" localSheetId="89">#REF!</definedName>
    <definedName name="LCﾒｰﾙﾃﾞｰ金利率" localSheetId="90">#REF!</definedName>
    <definedName name="LCﾒｰﾙﾃﾞｰ金利率" localSheetId="91">#REF!</definedName>
    <definedName name="LCﾒｰﾙﾃﾞｰ金利率" localSheetId="92">#REF!</definedName>
    <definedName name="LCﾒｰﾙﾃﾞｰ金利率" localSheetId="93">#REF!</definedName>
    <definedName name="LCﾒｰﾙﾃﾞｰ金利率" localSheetId="94">#REF!</definedName>
    <definedName name="LCﾒｰﾙﾃﾞｰ金利率" localSheetId="95">#REF!</definedName>
    <definedName name="LCﾒｰﾙﾃﾞｰ金利率" localSheetId="96">#REF!</definedName>
    <definedName name="LCﾒｰﾙﾃﾞｰ金利率" localSheetId="97">#REF!</definedName>
    <definedName name="LCﾒｰﾙﾃﾞｰ金利率" localSheetId="98">#REF!</definedName>
    <definedName name="LCﾒｰﾙﾃﾞｰ金利率" localSheetId="99">#REF!</definedName>
    <definedName name="LCﾒｰﾙﾃﾞｰ金利率" localSheetId="15">#REF!</definedName>
    <definedName name="LCﾒｰﾙﾃﾞｰ金利率" localSheetId="16">#REF!</definedName>
    <definedName name="LCﾒｰﾙﾃﾞｰ金利率" localSheetId="17">#REF!</definedName>
    <definedName name="LCﾒｰﾙﾃﾞｰ金利率" localSheetId="18">#REF!</definedName>
    <definedName name="LCﾒｰﾙﾃﾞｰ金利率" localSheetId="19">#REF!</definedName>
    <definedName name="LCﾒｰﾙﾃﾞｰ金利率" localSheetId="20">#REF!</definedName>
    <definedName name="LCﾒｰﾙﾃﾞｰ金利率" localSheetId="21">#REF!</definedName>
    <definedName name="LCﾒｰﾙﾃﾞｰ金利率" localSheetId="14">#REF!</definedName>
    <definedName name="LCﾒｰﾙﾃﾞｰ金利率" localSheetId="7">#REF!</definedName>
    <definedName name="LCﾒｰﾙﾃﾞｰ金利率" localSheetId="8">#REF!</definedName>
    <definedName name="LCﾒｰﾙﾃﾞｰ金利率" localSheetId="9">#REF!</definedName>
    <definedName name="LCﾒｰﾙﾃﾞｰ金利率" localSheetId="10">#REF!</definedName>
    <definedName name="LCﾒｰﾙﾃﾞｰ金利率" localSheetId="11">#REF!</definedName>
    <definedName name="LCﾒｰﾙﾃﾞｰ金利率" localSheetId="12">#REF!</definedName>
    <definedName name="LCﾒｰﾙﾃﾞｰ金利率" localSheetId="13">#REF!</definedName>
    <definedName name="LCﾒｰﾙﾃﾞｰ金利率" localSheetId="5">#REF!</definedName>
    <definedName name="LCﾒｰﾙﾃﾞｰ金利率" localSheetId="6">#REF!</definedName>
    <definedName name="LCﾒｰﾙﾃﾞｰ金利率">#REF!</definedName>
    <definedName name="LICASEAN" localSheetId="45">#REF!</definedName>
    <definedName name="LICASEAN" localSheetId="43">#REF!</definedName>
    <definedName name="LICASEAN" localSheetId="44">#REF!</definedName>
    <definedName name="LICASEAN" localSheetId="46">#REF!</definedName>
    <definedName name="LICASEAN" localSheetId="47">#REF!</definedName>
    <definedName name="LICASEAN" localSheetId="48">#REF!</definedName>
    <definedName name="LICASEAN" localSheetId="49">#REF!</definedName>
    <definedName name="LICASEAN" localSheetId="50">#REF!</definedName>
    <definedName name="LICASEAN" localSheetId="51">#REF!</definedName>
    <definedName name="LICASEAN" localSheetId="52">#REF!</definedName>
    <definedName name="LICASEAN" localSheetId="53">#REF!</definedName>
    <definedName name="LICASEAN" localSheetId="54">#REF!</definedName>
    <definedName name="LICASEAN" localSheetId="55">#REF!</definedName>
    <definedName name="LICASEAN" localSheetId="56">#REF!</definedName>
    <definedName name="LICASEAN" localSheetId="57">#REF!</definedName>
    <definedName name="LICASEAN" localSheetId="58">#REF!</definedName>
    <definedName name="LICASEAN" localSheetId="59">#REF!</definedName>
    <definedName name="LICASEAN" localSheetId="60">#REF!</definedName>
    <definedName name="LICASEAN" localSheetId="61">#REF!</definedName>
    <definedName name="LICASEAN" localSheetId="62">#REF!</definedName>
    <definedName name="LICASEAN" localSheetId="63">#REF!</definedName>
    <definedName name="LICASEAN" localSheetId="64">#REF!</definedName>
    <definedName name="LICASEAN" localSheetId="65">#REF!</definedName>
    <definedName name="LICASEAN" localSheetId="66">#REF!</definedName>
    <definedName name="LICASEAN" localSheetId="67">#REF!</definedName>
    <definedName name="LICASEAN" localSheetId="68">#REF!</definedName>
    <definedName name="LICASEAN" localSheetId="69">#REF!</definedName>
    <definedName name="LICASEAN" localSheetId="70">#REF!</definedName>
    <definedName name="LICASEAN" localSheetId="71">#REF!</definedName>
    <definedName name="LICASEAN" localSheetId="72">#REF!</definedName>
    <definedName name="LICASEAN" localSheetId="73">#REF!</definedName>
    <definedName name="LICASEAN" localSheetId="74">#REF!</definedName>
    <definedName name="LICASEAN" localSheetId="75">#REF!</definedName>
    <definedName name="LICASEAN" localSheetId="76">#REF!</definedName>
    <definedName name="LICASEAN" localSheetId="77">#REF!</definedName>
    <definedName name="LICASEAN" localSheetId="78">#REF!</definedName>
    <definedName name="LICASEAN" localSheetId="79">#REF!</definedName>
    <definedName name="LICASEAN" localSheetId="80">#REF!</definedName>
    <definedName name="LICASEAN" localSheetId="81">#REF!</definedName>
    <definedName name="LICASEAN" localSheetId="82">#REF!</definedName>
    <definedName name="LICASEAN" localSheetId="83">#REF!</definedName>
    <definedName name="LICASEAN" localSheetId="84">#REF!</definedName>
    <definedName name="LICASEAN" localSheetId="85">#REF!</definedName>
    <definedName name="LICASEAN" localSheetId="86">#REF!</definedName>
    <definedName name="LICASEAN" localSheetId="87">#REF!</definedName>
    <definedName name="LICASEAN" localSheetId="88">#REF!</definedName>
    <definedName name="LICASEAN" localSheetId="89">#REF!</definedName>
    <definedName name="LICASEAN" localSheetId="90">#REF!</definedName>
    <definedName name="LICASEAN" localSheetId="91">#REF!</definedName>
    <definedName name="LICASEAN" localSheetId="92">#REF!</definedName>
    <definedName name="LICASEAN" localSheetId="93">#REF!</definedName>
    <definedName name="LICASEAN" localSheetId="94">#REF!</definedName>
    <definedName name="LICASEAN" localSheetId="95">#REF!</definedName>
    <definedName name="LICASEAN" localSheetId="96">#REF!</definedName>
    <definedName name="LICASEAN" localSheetId="97">#REF!</definedName>
    <definedName name="LICASEAN" localSheetId="98">#REF!</definedName>
    <definedName name="LICASEAN" localSheetId="99">#REF!</definedName>
    <definedName name="LICASEAN" localSheetId="5">#REF!</definedName>
    <definedName name="LICASEAN">#REF!</definedName>
    <definedName name="LICJPN" localSheetId="45">#REF!</definedName>
    <definedName name="LICJPN" localSheetId="43">#REF!</definedName>
    <definedName name="LICJPN" localSheetId="44">#REF!</definedName>
    <definedName name="LICJPN" localSheetId="46">#REF!</definedName>
    <definedName name="LICJPN" localSheetId="47">#REF!</definedName>
    <definedName name="LICJPN" localSheetId="48">#REF!</definedName>
    <definedName name="LICJPN" localSheetId="49">#REF!</definedName>
    <definedName name="LICJPN" localSheetId="50">#REF!</definedName>
    <definedName name="LICJPN" localSheetId="51">#REF!</definedName>
    <definedName name="LICJPN" localSheetId="52">#REF!</definedName>
    <definedName name="LICJPN" localSheetId="53">#REF!</definedName>
    <definedName name="LICJPN" localSheetId="54">#REF!</definedName>
    <definedName name="LICJPN" localSheetId="55">#REF!</definedName>
    <definedName name="LICJPN" localSheetId="56">#REF!</definedName>
    <definedName name="LICJPN" localSheetId="57">#REF!</definedName>
    <definedName name="LICJPN" localSheetId="58">#REF!</definedName>
    <definedName name="LICJPN" localSheetId="59">#REF!</definedName>
    <definedName name="LICJPN" localSheetId="60">#REF!</definedName>
    <definedName name="LICJPN" localSheetId="61">#REF!</definedName>
    <definedName name="LICJPN" localSheetId="62">#REF!</definedName>
    <definedName name="LICJPN" localSheetId="63">#REF!</definedName>
    <definedName name="LICJPN" localSheetId="64">#REF!</definedName>
    <definedName name="LICJPN" localSheetId="65">#REF!</definedName>
    <definedName name="LICJPN" localSheetId="66">#REF!</definedName>
    <definedName name="LICJPN" localSheetId="67">#REF!</definedName>
    <definedName name="LICJPN" localSheetId="68">#REF!</definedName>
    <definedName name="LICJPN" localSheetId="69">#REF!</definedName>
    <definedName name="LICJPN" localSheetId="70">#REF!</definedName>
    <definedName name="LICJPN" localSheetId="71">#REF!</definedName>
    <definedName name="LICJPN" localSheetId="72">#REF!</definedName>
    <definedName name="LICJPN" localSheetId="73">#REF!</definedName>
    <definedName name="LICJPN" localSheetId="74">#REF!</definedName>
    <definedName name="LICJPN" localSheetId="75">#REF!</definedName>
    <definedName name="LICJPN" localSheetId="76">#REF!</definedName>
    <definedName name="LICJPN" localSheetId="77">#REF!</definedName>
    <definedName name="LICJPN" localSheetId="78">#REF!</definedName>
    <definedName name="LICJPN" localSheetId="79">#REF!</definedName>
    <definedName name="LICJPN" localSheetId="80">#REF!</definedName>
    <definedName name="LICJPN" localSheetId="81">#REF!</definedName>
    <definedName name="LICJPN" localSheetId="82">#REF!</definedName>
    <definedName name="LICJPN" localSheetId="83">#REF!</definedName>
    <definedName name="LICJPN" localSheetId="84">#REF!</definedName>
    <definedName name="LICJPN" localSheetId="85">#REF!</definedName>
    <definedName name="LICJPN" localSheetId="86">#REF!</definedName>
    <definedName name="LICJPN" localSheetId="87">#REF!</definedName>
    <definedName name="LICJPN" localSheetId="88">#REF!</definedName>
    <definedName name="LICJPN" localSheetId="89">#REF!</definedName>
    <definedName name="LICJPN" localSheetId="90">#REF!</definedName>
    <definedName name="LICJPN" localSheetId="91">#REF!</definedName>
    <definedName name="LICJPN" localSheetId="92">#REF!</definedName>
    <definedName name="LICJPN" localSheetId="93">#REF!</definedName>
    <definedName name="LICJPN" localSheetId="94">#REF!</definedName>
    <definedName name="LICJPN" localSheetId="95">#REF!</definedName>
    <definedName name="LICJPN" localSheetId="96">#REF!</definedName>
    <definedName name="LICJPN" localSheetId="97">#REF!</definedName>
    <definedName name="LICJPN" localSheetId="98">#REF!</definedName>
    <definedName name="LICJPN" localSheetId="99">#REF!</definedName>
    <definedName name="LICJPN">#REF!</definedName>
    <definedName name="list.company">'[12]Company Code'!$B$2:$F$101</definedName>
    <definedName name="list.constant">'[12]Internal Account Code'!$G$4:$H$5</definedName>
    <definedName name="list.input_month">[12]month!$B$4:$D$7</definedName>
    <definedName name="list.region">'[13]Region Code'!$A$2:$B$5</definedName>
    <definedName name="list.sales_category">'[13]Product Group Code'!$B$2:$F$40</definedName>
    <definedName name="LOSS" localSheetId="22">[2]A!#REF!</definedName>
    <definedName name="LOSS" localSheetId="23">[2]A!#REF!</definedName>
    <definedName name="LOSS" localSheetId="24">[2]A!#REF!</definedName>
    <definedName name="LOSS" localSheetId="25">[2]A!#REF!</definedName>
    <definedName name="LOSS" localSheetId="26">[2]A!#REF!</definedName>
    <definedName name="LOSS" localSheetId="27">[2]A!#REF!</definedName>
    <definedName name="LOSS" localSheetId="28">[2]A!#REF!</definedName>
    <definedName name="LOSS" localSheetId="29">[2]A!#REF!</definedName>
    <definedName name="LOSS" localSheetId="30">[2]A!#REF!</definedName>
    <definedName name="LOSS" localSheetId="31">[2]A!#REF!</definedName>
    <definedName name="LOSS" localSheetId="32">[2]A!#REF!</definedName>
    <definedName name="LOSS" localSheetId="33">[2]A!#REF!</definedName>
    <definedName name="LOSS" localSheetId="34">[2]A!#REF!</definedName>
    <definedName name="LOSS" localSheetId="35">[2]A!#REF!</definedName>
    <definedName name="LOSS" localSheetId="36">[2]A!#REF!</definedName>
    <definedName name="LOSS" localSheetId="37">[2]A!#REF!</definedName>
    <definedName name="LOSS" localSheetId="38">[2]A!#REF!</definedName>
    <definedName name="LOSS" localSheetId="39">[2]A!#REF!</definedName>
    <definedName name="LOSS" localSheetId="40">[2]A!#REF!</definedName>
    <definedName name="LOSS" localSheetId="41">[2]A!#REF!</definedName>
    <definedName name="LOSS" localSheetId="42">[2]A!#REF!</definedName>
    <definedName name="LOSS" localSheetId="45">[2]A!#REF!</definedName>
    <definedName name="LOSS" localSheetId="43">[2]A!#REF!</definedName>
    <definedName name="LOSS" localSheetId="44">[2]A!#REF!</definedName>
    <definedName name="LOSS" localSheetId="46">[2]A!#REF!</definedName>
    <definedName name="LOSS" localSheetId="47">[2]A!#REF!</definedName>
    <definedName name="LOSS" localSheetId="48">[2]A!#REF!</definedName>
    <definedName name="LOSS" localSheetId="49">[2]A!#REF!</definedName>
    <definedName name="LOSS" localSheetId="50">[2]A!#REF!</definedName>
    <definedName name="LOSS" localSheetId="51">[2]A!#REF!</definedName>
    <definedName name="LOSS" localSheetId="52">[2]A!#REF!</definedName>
    <definedName name="LOSS" localSheetId="53">[2]A!#REF!</definedName>
    <definedName name="LOSS" localSheetId="54">[2]A!#REF!</definedName>
    <definedName name="LOSS" localSheetId="55">[2]A!#REF!</definedName>
    <definedName name="LOSS" localSheetId="56">[2]A!#REF!</definedName>
    <definedName name="LOSS" localSheetId="57">[2]A!#REF!</definedName>
    <definedName name="LOSS" localSheetId="58">[2]A!#REF!</definedName>
    <definedName name="LOSS" localSheetId="59">[2]A!#REF!</definedName>
    <definedName name="LOSS" localSheetId="60">[2]A!#REF!</definedName>
    <definedName name="LOSS" localSheetId="61">[2]A!#REF!</definedName>
    <definedName name="LOSS" localSheetId="62">[2]A!#REF!</definedName>
    <definedName name="LOSS" localSheetId="63">[2]A!#REF!</definedName>
    <definedName name="LOSS" localSheetId="64">[2]A!#REF!</definedName>
    <definedName name="LOSS" localSheetId="65">[2]A!#REF!</definedName>
    <definedName name="LOSS" localSheetId="66">[2]A!#REF!</definedName>
    <definedName name="LOSS" localSheetId="67">[2]A!#REF!</definedName>
    <definedName name="LOSS" localSheetId="68">[2]A!#REF!</definedName>
    <definedName name="LOSS" localSheetId="69">[2]A!#REF!</definedName>
    <definedName name="LOSS" localSheetId="70">[2]A!#REF!</definedName>
    <definedName name="LOSS" localSheetId="71">[2]A!#REF!</definedName>
    <definedName name="LOSS" localSheetId="72">[2]A!#REF!</definedName>
    <definedName name="LOSS" localSheetId="73">[2]A!#REF!</definedName>
    <definedName name="LOSS" localSheetId="74">[2]A!#REF!</definedName>
    <definedName name="LOSS" localSheetId="75">[2]A!#REF!</definedName>
    <definedName name="LOSS" localSheetId="76">[2]A!#REF!</definedName>
    <definedName name="LOSS" localSheetId="77">[2]A!#REF!</definedName>
    <definedName name="LOSS" localSheetId="78">[2]A!#REF!</definedName>
    <definedName name="LOSS" localSheetId="79">[2]A!#REF!</definedName>
    <definedName name="LOSS" localSheetId="80">[2]A!#REF!</definedName>
    <definedName name="LOSS" localSheetId="81">[2]A!#REF!</definedName>
    <definedName name="LOSS" localSheetId="82">[2]A!#REF!</definedName>
    <definedName name="LOSS" localSheetId="83">[2]A!#REF!</definedName>
    <definedName name="LOSS" localSheetId="84">[2]A!#REF!</definedName>
    <definedName name="LOSS" localSheetId="85">[2]A!#REF!</definedName>
    <definedName name="LOSS" localSheetId="86">[2]A!#REF!</definedName>
    <definedName name="LOSS" localSheetId="87">[2]A!#REF!</definedName>
    <definedName name="LOSS" localSheetId="88">[2]A!#REF!</definedName>
    <definedName name="LOSS" localSheetId="89">[2]A!#REF!</definedName>
    <definedName name="LOSS" localSheetId="90">[2]A!#REF!</definedName>
    <definedName name="LOSS" localSheetId="91">[2]A!#REF!</definedName>
    <definedName name="LOSS" localSheetId="92">[2]A!#REF!</definedName>
    <definedName name="LOSS" localSheetId="93">[2]A!#REF!</definedName>
    <definedName name="LOSS" localSheetId="94">[2]A!#REF!</definedName>
    <definedName name="LOSS" localSheetId="95">[2]A!#REF!</definedName>
    <definedName name="LOSS" localSheetId="96">[2]A!#REF!</definedName>
    <definedName name="LOSS" localSheetId="97">[2]A!#REF!</definedName>
    <definedName name="LOSS" localSheetId="98">[2]A!#REF!</definedName>
    <definedName name="LOSS" localSheetId="99">[2]A!#REF!</definedName>
    <definedName name="LOSS" localSheetId="15">[2]A!#REF!</definedName>
    <definedName name="LOSS" localSheetId="16">[2]A!#REF!</definedName>
    <definedName name="LOSS" localSheetId="17">[2]A!#REF!</definedName>
    <definedName name="LOSS" localSheetId="18">[2]A!#REF!</definedName>
    <definedName name="LOSS" localSheetId="19">[2]A!#REF!</definedName>
    <definedName name="LOSS" localSheetId="20">[2]A!#REF!</definedName>
    <definedName name="LOSS" localSheetId="21">[2]A!#REF!</definedName>
    <definedName name="LOSS" localSheetId="14">[2]A!#REF!</definedName>
    <definedName name="LOSS" localSheetId="7">[2]A!#REF!</definedName>
    <definedName name="LOSS" localSheetId="8">[2]A!#REF!</definedName>
    <definedName name="LOSS" localSheetId="9">[2]A!#REF!</definedName>
    <definedName name="LOSS" localSheetId="10">[2]A!#REF!</definedName>
    <definedName name="LOSS" localSheetId="11">[2]A!#REF!</definedName>
    <definedName name="LOSS" localSheetId="12">[2]A!#REF!</definedName>
    <definedName name="LOSS" localSheetId="13">[2]A!#REF!</definedName>
    <definedName name="LOSS" localSheetId="5">[2]A!#REF!</definedName>
    <definedName name="LOSS" localSheetId="6">[2]A!#REF!</definedName>
    <definedName name="LOSS">[2]A!#REF!</definedName>
    <definedName name="Machine"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r" localSheetId="22" hidden="1">{#N/A,#N/A,FALSE,"Act.Fcst Costs"}</definedName>
    <definedName name="mar" localSheetId="23" hidden="1">{#N/A,#N/A,FALSE,"Act.Fcst Costs"}</definedName>
    <definedName name="mar" localSheetId="24" hidden="1">{#N/A,#N/A,FALSE,"Act.Fcst Costs"}</definedName>
    <definedName name="mar" localSheetId="25" hidden="1">{#N/A,#N/A,FALSE,"Act.Fcst Costs"}</definedName>
    <definedName name="mar" localSheetId="26" hidden="1">{#N/A,#N/A,FALSE,"Act.Fcst Costs"}</definedName>
    <definedName name="mar" localSheetId="27" hidden="1">{#N/A,#N/A,FALSE,"Act.Fcst Costs"}</definedName>
    <definedName name="mar" localSheetId="28" hidden="1">{#N/A,#N/A,FALSE,"Act.Fcst Costs"}</definedName>
    <definedName name="mar" localSheetId="29" hidden="1">{#N/A,#N/A,FALSE,"Act.Fcst Costs"}</definedName>
    <definedName name="mar" localSheetId="30" hidden="1">{#N/A,#N/A,FALSE,"Act.Fcst Costs"}</definedName>
    <definedName name="mar" localSheetId="31" hidden="1">{#N/A,#N/A,FALSE,"Act.Fcst Costs"}</definedName>
    <definedName name="mar" localSheetId="32" hidden="1">{#N/A,#N/A,FALSE,"Act.Fcst Costs"}</definedName>
    <definedName name="mar" localSheetId="33" hidden="1">{#N/A,#N/A,FALSE,"Act.Fcst Costs"}</definedName>
    <definedName name="mar" localSheetId="34" hidden="1">{#N/A,#N/A,FALSE,"Act.Fcst Costs"}</definedName>
    <definedName name="mar" localSheetId="35" hidden="1">{#N/A,#N/A,FALSE,"Act.Fcst Costs"}</definedName>
    <definedName name="mar" localSheetId="36" hidden="1">{#N/A,#N/A,FALSE,"Act.Fcst Costs"}</definedName>
    <definedName name="mar" localSheetId="37" hidden="1">{#N/A,#N/A,FALSE,"Act.Fcst Costs"}</definedName>
    <definedName name="mar" localSheetId="38" hidden="1">{#N/A,#N/A,FALSE,"Act.Fcst Costs"}</definedName>
    <definedName name="mar" localSheetId="39" hidden="1">{#N/A,#N/A,FALSE,"Act.Fcst Costs"}</definedName>
    <definedName name="mar" localSheetId="40" hidden="1">{#N/A,#N/A,FALSE,"Act.Fcst Costs"}</definedName>
    <definedName name="mar" localSheetId="41" hidden="1">{#N/A,#N/A,FALSE,"Act.Fcst Costs"}</definedName>
    <definedName name="mar" localSheetId="42" hidden="1">{#N/A,#N/A,FALSE,"Act.Fcst Costs"}</definedName>
    <definedName name="mar" localSheetId="45" hidden="1">{#N/A,#N/A,FALSE,"Act.Fcst Costs"}</definedName>
    <definedName name="mar" localSheetId="43" hidden="1">{#N/A,#N/A,FALSE,"Act.Fcst Costs"}</definedName>
    <definedName name="mar" localSheetId="44" hidden="1">{#N/A,#N/A,FALSE,"Act.Fcst Costs"}</definedName>
    <definedName name="mar" localSheetId="46" hidden="1">{#N/A,#N/A,FALSE,"Act.Fcst Costs"}</definedName>
    <definedName name="mar" localSheetId="47" hidden="1">{#N/A,#N/A,FALSE,"Act.Fcst Costs"}</definedName>
    <definedName name="mar" localSheetId="48" hidden="1">{#N/A,#N/A,FALSE,"Act.Fcst Costs"}</definedName>
    <definedName name="mar" localSheetId="49" hidden="1">{#N/A,#N/A,FALSE,"Act.Fcst Costs"}</definedName>
    <definedName name="mar" localSheetId="50" hidden="1">{#N/A,#N/A,FALSE,"Act.Fcst Costs"}</definedName>
    <definedName name="mar" localSheetId="51" hidden="1">{#N/A,#N/A,FALSE,"Act.Fcst Costs"}</definedName>
    <definedName name="mar" localSheetId="52" hidden="1">{#N/A,#N/A,FALSE,"Act.Fcst Costs"}</definedName>
    <definedName name="mar" localSheetId="53" hidden="1">{#N/A,#N/A,FALSE,"Act.Fcst Costs"}</definedName>
    <definedName name="mar" localSheetId="54" hidden="1">{#N/A,#N/A,FALSE,"Act.Fcst Costs"}</definedName>
    <definedName name="mar" localSheetId="55" hidden="1">{#N/A,#N/A,FALSE,"Act.Fcst Costs"}</definedName>
    <definedName name="mar" localSheetId="56" hidden="1">{#N/A,#N/A,FALSE,"Act.Fcst Costs"}</definedName>
    <definedName name="mar" localSheetId="57" hidden="1">{#N/A,#N/A,FALSE,"Act.Fcst Costs"}</definedName>
    <definedName name="mar" localSheetId="58" hidden="1">{#N/A,#N/A,FALSE,"Act.Fcst Costs"}</definedName>
    <definedName name="mar" localSheetId="59" hidden="1">{#N/A,#N/A,FALSE,"Act.Fcst Costs"}</definedName>
    <definedName name="mar" localSheetId="60" hidden="1">{#N/A,#N/A,FALSE,"Act.Fcst Costs"}</definedName>
    <definedName name="mar" localSheetId="61" hidden="1">{#N/A,#N/A,FALSE,"Act.Fcst Costs"}</definedName>
    <definedName name="mar" localSheetId="62" hidden="1">{#N/A,#N/A,FALSE,"Act.Fcst Costs"}</definedName>
    <definedName name="mar" localSheetId="63" hidden="1">{#N/A,#N/A,FALSE,"Act.Fcst Costs"}</definedName>
    <definedName name="mar" localSheetId="64" hidden="1">{#N/A,#N/A,FALSE,"Act.Fcst Costs"}</definedName>
    <definedName name="mar" localSheetId="65" hidden="1">{#N/A,#N/A,FALSE,"Act.Fcst Costs"}</definedName>
    <definedName name="mar" localSheetId="66" hidden="1">{#N/A,#N/A,FALSE,"Act.Fcst Costs"}</definedName>
    <definedName name="mar" localSheetId="67" hidden="1">{#N/A,#N/A,FALSE,"Act.Fcst Costs"}</definedName>
    <definedName name="mar" localSheetId="68" hidden="1">{#N/A,#N/A,FALSE,"Act.Fcst Costs"}</definedName>
    <definedName name="mar" localSheetId="69" hidden="1">{#N/A,#N/A,FALSE,"Act.Fcst Costs"}</definedName>
    <definedName name="mar" localSheetId="70" hidden="1">{#N/A,#N/A,FALSE,"Act.Fcst Costs"}</definedName>
    <definedName name="mar" localSheetId="71" hidden="1">{#N/A,#N/A,FALSE,"Act.Fcst Costs"}</definedName>
    <definedName name="mar" localSheetId="72" hidden="1">{#N/A,#N/A,FALSE,"Act.Fcst Costs"}</definedName>
    <definedName name="mar" localSheetId="73" hidden="1">{#N/A,#N/A,FALSE,"Act.Fcst Costs"}</definedName>
    <definedName name="mar" localSheetId="74" hidden="1">{#N/A,#N/A,FALSE,"Act.Fcst Costs"}</definedName>
    <definedName name="mar" localSheetId="75" hidden="1">{#N/A,#N/A,FALSE,"Act.Fcst Costs"}</definedName>
    <definedName name="mar" localSheetId="76" hidden="1">{#N/A,#N/A,FALSE,"Act.Fcst Costs"}</definedName>
    <definedName name="mar" localSheetId="77" hidden="1">{#N/A,#N/A,FALSE,"Act.Fcst Costs"}</definedName>
    <definedName name="mar" localSheetId="78" hidden="1">{#N/A,#N/A,FALSE,"Act.Fcst Costs"}</definedName>
    <definedName name="mar" localSheetId="79" hidden="1">{#N/A,#N/A,FALSE,"Act.Fcst Costs"}</definedName>
    <definedName name="mar" localSheetId="80" hidden="1">{#N/A,#N/A,FALSE,"Act.Fcst Costs"}</definedName>
    <definedName name="mar" localSheetId="81" hidden="1">{#N/A,#N/A,FALSE,"Act.Fcst Costs"}</definedName>
    <definedName name="mar" localSheetId="82" hidden="1">{#N/A,#N/A,FALSE,"Act.Fcst Costs"}</definedName>
    <definedName name="mar" localSheetId="83" hidden="1">{#N/A,#N/A,FALSE,"Act.Fcst Costs"}</definedName>
    <definedName name="mar" localSheetId="84" hidden="1">{#N/A,#N/A,FALSE,"Act.Fcst Costs"}</definedName>
    <definedName name="mar" localSheetId="85" hidden="1">{#N/A,#N/A,FALSE,"Act.Fcst Costs"}</definedName>
    <definedName name="mar" localSheetId="86" hidden="1">{#N/A,#N/A,FALSE,"Act.Fcst Costs"}</definedName>
    <definedName name="mar" localSheetId="87" hidden="1">{#N/A,#N/A,FALSE,"Act.Fcst Costs"}</definedName>
    <definedName name="mar" localSheetId="88" hidden="1">{#N/A,#N/A,FALSE,"Act.Fcst Costs"}</definedName>
    <definedName name="mar" localSheetId="89" hidden="1">{#N/A,#N/A,FALSE,"Act.Fcst Costs"}</definedName>
    <definedName name="mar" localSheetId="90" hidden="1">{#N/A,#N/A,FALSE,"Act.Fcst Costs"}</definedName>
    <definedName name="mar" localSheetId="91" hidden="1">{#N/A,#N/A,FALSE,"Act.Fcst Costs"}</definedName>
    <definedName name="mar" localSheetId="92" hidden="1">{#N/A,#N/A,FALSE,"Act.Fcst Costs"}</definedName>
    <definedName name="mar" localSheetId="93" hidden="1">{#N/A,#N/A,FALSE,"Act.Fcst Costs"}</definedName>
    <definedName name="mar" localSheetId="94" hidden="1">{#N/A,#N/A,FALSE,"Act.Fcst Costs"}</definedName>
    <definedName name="mar" localSheetId="95" hidden="1">{#N/A,#N/A,FALSE,"Act.Fcst Costs"}</definedName>
    <definedName name="mar" localSheetId="96" hidden="1">{#N/A,#N/A,FALSE,"Act.Fcst Costs"}</definedName>
    <definedName name="mar" localSheetId="97" hidden="1">{#N/A,#N/A,FALSE,"Act.Fcst Costs"}</definedName>
    <definedName name="mar" localSheetId="98" hidden="1">{#N/A,#N/A,FALSE,"Act.Fcst Costs"}</definedName>
    <definedName name="mar" localSheetId="99" hidden="1">{#N/A,#N/A,FALSE,"Act.Fcst Costs"}</definedName>
    <definedName name="mar" localSheetId="15" hidden="1">{#N/A,#N/A,FALSE,"Act.Fcst Costs"}</definedName>
    <definedName name="mar" localSheetId="16" hidden="1">{#N/A,#N/A,FALSE,"Act.Fcst Costs"}</definedName>
    <definedName name="mar" localSheetId="17" hidden="1">{#N/A,#N/A,FALSE,"Act.Fcst Costs"}</definedName>
    <definedName name="mar" localSheetId="18" hidden="1">{#N/A,#N/A,FALSE,"Act.Fcst Costs"}</definedName>
    <definedName name="mar" localSheetId="19" hidden="1">{#N/A,#N/A,FALSE,"Act.Fcst Costs"}</definedName>
    <definedName name="mar" localSheetId="20" hidden="1">{#N/A,#N/A,FALSE,"Act.Fcst Costs"}</definedName>
    <definedName name="mar" localSheetId="21" hidden="1">{#N/A,#N/A,FALSE,"Act.Fcst Costs"}</definedName>
    <definedName name="mar" localSheetId="14" hidden="1">{#N/A,#N/A,FALSE,"Act.Fcst Costs"}</definedName>
    <definedName name="mar" localSheetId="7" hidden="1">{#N/A,#N/A,FALSE,"Act.Fcst Costs"}</definedName>
    <definedName name="mar" localSheetId="8" hidden="1">{#N/A,#N/A,FALSE,"Act.Fcst Costs"}</definedName>
    <definedName name="mar" localSheetId="9" hidden="1">{#N/A,#N/A,FALSE,"Act.Fcst Costs"}</definedName>
    <definedName name="mar" localSheetId="10" hidden="1">{#N/A,#N/A,FALSE,"Act.Fcst Costs"}</definedName>
    <definedName name="mar" localSheetId="11" hidden="1">{#N/A,#N/A,FALSE,"Act.Fcst Costs"}</definedName>
    <definedName name="mar" localSheetId="12" hidden="1">{#N/A,#N/A,FALSE,"Act.Fcst Costs"}</definedName>
    <definedName name="mar" localSheetId="13" hidden="1">{#N/A,#N/A,FALSE,"Act.Fcst Costs"}</definedName>
    <definedName name="mar" localSheetId="5" hidden="1">{#N/A,#N/A,FALSE,"Act.Fcst Costs"}</definedName>
    <definedName name="mar" localSheetId="6" hidden="1">{#N/A,#N/A,FALSE,"Act.Fcst Costs"}</definedName>
    <definedName name="mar" hidden="1">{#N/A,#N/A,FALSE,"Act.Fcst Costs"}</definedName>
    <definedName name="Month_Default" localSheetId="22">#REF!</definedName>
    <definedName name="Month_Default" localSheetId="23">#REF!</definedName>
    <definedName name="Month_Default" localSheetId="24">#REF!</definedName>
    <definedName name="Month_Default" localSheetId="25">#REF!</definedName>
    <definedName name="Month_Default" localSheetId="26">#REF!</definedName>
    <definedName name="Month_Default" localSheetId="27">#REF!</definedName>
    <definedName name="Month_Default" localSheetId="28">#REF!</definedName>
    <definedName name="Month_Default" localSheetId="29">#REF!</definedName>
    <definedName name="Month_Default" localSheetId="30">#REF!</definedName>
    <definedName name="Month_Default" localSheetId="31">#REF!</definedName>
    <definedName name="Month_Default" localSheetId="32">#REF!</definedName>
    <definedName name="Month_Default" localSheetId="33">#REF!</definedName>
    <definedName name="Month_Default" localSheetId="34">#REF!</definedName>
    <definedName name="Month_Default" localSheetId="35">#REF!</definedName>
    <definedName name="Month_Default" localSheetId="36">#REF!</definedName>
    <definedName name="Month_Default" localSheetId="37">#REF!</definedName>
    <definedName name="Month_Default" localSheetId="38">#REF!</definedName>
    <definedName name="Month_Default" localSheetId="39">#REF!</definedName>
    <definedName name="Month_Default" localSheetId="40">#REF!</definedName>
    <definedName name="Month_Default" localSheetId="41">#REF!</definedName>
    <definedName name="Month_Default" localSheetId="42">#REF!</definedName>
    <definedName name="Month_Default" localSheetId="45">#REF!</definedName>
    <definedName name="Month_Default" localSheetId="43">#REF!</definedName>
    <definedName name="Month_Default" localSheetId="44">#REF!</definedName>
    <definedName name="Month_Default" localSheetId="46">#REF!</definedName>
    <definedName name="Month_Default" localSheetId="47">#REF!</definedName>
    <definedName name="Month_Default" localSheetId="48">#REF!</definedName>
    <definedName name="Month_Default" localSheetId="49">#REF!</definedName>
    <definedName name="Month_Default" localSheetId="50">#REF!</definedName>
    <definedName name="Month_Default" localSheetId="51">#REF!</definedName>
    <definedName name="Month_Default" localSheetId="52">#REF!</definedName>
    <definedName name="Month_Default" localSheetId="53">#REF!</definedName>
    <definedName name="Month_Default" localSheetId="54">#REF!</definedName>
    <definedName name="Month_Default" localSheetId="55">#REF!</definedName>
    <definedName name="Month_Default" localSheetId="56">#REF!</definedName>
    <definedName name="Month_Default" localSheetId="57">#REF!</definedName>
    <definedName name="Month_Default" localSheetId="58">#REF!</definedName>
    <definedName name="Month_Default" localSheetId="59">#REF!</definedName>
    <definedName name="Month_Default" localSheetId="60">#REF!</definedName>
    <definedName name="Month_Default" localSheetId="61">#REF!</definedName>
    <definedName name="Month_Default" localSheetId="62">#REF!</definedName>
    <definedName name="Month_Default" localSheetId="63">#REF!</definedName>
    <definedName name="Month_Default" localSheetId="64">#REF!</definedName>
    <definedName name="Month_Default" localSheetId="65">#REF!</definedName>
    <definedName name="Month_Default" localSheetId="66">#REF!</definedName>
    <definedName name="Month_Default" localSheetId="67">#REF!</definedName>
    <definedName name="Month_Default" localSheetId="68">#REF!</definedName>
    <definedName name="Month_Default" localSheetId="69">#REF!</definedName>
    <definedName name="Month_Default" localSheetId="70">#REF!</definedName>
    <definedName name="Month_Default" localSheetId="71">#REF!</definedName>
    <definedName name="Month_Default" localSheetId="72">#REF!</definedName>
    <definedName name="Month_Default" localSheetId="73">#REF!</definedName>
    <definedName name="Month_Default" localSheetId="74">#REF!</definedName>
    <definedName name="Month_Default" localSheetId="75">#REF!</definedName>
    <definedName name="Month_Default" localSheetId="76">#REF!</definedName>
    <definedName name="Month_Default" localSheetId="77">#REF!</definedName>
    <definedName name="Month_Default" localSheetId="78">#REF!</definedName>
    <definedName name="Month_Default" localSheetId="79">#REF!</definedName>
    <definedName name="Month_Default" localSheetId="80">#REF!</definedName>
    <definedName name="Month_Default" localSheetId="81">#REF!</definedName>
    <definedName name="Month_Default" localSheetId="82">#REF!</definedName>
    <definedName name="Month_Default" localSheetId="83">#REF!</definedName>
    <definedName name="Month_Default" localSheetId="84">#REF!</definedName>
    <definedName name="Month_Default" localSheetId="85">#REF!</definedName>
    <definedName name="Month_Default" localSheetId="86">#REF!</definedName>
    <definedName name="Month_Default" localSheetId="87">#REF!</definedName>
    <definedName name="Month_Default" localSheetId="88">#REF!</definedName>
    <definedName name="Month_Default" localSheetId="89">#REF!</definedName>
    <definedName name="Month_Default" localSheetId="90">#REF!</definedName>
    <definedName name="Month_Default" localSheetId="91">#REF!</definedName>
    <definedName name="Month_Default" localSheetId="92">#REF!</definedName>
    <definedName name="Month_Default" localSheetId="93">#REF!</definedName>
    <definedName name="Month_Default" localSheetId="94">#REF!</definedName>
    <definedName name="Month_Default" localSheetId="95">#REF!</definedName>
    <definedName name="Month_Default" localSheetId="96">#REF!</definedName>
    <definedName name="Month_Default" localSheetId="97">#REF!</definedName>
    <definedName name="Month_Default" localSheetId="98">#REF!</definedName>
    <definedName name="Month_Default" localSheetId="99">#REF!</definedName>
    <definedName name="Month_Default" localSheetId="15">#REF!</definedName>
    <definedName name="Month_Default" localSheetId="16">#REF!</definedName>
    <definedName name="Month_Default" localSheetId="17">#REF!</definedName>
    <definedName name="Month_Default" localSheetId="18">#REF!</definedName>
    <definedName name="Month_Default" localSheetId="19">#REF!</definedName>
    <definedName name="Month_Default" localSheetId="20">#REF!</definedName>
    <definedName name="Month_Default" localSheetId="21">#REF!</definedName>
    <definedName name="Month_Default" localSheetId="14">#REF!</definedName>
    <definedName name="Month_Default" localSheetId="7">#REF!</definedName>
    <definedName name="Month_Default" localSheetId="8">#REF!</definedName>
    <definedName name="Month_Default" localSheetId="9">#REF!</definedName>
    <definedName name="Month_Default" localSheetId="10">#REF!</definedName>
    <definedName name="Month_Default" localSheetId="11">#REF!</definedName>
    <definedName name="Month_Default" localSheetId="12">#REF!</definedName>
    <definedName name="Month_Default" localSheetId="13">#REF!</definedName>
    <definedName name="Month_Default" localSheetId="5">#REF!</definedName>
    <definedName name="Month_Default" localSheetId="6">#REF!</definedName>
    <definedName name="Month_Default">#REF!</definedName>
    <definedName name="Monthly_Change" localSheetId="45">#REF!</definedName>
    <definedName name="Monthly_Change" localSheetId="43">#REF!</definedName>
    <definedName name="Monthly_Change" localSheetId="44">#REF!</definedName>
    <definedName name="Monthly_Change" localSheetId="46">#REF!</definedName>
    <definedName name="Monthly_Change" localSheetId="47">#REF!</definedName>
    <definedName name="Monthly_Change" localSheetId="48">#REF!</definedName>
    <definedName name="Monthly_Change" localSheetId="49">#REF!</definedName>
    <definedName name="Monthly_Change" localSheetId="50">#REF!</definedName>
    <definedName name="Monthly_Change" localSheetId="51">#REF!</definedName>
    <definedName name="Monthly_Change" localSheetId="52">#REF!</definedName>
    <definedName name="Monthly_Change" localSheetId="53">#REF!</definedName>
    <definedName name="Monthly_Change" localSheetId="54">#REF!</definedName>
    <definedName name="Monthly_Change" localSheetId="55">#REF!</definedName>
    <definedName name="Monthly_Change" localSheetId="56">#REF!</definedName>
    <definedName name="Monthly_Change" localSheetId="57">#REF!</definedName>
    <definedName name="Monthly_Change" localSheetId="58">#REF!</definedName>
    <definedName name="Monthly_Change" localSheetId="59">#REF!</definedName>
    <definedName name="Monthly_Change" localSheetId="60">#REF!</definedName>
    <definedName name="Monthly_Change" localSheetId="61">#REF!</definedName>
    <definedName name="Monthly_Change" localSheetId="62">#REF!</definedName>
    <definedName name="Monthly_Change" localSheetId="63">#REF!</definedName>
    <definedName name="Monthly_Change" localSheetId="64">#REF!</definedName>
    <definedName name="Monthly_Change" localSheetId="65">#REF!</definedName>
    <definedName name="Monthly_Change" localSheetId="66">#REF!</definedName>
    <definedName name="Monthly_Change" localSheetId="67">#REF!</definedName>
    <definedName name="Monthly_Change" localSheetId="68">#REF!</definedName>
    <definedName name="Monthly_Change" localSheetId="69">#REF!</definedName>
    <definedName name="Monthly_Change" localSheetId="70">#REF!</definedName>
    <definedName name="Monthly_Change" localSheetId="71">#REF!</definedName>
    <definedName name="Monthly_Change" localSheetId="72">#REF!</definedName>
    <definedName name="Monthly_Change" localSheetId="73">#REF!</definedName>
    <definedName name="Monthly_Change" localSheetId="74">#REF!</definedName>
    <definedName name="Monthly_Change" localSheetId="75">#REF!</definedName>
    <definedName name="Monthly_Change" localSheetId="76">#REF!</definedName>
    <definedName name="Monthly_Change" localSheetId="77">#REF!</definedName>
    <definedName name="Monthly_Change" localSheetId="78">#REF!</definedName>
    <definedName name="Monthly_Change" localSheetId="79">#REF!</definedName>
    <definedName name="Monthly_Change" localSheetId="80">#REF!</definedName>
    <definedName name="Monthly_Change" localSheetId="81">#REF!</definedName>
    <definedName name="Monthly_Change" localSheetId="82">#REF!</definedName>
    <definedName name="Monthly_Change" localSheetId="83">#REF!</definedName>
    <definedName name="Monthly_Change" localSheetId="84">#REF!</definedName>
    <definedName name="Monthly_Change" localSheetId="85">#REF!</definedName>
    <definedName name="Monthly_Change" localSheetId="86">#REF!</definedName>
    <definedName name="Monthly_Change" localSheetId="87">#REF!</definedName>
    <definedName name="Monthly_Change" localSheetId="88">#REF!</definedName>
    <definedName name="Monthly_Change" localSheetId="89">#REF!</definedName>
    <definedName name="Monthly_Change" localSheetId="90">#REF!</definedName>
    <definedName name="Monthly_Change" localSheetId="91">#REF!</definedName>
    <definedName name="Monthly_Change" localSheetId="92">#REF!</definedName>
    <definedName name="Monthly_Change" localSheetId="93">#REF!</definedName>
    <definedName name="Monthly_Change" localSheetId="94">#REF!</definedName>
    <definedName name="Monthly_Change" localSheetId="95">#REF!</definedName>
    <definedName name="Monthly_Change" localSheetId="96">#REF!</definedName>
    <definedName name="Monthly_Change" localSheetId="97">#REF!</definedName>
    <definedName name="Monthly_Change" localSheetId="98">#REF!</definedName>
    <definedName name="Monthly_Change" localSheetId="99">#REF!</definedName>
    <definedName name="Monthly_Change" localSheetId="5">#REF!</definedName>
    <definedName name="Monthly_Change">#REF!</definedName>
    <definedName name="Mth_Default" localSheetId="22">[14]SUMMARY!#REF!</definedName>
    <definedName name="Mth_Default" localSheetId="23">[14]SUMMARY!#REF!</definedName>
    <definedName name="Mth_Default" localSheetId="24">[14]SUMMARY!#REF!</definedName>
    <definedName name="Mth_Default" localSheetId="25">[14]SUMMARY!#REF!</definedName>
    <definedName name="Mth_Default" localSheetId="26">[14]SUMMARY!#REF!</definedName>
    <definedName name="Mth_Default" localSheetId="27">[14]SUMMARY!#REF!</definedName>
    <definedName name="Mth_Default" localSheetId="28">[14]SUMMARY!#REF!</definedName>
    <definedName name="Mth_Default" localSheetId="29">[14]SUMMARY!#REF!</definedName>
    <definedName name="Mth_Default" localSheetId="30">[14]SUMMARY!#REF!</definedName>
    <definedName name="Mth_Default" localSheetId="31">[14]SUMMARY!#REF!</definedName>
    <definedName name="Mth_Default" localSheetId="32">[14]SUMMARY!#REF!</definedName>
    <definedName name="Mth_Default" localSheetId="33">[14]SUMMARY!#REF!</definedName>
    <definedName name="Mth_Default" localSheetId="34">[14]SUMMARY!#REF!</definedName>
    <definedName name="Mth_Default" localSheetId="35">[14]SUMMARY!#REF!</definedName>
    <definedName name="Mth_Default" localSheetId="36">[14]SUMMARY!#REF!</definedName>
    <definedName name="Mth_Default" localSheetId="37">[14]SUMMARY!#REF!</definedName>
    <definedName name="Mth_Default" localSheetId="38">[14]SUMMARY!#REF!</definedName>
    <definedName name="Mth_Default" localSheetId="39">[14]SUMMARY!#REF!</definedName>
    <definedName name="Mth_Default" localSheetId="40">[14]SUMMARY!#REF!</definedName>
    <definedName name="Mth_Default" localSheetId="41">[14]SUMMARY!#REF!</definedName>
    <definedName name="Mth_Default" localSheetId="42">[14]SUMMARY!#REF!</definedName>
    <definedName name="Mth_Default" localSheetId="45">[14]SUMMARY!#REF!</definedName>
    <definedName name="Mth_Default" localSheetId="43">[14]SUMMARY!#REF!</definedName>
    <definedName name="Mth_Default" localSheetId="44">[14]SUMMARY!#REF!</definedName>
    <definedName name="Mth_Default" localSheetId="46">[14]SUMMARY!#REF!</definedName>
    <definedName name="Mth_Default" localSheetId="47">[14]SUMMARY!#REF!</definedName>
    <definedName name="Mth_Default" localSheetId="48">[14]SUMMARY!#REF!</definedName>
    <definedName name="Mth_Default" localSheetId="49">[14]SUMMARY!#REF!</definedName>
    <definedName name="Mth_Default" localSheetId="50">[14]SUMMARY!#REF!</definedName>
    <definedName name="Mth_Default" localSheetId="51">[14]SUMMARY!#REF!</definedName>
    <definedName name="Mth_Default" localSheetId="52">[14]SUMMARY!#REF!</definedName>
    <definedName name="Mth_Default" localSheetId="53">[14]SUMMARY!#REF!</definedName>
    <definedName name="Mth_Default" localSheetId="54">[14]SUMMARY!#REF!</definedName>
    <definedName name="Mth_Default" localSheetId="55">[14]SUMMARY!#REF!</definedName>
    <definedName name="Mth_Default" localSheetId="56">[14]SUMMARY!#REF!</definedName>
    <definedName name="Mth_Default" localSheetId="57">[14]SUMMARY!#REF!</definedName>
    <definedName name="Mth_Default" localSheetId="58">[14]SUMMARY!#REF!</definedName>
    <definedName name="Mth_Default" localSheetId="59">[14]SUMMARY!#REF!</definedName>
    <definedName name="Mth_Default" localSheetId="60">[14]SUMMARY!#REF!</definedName>
    <definedName name="Mth_Default" localSheetId="61">[14]SUMMARY!#REF!</definedName>
    <definedName name="Mth_Default" localSheetId="62">[14]SUMMARY!#REF!</definedName>
    <definedName name="Mth_Default" localSheetId="63">[14]SUMMARY!#REF!</definedName>
    <definedName name="Mth_Default" localSheetId="64">[14]SUMMARY!#REF!</definedName>
    <definedName name="Mth_Default" localSheetId="65">[14]SUMMARY!#REF!</definedName>
    <definedName name="Mth_Default" localSheetId="66">[14]SUMMARY!#REF!</definedName>
    <definedName name="Mth_Default" localSheetId="67">[14]SUMMARY!#REF!</definedName>
    <definedName name="Mth_Default" localSheetId="68">[14]SUMMARY!#REF!</definedName>
    <definedName name="Mth_Default" localSheetId="69">[14]SUMMARY!#REF!</definedName>
    <definedName name="Mth_Default" localSheetId="70">[14]SUMMARY!#REF!</definedName>
    <definedName name="Mth_Default" localSheetId="71">[14]SUMMARY!#REF!</definedName>
    <definedName name="Mth_Default" localSheetId="72">[14]SUMMARY!#REF!</definedName>
    <definedName name="Mth_Default" localSheetId="73">[14]SUMMARY!#REF!</definedName>
    <definedName name="Mth_Default" localSheetId="74">[14]SUMMARY!#REF!</definedName>
    <definedName name="Mth_Default" localSheetId="75">[14]SUMMARY!#REF!</definedName>
    <definedName name="Mth_Default" localSheetId="76">[14]SUMMARY!#REF!</definedName>
    <definedName name="Mth_Default" localSheetId="77">[14]SUMMARY!#REF!</definedName>
    <definedName name="Mth_Default" localSheetId="78">[14]SUMMARY!#REF!</definedName>
    <definedName name="Mth_Default" localSheetId="79">[14]SUMMARY!#REF!</definedName>
    <definedName name="Mth_Default" localSheetId="80">[14]SUMMARY!#REF!</definedName>
    <definedName name="Mth_Default" localSheetId="81">[14]SUMMARY!#REF!</definedName>
    <definedName name="Mth_Default" localSheetId="82">[14]SUMMARY!#REF!</definedName>
    <definedName name="Mth_Default" localSheetId="83">[14]SUMMARY!#REF!</definedName>
    <definedName name="Mth_Default" localSheetId="84">[14]SUMMARY!#REF!</definedName>
    <definedName name="Mth_Default" localSheetId="85">[14]SUMMARY!#REF!</definedName>
    <definedName name="Mth_Default" localSheetId="86">[14]SUMMARY!#REF!</definedName>
    <definedName name="Mth_Default" localSheetId="87">[14]SUMMARY!#REF!</definedName>
    <definedName name="Mth_Default" localSheetId="88">[14]SUMMARY!#REF!</definedName>
    <definedName name="Mth_Default" localSheetId="89">[14]SUMMARY!#REF!</definedName>
    <definedName name="Mth_Default" localSheetId="90">[14]SUMMARY!#REF!</definedName>
    <definedName name="Mth_Default" localSheetId="91">[14]SUMMARY!#REF!</definedName>
    <definedName name="Mth_Default" localSheetId="92">[14]SUMMARY!#REF!</definedName>
    <definedName name="Mth_Default" localSheetId="93">[14]SUMMARY!#REF!</definedName>
    <definedName name="Mth_Default" localSheetId="94">[14]SUMMARY!#REF!</definedName>
    <definedName name="Mth_Default" localSheetId="95">[14]SUMMARY!#REF!</definedName>
    <definedName name="Mth_Default" localSheetId="96">[14]SUMMARY!#REF!</definedName>
    <definedName name="Mth_Default" localSheetId="97">[14]SUMMARY!#REF!</definedName>
    <definedName name="Mth_Default" localSheetId="98">[14]SUMMARY!#REF!</definedName>
    <definedName name="Mth_Default" localSheetId="99">[14]SUMMARY!#REF!</definedName>
    <definedName name="Mth_Default" localSheetId="15">[14]SUMMARY!#REF!</definedName>
    <definedName name="Mth_Default" localSheetId="16">[14]SUMMARY!#REF!</definedName>
    <definedName name="Mth_Default" localSheetId="17">[14]SUMMARY!#REF!</definedName>
    <definedName name="Mth_Default" localSheetId="18">[14]SUMMARY!#REF!</definedName>
    <definedName name="Mth_Default" localSheetId="19">[14]SUMMARY!#REF!</definedName>
    <definedName name="Mth_Default" localSheetId="20">[14]SUMMARY!#REF!</definedName>
    <definedName name="Mth_Default" localSheetId="21">[14]SUMMARY!#REF!</definedName>
    <definedName name="Mth_Default" localSheetId="14">[14]SUMMARY!#REF!</definedName>
    <definedName name="Mth_Default" localSheetId="7">[14]SUMMARY!#REF!</definedName>
    <definedName name="Mth_Default" localSheetId="8">[14]SUMMARY!#REF!</definedName>
    <definedName name="Mth_Default" localSheetId="9">[14]SUMMARY!#REF!</definedName>
    <definedName name="Mth_Default" localSheetId="10">[14]SUMMARY!#REF!</definedName>
    <definedName name="Mth_Default" localSheetId="11">[14]SUMMARY!#REF!</definedName>
    <definedName name="Mth_Default" localSheetId="12">[14]SUMMARY!#REF!</definedName>
    <definedName name="Mth_Default" localSheetId="13">[14]SUMMARY!#REF!</definedName>
    <definedName name="Mth_Default" localSheetId="5">[14]SUMMARY!#REF!</definedName>
    <definedName name="Mth_Default" localSheetId="6">[14]SUMMARY!#REF!</definedName>
    <definedName name="Mth_Default">[14]SUMMARY!#REF!</definedName>
    <definedName name="name">[15]GeneralInfo!$I$5</definedName>
    <definedName name="novita" localSheetId="22">#REF!</definedName>
    <definedName name="novita" localSheetId="23">#REF!</definedName>
    <definedName name="novita" localSheetId="24">#REF!</definedName>
    <definedName name="novita" localSheetId="25">#REF!</definedName>
    <definedName name="novita" localSheetId="26">#REF!</definedName>
    <definedName name="novita" localSheetId="27">#REF!</definedName>
    <definedName name="novita" localSheetId="28">#REF!</definedName>
    <definedName name="novita" localSheetId="29">#REF!</definedName>
    <definedName name="novita" localSheetId="30">#REF!</definedName>
    <definedName name="novita" localSheetId="31">#REF!</definedName>
    <definedName name="novita" localSheetId="32">#REF!</definedName>
    <definedName name="novita" localSheetId="33">#REF!</definedName>
    <definedName name="novita" localSheetId="34">#REF!</definedName>
    <definedName name="novita" localSheetId="35">#REF!</definedName>
    <definedName name="novita" localSheetId="36">#REF!</definedName>
    <definedName name="novita" localSheetId="37">#REF!</definedName>
    <definedName name="novita" localSheetId="38">#REF!</definedName>
    <definedName name="novita" localSheetId="39">#REF!</definedName>
    <definedName name="novita" localSheetId="40">#REF!</definedName>
    <definedName name="novita" localSheetId="41">#REF!</definedName>
    <definedName name="novita" localSheetId="42">#REF!</definedName>
    <definedName name="novita" localSheetId="45">#REF!</definedName>
    <definedName name="novita" localSheetId="43">#REF!</definedName>
    <definedName name="novita" localSheetId="44">#REF!</definedName>
    <definedName name="novita" localSheetId="46">#REF!</definedName>
    <definedName name="novita" localSheetId="47">#REF!</definedName>
    <definedName name="novita" localSheetId="48">#REF!</definedName>
    <definedName name="novita" localSheetId="49">#REF!</definedName>
    <definedName name="novita" localSheetId="50">#REF!</definedName>
    <definedName name="novita" localSheetId="51">#REF!</definedName>
    <definedName name="novita" localSheetId="52">#REF!</definedName>
    <definedName name="novita" localSheetId="53">#REF!</definedName>
    <definedName name="novita" localSheetId="54">#REF!</definedName>
    <definedName name="novita" localSheetId="55">#REF!</definedName>
    <definedName name="novita" localSheetId="56">#REF!</definedName>
    <definedName name="novita" localSheetId="57">#REF!</definedName>
    <definedName name="novita" localSheetId="58">#REF!</definedName>
    <definedName name="novita" localSheetId="59">#REF!</definedName>
    <definedName name="novita" localSheetId="60">#REF!</definedName>
    <definedName name="novita" localSheetId="61">#REF!</definedName>
    <definedName name="novita" localSheetId="62">#REF!</definedName>
    <definedName name="novita" localSheetId="63">#REF!</definedName>
    <definedName name="novita" localSheetId="64">#REF!</definedName>
    <definedName name="novita" localSheetId="65">#REF!</definedName>
    <definedName name="novita" localSheetId="66">#REF!</definedName>
    <definedName name="novita" localSheetId="67">#REF!</definedName>
    <definedName name="novita" localSheetId="68">#REF!</definedName>
    <definedName name="novita" localSheetId="69">#REF!</definedName>
    <definedName name="novita" localSheetId="70">#REF!</definedName>
    <definedName name="novita" localSheetId="71">#REF!</definedName>
    <definedName name="novita" localSheetId="72">#REF!</definedName>
    <definedName name="novita" localSheetId="73">#REF!</definedName>
    <definedName name="novita" localSheetId="74">#REF!</definedName>
    <definedName name="novita" localSheetId="75">#REF!</definedName>
    <definedName name="novita" localSheetId="76">#REF!</definedName>
    <definedName name="novita" localSheetId="77">#REF!</definedName>
    <definedName name="novita" localSheetId="78">#REF!</definedName>
    <definedName name="novita" localSheetId="79">#REF!</definedName>
    <definedName name="novita" localSheetId="80">#REF!</definedName>
    <definedName name="novita" localSheetId="81">#REF!</definedName>
    <definedName name="novita" localSheetId="82">#REF!</definedName>
    <definedName name="novita" localSheetId="83">#REF!</definedName>
    <definedName name="novita" localSheetId="84">#REF!</definedName>
    <definedName name="novita" localSheetId="85">#REF!</definedName>
    <definedName name="novita" localSheetId="86">#REF!</definedName>
    <definedName name="novita" localSheetId="87">#REF!</definedName>
    <definedName name="novita" localSheetId="88">#REF!</definedName>
    <definedName name="novita" localSheetId="89">#REF!</definedName>
    <definedName name="novita" localSheetId="90">#REF!</definedName>
    <definedName name="novita" localSheetId="91">#REF!</definedName>
    <definedName name="novita" localSheetId="92">#REF!</definedName>
    <definedName name="novita" localSheetId="93">#REF!</definedName>
    <definedName name="novita" localSheetId="94">#REF!</definedName>
    <definedName name="novita" localSheetId="95">#REF!</definedName>
    <definedName name="novita" localSheetId="96">#REF!</definedName>
    <definedName name="novita" localSheetId="97">#REF!</definedName>
    <definedName name="novita" localSheetId="98">#REF!</definedName>
    <definedName name="novita" localSheetId="99">#REF!</definedName>
    <definedName name="novita" localSheetId="15">#REF!</definedName>
    <definedName name="novita" localSheetId="16">#REF!</definedName>
    <definedName name="novita" localSheetId="17">#REF!</definedName>
    <definedName name="novita" localSheetId="18">#REF!</definedName>
    <definedName name="novita" localSheetId="19">#REF!</definedName>
    <definedName name="novita" localSheetId="20">#REF!</definedName>
    <definedName name="novita" localSheetId="21">#REF!</definedName>
    <definedName name="novita" localSheetId="14">#REF!</definedName>
    <definedName name="novita" localSheetId="7">#REF!</definedName>
    <definedName name="novita" localSheetId="8">#REF!</definedName>
    <definedName name="novita" localSheetId="9">#REF!</definedName>
    <definedName name="novita" localSheetId="10">#REF!</definedName>
    <definedName name="novita" localSheetId="11">#REF!</definedName>
    <definedName name="novita" localSheetId="12">#REF!</definedName>
    <definedName name="novita" localSheetId="13">#REF!</definedName>
    <definedName name="novita" localSheetId="5">#REF!</definedName>
    <definedName name="novita" localSheetId="6">#REF!</definedName>
    <definedName name="novita">#REF!</definedName>
    <definedName name="nurhakim" localSheetId="45">#REF!</definedName>
    <definedName name="nurhakim" localSheetId="43">#REF!</definedName>
    <definedName name="nurhakim" localSheetId="44">#REF!</definedName>
    <definedName name="nurhakim" localSheetId="46">#REF!</definedName>
    <definedName name="nurhakim" localSheetId="47">#REF!</definedName>
    <definedName name="nurhakim" localSheetId="48">#REF!</definedName>
    <definedName name="nurhakim" localSheetId="49">#REF!</definedName>
    <definedName name="nurhakim" localSheetId="50">#REF!</definedName>
    <definedName name="nurhakim" localSheetId="51">#REF!</definedName>
    <definedName name="nurhakim" localSheetId="52">#REF!</definedName>
    <definedName name="nurhakim" localSheetId="53">#REF!</definedName>
    <definedName name="nurhakim" localSheetId="54">#REF!</definedName>
    <definedName name="nurhakim" localSheetId="55">#REF!</definedName>
    <definedName name="nurhakim" localSheetId="56">#REF!</definedName>
    <definedName name="nurhakim" localSheetId="57">#REF!</definedName>
    <definedName name="nurhakim" localSheetId="58">#REF!</definedName>
    <definedName name="nurhakim" localSheetId="59">#REF!</definedName>
    <definedName name="nurhakim" localSheetId="60">#REF!</definedName>
    <definedName name="nurhakim" localSheetId="61">#REF!</definedName>
    <definedName name="nurhakim" localSheetId="62">#REF!</definedName>
    <definedName name="nurhakim" localSheetId="63">#REF!</definedName>
    <definedName name="nurhakim" localSheetId="64">#REF!</definedName>
    <definedName name="nurhakim" localSheetId="65">#REF!</definedName>
    <definedName name="nurhakim" localSheetId="66">#REF!</definedName>
    <definedName name="nurhakim" localSheetId="67">#REF!</definedName>
    <definedName name="nurhakim" localSheetId="68">#REF!</definedName>
    <definedName name="nurhakim" localSheetId="69">#REF!</definedName>
    <definedName name="nurhakim" localSheetId="70">#REF!</definedName>
    <definedName name="nurhakim" localSheetId="71">#REF!</definedName>
    <definedName name="nurhakim" localSheetId="72">#REF!</definedName>
    <definedName name="nurhakim" localSheetId="73">#REF!</definedName>
    <definedName name="nurhakim" localSheetId="74">#REF!</definedName>
    <definedName name="nurhakim" localSheetId="75">#REF!</definedName>
    <definedName name="nurhakim" localSheetId="76">#REF!</definedName>
    <definedName name="nurhakim" localSheetId="77">#REF!</definedName>
    <definedName name="nurhakim" localSheetId="78">#REF!</definedName>
    <definedName name="nurhakim" localSheetId="79">#REF!</definedName>
    <definedName name="nurhakim" localSheetId="80">#REF!</definedName>
    <definedName name="nurhakim" localSheetId="81">#REF!</definedName>
    <definedName name="nurhakim" localSheetId="82">#REF!</definedName>
    <definedName name="nurhakim" localSheetId="83">#REF!</definedName>
    <definedName name="nurhakim" localSheetId="84">#REF!</definedName>
    <definedName name="nurhakim" localSheetId="85">#REF!</definedName>
    <definedName name="nurhakim" localSheetId="86">#REF!</definedName>
    <definedName name="nurhakim" localSheetId="87">#REF!</definedName>
    <definedName name="nurhakim" localSheetId="88">#REF!</definedName>
    <definedName name="nurhakim" localSheetId="89">#REF!</definedName>
    <definedName name="nurhakim" localSheetId="90">#REF!</definedName>
    <definedName name="nurhakim" localSheetId="91">#REF!</definedName>
    <definedName name="nurhakim" localSheetId="92">#REF!</definedName>
    <definedName name="nurhakim" localSheetId="93">#REF!</definedName>
    <definedName name="nurhakim" localSheetId="94">#REF!</definedName>
    <definedName name="nurhakim" localSheetId="95">#REF!</definedName>
    <definedName name="nurhakim" localSheetId="96">#REF!</definedName>
    <definedName name="nurhakim" localSheetId="97">#REF!</definedName>
    <definedName name="nurhakim" localSheetId="98">#REF!</definedName>
    <definedName name="nurhakim" localSheetId="99">#REF!</definedName>
    <definedName name="nurhakim" localSheetId="5">#REF!</definedName>
    <definedName name="nurhakim">#REF!</definedName>
    <definedName name="OUTPUT" localSheetId="45">#REF!</definedName>
    <definedName name="OUTPUT" localSheetId="43">#REF!</definedName>
    <definedName name="OUTPUT" localSheetId="44">#REF!</definedName>
    <definedName name="OUTPUT" localSheetId="46">#REF!</definedName>
    <definedName name="OUTPUT" localSheetId="47">#REF!</definedName>
    <definedName name="OUTPUT" localSheetId="48">#REF!</definedName>
    <definedName name="OUTPUT" localSheetId="49">#REF!</definedName>
    <definedName name="OUTPUT" localSheetId="50">#REF!</definedName>
    <definedName name="OUTPUT" localSheetId="51">#REF!</definedName>
    <definedName name="OUTPUT" localSheetId="52">#REF!</definedName>
    <definedName name="OUTPUT" localSheetId="53">#REF!</definedName>
    <definedName name="OUTPUT" localSheetId="54">#REF!</definedName>
    <definedName name="OUTPUT" localSheetId="55">#REF!</definedName>
    <definedName name="OUTPUT" localSheetId="56">#REF!</definedName>
    <definedName name="OUTPUT" localSheetId="57">#REF!</definedName>
    <definedName name="OUTPUT" localSheetId="58">#REF!</definedName>
    <definedName name="OUTPUT" localSheetId="59">#REF!</definedName>
    <definedName name="OUTPUT" localSheetId="60">#REF!</definedName>
    <definedName name="OUTPUT" localSheetId="61">#REF!</definedName>
    <definedName name="OUTPUT" localSheetId="62">#REF!</definedName>
    <definedName name="OUTPUT" localSheetId="63">#REF!</definedName>
    <definedName name="OUTPUT" localSheetId="64">#REF!</definedName>
    <definedName name="OUTPUT" localSheetId="65">#REF!</definedName>
    <definedName name="OUTPUT" localSheetId="66">#REF!</definedName>
    <definedName name="OUTPUT" localSheetId="67">#REF!</definedName>
    <definedName name="OUTPUT" localSheetId="68">#REF!</definedName>
    <definedName name="OUTPUT" localSheetId="69">#REF!</definedName>
    <definedName name="OUTPUT" localSheetId="70">#REF!</definedName>
    <definedName name="OUTPUT" localSheetId="71">#REF!</definedName>
    <definedName name="OUTPUT" localSheetId="72">#REF!</definedName>
    <definedName name="OUTPUT" localSheetId="73">#REF!</definedName>
    <definedName name="OUTPUT" localSheetId="74">#REF!</definedName>
    <definedName name="OUTPUT" localSheetId="75">#REF!</definedName>
    <definedName name="OUTPUT" localSheetId="76">#REF!</definedName>
    <definedName name="OUTPUT" localSheetId="77">#REF!</definedName>
    <definedName name="OUTPUT" localSheetId="78">#REF!</definedName>
    <definedName name="OUTPUT" localSheetId="79">#REF!</definedName>
    <definedName name="OUTPUT" localSheetId="80">#REF!</definedName>
    <definedName name="OUTPUT" localSheetId="81">#REF!</definedName>
    <definedName name="OUTPUT" localSheetId="82">#REF!</definedName>
    <definedName name="OUTPUT" localSheetId="83">#REF!</definedName>
    <definedName name="OUTPUT" localSheetId="84">#REF!</definedName>
    <definedName name="OUTPUT" localSheetId="85">#REF!</definedName>
    <definedName name="OUTPUT" localSheetId="86">#REF!</definedName>
    <definedName name="OUTPUT" localSheetId="87">#REF!</definedName>
    <definedName name="OUTPUT" localSheetId="88">#REF!</definedName>
    <definedName name="OUTPUT" localSheetId="89">#REF!</definedName>
    <definedName name="OUTPUT" localSheetId="90">#REF!</definedName>
    <definedName name="OUTPUT" localSheetId="91">#REF!</definedName>
    <definedName name="OUTPUT" localSheetId="92">#REF!</definedName>
    <definedName name="OUTPUT" localSheetId="93">#REF!</definedName>
    <definedName name="OUTPUT" localSheetId="94">#REF!</definedName>
    <definedName name="OUTPUT" localSheetId="95">#REF!</definedName>
    <definedName name="OUTPUT" localSheetId="96">#REF!</definedName>
    <definedName name="OUTPUT" localSheetId="97">#REF!</definedName>
    <definedName name="OUTPUT" localSheetId="98">#REF!</definedName>
    <definedName name="OUTPUT" localSheetId="99">#REF!</definedName>
    <definedName name="OUTPUT">#REF!</definedName>
    <definedName name="PART" localSheetId="22">[2]A!#REF!</definedName>
    <definedName name="PART" localSheetId="23">[2]A!#REF!</definedName>
    <definedName name="PART" localSheetId="24">[2]A!#REF!</definedName>
    <definedName name="PART" localSheetId="25">[2]A!#REF!</definedName>
    <definedName name="PART" localSheetId="26">[2]A!#REF!</definedName>
    <definedName name="PART" localSheetId="27">[2]A!#REF!</definedName>
    <definedName name="PART" localSheetId="28">[2]A!#REF!</definedName>
    <definedName name="PART" localSheetId="29">[2]A!#REF!</definedName>
    <definedName name="PART" localSheetId="30">[2]A!#REF!</definedName>
    <definedName name="PART" localSheetId="31">[2]A!#REF!</definedName>
    <definedName name="PART" localSheetId="32">[2]A!#REF!</definedName>
    <definedName name="PART" localSheetId="33">[2]A!#REF!</definedName>
    <definedName name="PART" localSheetId="34">[2]A!#REF!</definedName>
    <definedName name="PART" localSheetId="35">[2]A!#REF!</definedName>
    <definedName name="PART" localSheetId="36">[2]A!#REF!</definedName>
    <definedName name="PART" localSheetId="37">[2]A!#REF!</definedName>
    <definedName name="PART" localSheetId="38">[2]A!#REF!</definedName>
    <definedName name="PART" localSheetId="39">[2]A!#REF!</definedName>
    <definedName name="PART" localSheetId="40">[2]A!#REF!</definedName>
    <definedName name="PART" localSheetId="41">[2]A!#REF!</definedName>
    <definedName name="PART" localSheetId="42">[2]A!#REF!</definedName>
    <definedName name="PART" localSheetId="45">[2]A!#REF!</definedName>
    <definedName name="PART" localSheetId="43">[2]A!#REF!</definedName>
    <definedName name="PART" localSheetId="44">[2]A!#REF!</definedName>
    <definedName name="PART" localSheetId="46">[2]A!#REF!</definedName>
    <definedName name="PART" localSheetId="47">[2]A!#REF!</definedName>
    <definedName name="PART" localSheetId="48">[2]A!#REF!</definedName>
    <definedName name="PART" localSheetId="49">[2]A!#REF!</definedName>
    <definedName name="PART" localSheetId="50">[2]A!#REF!</definedName>
    <definedName name="PART" localSheetId="51">[2]A!#REF!</definedName>
    <definedName name="PART" localSheetId="52">[2]A!#REF!</definedName>
    <definedName name="PART" localSheetId="53">[2]A!#REF!</definedName>
    <definedName name="PART" localSheetId="54">[2]A!#REF!</definedName>
    <definedName name="PART" localSheetId="55">[2]A!#REF!</definedName>
    <definedName name="PART" localSheetId="56">[2]A!#REF!</definedName>
    <definedName name="PART" localSheetId="57">[2]A!#REF!</definedName>
    <definedName name="PART" localSheetId="58">[2]A!#REF!</definedName>
    <definedName name="PART" localSheetId="59">[2]A!#REF!</definedName>
    <definedName name="PART" localSheetId="60">[2]A!#REF!</definedName>
    <definedName name="PART" localSheetId="61">[2]A!#REF!</definedName>
    <definedName name="PART" localSheetId="62">[2]A!#REF!</definedName>
    <definedName name="PART" localSheetId="63">[2]A!#REF!</definedName>
    <definedName name="PART" localSheetId="64">[2]A!#REF!</definedName>
    <definedName name="PART" localSheetId="65">[2]A!#REF!</definedName>
    <definedName name="PART" localSheetId="66">[2]A!#REF!</definedName>
    <definedName name="PART" localSheetId="67">[2]A!#REF!</definedName>
    <definedName name="PART" localSheetId="68">[2]A!#REF!</definedName>
    <definedName name="PART" localSheetId="69">[2]A!#REF!</definedName>
    <definedName name="PART" localSheetId="70">[2]A!#REF!</definedName>
    <definedName name="PART" localSheetId="71">[2]A!#REF!</definedName>
    <definedName name="PART" localSheetId="72">[2]A!#REF!</definedName>
    <definedName name="PART" localSheetId="73">[2]A!#REF!</definedName>
    <definedName name="PART" localSheetId="74">[2]A!#REF!</definedName>
    <definedName name="PART" localSheetId="75">[2]A!#REF!</definedName>
    <definedName name="PART" localSheetId="76">[2]A!#REF!</definedName>
    <definedName name="PART" localSheetId="77">[2]A!#REF!</definedName>
    <definedName name="PART" localSheetId="78">[2]A!#REF!</definedName>
    <definedName name="PART" localSheetId="79">[2]A!#REF!</definedName>
    <definedName name="PART" localSheetId="80">[2]A!#REF!</definedName>
    <definedName name="PART" localSheetId="81">[2]A!#REF!</definedName>
    <definedName name="PART" localSheetId="82">[2]A!#REF!</definedName>
    <definedName name="PART" localSheetId="83">[2]A!#REF!</definedName>
    <definedName name="PART" localSheetId="84">[2]A!#REF!</definedName>
    <definedName name="PART" localSheetId="85">[2]A!#REF!</definedName>
    <definedName name="PART" localSheetId="86">[2]A!#REF!</definedName>
    <definedName name="PART" localSheetId="87">[2]A!#REF!</definedName>
    <definedName name="PART" localSheetId="88">[2]A!#REF!</definedName>
    <definedName name="PART" localSheetId="89">[2]A!#REF!</definedName>
    <definedName name="PART" localSheetId="90">[2]A!#REF!</definedName>
    <definedName name="PART" localSheetId="91">[2]A!#REF!</definedName>
    <definedName name="PART" localSheetId="92">[2]A!#REF!</definedName>
    <definedName name="PART" localSheetId="93">[2]A!#REF!</definedName>
    <definedName name="PART" localSheetId="94">[2]A!#REF!</definedName>
    <definedName name="PART" localSheetId="95">[2]A!#REF!</definedName>
    <definedName name="PART" localSheetId="96">[2]A!#REF!</definedName>
    <definedName name="PART" localSheetId="97">[2]A!#REF!</definedName>
    <definedName name="PART" localSheetId="98">[2]A!#REF!</definedName>
    <definedName name="PART" localSheetId="99">[2]A!#REF!</definedName>
    <definedName name="PART" localSheetId="15">[2]A!#REF!</definedName>
    <definedName name="PART" localSheetId="16">[2]A!#REF!</definedName>
    <definedName name="PART" localSheetId="17">[2]A!#REF!</definedName>
    <definedName name="PART" localSheetId="18">[2]A!#REF!</definedName>
    <definedName name="PART" localSheetId="19">[2]A!#REF!</definedName>
    <definedName name="PART" localSheetId="20">[2]A!#REF!</definedName>
    <definedName name="PART" localSheetId="21">[2]A!#REF!</definedName>
    <definedName name="PART" localSheetId="14">[2]A!#REF!</definedName>
    <definedName name="PART" localSheetId="7">[2]A!#REF!</definedName>
    <definedName name="PART" localSheetId="8">[2]A!#REF!</definedName>
    <definedName name="PART" localSheetId="9">[2]A!#REF!</definedName>
    <definedName name="PART" localSheetId="10">[2]A!#REF!</definedName>
    <definedName name="PART" localSheetId="11">[2]A!#REF!</definedName>
    <definedName name="PART" localSheetId="12">[2]A!#REF!</definedName>
    <definedName name="PART" localSheetId="13">[2]A!#REF!</definedName>
    <definedName name="PART" localSheetId="5">[2]A!#REF!</definedName>
    <definedName name="PART" localSheetId="6">[2]A!#REF!</definedName>
    <definedName name="PART">[2]A!#REF!</definedName>
    <definedName name="PLAN92" localSheetId="22">#REF!</definedName>
    <definedName name="PLAN92" localSheetId="23">#REF!</definedName>
    <definedName name="PLAN92" localSheetId="24">#REF!</definedName>
    <definedName name="PLAN92" localSheetId="25">#REF!</definedName>
    <definedName name="PLAN92" localSheetId="26">#REF!</definedName>
    <definedName name="PLAN92" localSheetId="27">#REF!</definedName>
    <definedName name="PLAN92" localSheetId="28">#REF!</definedName>
    <definedName name="PLAN92" localSheetId="29">#REF!</definedName>
    <definedName name="PLAN92" localSheetId="30">#REF!</definedName>
    <definedName name="PLAN92" localSheetId="31">#REF!</definedName>
    <definedName name="PLAN92" localSheetId="32">#REF!</definedName>
    <definedName name="PLAN92" localSheetId="33">#REF!</definedName>
    <definedName name="PLAN92" localSheetId="34">#REF!</definedName>
    <definedName name="PLAN92" localSheetId="35">#REF!</definedName>
    <definedName name="PLAN92" localSheetId="36">#REF!</definedName>
    <definedName name="PLAN92" localSheetId="37">#REF!</definedName>
    <definedName name="PLAN92" localSheetId="38">#REF!</definedName>
    <definedName name="PLAN92" localSheetId="39">#REF!</definedName>
    <definedName name="PLAN92" localSheetId="40">#REF!</definedName>
    <definedName name="PLAN92" localSheetId="41">#REF!</definedName>
    <definedName name="PLAN92" localSheetId="42">#REF!</definedName>
    <definedName name="PLAN92" localSheetId="45">#REF!</definedName>
    <definedName name="PLAN92" localSheetId="43">#REF!</definedName>
    <definedName name="PLAN92" localSheetId="44">#REF!</definedName>
    <definedName name="PLAN92" localSheetId="46">#REF!</definedName>
    <definedName name="PLAN92" localSheetId="47">#REF!</definedName>
    <definedName name="PLAN92" localSheetId="48">#REF!</definedName>
    <definedName name="PLAN92" localSheetId="49">#REF!</definedName>
    <definedName name="PLAN92" localSheetId="50">#REF!</definedName>
    <definedName name="PLAN92" localSheetId="51">#REF!</definedName>
    <definedName name="PLAN92" localSheetId="52">#REF!</definedName>
    <definedName name="PLAN92" localSheetId="53">#REF!</definedName>
    <definedName name="PLAN92" localSheetId="54">#REF!</definedName>
    <definedName name="PLAN92" localSheetId="55">#REF!</definedName>
    <definedName name="PLAN92" localSheetId="56">#REF!</definedName>
    <definedName name="PLAN92" localSheetId="57">#REF!</definedName>
    <definedName name="PLAN92" localSheetId="58">#REF!</definedName>
    <definedName name="PLAN92" localSheetId="59">#REF!</definedName>
    <definedName name="PLAN92" localSheetId="60">#REF!</definedName>
    <definedName name="PLAN92" localSheetId="61">#REF!</definedName>
    <definedName name="PLAN92" localSheetId="62">#REF!</definedName>
    <definedName name="PLAN92" localSheetId="63">#REF!</definedName>
    <definedName name="PLAN92" localSheetId="64">#REF!</definedName>
    <definedName name="PLAN92" localSheetId="65">#REF!</definedName>
    <definedName name="PLAN92" localSheetId="66">#REF!</definedName>
    <definedName name="PLAN92" localSheetId="67">#REF!</definedName>
    <definedName name="PLAN92" localSheetId="68">#REF!</definedName>
    <definedName name="PLAN92" localSheetId="69">#REF!</definedName>
    <definedName name="PLAN92" localSheetId="70">#REF!</definedName>
    <definedName name="PLAN92" localSheetId="71">#REF!</definedName>
    <definedName name="PLAN92" localSheetId="72">#REF!</definedName>
    <definedName name="PLAN92" localSheetId="73">#REF!</definedName>
    <definedName name="PLAN92" localSheetId="74">#REF!</definedName>
    <definedName name="PLAN92" localSheetId="75">#REF!</definedName>
    <definedName name="PLAN92" localSheetId="76">#REF!</definedName>
    <definedName name="PLAN92" localSheetId="77">#REF!</definedName>
    <definedName name="PLAN92" localSheetId="78">#REF!</definedName>
    <definedName name="PLAN92" localSheetId="79">#REF!</definedName>
    <definedName name="PLAN92" localSheetId="80">#REF!</definedName>
    <definedName name="PLAN92" localSheetId="81">#REF!</definedName>
    <definedName name="PLAN92" localSheetId="82">#REF!</definedName>
    <definedName name="PLAN92" localSheetId="83">#REF!</definedName>
    <definedName name="PLAN92" localSheetId="84">#REF!</definedName>
    <definedName name="PLAN92" localSheetId="85">#REF!</definedName>
    <definedName name="PLAN92" localSheetId="86">#REF!</definedName>
    <definedName name="PLAN92" localSheetId="87">#REF!</definedName>
    <definedName name="PLAN92" localSheetId="88">#REF!</definedName>
    <definedName name="PLAN92" localSheetId="89">#REF!</definedName>
    <definedName name="PLAN92" localSheetId="90">#REF!</definedName>
    <definedName name="PLAN92" localSheetId="91">#REF!</definedName>
    <definedName name="PLAN92" localSheetId="92">#REF!</definedName>
    <definedName name="PLAN92" localSheetId="93">#REF!</definedName>
    <definedName name="PLAN92" localSheetId="94">#REF!</definedName>
    <definedName name="PLAN92" localSheetId="95">#REF!</definedName>
    <definedName name="PLAN92" localSheetId="96">#REF!</definedName>
    <definedName name="PLAN92" localSheetId="97">#REF!</definedName>
    <definedName name="PLAN92" localSheetId="98">#REF!</definedName>
    <definedName name="PLAN92" localSheetId="99">#REF!</definedName>
    <definedName name="PLAN92" localSheetId="15">#REF!</definedName>
    <definedName name="PLAN92" localSheetId="16">#REF!</definedName>
    <definedName name="PLAN92" localSheetId="17">#REF!</definedName>
    <definedName name="PLAN92" localSheetId="18">#REF!</definedName>
    <definedName name="PLAN92" localSheetId="19">#REF!</definedName>
    <definedName name="PLAN92" localSheetId="20">#REF!</definedName>
    <definedName name="PLAN92" localSheetId="21">#REF!</definedName>
    <definedName name="PLAN92" localSheetId="14">#REF!</definedName>
    <definedName name="PLAN92" localSheetId="7">#REF!</definedName>
    <definedName name="PLAN92" localSheetId="8">#REF!</definedName>
    <definedName name="PLAN92" localSheetId="9">#REF!</definedName>
    <definedName name="PLAN92" localSheetId="10">#REF!</definedName>
    <definedName name="PLAN92" localSheetId="11">#REF!</definedName>
    <definedName name="PLAN92" localSheetId="12">#REF!</definedName>
    <definedName name="PLAN92" localSheetId="13">#REF!</definedName>
    <definedName name="PLAN92" localSheetId="5">#REF!</definedName>
    <definedName name="PLAN92" localSheetId="6">#REF!</definedName>
    <definedName name="PLAN92">#REF!</definedName>
    <definedName name="PLAN92VA" localSheetId="45">#REF!</definedName>
    <definedName name="PLAN92VA" localSheetId="43">#REF!</definedName>
    <definedName name="PLAN92VA" localSheetId="44">#REF!</definedName>
    <definedName name="PLAN92VA" localSheetId="46">#REF!</definedName>
    <definedName name="PLAN92VA" localSheetId="47">#REF!</definedName>
    <definedName name="PLAN92VA" localSheetId="48">#REF!</definedName>
    <definedName name="PLAN92VA" localSheetId="49">#REF!</definedName>
    <definedName name="PLAN92VA" localSheetId="50">#REF!</definedName>
    <definedName name="PLAN92VA" localSheetId="51">#REF!</definedName>
    <definedName name="PLAN92VA" localSheetId="52">#REF!</definedName>
    <definedName name="PLAN92VA" localSheetId="53">#REF!</definedName>
    <definedName name="PLAN92VA" localSheetId="54">#REF!</definedName>
    <definedName name="PLAN92VA" localSheetId="55">#REF!</definedName>
    <definedName name="PLAN92VA" localSheetId="56">#REF!</definedName>
    <definedName name="PLAN92VA" localSheetId="57">#REF!</definedName>
    <definedName name="PLAN92VA" localSheetId="58">#REF!</definedName>
    <definedName name="PLAN92VA" localSheetId="59">#REF!</definedName>
    <definedName name="PLAN92VA" localSheetId="60">#REF!</definedName>
    <definedName name="PLAN92VA" localSheetId="61">#REF!</definedName>
    <definedName name="PLAN92VA" localSheetId="62">#REF!</definedName>
    <definedName name="PLAN92VA" localSheetId="63">#REF!</definedName>
    <definedName name="PLAN92VA" localSheetId="64">#REF!</definedName>
    <definedName name="PLAN92VA" localSheetId="65">#REF!</definedName>
    <definedName name="PLAN92VA" localSheetId="66">#REF!</definedName>
    <definedName name="PLAN92VA" localSheetId="67">#REF!</definedName>
    <definedName name="PLAN92VA" localSheetId="68">#REF!</definedName>
    <definedName name="PLAN92VA" localSheetId="69">#REF!</definedName>
    <definedName name="PLAN92VA" localSheetId="70">#REF!</definedName>
    <definedName name="PLAN92VA" localSheetId="71">#REF!</definedName>
    <definedName name="PLAN92VA" localSheetId="72">#REF!</definedName>
    <definedName name="PLAN92VA" localSheetId="73">#REF!</definedName>
    <definedName name="PLAN92VA" localSheetId="74">#REF!</definedName>
    <definedName name="PLAN92VA" localSheetId="75">#REF!</definedName>
    <definedName name="PLAN92VA" localSheetId="76">#REF!</definedName>
    <definedName name="PLAN92VA" localSheetId="77">#REF!</definedName>
    <definedName name="PLAN92VA" localSheetId="78">#REF!</definedName>
    <definedName name="PLAN92VA" localSheetId="79">#REF!</definedName>
    <definedName name="PLAN92VA" localSheetId="80">#REF!</definedName>
    <definedName name="PLAN92VA" localSheetId="81">#REF!</definedName>
    <definedName name="PLAN92VA" localSheetId="82">#REF!</definedName>
    <definedName name="PLAN92VA" localSheetId="83">#REF!</definedName>
    <definedName name="PLAN92VA" localSheetId="84">#REF!</definedName>
    <definedName name="PLAN92VA" localSheetId="85">#REF!</definedName>
    <definedName name="PLAN92VA" localSheetId="86">#REF!</definedName>
    <definedName name="PLAN92VA" localSheetId="87">#REF!</definedName>
    <definedName name="PLAN92VA" localSheetId="88">#REF!</definedName>
    <definedName name="PLAN92VA" localSheetId="89">#REF!</definedName>
    <definedName name="PLAN92VA" localSheetId="90">#REF!</definedName>
    <definedName name="PLAN92VA" localSheetId="91">#REF!</definedName>
    <definedName name="PLAN92VA" localSheetId="92">#REF!</definedName>
    <definedName name="PLAN92VA" localSheetId="93">#REF!</definedName>
    <definedName name="PLAN92VA" localSheetId="94">#REF!</definedName>
    <definedName name="PLAN92VA" localSheetId="95">#REF!</definedName>
    <definedName name="PLAN92VA" localSheetId="96">#REF!</definedName>
    <definedName name="PLAN92VA" localSheetId="97">#REF!</definedName>
    <definedName name="PLAN92VA" localSheetId="98">#REF!</definedName>
    <definedName name="PLAN92VA" localSheetId="99">#REF!</definedName>
    <definedName name="PLAN92VA" localSheetId="5">#REF!</definedName>
    <definedName name="PLAN92VA">#REF!</definedName>
    <definedName name="_xlnm.Print_Area" localSheetId="22">'20211203'!$A$1:$W$49</definedName>
    <definedName name="_xlnm.Print_Area" localSheetId="23">'20211207'!$A$1:$W$54</definedName>
    <definedName name="_xlnm.Print_Area" localSheetId="24">'20211216'!$A$1:$W$55</definedName>
    <definedName name="_xlnm.Print_Area" localSheetId="25">'20211217'!$A$1:$W$52</definedName>
    <definedName name="_xlnm.Print_Area" localSheetId="26">'20211218'!$A$1:$W$48</definedName>
    <definedName name="_xlnm.Print_Area" localSheetId="27">'20211222'!$A$1:$W$63</definedName>
    <definedName name="_xlnm.Print_Area" localSheetId="28">'20211224'!$A$1:$X$53</definedName>
    <definedName name="_xlnm.Print_Area" localSheetId="29">'20220103'!$A$1:$W$55</definedName>
    <definedName name="_xlnm.Print_Area" localSheetId="30">'20220112'!$A$1:$W$46</definedName>
    <definedName name="_xlnm.Print_Area" localSheetId="31">'20220112 (2)'!$A$1:$W$45</definedName>
    <definedName name="_xlnm.Print_Area" localSheetId="32">'20220113'!$A$1:$W$44</definedName>
    <definedName name="_xlnm.Print_Area" localSheetId="33">'20220114'!$A$1:$W$57</definedName>
    <definedName name="_xlnm.Print_Area" localSheetId="34">'20220118'!$A$1:$X$49</definedName>
    <definedName name="_xlnm.Print_Area" localSheetId="35">'20220118 (2)'!$A$1:$X$48</definedName>
    <definedName name="_xlnm.Print_Area" localSheetId="36">'20220124'!$A$1:$W$60</definedName>
    <definedName name="_xlnm.Print_Area" localSheetId="37">'20220126'!$A$1:$W$53</definedName>
    <definedName name="_xlnm.Print_Area" localSheetId="38">'20220202'!$A$1:$W$57</definedName>
    <definedName name="_xlnm.Print_Area" localSheetId="39">'20220203'!$A$1:$W$60</definedName>
    <definedName name="_xlnm.Print_Area" localSheetId="40">'20220209'!$A$1:$W$58</definedName>
    <definedName name="_xlnm.Print_Area" localSheetId="41">'20220211'!$A$1:$W$51</definedName>
    <definedName name="_xlnm.Print_Area" localSheetId="42">'20220212'!$A$1:$W$55</definedName>
    <definedName name="_xlnm.Print_Area" localSheetId="45">'20220223 TCQ083'!$A$1:$W$66</definedName>
    <definedName name="_xlnm.Print_Area" localSheetId="43">'20220223 TCQ084'!$A$1:$W$46</definedName>
    <definedName name="_xlnm.Print_Area" localSheetId="44">'20220307'!$A$1:$W$43</definedName>
    <definedName name="_xlnm.Print_Area" localSheetId="46">'20220308'!$A$1:$W$44</definedName>
    <definedName name="_xlnm.Print_Area" localSheetId="47">'20220308 (2)'!$A$1:$W$54</definedName>
    <definedName name="_xlnm.Print_Area" localSheetId="48">'20220309'!$A$1:$W$55</definedName>
    <definedName name="_xlnm.Print_Area" localSheetId="49">'20220311'!$A$1:$W$62</definedName>
    <definedName name="_xlnm.Print_Area" localSheetId="50">'20220315'!$A$1:$W$64</definedName>
    <definedName name="_xlnm.Print_Area" localSheetId="51">'20220316'!$A$1:$W$48</definedName>
    <definedName name="_xlnm.Print_Area" localSheetId="52">'20220405'!$A$1:$W$51</definedName>
    <definedName name="_xlnm.Print_Area" localSheetId="53">'20220408'!$A$1:$W$48</definedName>
    <definedName name="_xlnm.Print_Area" localSheetId="54">'20220414'!$A$1:$W$52</definedName>
    <definedName name="_xlnm.Print_Area" localSheetId="55">'20220414 (2)'!$A$1:$W$48</definedName>
    <definedName name="_xlnm.Print_Area" localSheetId="56">'20220419'!$A$1:$W$55</definedName>
    <definedName name="_xlnm.Print_Area" localSheetId="57">'20220428'!$A$1:$W$48</definedName>
    <definedName name="_xlnm.Print_Area" localSheetId="58">'20220428 (2)'!$A$1:$W$45</definedName>
    <definedName name="_xlnm.Print_Area" localSheetId="59">'20220511'!$A$1:$W$57</definedName>
    <definedName name="_xlnm.Print_Area" localSheetId="60">'20220512'!$A$1:$W$46</definedName>
    <definedName name="_xlnm.Print_Area" localSheetId="61">'20220519'!$A$1:$W$58</definedName>
    <definedName name="_xlnm.Print_Area" localSheetId="62">'20220520'!$A$1:$W$51</definedName>
    <definedName name="_xlnm.Print_Area" localSheetId="63">'20220524'!$A$1:$W$53</definedName>
    <definedName name="_xlnm.Print_Area" localSheetId="64">'20220525'!$A$1:$X$53</definedName>
    <definedName name="_xlnm.Print_Area" localSheetId="65">'20220606'!$A$1:$W$58</definedName>
    <definedName name="_xlnm.Print_Area" localSheetId="66">'20220610'!$A$1:$W$53</definedName>
    <definedName name="_xlnm.Print_Area" localSheetId="67">'20220610 (2)'!$A$1:$W$52</definedName>
    <definedName name="_xlnm.Print_Area" localSheetId="68">'20220614'!$A$1:$W$56</definedName>
    <definedName name="_xlnm.Print_Area" localSheetId="69">'20220615'!$A$1:$W$50</definedName>
    <definedName name="_xlnm.Print_Area" localSheetId="70">'20220620'!$A$1:$W$56</definedName>
    <definedName name="_xlnm.Print_Area" localSheetId="71">'20220623'!$A$1:$W$59</definedName>
    <definedName name="_xlnm.Print_Area" localSheetId="72">'20220623 (2)'!$A$1:$W$48</definedName>
    <definedName name="_xlnm.Print_Area" localSheetId="73">'20220624'!$A$1:$W$49</definedName>
    <definedName name="_xlnm.Print_Area" localSheetId="74">'20220706'!$A$1:$W$54</definedName>
    <definedName name="_xlnm.Print_Area" localSheetId="75">'20220707'!$A$1:$W$53</definedName>
    <definedName name="_xlnm.Print_Area" localSheetId="76">'20220708'!$A$1:$W$47</definedName>
    <definedName name="_xlnm.Print_Area" localSheetId="77">'20220709'!$A$1:$W$60</definedName>
    <definedName name="_xlnm.Print_Area" localSheetId="78">'20220713'!$A$1:$W$55</definedName>
    <definedName name="_xlnm.Print_Area" localSheetId="79">'20220719'!$A$1:$W$52</definedName>
    <definedName name="_xlnm.Print_Area" localSheetId="80">'20220721'!$A$1:$W$49</definedName>
    <definedName name="_xlnm.Print_Area" localSheetId="81">'20220722'!$A$1:$W$49</definedName>
    <definedName name="_xlnm.Print_Area" localSheetId="82">'20220726'!$A$1:$W$48</definedName>
    <definedName name="_xlnm.Print_Area" localSheetId="83">'20220803'!$A$1:$W$51</definedName>
    <definedName name="_xlnm.Print_Area" localSheetId="84">'20220803 (2)'!$A$1:$W$49</definedName>
    <definedName name="_xlnm.Print_Area" localSheetId="85">'20220804'!$A$1:$W$47</definedName>
    <definedName name="_xlnm.Print_Area" localSheetId="86">'20220809'!$A$1:$W$47</definedName>
    <definedName name="_xlnm.Print_Area" localSheetId="87">'20220811'!$A$1:$W$50</definedName>
    <definedName name="_xlnm.Print_Area" localSheetId="88">'20220815'!$A$1:$W$50</definedName>
    <definedName name="_xlnm.Print_Area" localSheetId="89">'20220816'!$A$1:$W$51</definedName>
    <definedName name="_xlnm.Print_Area" localSheetId="90">'20220822'!$A$1:$W$47</definedName>
    <definedName name="_xlnm.Print_Area" localSheetId="91">'20220826'!$A$1:$W$48</definedName>
    <definedName name="_xlnm.Print_Area" localSheetId="92">'20220901'!$A$1:$W$48</definedName>
    <definedName name="_xlnm.Print_Area" localSheetId="93">'20220907'!$A$1:$W$48</definedName>
    <definedName name="_xlnm.Print_Area" localSheetId="94">'20220907 (2)'!$A$1:$W$48</definedName>
    <definedName name="_xlnm.Print_Area" localSheetId="95">'20220909'!$A$1:$W$50</definedName>
    <definedName name="_xlnm.Print_Area" localSheetId="96">'20220913'!$A$1:$W$47</definedName>
    <definedName name="_xlnm.Print_Area" localSheetId="97">'20220913 (2)'!$A$1:$W$47</definedName>
    <definedName name="_xlnm.Print_Area" localSheetId="98">'20220919'!$A$1:$W$51</definedName>
    <definedName name="_xlnm.Print_Area" localSheetId="99">'20220923'!$A$1:$W$49</definedName>
    <definedName name="_xlnm.Print_Area" localSheetId="1">'BERAT CONT'!$A$1:$R$52</definedName>
    <definedName name="_xlnm.Print_Area" localSheetId="2">Data!$B$296:$L$314</definedName>
    <definedName name="_xlnm.Print_Area" localSheetId="100">'Data (6)'!$C$295:$M$313</definedName>
    <definedName name="_xlnm.Print_Area" localSheetId="15">'HAM (Nov 18)'!$A$1:$W$53</definedName>
    <definedName name="_xlnm.Print_Area" localSheetId="16">'HAM (Nov 18) (2)'!$A$1:$W$49</definedName>
    <definedName name="_xlnm.Print_Area" localSheetId="17">'HAM (Nov 18) (3)'!$A$1:$W$56</definedName>
    <definedName name="_xlnm.Print_Area" localSheetId="18">'HAM (Nov 22)'!$A$1:$W$60</definedName>
    <definedName name="_xlnm.Print_Area" localSheetId="19">'HAM (Nov 23)'!$A$1:$W$52</definedName>
    <definedName name="_xlnm.Print_Area" localSheetId="20">'HAM (Nov 24)'!$A$1:$W$49</definedName>
    <definedName name="_xlnm.Print_Area" localSheetId="21">'HAM (Nov 30)'!$A$1:$W$53</definedName>
    <definedName name="_xlnm.Print_Area" localSheetId="14">'HAM (Nov 9)'!$A$1:$W$63</definedName>
    <definedName name="_xlnm.Print_Area" localSheetId="7">'HAM (okt 14)'!$A$1:$W$54</definedName>
    <definedName name="_xlnm.Print_Area" localSheetId="8">'HAM (okt 15)'!$A$1:$W$65</definedName>
    <definedName name="_xlnm.Print_Area" localSheetId="9">'HAM (okt 18)'!$A$1:$W$52</definedName>
    <definedName name="_xlnm.Print_Area" localSheetId="10">'HAM (okt 18) (2)'!$A$1:$W$46</definedName>
    <definedName name="_xlnm.Print_Area" localSheetId="11">'HAM (okt 26)'!$A$1:$W$58</definedName>
    <definedName name="_xlnm.Print_Area" localSheetId="12">'HAM (okt 28)'!$A$1:$W$52</definedName>
    <definedName name="_xlnm.Print_Area" localSheetId="13">'HAM (okt 30)'!$A$1:$W$55</definedName>
    <definedName name="_xlnm.Print_Area" localSheetId="5">'HAM (Okt 4)'!$A$1:$W$52</definedName>
    <definedName name="_xlnm.Print_Area" localSheetId="6">'HAM (okt 8)'!$A$1:$W$47</definedName>
    <definedName name="_xlnm.Print_Area" localSheetId="0">Kubikasi!$A$1:$U$59</definedName>
    <definedName name="_xlnm.Print_Area" localSheetId="3">'LAX (FEB 17) (2)'!$A$1:$V$58</definedName>
    <definedName name="_xlnm.Print_Area" localSheetId="4">'SMZ PART (MAR 5) (2)'!$A$1:$X$65</definedName>
    <definedName name="_xlnm.Print_Area" hidden="1">#REF!</definedName>
    <definedName name="PRINT_AREA_MI" localSheetId="22">#REF!</definedName>
    <definedName name="PRINT_AREA_MI" localSheetId="23">#REF!</definedName>
    <definedName name="PRINT_AREA_MI" localSheetId="24">#REF!</definedName>
    <definedName name="PRINT_AREA_MI" localSheetId="25">#REF!</definedName>
    <definedName name="PRINT_AREA_MI" localSheetId="26">#REF!</definedName>
    <definedName name="PRINT_AREA_MI" localSheetId="27">#REF!</definedName>
    <definedName name="PRINT_AREA_MI" localSheetId="28">#REF!</definedName>
    <definedName name="PRINT_AREA_MI" localSheetId="29">#REF!</definedName>
    <definedName name="PRINT_AREA_MI" localSheetId="30">#REF!</definedName>
    <definedName name="PRINT_AREA_MI" localSheetId="31">#REF!</definedName>
    <definedName name="PRINT_AREA_MI" localSheetId="32">#REF!</definedName>
    <definedName name="PRINT_AREA_MI" localSheetId="33">#REF!</definedName>
    <definedName name="PRINT_AREA_MI" localSheetId="34">#REF!</definedName>
    <definedName name="PRINT_AREA_MI" localSheetId="35">#REF!</definedName>
    <definedName name="PRINT_AREA_MI" localSheetId="36">#REF!</definedName>
    <definedName name="PRINT_AREA_MI" localSheetId="37">#REF!</definedName>
    <definedName name="PRINT_AREA_MI" localSheetId="38">#REF!</definedName>
    <definedName name="PRINT_AREA_MI" localSheetId="39">#REF!</definedName>
    <definedName name="PRINT_AREA_MI" localSheetId="40">#REF!</definedName>
    <definedName name="PRINT_AREA_MI" localSheetId="41">#REF!</definedName>
    <definedName name="PRINT_AREA_MI" localSheetId="42">#REF!</definedName>
    <definedName name="PRINT_AREA_MI" localSheetId="45">#REF!</definedName>
    <definedName name="PRINT_AREA_MI" localSheetId="43">#REF!</definedName>
    <definedName name="PRINT_AREA_MI" localSheetId="44">#REF!</definedName>
    <definedName name="PRINT_AREA_MI" localSheetId="46">#REF!</definedName>
    <definedName name="PRINT_AREA_MI" localSheetId="47">#REF!</definedName>
    <definedName name="PRINT_AREA_MI" localSheetId="48">#REF!</definedName>
    <definedName name="PRINT_AREA_MI" localSheetId="49">#REF!</definedName>
    <definedName name="PRINT_AREA_MI" localSheetId="50">#REF!</definedName>
    <definedName name="PRINT_AREA_MI" localSheetId="51">#REF!</definedName>
    <definedName name="PRINT_AREA_MI" localSheetId="52">#REF!</definedName>
    <definedName name="PRINT_AREA_MI" localSheetId="53">#REF!</definedName>
    <definedName name="PRINT_AREA_MI" localSheetId="54">#REF!</definedName>
    <definedName name="PRINT_AREA_MI" localSheetId="55">#REF!</definedName>
    <definedName name="PRINT_AREA_MI" localSheetId="56">#REF!</definedName>
    <definedName name="PRINT_AREA_MI" localSheetId="57">#REF!</definedName>
    <definedName name="PRINT_AREA_MI" localSheetId="58">#REF!</definedName>
    <definedName name="PRINT_AREA_MI" localSheetId="59">#REF!</definedName>
    <definedName name="PRINT_AREA_MI" localSheetId="60">#REF!</definedName>
    <definedName name="PRINT_AREA_MI" localSheetId="61">#REF!</definedName>
    <definedName name="PRINT_AREA_MI" localSheetId="62">#REF!</definedName>
    <definedName name="PRINT_AREA_MI" localSheetId="63">#REF!</definedName>
    <definedName name="PRINT_AREA_MI" localSheetId="64">#REF!</definedName>
    <definedName name="PRINT_AREA_MI" localSheetId="65">#REF!</definedName>
    <definedName name="PRINT_AREA_MI" localSheetId="66">#REF!</definedName>
    <definedName name="PRINT_AREA_MI" localSheetId="67">#REF!</definedName>
    <definedName name="PRINT_AREA_MI" localSheetId="68">#REF!</definedName>
    <definedName name="PRINT_AREA_MI" localSheetId="69">#REF!</definedName>
    <definedName name="PRINT_AREA_MI" localSheetId="70">#REF!</definedName>
    <definedName name="PRINT_AREA_MI" localSheetId="71">#REF!</definedName>
    <definedName name="PRINT_AREA_MI" localSheetId="72">#REF!</definedName>
    <definedName name="PRINT_AREA_MI" localSheetId="73">#REF!</definedName>
    <definedName name="PRINT_AREA_MI" localSheetId="74">#REF!</definedName>
    <definedName name="PRINT_AREA_MI" localSheetId="75">#REF!</definedName>
    <definedName name="PRINT_AREA_MI" localSheetId="76">#REF!</definedName>
    <definedName name="PRINT_AREA_MI" localSheetId="77">#REF!</definedName>
    <definedName name="PRINT_AREA_MI" localSheetId="78">#REF!</definedName>
    <definedName name="PRINT_AREA_MI" localSheetId="79">#REF!</definedName>
    <definedName name="PRINT_AREA_MI" localSheetId="80">#REF!</definedName>
    <definedName name="PRINT_AREA_MI" localSheetId="81">#REF!</definedName>
    <definedName name="PRINT_AREA_MI" localSheetId="82">#REF!</definedName>
    <definedName name="PRINT_AREA_MI" localSheetId="83">#REF!</definedName>
    <definedName name="PRINT_AREA_MI" localSheetId="84">#REF!</definedName>
    <definedName name="PRINT_AREA_MI" localSheetId="85">#REF!</definedName>
    <definedName name="PRINT_AREA_MI" localSheetId="86">#REF!</definedName>
    <definedName name="PRINT_AREA_MI" localSheetId="87">#REF!</definedName>
    <definedName name="PRINT_AREA_MI" localSheetId="88">#REF!</definedName>
    <definedName name="PRINT_AREA_MI" localSheetId="89">#REF!</definedName>
    <definedName name="PRINT_AREA_MI" localSheetId="90">#REF!</definedName>
    <definedName name="PRINT_AREA_MI" localSheetId="91">#REF!</definedName>
    <definedName name="PRINT_AREA_MI" localSheetId="92">#REF!</definedName>
    <definedName name="PRINT_AREA_MI" localSheetId="93">#REF!</definedName>
    <definedName name="PRINT_AREA_MI" localSheetId="94">#REF!</definedName>
    <definedName name="PRINT_AREA_MI" localSheetId="95">#REF!</definedName>
    <definedName name="PRINT_AREA_MI" localSheetId="96">#REF!</definedName>
    <definedName name="PRINT_AREA_MI" localSheetId="97">#REF!</definedName>
    <definedName name="PRINT_AREA_MI" localSheetId="98">#REF!</definedName>
    <definedName name="PRINT_AREA_MI" localSheetId="99">#REF!</definedName>
    <definedName name="PRINT_AREA_MI" localSheetId="15">#REF!</definedName>
    <definedName name="PRINT_AREA_MI" localSheetId="16">#REF!</definedName>
    <definedName name="PRINT_AREA_MI" localSheetId="17">#REF!</definedName>
    <definedName name="PRINT_AREA_MI" localSheetId="18">#REF!</definedName>
    <definedName name="PRINT_AREA_MI" localSheetId="19">#REF!</definedName>
    <definedName name="PRINT_AREA_MI" localSheetId="20">#REF!</definedName>
    <definedName name="PRINT_AREA_MI" localSheetId="21">#REF!</definedName>
    <definedName name="PRINT_AREA_MI" localSheetId="14">#REF!</definedName>
    <definedName name="PRINT_AREA_MI" localSheetId="7">#REF!</definedName>
    <definedName name="PRINT_AREA_MI" localSheetId="8">#REF!</definedName>
    <definedName name="PRINT_AREA_MI" localSheetId="9">#REF!</definedName>
    <definedName name="PRINT_AREA_MI" localSheetId="10">#REF!</definedName>
    <definedName name="PRINT_AREA_MI" localSheetId="11">#REF!</definedName>
    <definedName name="PRINT_AREA_MI" localSheetId="12">#REF!</definedName>
    <definedName name="PRINT_AREA_MI" localSheetId="13">#REF!</definedName>
    <definedName name="PRINT_AREA_MI" localSheetId="5">#REF!</definedName>
    <definedName name="PRINT_AREA_MI" localSheetId="6">#REF!</definedName>
    <definedName name="PRINT_AREA_MI">#REF!</definedName>
    <definedName name="_xlnm.Print_Titles" localSheetId="22">'20211203'!$1:$16</definedName>
    <definedName name="_xlnm.Print_Titles" localSheetId="23">'20211207'!$1:$16</definedName>
    <definedName name="_xlnm.Print_Titles" localSheetId="24">'20211216'!$1:$16</definedName>
    <definedName name="_xlnm.Print_Titles" localSheetId="25">'20211217'!$1:$16</definedName>
    <definedName name="_xlnm.Print_Titles" localSheetId="26">'20211218'!$1:$16</definedName>
    <definedName name="_xlnm.Print_Titles" localSheetId="27">'20211222'!$1:$16</definedName>
    <definedName name="_xlnm.Print_Titles" localSheetId="28">'20211224'!$1:$16</definedName>
    <definedName name="_xlnm.Print_Titles" localSheetId="29">'20220103'!$1:$16</definedName>
    <definedName name="_xlnm.Print_Titles" localSheetId="30">'20220112'!$1:$16</definedName>
    <definedName name="_xlnm.Print_Titles" localSheetId="31">'20220112 (2)'!$1:$16</definedName>
    <definedName name="_xlnm.Print_Titles" localSheetId="32">'20220113'!$1:$16</definedName>
    <definedName name="_xlnm.Print_Titles" localSheetId="33">'20220114'!$1:$16</definedName>
    <definedName name="_xlnm.Print_Titles" localSheetId="34">'20220118'!$1:$16</definedName>
    <definedName name="_xlnm.Print_Titles" localSheetId="35">'20220118 (2)'!$1:$16</definedName>
    <definedName name="_xlnm.Print_Titles" localSheetId="36">'20220124'!$1:$16</definedName>
    <definedName name="_xlnm.Print_Titles" localSheetId="37">'20220126'!$1:$16</definedName>
    <definedName name="_xlnm.Print_Titles" localSheetId="38">'20220202'!$1:$16</definedName>
    <definedName name="_xlnm.Print_Titles" localSheetId="39">'20220203'!$1:$16</definedName>
    <definedName name="_xlnm.Print_Titles" localSheetId="40">'20220209'!$1:$16</definedName>
    <definedName name="_xlnm.Print_Titles" localSheetId="41">'20220211'!$1:$16</definedName>
    <definedName name="_xlnm.Print_Titles" localSheetId="42">'20220212'!$1:$16</definedName>
    <definedName name="_xlnm.Print_Titles" localSheetId="45">'20220223 TCQ083'!$1:$16</definedName>
    <definedName name="_xlnm.Print_Titles" localSheetId="43">'20220223 TCQ084'!$1:$16</definedName>
    <definedName name="_xlnm.Print_Titles" localSheetId="44">'20220307'!$1:$16</definedName>
    <definedName name="_xlnm.Print_Titles" localSheetId="46">'20220308'!$1:$16</definedName>
    <definedName name="_xlnm.Print_Titles" localSheetId="47">'20220308 (2)'!$1:$16</definedName>
    <definedName name="_xlnm.Print_Titles" localSheetId="48">'20220309'!$1:$16</definedName>
    <definedName name="_xlnm.Print_Titles" localSheetId="49">'20220311'!$1:$16</definedName>
    <definedName name="_xlnm.Print_Titles" localSheetId="50">'20220315'!$1:$16</definedName>
    <definedName name="_xlnm.Print_Titles" localSheetId="51">'20220316'!$1:$16</definedName>
    <definedName name="_xlnm.Print_Titles" localSheetId="52">'20220405'!$1:$16</definedName>
    <definedName name="_xlnm.Print_Titles" localSheetId="53">'20220408'!$1:$16</definedName>
    <definedName name="_xlnm.Print_Titles" localSheetId="54">'20220414'!$1:$16</definedName>
    <definedName name="_xlnm.Print_Titles" localSheetId="55">'20220414 (2)'!$1:$16</definedName>
    <definedName name="_xlnm.Print_Titles" localSheetId="56">'20220419'!$1:$16</definedName>
    <definedName name="_xlnm.Print_Titles" localSheetId="57">'20220428'!$1:$16</definedName>
    <definedName name="_xlnm.Print_Titles" localSheetId="58">'20220428 (2)'!$1:$16</definedName>
    <definedName name="_xlnm.Print_Titles" localSheetId="59">'20220511'!$1:$16</definedName>
    <definedName name="_xlnm.Print_Titles" localSheetId="60">'20220512'!$1:$16</definedName>
    <definedName name="_xlnm.Print_Titles" localSheetId="61">'20220519'!$1:$16</definedName>
    <definedName name="_xlnm.Print_Titles" localSheetId="62">'20220520'!$1:$16</definedName>
    <definedName name="_xlnm.Print_Titles" localSheetId="63">'20220524'!$1:$16</definedName>
    <definedName name="_xlnm.Print_Titles" localSheetId="64">'20220525'!$1:$16</definedName>
    <definedName name="_xlnm.Print_Titles" localSheetId="65">'20220606'!$1:$16</definedName>
    <definedName name="_xlnm.Print_Titles" localSheetId="66">'20220610'!$1:$16</definedName>
    <definedName name="_xlnm.Print_Titles" localSheetId="67">'20220610 (2)'!$1:$16</definedName>
    <definedName name="_xlnm.Print_Titles" localSheetId="68">'20220614'!$1:$16</definedName>
    <definedName name="_xlnm.Print_Titles" localSheetId="69">'20220615'!$1:$16</definedName>
    <definedName name="_xlnm.Print_Titles" localSheetId="70">'20220620'!$1:$16</definedName>
    <definedName name="_xlnm.Print_Titles" localSheetId="71">'20220623'!$1:$16</definedName>
    <definedName name="_xlnm.Print_Titles" localSheetId="72">'20220623 (2)'!$1:$16</definedName>
    <definedName name="_xlnm.Print_Titles" localSheetId="73">'20220624'!$1:$16</definedName>
    <definedName name="_xlnm.Print_Titles" localSheetId="74">'20220706'!$1:$16</definedName>
    <definedName name="_xlnm.Print_Titles" localSheetId="75">'20220707'!$1:$16</definedName>
    <definedName name="_xlnm.Print_Titles" localSheetId="76">'20220708'!$1:$16</definedName>
    <definedName name="_xlnm.Print_Titles" localSheetId="77">'20220709'!$1:$16</definedName>
    <definedName name="_xlnm.Print_Titles" localSheetId="78">'20220713'!$1:$16</definedName>
    <definedName name="_xlnm.Print_Titles" localSheetId="79">'20220719'!$1:$16</definedName>
    <definedName name="_xlnm.Print_Titles" localSheetId="80">'20220721'!$1:$16</definedName>
    <definedName name="_xlnm.Print_Titles" localSheetId="81">'20220722'!$1:$16</definedName>
    <definedName name="_xlnm.Print_Titles" localSheetId="82">'20220726'!$1:$16</definedName>
    <definedName name="_xlnm.Print_Titles" localSheetId="83">'20220803'!$1:$16</definedName>
    <definedName name="_xlnm.Print_Titles" localSheetId="84">'20220803 (2)'!$1:$16</definedName>
    <definedName name="_xlnm.Print_Titles" localSheetId="85">'20220804'!$1:$16</definedName>
    <definedName name="_xlnm.Print_Titles" localSheetId="86">'20220809'!$1:$16</definedName>
    <definedName name="_xlnm.Print_Titles" localSheetId="87">'20220811'!$1:$16</definedName>
    <definedName name="_xlnm.Print_Titles" localSheetId="88">'20220815'!$1:$16</definedName>
    <definedName name="_xlnm.Print_Titles" localSheetId="89">'20220816'!$1:$16</definedName>
    <definedName name="_xlnm.Print_Titles" localSheetId="90">'20220822'!$1:$16</definedName>
    <definedName name="_xlnm.Print_Titles" localSheetId="91">'20220826'!$1:$16</definedName>
    <definedName name="_xlnm.Print_Titles" localSheetId="92">'20220901'!$1:$16</definedName>
    <definedName name="_xlnm.Print_Titles" localSheetId="93">'20220907'!$1:$16</definedName>
    <definedName name="_xlnm.Print_Titles" localSheetId="94">'20220907 (2)'!$1:$16</definedName>
    <definedName name="_xlnm.Print_Titles" localSheetId="95">'20220909'!$1:$16</definedName>
    <definedName name="_xlnm.Print_Titles" localSheetId="96">'20220913'!$1:$16</definedName>
    <definedName name="_xlnm.Print_Titles" localSheetId="97">'20220913 (2)'!$1:$16</definedName>
    <definedName name="_xlnm.Print_Titles" localSheetId="98">'20220919'!$1:$16</definedName>
    <definedName name="_xlnm.Print_Titles" localSheetId="99">'20220923'!$1:$16</definedName>
    <definedName name="_xlnm.Print_Titles" localSheetId="2">Data!$1:$3</definedName>
    <definedName name="_xlnm.Print_Titles" localSheetId="100">'Data (6)'!$1:$3</definedName>
    <definedName name="_xlnm.Print_Titles" localSheetId="15">'HAM (Nov 18)'!$1:$16</definedName>
    <definedName name="_xlnm.Print_Titles" localSheetId="16">'HAM (Nov 18) (2)'!$1:$16</definedName>
    <definedName name="_xlnm.Print_Titles" localSheetId="17">'HAM (Nov 18) (3)'!$1:$16</definedName>
    <definedName name="_xlnm.Print_Titles" localSheetId="18">'HAM (Nov 22)'!$1:$16</definedName>
    <definedName name="_xlnm.Print_Titles" localSheetId="19">'HAM (Nov 23)'!$1:$16</definedName>
    <definedName name="_xlnm.Print_Titles" localSheetId="20">'HAM (Nov 24)'!$1:$16</definedName>
    <definedName name="_xlnm.Print_Titles" localSheetId="21">'HAM (Nov 30)'!$1:$16</definedName>
    <definedName name="_xlnm.Print_Titles" localSheetId="14">'HAM (Nov 9)'!$1:$16</definedName>
    <definedName name="_xlnm.Print_Titles" localSheetId="7">'HAM (okt 14)'!$1:$16</definedName>
    <definedName name="_xlnm.Print_Titles" localSheetId="8">'HAM (okt 15)'!$1:$16</definedName>
    <definedName name="_xlnm.Print_Titles" localSheetId="9">'HAM (okt 18)'!$1:$16</definedName>
    <definedName name="_xlnm.Print_Titles" localSheetId="10">'HAM (okt 18) (2)'!$1:$16</definedName>
    <definedName name="_xlnm.Print_Titles" localSheetId="11">'HAM (okt 26)'!$1:$16</definedName>
    <definedName name="_xlnm.Print_Titles" localSheetId="12">'HAM (okt 28)'!$1:$16</definedName>
    <definedName name="_xlnm.Print_Titles" localSheetId="13">'HAM (okt 30)'!$1:$16</definedName>
    <definedName name="_xlnm.Print_Titles" localSheetId="5">'HAM (Okt 4)'!$1:$16</definedName>
    <definedName name="_xlnm.Print_Titles" localSheetId="6">'HAM (okt 8)'!$1:$16</definedName>
    <definedName name="_xlnm.Print_Titles" localSheetId="3">'LAX (FEB 17) (2)'!$1:$17</definedName>
    <definedName name="_xlnm.Print_Titles" localSheetId="4">'SMZ PART (MAR 5) (2)'!$1:$17</definedName>
    <definedName name="_xlnm.Print_Titles" hidden="1">#REF!</definedName>
    <definedName name="PRINT_TITLES_MI" localSheetId="22">#REF!</definedName>
    <definedName name="PRINT_TITLES_MI" localSheetId="23">#REF!</definedName>
    <definedName name="PRINT_TITLES_MI" localSheetId="24">#REF!</definedName>
    <definedName name="PRINT_TITLES_MI" localSheetId="25">#REF!</definedName>
    <definedName name="PRINT_TITLES_MI" localSheetId="26">#REF!</definedName>
    <definedName name="PRINT_TITLES_MI" localSheetId="27">#REF!</definedName>
    <definedName name="PRINT_TITLES_MI" localSheetId="28">#REF!</definedName>
    <definedName name="PRINT_TITLES_MI" localSheetId="29">#REF!</definedName>
    <definedName name="PRINT_TITLES_MI" localSheetId="30">#REF!</definedName>
    <definedName name="PRINT_TITLES_MI" localSheetId="31">#REF!</definedName>
    <definedName name="PRINT_TITLES_MI" localSheetId="32">#REF!</definedName>
    <definedName name="PRINT_TITLES_MI" localSheetId="33">#REF!</definedName>
    <definedName name="PRINT_TITLES_MI" localSheetId="34">#REF!</definedName>
    <definedName name="PRINT_TITLES_MI" localSheetId="35">#REF!</definedName>
    <definedName name="PRINT_TITLES_MI" localSheetId="36">#REF!</definedName>
    <definedName name="PRINT_TITLES_MI" localSheetId="37">#REF!</definedName>
    <definedName name="PRINT_TITLES_MI" localSheetId="38">#REF!</definedName>
    <definedName name="PRINT_TITLES_MI" localSheetId="39">#REF!</definedName>
    <definedName name="PRINT_TITLES_MI" localSheetId="40">#REF!</definedName>
    <definedName name="PRINT_TITLES_MI" localSheetId="41">#REF!</definedName>
    <definedName name="PRINT_TITLES_MI" localSheetId="42">#REF!</definedName>
    <definedName name="PRINT_TITLES_MI" localSheetId="45">#REF!</definedName>
    <definedName name="PRINT_TITLES_MI" localSheetId="43">#REF!</definedName>
    <definedName name="PRINT_TITLES_MI" localSheetId="44">#REF!</definedName>
    <definedName name="PRINT_TITLES_MI" localSheetId="46">#REF!</definedName>
    <definedName name="PRINT_TITLES_MI" localSheetId="47">#REF!</definedName>
    <definedName name="PRINT_TITLES_MI" localSheetId="48">#REF!</definedName>
    <definedName name="PRINT_TITLES_MI" localSheetId="49">#REF!</definedName>
    <definedName name="PRINT_TITLES_MI" localSheetId="50">#REF!</definedName>
    <definedName name="PRINT_TITLES_MI" localSheetId="51">#REF!</definedName>
    <definedName name="PRINT_TITLES_MI" localSheetId="52">#REF!</definedName>
    <definedName name="PRINT_TITLES_MI" localSheetId="53">#REF!</definedName>
    <definedName name="PRINT_TITLES_MI" localSheetId="54">#REF!</definedName>
    <definedName name="PRINT_TITLES_MI" localSheetId="55">#REF!</definedName>
    <definedName name="PRINT_TITLES_MI" localSheetId="56">#REF!</definedName>
    <definedName name="PRINT_TITLES_MI" localSheetId="57">#REF!</definedName>
    <definedName name="PRINT_TITLES_MI" localSheetId="58">#REF!</definedName>
    <definedName name="PRINT_TITLES_MI" localSheetId="59">#REF!</definedName>
    <definedName name="PRINT_TITLES_MI" localSheetId="60">#REF!</definedName>
    <definedName name="PRINT_TITLES_MI" localSheetId="61">#REF!</definedName>
    <definedName name="PRINT_TITLES_MI" localSheetId="62">#REF!</definedName>
    <definedName name="PRINT_TITLES_MI" localSheetId="63">#REF!</definedName>
    <definedName name="PRINT_TITLES_MI" localSheetId="64">#REF!</definedName>
    <definedName name="PRINT_TITLES_MI" localSheetId="65">#REF!</definedName>
    <definedName name="PRINT_TITLES_MI" localSheetId="66">#REF!</definedName>
    <definedName name="PRINT_TITLES_MI" localSheetId="67">#REF!</definedName>
    <definedName name="PRINT_TITLES_MI" localSheetId="68">#REF!</definedName>
    <definedName name="PRINT_TITLES_MI" localSheetId="69">#REF!</definedName>
    <definedName name="PRINT_TITLES_MI" localSheetId="70">#REF!</definedName>
    <definedName name="PRINT_TITLES_MI" localSheetId="71">#REF!</definedName>
    <definedName name="PRINT_TITLES_MI" localSheetId="72">#REF!</definedName>
    <definedName name="PRINT_TITLES_MI" localSheetId="73">#REF!</definedName>
    <definedName name="PRINT_TITLES_MI" localSheetId="74">#REF!</definedName>
    <definedName name="PRINT_TITLES_MI" localSheetId="75">#REF!</definedName>
    <definedName name="PRINT_TITLES_MI" localSheetId="76">#REF!</definedName>
    <definedName name="PRINT_TITLES_MI" localSheetId="77">#REF!</definedName>
    <definedName name="PRINT_TITLES_MI" localSheetId="78">#REF!</definedName>
    <definedName name="PRINT_TITLES_MI" localSheetId="79">#REF!</definedName>
    <definedName name="PRINT_TITLES_MI" localSheetId="80">#REF!</definedName>
    <definedName name="PRINT_TITLES_MI" localSheetId="81">#REF!</definedName>
    <definedName name="PRINT_TITLES_MI" localSheetId="82">#REF!</definedName>
    <definedName name="PRINT_TITLES_MI" localSheetId="83">#REF!</definedName>
    <definedName name="PRINT_TITLES_MI" localSheetId="84">#REF!</definedName>
    <definedName name="PRINT_TITLES_MI" localSheetId="85">#REF!</definedName>
    <definedName name="PRINT_TITLES_MI" localSheetId="86">#REF!</definedName>
    <definedName name="PRINT_TITLES_MI" localSheetId="87">#REF!</definedName>
    <definedName name="PRINT_TITLES_MI" localSheetId="88">#REF!</definedName>
    <definedName name="PRINT_TITLES_MI" localSheetId="89">#REF!</definedName>
    <definedName name="PRINT_TITLES_MI" localSheetId="90">#REF!</definedName>
    <definedName name="PRINT_TITLES_MI" localSheetId="91">#REF!</definedName>
    <definedName name="PRINT_TITLES_MI" localSheetId="92">#REF!</definedName>
    <definedName name="PRINT_TITLES_MI" localSheetId="93">#REF!</definedName>
    <definedName name="PRINT_TITLES_MI" localSheetId="94">#REF!</definedName>
    <definedName name="PRINT_TITLES_MI" localSheetId="95">#REF!</definedName>
    <definedName name="PRINT_TITLES_MI" localSheetId="96">#REF!</definedName>
    <definedName name="PRINT_TITLES_MI" localSheetId="97">#REF!</definedName>
    <definedName name="PRINT_TITLES_MI" localSheetId="98">#REF!</definedName>
    <definedName name="PRINT_TITLES_MI" localSheetId="99">#REF!</definedName>
    <definedName name="PRINT_TITLES_MI" localSheetId="15">#REF!</definedName>
    <definedName name="PRINT_TITLES_MI" localSheetId="16">#REF!</definedName>
    <definedName name="PRINT_TITLES_MI" localSheetId="17">#REF!</definedName>
    <definedName name="PRINT_TITLES_MI" localSheetId="18">#REF!</definedName>
    <definedName name="PRINT_TITLES_MI" localSheetId="19">#REF!</definedName>
    <definedName name="PRINT_TITLES_MI" localSheetId="20">#REF!</definedName>
    <definedName name="PRINT_TITLES_MI" localSheetId="21">#REF!</definedName>
    <definedName name="PRINT_TITLES_MI" localSheetId="14">#REF!</definedName>
    <definedName name="PRINT_TITLES_MI" localSheetId="7">#REF!</definedName>
    <definedName name="PRINT_TITLES_MI" localSheetId="8">#REF!</definedName>
    <definedName name="PRINT_TITLES_MI" localSheetId="9">#REF!</definedName>
    <definedName name="PRINT_TITLES_MI" localSheetId="10">#REF!</definedName>
    <definedName name="PRINT_TITLES_MI" localSheetId="11">#REF!</definedName>
    <definedName name="PRINT_TITLES_MI" localSheetId="12">#REF!</definedName>
    <definedName name="PRINT_TITLES_MI" localSheetId="13">#REF!</definedName>
    <definedName name="PRINT_TITLES_MI" localSheetId="5">#REF!</definedName>
    <definedName name="PRINT_TITLES_MI" localSheetId="6">#REF!</definedName>
    <definedName name="PRINT_TITLES_MI">#REF!</definedName>
    <definedName name="PRV3UNIT" localSheetId="45">#REF!</definedName>
    <definedName name="PRV3UNIT" localSheetId="43">#REF!</definedName>
    <definedName name="PRV3UNIT" localSheetId="44">#REF!</definedName>
    <definedName name="PRV3UNIT" localSheetId="46">#REF!</definedName>
    <definedName name="PRV3UNIT" localSheetId="47">#REF!</definedName>
    <definedName name="PRV3UNIT" localSheetId="48">#REF!</definedName>
    <definedName name="PRV3UNIT" localSheetId="49">#REF!</definedName>
    <definedName name="PRV3UNIT" localSheetId="50">#REF!</definedName>
    <definedName name="PRV3UNIT" localSheetId="51">#REF!</definedName>
    <definedName name="PRV3UNIT" localSheetId="52">#REF!</definedName>
    <definedName name="PRV3UNIT" localSheetId="53">#REF!</definedName>
    <definedName name="PRV3UNIT" localSheetId="54">#REF!</definedName>
    <definedName name="PRV3UNIT" localSheetId="55">#REF!</definedName>
    <definedName name="PRV3UNIT" localSheetId="56">#REF!</definedName>
    <definedName name="PRV3UNIT" localSheetId="57">#REF!</definedName>
    <definedName name="PRV3UNIT" localSheetId="58">#REF!</definedName>
    <definedName name="PRV3UNIT" localSheetId="59">#REF!</definedName>
    <definedName name="PRV3UNIT" localSheetId="60">#REF!</definedName>
    <definedName name="PRV3UNIT" localSheetId="61">#REF!</definedName>
    <definedName name="PRV3UNIT" localSheetId="62">#REF!</definedName>
    <definedName name="PRV3UNIT" localSheetId="63">#REF!</definedName>
    <definedName name="PRV3UNIT" localSheetId="64">#REF!</definedName>
    <definedName name="PRV3UNIT" localSheetId="65">#REF!</definedName>
    <definedName name="PRV3UNIT" localSheetId="66">#REF!</definedName>
    <definedName name="PRV3UNIT" localSheetId="67">#REF!</definedName>
    <definedName name="PRV3UNIT" localSheetId="68">#REF!</definedName>
    <definedName name="PRV3UNIT" localSheetId="69">#REF!</definedName>
    <definedName name="PRV3UNIT" localSheetId="70">#REF!</definedName>
    <definedName name="PRV3UNIT" localSheetId="71">#REF!</definedName>
    <definedName name="PRV3UNIT" localSheetId="72">#REF!</definedName>
    <definedName name="PRV3UNIT" localSheetId="73">#REF!</definedName>
    <definedName name="PRV3UNIT" localSheetId="74">#REF!</definedName>
    <definedName name="PRV3UNIT" localSheetId="75">#REF!</definedName>
    <definedName name="PRV3UNIT" localSheetId="76">#REF!</definedName>
    <definedName name="PRV3UNIT" localSheetId="77">#REF!</definedName>
    <definedName name="PRV3UNIT" localSheetId="78">#REF!</definedName>
    <definedName name="PRV3UNIT" localSheetId="79">#REF!</definedName>
    <definedName name="PRV3UNIT" localSheetId="80">#REF!</definedName>
    <definedName name="PRV3UNIT" localSheetId="81">#REF!</definedName>
    <definedName name="PRV3UNIT" localSheetId="82">#REF!</definedName>
    <definedName name="PRV3UNIT" localSheetId="83">#REF!</definedName>
    <definedName name="PRV3UNIT" localSheetId="84">#REF!</definedName>
    <definedName name="PRV3UNIT" localSheetId="85">#REF!</definedName>
    <definedName name="PRV3UNIT" localSheetId="86">#REF!</definedName>
    <definedName name="PRV3UNIT" localSheetId="87">#REF!</definedName>
    <definedName name="PRV3UNIT" localSheetId="88">#REF!</definedName>
    <definedName name="PRV3UNIT" localSheetId="89">#REF!</definedName>
    <definedName name="PRV3UNIT" localSheetId="90">#REF!</definedName>
    <definedName name="PRV3UNIT" localSheetId="91">#REF!</definedName>
    <definedName name="PRV3UNIT" localSheetId="92">#REF!</definedName>
    <definedName name="PRV3UNIT" localSheetId="93">#REF!</definedName>
    <definedName name="PRV3UNIT" localSheetId="94">#REF!</definedName>
    <definedName name="PRV3UNIT" localSheetId="95">#REF!</definedName>
    <definedName name="PRV3UNIT" localSheetId="96">#REF!</definedName>
    <definedName name="PRV3UNIT" localSheetId="97">#REF!</definedName>
    <definedName name="PRV3UNIT" localSheetId="98">#REF!</definedName>
    <definedName name="PRV3UNIT" localSheetId="99">#REF!</definedName>
    <definedName name="PRV3UNIT">#REF!</definedName>
    <definedName name="PRV4UNIT" localSheetId="45">#REF!</definedName>
    <definedName name="PRV4UNIT" localSheetId="43">#REF!</definedName>
    <definedName name="PRV4UNIT" localSheetId="44">#REF!</definedName>
    <definedName name="PRV4UNIT" localSheetId="46">#REF!</definedName>
    <definedName name="PRV4UNIT" localSheetId="47">#REF!</definedName>
    <definedName name="PRV4UNIT" localSheetId="48">#REF!</definedName>
    <definedName name="PRV4UNIT" localSheetId="49">#REF!</definedName>
    <definedName name="PRV4UNIT" localSheetId="50">#REF!</definedName>
    <definedName name="PRV4UNIT" localSheetId="51">#REF!</definedName>
    <definedName name="PRV4UNIT" localSheetId="52">#REF!</definedName>
    <definedName name="PRV4UNIT" localSheetId="53">#REF!</definedName>
    <definedName name="PRV4UNIT" localSheetId="54">#REF!</definedName>
    <definedName name="PRV4UNIT" localSheetId="55">#REF!</definedName>
    <definedName name="PRV4UNIT" localSheetId="56">#REF!</definedName>
    <definedName name="PRV4UNIT" localSheetId="57">#REF!</definedName>
    <definedName name="PRV4UNIT" localSheetId="58">#REF!</definedName>
    <definedName name="PRV4UNIT" localSheetId="59">#REF!</definedName>
    <definedName name="PRV4UNIT" localSheetId="60">#REF!</definedName>
    <definedName name="PRV4UNIT" localSheetId="61">#REF!</definedName>
    <definedName name="PRV4UNIT" localSheetId="62">#REF!</definedName>
    <definedName name="PRV4UNIT" localSheetId="63">#REF!</definedName>
    <definedName name="PRV4UNIT" localSheetId="64">#REF!</definedName>
    <definedName name="PRV4UNIT" localSheetId="65">#REF!</definedName>
    <definedName name="PRV4UNIT" localSheetId="66">#REF!</definedName>
    <definedName name="PRV4UNIT" localSheetId="67">#REF!</definedName>
    <definedName name="PRV4UNIT" localSheetId="68">#REF!</definedName>
    <definedName name="PRV4UNIT" localSheetId="69">#REF!</definedName>
    <definedName name="PRV4UNIT" localSheetId="70">#REF!</definedName>
    <definedName name="PRV4UNIT" localSheetId="71">#REF!</definedName>
    <definedName name="PRV4UNIT" localSheetId="72">#REF!</definedName>
    <definedName name="PRV4UNIT" localSheetId="73">#REF!</definedName>
    <definedName name="PRV4UNIT" localSheetId="74">#REF!</definedName>
    <definedName name="PRV4UNIT" localSheetId="75">#REF!</definedName>
    <definedName name="PRV4UNIT" localSheetId="76">#REF!</definedName>
    <definedName name="PRV4UNIT" localSheetId="77">#REF!</definedName>
    <definedName name="PRV4UNIT" localSheetId="78">#REF!</definedName>
    <definedName name="PRV4UNIT" localSheetId="79">#REF!</definedName>
    <definedName name="PRV4UNIT" localSheetId="80">#REF!</definedName>
    <definedName name="PRV4UNIT" localSheetId="81">#REF!</definedName>
    <definedName name="PRV4UNIT" localSheetId="82">#REF!</definedName>
    <definedName name="PRV4UNIT" localSheetId="83">#REF!</definedName>
    <definedName name="PRV4UNIT" localSheetId="84">#REF!</definedName>
    <definedName name="PRV4UNIT" localSheetId="85">#REF!</definedName>
    <definedName name="PRV4UNIT" localSheetId="86">#REF!</definedName>
    <definedName name="PRV4UNIT" localSheetId="87">#REF!</definedName>
    <definedName name="PRV4UNIT" localSheetId="88">#REF!</definedName>
    <definedName name="PRV4UNIT" localSheetId="89">#REF!</definedName>
    <definedName name="PRV4UNIT" localSheetId="90">#REF!</definedName>
    <definedName name="PRV4UNIT" localSheetId="91">#REF!</definedName>
    <definedName name="PRV4UNIT" localSheetId="92">#REF!</definedName>
    <definedName name="PRV4UNIT" localSheetId="93">#REF!</definedName>
    <definedName name="PRV4UNIT" localSheetId="94">#REF!</definedName>
    <definedName name="PRV4UNIT" localSheetId="95">#REF!</definedName>
    <definedName name="PRV4UNIT" localSheetId="96">#REF!</definedName>
    <definedName name="PRV4UNIT" localSheetId="97">#REF!</definedName>
    <definedName name="PRV4UNIT" localSheetId="98">#REF!</definedName>
    <definedName name="PRV4UNIT" localSheetId="99">#REF!</definedName>
    <definedName name="PRV4UNIT">#REF!</definedName>
    <definedName name="Q4A"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RAT" localSheetId="45">[16]Trial!#REF!</definedName>
    <definedName name="RAT" localSheetId="43">[16]Trial!#REF!</definedName>
    <definedName name="RAT" localSheetId="44">[16]Trial!#REF!</definedName>
    <definedName name="RAT" localSheetId="46">[16]Trial!#REF!</definedName>
    <definedName name="RAT" localSheetId="47">[16]Trial!#REF!</definedName>
    <definedName name="RAT" localSheetId="48">[16]Trial!#REF!</definedName>
    <definedName name="RAT" localSheetId="49">[16]Trial!#REF!</definedName>
    <definedName name="RAT" localSheetId="50">[16]Trial!#REF!</definedName>
    <definedName name="RAT" localSheetId="51">[16]Trial!#REF!</definedName>
    <definedName name="RAT" localSheetId="52">[16]Trial!#REF!</definedName>
    <definedName name="RAT" localSheetId="53">[16]Trial!#REF!</definedName>
    <definedName name="RAT" localSheetId="54">[16]Trial!#REF!</definedName>
    <definedName name="RAT" localSheetId="55">[16]Trial!#REF!</definedName>
    <definedName name="RAT" localSheetId="56">[16]Trial!#REF!</definedName>
    <definedName name="RAT" localSheetId="57">[16]Trial!#REF!</definedName>
    <definedName name="RAT" localSheetId="58">[16]Trial!#REF!</definedName>
    <definedName name="RAT" localSheetId="59">[16]Trial!#REF!</definedName>
    <definedName name="RAT" localSheetId="60">[16]Trial!#REF!</definedName>
    <definedName name="RAT" localSheetId="61">[16]Trial!#REF!</definedName>
    <definedName name="RAT" localSheetId="62">[16]Trial!#REF!</definedName>
    <definedName name="RAT" localSheetId="63">[16]Trial!#REF!</definedName>
    <definedName name="RAT" localSheetId="64">[16]Trial!#REF!</definedName>
    <definedName name="RAT" localSheetId="65">[16]Trial!#REF!</definedName>
    <definedName name="RAT" localSheetId="66">[16]Trial!#REF!</definedName>
    <definedName name="RAT" localSheetId="67">[16]Trial!#REF!</definedName>
    <definedName name="RAT" localSheetId="68">[16]Trial!#REF!</definedName>
    <definedName name="RAT" localSheetId="69">[16]Trial!#REF!</definedName>
    <definedName name="RAT" localSheetId="70">[16]Trial!#REF!</definedName>
    <definedName name="RAT" localSheetId="71">[16]Trial!#REF!</definedName>
    <definedName name="RAT" localSheetId="72">[16]Trial!#REF!</definedName>
    <definedName name="RAT" localSheetId="73">[16]Trial!#REF!</definedName>
    <definedName name="RAT" localSheetId="74">[16]Trial!#REF!</definedName>
    <definedName name="RAT" localSheetId="75">[16]Trial!#REF!</definedName>
    <definedName name="RAT" localSheetId="76">[16]Trial!#REF!</definedName>
    <definedName name="RAT" localSheetId="77">[16]Trial!#REF!</definedName>
    <definedName name="RAT" localSheetId="78">[16]Trial!#REF!</definedName>
    <definedName name="RAT" localSheetId="79">[16]Trial!#REF!</definedName>
    <definedName name="RAT" localSheetId="80">[16]Trial!#REF!</definedName>
    <definedName name="RAT" localSheetId="81">[16]Trial!#REF!</definedName>
    <definedName name="RAT" localSheetId="82">[16]Trial!#REF!</definedName>
    <definedName name="RAT" localSheetId="83">[16]Trial!#REF!</definedName>
    <definedName name="RAT" localSheetId="84">[16]Trial!#REF!</definedName>
    <definedName name="RAT" localSheetId="85">[16]Trial!#REF!</definedName>
    <definedName name="RAT" localSheetId="86">[16]Trial!#REF!</definedName>
    <definedName name="RAT" localSheetId="87">[16]Trial!#REF!</definedName>
    <definedName name="RAT" localSheetId="88">[16]Trial!#REF!</definedName>
    <definedName name="RAT" localSheetId="89">[16]Trial!#REF!</definedName>
    <definedName name="RAT" localSheetId="90">[16]Trial!#REF!</definedName>
    <definedName name="RAT" localSheetId="91">[16]Trial!#REF!</definedName>
    <definedName name="RAT" localSheetId="92">[16]Trial!#REF!</definedName>
    <definedName name="RAT" localSheetId="93">[16]Trial!#REF!</definedName>
    <definedName name="RAT" localSheetId="94">[16]Trial!#REF!</definedName>
    <definedName name="RAT" localSheetId="95">[16]Trial!#REF!</definedName>
    <definedName name="RAT" localSheetId="96">[16]Trial!#REF!</definedName>
    <definedName name="RAT" localSheetId="97">[16]Trial!#REF!</definedName>
    <definedName name="RAT" localSheetId="98">[16]Trial!#REF!</definedName>
    <definedName name="RAT" localSheetId="99">[16]Trial!#REF!</definedName>
    <definedName name="RAT">[16]Trial!#REF!</definedName>
    <definedName name="Rx_ETHICAL__PT_BII" localSheetId="22">#REF!</definedName>
    <definedName name="Rx_ETHICAL__PT_BII" localSheetId="23">#REF!</definedName>
    <definedName name="Rx_ETHICAL__PT_BII" localSheetId="24">#REF!</definedName>
    <definedName name="Rx_ETHICAL__PT_BII" localSheetId="25">#REF!</definedName>
    <definedName name="Rx_ETHICAL__PT_BII" localSheetId="26">#REF!</definedName>
    <definedName name="Rx_ETHICAL__PT_BII" localSheetId="27">#REF!</definedName>
    <definedName name="Rx_ETHICAL__PT_BII" localSheetId="28">#REF!</definedName>
    <definedName name="Rx_ETHICAL__PT_BII" localSheetId="29">#REF!</definedName>
    <definedName name="Rx_ETHICAL__PT_BII" localSheetId="30">#REF!</definedName>
    <definedName name="Rx_ETHICAL__PT_BII" localSheetId="31">#REF!</definedName>
    <definedName name="Rx_ETHICAL__PT_BII" localSheetId="32">#REF!</definedName>
    <definedName name="Rx_ETHICAL__PT_BII" localSheetId="33">#REF!</definedName>
    <definedName name="Rx_ETHICAL__PT_BII" localSheetId="34">#REF!</definedName>
    <definedName name="Rx_ETHICAL__PT_BII" localSheetId="35">#REF!</definedName>
    <definedName name="Rx_ETHICAL__PT_BII" localSheetId="36">#REF!</definedName>
    <definedName name="Rx_ETHICAL__PT_BII" localSheetId="37">#REF!</definedName>
    <definedName name="Rx_ETHICAL__PT_BII" localSheetId="38">#REF!</definedName>
    <definedName name="Rx_ETHICAL__PT_BII" localSheetId="39">#REF!</definedName>
    <definedName name="Rx_ETHICAL__PT_BII" localSheetId="40">#REF!</definedName>
    <definedName name="Rx_ETHICAL__PT_BII" localSheetId="41">#REF!</definedName>
    <definedName name="Rx_ETHICAL__PT_BII" localSheetId="42">#REF!</definedName>
    <definedName name="Rx_ETHICAL__PT_BII" localSheetId="45">#REF!</definedName>
    <definedName name="Rx_ETHICAL__PT_BII" localSheetId="43">#REF!</definedName>
    <definedName name="Rx_ETHICAL__PT_BII" localSheetId="44">#REF!</definedName>
    <definedName name="Rx_ETHICAL__PT_BII" localSheetId="46">#REF!</definedName>
    <definedName name="Rx_ETHICAL__PT_BII" localSheetId="47">#REF!</definedName>
    <definedName name="Rx_ETHICAL__PT_BII" localSheetId="48">#REF!</definedName>
    <definedName name="Rx_ETHICAL__PT_BII" localSheetId="49">#REF!</definedName>
    <definedName name="Rx_ETHICAL__PT_BII" localSheetId="50">#REF!</definedName>
    <definedName name="Rx_ETHICAL__PT_BII" localSheetId="51">#REF!</definedName>
    <definedName name="Rx_ETHICAL__PT_BII" localSheetId="52">#REF!</definedName>
    <definedName name="Rx_ETHICAL__PT_BII" localSheetId="53">#REF!</definedName>
    <definedName name="Rx_ETHICAL__PT_BII" localSheetId="54">#REF!</definedName>
    <definedName name="Rx_ETHICAL__PT_BII" localSheetId="55">#REF!</definedName>
    <definedName name="Rx_ETHICAL__PT_BII" localSheetId="56">#REF!</definedName>
    <definedName name="Rx_ETHICAL__PT_BII" localSheetId="57">#REF!</definedName>
    <definedName name="Rx_ETHICAL__PT_BII" localSheetId="58">#REF!</definedName>
    <definedName name="Rx_ETHICAL__PT_BII" localSheetId="59">#REF!</definedName>
    <definedName name="Rx_ETHICAL__PT_BII" localSheetId="60">#REF!</definedName>
    <definedName name="Rx_ETHICAL__PT_BII" localSheetId="61">#REF!</definedName>
    <definedName name="Rx_ETHICAL__PT_BII" localSheetId="62">#REF!</definedName>
    <definedName name="Rx_ETHICAL__PT_BII" localSheetId="63">#REF!</definedName>
    <definedName name="Rx_ETHICAL__PT_BII" localSheetId="64">#REF!</definedName>
    <definedName name="Rx_ETHICAL__PT_BII" localSheetId="65">#REF!</definedName>
    <definedName name="Rx_ETHICAL__PT_BII" localSheetId="66">#REF!</definedName>
    <definedName name="Rx_ETHICAL__PT_BII" localSheetId="67">#REF!</definedName>
    <definedName name="Rx_ETHICAL__PT_BII" localSheetId="68">#REF!</definedName>
    <definedName name="Rx_ETHICAL__PT_BII" localSheetId="69">#REF!</definedName>
    <definedName name="Rx_ETHICAL__PT_BII" localSheetId="70">#REF!</definedName>
    <definedName name="Rx_ETHICAL__PT_BII" localSheetId="71">#REF!</definedName>
    <definedName name="Rx_ETHICAL__PT_BII" localSheetId="72">#REF!</definedName>
    <definedName name="Rx_ETHICAL__PT_BII" localSheetId="73">#REF!</definedName>
    <definedName name="Rx_ETHICAL__PT_BII" localSheetId="74">#REF!</definedName>
    <definedName name="Rx_ETHICAL__PT_BII" localSheetId="75">#REF!</definedName>
    <definedName name="Rx_ETHICAL__PT_BII" localSheetId="76">#REF!</definedName>
    <definedName name="Rx_ETHICAL__PT_BII" localSheetId="77">#REF!</definedName>
    <definedName name="Rx_ETHICAL__PT_BII" localSheetId="78">#REF!</definedName>
    <definedName name="Rx_ETHICAL__PT_BII" localSheetId="79">#REF!</definedName>
    <definedName name="Rx_ETHICAL__PT_BII" localSheetId="80">#REF!</definedName>
    <definedName name="Rx_ETHICAL__PT_BII" localSheetId="81">#REF!</definedName>
    <definedName name="Rx_ETHICAL__PT_BII" localSheetId="82">#REF!</definedName>
    <definedName name="Rx_ETHICAL__PT_BII" localSheetId="83">#REF!</definedName>
    <definedName name="Rx_ETHICAL__PT_BII" localSheetId="84">#REF!</definedName>
    <definedName name="Rx_ETHICAL__PT_BII" localSheetId="85">#REF!</definedName>
    <definedName name="Rx_ETHICAL__PT_BII" localSheetId="86">#REF!</definedName>
    <definedName name="Rx_ETHICAL__PT_BII" localSheetId="87">#REF!</definedName>
    <definedName name="Rx_ETHICAL__PT_BII" localSheetId="88">#REF!</definedName>
    <definedName name="Rx_ETHICAL__PT_BII" localSheetId="89">#REF!</definedName>
    <definedName name="Rx_ETHICAL__PT_BII" localSheetId="90">#REF!</definedName>
    <definedName name="Rx_ETHICAL__PT_BII" localSheetId="91">#REF!</definedName>
    <definedName name="Rx_ETHICAL__PT_BII" localSheetId="92">#REF!</definedName>
    <definedName name="Rx_ETHICAL__PT_BII" localSheetId="93">#REF!</definedName>
    <definedName name="Rx_ETHICAL__PT_BII" localSheetId="94">#REF!</definedName>
    <definedName name="Rx_ETHICAL__PT_BII" localSheetId="95">#REF!</definedName>
    <definedName name="Rx_ETHICAL__PT_BII" localSheetId="96">#REF!</definedName>
    <definedName name="Rx_ETHICAL__PT_BII" localSheetId="97">#REF!</definedName>
    <definedName name="Rx_ETHICAL__PT_BII" localSheetId="98">#REF!</definedName>
    <definedName name="Rx_ETHICAL__PT_BII" localSheetId="99">#REF!</definedName>
    <definedName name="Rx_ETHICAL__PT_BII" localSheetId="15">#REF!</definedName>
    <definedName name="Rx_ETHICAL__PT_BII" localSheetId="16">#REF!</definedName>
    <definedName name="Rx_ETHICAL__PT_BII" localSheetId="17">#REF!</definedName>
    <definedName name="Rx_ETHICAL__PT_BII" localSheetId="18">#REF!</definedName>
    <definedName name="Rx_ETHICAL__PT_BII" localSheetId="19">#REF!</definedName>
    <definedName name="Rx_ETHICAL__PT_BII" localSheetId="20">#REF!</definedName>
    <definedName name="Rx_ETHICAL__PT_BII" localSheetId="21">#REF!</definedName>
    <definedName name="Rx_ETHICAL__PT_BII" localSheetId="14">#REF!</definedName>
    <definedName name="Rx_ETHICAL__PT_BII" localSheetId="7">#REF!</definedName>
    <definedName name="Rx_ETHICAL__PT_BII" localSheetId="8">#REF!</definedName>
    <definedName name="Rx_ETHICAL__PT_BII" localSheetId="9">#REF!</definedName>
    <definedName name="Rx_ETHICAL__PT_BII" localSheetId="10">#REF!</definedName>
    <definedName name="Rx_ETHICAL__PT_BII" localSheetId="11">#REF!</definedName>
    <definedName name="Rx_ETHICAL__PT_BII" localSheetId="12">#REF!</definedName>
    <definedName name="Rx_ETHICAL__PT_BII" localSheetId="13">#REF!</definedName>
    <definedName name="Rx_ETHICAL__PT_BII" localSheetId="5">#REF!</definedName>
    <definedName name="Rx_ETHICAL__PT_BII" localSheetId="6">#REF!</definedName>
    <definedName name="Rx_ETHICAL__PT_BII">#REF!</definedName>
    <definedName name="Rx_HOSPITAL___PT_BII" localSheetId="45">#REF!</definedName>
    <definedName name="Rx_HOSPITAL___PT_BII" localSheetId="43">#REF!</definedName>
    <definedName name="Rx_HOSPITAL___PT_BII" localSheetId="44">#REF!</definedName>
    <definedName name="Rx_HOSPITAL___PT_BII" localSheetId="46">#REF!</definedName>
    <definedName name="Rx_HOSPITAL___PT_BII" localSheetId="47">#REF!</definedName>
    <definedName name="Rx_HOSPITAL___PT_BII" localSheetId="48">#REF!</definedName>
    <definedName name="Rx_HOSPITAL___PT_BII" localSheetId="49">#REF!</definedName>
    <definedName name="Rx_HOSPITAL___PT_BII" localSheetId="50">#REF!</definedName>
    <definedName name="Rx_HOSPITAL___PT_BII" localSheetId="51">#REF!</definedName>
    <definedName name="Rx_HOSPITAL___PT_BII" localSheetId="52">#REF!</definedName>
    <definedName name="Rx_HOSPITAL___PT_BII" localSheetId="53">#REF!</definedName>
    <definedName name="Rx_HOSPITAL___PT_BII" localSheetId="54">#REF!</definedName>
    <definedName name="Rx_HOSPITAL___PT_BII" localSheetId="55">#REF!</definedName>
    <definedName name="Rx_HOSPITAL___PT_BII" localSheetId="56">#REF!</definedName>
    <definedName name="Rx_HOSPITAL___PT_BII" localSheetId="57">#REF!</definedName>
    <definedName name="Rx_HOSPITAL___PT_BII" localSheetId="58">#REF!</definedName>
    <definedName name="Rx_HOSPITAL___PT_BII" localSheetId="59">#REF!</definedName>
    <definedName name="Rx_HOSPITAL___PT_BII" localSheetId="60">#REF!</definedName>
    <definedName name="Rx_HOSPITAL___PT_BII" localSheetId="61">#REF!</definedName>
    <definedName name="Rx_HOSPITAL___PT_BII" localSheetId="62">#REF!</definedName>
    <definedName name="Rx_HOSPITAL___PT_BII" localSheetId="63">#REF!</definedName>
    <definedName name="Rx_HOSPITAL___PT_BII" localSheetId="64">#REF!</definedName>
    <definedName name="Rx_HOSPITAL___PT_BII" localSheetId="65">#REF!</definedName>
    <definedName name="Rx_HOSPITAL___PT_BII" localSheetId="66">#REF!</definedName>
    <definedName name="Rx_HOSPITAL___PT_BII" localSheetId="67">#REF!</definedName>
    <definedName name="Rx_HOSPITAL___PT_BII" localSheetId="68">#REF!</definedName>
    <definedName name="Rx_HOSPITAL___PT_BII" localSheetId="69">#REF!</definedName>
    <definedName name="Rx_HOSPITAL___PT_BII" localSheetId="70">#REF!</definedName>
    <definedName name="Rx_HOSPITAL___PT_BII" localSheetId="71">#REF!</definedName>
    <definedName name="Rx_HOSPITAL___PT_BII" localSheetId="72">#REF!</definedName>
    <definedName name="Rx_HOSPITAL___PT_BII" localSheetId="73">#REF!</definedName>
    <definedName name="Rx_HOSPITAL___PT_BII" localSheetId="74">#REF!</definedName>
    <definedName name="Rx_HOSPITAL___PT_BII" localSheetId="75">#REF!</definedName>
    <definedName name="Rx_HOSPITAL___PT_BII" localSheetId="76">#REF!</definedName>
    <definedName name="Rx_HOSPITAL___PT_BII" localSheetId="77">#REF!</definedName>
    <definedName name="Rx_HOSPITAL___PT_BII" localSheetId="78">#REF!</definedName>
    <definedName name="Rx_HOSPITAL___PT_BII" localSheetId="79">#REF!</definedName>
    <definedName name="Rx_HOSPITAL___PT_BII" localSheetId="80">#REF!</definedName>
    <definedName name="Rx_HOSPITAL___PT_BII" localSheetId="81">#REF!</definedName>
    <definedName name="Rx_HOSPITAL___PT_BII" localSheetId="82">#REF!</definedName>
    <definedName name="Rx_HOSPITAL___PT_BII" localSheetId="83">#REF!</definedName>
    <definedName name="Rx_HOSPITAL___PT_BII" localSheetId="84">#REF!</definedName>
    <definedName name="Rx_HOSPITAL___PT_BII" localSheetId="85">#REF!</definedName>
    <definedName name="Rx_HOSPITAL___PT_BII" localSheetId="86">#REF!</definedName>
    <definedName name="Rx_HOSPITAL___PT_BII" localSheetId="87">#REF!</definedName>
    <definedName name="Rx_HOSPITAL___PT_BII" localSheetId="88">#REF!</definedName>
    <definedName name="Rx_HOSPITAL___PT_BII" localSheetId="89">#REF!</definedName>
    <definedName name="Rx_HOSPITAL___PT_BII" localSheetId="90">#REF!</definedName>
    <definedName name="Rx_HOSPITAL___PT_BII" localSheetId="91">#REF!</definedName>
    <definedName name="Rx_HOSPITAL___PT_BII" localSheetId="92">#REF!</definedName>
    <definedName name="Rx_HOSPITAL___PT_BII" localSheetId="93">#REF!</definedName>
    <definedName name="Rx_HOSPITAL___PT_BII" localSheetId="94">#REF!</definedName>
    <definedName name="Rx_HOSPITAL___PT_BII" localSheetId="95">#REF!</definedName>
    <definedName name="Rx_HOSPITAL___PT_BII" localSheetId="96">#REF!</definedName>
    <definedName name="Rx_HOSPITAL___PT_BII" localSheetId="97">#REF!</definedName>
    <definedName name="Rx_HOSPITAL___PT_BII" localSheetId="98">#REF!</definedName>
    <definedName name="Rx_HOSPITAL___PT_BII" localSheetId="99">#REF!</definedName>
    <definedName name="Rx_HOSPITAL___PT_BII" localSheetId="5">#REF!</definedName>
    <definedName name="Rx_HOSPITAL___PT_BII">#REF!</definedName>
    <definedName name="sa"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PBEXdnldView" hidden="1">"XLS_00O2TGD1544LM0EIIPJXEA02K"</definedName>
    <definedName name="SAPBEXrevision" hidden="1">5</definedName>
    <definedName name="SAPBEXsysID" hidden="1">"P77"</definedName>
    <definedName name="SAPBEXwbID" hidden="1">"9WCQ0PEDC6BYARPHUUJOS37NA"</definedName>
    <definedName name="sasdasddad" localSheetId="22" hidden="1">{#N/A,#N/A,FALSE,"Aging Summary";#N/A,#N/A,FALSE,"Ratio Analysis";#N/A,#N/A,FALSE,"Test 120 Day Accts";#N/A,#N/A,FALSE,"Tickmarks"}</definedName>
    <definedName name="sasdasddad" localSheetId="23" hidden="1">{#N/A,#N/A,FALSE,"Aging Summary";#N/A,#N/A,FALSE,"Ratio Analysis";#N/A,#N/A,FALSE,"Test 120 Day Accts";#N/A,#N/A,FALSE,"Tickmarks"}</definedName>
    <definedName name="sasdasddad" localSheetId="24" hidden="1">{#N/A,#N/A,FALSE,"Aging Summary";#N/A,#N/A,FALSE,"Ratio Analysis";#N/A,#N/A,FALSE,"Test 120 Day Accts";#N/A,#N/A,FALSE,"Tickmarks"}</definedName>
    <definedName name="sasdasddad" localSheetId="25" hidden="1">{#N/A,#N/A,FALSE,"Aging Summary";#N/A,#N/A,FALSE,"Ratio Analysis";#N/A,#N/A,FALSE,"Test 120 Day Accts";#N/A,#N/A,FALSE,"Tickmarks"}</definedName>
    <definedName name="sasdasddad" localSheetId="26" hidden="1">{#N/A,#N/A,FALSE,"Aging Summary";#N/A,#N/A,FALSE,"Ratio Analysis";#N/A,#N/A,FALSE,"Test 120 Day Accts";#N/A,#N/A,FALSE,"Tickmarks"}</definedName>
    <definedName name="sasdasddad" localSheetId="27" hidden="1">{#N/A,#N/A,FALSE,"Aging Summary";#N/A,#N/A,FALSE,"Ratio Analysis";#N/A,#N/A,FALSE,"Test 120 Day Accts";#N/A,#N/A,FALSE,"Tickmarks"}</definedName>
    <definedName name="sasdasddad" localSheetId="28" hidden="1">{#N/A,#N/A,FALSE,"Aging Summary";#N/A,#N/A,FALSE,"Ratio Analysis";#N/A,#N/A,FALSE,"Test 120 Day Accts";#N/A,#N/A,FALSE,"Tickmarks"}</definedName>
    <definedName name="sasdasddad" localSheetId="29" hidden="1">{#N/A,#N/A,FALSE,"Aging Summary";#N/A,#N/A,FALSE,"Ratio Analysis";#N/A,#N/A,FALSE,"Test 120 Day Accts";#N/A,#N/A,FALSE,"Tickmarks"}</definedName>
    <definedName name="sasdasddad" localSheetId="30" hidden="1">{#N/A,#N/A,FALSE,"Aging Summary";#N/A,#N/A,FALSE,"Ratio Analysis";#N/A,#N/A,FALSE,"Test 120 Day Accts";#N/A,#N/A,FALSE,"Tickmarks"}</definedName>
    <definedName name="sasdasddad" localSheetId="31" hidden="1">{#N/A,#N/A,FALSE,"Aging Summary";#N/A,#N/A,FALSE,"Ratio Analysis";#N/A,#N/A,FALSE,"Test 120 Day Accts";#N/A,#N/A,FALSE,"Tickmarks"}</definedName>
    <definedName name="sasdasddad" localSheetId="32" hidden="1">{#N/A,#N/A,FALSE,"Aging Summary";#N/A,#N/A,FALSE,"Ratio Analysis";#N/A,#N/A,FALSE,"Test 120 Day Accts";#N/A,#N/A,FALSE,"Tickmarks"}</definedName>
    <definedName name="sasdasddad" localSheetId="33" hidden="1">{#N/A,#N/A,FALSE,"Aging Summary";#N/A,#N/A,FALSE,"Ratio Analysis";#N/A,#N/A,FALSE,"Test 120 Day Accts";#N/A,#N/A,FALSE,"Tickmarks"}</definedName>
    <definedName name="sasdasddad" localSheetId="34" hidden="1">{#N/A,#N/A,FALSE,"Aging Summary";#N/A,#N/A,FALSE,"Ratio Analysis";#N/A,#N/A,FALSE,"Test 120 Day Accts";#N/A,#N/A,FALSE,"Tickmarks"}</definedName>
    <definedName name="sasdasddad" localSheetId="35" hidden="1">{#N/A,#N/A,FALSE,"Aging Summary";#N/A,#N/A,FALSE,"Ratio Analysis";#N/A,#N/A,FALSE,"Test 120 Day Accts";#N/A,#N/A,FALSE,"Tickmarks"}</definedName>
    <definedName name="sasdasddad" localSheetId="36" hidden="1">{#N/A,#N/A,FALSE,"Aging Summary";#N/A,#N/A,FALSE,"Ratio Analysis";#N/A,#N/A,FALSE,"Test 120 Day Accts";#N/A,#N/A,FALSE,"Tickmarks"}</definedName>
    <definedName name="sasdasddad" localSheetId="37" hidden="1">{#N/A,#N/A,FALSE,"Aging Summary";#N/A,#N/A,FALSE,"Ratio Analysis";#N/A,#N/A,FALSE,"Test 120 Day Accts";#N/A,#N/A,FALSE,"Tickmarks"}</definedName>
    <definedName name="sasdasddad" localSheetId="38" hidden="1">{#N/A,#N/A,FALSE,"Aging Summary";#N/A,#N/A,FALSE,"Ratio Analysis";#N/A,#N/A,FALSE,"Test 120 Day Accts";#N/A,#N/A,FALSE,"Tickmarks"}</definedName>
    <definedName name="sasdasddad" localSheetId="39" hidden="1">{#N/A,#N/A,FALSE,"Aging Summary";#N/A,#N/A,FALSE,"Ratio Analysis";#N/A,#N/A,FALSE,"Test 120 Day Accts";#N/A,#N/A,FALSE,"Tickmarks"}</definedName>
    <definedName name="sasdasddad" localSheetId="40" hidden="1">{#N/A,#N/A,FALSE,"Aging Summary";#N/A,#N/A,FALSE,"Ratio Analysis";#N/A,#N/A,FALSE,"Test 120 Day Accts";#N/A,#N/A,FALSE,"Tickmarks"}</definedName>
    <definedName name="sasdasddad" localSheetId="41" hidden="1">{#N/A,#N/A,FALSE,"Aging Summary";#N/A,#N/A,FALSE,"Ratio Analysis";#N/A,#N/A,FALSE,"Test 120 Day Accts";#N/A,#N/A,FALSE,"Tickmarks"}</definedName>
    <definedName name="sasdasddad" localSheetId="42" hidden="1">{#N/A,#N/A,FALSE,"Aging Summary";#N/A,#N/A,FALSE,"Ratio Analysis";#N/A,#N/A,FALSE,"Test 120 Day Accts";#N/A,#N/A,FALSE,"Tickmarks"}</definedName>
    <definedName name="sasdasddad" localSheetId="45" hidden="1">{#N/A,#N/A,FALSE,"Aging Summary";#N/A,#N/A,FALSE,"Ratio Analysis";#N/A,#N/A,FALSE,"Test 120 Day Accts";#N/A,#N/A,FALSE,"Tickmarks"}</definedName>
    <definedName name="sasdasddad" localSheetId="43" hidden="1">{#N/A,#N/A,FALSE,"Aging Summary";#N/A,#N/A,FALSE,"Ratio Analysis";#N/A,#N/A,FALSE,"Test 120 Day Accts";#N/A,#N/A,FALSE,"Tickmarks"}</definedName>
    <definedName name="sasdasddad" localSheetId="44" hidden="1">{#N/A,#N/A,FALSE,"Aging Summary";#N/A,#N/A,FALSE,"Ratio Analysis";#N/A,#N/A,FALSE,"Test 120 Day Accts";#N/A,#N/A,FALSE,"Tickmarks"}</definedName>
    <definedName name="sasdasddad" localSheetId="46" hidden="1">{#N/A,#N/A,FALSE,"Aging Summary";#N/A,#N/A,FALSE,"Ratio Analysis";#N/A,#N/A,FALSE,"Test 120 Day Accts";#N/A,#N/A,FALSE,"Tickmarks"}</definedName>
    <definedName name="sasdasddad" localSheetId="47" hidden="1">{#N/A,#N/A,FALSE,"Aging Summary";#N/A,#N/A,FALSE,"Ratio Analysis";#N/A,#N/A,FALSE,"Test 120 Day Accts";#N/A,#N/A,FALSE,"Tickmarks"}</definedName>
    <definedName name="sasdasddad" localSheetId="48" hidden="1">{#N/A,#N/A,FALSE,"Aging Summary";#N/A,#N/A,FALSE,"Ratio Analysis";#N/A,#N/A,FALSE,"Test 120 Day Accts";#N/A,#N/A,FALSE,"Tickmarks"}</definedName>
    <definedName name="sasdasddad" localSheetId="49" hidden="1">{#N/A,#N/A,FALSE,"Aging Summary";#N/A,#N/A,FALSE,"Ratio Analysis";#N/A,#N/A,FALSE,"Test 120 Day Accts";#N/A,#N/A,FALSE,"Tickmarks"}</definedName>
    <definedName name="sasdasddad" localSheetId="50" hidden="1">{#N/A,#N/A,FALSE,"Aging Summary";#N/A,#N/A,FALSE,"Ratio Analysis";#N/A,#N/A,FALSE,"Test 120 Day Accts";#N/A,#N/A,FALSE,"Tickmarks"}</definedName>
    <definedName name="sasdasddad" localSheetId="51" hidden="1">{#N/A,#N/A,FALSE,"Aging Summary";#N/A,#N/A,FALSE,"Ratio Analysis";#N/A,#N/A,FALSE,"Test 120 Day Accts";#N/A,#N/A,FALSE,"Tickmarks"}</definedName>
    <definedName name="sasdasddad" localSheetId="52" hidden="1">{#N/A,#N/A,FALSE,"Aging Summary";#N/A,#N/A,FALSE,"Ratio Analysis";#N/A,#N/A,FALSE,"Test 120 Day Accts";#N/A,#N/A,FALSE,"Tickmarks"}</definedName>
    <definedName name="sasdasddad" localSheetId="53" hidden="1">{#N/A,#N/A,FALSE,"Aging Summary";#N/A,#N/A,FALSE,"Ratio Analysis";#N/A,#N/A,FALSE,"Test 120 Day Accts";#N/A,#N/A,FALSE,"Tickmarks"}</definedName>
    <definedName name="sasdasddad" localSheetId="54" hidden="1">{#N/A,#N/A,FALSE,"Aging Summary";#N/A,#N/A,FALSE,"Ratio Analysis";#N/A,#N/A,FALSE,"Test 120 Day Accts";#N/A,#N/A,FALSE,"Tickmarks"}</definedName>
    <definedName name="sasdasddad" localSheetId="55" hidden="1">{#N/A,#N/A,FALSE,"Aging Summary";#N/A,#N/A,FALSE,"Ratio Analysis";#N/A,#N/A,FALSE,"Test 120 Day Accts";#N/A,#N/A,FALSE,"Tickmarks"}</definedName>
    <definedName name="sasdasddad" localSheetId="56" hidden="1">{#N/A,#N/A,FALSE,"Aging Summary";#N/A,#N/A,FALSE,"Ratio Analysis";#N/A,#N/A,FALSE,"Test 120 Day Accts";#N/A,#N/A,FALSE,"Tickmarks"}</definedName>
    <definedName name="sasdasddad" localSheetId="57" hidden="1">{#N/A,#N/A,FALSE,"Aging Summary";#N/A,#N/A,FALSE,"Ratio Analysis";#N/A,#N/A,FALSE,"Test 120 Day Accts";#N/A,#N/A,FALSE,"Tickmarks"}</definedName>
    <definedName name="sasdasddad" localSheetId="58" hidden="1">{#N/A,#N/A,FALSE,"Aging Summary";#N/A,#N/A,FALSE,"Ratio Analysis";#N/A,#N/A,FALSE,"Test 120 Day Accts";#N/A,#N/A,FALSE,"Tickmarks"}</definedName>
    <definedName name="sasdasddad" localSheetId="59" hidden="1">{#N/A,#N/A,FALSE,"Aging Summary";#N/A,#N/A,FALSE,"Ratio Analysis";#N/A,#N/A,FALSE,"Test 120 Day Accts";#N/A,#N/A,FALSE,"Tickmarks"}</definedName>
    <definedName name="sasdasddad" localSheetId="60" hidden="1">{#N/A,#N/A,FALSE,"Aging Summary";#N/A,#N/A,FALSE,"Ratio Analysis";#N/A,#N/A,FALSE,"Test 120 Day Accts";#N/A,#N/A,FALSE,"Tickmarks"}</definedName>
    <definedName name="sasdasddad" localSheetId="61" hidden="1">{#N/A,#N/A,FALSE,"Aging Summary";#N/A,#N/A,FALSE,"Ratio Analysis";#N/A,#N/A,FALSE,"Test 120 Day Accts";#N/A,#N/A,FALSE,"Tickmarks"}</definedName>
    <definedName name="sasdasddad" localSheetId="62" hidden="1">{#N/A,#N/A,FALSE,"Aging Summary";#N/A,#N/A,FALSE,"Ratio Analysis";#N/A,#N/A,FALSE,"Test 120 Day Accts";#N/A,#N/A,FALSE,"Tickmarks"}</definedName>
    <definedName name="sasdasddad" localSheetId="63" hidden="1">{#N/A,#N/A,FALSE,"Aging Summary";#N/A,#N/A,FALSE,"Ratio Analysis";#N/A,#N/A,FALSE,"Test 120 Day Accts";#N/A,#N/A,FALSE,"Tickmarks"}</definedName>
    <definedName name="sasdasddad" localSheetId="64" hidden="1">{#N/A,#N/A,FALSE,"Aging Summary";#N/A,#N/A,FALSE,"Ratio Analysis";#N/A,#N/A,FALSE,"Test 120 Day Accts";#N/A,#N/A,FALSE,"Tickmarks"}</definedName>
    <definedName name="sasdasddad" localSheetId="65" hidden="1">{#N/A,#N/A,FALSE,"Aging Summary";#N/A,#N/A,FALSE,"Ratio Analysis";#N/A,#N/A,FALSE,"Test 120 Day Accts";#N/A,#N/A,FALSE,"Tickmarks"}</definedName>
    <definedName name="sasdasddad" localSheetId="66" hidden="1">{#N/A,#N/A,FALSE,"Aging Summary";#N/A,#N/A,FALSE,"Ratio Analysis";#N/A,#N/A,FALSE,"Test 120 Day Accts";#N/A,#N/A,FALSE,"Tickmarks"}</definedName>
    <definedName name="sasdasddad" localSheetId="67" hidden="1">{#N/A,#N/A,FALSE,"Aging Summary";#N/A,#N/A,FALSE,"Ratio Analysis";#N/A,#N/A,FALSE,"Test 120 Day Accts";#N/A,#N/A,FALSE,"Tickmarks"}</definedName>
    <definedName name="sasdasddad" localSheetId="68" hidden="1">{#N/A,#N/A,FALSE,"Aging Summary";#N/A,#N/A,FALSE,"Ratio Analysis";#N/A,#N/A,FALSE,"Test 120 Day Accts";#N/A,#N/A,FALSE,"Tickmarks"}</definedName>
    <definedName name="sasdasddad" localSheetId="69" hidden="1">{#N/A,#N/A,FALSE,"Aging Summary";#N/A,#N/A,FALSE,"Ratio Analysis";#N/A,#N/A,FALSE,"Test 120 Day Accts";#N/A,#N/A,FALSE,"Tickmarks"}</definedName>
    <definedName name="sasdasddad" localSheetId="70" hidden="1">{#N/A,#N/A,FALSE,"Aging Summary";#N/A,#N/A,FALSE,"Ratio Analysis";#N/A,#N/A,FALSE,"Test 120 Day Accts";#N/A,#N/A,FALSE,"Tickmarks"}</definedName>
    <definedName name="sasdasddad" localSheetId="71" hidden="1">{#N/A,#N/A,FALSE,"Aging Summary";#N/A,#N/A,FALSE,"Ratio Analysis";#N/A,#N/A,FALSE,"Test 120 Day Accts";#N/A,#N/A,FALSE,"Tickmarks"}</definedName>
    <definedName name="sasdasddad" localSheetId="72" hidden="1">{#N/A,#N/A,FALSE,"Aging Summary";#N/A,#N/A,FALSE,"Ratio Analysis";#N/A,#N/A,FALSE,"Test 120 Day Accts";#N/A,#N/A,FALSE,"Tickmarks"}</definedName>
    <definedName name="sasdasddad" localSheetId="73" hidden="1">{#N/A,#N/A,FALSE,"Aging Summary";#N/A,#N/A,FALSE,"Ratio Analysis";#N/A,#N/A,FALSE,"Test 120 Day Accts";#N/A,#N/A,FALSE,"Tickmarks"}</definedName>
    <definedName name="sasdasddad" localSheetId="74" hidden="1">{#N/A,#N/A,FALSE,"Aging Summary";#N/A,#N/A,FALSE,"Ratio Analysis";#N/A,#N/A,FALSE,"Test 120 Day Accts";#N/A,#N/A,FALSE,"Tickmarks"}</definedName>
    <definedName name="sasdasddad" localSheetId="75" hidden="1">{#N/A,#N/A,FALSE,"Aging Summary";#N/A,#N/A,FALSE,"Ratio Analysis";#N/A,#N/A,FALSE,"Test 120 Day Accts";#N/A,#N/A,FALSE,"Tickmarks"}</definedName>
    <definedName name="sasdasddad" localSheetId="76" hidden="1">{#N/A,#N/A,FALSE,"Aging Summary";#N/A,#N/A,FALSE,"Ratio Analysis";#N/A,#N/A,FALSE,"Test 120 Day Accts";#N/A,#N/A,FALSE,"Tickmarks"}</definedName>
    <definedName name="sasdasddad" localSheetId="77" hidden="1">{#N/A,#N/A,FALSE,"Aging Summary";#N/A,#N/A,FALSE,"Ratio Analysis";#N/A,#N/A,FALSE,"Test 120 Day Accts";#N/A,#N/A,FALSE,"Tickmarks"}</definedName>
    <definedName name="sasdasddad" localSheetId="78" hidden="1">{#N/A,#N/A,FALSE,"Aging Summary";#N/A,#N/A,FALSE,"Ratio Analysis";#N/A,#N/A,FALSE,"Test 120 Day Accts";#N/A,#N/A,FALSE,"Tickmarks"}</definedName>
    <definedName name="sasdasddad" localSheetId="79" hidden="1">{#N/A,#N/A,FALSE,"Aging Summary";#N/A,#N/A,FALSE,"Ratio Analysis";#N/A,#N/A,FALSE,"Test 120 Day Accts";#N/A,#N/A,FALSE,"Tickmarks"}</definedName>
    <definedName name="sasdasddad" localSheetId="80" hidden="1">{#N/A,#N/A,FALSE,"Aging Summary";#N/A,#N/A,FALSE,"Ratio Analysis";#N/A,#N/A,FALSE,"Test 120 Day Accts";#N/A,#N/A,FALSE,"Tickmarks"}</definedName>
    <definedName name="sasdasddad" localSheetId="81" hidden="1">{#N/A,#N/A,FALSE,"Aging Summary";#N/A,#N/A,FALSE,"Ratio Analysis";#N/A,#N/A,FALSE,"Test 120 Day Accts";#N/A,#N/A,FALSE,"Tickmarks"}</definedName>
    <definedName name="sasdasddad" localSheetId="82" hidden="1">{#N/A,#N/A,FALSE,"Aging Summary";#N/A,#N/A,FALSE,"Ratio Analysis";#N/A,#N/A,FALSE,"Test 120 Day Accts";#N/A,#N/A,FALSE,"Tickmarks"}</definedName>
    <definedName name="sasdasddad" localSheetId="83" hidden="1">{#N/A,#N/A,FALSE,"Aging Summary";#N/A,#N/A,FALSE,"Ratio Analysis";#N/A,#N/A,FALSE,"Test 120 Day Accts";#N/A,#N/A,FALSE,"Tickmarks"}</definedName>
    <definedName name="sasdasddad" localSheetId="84" hidden="1">{#N/A,#N/A,FALSE,"Aging Summary";#N/A,#N/A,FALSE,"Ratio Analysis";#N/A,#N/A,FALSE,"Test 120 Day Accts";#N/A,#N/A,FALSE,"Tickmarks"}</definedName>
    <definedName name="sasdasddad" localSheetId="85" hidden="1">{#N/A,#N/A,FALSE,"Aging Summary";#N/A,#N/A,FALSE,"Ratio Analysis";#N/A,#N/A,FALSE,"Test 120 Day Accts";#N/A,#N/A,FALSE,"Tickmarks"}</definedName>
    <definedName name="sasdasddad" localSheetId="86" hidden="1">{#N/A,#N/A,FALSE,"Aging Summary";#N/A,#N/A,FALSE,"Ratio Analysis";#N/A,#N/A,FALSE,"Test 120 Day Accts";#N/A,#N/A,FALSE,"Tickmarks"}</definedName>
    <definedName name="sasdasddad" localSheetId="87" hidden="1">{#N/A,#N/A,FALSE,"Aging Summary";#N/A,#N/A,FALSE,"Ratio Analysis";#N/A,#N/A,FALSE,"Test 120 Day Accts";#N/A,#N/A,FALSE,"Tickmarks"}</definedName>
    <definedName name="sasdasddad" localSheetId="88" hidden="1">{#N/A,#N/A,FALSE,"Aging Summary";#N/A,#N/A,FALSE,"Ratio Analysis";#N/A,#N/A,FALSE,"Test 120 Day Accts";#N/A,#N/A,FALSE,"Tickmarks"}</definedName>
    <definedName name="sasdasddad" localSheetId="89" hidden="1">{#N/A,#N/A,FALSE,"Aging Summary";#N/A,#N/A,FALSE,"Ratio Analysis";#N/A,#N/A,FALSE,"Test 120 Day Accts";#N/A,#N/A,FALSE,"Tickmarks"}</definedName>
    <definedName name="sasdasddad" localSheetId="90" hidden="1">{#N/A,#N/A,FALSE,"Aging Summary";#N/A,#N/A,FALSE,"Ratio Analysis";#N/A,#N/A,FALSE,"Test 120 Day Accts";#N/A,#N/A,FALSE,"Tickmarks"}</definedName>
    <definedName name="sasdasddad" localSheetId="91" hidden="1">{#N/A,#N/A,FALSE,"Aging Summary";#N/A,#N/A,FALSE,"Ratio Analysis";#N/A,#N/A,FALSE,"Test 120 Day Accts";#N/A,#N/A,FALSE,"Tickmarks"}</definedName>
    <definedName name="sasdasddad" localSheetId="92" hidden="1">{#N/A,#N/A,FALSE,"Aging Summary";#N/A,#N/A,FALSE,"Ratio Analysis";#N/A,#N/A,FALSE,"Test 120 Day Accts";#N/A,#N/A,FALSE,"Tickmarks"}</definedName>
    <definedName name="sasdasddad" localSheetId="93" hidden="1">{#N/A,#N/A,FALSE,"Aging Summary";#N/A,#N/A,FALSE,"Ratio Analysis";#N/A,#N/A,FALSE,"Test 120 Day Accts";#N/A,#N/A,FALSE,"Tickmarks"}</definedName>
    <definedName name="sasdasddad" localSheetId="94" hidden="1">{#N/A,#N/A,FALSE,"Aging Summary";#N/A,#N/A,FALSE,"Ratio Analysis";#N/A,#N/A,FALSE,"Test 120 Day Accts";#N/A,#N/A,FALSE,"Tickmarks"}</definedName>
    <definedName name="sasdasddad" localSheetId="95" hidden="1">{#N/A,#N/A,FALSE,"Aging Summary";#N/A,#N/A,FALSE,"Ratio Analysis";#N/A,#N/A,FALSE,"Test 120 Day Accts";#N/A,#N/A,FALSE,"Tickmarks"}</definedName>
    <definedName name="sasdasddad" localSheetId="96" hidden="1">{#N/A,#N/A,FALSE,"Aging Summary";#N/A,#N/A,FALSE,"Ratio Analysis";#N/A,#N/A,FALSE,"Test 120 Day Accts";#N/A,#N/A,FALSE,"Tickmarks"}</definedName>
    <definedName name="sasdasddad" localSheetId="97" hidden="1">{#N/A,#N/A,FALSE,"Aging Summary";#N/A,#N/A,FALSE,"Ratio Analysis";#N/A,#N/A,FALSE,"Test 120 Day Accts";#N/A,#N/A,FALSE,"Tickmarks"}</definedName>
    <definedName name="sasdasddad" localSheetId="98" hidden="1">{#N/A,#N/A,FALSE,"Aging Summary";#N/A,#N/A,FALSE,"Ratio Analysis";#N/A,#N/A,FALSE,"Test 120 Day Accts";#N/A,#N/A,FALSE,"Tickmarks"}</definedName>
    <definedName name="sasdasddad" localSheetId="99" hidden="1">{#N/A,#N/A,FALSE,"Aging Summary";#N/A,#N/A,FALSE,"Ratio Analysis";#N/A,#N/A,FALSE,"Test 120 Day Accts";#N/A,#N/A,FALSE,"Tickmarks"}</definedName>
    <definedName name="sasdasddad" localSheetId="15" hidden="1">{#N/A,#N/A,FALSE,"Aging Summary";#N/A,#N/A,FALSE,"Ratio Analysis";#N/A,#N/A,FALSE,"Test 120 Day Accts";#N/A,#N/A,FALSE,"Tickmarks"}</definedName>
    <definedName name="sasdasddad" localSheetId="16" hidden="1">{#N/A,#N/A,FALSE,"Aging Summary";#N/A,#N/A,FALSE,"Ratio Analysis";#N/A,#N/A,FALSE,"Test 120 Day Accts";#N/A,#N/A,FALSE,"Tickmarks"}</definedName>
    <definedName name="sasdasddad" localSheetId="17" hidden="1">{#N/A,#N/A,FALSE,"Aging Summary";#N/A,#N/A,FALSE,"Ratio Analysis";#N/A,#N/A,FALSE,"Test 120 Day Accts";#N/A,#N/A,FALSE,"Tickmarks"}</definedName>
    <definedName name="sasdasddad" localSheetId="18" hidden="1">{#N/A,#N/A,FALSE,"Aging Summary";#N/A,#N/A,FALSE,"Ratio Analysis";#N/A,#N/A,FALSE,"Test 120 Day Accts";#N/A,#N/A,FALSE,"Tickmarks"}</definedName>
    <definedName name="sasdasddad" localSheetId="19" hidden="1">{#N/A,#N/A,FALSE,"Aging Summary";#N/A,#N/A,FALSE,"Ratio Analysis";#N/A,#N/A,FALSE,"Test 120 Day Accts";#N/A,#N/A,FALSE,"Tickmarks"}</definedName>
    <definedName name="sasdasddad" localSheetId="20" hidden="1">{#N/A,#N/A,FALSE,"Aging Summary";#N/A,#N/A,FALSE,"Ratio Analysis";#N/A,#N/A,FALSE,"Test 120 Day Accts";#N/A,#N/A,FALSE,"Tickmarks"}</definedName>
    <definedName name="sasdasddad" localSheetId="21" hidden="1">{#N/A,#N/A,FALSE,"Aging Summary";#N/A,#N/A,FALSE,"Ratio Analysis";#N/A,#N/A,FALSE,"Test 120 Day Accts";#N/A,#N/A,FALSE,"Tickmarks"}</definedName>
    <definedName name="sasdasddad" localSheetId="14" hidden="1">{#N/A,#N/A,FALSE,"Aging Summary";#N/A,#N/A,FALSE,"Ratio Analysis";#N/A,#N/A,FALSE,"Test 120 Day Accts";#N/A,#N/A,FALSE,"Tickmarks"}</definedName>
    <definedName name="sasdasddad" localSheetId="7" hidden="1">{#N/A,#N/A,FALSE,"Aging Summary";#N/A,#N/A,FALSE,"Ratio Analysis";#N/A,#N/A,FALSE,"Test 120 Day Accts";#N/A,#N/A,FALSE,"Tickmarks"}</definedName>
    <definedName name="sasdasddad" localSheetId="8" hidden="1">{#N/A,#N/A,FALSE,"Aging Summary";#N/A,#N/A,FALSE,"Ratio Analysis";#N/A,#N/A,FALSE,"Test 120 Day Accts";#N/A,#N/A,FALSE,"Tickmarks"}</definedName>
    <definedName name="sasdasddad" localSheetId="9" hidden="1">{#N/A,#N/A,FALSE,"Aging Summary";#N/A,#N/A,FALSE,"Ratio Analysis";#N/A,#N/A,FALSE,"Test 120 Day Accts";#N/A,#N/A,FALSE,"Tickmarks"}</definedName>
    <definedName name="sasdasddad" localSheetId="10" hidden="1">{#N/A,#N/A,FALSE,"Aging Summary";#N/A,#N/A,FALSE,"Ratio Analysis";#N/A,#N/A,FALSE,"Test 120 Day Accts";#N/A,#N/A,FALSE,"Tickmarks"}</definedName>
    <definedName name="sasdasddad" localSheetId="11" hidden="1">{#N/A,#N/A,FALSE,"Aging Summary";#N/A,#N/A,FALSE,"Ratio Analysis";#N/A,#N/A,FALSE,"Test 120 Day Accts";#N/A,#N/A,FALSE,"Tickmarks"}</definedName>
    <definedName name="sasdasddad" localSheetId="12" hidden="1">{#N/A,#N/A,FALSE,"Aging Summary";#N/A,#N/A,FALSE,"Ratio Analysis";#N/A,#N/A,FALSE,"Test 120 Day Accts";#N/A,#N/A,FALSE,"Tickmarks"}</definedName>
    <definedName name="sasdasddad" localSheetId="13" hidden="1">{#N/A,#N/A,FALSE,"Aging Summary";#N/A,#N/A,FALSE,"Ratio Analysis";#N/A,#N/A,FALSE,"Test 120 Day Accts";#N/A,#N/A,FALSE,"Tickmarks"}</definedName>
    <definedName name="sasdasddad" localSheetId="5" hidden="1">{#N/A,#N/A,FALSE,"Aging Summary";#N/A,#N/A,FALSE,"Ratio Analysis";#N/A,#N/A,FALSE,"Test 120 Day Accts";#N/A,#N/A,FALSE,"Tickmarks"}</definedName>
    <definedName name="sasdasddad" localSheetId="6" hidden="1">{#N/A,#N/A,FALSE,"Aging Summary";#N/A,#N/A,FALSE,"Ratio Analysis";#N/A,#N/A,FALSE,"Test 120 Day Accts";#N/A,#N/A,FALSE,"Tickmarks"}</definedName>
    <definedName name="sasdasddad" hidden="1">{#N/A,#N/A,FALSE,"Aging Summary";#N/A,#N/A,FALSE,"Ratio Analysis";#N/A,#N/A,FALSE,"Test 120 Day Accts";#N/A,#N/A,FALSE,"Tickmarks"}</definedName>
    <definedName name="saving" localSheetId="22" hidden="1">{#N/A,#N/A,FALSE,"Aging Summary";#N/A,#N/A,FALSE,"Ratio Analysis";#N/A,#N/A,FALSE,"Test 120 Day Accts";#N/A,#N/A,FALSE,"Tickmarks"}</definedName>
    <definedName name="saving" localSheetId="23" hidden="1">{#N/A,#N/A,FALSE,"Aging Summary";#N/A,#N/A,FALSE,"Ratio Analysis";#N/A,#N/A,FALSE,"Test 120 Day Accts";#N/A,#N/A,FALSE,"Tickmarks"}</definedName>
    <definedName name="saving" localSheetId="24" hidden="1">{#N/A,#N/A,FALSE,"Aging Summary";#N/A,#N/A,FALSE,"Ratio Analysis";#N/A,#N/A,FALSE,"Test 120 Day Accts";#N/A,#N/A,FALSE,"Tickmarks"}</definedName>
    <definedName name="saving" localSheetId="25" hidden="1">{#N/A,#N/A,FALSE,"Aging Summary";#N/A,#N/A,FALSE,"Ratio Analysis";#N/A,#N/A,FALSE,"Test 120 Day Accts";#N/A,#N/A,FALSE,"Tickmarks"}</definedName>
    <definedName name="saving" localSheetId="26" hidden="1">{#N/A,#N/A,FALSE,"Aging Summary";#N/A,#N/A,FALSE,"Ratio Analysis";#N/A,#N/A,FALSE,"Test 120 Day Accts";#N/A,#N/A,FALSE,"Tickmarks"}</definedName>
    <definedName name="saving" localSheetId="27" hidden="1">{#N/A,#N/A,FALSE,"Aging Summary";#N/A,#N/A,FALSE,"Ratio Analysis";#N/A,#N/A,FALSE,"Test 120 Day Accts";#N/A,#N/A,FALSE,"Tickmarks"}</definedName>
    <definedName name="saving" localSheetId="28" hidden="1">{#N/A,#N/A,FALSE,"Aging Summary";#N/A,#N/A,FALSE,"Ratio Analysis";#N/A,#N/A,FALSE,"Test 120 Day Accts";#N/A,#N/A,FALSE,"Tickmarks"}</definedName>
    <definedName name="saving" localSheetId="29" hidden="1">{#N/A,#N/A,FALSE,"Aging Summary";#N/A,#N/A,FALSE,"Ratio Analysis";#N/A,#N/A,FALSE,"Test 120 Day Accts";#N/A,#N/A,FALSE,"Tickmarks"}</definedName>
    <definedName name="saving" localSheetId="30" hidden="1">{#N/A,#N/A,FALSE,"Aging Summary";#N/A,#N/A,FALSE,"Ratio Analysis";#N/A,#N/A,FALSE,"Test 120 Day Accts";#N/A,#N/A,FALSE,"Tickmarks"}</definedName>
    <definedName name="saving" localSheetId="31" hidden="1">{#N/A,#N/A,FALSE,"Aging Summary";#N/A,#N/A,FALSE,"Ratio Analysis";#N/A,#N/A,FALSE,"Test 120 Day Accts";#N/A,#N/A,FALSE,"Tickmarks"}</definedName>
    <definedName name="saving" localSheetId="32" hidden="1">{#N/A,#N/A,FALSE,"Aging Summary";#N/A,#N/A,FALSE,"Ratio Analysis";#N/A,#N/A,FALSE,"Test 120 Day Accts";#N/A,#N/A,FALSE,"Tickmarks"}</definedName>
    <definedName name="saving" localSheetId="33" hidden="1">{#N/A,#N/A,FALSE,"Aging Summary";#N/A,#N/A,FALSE,"Ratio Analysis";#N/A,#N/A,FALSE,"Test 120 Day Accts";#N/A,#N/A,FALSE,"Tickmarks"}</definedName>
    <definedName name="saving" localSheetId="34" hidden="1">{#N/A,#N/A,FALSE,"Aging Summary";#N/A,#N/A,FALSE,"Ratio Analysis";#N/A,#N/A,FALSE,"Test 120 Day Accts";#N/A,#N/A,FALSE,"Tickmarks"}</definedName>
    <definedName name="saving" localSheetId="35" hidden="1">{#N/A,#N/A,FALSE,"Aging Summary";#N/A,#N/A,FALSE,"Ratio Analysis";#N/A,#N/A,FALSE,"Test 120 Day Accts";#N/A,#N/A,FALSE,"Tickmarks"}</definedName>
    <definedName name="saving" localSheetId="36" hidden="1">{#N/A,#N/A,FALSE,"Aging Summary";#N/A,#N/A,FALSE,"Ratio Analysis";#N/A,#N/A,FALSE,"Test 120 Day Accts";#N/A,#N/A,FALSE,"Tickmarks"}</definedName>
    <definedName name="saving" localSheetId="37" hidden="1">{#N/A,#N/A,FALSE,"Aging Summary";#N/A,#N/A,FALSE,"Ratio Analysis";#N/A,#N/A,FALSE,"Test 120 Day Accts";#N/A,#N/A,FALSE,"Tickmarks"}</definedName>
    <definedName name="saving" localSheetId="38" hidden="1">{#N/A,#N/A,FALSE,"Aging Summary";#N/A,#N/A,FALSE,"Ratio Analysis";#N/A,#N/A,FALSE,"Test 120 Day Accts";#N/A,#N/A,FALSE,"Tickmarks"}</definedName>
    <definedName name="saving" localSheetId="39" hidden="1">{#N/A,#N/A,FALSE,"Aging Summary";#N/A,#N/A,FALSE,"Ratio Analysis";#N/A,#N/A,FALSE,"Test 120 Day Accts";#N/A,#N/A,FALSE,"Tickmarks"}</definedName>
    <definedName name="saving" localSheetId="40" hidden="1">{#N/A,#N/A,FALSE,"Aging Summary";#N/A,#N/A,FALSE,"Ratio Analysis";#N/A,#N/A,FALSE,"Test 120 Day Accts";#N/A,#N/A,FALSE,"Tickmarks"}</definedName>
    <definedName name="saving" localSheetId="41" hidden="1">{#N/A,#N/A,FALSE,"Aging Summary";#N/A,#N/A,FALSE,"Ratio Analysis";#N/A,#N/A,FALSE,"Test 120 Day Accts";#N/A,#N/A,FALSE,"Tickmarks"}</definedName>
    <definedName name="saving" localSheetId="42" hidden="1">{#N/A,#N/A,FALSE,"Aging Summary";#N/A,#N/A,FALSE,"Ratio Analysis";#N/A,#N/A,FALSE,"Test 120 Day Accts";#N/A,#N/A,FALSE,"Tickmarks"}</definedName>
    <definedName name="saving" localSheetId="45" hidden="1">{#N/A,#N/A,FALSE,"Aging Summary";#N/A,#N/A,FALSE,"Ratio Analysis";#N/A,#N/A,FALSE,"Test 120 Day Accts";#N/A,#N/A,FALSE,"Tickmarks"}</definedName>
    <definedName name="saving" localSheetId="43" hidden="1">{#N/A,#N/A,FALSE,"Aging Summary";#N/A,#N/A,FALSE,"Ratio Analysis";#N/A,#N/A,FALSE,"Test 120 Day Accts";#N/A,#N/A,FALSE,"Tickmarks"}</definedName>
    <definedName name="saving" localSheetId="44" hidden="1">{#N/A,#N/A,FALSE,"Aging Summary";#N/A,#N/A,FALSE,"Ratio Analysis";#N/A,#N/A,FALSE,"Test 120 Day Accts";#N/A,#N/A,FALSE,"Tickmarks"}</definedName>
    <definedName name="saving" localSheetId="46" hidden="1">{#N/A,#N/A,FALSE,"Aging Summary";#N/A,#N/A,FALSE,"Ratio Analysis";#N/A,#N/A,FALSE,"Test 120 Day Accts";#N/A,#N/A,FALSE,"Tickmarks"}</definedName>
    <definedName name="saving" localSheetId="47" hidden="1">{#N/A,#N/A,FALSE,"Aging Summary";#N/A,#N/A,FALSE,"Ratio Analysis";#N/A,#N/A,FALSE,"Test 120 Day Accts";#N/A,#N/A,FALSE,"Tickmarks"}</definedName>
    <definedName name="saving" localSheetId="48" hidden="1">{#N/A,#N/A,FALSE,"Aging Summary";#N/A,#N/A,FALSE,"Ratio Analysis";#N/A,#N/A,FALSE,"Test 120 Day Accts";#N/A,#N/A,FALSE,"Tickmarks"}</definedName>
    <definedName name="saving" localSheetId="49" hidden="1">{#N/A,#N/A,FALSE,"Aging Summary";#N/A,#N/A,FALSE,"Ratio Analysis";#N/A,#N/A,FALSE,"Test 120 Day Accts";#N/A,#N/A,FALSE,"Tickmarks"}</definedName>
    <definedName name="saving" localSheetId="50" hidden="1">{#N/A,#N/A,FALSE,"Aging Summary";#N/A,#N/A,FALSE,"Ratio Analysis";#N/A,#N/A,FALSE,"Test 120 Day Accts";#N/A,#N/A,FALSE,"Tickmarks"}</definedName>
    <definedName name="saving" localSheetId="51" hidden="1">{#N/A,#N/A,FALSE,"Aging Summary";#N/A,#N/A,FALSE,"Ratio Analysis";#N/A,#N/A,FALSE,"Test 120 Day Accts";#N/A,#N/A,FALSE,"Tickmarks"}</definedName>
    <definedName name="saving" localSheetId="52" hidden="1">{#N/A,#N/A,FALSE,"Aging Summary";#N/A,#N/A,FALSE,"Ratio Analysis";#N/A,#N/A,FALSE,"Test 120 Day Accts";#N/A,#N/A,FALSE,"Tickmarks"}</definedName>
    <definedName name="saving" localSheetId="53" hidden="1">{#N/A,#N/A,FALSE,"Aging Summary";#N/A,#N/A,FALSE,"Ratio Analysis";#N/A,#N/A,FALSE,"Test 120 Day Accts";#N/A,#N/A,FALSE,"Tickmarks"}</definedName>
    <definedName name="saving" localSheetId="54" hidden="1">{#N/A,#N/A,FALSE,"Aging Summary";#N/A,#N/A,FALSE,"Ratio Analysis";#N/A,#N/A,FALSE,"Test 120 Day Accts";#N/A,#N/A,FALSE,"Tickmarks"}</definedName>
    <definedName name="saving" localSheetId="55" hidden="1">{#N/A,#N/A,FALSE,"Aging Summary";#N/A,#N/A,FALSE,"Ratio Analysis";#N/A,#N/A,FALSE,"Test 120 Day Accts";#N/A,#N/A,FALSE,"Tickmarks"}</definedName>
    <definedName name="saving" localSheetId="56" hidden="1">{#N/A,#N/A,FALSE,"Aging Summary";#N/A,#N/A,FALSE,"Ratio Analysis";#N/A,#N/A,FALSE,"Test 120 Day Accts";#N/A,#N/A,FALSE,"Tickmarks"}</definedName>
    <definedName name="saving" localSheetId="57" hidden="1">{#N/A,#N/A,FALSE,"Aging Summary";#N/A,#N/A,FALSE,"Ratio Analysis";#N/A,#N/A,FALSE,"Test 120 Day Accts";#N/A,#N/A,FALSE,"Tickmarks"}</definedName>
    <definedName name="saving" localSheetId="58" hidden="1">{#N/A,#N/A,FALSE,"Aging Summary";#N/A,#N/A,FALSE,"Ratio Analysis";#N/A,#N/A,FALSE,"Test 120 Day Accts";#N/A,#N/A,FALSE,"Tickmarks"}</definedName>
    <definedName name="saving" localSheetId="59" hidden="1">{#N/A,#N/A,FALSE,"Aging Summary";#N/A,#N/A,FALSE,"Ratio Analysis";#N/A,#N/A,FALSE,"Test 120 Day Accts";#N/A,#N/A,FALSE,"Tickmarks"}</definedName>
    <definedName name="saving" localSheetId="60" hidden="1">{#N/A,#N/A,FALSE,"Aging Summary";#N/A,#N/A,FALSE,"Ratio Analysis";#N/A,#N/A,FALSE,"Test 120 Day Accts";#N/A,#N/A,FALSE,"Tickmarks"}</definedName>
    <definedName name="saving" localSheetId="61" hidden="1">{#N/A,#N/A,FALSE,"Aging Summary";#N/A,#N/A,FALSE,"Ratio Analysis";#N/A,#N/A,FALSE,"Test 120 Day Accts";#N/A,#N/A,FALSE,"Tickmarks"}</definedName>
    <definedName name="saving" localSheetId="62" hidden="1">{#N/A,#N/A,FALSE,"Aging Summary";#N/A,#N/A,FALSE,"Ratio Analysis";#N/A,#N/A,FALSE,"Test 120 Day Accts";#N/A,#N/A,FALSE,"Tickmarks"}</definedName>
    <definedName name="saving" localSheetId="63" hidden="1">{#N/A,#N/A,FALSE,"Aging Summary";#N/A,#N/A,FALSE,"Ratio Analysis";#N/A,#N/A,FALSE,"Test 120 Day Accts";#N/A,#N/A,FALSE,"Tickmarks"}</definedName>
    <definedName name="saving" localSheetId="64" hidden="1">{#N/A,#N/A,FALSE,"Aging Summary";#N/A,#N/A,FALSE,"Ratio Analysis";#N/A,#N/A,FALSE,"Test 120 Day Accts";#N/A,#N/A,FALSE,"Tickmarks"}</definedName>
    <definedName name="saving" localSheetId="65" hidden="1">{#N/A,#N/A,FALSE,"Aging Summary";#N/A,#N/A,FALSE,"Ratio Analysis";#N/A,#N/A,FALSE,"Test 120 Day Accts";#N/A,#N/A,FALSE,"Tickmarks"}</definedName>
    <definedName name="saving" localSheetId="66" hidden="1">{#N/A,#N/A,FALSE,"Aging Summary";#N/A,#N/A,FALSE,"Ratio Analysis";#N/A,#N/A,FALSE,"Test 120 Day Accts";#N/A,#N/A,FALSE,"Tickmarks"}</definedName>
    <definedName name="saving" localSheetId="67" hidden="1">{#N/A,#N/A,FALSE,"Aging Summary";#N/A,#N/A,FALSE,"Ratio Analysis";#N/A,#N/A,FALSE,"Test 120 Day Accts";#N/A,#N/A,FALSE,"Tickmarks"}</definedName>
    <definedName name="saving" localSheetId="68" hidden="1">{#N/A,#N/A,FALSE,"Aging Summary";#N/A,#N/A,FALSE,"Ratio Analysis";#N/A,#N/A,FALSE,"Test 120 Day Accts";#N/A,#N/A,FALSE,"Tickmarks"}</definedName>
    <definedName name="saving" localSheetId="69" hidden="1">{#N/A,#N/A,FALSE,"Aging Summary";#N/A,#N/A,FALSE,"Ratio Analysis";#N/A,#N/A,FALSE,"Test 120 Day Accts";#N/A,#N/A,FALSE,"Tickmarks"}</definedName>
    <definedName name="saving" localSheetId="70" hidden="1">{#N/A,#N/A,FALSE,"Aging Summary";#N/A,#N/A,FALSE,"Ratio Analysis";#N/A,#N/A,FALSE,"Test 120 Day Accts";#N/A,#N/A,FALSE,"Tickmarks"}</definedName>
    <definedName name="saving" localSheetId="71" hidden="1">{#N/A,#N/A,FALSE,"Aging Summary";#N/A,#N/A,FALSE,"Ratio Analysis";#N/A,#N/A,FALSE,"Test 120 Day Accts";#N/A,#N/A,FALSE,"Tickmarks"}</definedName>
    <definedName name="saving" localSheetId="72" hidden="1">{#N/A,#N/A,FALSE,"Aging Summary";#N/A,#N/A,FALSE,"Ratio Analysis";#N/A,#N/A,FALSE,"Test 120 Day Accts";#N/A,#N/A,FALSE,"Tickmarks"}</definedName>
    <definedName name="saving" localSheetId="73" hidden="1">{#N/A,#N/A,FALSE,"Aging Summary";#N/A,#N/A,FALSE,"Ratio Analysis";#N/A,#N/A,FALSE,"Test 120 Day Accts";#N/A,#N/A,FALSE,"Tickmarks"}</definedName>
    <definedName name="saving" localSheetId="74" hidden="1">{#N/A,#N/A,FALSE,"Aging Summary";#N/A,#N/A,FALSE,"Ratio Analysis";#N/A,#N/A,FALSE,"Test 120 Day Accts";#N/A,#N/A,FALSE,"Tickmarks"}</definedName>
    <definedName name="saving" localSheetId="75" hidden="1">{#N/A,#N/A,FALSE,"Aging Summary";#N/A,#N/A,FALSE,"Ratio Analysis";#N/A,#N/A,FALSE,"Test 120 Day Accts";#N/A,#N/A,FALSE,"Tickmarks"}</definedName>
    <definedName name="saving" localSheetId="76" hidden="1">{#N/A,#N/A,FALSE,"Aging Summary";#N/A,#N/A,FALSE,"Ratio Analysis";#N/A,#N/A,FALSE,"Test 120 Day Accts";#N/A,#N/A,FALSE,"Tickmarks"}</definedName>
    <definedName name="saving" localSheetId="77" hidden="1">{#N/A,#N/A,FALSE,"Aging Summary";#N/A,#N/A,FALSE,"Ratio Analysis";#N/A,#N/A,FALSE,"Test 120 Day Accts";#N/A,#N/A,FALSE,"Tickmarks"}</definedName>
    <definedName name="saving" localSheetId="78" hidden="1">{#N/A,#N/A,FALSE,"Aging Summary";#N/A,#N/A,FALSE,"Ratio Analysis";#N/A,#N/A,FALSE,"Test 120 Day Accts";#N/A,#N/A,FALSE,"Tickmarks"}</definedName>
    <definedName name="saving" localSheetId="79" hidden="1">{#N/A,#N/A,FALSE,"Aging Summary";#N/A,#N/A,FALSE,"Ratio Analysis";#N/A,#N/A,FALSE,"Test 120 Day Accts";#N/A,#N/A,FALSE,"Tickmarks"}</definedName>
    <definedName name="saving" localSheetId="80" hidden="1">{#N/A,#N/A,FALSE,"Aging Summary";#N/A,#N/A,FALSE,"Ratio Analysis";#N/A,#N/A,FALSE,"Test 120 Day Accts";#N/A,#N/A,FALSE,"Tickmarks"}</definedName>
    <definedName name="saving" localSheetId="81" hidden="1">{#N/A,#N/A,FALSE,"Aging Summary";#N/A,#N/A,FALSE,"Ratio Analysis";#N/A,#N/A,FALSE,"Test 120 Day Accts";#N/A,#N/A,FALSE,"Tickmarks"}</definedName>
    <definedName name="saving" localSheetId="82" hidden="1">{#N/A,#N/A,FALSE,"Aging Summary";#N/A,#N/A,FALSE,"Ratio Analysis";#N/A,#N/A,FALSE,"Test 120 Day Accts";#N/A,#N/A,FALSE,"Tickmarks"}</definedName>
    <definedName name="saving" localSheetId="83" hidden="1">{#N/A,#N/A,FALSE,"Aging Summary";#N/A,#N/A,FALSE,"Ratio Analysis";#N/A,#N/A,FALSE,"Test 120 Day Accts";#N/A,#N/A,FALSE,"Tickmarks"}</definedName>
    <definedName name="saving" localSheetId="84" hidden="1">{#N/A,#N/A,FALSE,"Aging Summary";#N/A,#N/A,FALSE,"Ratio Analysis";#N/A,#N/A,FALSE,"Test 120 Day Accts";#N/A,#N/A,FALSE,"Tickmarks"}</definedName>
    <definedName name="saving" localSheetId="85" hidden="1">{#N/A,#N/A,FALSE,"Aging Summary";#N/A,#N/A,FALSE,"Ratio Analysis";#N/A,#N/A,FALSE,"Test 120 Day Accts";#N/A,#N/A,FALSE,"Tickmarks"}</definedName>
    <definedName name="saving" localSheetId="86" hidden="1">{#N/A,#N/A,FALSE,"Aging Summary";#N/A,#N/A,FALSE,"Ratio Analysis";#N/A,#N/A,FALSE,"Test 120 Day Accts";#N/A,#N/A,FALSE,"Tickmarks"}</definedName>
    <definedName name="saving" localSheetId="87" hidden="1">{#N/A,#N/A,FALSE,"Aging Summary";#N/A,#N/A,FALSE,"Ratio Analysis";#N/A,#N/A,FALSE,"Test 120 Day Accts";#N/A,#N/A,FALSE,"Tickmarks"}</definedName>
    <definedName name="saving" localSheetId="88" hidden="1">{#N/A,#N/A,FALSE,"Aging Summary";#N/A,#N/A,FALSE,"Ratio Analysis";#N/A,#N/A,FALSE,"Test 120 Day Accts";#N/A,#N/A,FALSE,"Tickmarks"}</definedName>
    <definedName name="saving" localSheetId="89" hidden="1">{#N/A,#N/A,FALSE,"Aging Summary";#N/A,#N/A,FALSE,"Ratio Analysis";#N/A,#N/A,FALSE,"Test 120 Day Accts";#N/A,#N/A,FALSE,"Tickmarks"}</definedName>
    <definedName name="saving" localSheetId="90" hidden="1">{#N/A,#N/A,FALSE,"Aging Summary";#N/A,#N/A,FALSE,"Ratio Analysis";#N/A,#N/A,FALSE,"Test 120 Day Accts";#N/A,#N/A,FALSE,"Tickmarks"}</definedName>
    <definedName name="saving" localSheetId="91" hidden="1">{#N/A,#N/A,FALSE,"Aging Summary";#N/A,#N/A,FALSE,"Ratio Analysis";#N/A,#N/A,FALSE,"Test 120 Day Accts";#N/A,#N/A,FALSE,"Tickmarks"}</definedName>
    <definedName name="saving" localSheetId="92" hidden="1">{#N/A,#N/A,FALSE,"Aging Summary";#N/A,#N/A,FALSE,"Ratio Analysis";#N/A,#N/A,FALSE,"Test 120 Day Accts";#N/A,#N/A,FALSE,"Tickmarks"}</definedName>
    <definedName name="saving" localSheetId="93" hidden="1">{#N/A,#N/A,FALSE,"Aging Summary";#N/A,#N/A,FALSE,"Ratio Analysis";#N/A,#N/A,FALSE,"Test 120 Day Accts";#N/A,#N/A,FALSE,"Tickmarks"}</definedName>
    <definedName name="saving" localSheetId="94" hidden="1">{#N/A,#N/A,FALSE,"Aging Summary";#N/A,#N/A,FALSE,"Ratio Analysis";#N/A,#N/A,FALSE,"Test 120 Day Accts";#N/A,#N/A,FALSE,"Tickmarks"}</definedName>
    <definedName name="saving" localSheetId="95" hidden="1">{#N/A,#N/A,FALSE,"Aging Summary";#N/A,#N/A,FALSE,"Ratio Analysis";#N/A,#N/A,FALSE,"Test 120 Day Accts";#N/A,#N/A,FALSE,"Tickmarks"}</definedName>
    <definedName name="saving" localSheetId="96" hidden="1">{#N/A,#N/A,FALSE,"Aging Summary";#N/A,#N/A,FALSE,"Ratio Analysis";#N/A,#N/A,FALSE,"Test 120 Day Accts";#N/A,#N/A,FALSE,"Tickmarks"}</definedName>
    <definedName name="saving" localSheetId="97" hidden="1">{#N/A,#N/A,FALSE,"Aging Summary";#N/A,#N/A,FALSE,"Ratio Analysis";#N/A,#N/A,FALSE,"Test 120 Day Accts";#N/A,#N/A,FALSE,"Tickmarks"}</definedName>
    <definedName name="saving" localSheetId="98" hidden="1">{#N/A,#N/A,FALSE,"Aging Summary";#N/A,#N/A,FALSE,"Ratio Analysis";#N/A,#N/A,FALSE,"Test 120 Day Accts";#N/A,#N/A,FALSE,"Tickmarks"}</definedName>
    <definedName name="saving" localSheetId="99" hidden="1">{#N/A,#N/A,FALSE,"Aging Summary";#N/A,#N/A,FALSE,"Ratio Analysis";#N/A,#N/A,FALSE,"Test 120 Day Accts";#N/A,#N/A,FALSE,"Tickmarks"}</definedName>
    <definedName name="saving" localSheetId="15" hidden="1">{#N/A,#N/A,FALSE,"Aging Summary";#N/A,#N/A,FALSE,"Ratio Analysis";#N/A,#N/A,FALSE,"Test 120 Day Accts";#N/A,#N/A,FALSE,"Tickmarks"}</definedName>
    <definedName name="saving" localSheetId="16" hidden="1">{#N/A,#N/A,FALSE,"Aging Summary";#N/A,#N/A,FALSE,"Ratio Analysis";#N/A,#N/A,FALSE,"Test 120 Day Accts";#N/A,#N/A,FALSE,"Tickmarks"}</definedName>
    <definedName name="saving" localSheetId="17" hidden="1">{#N/A,#N/A,FALSE,"Aging Summary";#N/A,#N/A,FALSE,"Ratio Analysis";#N/A,#N/A,FALSE,"Test 120 Day Accts";#N/A,#N/A,FALSE,"Tickmarks"}</definedName>
    <definedName name="saving" localSheetId="18" hidden="1">{#N/A,#N/A,FALSE,"Aging Summary";#N/A,#N/A,FALSE,"Ratio Analysis";#N/A,#N/A,FALSE,"Test 120 Day Accts";#N/A,#N/A,FALSE,"Tickmarks"}</definedName>
    <definedName name="saving" localSheetId="19" hidden="1">{#N/A,#N/A,FALSE,"Aging Summary";#N/A,#N/A,FALSE,"Ratio Analysis";#N/A,#N/A,FALSE,"Test 120 Day Accts";#N/A,#N/A,FALSE,"Tickmarks"}</definedName>
    <definedName name="saving" localSheetId="20" hidden="1">{#N/A,#N/A,FALSE,"Aging Summary";#N/A,#N/A,FALSE,"Ratio Analysis";#N/A,#N/A,FALSE,"Test 120 Day Accts";#N/A,#N/A,FALSE,"Tickmarks"}</definedName>
    <definedName name="saving" localSheetId="21" hidden="1">{#N/A,#N/A,FALSE,"Aging Summary";#N/A,#N/A,FALSE,"Ratio Analysis";#N/A,#N/A,FALSE,"Test 120 Day Accts";#N/A,#N/A,FALSE,"Tickmarks"}</definedName>
    <definedName name="saving" localSheetId="14" hidden="1">{#N/A,#N/A,FALSE,"Aging Summary";#N/A,#N/A,FALSE,"Ratio Analysis";#N/A,#N/A,FALSE,"Test 120 Day Accts";#N/A,#N/A,FALSE,"Tickmarks"}</definedName>
    <definedName name="saving" localSheetId="7" hidden="1">{#N/A,#N/A,FALSE,"Aging Summary";#N/A,#N/A,FALSE,"Ratio Analysis";#N/A,#N/A,FALSE,"Test 120 Day Accts";#N/A,#N/A,FALSE,"Tickmarks"}</definedName>
    <definedName name="saving" localSheetId="8" hidden="1">{#N/A,#N/A,FALSE,"Aging Summary";#N/A,#N/A,FALSE,"Ratio Analysis";#N/A,#N/A,FALSE,"Test 120 Day Accts";#N/A,#N/A,FALSE,"Tickmarks"}</definedName>
    <definedName name="saving" localSheetId="9" hidden="1">{#N/A,#N/A,FALSE,"Aging Summary";#N/A,#N/A,FALSE,"Ratio Analysis";#N/A,#N/A,FALSE,"Test 120 Day Accts";#N/A,#N/A,FALSE,"Tickmarks"}</definedName>
    <definedName name="saving" localSheetId="10" hidden="1">{#N/A,#N/A,FALSE,"Aging Summary";#N/A,#N/A,FALSE,"Ratio Analysis";#N/A,#N/A,FALSE,"Test 120 Day Accts";#N/A,#N/A,FALSE,"Tickmarks"}</definedName>
    <definedName name="saving" localSheetId="11" hidden="1">{#N/A,#N/A,FALSE,"Aging Summary";#N/A,#N/A,FALSE,"Ratio Analysis";#N/A,#N/A,FALSE,"Test 120 Day Accts";#N/A,#N/A,FALSE,"Tickmarks"}</definedName>
    <definedName name="saving" localSheetId="12" hidden="1">{#N/A,#N/A,FALSE,"Aging Summary";#N/A,#N/A,FALSE,"Ratio Analysis";#N/A,#N/A,FALSE,"Test 120 Day Accts";#N/A,#N/A,FALSE,"Tickmarks"}</definedName>
    <definedName name="saving" localSheetId="13" hidden="1">{#N/A,#N/A,FALSE,"Aging Summary";#N/A,#N/A,FALSE,"Ratio Analysis";#N/A,#N/A,FALSE,"Test 120 Day Accts";#N/A,#N/A,FALSE,"Tickmarks"}</definedName>
    <definedName name="saving" localSheetId="5" hidden="1">{#N/A,#N/A,FALSE,"Aging Summary";#N/A,#N/A,FALSE,"Ratio Analysis";#N/A,#N/A,FALSE,"Test 120 Day Accts";#N/A,#N/A,FALSE,"Tickmarks"}</definedName>
    <definedName name="saving" localSheetId="6" hidden="1">{#N/A,#N/A,FALSE,"Aging Summary";#N/A,#N/A,FALSE,"Ratio Analysis";#N/A,#N/A,FALSE,"Test 120 Day Accts";#N/A,#N/A,FALSE,"Tickmarks"}</definedName>
    <definedName name="saving" hidden="1">{#N/A,#N/A,FALSE,"Aging Summary";#N/A,#N/A,FALSE,"Ratio Analysis";#N/A,#N/A,FALSE,"Test 120 Day Accts";#N/A,#N/A,FALSE,"Tickmarks"}</definedName>
    <definedName name="sdfds" localSheetId="22" hidden="1">#REF!</definedName>
    <definedName name="sdfds" localSheetId="23" hidden="1">#REF!</definedName>
    <definedName name="sdfds" localSheetId="24" hidden="1">#REF!</definedName>
    <definedName name="sdfds" localSheetId="25" hidden="1">#REF!</definedName>
    <definedName name="sdfds" localSheetId="26" hidden="1">#REF!</definedName>
    <definedName name="sdfds" localSheetId="27" hidden="1">#REF!</definedName>
    <definedName name="sdfds" localSheetId="28" hidden="1">#REF!</definedName>
    <definedName name="sdfds" localSheetId="29" hidden="1">#REF!</definedName>
    <definedName name="sdfds" localSheetId="30" hidden="1">#REF!</definedName>
    <definedName name="sdfds" localSheetId="31" hidden="1">#REF!</definedName>
    <definedName name="sdfds" localSheetId="32" hidden="1">#REF!</definedName>
    <definedName name="sdfds" localSheetId="33" hidden="1">#REF!</definedName>
    <definedName name="sdfds" localSheetId="34" hidden="1">#REF!</definedName>
    <definedName name="sdfds" localSheetId="35" hidden="1">#REF!</definedName>
    <definedName name="sdfds" localSheetId="36" hidden="1">#REF!</definedName>
    <definedName name="sdfds" localSheetId="37" hidden="1">#REF!</definedName>
    <definedName name="sdfds" localSheetId="38" hidden="1">#REF!</definedName>
    <definedName name="sdfds" localSheetId="39" hidden="1">#REF!</definedName>
    <definedName name="sdfds" localSheetId="40" hidden="1">#REF!</definedName>
    <definedName name="sdfds" localSheetId="41" hidden="1">#REF!</definedName>
    <definedName name="sdfds" localSheetId="42" hidden="1">#REF!</definedName>
    <definedName name="sdfds" localSheetId="45" hidden="1">#REF!</definedName>
    <definedName name="sdfds" localSheetId="43" hidden="1">#REF!</definedName>
    <definedName name="sdfds" localSheetId="44" hidden="1">#REF!</definedName>
    <definedName name="sdfds" localSheetId="46" hidden="1">#REF!</definedName>
    <definedName name="sdfds" localSheetId="47" hidden="1">#REF!</definedName>
    <definedName name="sdfds" localSheetId="48" hidden="1">#REF!</definedName>
    <definedName name="sdfds" localSheetId="49" hidden="1">#REF!</definedName>
    <definedName name="sdfds" localSheetId="50" hidden="1">#REF!</definedName>
    <definedName name="sdfds" localSheetId="51" hidden="1">#REF!</definedName>
    <definedName name="sdfds" localSheetId="52" hidden="1">#REF!</definedName>
    <definedName name="sdfds" localSheetId="53" hidden="1">#REF!</definedName>
    <definedName name="sdfds" localSheetId="54" hidden="1">#REF!</definedName>
    <definedName name="sdfds" localSheetId="55" hidden="1">#REF!</definedName>
    <definedName name="sdfds" localSheetId="56" hidden="1">#REF!</definedName>
    <definedName name="sdfds" localSheetId="57" hidden="1">#REF!</definedName>
    <definedName name="sdfds" localSheetId="58" hidden="1">#REF!</definedName>
    <definedName name="sdfds" localSheetId="59" hidden="1">#REF!</definedName>
    <definedName name="sdfds" localSheetId="60" hidden="1">#REF!</definedName>
    <definedName name="sdfds" localSheetId="61" hidden="1">#REF!</definedName>
    <definedName name="sdfds" localSheetId="62" hidden="1">#REF!</definedName>
    <definedName name="sdfds" localSheetId="63" hidden="1">#REF!</definedName>
    <definedName name="sdfds" localSheetId="64" hidden="1">#REF!</definedName>
    <definedName name="sdfds" localSheetId="65" hidden="1">#REF!</definedName>
    <definedName name="sdfds" localSheetId="66" hidden="1">#REF!</definedName>
    <definedName name="sdfds" localSheetId="67" hidden="1">#REF!</definedName>
    <definedName name="sdfds" localSheetId="68" hidden="1">#REF!</definedName>
    <definedName name="sdfds" localSheetId="69" hidden="1">#REF!</definedName>
    <definedName name="sdfds" localSheetId="70" hidden="1">#REF!</definedName>
    <definedName name="sdfds" localSheetId="71" hidden="1">#REF!</definedName>
    <definedName name="sdfds" localSheetId="72" hidden="1">#REF!</definedName>
    <definedName name="sdfds" localSheetId="73" hidden="1">#REF!</definedName>
    <definedName name="sdfds" localSheetId="74" hidden="1">#REF!</definedName>
    <definedName name="sdfds" localSheetId="75" hidden="1">#REF!</definedName>
    <definedName name="sdfds" localSheetId="76" hidden="1">#REF!</definedName>
    <definedName name="sdfds" localSheetId="77" hidden="1">#REF!</definedName>
    <definedName name="sdfds" localSheetId="78" hidden="1">#REF!</definedName>
    <definedName name="sdfds" localSheetId="79" hidden="1">#REF!</definedName>
    <definedName name="sdfds" localSheetId="80" hidden="1">#REF!</definedName>
    <definedName name="sdfds" localSheetId="81" hidden="1">#REF!</definedName>
    <definedName name="sdfds" localSheetId="82" hidden="1">#REF!</definedName>
    <definedName name="sdfds" localSheetId="83" hidden="1">#REF!</definedName>
    <definedName name="sdfds" localSheetId="84" hidden="1">#REF!</definedName>
    <definedName name="sdfds" localSheetId="85" hidden="1">#REF!</definedName>
    <definedName name="sdfds" localSheetId="86" hidden="1">#REF!</definedName>
    <definedName name="sdfds" localSheetId="87" hidden="1">#REF!</definedName>
    <definedName name="sdfds" localSheetId="88" hidden="1">#REF!</definedName>
    <definedName name="sdfds" localSheetId="89" hidden="1">#REF!</definedName>
    <definedName name="sdfds" localSheetId="90" hidden="1">#REF!</definedName>
    <definedName name="sdfds" localSheetId="91" hidden="1">#REF!</definedName>
    <definedName name="sdfds" localSheetId="92" hidden="1">#REF!</definedName>
    <definedName name="sdfds" localSheetId="93" hidden="1">#REF!</definedName>
    <definedName name="sdfds" localSheetId="94" hidden="1">#REF!</definedName>
    <definedName name="sdfds" localSheetId="95" hidden="1">#REF!</definedName>
    <definedName name="sdfds" localSheetId="96" hidden="1">#REF!</definedName>
    <definedName name="sdfds" localSheetId="97" hidden="1">#REF!</definedName>
    <definedName name="sdfds" localSheetId="98" hidden="1">#REF!</definedName>
    <definedName name="sdfds" localSheetId="99" hidden="1">#REF!</definedName>
    <definedName name="sdfds" localSheetId="15" hidden="1">#REF!</definedName>
    <definedName name="sdfds" localSheetId="16" hidden="1">#REF!</definedName>
    <definedName name="sdfds" localSheetId="17" hidden="1">#REF!</definedName>
    <definedName name="sdfds" localSheetId="18" hidden="1">#REF!</definedName>
    <definedName name="sdfds" localSheetId="19" hidden="1">#REF!</definedName>
    <definedName name="sdfds" localSheetId="20" hidden="1">#REF!</definedName>
    <definedName name="sdfds" localSheetId="21" hidden="1">#REF!</definedName>
    <definedName name="sdfds" localSheetId="14" hidden="1">#REF!</definedName>
    <definedName name="sdfds" localSheetId="7" hidden="1">#REF!</definedName>
    <definedName name="sdfds" localSheetId="8" hidden="1">#REF!</definedName>
    <definedName name="sdfds" localSheetId="9" hidden="1">#REF!</definedName>
    <definedName name="sdfds" localSheetId="10" hidden="1">#REF!</definedName>
    <definedName name="sdfds" localSheetId="11" hidden="1">#REF!</definedName>
    <definedName name="sdfds" localSheetId="12" hidden="1">#REF!</definedName>
    <definedName name="sdfds" localSheetId="13" hidden="1">#REF!</definedName>
    <definedName name="sdfds" localSheetId="5" hidden="1">#REF!</definedName>
    <definedName name="sdfds" localSheetId="6" hidden="1">#REF!</definedName>
    <definedName name="sdfds" hidden="1">#REF!</definedName>
    <definedName name="SE" localSheetId="45">#REF!</definedName>
    <definedName name="SE" localSheetId="43">#REF!</definedName>
    <definedName name="SE" localSheetId="44">#REF!</definedName>
    <definedName name="SE" localSheetId="46">#REF!</definedName>
    <definedName name="SE" localSheetId="47">#REF!</definedName>
    <definedName name="SE" localSheetId="48">#REF!</definedName>
    <definedName name="SE" localSheetId="49">#REF!</definedName>
    <definedName name="SE" localSheetId="50">#REF!</definedName>
    <definedName name="SE" localSheetId="51">#REF!</definedName>
    <definedName name="SE" localSheetId="52">#REF!</definedName>
    <definedName name="SE" localSheetId="53">#REF!</definedName>
    <definedName name="SE" localSheetId="54">#REF!</definedName>
    <definedName name="SE" localSheetId="55">#REF!</definedName>
    <definedName name="SE" localSheetId="56">#REF!</definedName>
    <definedName name="SE" localSheetId="57">#REF!</definedName>
    <definedName name="SE" localSheetId="58">#REF!</definedName>
    <definedName name="SE" localSheetId="59">#REF!</definedName>
    <definedName name="SE" localSheetId="60">#REF!</definedName>
    <definedName name="SE" localSheetId="61">#REF!</definedName>
    <definedName name="SE" localSheetId="62">#REF!</definedName>
    <definedName name="SE" localSheetId="63">#REF!</definedName>
    <definedName name="SE" localSheetId="64">#REF!</definedName>
    <definedName name="SE" localSheetId="65">#REF!</definedName>
    <definedName name="SE" localSheetId="66">#REF!</definedName>
    <definedName name="SE" localSheetId="67">#REF!</definedName>
    <definedName name="SE" localSheetId="68">#REF!</definedName>
    <definedName name="SE" localSheetId="69">#REF!</definedName>
    <definedName name="SE" localSheetId="70">#REF!</definedName>
    <definedName name="SE" localSheetId="71">#REF!</definedName>
    <definedName name="SE" localSheetId="72">#REF!</definedName>
    <definedName name="SE" localSheetId="73">#REF!</definedName>
    <definedName name="SE" localSheetId="74">#REF!</definedName>
    <definedName name="SE" localSheetId="75">#REF!</definedName>
    <definedName name="SE" localSheetId="76">#REF!</definedName>
    <definedName name="SE" localSheetId="77">#REF!</definedName>
    <definedName name="SE" localSheetId="78">#REF!</definedName>
    <definedName name="SE" localSheetId="79">#REF!</definedName>
    <definedName name="SE" localSheetId="80">#REF!</definedName>
    <definedName name="SE" localSheetId="81">#REF!</definedName>
    <definedName name="SE" localSheetId="82">#REF!</definedName>
    <definedName name="SE" localSheetId="83">#REF!</definedName>
    <definedName name="SE" localSheetId="84">#REF!</definedName>
    <definedName name="SE" localSheetId="85">#REF!</definedName>
    <definedName name="SE" localSheetId="86">#REF!</definedName>
    <definedName name="SE" localSheetId="87">#REF!</definedName>
    <definedName name="SE" localSheetId="88">#REF!</definedName>
    <definedName name="SE" localSheetId="89">#REF!</definedName>
    <definedName name="SE" localSheetId="90">#REF!</definedName>
    <definedName name="SE" localSheetId="91">#REF!</definedName>
    <definedName name="SE" localSheetId="92">#REF!</definedName>
    <definedName name="SE" localSheetId="93">#REF!</definedName>
    <definedName name="SE" localSheetId="94">#REF!</definedName>
    <definedName name="SE" localSheetId="95">#REF!</definedName>
    <definedName name="SE" localSheetId="96">#REF!</definedName>
    <definedName name="SE" localSheetId="97">#REF!</definedName>
    <definedName name="SE" localSheetId="98">#REF!</definedName>
    <definedName name="SE" localSheetId="99">#REF!</definedName>
    <definedName name="SE" localSheetId="5">#REF!</definedName>
    <definedName name="SE">#REF!</definedName>
    <definedName name="Select_ACat1" localSheetId="22">[11]!Select_ACat1</definedName>
    <definedName name="Select_ACat1" localSheetId="23">[11]!Select_ACat1</definedName>
    <definedName name="Select_ACat1" localSheetId="24">[11]!Select_ACat1</definedName>
    <definedName name="Select_ACat1" localSheetId="25">[11]!Select_ACat1</definedName>
    <definedName name="Select_ACat1" localSheetId="26">[11]!Select_ACat1</definedName>
    <definedName name="Select_ACat1" localSheetId="27">[11]!Select_ACat1</definedName>
    <definedName name="Select_ACat1" localSheetId="28">[11]!Select_ACat1</definedName>
    <definedName name="Select_ACat1" localSheetId="29">[11]!Select_ACat1</definedName>
    <definedName name="Select_ACat1" localSheetId="30">[11]!Select_ACat1</definedName>
    <definedName name="Select_ACat1" localSheetId="31">[11]!Select_ACat1</definedName>
    <definedName name="Select_ACat1" localSheetId="32">[11]!Select_ACat1</definedName>
    <definedName name="Select_ACat1" localSheetId="33">[11]!Select_ACat1</definedName>
    <definedName name="Select_ACat1" localSheetId="34">[11]!Select_ACat1</definedName>
    <definedName name="Select_ACat1" localSheetId="35">[11]!Select_ACat1</definedName>
    <definedName name="Select_ACat1" localSheetId="36">[11]!Select_ACat1</definedName>
    <definedName name="Select_ACat1" localSheetId="37">[11]!Select_ACat1</definedName>
    <definedName name="Select_ACat1" localSheetId="38">[11]!Select_ACat1</definedName>
    <definedName name="Select_ACat1" localSheetId="39">[11]!Select_ACat1</definedName>
    <definedName name="Select_ACat1" localSheetId="40">[11]!Select_ACat1</definedName>
    <definedName name="Select_ACat1" localSheetId="41">[11]!Select_ACat1</definedName>
    <definedName name="Select_ACat1" localSheetId="42">[11]!Select_ACat1</definedName>
    <definedName name="Select_ACat1" localSheetId="45">[11]!Select_ACat1</definedName>
    <definedName name="Select_ACat1" localSheetId="43">[11]!Select_ACat1</definedName>
    <definedName name="Select_ACat1" localSheetId="44">[11]!Select_ACat1</definedName>
    <definedName name="Select_ACat1" localSheetId="46">[11]!Select_ACat1</definedName>
    <definedName name="Select_ACat1" localSheetId="47">[11]!Select_ACat1</definedName>
    <definedName name="Select_ACat1" localSheetId="48">[11]!Select_ACat1</definedName>
    <definedName name="Select_ACat1" localSheetId="49">[11]!Select_ACat1</definedName>
    <definedName name="Select_ACat1" localSheetId="50">[11]!Select_ACat1</definedName>
    <definedName name="Select_ACat1" localSheetId="51">[11]!Select_ACat1</definedName>
    <definedName name="Select_ACat1" localSheetId="52">[11]!Select_ACat1</definedName>
    <definedName name="Select_ACat1" localSheetId="53">[11]!Select_ACat1</definedName>
    <definedName name="Select_ACat1" localSheetId="54">[11]!Select_ACat1</definedName>
    <definedName name="Select_ACat1" localSheetId="55">[11]!Select_ACat1</definedName>
    <definedName name="Select_ACat1" localSheetId="56">[11]!Select_ACat1</definedName>
    <definedName name="Select_ACat1" localSheetId="57">[11]!Select_ACat1</definedName>
    <definedName name="Select_ACat1" localSheetId="58">[11]!Select_ACat1</definedName>
    <definedName name="Select_ACat1" localSheetId="59">[11]!Select_ACat1</definedName>
    <definedName name="Select_ACat1" localSheetId="60">[11]!Select_ACat1</definedName>
    <definedName name="Select_ACat1" localSheetId="61">[11]!Select_ACat1</definedName>
    <definedName name="Select_ACat1" localSheetId="62">[11]!Select_ACat1</definedName>
    <definedName name="Select_ACat1" localSheetId="63">[11]!Select_ACat1</definedName>
    <definedName name="Select_ACat1" localSheetId="64">[11]!Select_ACat1</definedName>
    <definedName name="Select_ACat1" localSheetId="65">[11]!Select_ACat1</definedName>
    <definedName name="Select_ACat1" localSheetId="66">[11]!Select_ACat1</definedName>
    <definedName name="Select_ACat1" localSheetId="67">[11]!Select_ACat1</definedName>
    <definedName name="Select_ACat1" localSheetId="68">[11]!Select_ACat1</definedName>
    <definedName name="Select_ACat1" localSheetId="69">[11]!Select_ACat1</definedName>
    <definedName name="Select_ACat1" localSheetId="70">[11]!Select_ACat1</definedName>
    <definedName name="Select_ACat1" localSheetId="71">[11]!Select_ACat1</definedName>
    <definedName name="Select_ACat1" localSheetId="72">[11]!Select_ACat1</definedName>
    <definedName name="Select_ACat1" localSheetId="73">[11]!Select_ACat1</definedName>
    <definedName name="Select_ACat1" localSheetId="74">[11]!Select_ACat1</definedName>
    <definedName name="Select_ACat1" localSheetId="75">[11]!Select_ACat1</definedName>
    <definedName name="Select_ACat1" localSheetId="76">[11]!Select_ACat1</definedName>
    <definedName name="Select_ACat1" localSheetId="77">[11]!Select_ACat1</definedName>
    <definedName name="Select_ACat1" localSheetId="78">[11]!Select_ACat1</definedName>
    <definedName name="Select_ACat1" localSheetId="79">[11]!Select_ACat1</definedName>
    <definedName name="Select_ACat1" localSheetId="80">[11]!Select_ACat1</definedName>
    <definedName name="Select_ACat1" localSheetId="81">[11]!Select_ACat1</definedName>
    <definedName name="Select_ACat1" localSheetId="82">[11]!Select_ACat1</definedName>
    <definedName name="Select_ACat1" localSheetId="83">[11]!Select_ACat1</definedName>
    <definedName name="Select_ACat1" localSheetId="84">[11]!Select_ACat1</definedName>
    <definedName name="Select_ACat1" localSheetId="85">[11]!Select_ACat1</definedName>
    <definedName name="Select_ACat1" localSheetId="86">[11]!Select_ACat1</definedName>
    <definedName name="Select_ACat1" localSheetId="87">[11]!Select_ACat1</definedName>
    <definedName name="Select_ACat1" localSheetId="88">[11]!Select_ACat1</definedName>
    <definedName name="Select_ACat1" localSheetId="89">[11]!Select_ACat1</definedName>
    <definedName name="Select_ACat1" localSheetId="90">[11]!Select_ACat1</definedName>
    <definedName name="Select_ACat1" localSheetId="91">[11]!Select_ACat1</definedName>
    <definedName name="Select_ACat1" localSheetId="92">[11]!Select_ACat1</definedName>
    <definedName name="Select_ACat1" localSheetId="93">[11]!Select_ACat1</definedName>
    <definedName name="Select_ACat1" localSheetId="94">[11]!Select_ACat1</definedName>
    <definedName name="Select_ACat1" localSheetId="95">[11]!Select_ACat1</definedName>
    <definedName name="Select_ACat1" localSheetId="96">[11]!Select_ACat1</definedName>
    <definedName name="Select_ACat1" localSheetId="97">[11]!Select_ACat1</definedName>
    <definedName name="Select_ACat1" localSheetId="98">[11]!Select_ACat1</definedName>
    <definedName name="Select_ACat1" localSheetId="99">[11]!Select_ACat1</definedName>
    <definedName name="Select_ACat1" localSheetId="15">[11]!Select_ACat1</definedName>
    <definedName name="Select_ACat1" localSheetId="16">[11]!Select_ACat1</definedName>
    <definedName name="Select_ACat1" localSheetId="17">[11]!Select_ACat1</definedName>
    <definedName name="Select_ACat1" localSheetId="18">[11]!Select_ACat1</definedName>
    <definedName name="Select_ACat1" localSheetId="19">[11]!Select_ACat1</definedName>
    <definedName name="Select_ACat1" localSheetId="20">[11]!Select_ACat1</definedName>
    <definedName name="Select_ACat1" localSheetId="21">[11]!Select_ACat1</definedName>
    <definedName name="Select_ACat1" localSheetId="14">[11]!Select_ACat1</definedName>
    <definedName name="Select_ACat1" localSheetId="7">[11]!Select_ACat1</definedName>
    <definedName name="Select_ACat1" localSheetId="8">[11]!Select_ACat1</definedName>
    <definedName name="Select_ACat1" localSheetId="9">[11]!Select_ACat1</definedName>
    <definedName name="Select_ACat1" localSheetId="10">[11]!Select_ACat1</definedName>
    <definedName name="Select_ACat1" localSheetId="11">[11]!Select_ACat1</definedName>
    <definedName name="Select_ACat1" localSheetId="12">[11]!Select_ACat1</definedName>
    <definedName name="Select_ACat1" localSheetId="13">[11]!Select_ACat1</definedName>
    <definedName name="Select_ACat1" localSheetId="5">[11]!Select_ACat1</definedName>
    <definedName name="Select_ACat1" localSheetId="6">[11]!Select_ACat1</definedName>
    <definedName name="Select_ACat1">[11]!Select_ACat1</definedName>
    <definedName name="Select_ACat2" localSheetId="22">[11]!Select_ACat2</definedName>
    <definedName name="Select_ACat2" localSheetId="23">[11]!Select_ACat2</definedName>
    <definedName name="Select_ACat2" localSheetId="24">[11]!Select_ACat2</definedName>
    <definedName name="Select_ACat2" localSheetId="25">[11]!Select_ACat2</definedName>
    <definedName name="Select_ACat2" localSheetId="26">[11]!Select_ACat2</definedName>
    <definedName name="Select_ACat2" localSheetId="27">[11]!Select_ACat2</definedName>
    <definedName name="Select_ACat2" localSheetId="28">[11]!Select_ACat2</definedName>
    <definedName name="Select_ACat2" localSheetId="29">[11]!Select_ACat2</definedName>
    <definedName name="Select_ACat2" localSheetId="30">[11]!Select_ACat2</definedName>
    <definedName name="Select_ACat2" localSheetId="31">[11]!Select_ACat2</definedName>
    <definedName name="Select_ACat2" localSheetId="32">[11]!Select_ACat2</definedName>
    <definedName name="Select_ACat2" localSheetId="33">[11]!Select_ACat2</definedName>
    <definedName name="Select_ACat2" localSheetId="34">[11]!Select_ACat2</definedName>
    <definedName name="Select_ACat2" localSheetId="35">[11]!Select_ACat2</definedName>
    <definedName name="Select_ACat2" localSheetId="36">[11]!Select_ACat2</definedName>
    <definedName name="Select_ACat2" localSheetId="37">[11]!Select_ACat2</definedName>
    <definedName name="Select_ACat2" localSheetId="38">[11]!Select_ACat2</definedName>
    <definedName name="Select_ACat2" localSheetId="39">[11]!Select_ACat2</definedName>
    <definedName name="Select_ACat2" localSheetId="40">[11]!Select_ACat2</definedName>
    <definedName name="Select_ACat2" localSheetId="41">[11]!Select_ACat2</definedName>
    <definedName name="Select_ACat2" localSheetId="42">[11]!Select_ACat2</definedName>
    <definedName name="Select_ACat2" localSheetId="45">[11]!Select_ACat2</definedName>
    <definedName name="Select_ACat2" localSheetId="43">[11]!Select_ACat2</definedName>
    <definedName name="Select_ACat2" localSheetId="44">[11]!Select_ACat2</definedName>
    <definedName name="Select_ACat2" localSheetId="46">[11]!Select_ACat2</definedName>
    <definedName name="Select_ACat2" localSheetId="47">[11]!Select_ACat2</definedName>
    <definedName name="Select_ACat2" localSheetId="48">[11]!Select_ACat2</definedName>
    <definedName name="Select_ACat2" localSheetId="49">[11]!Select_ACat2</definedName>
    <definedName name="Select_ACat2" localSheetId="50">[11]!Select_ACat2</definedName>
    <definedName name="Select_ACat2" localSheetId="51">[11]!Select_ACat2</definedName>
    <definedName name="Select_ACat2" localSheetId="52">[11]!Select_ACat2</definedName>
    <definedName name="Select_ACat2" localSheetId="53">[11]!Select_ACat2</definedName>
    <definedName name="Select_ACat2" localSheetId="54">[11]!Select_ACat2</definedName>
    <definedName name="Select_ACat2" localSheetId="55">[11]!Select_ACat2</definedName>
    <definedName name="Select_ACat2" localSheetId="56">[11]!Select_ACat2</definedName>
    <definedName name="Select_ACat2" localSheetId="57">[11]!Select_ACat2</definedName>
    <definedName name="Select_ACat2" localSheetId="58">[11]!Select_ACat2</definedName>
    <definedName name="Select_ACat2" localSheetId="59">[11]!Select_ACat2</definedName>
    <definedName name="Select_ACat2" localSheetId="60">[11]!Select_ACat2</definedName>
    <definedName name="Select_ACat2" localSheetId="61">[11]!Select_ACat2</definedName>
    <definedName name="Select_ACat2" localSheetId="62">[11]!Select_ACat2</definedName>
    <definedName name="Select_ACat2" localSheetId="63">[11]!Select_ACat2</definedName>
    <definedName name="Select_ACat2" localSheetId="64">[11]!Select_ACat2</definedName>
    <definedName name="Select_ACat2" localSheetId="65">[11]!Select_ACat2</definedName>
    <definedName name="Select_ACat2" localSheetId="66">[11]!Select_ACat2</definedName>
    <definedName name="Select_ACat2" localSheetId="67">[11]!Select_ACat2</definedName>
    <definedName name="Select_ACat2" localSheetId="68">[11]!Select_ACat2</definedName>
    <definedName name="Select_ACat2" localSheetId="69">[11]!Select_ACat2</definedName>
    <definedName name="Select_ACat2" localSheetId="70">[11]!Select_ACat2</definedName>
    <definedName name="Select_ACat2" localSheetId="71">[11]!Select_ACat2</definedName>
    <definedName name="Select_ACat2" localSheetId="72">[11]!Select_ACat2</definedName>
    <definedName name="Select_ACat2" localSheetId="73">[11]!Select_ACat2</definedName>
    <definedName name="Select_ACat2" localSheetId="74">[11]!Select_ACat2</definedName>
    <definedName name="Select_ACat2" localSheetId="75">[11]!Select_ACat2</definedName>
    <definedName name="Select_ACat2" localSheetId="76">[11]!Select_ACat2</definedName>
    <definedName name="Select_ACat2" localSheetId="77">[11]!Select_ACat2</definedName>
    <definedName name="Select_ACat2" localSheetId="78">[11]!Select_ACat2</definedName>
    <definedName name="Select_ACat2" localSheetId="79">[11]!Select_ACat2</definedName>
    <definedName name="Select_ACat2" localSheetId="80">[11]!Select_ACat2</definedName>
    <definedName name="Select_ACat2" localSheetId="81">[11]!Select_ACat2</definedName>
    <definedName name="Select_ACat2" localSheetId="82">[11]!Select_ACat2</definedName>
    <definedName name="Select_ACat2" localSheetId="83">[11]!Select_ACat2</definedName>
    <definedName name="Select_ACat2" localSheetId="84">[11]!Select_ACat2</definedName>
    <definedName name="Select_ACat2" localSheetId="85">[11]!Select_ACat2</definedName>
    <definedName name="Select_ACat2" localSheetId="86">[11]!Select_ACat2</definedName>
    <definedName name="Select_ACat2" localSheetId="87">[11]!Select_ACat2</definedName>
    <definedName name="Select_ACat2" localSheetId="88">[11]!Select_ACat2</definedName>
    <definedName name="Select_ACat2" localSheetId="89">[11]!Select_ACat2</definedName>
    <definedName name="Select_ACat2" localSheetId="90">[11]!Select_ACat2</definedName>
    <definedName name="Select_ACat2" localSheetId="91">[11]!Select_ACat2</definedName>
    <definedName name="Select_ACat2" localSheetId="92">[11]!Select_ACat2</definedName>
    <definedName name="Select_ACat2" localSheetId="93">[11]!Select_ACat2</definedName>
    <definedName name="Select_ACat2" localSheetId="94">[11]!Select_ACat2</definedName>
    <definedName name="Select_ACat2" localSheetId="95">[11]!Select_ACat2</definedName>
    <definedName name="Select_ACat2" localSheetId="96">[11]!Select_ACat2</definedName>
    <definedName name="Select_ACat2" localSheetId="97">[11]!Select_ACat2</definedName>
    <definedName name="Select_ACat2" localSheetId="98">[11]!Select_ACat2</definedName>
    <definedName name="Select_ACat2" localSheetId="99">[11]!Select_ACat2</definedName>
    <definedName name="Select_ACat2" localSheetId="15">[11]!Select_ACat2</definedName>
    <definedName name="Select_ACat2" localSheetId="16">[11]!Select_ACat2</definedName>
    <definedName name="Select_ACat2" localSheetId="17">[11]!Select_ACat2</definedName>
    <definedName name="Select_ACat2" localSheetId="18">[11]!Select_ACat2</definedName>
    <definedName name="Select_ACat2" localSheetId="19">[11]!Select_ACat2</definedName>
    <definedName name="Select_ACat2" localSheetId="20">[11]!Select_ACat2</definedName>
    <definedName name="Select_ACat2" localSheetId="21">[11]!Select_ACat2</definedName>
    <definedName name="Select_ACat2" localSheetId="14">[11]!Select_ACat2</definedName>
    <definedName name="Select_ACat2" localSheetId="7">[11]!Select_ACat2</definedName>
    <definedName name="Select_ACat2" localSheetId="8">[11]!Select_ACat2</definedName>
    <definedName name="Select_ACat2" localSheetId="9">[11]!Select_ACat2</definedName>
    <definedName name="Select_ACat2" localSheetId="10">[11]!Select_ACat2</definedName>
    <definedName name="Select_ACat2" localSheetId="11">[11]!Select_ACat2</definedName>
    <definedName name="Select_ACat2" localSheetId="12">[11]!Select_ACat2</definedName>
    <definedName name="Select_ACat2" localSheetId="13">[11]!Select_ACat2</definedName>
    <definedName name="Select_ACat2" localSheetId="5">[11]!Select_ACat2</definedName>
    <definedName name="Select_ACat2" localSheetId="6">[11]!Select_ACat2</definedName>
    <definedName name="Select_ACat2">[11]!Select_ACat2</definedName>
    <definedName name="Select_ACat3" localSheetId="22">[11]!Select_ACat3</definedName>
    <definedName name="Select_ACat3" localSheetId="23">[11]!Select_ACat3</definedName>
    <definedName name="Select_ACat3" localSheetId="24">[11]!Select_ACat3</definedName>
    <definedName name="Select_ACat3" localSheetId="25">[11]!Select_ACat3</definedName>
    <definedName name="Select_ACat3" localSheetId="26">[11]!Select_ACat3</definedName>
    <definedName name="Select_ACat3" localSheetId="27">[11]!Select_ACat3</definedName>
    <definedName name="Select_ACat3" localSheetId="28">[11]!Select_ACat3</definedName>
    <definedName name="Select_ACat3" localSheetId="29">[11]!Select_ACat3</definedName>
    <definedName name="Select_ACat3" localSheetId="30">[11]!Select_ACat3</definedName>
    <definedName name="Select_ACat3" localSheetId="31">[11]!Select_ACat3</definedName>
    <definedName name="Select_ACat3" localSheetId="32">[11]!Select_ACat3</definedName>
    <definedName name="Select_ACat3" localSheetId="33">[11]!Select_ACat3</definedName>
    <definedName name="Select_ACat3" localSheetId="34">[11]!Select_ACat3</definedName>
    <definedName name="Select_ACat3" localSheetId="35">[11]!Select_ACat3</definedName>
    <definedName name="Select_ACat3" localSheetId="36">[11]!Select_ACat3</definedName>
    <definedName name="Select_ACat3" localSheetId="37">[11]!Select_ACat3</definedName>
    <definedName name="Select_ACat3" localSheetId="38">[11]!Select_ACat3</definedName>
    <definedName name="Select_ACat3" localSheetId="39">[11]!Select_ACat3</definedName>
    <definedName name="Select_ACat3" localSheetId="40">[11]!Select_ACat3</definedName>
    <definedName name="Select_ACat3" localSheetId="41">[11]!Select_ACat3</definedName>
    <definedName name="Select_ACat3" localSheetId="42">[11]!Select_ACat3</definedName>
    <definedName name="Select_ACat3" localSheetId="45">[11]!Select_ACat3</definedName>
    <definedName name="Select_ACat3" localSheetId="43">[11]!Select_ACat3</definedName>
    <definedName name="Select_ACat3" localSheetId="44">[11]!Select_ACat3</definedName>
    <definedName name="Select_ACat3" localSheetId="46">[11]!Select_ACat3</definedName>
    <definedName name="Select_ACat3" localSheetId="47">[11]!Select_ACat3</definedName>
    <definedName name="Select_ACat3" localSheetId="48">[11]!Select_ACat3</definedName>
    <definedName name="Select_ACat3" localSheetId="49">[11]!Select_ACat3</definedName>
    <definedName name="Select_ACat3" localSheetId="50">[11]!Select_ACat3</definedName>
    <definedName name="Select_ACat3" localSheetId="51">[11]!Select_ACat3</definedName>
    <definedName name="Select_ACat3" localSheetId="52">[11]!Select_ACat3</definedName>
    <definedName name="Select_ACat3" localSheetId="53">[11]!Select_ACat3</definedName>
    <definedName name="Select_ACat3" localSheetId="54">[11]!Select_ACat3</definedName>
    <definedName name="Select_ACat3" localSheetId="55">[11]!Select_ACat3</definedName>
    <definedName name="Select_ACat3" localSheetId="56">[11]!Select_ACat3</definedName>
    <definedName name="Select_ACat3" localSheetId="57">[11]!Select_ACat3</definedName>
    <definedName name="Select_ACat3" localSheetId="58">[11]!Select_ACat3</definedName>
    <definedName name="Select_ACat3" localSheetId="59">[11]!Select_ACat3</definedName>
    <definedName name="Select_ACat3" localSheetId="60">[11]!Select_ACat3</definedName>
    <definedName name="Select_ACat3" localSheetId="61">[11]!Select_ACat3</definedName>
    <definedName name="Select_ACat3" localSheetId="62">[11]!Select_ACat3</definedName>
    <definedName name="Select_ACat3" localSheetId="63">[11]!Select_ACat3</definedName>
    <definedName name="Select_ACat3" localSheetId="64">[11]!Select_ACat3</definedName>
    <definedName name="Select_ACat3" localSheetId="65">[11]!Select_ACat3</definedName>
    <definedName name="Select_ACat3" localSheetId="66">[11]!Select_ACat3</definedName>
    <definedName name="Select_ACat3" localSheetId="67">[11]!Select_ACat3</definedName>
    <definedName name="Select_ACat3" localSheetId="68">[11]!Select_ACat3</definedName>
    <definedName name="Select_ACat3" localSheetId="69">[11]!Select_ACat3</definedName>
    <definedName name="Select_ACat3" localSheetId="70">[11]!Select_ACat3</definedName>
    <definedName name="Select_ACat3" localSheetId="71">[11]!Select_ACat3</definedName>
    <definedName name="Select_ACat3" localSheetId="72">[11]!Select_ACat3</definedName>
    <definedName name="Select_ACat3" localSheetId="73">[11]!Select_ACat3</definedName>
    <definedName name="Select_ACat3" localSheetId="74">[11]!Select_ACat3</definedName>
    <definedName name="Select_ACat3" localSheetId="75">[11]!Select_ACat3</definedName>
    <definedName name="Select_ACat3" localSheetId="76">[11]!Select_ACat3</definedName>
    <definedName name="Select_ACat3" localSheetId="77">[11]!Select_ACat3</definedName>
    <definedName name="Select_ACat3" localSheetId="78">[11]!Select_ACat3</definedName>
    <definedName name="Select_ACat3" localSheetId="79">[11]!Select_ACat3</definedName>
    <definedName name="Select_ACat3" localSheetId="80">[11]!Select_ACat3</definedName>
    <definedName name="Select_ACat3" localSheetId="81">[11]!Select_ACat3</definedName>
    <definedName name="Select_ACat3" localSheetId="82">[11]!Select_ACat3</definedName>
    <definedName name="Select_ACat3" localSheetId="83">[11]!Select_ACat3</definedName>
    <definedName name="Select_ACat3" localSheetId="84">[11]!Select_ACat3</definedName>
    <definedName name="Select_ACat3" localSheetId="85">[11]!Select_ACat3</definedName>
    <definedName name="Select_ACat3" localSheetId="86">[11]!Select_ACat3</definedName>
    <definedName name="Select_ACat3" localSheetId="87">[11]!Select_ACat3</definedName>
    <definedName name="Select_ACat3" localSheetId="88">[11]!Select_ACat3</definedName>
    <definedName name="Select_ACat3" localSheetId="89">[11]!Select_ACat3</definedName>
    <definedName name="Select_ACat3" localSheetId="90">[11]!Select_ACat3</definedName>
    <definedName name="Select_ACat3" localSheetId="91">[11]!Select_ACat3</definedName>
    <definedName name="Select_ACat3" localSheetId="92">[11]!Select_ACat3</definedName>
    <definedName name="Select_ACat3" localSheetId="93">[11]!Select_ACat3</definedName>
    <definedName name="Select_ACat3" localSheetId="94">[11]!Select_ACat3</definedName>
    <definedName name="Select_ACat3" localSheetId="95">[11]!Select_ACat3</definedName>
    <definedName name="Select_ACat3" localSheetId="96">[11]!Select_ACat3</definedName>
    <definedName name="Select_ACat3" localSheetId="97">[11]!Select_ACat3</definedName>
    <definedName name="Select_ACat3" localSheetId="98">[11]!Select_ACat3</definedName>
    <definedName name="Select_ACat3" localSheetId="99">[11]!Select_ACat3</definedName>
    <definedName name="Select_ACat3" localSheetId="15">[11]!Select_ACat3</definedName>
    <definedName name="Select_ACat3" localSheetId="16">[11]!Select_ACat3</definedName>
    <definedName name="Select_ACat3" localSheetId="17">[11]!Select_ACat3</definedName>
    <definedName name="Select_ACat3" localSheetId="18">[11]!Select_ACat3</definedName>
    <definedName name="Select_ACat3" localSheetId="19">[11]!Select_ACat3</definedName>
    <definedName name="Select_ACat3" localSheetId="20">[11]!Select_ACat3</definedName>
    <definedName name="Select_ACat3" localSheetId="21">[11]!Select_ACat3</definedName>
    <definedName name="Select_ACat3" localSheetId="14">[11]!Select_ACat3</definedName>
    <definedName name="Select_ACat3" localSheetId="7">[11]!Select_ACat3</definedName>
    <definedName name="Select_ACat3" localSheetId="8">[11]!Select_ACat3</definedName>
    <definedName name="Select_ACat3" localSheetId="9">[11]!Select_ACat3</definedName>
    <definedName name="Select_ACat3" localSheetId="10">[11]!Select_ACat3</definedName>
    <definedName name="Select_ACat3" localSheetId="11">[11]!Select_ACat3</definedName>
    <definedName name="Select_ACat3" localSheetId="12">[11]!Select_ACat3</definedName>
    <definedName name="Select_ACat3" localSheetId="13">[11]!Select_ACat3</definedName>
    <definedName name="Select_ACat3" localSheetId="5">[11]!Select_ACat3</definedName>
    <definedName name="Select_ACat3" localSheetId="6">[11]!Select_ACat3</definedName>
    <definedName name="Select_ACat3">[11]!Select_ACat3</definedName>
    <definedName name="Select_Cat1" localSheetId="22">[17]!Select_Cat1</definedName>
    <definedName name="Select_Cat1" localSheetId="23">[17]!Select_Cat1</definedName>
    <definedName name="Select_Cat1" localSheetId="24">[17]!Select_Cat1</definedName>
    <definedName name="Select_Cat1" localSheetId="25">[17]!Select_Cat1</definedName>
    <definedName name="Select_Cat1" localSheetId="26">[17]!Select_Cat1</definedName>
    <definedName name="Select_Cat1" localSheetId="27">[17]!Select_Cat1</definedName>
    <definedName name="Select_Cat1" localSheetId="28">[17]!Select_Cat1</definedName>
    <definedName name="Select_Cat1" localSheetId="29">[17]!Select_Cat1</definedName>
    <definedName name="Select_Cat1" localSheetId="30">[17]!Select_Cat1</definedName>
    <definedName name="Select_Cat1" localSheetId="31">[17]!Select_Cat1</definedName>
    <definedName name="Select_Cat1" localSheetId="32">[17]!Select_Cat1</definedName>
    <definedName name="Select_Cat1" localSheetId="33">[17]!Select_Cat1</definedName>
    <definedName name="Select_Cat1" localSheetId="34">[17]!Select_Cat1</definedName>
    <definedName name="Select_Cat1" localSheetId="35">[17]!Select_Cat1</definedName>
    <definedName name="Select_Cat1" localSheetId="36">[17]!Select_Cat1</definedName>
    <definedName name="Select_Cat1" localSheetId="37">[17]!Select_Cat1</definedName>
    <definedName name="Select_Cat1" localSheetId="38">[17]!Select_Cat1</definedName>
    <definedName name="Select_Cat1" localSheetId="39">[17]!Select_Cat1</definedName>
    <definedName name="Select_Cat1" localSheetId="40">[17]!Select_Cat1</definedName>
    <definedName name="Select_Cat1" localSheetId="41">[17]!Select_Cat1</definedName>
    <definedName name="Select_Cat1" localSheetId="42">[17]!Select_Cat1</definedName>
    <definedName name="Select_Cat1" localSheetId="45">[17]!Select_Cat1</definedName>
    <definedName name="Select_Cat1" localSheetId="43">[17]!Select_Cat1</definedName>
    <definedName name="Select_Cat1" localSheetId="44">[17]!Select_Cat1</definedName>
    <definedName name="Select_Cat1" localSheetId="46">[17]!Select_Cat1</definedName>
    <definedName name="Select_Cat1" localSheetId="47">[17]!Select_Cat1</definedName>
    <definedName name="Select_Cat1" localSheetId="48">[17]!Select_Cat1</definedName>
    <definedName name="Select_Cat1" localSheetId="49">[17]!Select_Cat1</definedName>
    <definedName name="Select_Cat1" localSheetId="50">[17]!Select_Cat1</definedName>
    <definedName name="Select_Cat1" localSheetId="51">[17]!Select_Cat1</definedName>
    <definedName name="Select_Cat1" localSheetId="52">[17]!Select_Cat1</definedName>
    <definedName name="Select_Cat1" localSheetId="53">[17]!Select_Cat1</definedName>
    <definedName name="Select_Cat1" localSheetId="54">[17]!Select_Cat1</definedName>
    <definedName name="Select_Cat1" localSheetId="55">[17]!Select_Cat1</definedName>
    <definedName name="Select_Cat1" localSheetId="56">[17]!Select_Cat1</definedName>
    <definedName name="Select_Cat1" localSheetId="57">[17]!Select_Cat1</definedName>
    <definedName name="Select_Cat1" localSheetId="58">[17]!Select_Cat1</definedName>
    <definedName name="Select_Cat1" localSheetId="59">[17]!Select_Cat1</definedName>
    <definedName name="Select_Cat1" localSheetId="60">[17]!Select_Cat1</definedName>
    <definedName name="Select_Cat1" localSheetId="61">[17]!Select_Cat1</definedName>
    <definedName name="Select_Cat1" localSheetId="62">[17]!Select_Cat1</definedName>
    <definedName name="Select_Cat1" localSheetId="63">[17]!Select_Cat1</definedName>
    <definedName name="Select_Cat1" localSheetId="64">[17]!Select_Cat1</definedName>
    <definedName name="Select_Cat1" localSheetId="65">[17]!Select_Cat1</definedName>
    <definedName name="Select_Cat1" localSheetId="66">[17]!Select_Cat1</definedName>
    <definedName name="Select_Cat1" localSheetId="67">[17]!Select_Cat1</definedName>
    <definedName name="Select_Cat1" localSheetId="68">[17]!Select_Cat1</definedName>
    <definedName name="Select_Cat1" localSheetId="69">[17]!Select_Cat1</definedName>
    <definedName name="Select_Cat1" localSheetId="70">[17]!Select_Cat1</definedName>
    <definedName name="Select_Cat1" localSheetId="71">[17]!Select_Cat1</definedName>
    <definedName name="Select_Cat1" localSheetId="72">[17]!Select_Cat1</definedName>
    <definedName name="Select_Cat1" localSheetId="73">[17]!Select_Cat1</definedName>
    <definedName name="Select_Cat1" localSheetId="74">[17]!Select_Cat1</definedName>
    <definedName name="Select_Cat1" localSheetId="75">[17]!Select_Cat1</definedName>
    <definedName name="Select_Cat1" localSheetId="76">[17]!Select_Cat1</definedName>
    <definedName name="Select_Cat1" localSheetId="77">[17]!Select_Cat1</definedName>
    <definedName name="Select_Cat1" localSheetId="78">[17]!Select_Cat1</definedName>
    <definedName name="Select_Cat1" localSheetId="79">[17]!Select_Cat1</definedName>
    <definedName name="Select_Cat1" localSheetId="80">[17]!Select_Cat1</definedName>
    <definedName name="Select_Cat1" localSheetId="81">[17]!Select_Cat1</definedName>
    <definedName name="Select_Cat1" localSheetId="82">[17]!Select_Cat1</definedName>
    <definedName name="Select_Cat1" localSheetId="83">[17]!Select_Cat1</definedName>
    <definedName name="Select_Cat1" localSheetId="84">[17]!Select_Cat1</definedName>
    <definedName name="Select_Cat1" localSheetId="85">[17]!Select_Cat1</definedName>
    <definedName name="Select_Cat1" localSheetId="86">[17]!Select_Cat1</definedName>
    <definedName name="Select_Cat1" localSheetId="87">[17]!Select_Cat1</definedName>
    <definedName name="Select_Cat1" localSheetId="88">[17]!Select_Cat1</definedName>
    <definedName name="Select_Cat1" localSheetId="89">[17]!Select_Cat1</definedName>
    <definedName name="Select_Cat1" localSheetId="90">[17]!Select_Cat1</definedName>
    <definedName name="Select_Cat1" localSheetId="91">[17]!Select_Cat1</definedName>
    <definedName name="Select_Cat1" localSheetId="92">[17]!Select_Cat1</definedName>
    <definedName name="Select_Cat1" localSheetId="93">[17]!Select_Cat1</definedName>
    <definedName name="Select_Cat1" localSheetId="94">[17]!Select_Cat1</definedName>
    <definedName name="Select_Cat1" localSheetId="95">[17]!Select_Cat1</definedName>
    <definedName name="Select_Cat1" localSheetId="96">[17]!Select_Cat1</definedName>
    <definedName name="Select_Cat1" localSheetId="97">[17]!Select_Cat1</definedName>
    <definedName name="Select_Cat1" localSheetId="98">[17]!Select_Cat1</definedName>
    <definedName name="Select_Cat1" localSheetId="99">[17]!Select_Cat1</definedName>
    <definedName name="Select_Cat1" localSheetId="15">[17]!Select_Cat1</definedName>
    <definedName name="Select_Cat1" localSheetId="16">[17]!Select_Cat1</definedName>
    <definedName name="Select_Cat1" localSheetId="17">[17]!Select_Cat1</definedName>
    <definedName name="Select_Cat1" localSheetId="18">[17]!Select_Cat1</definedName>
    <definedName name="Select_Cat1" localSheetId="19">[17]!Select_Cat1</definedName>
    <definedName name="Select_Cat1" localSheetId="20">[17]!Select_Cat1</definedName>
    <definedName name="Select_Cat1" localSheetId="21">[17]!Select_Cat1</definedName>
    <definedName name="Select_Cat1" localSheetId="14">[17]!Select_Cat1</definedName>
    <definedName name="Select_Cat1" localSheetId="7">[17]!Select_Cat1</definedName>
    <definedName name="Select_Cat1" localSheetId="8">[17]!Select_Cat1</definedName>
    <definedName name="Select_Cat1" localSheetId="9">[17]!Select_Cat1</definedName>
    <definedName name="Select_Cat1" localSheetId="10">[17]!Select_Cat1</definedName>
    <definedName name="Select_Cat1" localSheetId="11">[17]!Select_Cat1</definedName>
    <definedName name="Select_Cat1" localSheetId="12">[17]!Select_Cat1</definedName>
    <definedName name="Select_Cat1" localSheetId="13">[17]!Select_Cat1</definedName>
    <definedName name="Select_Cat1" localSheetId="5">[17]!Select_Cat1</definedName>
    <definedName name="Select_Cat1" localSheetId="6">[17]!Select_Cat1</definedName>
    <definedName name="Select_Cat1">[17]!Select_Cat1</definedName>
    <definedName name="Select_Cat2" localSheetId="22">[17]!Select_Cat2</definedName>
    <definedName name="Select_Cat2" localSheetId="23">[17]!Select_Cat2</definedName>
    <definedName name="Select_Cat2" localSheetId="24">[17]!Select_Cat2</definedName>
    <definedName name="Select_Cat2" localSheetId="25">[17]!Select_Cat2</definedName>
    <definedName name="Select_Cat2" localSheetId="26">[17]!Select_Cat2</definedName>
    <definedName name="Select_Cat2" localSheetId="27">[17]!Select_Cat2</definedName>
    <definedName name="Select_Cat2" localSheetId="28">[17]!Select_Cat2</definedName>
    <definedName name="Select_Cat2" localSheetId="29">[17]!Select_Cat2</definedName>
    <definedName name="Select_Cat2" localSheetId="30">[17]!Select_Cat2</definedName>
    <definedName name="Select_Cat2" localSheetId="31">[17]!Select_Cat2</definedName>
    <definedName name="Select_Cat2" localSheetId="32">[17]!Select_Cat2</definedName>
    <definedName name="Select_Cat2" localSheetId="33">[17]!Select_Cat2</definedName>
    <definedName name="Select_Cat2" localSheetId="34">[17]!Select_Cat2</definedName>
    <definedName name="Select_Cat2" localSheetId="35">[17]!Select_Cat2</definedName>
    <definedName name="Select_Cat2" localSheetId="36">[17]!Select_Cat2</definedName>
    <definedName name="Select_Cat2" localSheetId="37">[17]!Select_Cat2</definedName>
    <definedName name="Select_Cat2" localSheetId="38">[17]!Select_Cat2</definedName>
    <definedName name="Select_Cat2" localSheetId="39">[17]!Select_Cat2</definedName>
    <definedName name="Select_Cat2" localSheetId="40">[17]!Select_Cat2</definedName>
    <definedName name="Select_Cat2" localSheetId="41">[17]!Select_Cat2</definedName>
    <definedName name="Select_Cat2" localSheetId="42">[17]!Select_Cat2</definedName>
    <definedName name="Select_Cat2" localSheetId="45">[17]!Select_Cat2</definedName>
    <definedName name="Select_Cat2" localSheetId="43">[17]!Select_Cat2</definedName>
    <definedName name="Select_Cat2" localSheetId="44">[17]!Select_Cat2</definedName>
    <definedName name="Select_Cat2" localSheetId="46">[17]!Select_Cat2</definedName>
    <definedName name="Select_Cat2" localSheetId="47">[17]!Select_Cat2</definedName>
    <definedName name="Select_Cat2" localSheetId="48">[17]!Select_Cat2</definedName>
    <definedName name="Select_Cat2" localSheetId="49">[17]!Select_Cat2</definedName>
    <definedName name="Select_Cat2" localSheetId="50">[17]!Select_Cat2</definedName>
    <definedName name="Select_Cat2" localSheetId="51">[17]!Select_Cat2</definedName>
    <definedName name="Select_Cat2" localSheetId="52">[17]!Select_Cat2</definedName>
    <definedName name="Select_Cat2" localSheetId="53">[17]!Select_Cat2</definedName>
    <definedName name="Select_Cat2" localSheetId="54">[17]!Select_Cat2</definedName>
    <definedName name="Select_Cat2" localSheetId="55">[17]!Select_Cat2</definedName>
    <definedName name="Select_Cat2" localSheetId="56">[17]!Select_Cat2</definedName>
    <definedName name="Select_Cat2" localSheetId="57">[17]!Select_Cat2</definedName>
    <definedName name="Select_Cat2" localSheetId="58">[17]!Select_Cat2</definedName>
    <definedName name="Select_Cat2" localSheetId="59">[17]!Select_Cat2</definedName>
    <definedName name="Select_Cat2" localSheetId="60">[17]!Select_Cat2</definedName>
    <definedName name="Select_Cat2" localSheetId="61">[17]!Select_Cat2</definedName>
    <definedName name="Select_Cat2" localSheetId="62">[17]!Select_Cat2</definedName>
    <definedName name="Select_Cat2" localSheetId="63">[17]!Select_Cat2</definedName>
    <definedName name="Select_Cat2" localSheetId="64">[17]!Select_Cat2</definedName>
    <definedName name="Select_Cat2" localSheetId="65">[17]!Select_Cat2</definedName>
    <definedName name="Select_Cat2" localSheetId="66">[17]!Select_Cat2</definedName>
    <definedName name="Select_Cat2" localSheetId="67">[17]!Select_Cat2</definedName>
    <definedName name="Select_Cat2" localSheetId="68">[17]!Select_Cat2</definedName>
    <definedName name="Select_Cat2" localSheetId="69">[17]!Select_Cat2</definedName>
    <definedName name="Select_Cat2" localSheetId="70">[17]!Select_Cat2</definedName>
    <definedName name="Select_Cat2" localSheetId="71">[17]!Select_Cat2</definedName>
    <definedName name="Select_Cat2" localSheetId="72">[17]!Select_Cat2</definedName>
    <definedName name="Select_Cat2" localSheetId="73">[17]!Select_Cat2</definedName>
    <definedName name="Select_Cat2" localSheetId="74">[17]!Select_Cat2</definedName>
    <definedName name="Select_Cat2" localSheetId="75">[17]!Select_Cat2</definedName>
    <definedName name="Select_Cat2" localSheetId="76">[17]!Select_Cat2</definedName>
    <definedName name="Select_Cat2" localSheetId="77">[17]!Select_Cat2</definedName>
    <definedName name="Select_Cat2" localSheetId="78">[17]!Select_Cat2</definedName>
    <definedName name="Select_Cat2" localSheetId="79">[17]!Select_Cat2</definedName>
    <definedName name="Select_Cat2" localSheetId="80">[17]!Select_Cat2</definedName>
    <definedName name="Select_Cat2" localSheetId="81">[17]!Select_Cat2</definedName>
    <definedName name="Select_Cat2" localSheetId="82">[17]!Select_Cat2</definedName>
    <definedName name="Select_Cat2" localSheetId="83">[17]!Select_Cat2</definedName>
    <definedName name="Select_Cat2" localSheetId="84">[17]!Select_Cat2</definedName>
    <definedName name="Select_Cat2" localSheetId="85">[17]!Select_Cat2</definedName>
    <definedName name="Select_Cat2" localSheetId="86">[17]!Select_Cat2</definedName>
    <definedName name="Select_Cat2" localSheetId="87">[17]!Select_Cat2</definedName>
    <definedName name="Select_Cat2" localSheetId="88">[17]!Select_Cat2</definedName>
    <definedName name="Select_Cat2" localSheetId="89">[17]!Select_Cat2</definedName>
    <definedName name="Select_Cat2" localSheetId="90">[17]!Select_Cat2</definedName>
    <definedName name="Select_Cat2" localSheetId="91">[17]!Select_Cat2</definedName>
    <definedName name="Select_Cat2" localSheetId="92">[17]!Select_Cat2</definedName>
    <definedName name="Select_Cat2" localSheetId="93">[17]!Select_Cat2</definedName>
    <definedName name="Select_Cat2" localSheetId="94">[17]!Select_Cat2</definedName>
    <definedName name="Select_Cat2" localSheetId="95">[17]!Select_Cat2</definedName>
    <definedName name="Select_Cat2" localSheetId="96">[17]!Select_Cat2</definedName>
    <definedName name="Select_Cat2" localSheetId="97">[17]!Select_Cat2</definedName>
    <definedName name="Select_Cat2" localSheetId="98">[17]!Select_Cat2</definedName>
    <definedName name="Select_Cat2" localSheetId="99">[17]!Select_Cat2</definedName>
    <definedName name="Select_Cat2" localSheetId="15">[17]!Select_Cat2</definedName>
    <definedName name="Select_Cat2" localSheetId="16">[17]!Select_Cat2</definedName>
    <definedName name="Select_Cat2" localSheetId="17">[17]!Select_Cat2</definedName>
    <definedName name="Select_Cat2" localSheetId="18">[17]!Select_Cat2</definedName>
    <definedName name="Select_Cat2" localSheetId="19">[17]!Select_Cat2</definedName>
    <definedName name="Select_Cat2" localSheetId="20">[17]!Select_Cat2</definedName>
    <definedName name="Select_Cat2" localSheetId="21">[17]!Select_Cat2</definedName>
    <definedName name="Select_Cat2" localSheetId="14">[17]!Select_Cat2</definedName>
    <definedName name="Select_Cat2" localSheetId="7">[17]!Select_Cat2</definedName>
    <definedName name="Select_Cat2" localSheetId="8">[17]!Select_Cat2</definedName>
    <definedName name="Select_Cat2" localSheetId="9">[17]!Select_Cat2</definedName>
    <definedName name="Select_Cat2" localSheetId="10">[17]!Select_Cat2</definedName>
    <definedName name="Select_Cat2" localSheetId="11">[17]!Select_Cat2</definedName>
    <definedName name="Select_Cat2" localSheetId="12">[17]!Select_Cat2</definedName>
    <definedName name="Select_Cat2" localSheetId="13">[17]!Select_Cat2</definedName>
    <definedName name="Select_Cat2" localSheetId="5">[17]!Select_Cat2</definedName>
    <definedName name="Select_Cat2" localSheetId="6">[17]!Select_Cat2</definedName>
    <definedName name="Select_Cat2">[17]!Select_Cat2</definedName>
    <definedName name="Select_Cat3" localSheetId="22">[17]!Select_Cat3</definedName>
    <definedName name="Select_Cat3" localSheetId="23">[17]!Select_Cat3</definedName>
    <definedName name="Select_Cat3" localSheetId="24">[17]!Select_Cat3</definedName>
    <definedName name="Select_Cat3" localSheetId="25">[17]!Select_Cat3</definedName>
    <definedName name="Select_Cat3" localSheetId="26">[17]!Select_Cat3</definedName>
    <definedName name="Select_Cat3" localSheetId="27">[17]!Select_Cat3</definedName>
    <definedName name="Select_Cat3" localSheetId="28">[17]!Select_Cat3</definedName>
    <definedName name="Select_Cat3" localSheetId="29">[17]!Select_Cat3</definedName>
    <definedName name="Select_Cat3" localSheetId="30">[17]!Select_Cat3</definedName>
    <definedName name="Select_Cat3" localSheetId="31">[17]!Select_Cat3</definedName>
    <definedName name="Select_Cat3" localSheetId="32">[17]!Select_Cat3</definedName>
    <definedName name="Select_Cat3" localSheetId="33">[17]!Select_Cat3</definedName>
    <definedName name="Select_Cat3" localSheetId="34">[17]!Select_Cat3</definedName>
    <definedName name="Select_Cat3" localSheetId="35">[17]!Select_Cat3</definedName>
    <definedName name="Select_Cat3" localSheetId="36">[17]!Select_Cat3</definedName>
    <definedName name="Select_Cat3" localSheetId="37">[17]!Select_Cat3</definedName>
    <definedName name="Select_Cat3" localSheetId="38">[17]!Select_Cat3</definedName>
    <definedName name="Select_Cat3" localSheetId="39">[17]!Select_Cat3</definedName>
    <definedName name="Select_Cat3" localSheetId="40">[17]!Select_Cat3</definedName>
    <definedName name="Select_Cat3" localSheetId="41">[17]!Select_Cat3</definedName>
    <definedName name="Select_Cat3" localSheetId="42">[17]!Select_Cat3</definedName>
    <definedName name="Select_Cat3" localSheetId="45">[17]!Select_Cat3</definedName>
    <definedName name="Select_Cat3" localSheetId="43">[17]!Select_Cat3</definedName>
    <definedName name="Select_Cat3" localSheetId="44">[17]!Select_Cat3</definedName>
    <definedName name="Select_Cat3" localSheetId="46">[17]!Select_Cat3</definedName>
    <definedName name="Select_Cat3" localSheetId="47">[17]!Select_Cat3</definedName>
    <definedName name="Select_Cat3" localSheetId="48">[17]!Select_Cat3</definedName>
    <definedName name="Select_Cat3" localSheetId="49">[17]!Select_Cat3</definedName>
    <definedName name="Select_Cat3" localSheetId="50">[17]!Select_Cat3</definedName>
    <definedName name="Select_Cat3" localSheetId="51">[17]!Select_Cat3</definedName>
    <definedName name="Select_Cat3" localSheetId="52">[17]!Select_Cat3</definedName>
    <definedName name="Select_Cat3" localSheetId="53">[17]!Select_Cat3</definedName>
    <definedName name="Select_Cat3" localSheetId="54">[17]!Select_Cat3</definedName>
    <definedName name="Select_Cat3" localSheetId="55">[17]!Select_Cat3</definedName>
    <definedName name="Select_Cat3" localSheetId="56">[17]!Select_Cat3</definedName>
    <definedName name="Select_Cat3" localSheetId="57">[17]!Select_Cat3</definedName>
    <definedName name="Select_Cat3" localSheetId="58">[17]!Select_Cat3</definedName>
    <definedName name="Select_Cat3" localSheetId="59">[17]!Select_Cat3</definedName>
    <definedName name="Select_Cat3" localSheetId="60">[17]!Select_Cat3</definedName>
    <definedName name="Select_Cat3" localSheetId="61">[17]!Select_Cat3</definedName>
    <definedName name="Select_Cat3" localSheetId="62">[17]!Select_Cat3</definedName>
    <definedName name="Select_Cat3" localSheetId="63">[17]!Select_Cat3</definedName>
    <definedName name="Select_Cat3" localSheetId="64">[17]!Select_Cat3</definedName>
    <definedName name="Select_Cat3" localSheetId="65">[17]!Select_Cat3</definedName>
    <definedName name="Select_Cat3" localSheetId="66">[17]!Select_Cat3</definedName>
    <definedName name="Select_Cat3" localSheetId="67">[17]!Select_Cat3</definedName>
    <definedName name="Select_Cat3" localSheetId="68">[17]!Select_Cat3</definedName>
    <definedName name="Select_Cat3" localSheetId="69">[17]!Select_Cat3</definedName>
    <definedName name="Select_Cat3" localSheetId="70">[17]!Select_Cat3</definedName>
    <definedName name="Select_Cat3" localSheetId="71">[17]!Select_Cat3</definedName>
    <definedName name="Select_Cat3" localSheetId="72">[17]!Select_Cat3</definedName>
    <definedName name="Select_Cat3" localSheetId="73">[17]!Select_Cat3</definedName>
    <definedName name="Select_Cat3" localSheetId="74">[17]!Select_Cat3</definedName>
    <definedName name="Select_Cat3" localSheetId="75">[17]!Select_Cat3</definedName>
    <definedName name="Select_Cat3" localSheetId="76">[17]!Select_Cat3</definedName>
    <definedName name="Select_Cat3" localSheetId="77">[17]!Select_Cat3</definedName>
    <definedName name="Select_Cat3" localSheetId="78">[17]!Select_Cat3</definedName>
    <definedName name="Select_Cat3" localSheetId="79">[17]!Select_Cat3</definedName>
    <definedName name="Select_Cat3" localSheetId="80">[17]!Select_Cat3</definedName>
    <definedName name="Select_Cat3" localSheetId="81">[17]!Select_Cat3</definedName>
    <definedName name="Select_Cat3" localSheetId="82">[17]!Select_Cat3</definedName>
    <definedName name="Select_Cat3" localSheetId="83">[17]!Select_Cat3</definedName>
    <definedName name="Select_Cat3" localSheetId="84">[17]!Select_Cat3</definedName>
    <definedName name="Select_Cat3" localSheetId="85">[17]!Select_Cat3</definedName>
    <definedName name="Select_Cat3" localSheetId="86">[17]!Select_Cat3</definedName>
    <definedName name="Select_Cat3" localSheetId="87">[17]!Select_Cat3</definedName>
    <definedName name="Select_Cat3" localSheetId="88">[17]!Select_Cat3</definedName>
    <definedName name="Select_Cat3" localSheetId="89">[17]!Select_Cat3</definedName>
    <definedName name="Select_Cat3" localSheetId="90">[17]!Select_Cat3</definedName>
    <definedName name="Select_Cat3" localSheetId="91">[17]!Select_Cat3</definedName>
    <definedName name="Select_Cat3" localSheetId="92">[17]!Select_Cat3</definedName>
    <definedName name="Select_Cat3" localSheetId="93">[17]!Select_Cat3</definedName>
    <definedName name="Select_Cat3" localSheetId="94">[17]!Select_Cat3</definedName>
    <definedName name="Select_Cat3" localSheetId="95">[17]!Select_Cat3</definedName>
    <definedName name="Select_Cat3" localSheetId="96">[17]!Select_Cat3</definedName>
    <definedName name="Select_Cat3" localSheetId="97">[17]!Select_Cat3</definedName>
    <definedName name="Select_Cat3" localSheetId="98">[17]!Select_Cat3</definedName>
    <definedName name="Select_Cat3" localSheetId="99">[17]!Select_Cat3</definedName>
    <definedName name="Select_Cat3" localSheetId="15">[17]!Select_Cat3</definedName>
    <definedName name="Select_Cat3" localSheetId="16">[17]!Select_Cat3</definedName>
    <definedName name="Select_Cat3" localSheetId="17">[17]!Select_Cat3</definedName>
    <definedName name="Select_Cat3" localSheetId="18">[17]!Select_Cat3</definedName>
    <definedName name="Select_Cat3" localSheetId="19">[17]!Select_Cat3</definedName>
    <definedName name="Select_Cat3" localSheetId="20">[17]!Select_Cat3</definedName>
    <definedName name="Select_Cat3" localSheetId="21">[17]!Select_Cat3</definedName>
    <definedName name="Select_Cat3" localSheetId="14">[17]!Select_Cat3</definedName>
    <definedName name="Select_Cat3" localSheetId="7">[17]!Select_Cat3</definedName>
    <definedName name="Select_Cat3" localSheetId="8">[17]!Select_Cat3</definedName>
    <definedName name="Select_Cat3" localSheetId="9">[17]!Select_Cat3</definedName>
    <definedName name="Select_Cat3" localSheetId="10">[17]!Select_Cat3</definedName>
    <definedName name="Select_Cat3" localSheetId="11">[17]!Select_Cat3</definedName>
    <definedName name="Select_Cat3" localSheetId="12">[17]!Select_Cat3</definedName>
    <definedName name="Select_Cat3" localSheetId="13">[17]!Select_Cat3</definedName>
    <definedName name="Select_Cat3" localSheetId="5">[17]!Select_Cat3</definedName>
    <definedName name="Select_Cat3" localSheetId="6">[17]!Select_Cat3</definedName>
    <definedName name="Select_Cat3">[17]!Select_Cat3</definedName>
    <definedName name="Select_CCat1" localSheetId="22">[18]!Select_CCat1</definedName>
    <definedName name="Select_CCat1" localSheetId="23">[18]!Select_CCat1</definedName>
    <definedName name="Select_CCat1" localSheetId="24">[18]!Select_CCat1</definedName>
    <definedName name="Select_CCat1" localSheetId="25">[18]!Select_CCat1</definedName>
    <definedName name="Select_CCat1" localSheetId="26">[18]!Select_CCat1</definedName>
    <definedName name="Select_CCat1" localSheetId="27">[18]!Select_CCat1</definedName>
    <definedName name="Select_CCat1" localSheetId="28">[18]!Select_CCat1</definedName>
    <definedName name="Select_CCat1" localSheetId="29">[18]!Select_CCat1</definedName>
    <definedName name="Select_CCat1" localSheetId="30">[18]!Select_CCat1</definedName>
    <definedName name="Select_CCat1" localSheetId="31">[18]!Select_CCat1</definedName>
    <definedName name="Select_CCat1" localSheetId="32">[18]!Select_CCat1</definedName>
    <definedName name="Select_CCat1" localSheetId="33">[18]!Select_CCat1</definedName>
    <definedName name="Select_CCat1" localSheetId="34">[18]!Select_CCat1</definedName>
    <definedName name="Select_CCat1" localSheetId="35">[18]!Select_CCat1</definedName>
    <definedName name="Select_CCat1" localSheetId="36">[18]!Select_CCat1</definedName>
    <definedName name="Select_CCat1" localSheetId="37">[18]!Select_CCat1</definedName>
    <definedName name="Select_CCat1" localSheetId="38">[18]!Select_CCat1</definedName>
    <definedName name="Select_CCat1" localSheetId="39">[18]!Select_CCat1</definedName>
    <definedName name="Select_CCat1" localSheetId="40">[18]!Select_CCat1</definedName>
    <definedName name="Select_CCat1" localSheetId="41">[18]!Select_CCat1</definedName>
    <definedName name="Select_CCat1" localSheetId="42">[18]!Select_CCat1</definedName>
    <definedName name="Select_CCat1" localSheetId="45">[18]!Select_CCat1</definedName>
    <definedName name="Select_CCat1" localSheetId="43">[18]!Select_CCat1</definedName>
    <definedName name="Select_CCat1" localSheetId="44">[18]!Select_CCat1</definedName>
    <definedName name="Select_CCat1" localSheetId="46">[18]!Select_CCat1</definedName>
    <definedName name="Select_CCat1" localSheetId="47">[18]!Select_CCat1</definedName>
    <definedName name="Select_CCat1" localSheetId="48">[18]!Select_CCat1</definedName>
    <definedName name="Select_CCat1" localSheetId="49">[18]!Select_CCat1</definedName>
    <definedName name="Select_CCat1" localSheetId="50">[18]!Select_CCat1</definedName>
    <definedName name="Select_CCat1" localSheetId="51">[18]!Select_CCat1</definedName>
    <definedName name="Select_CCat1" localSheetId="52">[18]!Select_CCat1</definedName>
    <definedName name="Select_CCat1" localSheetId="53">[18]!Select_CCat1</definedName>
    <definedName name="Select_CCat1" localSheetId="54">[18]!Select_CCat1</definedName>
    <definedName name="Select_CCat1" localSheetId="55">[18]!Select_CCat1</definedName>
    <definedName name="Select_CCat1" localSheetId="56">[18]!Select_CCat1</definedName>
    <definedName name="Select_CCat1" localSheetId="57">[18]!Select_CCat1</definedName>
    <definedName name="Select_CCat1" localSheetId="58">[18]!Select_CCat1</definedName>
    <definedName name="Select_CCat1" localSheetId="59">[18]!Select_CCat1</definedName>
    <definedName name="Select_CCat1" localSheetId="60">[18]!Select_CCat1</definedName>
    <definedName name="Select_CCat1" localSheetId="61">[18]!Select_CCat1</definedName>
    <definedName name="Select_CCat1" localSheetId="62">[18]!Select_CCat1</definedName>
    <definedName name="Select_CCat1" localSheetId="63">[18]!Select_CCat1</definedName>
    <definedName name="Select_CCat1" localSheetId="64">[18]!Select_CCat1</definedName>
    <definedName name="Select_CCat1" localSheetId="65">[18]!Select_CCat1</definedName>
    <definedName name="Select_CCat1" localSheetId="66">[18]!Select_CCat1</definedName>
    <definedName name="Select_CCat1" localSheetId="67">[18]!Select_CCat1</definedName>
    <definedName name="Select_CCat1" localSheetId="68">[18]!Select_CCat1</definedName>
    <definedName name="Select_CCat1" localSheetId="69">[18]!Select_CCat1</definedName>
    <definedName name="Select_CCat1" localSheetId="70">[18]!Select_CCat1</definedName>
    <definedName name="Select_CCat1" localSheetId="71">[18]!Select_CCat1</definedName>
    <definedName name="Select_CCat1" localSheetId="72">[18]!Select_CCat1</definedName>
    <definedName name="Select_CCat1" localSheetId="73">[18]!Select_CCat1</definedName>
    <definedName name="Select_CCat1" localSheetId="74">[18]!Select_CCat1</definedName>
    <definedName name="Select_CCat1" localSheetId="75">[18]!Select_CCat1</definedName>
    <definedName name="Select_CCat1" localSheetId="76">[18]!Select_CCat1</definedName>
    <definedName name="Select_CCat1" localSheetId="77">[18]!Select_CCat1</definedName>
    <definedName name="Select_CCat1" localSheetId="78">[18]!Select_CCat1</definedName>
    <definedName name="Select_CCat1" localSheetId="79">[18]!Select_CCat1</definedName>
    <definedName name="Select_CCat1" localSheetId="80">[18]!Select_CCat1</definedName>
    <definedName name="Select_CCat1" localSheetId="81">[18]!Select_CCat1</definedName>
    <definedName name="Select_CCat1" localSheetId="82">[18]!Select_CCat1</definedName>
    <definedName name="Select_CCat1" localSheetId="83">[18]!Select_CCat1</definedName>
    <definedName name="Select_CCat1" localSheetId="84">[18]!Select_CCat1</definedName>
    <definedName name="Select_CCat1" localSheetId="85">[18]!Select_CCat1</definedName>
    <definedName name="Select_CCat1" localSheetId="86">[18]!Select_CCat1</definedName>
    <definedName name="Select_CCat1" localSheetId="87">[18]!Select_CCat1</definedName>
    <definedName name="Select_CCat1" localSheetId="88">[18]!Select_CCat1</definedName>
    <definedName name="Select_CCat1" localSheetId="89">[18]!Select_CCat1</definedName>
    <definedName name="Select_CCat1" localSheetId="90">[18]!Select_CCat1</definedName>
    <definedName name="Select_CCat1" localSheetId="91">[18]!Select_CCat1</definedName>
    <definedName name="Select_CCat1" localSheetId="92">[18]!Select_CCat1</definedName>
    <definedName name="Select_CCat1" localSheetId="93">[18]!Select_CCat1</definedName>
    <definedName name="Select_CCat1" localSheetId="94">[18]!Select_CCat1</definedName>
    <definedName name="Select_CCat1" localSheetId="95">[18]!Select_CCat1</definedName>
    <definedName name="Select_CCat1" localSheetId="96">[18]!Select_CCat1</definedName>
    <definedName name="Select_CCat1" localSheetId="97">[18]!Select_CCat1</definedName>
    <definedName name="Select_CCat1" localSheetId="98">[18]!Select_CCat1</definedName>
    <definedName name="Select_CCat1" localSheetId="99">[18]!Select_CCat1</definedName>
    <definedName name="Select_CCat1" localSheetId="15">[18]!Select_CCat1</definedName>
    <definedName name="Select_CCat1" localSheetId="16">[18]!Select_CCat1</definedName>
    <definedName name="Select_CCat1" localSheetId="17">[18]!Select_CCat1</definedName>
    <definedName name="Select_CCat1" localSheetId="18">[18]!Select_CCat1</definedName>
    <definedName name="Select_CCat1" localSheetId="19">[18]!Select_CCat1</definedName>
    <definedName name="Select_CCat1" localSheetId="20">[18]!Select_CCat1</definedName>
    <definedName name="Select_CCat1" localSheetId="21">[18]!Select_CCat1</definedName>
    <definedName name="Select_CCat1" localSheetId="14">[18]!Select_CCat1</definedName>
    <definedName name="Select_CCat1" localSheetId="7">[18]!Select_CCat1</definedName>
    <definedName name="Select_CCat1" localSheetId="8">[18]!Select_CCat1</definedName>
    <definedName name="Select_CCat1" localSheetId="9">[18]!Select_CCat1</definedName>
    <definedName name="Select_CCat1" localSheetId="10">[18]!Select_CCat1</definedName>
    <definedName name="Select_CCat1" localSheetId="11">[18]!Select_CCat1</definedName>
    <definedName name="Select_CCat1" localSheetId="12">[18]!Select_CCat1</definedName>
    <definedName name="Select_CCat1" localSheetId="13">[18]!Select_CCat1</definedName>
    <definedName name="Select_CCat1" localSheetId="5">[18]!Select_CCat1</definedName>
    <definedName name="Select_CCat1" localSheetId="6">[18]!Select_CCat1</definedName>
    <definedName name="Select_CCat1">[18]!Select_CCat1</definedName>
    <definedName name="Select_CCat2" localSheetId="22">[18]!Select_CCat2</definedName>
    <definedName name="Select_CCat2" localSheetId="23">[18]!Select_CCat2</definedName>
    <definedName name="Select_CCat2" localSheetId="24">[18]!Select_CCat2</definedName>
    <definedName name="Select_CCat2" localSheetId="25">[18]!Select_CCat2</definedName>
    <definedName name="Select_CCat2" localSheetId="26">[18]!Select_CCat2</definedName>
    <definedName name="Select_CCat2" localSheetId="27">[18]!Select_CCat2</definedName>
    <definedName name="Select_CCat2" localSheetId="28">[18]!Select_CCat2</definedName>
    <definedName name="Select_CCat2" localSheetId="29">[18]!Select_CCat2</definedName>
    <definedName name="Select_CCat2" localSheetId="30">[18]!Select_CCat2</definedName>
    <definedName name="Select_CCat2" localSheetId="31">[18]!Select_CCat2</definedName>
    <definedName name="Select_CCat2" localSheetId="32">[18]!Select_CCat2</definedName>
    <definedName name="Select_CCat2" localSheetId="33">[18]!Select_CCat2</definedName>
    <definedName name="Select_CCat2" localSheetId="34">[18]!Select_CCat2</definedName>
    <definedName name="Select_CCat2" localSheetId="35">[18]!Select_CCat2</definedName>
    <definedName name="Select_CCat2" localSheetId="36">[18]!Select_CCat2</definedName>
    <definedName name="Select_CCat2" localSheetId="37">[18]!Select_CCat2</definedName>
    <definedName name="Select_CCat2" localSheetId="38">[18]!Select_CCat2</definedName>
    <definedName name="Select_CCat2" localSheetId="39">[18]!Select_CCat2</definedName>
    <definedName name="Select_CCat2" localSheetId="40">[18]!Select_CCat2</definedName>
    <definedName name="Select_CCat2" localSheetId="41">[18]!Select_CCat2</definedName>
    <definedName name="Select_CCat2" localSheetId="42">[18]!Select_CCat2</definedName>
    <definedName name="Select_CCat2" localSheetId="45">[18]!Select_CCat2</definedName>
    <definedName name="Select_CCat2" localSheetId="43">[18]!Select_CCat2</definedName>
    <definedName name="Select_CCat2" localSheetId="44">[18]!Select_CCat2</definedName>
    <definedName name="Select_CCat2" localSheetId="46">[18]!Select_CCat2</definedName>
    <definedName name="Select_CCat2" localSheetId="47">[18]!Select_CCat2</definedName>
    <definedName name="Select_CCat2" localSheetId="48">[18]!Select_CCat2</definedName>
    <definedName name="Select_CCat2" localSheetId="49">[18]!Select_CCat2</definedName>
    <definedName name="Select_CCat2" localSheetId="50">[18]!Select_CCat2</definedName>
    <definedName name="Select_CCat2" localSheetId="51">[18]!Select_CCat2</definedName>
    <definedName name="Select_CCat2" localSheetId="52">[18]!Select_CCat2</definedName>
    <definedName name="Select_CCat2" localSheetId="53">[18]!Select_CCat2</definedName>
    <definedName name="Select_CCat2" localSheetId="54">[18]!Select_CCat2</definedName>
    <definedName name="Select_CCat2" localSheetId="55">[18]!Select_CCat2</definedName>
    <definedName name="Select_CCat2" localSheetId="56">[18]!Select_CCat2</definedName>
    <definedName name="Select_CCat2" localSheetId="57">[18]!Select_CCat2</definedName>
    <definedName name="Select_CCat2" localSheetId="58">[18]!Select_CCat2</definedName>
    <definedName name="Select_CCat2" localSheetId="59">[18]!Select_CCat2</definedName>
    <definedName name="Select_CCat2" localSheetId="60">[18]!Select_CCat2</definedName>
    <definedName name="Select_CCat2" localSheetId="61">[18]!Select_CCat2</definedName>
    <definedName name="Select_CCat2" localSheetId="62">[18]!Select_CCat2</definedName>
    <definedName name="Select_CCat2" localSheetId="63">[18]!Select_CCat2</definedName>
    <definedName name="Select_CCat2" localSheetId="64">[18]!Select_CCat2</definedName>
    <definedName name="Select_CCat2" localSheetId="65">[18]!Select_CCat2</definedName>
    <definedName name="Select_CCat2" localSheetId="66">[18]!Select_CCat2</definedName>
    <definedName name="Select_CCat2" localSheetId="67">[18]!Select_CCat2</definedName>
    <definedName name="Select_CCat2" localSheetId="68">[18]!Select_CCat2</definedName>
    <definedName name="Select_CCat2" localSheetId="69">[18]!Select_CCat2</definedName>
    <definedName name="Select_CCat2" localSheetId="70">[18]!Select_CCat2</definedName>
    <definedName name="Select_CCat2" localSheetId="71">[18]!Select_CCat2</definedName>
    <definedName name="Select_CCat2" localSheetId="72">[18]!Select_CCat2</definedName>
    <definedName name="Select_CCat2" localSheetId="73">[18]!Select_CCat2</definedName>
    <definedName name="Select_CCat2" localSheetId="74">[18]!Select_CCat2</definedName>
    <definedName name="Select_CCat2" localSheetId="75">[18]!Select_CCat2</definedName>
    <definedName name="Select_CCat2" localSheetId="76">[18]!Select_CCat2</definedName>
    <definedName name="Select_CCat2" localSheetId="77">[18]!Select_CCat2</definedName>
    <definedName name="Select_CCat2" localSheetId="78">[18]!Select_CCat2</definedName>
    <definedName name="Select_CCat2" localSheetId="79">[18]!Select_CCat2</definedName>
    <definedName name="Select_CCat2" localSheetId="80">[18]!Select_CCat2</definedName>
    <definedName name="Select_CCat2" localSheetId="81">[18]!Select_CCat2</definedName>
    <definedName name="Select_CCat2" localSheetId="82">[18]!Select_CCat2</definedName>
    <definedName name="Select_CCat2" localSheetId="83">[18]!Select_CCat2</definedName>
    <definedName name="Select_CCat2" localSheetId="84">[18]!Select_CCat2</definedName>
    <definedName name="Select_CCat2" localSheetId="85">[18]!Select_CCat2</definedName>
    <definedName name="Select_CCat2" localSheetId="86">[18]!Select_CCat2</definedName>
    <definedName name="Select_CCat2" localSheetId="87">[18]!Select_CCat2</definedName>
    <definedName name="Select_CCat2" localSheetId="88">[18]!Select_CCat2</definedName>
    <definedName name="Select_CCat2" localSheetId="89">[18]!Select_CCat2</definedName>
    <definedName name="Select_CCat2" localSheetId="90">[18]!Select_CCat2</definedName>
    <definedName name="Select_CCat2" localSheetId="91">[18]!Select_CCat2</definedName>
    <definedName name="Select_CCat2" localSheetId="92">[18]!Select_CCat2</definedName>
    <definedName name="Select_CCat2" localSheetId="93">[18]!Select_CCat2</definedName>
    <definedName name="Select_CCat2" localSheetId="94">[18]!Select_CCat2</definedName>
    <definedName name="Select_CCat2" localSheetId="95">[18]!Select_CCat2</definedName>
    <definedName name="Select_CCat2" localSheetId="96">[18]!Select_CCat2</definedName>
    <definedName name="Select_CCat2" localSheetId="97">[18]!Select_CCat2</definedName>
    <definedName name="Select_CCat2" localSheetId="98">[18]!Select_CCat2</definedName>
    <definedName name="Select_CCat2" localSheetId="99">[18]!Select_CCat2</definedName>
    <definedName name="Select_CCat2" localSheetId="15">[18]!Select_CCat2</definedName>
    <definedName name="Select_CCat2" localSheetId="16">[18]!Select_CCat2</definedName>
    <definedName name="Select_CCat2" localSheetId="17">[18]!Select_CCat2</definedName>
    <definedName name="Select_CCat2" localSheetId="18">[18]!Select_CCat2</definedName>
    <definedName name="Select_CCat2" localSheetId="19">[18]!Select_CCat2</definedName>
    <definedName name="Select_CCat2" localSheetId="20">[18]!Select_CCat2</definedName>
    <definedName name="Select_CCat2" localSheetId="21">[18]!Select_CCat2</definedName>
    <definedName name="Select_CCat2" localSheetId="14">[18]!Select_CCat2</definedName>
    <definedName name="Select_CCat2" localSheetId="7">[18]!Select_CCat2</definedName>
    <definedName name="Select_CCat2" localSheetId="8">[18]!Select_CCat2</definedName>
    <definedName name="Select_CCat2" localSheetId="9">[18]!Select_CCat2</definedName>
    <definedName name="Select_CCat2" localSheetId="10">[18]!Select_CCat2</definedName>
    <definedName name="Select_CCat2" localSheetId="11">[18]!Select_CCat2</definedName>
    <definedName name="Select_CCat2" localSheetId="12">[18]!Select_CCat2</definedName>
    <definedName name="Select_CCat2" localSheetId="13">[18]!Select_CCat2</definedName>
    <definedName name="Select_CCat2" localSheetId="5">[18]!Select_CCat2</definedName>
    <definedName name="Select_CCat2" localSheetId="6">[18]!Select_CCat2</definedName>
    <definedName name="Select_CCat2">[18]!Select_CCat2</definedName>
    <definedName name="Select_CCat3" localSheetId="22">[18]!Select_CCat3</definedName>
    <definedName name="Select_CCat3" localSheetId="23">[18]!Select_CCat3</definedName>
    <definedName name="Select_CCat3" localSheetId="24">[18]!Select_CCat3</definedName>
    <definedName name="Select_CCat3" localSheetId="25">[18]!Select_CCat3</definedName>
    <definedName name="Select_CCat3" localSheetId="26">[18]!Select_CCat3</definedName>
    <definedName name="Select_CCat3" localSheetId="27">[18]!Select_CCat3</definedName>
    <definedName name="Select_CCat3" localSheetId="28">[18]!Select_CCat3</definedName>
    <definedName name="Select_CCat3" localSheetId="29">[18]!Select_CCat3</definedName>
    <definedName name="Select_CCat3" localSheetId="30">[18]!Select_CCat3</definedName>
    <definedName name="Select_CCat3" localSheetId="31">[18]!Select_CCat3</definedName>
    <definedName name="Select_CCat3" localSheetId="32">[18]!Select_CCat3</definedName>
    <definedName name="Select_CCat3" localSheetId="33">[18]!Select_CCat3</definedName>
    <definedName name="Select_CCat3" localSheetId="34">[18]!Select_CCat3</definedName>
    <definedName name="Select_CCat3" localSheetId="35">[18]!Select_CCat3</definedName>
    <definedName name="Select_CCat3" localSheetId="36">[18]!Select_CCat3</definedName>
    <definedName name="Select_CCat3" localSheetId="37">[18]!Select_CCat3</definedName>
    <definedName name="Select_CCat3" localSheetId="38">[18]!Select_CCat3</definedName>
    <definedName name="Select_CCat3" localSheetId="39">[18]!Select_CCat3</definedName>
    <definedName name="Select_CCat3" localSheetId="40">[18]!Select_CCat3</definedName>
    <definedName name="Select_CCat3" localSheetId="41">[18]!Select_CCat3</definedName>
    <definedName name="Select_CCat3" localSheetId="42">[18]!Select_CCat3</definedName>
    <definedName name="Select_CCat3" localSheetId="45">[18]!Select_CCat3</definedName>
    <definedName name="Select_CCat3" localSheetId="43">[18]!Select_CCat3</definedName>
    <definedName name="Select_CCat3" localSheetId="44">[18]!Select_CCat3</definedName>
    <definedName name="Select_CCat3" localSheetId="46">[18]!Select_CCat3</definedName>
    <definedName name="Select_CCat3" localSheetId="47">[18]!Select_CCat3</definedName>
    <definedName name="Select_CCat3" localSheetId="48">[18]!Select_CCat3</definedName>
    <definedName name="Select_CCat3" localSheetId="49">[18]!Select_CCat3</definedName>
    <definedName name="Select_CCat3" localSheetId="50">[18]!Select_CCat3</definedName>
    <definedName name="Select_CCat3" localSheetId="51">[18]!Select_CCat3</definedName>
    <definedName name="Select_CCat3" localSheetId="52">[18]!Select_CCat3</definedName>
    <definedName name="Select_CCat3" localSheetId="53">[18]!Select_CCat3</definedName>
    <definedName name="Select_CCat3" localSheetId="54">[18]!Select_CCat3</definedName>
    <definedName name="Select_CCat3" localSheetId="55">[18]!Select_CCat3</definedName>
    <definedName name="Select_CCat3" localSheetId="56">[18]!Select_CCat3</definedName>
    <definedName name="Select_CCat3" localSheetId="57">[18]!Select_CCat3</definedName>
    <definedName name="Select_CCat3" localSheetId="58">[18]!Select_CCat3</definedName>
    <definedName name="Select_CCat3" localSheetId="59">[18]!Select_CCat3</definedName>
    <definedName name="Select_CCat3" localSheetId="60">[18]!Select_CCat3</definedName>
    <definedName name="Select_CCat3" localSheetId="61">[18]!Select_CCat3</definedName>
    <definedName name="Select_CCat3" localSheetId="62">[18]!Select_CCat3</definedName>
    <definedName name="Select_CCat3" localSheetId="63">[18]!Select_CCat3</definedName>
    <definedName name="Select_CCat3" localSheetId="64">[18]!Select_CCat3</definedName>
    <definedName name="Select_CCat3" localSheetId="65">[18]!Select_CCat3</definedName>
    <definedName name="Select_CCat3" localSheetId="66">[18]!Select_CCat3</definedName>
    <definedName name="Select_CCat3" localSheetId="67">[18]!Select_CCat3</definedName>
    <definedName name="Select_CCat3" localSheetId="68">[18]!Select_CCat3</definedName>
    <definedName name="Select_CCat3" localSheetId="69">[18]!Select_CCat3</definedName>
    <definedName name="Select_CCat3" localSheetId="70">[18]!Select_CCat3</definedName>
    <definedName name="Select_CCat3" localSheetId="71">[18]!Select_CCat3</definedName>
    <definedName name="Select_CCat3" localSheetId="72">[18]!Select_CCat3</definedName>
    <definedName name="Select_CCat3" localSheetId="73">[18]!Select_CCat3</definedName>
    <definedName name="Select_CCat3" localSheetId="74">[18]!Select_CCat3</definedName>
    <definedName name="Select_CCat3" localSheetId="75">[18]!Select_CCat3</definedName>
    <definedName name="Select_CCat3" localSheetId="76">[18]!Select_CCat3</definedName>
    <definedName name="Select_CCat3" localSheetId="77">[18]!Select_CCat3</definedName>
    <definedName name="Select_CCat3" localSheetId="78">[18]!Select_CCat3</definedName>
    <definedName name="Select_CCat3" localSheetId="79">[18]!Select_CCat3</definedName>
    <definedName name="Select_CCat3" localSheetId="80">[18]!Select_CCat3</definedName>
    <definedName name="Select_CCat3" localSheetId="81">[18]!Select_CCat3</definedName>
    <definedName name="Select_CCat3" localSheetId="82">[18]!Select_CCat3</definedName>
    <definedName name="Select_CCat3" localSheetId="83">[18]!Select_CCat3</definedName>
    <definedName name="Select_CCat3" localSheetId="84">[18]!Select_CCat3</definedName>
    <definedName name="Select_CCat3" localSheetId="85">[18]!Select_CCat3</definedName>
    <definedName name="Select_CCat3" localSheetId="86">[18]!Select_CCat3</definedName>
    <definedName name="Select_CCat3" localSheetId="87">[18]!Select_CCat3</definedName>
    <definedName name="Select_CCat3" localSheetId="88">[18]!Select_CCat3</definedName>
    <definedName name="Select_CCat3" localSheetId="89">[18]!Select_CCat3</definedName>
    <definedName name="Select_CCat3" localSheetId="90">[18]!Select_CCat3</definedName>
    <definedName name="Select_CCat3" localSheetId="91">[18]!Select_CCat3</definedName>
    <definedName name="Select_CCat3" localSheetId="92">[18]!Select_CCat3</definedName>
    <definedName name="Select_CCat3" localSheetId="93">[18]!Select_CCat3</definedName>
    <definedName name="Select_CCat3" localSheetId="94">[18]!Select_CCat3</definedName>
    <definedName name="Select_CCat3" localSheetId="95">[18]!Select_CCat3</definedName>
    <definedName name="Select_CCat3" localSheetId="96">[18]!Select_CCat3</definedName>
    <definedName name="Select_CCat3" localSheetId="97">[18]!Select_CCat3</definedName>
    <definedName name="Select_CCat3" localSheetId="98">[18]!Select_CCat3</definedName>
    <definedName name="Select_CCat3" localSheetId="99">[18]!Select_CCat3</definedName>
    <definedName name="Select_CCat3" localSheetId="15">[18]!Select_CCat3</definedName>
    <definedName name="Select_CCat3" localSheetId="16">[18]!Select_CCat3</definedName>
    <definedName name="Select_CCat3" localSheetId="17">[18]!Select_CCat3</definedName>
    <definedName name="Select_CCat3" localSheetId="18">[18]!Select_CCat3</definedName>
    <definedName name="Select_CCat3" localSheetId="19">[18]!Select_CCat3</definedName>
    <definedName name="Select_CCat3" localSheetId="20">[18]!Select_CCat3</definedName>
    <definedName name="Select_CCat3" localSheetId="21">[18]!Select_CCat3</definedName>
    <definedName name="Select_CCat3" localSheetId="14">[18]!Select_CCat3</definedName>
    <definedName name="Select_CCat3" localSheetId="7">[18]!Select_CCat3</definedName>
    <definedName name="Select_CCat3" localSheetId="8">[18]!Select_CCat3</definedName>
    <definedName name="Select_CCat3" localSheetId="9">[18]!Select_CCat3</definedName>
    <definedName name="Select_CCat3" localSheetId="10">[18]!Select_CCat3</definedName>
    <definedName name="Select_CCat3" localSheetId="11">[18]!Select_CCat3</definedName>
    <definedName name="Select_CCat3" localSheetId="12">[18]!Select_CCat3</definedName>
    <definedName name="Select_CCat3" localSheetId="13">[18]!Select_CCat3</definedName>
    <definedName name="Select_CCat3" localSheetId="5">[18]!Select_CCat3</definedName>
    <definedName name="Select_CCat3" localSheetId="6">[18]!Select_CCat3</definedName>
    <definedName name="Select_CCat3">[18]!Select_CCat3</definedName>
    <definedName name="Select_FCat1" localSheetId="22">[11]!Select_FCat1</definedName>
    <definedName name="Select_FCat1" localSheetId="23">[11]!Select_FCat1</definedName>
    <definedName name="Select_FCat1" localSheetId="24">[11]!Select_FCat1</definedName>
    <definedName name="Select_FCat1" localSheetId="25">[11]!Select_FCat1</definedName>
    <definedName name="Select_FCat1" localSheetId="26">[11]!Select_FCat1</definedName>
    <definedName name="Select_FCat1" localSheetId="27">[11]!Select_FCat1</definedName>
    <definedName name="Select_FCat1" localSheetId="28">[11]!Select_FCat1</definedName>
    <definedName name="Select_FCat1" localSheetId="29">[11]!Select_FCat1</definedName>
    <definedName name="Select_FCat1" localSheetId="30">[11]!Select_FCat1</definedName>
    <definedName name="Select_FCat1" localSheetId="31">[11]!Select_FCat1</definedName>
    <definedName name="Select_FCat1" localSheetId="32">[11]!Select_FCat1</definedName>
    <definedName name="Select_FCat1" localSheetId="33">[11]!Select_FCat1</definedName>
    <definedName name="Select_FCat1" localSheetId="34">[11]!Select_FCat1</definedName>
    <definedName name="Select_FCat1" localSheetId="35">[11]!Select_FCat1</definedName>
    <definedName name="Select_FCat1" localSheetId="36">[11]!Select_FCat1</definedName>
    <definedName name="Select_FCat1" localSheetId="37">[11]!Select_FCat1</definedName>
    <definedName name="Select_FCat1" localSheetId="38">[11]!Select_FCat1</definedName>
    <definedName name="Select_FCat1" localSheetId="39">[11]!Select_FCat1</definedName>
    <definedName name="Select_FCat1" localSheetId="40">[11]!Select_FCat1</definedName>
    <definedName name="Select_FCat1" localSheetId="41">[11]!Select_FCat1</definedName>
    <definedName name="Select_FCat1" localSheetId="42">[11]!Select_FCat1</definedName>
    <definedName name="Select_FCat1" localSheetId="45">[11]!Select_FCat1</definedName>
    <definedName name="Select_FCat1" localSheetId="43">[11]!Select_FCat1</definedName>
    <definedName name="Select_FCat1" localSheetId="44">[11]!Select_FCat1</definedName>
    <definedName name="Select_FCat1" localSheetId="46">[11]!Select_FCat1</definedName>
    <definedName name="Select_FCat1" localSheetId="47">[11]!Select_FCat1</definedName>
    <definedName name="Select_FCat1" localSheetId="48">[11]!Select_FCat1</definedName>
    <definedName name="Select_FCat1" localSheetId="49">[11]!Select_FCat1</definedName>
    <definedName name="Select_FCat1" localSheetId="50">[11]!Select_FCat1</definedName>
    <definedName name="Select_FCat1" localSheetId="51">[11]!Select_FCat1</definedName>
    <definedName name="Select_FCat1" localSheetId="52">[11]!Select_FCat1</definedName>
    <definedName name="Select_FCat1" localSheetId="53">[11]!Select_FCat1</definedName>
    <definedName name="Select_FCat1" localSheetId="54">[11]!Select_FCat1</definedName>
    <definedName name="Select_FCat1" localSheetId="55">[11]!Select_FCat1</definedName>
    <definedName name="Select_FCat1" localSheetId="56">[11]!Select_FCat1</definedName>
    <definedName name="Select_FCat1" localSheetId="57">[11]!Select_FCat1</definedName>
    <definedName name="Select_FCat1" localSheetId="58">[11]!Select_FCat1</definedName>
    <definedName name="Select_FCat1" localSheetId="59">[11]!Select_FCat1</definedName>
    <definedName name="Select_FCat1" localSheetId="60">[11]!Select_FCat1</definedName>
    <definedName name="Select_FCat1" localSheetId="61">[11]!Select_FCat1</definedName>
    <definedName name="Select_FCat1" localSheetId="62">[11]!Select_FCat1</definedName>
    <definedName name="Select_FCat1" localSheetId="63">[11]!Select_FCat1</definedName>
    <definedName name="Select_FCat1" localSheetId="64">[11]!Select_FCat1</definedName>
    <definedName name="Select_FCat1" localSheetId="65">[11]!Select_FCat1</definedName>
    <definedName name="Select_FCat1" localSheetId="66">[11]!Select_FCat1</definedName>
    <definedName name="Select_FCat1" localSheetId="67">[11]!Select_FCat1</definedName>
    <definedName name="Select_FCat1" localSheetId="68">[11]!Select_FCat1</definedName>
    <definedName name="Select_FCat1" localSheetId="69">[11]!Select_FCat1</definedName>
    <definedName name="Select_FCat1" localSheetId="70">[11]!Select_FCat1</definedName>
    <definedName name="Select_FCat1" localSheetId="71">[11]!Select_FCat1</definedName>
    <definedName name="Select_FCat1" localSheetId="72">[11]!Select_FCat1</definedName>
    <definedName name="Select_FCat1" localSheetId="73">[11]!Select_FCat1</definedName>
    <definedName name="Select_FCat1" localSheetId="74">[11]!Select_FCat1</definedName>
    <definedName name="Select_FCat1" localSheetId="75">[11]!Select_FCat1</definedName>
    <definedName name="Select_FCat1" localSheetId="76">[11]!Select_FCat1</definedName>
    <definedName name="Select_FCat1" localSheetId="77">[11]!Select_FCat1</definedName>
    <definedName name="Select_FCat1" localSheetId="78">[11]!Select_FCat1</definedName>
    <definedName name="Select_FCat1" localSheetId="79">[11]!Select_FCat1</definedName>
    <definedName name="Select_FCat1" localSheetId="80">[11]!Select_FCat1</definedName>
    <definedName name="Select_FCat1" localSheetId="81">[11]!Select_FCat1</definedName>
    <definedName name="Select_FCat1" localSheetId="82">[11]!Select_FCat1</definedName>
    <definedName name="Select_FCat1" localSheetId="83">[11]!Select_FCat1</definedName>
    <definedName name="Select_FCat1" localSheetId="84">[11]!Select_FCat1</definedName>
    <definedName name="Select_FCat1" localSheetId="85">[11]!Select_FCat1</definedName>
    <definedName name="Select_FCat1" localSheetId="86">[11]!Select_FCat1</definedName>
    <definedName name="Select_FCat1" localSheetId="87">[11]!Select_FCat1</definedName>
    <definedName name="Select_FCat1" localSheetId="88">[11]!Select_FCat1</definedName>
    <definedName name="Select_FCat1" localSheetId="89">[11]!Select_FCat1</definedName>
    <definedName name="Select_FCat1" localSheetId="90">[11]!Select_FCat1</definedName>
    <definedName name="Select_FCat1" localSheetId="91">[11]!Select_FCat1</definedName>
    <definedName name="Select_FCat1" localSheetId="92">[11]!Select_FCat1</definedName>
    <definedName name="Select_FCat1" localSheetId="93">[11]!Select_FCat1</definedName>
    <definedName name="Select_FCat1" localSheetId="94">[11]!Select_FCat1</definedName>
    <definedName name="Select_FCat1" localSheetId="95">[11]!Select_FCat1</definedName>
    <definedName name="Select_FCat1" localSheetId="96">[11]!Select_FCat1</definedName>
    <definedName name="Select_FCat1" localSheetId="97">[11]!Select_FCat1</definedName>
    <definedName name="Select_FCat1" localSheetId="98">[11]!Select_FCat1</definedName>
    <definedName name="Select_FCat1" localSheetId="99">[11]!Select_FCat1</definedName>
    <definedName name="Select_FCat1" localSheetId="15">[11]!Select_FCat1</definedName>
    <definedName name="Select_FCat1" localSheetId="16">[11]!Select_FCat1</definedName>
    <definedName name="Select_FCat1" localSheetId="17">[11]!Select_FCat1</definedName>
    <definedName name="Select_FCat1" localSheetId="18">[11]!Select_FCat1</definedName>
    <definedName name="Select_FCat1" localSheetId="19">[11]!Select_FCat1</definedName>
    <definedName name="Select_FCat1" localSheetId="20">[11]!Select_FCat1</definedName>
    <definedName name="Select_FCat1" localSheetId="21">[11]!Select_FCat1</definedName>
    <definedName name="Select_FCat1" localSheetId="14">[11]!Select_FCat1</definedName>
    <definedName name="Select_FCat1" localSheetId="7">[11]!Select_FCat1</definedName>
    <definedName name="Select_FCat1" localSheetId="8">[11]!Select_FCat1</definedName>
    <definedName name="Select_FCat1" localSheetId="9">[11]!Select_FCat1</definedName>
    <definedName name="Select_FCat1" localSheetId="10">[11]!Select_FCat1</definedName>
    <definedName name="Select_FCat1" localSheetId="11">[11]!Select_FCat1</definedName>
    <definedName name="Select_FCat1" localSheetId="12">[11]!Select_FCat1</definedName>
    <definedName name="Select_FCat1" localSheetId="13">[11]!Select_FCat1</definedName>
    <definedName name="Select_FCat1" localSheetId="5">[11]!Select_FCat1</definedName>
    <definedName name="Select_FCat1" localSheetId="6">[11]!Select_FCat1</definedName>
    <definedName name="Select_FCat1">[11]!Select_FCat1</definedName>
    <definedName name="Select_FCat2" localSheetId="22">[11]!Select_FCat2</definedName>
    <definedName name="Select_FCat2" localSheetId="23">[11]!Select_FCat2</definedName>
    <definedName name="Select_FCat2" localSheetId="24">[11]!Select_FCat2</definedName>
    <definedName name="Select_FCat2" localSheetId="25">[11]!Select_FCat2</definedName>
    <definedName name="Select_FCat2" localSheetId="26">[11]!Select_FCat2</definedName>
    <definedName name="Select_FCat2" localSheetId="27">[11]!Select_FCat2</definedName>
    <definedName name="Select_FCat2" localSheetId="28">[11]!Select_FCat2</definedName>
    <definedName name="Select_FCat2" localSheetId="29">[11]!Select_FCat2</definedName>
    <definedName name="Select_FCat2" localSheetId="30">[11]!Select_FCat2</definedName>
    <definedName name="Select_FCat2" localSheetId="31">[11]!Select_FCat2</definedName>
    <definedName name="Select_FCat2" localSheetId="32">[11]!Select_FCat2</definedName>
    <definedName name="Select_FCat2" localSheetId="33">[11]!Select_FCat2</definedName>
    <definedName name="Select_FCat2" localSheetId="34">[11]!Select_FCat2</definedName>
    <definedName name="Select_FCat2" localSheetId="35">[11]!Select_FCat2</definedName>
    <definedName name="Select_FCat2" localSheetId="36">[11]!Select_FCat2</definedName>
    <definedName name="Select_FCat2" localSheetId="37">[11]!Select_FCat2</definedName>
    <definedName name="Select_FCat2" localSheetId="38">[11]!Select_FCat2</definedName>
    <definedName name="Select_FCat2" localSheetId="39">[11]!Select_FCat2</definedName>
    <definedName name="Select_FCat2" localSheetId="40">[11]!Select_FCat2</definedName>
    <definedName name="Select_FCat2" localSheetId="41">[11]!Select_FCat2</definedName>
    <definedName name="Select_FCat2" localSheetId="42">[11]!Select_FCat2</definedName>
    <definedName name="Select_FCat2" localSheetId="45">[11]!Select_FCat2</definedName>
    <definedName name="Select_FCat2" localSheetId="43">[11]!Select_FCat2</definedName>
    <definedName name="Select_FCat2" localSheetId="44">[11]!Select_FCat2</definedName>
    <definedName name="Select_FCat2" localSheetId="46">[11]!Select_FCat2</definedName>
    <definedName name="Select_FCat2" localSheetId="47">[11]!Select_FCat2</definedName>
    <definedName name="Select_FCat2" localSheetId="48">[11]!Select_FCat2</definedName>
    <definedName name="Select_FCat2" localSheetId="49">[11]!Select_FCat2</definedName>
    <definedName name="Select_FCat2" localSheetId="50">[11]!Select_FCat2</definedName>
    <definedName name="Select_FCat2" localSheetId="51">[11]!Select_FCat2</definedName>
    <definedName name="Select_FCat2" localSheetId="52">[11]!Select_FCat2</definedName>
    <definedName name="Select_FCat2" localSheetId="53">[11]!Select_FCat2</definedName>
    <definedName name="Select_FCat2" localSheetId="54">[11]!Select_FCat2</definedName>
    <definedName name="Select_FCat2" localSheetId="55">[11]!Select_FCat2</definedName>
    <definedName name="Select_FCat2" localSheetId="56">[11]!Select_FCat2</definedName>
    <definedName name="Select_FCat2" localSheetId="57">[11]!Select_FCat2</definedName>
    <definedName name="Select_FCat2" localSheetId="58">[11]!Select_FCat2</definedName>
    <definedName name="Select_FCat2" localSheetId="59">[11]!Select_FCat2</definedName>
    <definedName name="Select_FCat2" localSheetId="60">[11]!Select_FCat2</definedName>
    <definedName name="Select_FCat2" localSheetId="61">[11]!Select_FCat2</definedName>
    <definedName name="Select_FCat2" localSheetId="62">[11]!Select_FCat2</definedName>
    <definedName name="Select_FCat2" localSheetId="63">[11]!Select_FCat2</definedName>
    <definedName name="Select_FCat2" localSheetId="64">[11]!Select_FCat2</definedName>
    <definedName name="Select_FCat2" localSheetId="65">[11]!Select_FCat2</definedName>
    <definedName name="Select_FCat2" localSheetId="66">[11]!Select_FCat2</definedName>
    <definedName name="Select_FCat2" localSheetId="67">[11]!Select_FCat2</definedName>
    <definedName name="Select_FCat2" localSheetId="68">[11]!Select_FCat2</definedName>
    <definedName name="Select_FCat2" localSheetId="69">[11]!Select_FCat2</definedName>
    <definedName name="Select_FCat2" localSheetId="70">[11]!Select_FCat2</definedName>
    <definedName name="Select_FCat2" localSheetId="71">[11]!Select_FCat2</definedName>
    <definedName name="Select_FCat2" localSheetId="72">[11]!Select_FCat2</definedName>
    <definedName name="Select_FCat2" localSheetId="73">[11]!Select_FCat2</definedName>
    <definedName name="Select_FCat2" localSheetId="74">[11]!Select_FCat2</definedName>
    <definedName name="Select_FCat2" localSheetId="75">[11]!Select_FCat2</definedName>
    <definedName name="Select_FCat2" localSheetId="76">[11]!Select_FCat2</definedName>
    <definedName name="Select_FCat2" localSheetId="77">[11]!Select_FCat2</definedName>
    <definedName name="Select_FCat2" localSheetId="78">[11]!Select_FCat2</definedName>
    <definedName name="Select_FCat2" localSheetId="79">[11]!Select_FCat2</definedName>
    <definedName name="Select_FCat2" localSheetId="80">[11]!Select_FCat2</definedName>
    <definedName name="Select_FCat2" localSheetId="81">[11]!Select_FCat2</definedName>
    <definedName name="Select_FCat2" localSheetId="82">[11]!Select_FCat2</definedName>
    <definedName name="Select_FCat2" localSheetId="83">[11]!Select_FCat2</definedName>
    <definedName name="Select_FCat2" localSheetId="84">[11]!Select_FCat2</definedName>
    <definedName name="Select_FCat2" localSheetId="85">[11]!Select_FCat2</definedName>
    <definedName name="Select_FCat2" localSheetId="86">[11]!Select_FCat2</definedName>
    <definedName name="Select_FCat2" localSheetId="87">[11]!Select_FCat2</definedName>
    <definedName name="Select_FCat2" localSheetId="88">[11]!Select_FCat2</definedName>
    <definedName name="Select_FCat2" localSheetId="89">[11]!Select_FCat2</definedName>
    <definedName name="Select_FCat2" localSheetId="90">[11]!Select_FCat2</definedName>
    <definedName name="Select_FCat2" localSheetId="91">[11]!Select_FCat2</definedName>
    <definedName name="Select_FCat2" localSheetId="92">[11]!Select_FCat2</definedName>
    <definedName name="Select_FCat2" localSheetId="93">[11]!Select_FCat2</definedName>
    <definedName name="Select_FCat2" localSheetId="94">[11]!Select_FCat2</definedName>
    <definedName name="Select_FCat2" localSheetId="95">[11]!Select_FCat2</definedName>
    <definedName name="Select_FCat2" localSheetId="96">[11]!Select_FCat2</definedName>
    <definedName name="Select_FCat2" localSheetId="97">[11]!Select_FCat2</definedName>
    <definedName name="Select_FCat2" localSheetId="98">[11]!Select_FCat2</definedName>
    <definedName name="Select_FCat2" localSheetId="99">[11]!Select_FCat2</definedName>
    <definedName name="Select_FCat2" localSheetId="15">[11]!Select_FCat2</definedName>
    <definedName name="Select_FCat2" localSheetId="16">[11]!Select_FCat2</definedName>
    <definedName name="Select_FCat2" localSheetId="17">[11]!Select_FCat2</definedName>
    <definedName name="Select_FCat2" localSheetId="18">[11]!Select_FCat2</definedName>
    <definedName name="Select_FCat2" localSheetId="19">[11]!Select_FCat2</definedName>
    <definedName name="Select_FCat2" localSheetId="20">[11]!Select_FCat2</definedName>
    <definedName name="Select_FCat2" localSheetId="21">[11]!Select_FCat2</definedName>
    <definedName name="Select_FCat2" localSheetId="14">[11]!Select_FCat2</definedName>
    <definedName name="Select_FCat2" localSheetId="7">[11]!Select_FCat2</definedName>
    <definedName name="Select_FCat2" localSheetId="8">[11]!Select_FCat2</definedName>
    <definedName name="Select_FCat2" localSheetId="9">[11]!Select_FCat2</definedName>
    <definedName name="Select_FCat2" localSheetId="10">[11]!Select_FCat2</definedName>
    <definedName name="Select_FCat2" localSheetId="11">[11]!Select_FCat2</definedName>
    <definedName name="Select_FCat2" localSheetId="12">[11]!Select_FCat2</definedName>
    <definedName name="Select_FCat2" localSheetId="13">[11]!Select_FCat2</definedName>
    <definedName name="Select_FCat2" localSheetId="5">[11]!Select_FCat2</definedName>
    <definedName name="Select_FCat2" localSheetId="6">[11]!Select_FCat2</definedName>
    <definedName name="Select_FCat2">[11]!Select_FCat2</definedName>
    <definedName name="Select_FCat3" localSheetId="22">[11]!Select_FCat3</definedName>
    <definedName name="Select_FCat3" localSheetId="23">[11]!Select_FCat3</definedName>
    <definedName name="Select_FCat3" localSheetId="24">[11]!Select_FCat3</definedName>
    <definedName name="Select_FCat3" localSheetId="25">[11]!Select_FCat3</definedName>
    <definedName name="Select_FCat3" localSheetId="26">[11]!Select_FCat3</definedName>
    <definedName name="Select_FCat3" localSheetId="27">[11]!Select_FCat3</definedName>
    <definedName name="Select_FCat3" localSheetId="28">[11]!Select_FCat3</definedName>
    <definedName name="Select_FCat3" localSheetId="29">[11]!Select_FCat3</definedName>
    <definedName name="Select_FCat3" localSheetId="30">[11]!Select_FCat3</definedName>
    <definedName name="Select_FCat3" localSheetId="31">[11]!Select_FCat3</definedName>
    <definedName name="Select_FCat3" localSheetId="32">[11]!Select_FCat3</definedName>
    <definedName name="Select_FCat3" localSheetId="33">[11]!Select_FCat3</definedName>
    <definedName name="Select_FCat3" localSheetId="34">[11]!Select_FCat3</definedName>
    <definedName name="Select_FCat3" localSheetId="35">[11]!Select_FCat3</definedName>
    <definedName name="Select_FCat3" localSheetId="36">[11]!Select_FCat3</definedName>
    <definedName name="Select_FCat3" localSheetId="37">[11]!Select_FCat3</definedName>
    <definedName name="Select_FCat3" localSheetId="38">[11]!Select_FCat3</definedName>
    <definedName name="Select_FCat3" localSheetId="39">[11]!Select_FCat3</definedName>
    <definedName name="Select_FCat3" localSheetId="40">[11]!Select_FCat3</definedName>
    <definedName name="Select_FCat3" localSheetId="41">[11]!Select_FCat3</definedName>
    <definedName name="Select_FCat3" localSheetId="42">[11]!Select_FCat3</definedName>
    <definedName name="Select_FCat3" localSheetId="45">[11]!Select_FCat3</definedName>
    <definedName name="Select_FCat3" localSheetId="43">[11]!Select_FCat3</definedName>
    <definedName name="Select_FCat3" localSheetId="44">[11]!Select_FCat3</definedName>
    <definedName name="Select_FCat3" localSheetId="46">[11]!Select_FCat3</definedName>
    <definedName name="Select_FCat3" localSheetId="47">[11]!Select_FCat3</definedName>
    <definedName name="Select_FCat3" localSheetId="48">[11]!Select_FCat3</definedName>
    <definedName name="Select_FCat3" localSheetId="49">[11]!Select_FCat3</definedName>
    <definedName name="Select_FCat3" localSheetId="50">[11]!Select_FCat3</definedName>
    <definedName name="Select_FCat3" localSheetId="51">[11]!Select_FCat3</definedName>
    <definedName name="Select_FCat3" localSheetId="52">[11]!Select_FCat3</definedName>
    <definedName name="Select_FCat3" localSheetId="53">[11]!Select_FCat3</definedName>
    <definedName name="Select_FCat3" localSheetId="54">[11]!Select_FCat3</definedName>
    <definedName name="Select_FCat3" localSheetId="55">[11]!Select_FCat3</definedName>
    <definedName name="Select_FCat3" localSheetId="56">[11]!Select_FCat3</definedName>
    <definedName name="Select_FCat3" localSheetId="57">[11]!Select_FCat3</definedName>
    <definedName name="Select_FCat3" localSheetId="58">[11]!Select_FCat3</definedName>
    <definedName name="Select_FCat3" localSheetId="59">[11]!Select_FCat3</definedName>
    <definedName name="Select_FCat3" localSheetId="60">[11]!Select_FCat3</definedName>
    <definedName name="Select_FCat3" localSheetId="61">[11]!Select_FCat3</definedName>
    <definedName name="Select_FCat3" localSheetId="62">[11]!Select_FCat3</definedName>
    <definedName name="Select_FCat3" localSheetId="63">[11]!Select_FCat3</definedName>
    <definedName name="Select_FCat3" localSheetId="64">[11]!Select_FCat3</definedName>
    <definedName name="Select_FCat3" localSheetId="65">[11]!Select_FCat3</definedName>
    <definedName name="Select_FCat3" localSheetId="66">[11]!Select_FCat3</definedName>
    <definedName name="Select_FCat3" localSheetId="67">[11]!Select_FCat3</definedName>
    <definedName name="Select_FCat3" localSheetId="68">[11]!Select_FCat3</definedName>
    <definedName name="Select_FCat3" localSheetId="69">[11]!Select_FCat3</definedName>
    <definedName name="Select_FCat3" localSheetId="70">[11]!Select_FCat3</definedName>
    <definedName name="Select_FCat3" localSheetId="71">[11]!Select_FCat3</definedName>
    <definedName name="Select_FCat3" localSheetId="72">[11]!Select_FCat3</definedName>
    <definedName name="Select_FCat3" localSheetId="73">[11]!Select_FCat3</definedName>
    <definedName name="Select_FCat3" localSheetId="74">[11]!Select_FCat3</definedName>
    <definedName name="Select_FCat3" localSheetId="75">[11]!Select_FCat3</definedName>
    <definedName name="Select_FCat3" localSheetId="76">[11]!Select_FCat3</definedName>
    <definedName name="Select_FCat3" localSheetId="77">[11]!Select_FCat3</definedName>
    <definedName name="Select_FCat3" localSheetId="78">[11]!Select_FCat3</definedName>
    <definedName name="Select_FCat3" localSheetId="79">[11]!Select_FCat3</definedName>
    <definedName name="Select_FCat3" localSheetId="80">[11]!Select_FCat3</definedName>
    <definedName name="Select_FCat3" localSheetId="81">[11]!Select_FCat3</definedName>
    <definedName name="Select_FCat3" localSheetId="82">[11]!Select_FCat3</definedName>
    <definedName name="Select_FCat3" localSheetId="83">[11]!Select_FCat3</definedName>
    <definedName name="Select_FCat3" localSheetId="84">[11]!Select_FCat3</definedName>
    <definedName name="Select_FCat3" localSheetId="85">[11]!Select_FCat3</definedName>
    <definedName name="Select_FCat3" localSheetId="86">[11]!Select_FCat3</definedName>
    <definedName name="Select_FCat3" localSheetId="87">[11]!Select_FCat3</definedName>
    <definedName name="Select_FCat3" localSheetId="88">[11]!Select_FCat3</definedName>
    <definedName name="Select_FCat3" localSheetId="89">[11]!Select_FCat3</definedName>
    <definedName name="Select_FCat3" localSheetId="90">[11]!Select_FCat3</definedName>
    <definedName name="Select_FCat3" localSheetId="91">[11]!Select_FCat3</definedName>
    <definedName name="Select_FCat3" localSheetId="92">[11]!Select_FCat3</definedName>
    <definedName name="Select_FCat3" localSheetId="93">[11]!Select_FCat3</definedName>
    <definedName name="Select_FCat3" localSheetId="94">[11]!Select_FCat3</definedName>
    <definedName name="Select_FCat3" localSheetId="95">[11]!Select_FCat3</definedName>
    <definedName name="Select_FCat3" localSheetId="96">[11]!Select_FCat3</definedName>
    <definedName name="Select_FCat3" localSheetId="97">[11]!Select_FCat3</definedName>
    <definedName name="Select_FCat3" localSheetId="98">[11]!Select_FCat3</definedName>
    <definedName name="Select_FCat3" localSheetId="99">[11]!Select_FCat3</definedName>
    <definedName name="Select_FCat3" localSheetId="15">[11]!Select_FCat3</definedName>
    <definedName name="Select_FCat3" localSheetId="16">[11]!Select_FCat3</definedName>
    <definedName name="Select_FCat3" localSheetId="17">[11]!Select_FCat3</definedName>
    <definedName name="Select_FCat3" localSheetId="18">[11]!Select_FCat3</definedName>
    <definedName name="Select_FCat3" localSheetId="19">[11]!Select_FCat3</definedName>
    <definedName name="Select_FCat3" localSheetId="20">[11]!Select_FCat3</definedName>
    <definedName name="Select_FCat3" localSheetId="21">[11]!Select_FCat3</definedName>
    <definedName name="Select_FCat3" localSheetId="14">[11]!Select_FCat3</definedName>
    <definedName name="Select_FCat3" localSheetId="7">[11]!Select_FCat3</definedName>
    <definedName name="Select_FCat3" localSheetId="8">[11]!Select_FCat3</definedName>
    <definedName name="Select_FCat3" localSheetId="9">[11]!Select_FCat3</definedName>
    <definedName name="Select_FCat3" localSheetId="10">[11]!Select_FCat3</definedName>
    <definedName name="Select_FCat3" localSheetId="11">[11]!Select_FCat3</definedName>
    <definedName name="Select_FCat3" localSheetId="12">[11]!Select_FCat3</definedName>
    <definedName name="Select_FCat3" localSheetId="13">[11]!Select_FCat3</definedName>
    <definedName name="Select_FCat3" localSheetId="5">[11]!Select_FCat3</definedName>
    <definedName name="Select_FCat3" localSheetId="6">[11]!Select_FCat3</definedName>
    <definedName name="Select_FCat3">[11]!Select_FCat3</definedName>
    <definedName name="Select_OCat1" localSheetId="22">[11]!Select_OCat1</definedName>
    <definedName name="Select_OCat1" localSheetId="23">[11]!Select_OCat1</definedName>
    <definedName name="Select_OCat1" localSheetId="24">[11]!Select_OCat1</definedName>
    <definedName name="Select_OCat1" localSheetId="25">[11]!Select_OCat1</definedName>
    <definedName name="Select_OCat1" localSheetId="26">[11]!Select_OCat1</definedName>
    <definedName name="Select_OCat1" localSheetId="27">[11]!Select_OCat1</definedName>
    <definedName name="Select_OCat1" localSheetId="28">[11]!Select_OCat1</definedName>
    <definedName name="Select_OCat1" localSheetId="29">[11]!Select_OCat1</definedName>
    <definedName name="Select_OCat1" localSheetId="30">[11]!Select_OCat1</definedName>
    <definedName name="Select_OCat1" localSheetId="31">[11]!Select_OCat1</definedName>
    <definedName name="Select_OCat1" localSheetId="32">[11]!Select_OCat1</definedName>
    <definedName name="Select_OCat1" localSheetId="33">[11]!Select_OCat1</definedName>
    <definedName name="Select_OCat1" localSheetId="34">[11]!Select_OCat1</definedName>
    <definedName name="Select_OCat1" localSheetId="35">[11]!Select_OCat1</definedName>
    <definedName name="Select_OCat1" localSheetId="36">[11]!Select_OCat1</definedName>
    <definedName name="Select_OCat1" localSheetId="37">[11]!Select_OCat1</definedName>
    <definedName name="Select_OCat1" localSheetId="38">[11]!Select_OCat1</definedName>
    <definedName name="Select_OCat1" localSheetId="39">[11]!Select_OCat1</definedName>
    <definedName name="Select_OCat1" localSheetId="40">[11]!Select_OCat1</definedName>
    <definedName name="Select_OCat1" localSheetId="41">[11]!Select_OCat1</definedName>
    <definedName name="Select_OCat1" localSheetId="42">[11]!Select_OCat1</definedName>
    <definedName name="Select_OCat1" localSheetId="45">[11]!Select_OCat1</definedName>
    <definedName name="Select_OCat1" localSheetId="43">[11]!Select_OCat1</definedName>
    <definedName name="Select_OCat1" localSheetId="44">[11]!Select_OCat1</definedName>
    <definedName name="Select_OCat1" localSheetId="46">[11]!Select_OCat1</definedName>
    <definedName name="Select_OCat1" localSheetId="47">[11]!Select_OCat1</definedName>
    <definedName name="Select_OCat1" localSheetId="48">[11]!Select_OCat1</definedName>
    <definedName name="Select_OCat1" localSheetId="49">[11]!Select_OCat1</definedName>
    <definedName name="Select_OCat1" localSheetId="50">[11]!Select_OCat1</definedName>
    <definedName name="Select_OCat1" localSheetId="51">[11]!Select_OCat1</definedName>
    <definedName name="Select_OCat1" localSheetId="52">[11]!Select_OCat1</definedName>
    <definedName name="Select_OCat1" localSheetId="53">[11]!Select_OCat1</definedName>
    <definedName name="Select_OCat1" localSheetId="54">[11]!Select_OCat1</definedName>
    <definedName name="Select_OCat1" localSheetId="55">[11]!Select_OCat1</definedName>
    <definedName name="Select_OCat1" localSheetId="56">[11]!Select_OCat1</definedName>
    <definedName name="Select_OCat1" localSheetId="57">[11]!Select_OCat1</definedName>
    <definedName name="Select_OCat1" localSheetId="58">[11]!Select_OCat1</definedName>
    <definedName name="Select_OCat1" localSheetId="59">[11]!Select_OCat1</definedName>
    <definedName name="Select_OCat1" localSheetId="60">[11]!Select_OCat1</definedName>
    <definedName name="Select_OCat1" localSheetId="61">[11]!Select_OCat1</definedName>
    <definedName name="Select_OCat1" localSheetId="62">[11]!Select_OCat1</definedName>
    <definedName name="Select_OCat1" localSheetId="63">[11]!Select_OCat1</definedName>
    <definedName name="Select_OCat1" localSheetId="64">[11]!Select_OCat1</definedName>
    <definedName name="Select_OCat1" localSheetId="65">[11]!Select_OCat1</definedName>
    <definedName name="Select_OCat1" localSheetId="66">[11]!Select_OCat1</definedName>
    <definedName name="Select_OCat1" localSheetId="67">[11]!Select_OCat1</definedName>
    <definedName name="Select_OCat1" localSheetId="68">[11]!Select_OCat1</definedName>
    <definedName name="Select_OCat1" localSheetId="69">[11]!Select_OCat1</definedName>
    <definedName name="Select_OCat1" localSheetId="70">[11]!Select_OCat1</definedName>
    <definedName name="Select_OCat1" localSheetId="71">[11]!Select_OCat1</definedName>
    <definedName name="Select_OCat1" localSheetId="72">[11]!Select_OCat1</definedName>
    <definedName name="Select_OCat1" localSheetId="73">[11]!Select_OCat1</definedName>
    <definedName name="Select_OCat1" localSheetId="74">[11]!Select_OCat1</definedName>
    <definedName name="Select_OCat1" localSheetId="75">[11]!Select_OCat1</definedName>
    <definedName name="Select_OCat1" localSheetId="76">[11]!Select_OCat1</definedName>
    <definedName name="Select_OCat1" localSheetId="77">[11]!Select_OCat1</definedName>
    <definedName name="Select_OCat1" localSheetId="78">[11]!Select_OCat1</definedName>
    <definedName name="Select_OCat1" localSheetId="79">[11]!Select_OCat1</definedName>
    <definedName name="Select_OCat1" localSheetId="80">[11]!Select_OCat1</definedName>
    <definedName name="Select_OCat1" localSheetId="81">[11]!Select_OCat1</definedName>
    <definedName name="Select_OCat1" localSheetId="82">[11]!Select_OCat1</definedName>
    <definedName name="Select_OCat1" localSheetId="83">[11]!Select_OCat1</definedName>
    <definedName name="Select_OCat1" localSheetId="84">[11]!Select_OCat1</definedName>
    <definedName name="Select_OCat1" localSheetId="85">[11]!Select_OCat1</definedName>
    <definedName name="Select_OCat1" localSheetId="86">[11]!Select_OCat1</definedName>
    <definedName name="Select_OCat1" localSheetId="87">[11]!Select_OCat1</definedName>
    <definedName name="Select_OCat1" localSheetId="88">[11]!Select_OCat1</definedName>
    <definedName name="Select_OCat1" localSheetId="89">[11]!Select_OCat1</definedName>
    <definedName name="Select_OCat1" localSheetId="90">[11]!Select_OCat1</definedName>
    <definedName name="Select_OCat1" localSheetId="91">[11]!Select_OCat1</definedName>
    <definedName name="Select_OCat1" localSheetId="92">[11]!Select_OCat1</definedName>
    <definedName name="Select_OCat1" localSheetId="93">[11]!Select_OCat1</definedName>
    <definedName name="Select_OCat1" localSheetId="94">[11]!Select_OCat1</definedName>
    <definedName name="Select_OCat1" localSheetId="95">[11]!Select_OCat1</definedName>
    <definedName name="Select_OCat1" localSheetId="96">[11]!Select_OCat1</definedName>
    <definedName name="Select_OCat1" localSheetId="97">[11]!Select_OCat1</definedName>
    <definedName name="Select_OCat1" localSheetId="98">[11]!Select_OCat1</definedName>
    <definedName name="Select_OCat1" localSheetId="99">[11]!Select_OCat1</definedName>
    <definedName name="Select_OCat1" localSheetId="15">[11]!Select_OCat1</definedName>
    <definedName name="Select_OCat1" localSheetId="16">[11]!Select_OCat1</definedName>
    <definedName name="Select_OCat1" localSheetId="17">[11]!Select_OCat1</definedName>
    <definedName name="Select_OCat1" localSheetId="18">[11]!Select_OCat1</definedName>
    <definedName name="Select_OCat1" localSheetId="19">[11]!Select_OCat1</definedName>
    <definedName name="Select_OCat1" localSheetId="20">[11]!Select_OCat1</definedName>
    <definedName name="Select_OCat1" localSheetId="21">[11]!Select_OCat1</definedName>
    <definedName name="Select_OCat1" localSheetId="14">[11]!Select_OCat1</definedName>
    <definedName name="Select_OCat1" localSheetId="7">[11]!Select_OCat1</definedName>
    <definedName name="Select_OCat1" localSheetId="8">[11]!Select_OCat1</definedName>
    <definedName name="Select_OCat1" localSheetId="9">[11]!Select_OCat1</definedName>
    <definedName name="Select_OCat1" localSheetId="10">[11]!Select_OCat1</definedName>
    <definedName name="Select_OCat1" localSheetId="11">[11]!Select_OCat1</definedName>
    <definedName name="Select_OCat1" localSheetId="12">[11]!Select_OCat1</definedName>
    <definedName name="Select_OCat1" localSheetId="13">[11]!Select_OCat1</definedName>
    <definedName name="Select_OCat1" localSheetId="5">[11]!Select_OCat1</definedName>
    <definedName name="Select_OCat1" localSheetId="6">[11]!Select_OCat1</definedName>
    <definedName name="Select_OCat1">[11]!Select_OCat1</definedName>
    <definedName name="Select_OCat2" localSheetId="22">[11]!Select_OCat2</definedName>
    <definedName name="Select_OCat2" localSheetId="23">[11]!Select_OCat2</definedName>
    <definedName name="Select_OCat2" localSheetId="24">[11]!Select_OCat2</definedName>
    <definedName name="Select_OCat2" localSheetId="25">[11]!Select_OCat2</definedName>
    <definedName name="Select_OCat2" localSheetId="26">[11]!Select_OCat2</definedName>
    <definedName name="Select_OCat2" localSheetId="27">[11]!Select_OCat2</definedName>
    <definedName name="Select_OCat2" localSheetId="28">[11]!Select_OCat2</definedName>
    <definedName name="Select_OCat2" localSheetId="29">[11]!Select_OCat2</definedName>
    <definedName name="Select_OCat2" localSheetId="30">[11]!Select_OCat2</definedName>
    <definedName name="Select_OCat2" localSheetId="31">[11]!Select_OCat2</definedName>
    <definedName name="Select_OCat2" localSheetId="32">[11]!Select_OCat2</definedName>
    <definedName name="Select_OCat2" localSheetId="33">[11]!Select_OCat2</definedName>
    <definedName name="Select_OCat2" localSheetId="34">[11]!Select_OCat2</definedName>
    <definedName name="Select_OCat2" localSheetId="35">[11]!Select_OCat2</definedName>
    <definedName name="Select_OCat2" localSheetId="36">[11]!Select_OCat2</definedName>
    <definedName name="Select_OCat2" localSheetId="37">[11]!Select_OCat2</definedName>
    <definedName name="Select_OCat2" localSheetId="38">[11]!Select_OCat2</definedName>
    <definedName name="Select_OCat2" localSheetId="39">[11]!Select_OCat2</definedName>
    <definedName name="Select_OCat2" localSheetId="40">[11]!Select_OCat2</definedName>
    <definedName name="Select_OCat2" localSheetId="41">[11]!Select_OCat2</definedName>
    <definedName name="Select_OCat2" localSheetId="42">[11]!Select_OCat2</definedName>
    <definedName name="Select_OCat2" localSheetId="45">[11]!Select_OCat2</definedName>
    <definedName name="Select_OCat2" localSheetId="43">[11]!Select_OCat2</definedName>
    <definedName name="Select_OCat2" localSheetId="44">[11]!Select_OCat2</definedName>
    <definedName name="Select_OCat2" localSheetId="46">[11]!Select_OCat2</definedName>
    <definedName name="Select_OCat2" localSheetId="47">[11]!Select_OCat2</definedName>
    <definedName name="Select_OCat2" localSheetId="48">[11]!Select_OCat2</definedName>
    <definedName name="Select_OCat2" localSheetId="49">[11]!Select_OCat2</definedName>
    <definedName name="Select_OCat2" localSheetId="50">[11]!Select_OCat2</definedName>
    <definedName name="Select_OCat2" localSheetId="51">[11]!Select_OCat2</definedName>
    <definedName name="Select_OCat2" localSheetId="52">[11]!Select_OCat2</definedName>
    <definedName name="Select_OCat2" localSheetId="53">[11]!Select_OCat2</definedName>
    <definedName name="Select_OCat2" localSheetId="54">[11]!Select_OCat2</definedName>
    <definedName name="Select_OCat2" localSheetId="55">[11]!Select_OCat2</definedName>
    <definedName name="Select_OCat2" localSheetId="56">[11]!Select_OCat2</definedName>
    <definedName name="Select_OCat2" localSheetId="57">[11]!Select_OCat2</definedName>
    <definedName name="Select_OCat2" localSheetId="58">[11]!Select_OCat2</definedName>
    <definedName name="Select_OCat2" localSheetId="59">[11]!Select_OCat2</definedName>
    <definedName name="Select_OCat2" localSheetId="60">[11]!Select_OCat2</definedName>
    <definedName name="Select_OCat2" localSheetId="61">[11]!Select_OCat2</definedName>
    <definedName name="Select_OCat2" localSheetId="62">[11]!Select_OCat2</definedName>
    <definedName name="Select_OCat2" localSheetId="63">[11]!Select_OCat2</definedName>
    <definedName name="Select_OCat2" localSheetId="64">[11]!Select_OCat2</definedName>
    <definedName name="Select_OCat2" localSheetId="65">[11]!Select_OCat2</definedName>
    <definedName name="Select_OCat2" localSheetId="66">[11]!Select_OCat2</definedName>
    <definedName name="Select_OCat2" localSheetId="67">[11]!Select_OCat2</definedName>
    <definedName name="Select_OCat2" localSheetId="68">[11]!Select_OCat2</definedName>
    <definedName name="Select_OCat2" localSheetId="69">[11]!Select_OCat2</definedName>
    <definedName name="Select_OCat2" localSheetId="70">[11]!Select_OCat2</definedName>
    <definedName name="Select_OCat2" localSheetId="71">[11]!Select_OCat2</definedName>
    <definedName name="Select_OCat2" localSheetId="72">[11]!Select_OCat2</definedName>
    <definedName name="Select_OCat2" localSheetId="73">[11]!Select_OCat2</definedName>
    <definedName name="Select_OCat2" localSheetId="74">[11]!Select_OCat2</definedName>
    <definedName name="Select_OCat2" localSheetId="75">[11]!Select_OCat2</definedName>
    <definedName name="Select_OCat2" localSheetId="76">[11]!Select_OCat2</definedName>
    <definedName name="Select_OCat2" localSheetId="77">[11]!Select_OCat2</definedName>
    <definedName name="Select_OCat2" localSheetId="78">[11]!Select_OCat2</definedName>
    <definedName name="Select_OCat2" localSheetId="79">[11]!Select_OCat2</definedName>
    <definedName name="Select_OCat2" localSheetId="80">[11]!Select_OCat2</definedName>
    <definedName name="Select_OCat2" localSheetId="81">[11]!Select_OCat2</definedName>
    <definedName name="Select_OCat2" localSheetId="82">[11]!Select_OCat2</definedName>
    <definedName name="Select_OCat2" localSheetId="83">[11]!Select_OCat2</definedName>
    <definedName name="Select_OCat2" localSheetId="84">[11]!Select_OCat2</definedName>
    <definedName name="Select_OCat2" localSheetId="85">[11]!Select_OCat2</definedName>
    <definedName name="Select_OCat2" localSheetId="86">[11]!Select_OCat2</definedName>
    <definedName name="Select_OCat2" localSheetId="87">[11]!Select_OCat2</definedName>
    <definedName name="Select_OCat2" localSheetId="88">[11]!Select_OCat2</definedName>
    <definedName name="Select_OCat2" localSheetId="89">[11]!Select_OCat2</definedName>
    <definedName name="Select_OCat2" localSheetId="90">[11]!Select_OCat2</definedName>
    <definedName name="Select_OCat2" localSheetId="91">[11]!Select_OCat2</definedName>
    <definedName name="Select_OCat2" localSheetId="92">[11]!Select_OCat2</definedName>
    <definedName name="Select_OCat2" localSheetId="93">[11]!Select_OCat2</definedName>
    <definedName name="Select_OCat2" localSheetId="94">[11]!Select_OCat2</definedName>
    <definedName name="Select_OCat2" localSheetId="95">[11]!Select_OCat2</definedName>
    <definedName name="Select_OCat2" localSheetId="96">[11]!Select_OCat2</definedName>
    <definedName name="Select_OCat2" localSheetId="97">[11]!Select_OCat2</definedName>
    <definedName name="Select_OCat2" localSheetId="98">[11]!Select_OCat2</definedName>
    <definedName name="Select_OCat2" localSheetId="99">[11]!Select_OCat2</definedName>
    <definedName name="Select_OCat2" localSheetId="15">[11]!Select_OCat2</definedName>
    <definedName name="Select_OCat2" localSheetId="16">[11]!Select_OCat2</definedName>
    <definedName name="Select_OCat2" localSheetId="17">[11]!Select_OCat2</definedName>
    <definedName name="Select_OCat2" localSheetId="18">[11]!Select_OCat2</definedName>
    <definedName name="Select_OCat2" localSheetId="19">[11]!Select_OCat2</definedName>
    <definedName name="Select_OCat2" localSheetId="20">[11]!Select_OCat2</definedName>
    <definedName name="Select_OCat2" localSheetId="21">[11]!Select_OCat2</definedName>
    <definedName name="Select_OCat2" localSheetId="14">[11]!Select_OCat2</definedName>
    <definedName name="Select_OCat2" localSheetId="7">[11]!Select_OCat2</definedName>
    <definedName name="Select_OCat2" localSheetId="8">[11]!Select_OCat2</definedName>
    <definedName name="Select_OCat2" localSheetId="9">[11]!Select_OCat2</definedName>
    <definedName name="Select_OCat2" localSheetId="10">[11]!Select_OCat2</definedName>
    <definedName name="Select_OCat2" localSheetId="11">[11]!Select_OCat2</definedName>
    <definedName name="Select_OCat2" localSheetId="12">[11]!Select_OCat2</definedName>
    <definedName name="Select_OCat2" localSheetId="13">[11]!Select_OCat2</definedName>
    <definedName name="Select_OCat2" localSheetId="5">[11]!Select_OCat2</definedName>
    <definedName name="Select_OCat2" localSheetId="6">[11]!Select_OCat2</definedName>
    <definedName name="Select_OCat2">[11]!Select_OCat2</definedName>
    <definedName name="Select_OCat3" localSheetId="22">[11]!Select_OCat3</definedName>
    <definedName name="Select_OCat3" localSheetId="23">[11]!Select_OCat3</definedName>
    <definedName name="Select_OCat3" localSheetId="24">[11]!Select_OCat3</definedName>
    <definedName name="Select_OCat3" localSheetId="25">[11]!Select_OCat3</definedName>
    <definedName name="Select_OCat3" localSheetId="26">[11]!Select_OCat3</definedName>
    <definedName name="Select_OCat3" localSheetId="27">[11]!Select_OCat3</definedName>
    <definedName name="Select_OCat3" localSheetId="28">[11]!Select_OCat3</definedName>
    <definedName name="Select_OCat3" localSheetId="29">[11]!Select_OCat3</definedName>
    <definedName name="Select_OCat3" localSheetId="30">[11]!Select_OCat3</definedName>
    <definedName name="Select_OCat3" localSheetId="31">[11]!Select_OCat3</definedName>
    <definedName name="Select_OCat3" localSheetId="32">[11]!Select_OCat3</definedName>
    <definedName name="Select_OCat3" localSheetId="33">[11]!Select_OCat3</definedName>
    <definedName name="Select_OCat3" localSheetId="34">[11]!Select_OCat3</definedName>
    <definedName name="Select_OCat3" localSheetId="35">[11]!Select_OCat3</definedName>
    <definedName name="Select_OCat3" localSheetId="36">[11]!Select_OCat3</definedName>
    <definedName name="Select_OCat3" localSheetId="37">[11]!Select_OCat3</definedName>
    <definedName name="Select_OCat3" localSheetId="38">[11]!Select_OCat3</definedName>
    <definedName name="Select_OCat3" localSheetId="39">[11]!Select_OCat3</definedName>
    <definedName name="Select_OCat3" localSheetId="40">[11]!Select_OCat3</definedName>
    <definedName name="Select_OCat3" localSheetId="41">[11]!Select_OCat3</definedName>
    <definedName name="Select_OCat3" localSheetId="42">[11]!Select_OCat3</definedName>
    <definedName name="Select_OCat3" localSheetId="45">[11]!Select_OCat3</definedName>
    <definedName name="Select_OCat3" localSheetId="43">[11]!Select_OCat3</definedName>
    <definedName name="Select_OCat3" localSheetId="44">[11]!Select_OCat3</definedName>
    <definedName name="Select_OCat3" localSheetId="46">[11]!Select_OCat3</definedName>
    <definedName name="Select_OCat3" localSheetId="47">[11]!Select_OCat3</definedName>
    <definedName name="Select_OCat3" localSheetId="48">[11]!Select_OCat3</definedName>
    <definedName name="Select_OCat3" localSheetId="49">[11]!Select_OCat3</definedName>
    <definedName name="Select_OCat3" localSheetId="50">[11]!Select_OCat3</definedName>
    <definedName name="Select_OCat3" localSheetId="51">[11]!Select_OCat3</definedName>
    <definedName name="Select_OCat3" localSheetId="52">[11]!Select_OCat3</definedName>
    <definedName name="Select_OCat3" localSheetId="53">[11]!Select_OCat3</definedName>
    <definedName name="Select_OCat3" localSheetId="54">[11]!Select_OCat3</definedName>
    <definedName name="Select_OCat3" localSheetId="55">[11]!Select_OCat3</definedName>
    <definedName name="Select_OCat3" localSheetId="56">[11]!Select_OCat3</definedName>
    <definedName name="Select_OCat3" localSheetId="57">[11]!Select_OCat3</definedName>
    <definedName name="Select_OCat3" localSheetId="58">[11]!Select_OCat3</definedName>
    <definedName name="Select_OCat3" localSheetId="59">[11]!Select_OCat3</definedName>
    <definedName name="Select_OCat3" localSheetId="60">[11]!Select_OCat3</definedName>
    <definedName name="Select_OCat3" localSheetId="61">[11]!Select_OCat3</definedName>
    <definedName name="Select_OCat3" localSheetId="62">[11]!Select_OCat3</definedName>
    <definedName name="Select_OCat3" localSheetId="63">[11]!Select_OCat3</definedName>
    <definedName name="Select_OCat3" localSheetId="64">[11]!Select_OCat3</definedName>
    <definedName name="Select_OCat3" localSheetId="65">[11]!Select_OCat3</definedName>
    <definedName name="Select_OCat3" localSheetId="66">[11]!Select_OCat3</definedName>
    <definedName name="Select_OCat3" localSheetId="67">[11]!Select_OCat3</definedName>
    <definedName name="Select_OCat3" localSheetId="68">[11]!Select_OCat3</definedName>
    <definedName name="Select_OCat3" localSheetId="69">[11]!Select_OCat3</definedName>
    <definedName name="Select_OCat3" localSheetId="70">[11]!Select_OCat3</definedName>
    <definedName name="Select_OCat3" localSheetId="71">[11]!Select_OCat3</definedName>
    <definedName name="Select_OCat3" localSheetId="72">[11]!Select_OCat3</definedName>
    <definedName name="Select_OCat3" localSheetId="73">[11]!Select_OCat3</definedName>
    <definedName name="Select_OCat3" localSheetId="74">[11]!Select_OCat3</definedName>
    <definedName name="Select_OCat3" localSheetId="75">[11]!Select_OCat3</definedName>
    <definedName name="Select_OCat3" localSheetId="76">[11]!Select_OCat3</definedName>
    <definedName name="Select_OCat3" localSheetId="77">[11]!Select_OCat3</definedName>
    <definedName name="Select_OCat3" localSheetId="78">[11]!Select_OCat3</definedName>
    <definedName name="Select_OCat3" localSheetId="79">[11]!Select_OCat3</definedName>
    <definedName name="Select_OCat3" localSheetId="80">[11]!Select_OCat3</definedName>
    <definedName name="Select_OCat3" localSheetId="81">[11]!Select_OCat3</definedName>
    <definedName name="Select_OCat3" localSheetId="82">[11]!Select_OCat3</definedName>
    <definedName name="Select_OCat3" localSheetId="83">[11]!Select_OCat3</definedName>
    <definedName name="Select_OCat3" localSheetId="84">[11]!Select_OCat3</definedName>
    <definedName name="Select_OCat3" localSheetId="85">[11]!Select_OCat3</definedName>
    <definedName name="Select_OCat3" localSheetId="86">[11]!Select_OCat3</definedName>
    <definedName name="Select_OCat3" localSheetId="87">[11]!Select_OCat3</definedName>
    <definedName name="Select_OCat3" localSheetId="88">[11]!Select_OCat3</definedName>
    <definedName name="Select_OCat3" localSheetId="89">[11]!Select_OCat3</definedName>
    <definedName name="Select_OCat3" localSheetId="90">[11]!Select_OCat3</definedName>
    <definedName name="Select_OCat3" localSheetId="91">[11]!Select_OCat3</definedName>
    <definedName name="Select_OCat3" localSheetId="92">[11]!Select_OCat3</definedName>
    <definedName name="Select_OCat3" localSheetId="93">[11]!Select_OCat3</definedName>
    <definedName name="Select_OCat3" localSheetId="94">[11]!Select_OCat3</definedName>
    <definedName name="Select_OCat3" localSheetId="95">[11]!Select_OCat3</definedName>
    <definedName name="Select_OCat3" localSheetId="96">[11]!Select_OCat3</definedName>
    <definedName name="Select_OCat3" localSheetId="97">[11]!Select_OCat3</definedName>
    <definedName name="Select_OCat3" localSheetId="98">[11]!Select_OCat3</definedName>
    <definedName name="Select_OCat3" localSheetId="99">[11]!Select_OCat3</definedName>
    <definedName name="Select_OCat3" localSheetId="15">[11]!Select_OCat3</definedName>
    <definedName name="Select_OCat3" localSheetId="16">[11]!Select_OCat3</definedName>
    <definedName name="Select_OCat3" localSheetId="17">[11]!Select_OCat3</definedName>
    <definedName name="Select_OCat3" localSheetId="18">[11]!Select_OCat3</definedName>
    <definedName name="Select_OCat3" localSheetId="19">[11]!Select_OCat3</definedName>
    <definedName name="Select_OCat3" localSheetId="20">[11]!Select_OCat3</definedName>
    <definedName name="Select_OCat3" localSheetId="21">[11]!Select_OCat3</definedName>
    <definedName name="Select_OCat3" localSheetId="14">[11]!Select_OCat3</definedName>
    <definedName name="Select_OCat3" localSheetId="7">[11]!Select_OCat3</definedName>
    <definedName name="Select_OCat3" localSheetId="8">[11]!Select_OCat3</definedName>
    <definedName name="Select_OCat3" localSheetId="9">[11]!Select_OCat3</definedName>
    <definedName name="Select_OCat3" localSheetId="10">[11]!Select_OCat3</definedName>
    <definedName name="Select_OCat3" localSheetId="11">[11]!Select_OCat3</definedName>
    <definedName name="Select_OCat3" localSheetId="12">[11]!Select_OCat3</definedName>
    <definedName name="Select_OCat3" localSheetId="13">[11]!Select_OCat3</definedName>
    <definedName name="Select_OCat3" localSheetId="5">[11]!Select_OCat3</definedName>
    <definedName name="Select_OCat3" localSheetId="6">[11]!Select_OCat3</definedName>
    <definedName name="Select_OCat3">[11]!Select_OCat3</definedName>
    <definedName name="Select_RefAct" localSheetId="22">[17]!Select_RefAct</definedName>
    <definedName name="Select_RefAct" localSheetId="23">[17]!Select_RefAct</definedName>
    <definedName name="Select_RefAct" localSheetId="24">[17]!Select_RefAct</definedName>
    <definedName name="Select_RefAct" localSheetId="25">[17]!Select_RefAct</definedName>
    <definedName name="Select_RefAct" localSheetId="26">[17]!Select_RefAct</definedName>
    <definedName name="Select_RefAct" localSheetId="27">[17]!Select_RefAct</definedName>
    <definedName name="Select_RefAct" localSheetId="28">[17]!Select_RefAct</definedName>
    <definedName name="Select_RefAct" localSheetId="29">[17]!Select_RefAct</definedName>
    <definedName name="Select_RefAct" localSheetId="30">[17]!Select_RefAct</definedName>
    <definedName name="Select_RefAct" localSheetId="31">[17]!Select_RefAct</definedName>
    <definedName name="Select_RefAct" localSheetId="32">[17]!Select_RefAct</definedName>
    <definedName name="Select_RefAct" localSheetId="33">[17]!Select_RefAct</definedName>
    <definedName name="Select_RefAct" localSheetId="34">[17]!Select_RefAct</definedName>
    <definedName name="Select_RefAct" localSheetId="35">[17]!Select_RefAct</definedName>
    <definedName name="Select_RefAct" localSheetId="36">[17]!Select_RefAct</definedName>
    <definedName name="Select_RefAct" localSheetId="37">[17]!Select_RefAct</definedName>
    <definedName name="Select_RefAct" localSheetId="38">[17]!Select_RefAct</definedName>
    <definedName name="Select_RefAct" localSheetId="39">[17]!Select_RefAct</definedName>
    <definedName name="Select_RefAct" localSheetId="40">[17]!Select_RefAct</definedName>
    <definedName name="Select_RefAct" localSheetId="41">[17]!Select_RefAct</definedName>
    <definedName name="Select_RefAct" localSheetId="42">[17]!Select_RefAct</definedName>
    <definedName name="Select_RefAct" localSheetId="45">[17]!Select_RefAct</definedName>
    <definedName name="Select_RefAct" localSheetId="43">[17]!Select_RefAct</definedName>
    <definedName name="Select_RefAct" localSheetId="44">[17]!Select_RefAct</definedName>
    <definedName name="Select_RefAct" localSheetId="46">[17]!Select_RefAct</definedName>
    <definedName name="Select_RefAct" localSheetId="47">[17]!Select_RefAct</definedName>
    <definedName name="Select_RefAct" localSheetId="48">[17]!Select_RefAct</definedName>
    <definedName name="Select_RefAct" localSheetId="49">[17]!Select_RefAct</definedName>
    <definedName name="Select_RefAct" localSheetId="50">[17]!Select_RefAct</definedName>
    <definedName name="Select_RefAct" localSheetId="51">[17]!Select_RefAct</definedName>
    <definedName name="Select_RefAct" localSheetId="52">[17]!Select_RefAct</definedName>
    <definedName name="Select_RefAct" localSheetId="53">[17]!Select_RefAct</definedName>
    <definedName name="Select_RefAct" localSheetId="54">[17]!Select_RefAct</definedName>
    <definedName name="Select_RefAct" localSheetId="55">[17]!Select_RefAct</definedName>
    <definedName name="Select_RefAct" localSheetId="56">[17]!Select_RefAct</definedName>
    <definedName name="Select_RefAct" localSheetId="57">[17]!Select_RefAct</definedName>
    <definedName name="Select_RefAct" localSheetId="58">[17]!Select_RefAct</definedName>
    <definedName name="Select_RefAct" localSheetId="59">[17]!Select_RefAct</definedName>
    <definedName name="Select_RefAct" localSheetId="60">[17]!Select_RefAct</definedName>
    <definedName name="Select_RefAct" localSheetId="61">[17]!Select_RefAct</definedName>
    <definedName name="Select_RefAct" localSheetId="62">[17]!Select_RefAct</definedName>
    <definedName name="Select_RefAct" localSheetId="63">[17]!Select_RefAct</definedName>
    <definedName name="Select_RefAct" localSheetId="64">[17]!Select_RefAct</definedName>
    <definedName name="Select_RefAct" localSheetId="65">[17]!Select_RefAct</definedName>
    <definedName name="Select_RefAct" localSheetId="66">[17]!Select_RefAct</definedName>
    <definedName name="Select_RefAct" localSheetId="67">[17]!Select_RefAct</definedName>
    <definedName name="Select_RefAct" localSheetId="68">[17]!Select_RefAct</definedName>
    <definedName name="Select_RefAct" localSheetId="69">[17]!Select_RefAct</definedName>
    <definedName name="Select_RefAct" localSheetId="70">[17]!Select_RefAct</definedName>
    <definedName name="Select_RefAct" localSheetId="71">[17]!Select_RefAct</definedName>
    <definedName name="Select_RefAct" localSheetId="72">[17]!Select_RefAct</definedName>
    <definedName name="Select_RefAct" localSheetId="73">[17]!Select_RefAct</definedName>
    <definedName name="Select_RefAct" localSheetId="74">[17]!Select_RefAct</definedName>
    <definedName name="Select_RefAct" localSheetId="75">[17]!Select_RefAct</definedName>
    <definedName name="Select_RefAct" localSheetId="76">[17]!Select_RefAct</definedName>
    <definedName name="Select_RefAct" localSheetId="77">[17]!Select_RefAct</definedName>
    <definedName name="Select_RefAct" localSheetId="78">[17]!Select_RefAct</definedName>
    <definedName name="Select_RefAct" localSheetId="79">[17]!Select_RefAct</definedName>
    <definedName name="Select_RefAct" localSheetId="80">[17]!Select_RefAct</definedName>
    <definedName name="Select_RefAct" localSheetId="81">[17]!Select_RefAct</definedName>
    <definedName name="Select_RefAct" localSheetId="82">[17]!Select_RefAct</definedName>
    <definedName name="Select_RefAct" localSheetId="83">[17]!Select_RefAct</definedName>
    <definedName name="Select_RefAct" localSheetId="84">[17]!Select_RefAct</definedName>
    <definedName name="Select_RefAct" localSheetId="85">[17]!Select_RefAct</definedName>
    <definedName name="Select_RefAct" localSheetId="86">[17]!Select_RefAct</definedName>
    <definedName name="Select_RefAct" localSheetId="87">[17]!Select_RefAct</definedName>
    <definedName name="Select_RefAct" localSheetId="88">[17]!Select_RefAct</definedName>
    <definedName name="Select_RefAct" localSheetId="89">[17]!Select_RefAct</definedName>
    <definedName name="Select_RefAct" localSheetId="90">[17]!Select_RefAct</definedName>
    <definedName name="Select_RefAct" localSheetId="91">[17]!Select_RefAct</definedName>
    <definedName name="Select_RefAct" localSheetId="92">[17]!Select_RefAct</definedName>
    <definedName name="Select_RefAct" localSheetId="93">[17]!Select_RefAct</definedName>
    <definedName name="Select_RefAct" localSheetId="94">[17]!Select_RefAct</definedName>
    <definedName name="Select_RefAct" localSheetId="95">[17]!Select_RefAct</definedName>
    <definedName name="Select_RefAct" localSheetId="96">[17]!Select_RefAct</definedName>
    <definedName name="Select_RefAct" localSheetId="97">[17]!Select_RefAct</definedName>
    <definedName name="Select_RefAct" localSheetId="98">[17]!Select_RefAct</definedName>
    <definedName name="Select_RefAct" localSheetId="99">[17]!Select_RefAct</definedName>
    <definedName name="Select_RefAct" localSheetId="15">[17]!Select_RefAct</definedName>
    <definedName name="Select_RefAct" localSheetId="16">[17]!Select_RefAct</definedName>
    <definedName name="Select_RefAct" localSheetId="17">[17]!Select_RefAct</definedName>
    <definedName name="Select_RefAct" localSheetId="18">[17]!Select_RefAct</definedName>
    <definedName name="Select_RefAct" localSheetId="19">[17]!Select_RefAct</definedName>
    <definedName name="Select_RefAct" localSheetId="20">[17]!Select_RefAct</definedName>
    <definedName name="Select_RefAct" localSheetId="21">[17]!Select_RefAct</definedName>
    <definedName name="Select_RefAct" localSheetId="14">[17]!Select_RefAct</definedName>
    <definedName name="Select_RefAct" localSheetId="7">[17]!Select_RefAct</definedName>
    <definedName name="Select_RefAct" localSheetId="8">[17]!Select_RefAct</definedName>
    <definedName name="Select_RefAct" localSheetId="9">[17]!Select_RefAct</definedName>
    <definedName name="Select_RefAct" localSheetId="10">[17]!Select_RefAct</definedName>
    <definedName name="Select_RefAct" localSheetId="11">[17]!Select_RefAct</definedName>
    <definedName name="Select_RefAct" localSheetId="12">[17]!Select_RefAct</definedName>
    <definedName name="Select_RefAct" localSheetId="13">[17]!Select_RefAct</definedName>
    <definedName name="Select_RefAct" localSheetId="5">[17]!Select_RefAct</definedName>
    <definedName name="Select_RefAct" localSheetId="6">[17]!Select_RefAct</definedName>
    <definedName name="Select_RefAct">[17]!Select_RefAct</definedName>
    <definedName name="Select_RefAct1" localSheetId="22">[11]!Select_RefAct1</definedName>
    <definedName name="Select_RefAct1" localSheetId="23">[11]!Select_RefAct1</definedName>
    <definedName name="Select_RefAct1" localSheetId="24">[11]!Select_RefAct1</definedName>
    <definedName name="Select_RefAct1" localSheetId="25">[11]!Select_RefAct1</definedName>
    <definedName name="Select_RefAct1" localSheetId="26">[11]!Select_RefAct1</definedName>
    <definedName name="Select_RefAct1" localSheetId="27">[11]!Select_RefAct1</definedName>
    <definedName name="Select_RefAct1" localSheetId="28">[11]!Select_RefAct1</definedName>
    <definedName name="Select_RefAct1" localSheetId="29">[11]!Select_RefAct1</definedName>
    <definedName name="Select_RefAct1" localSheetId="30">[11]!Select_RefAct1</definedName>
    <definedName name="Select_RefAct1" localSheetId="31">[11]!Select_RefAct1</definedName>
    <definedName name="Select_RefAct1" localSheetId="32">[11]!Select_RefAct1</definedName>
    <definedName name="Select_RefAct1" localSheetId="33">[11]!Select_RefAct1</definedName>
    <definedName name="Select_RefAct1" localSheetId="34">[11]!Select_RefAct1</definedName>
    <definedName name="Select_RefAct1" localSheetId="35">[11]!Select_RefAct1</definedName>
    <definedName name="Select_RefAct1" localSheetId="36">[11]!Select_RefAct1</definedName>
    <definedName name="Select_RefAct1" localSheetId="37">[11]!Select_RefAct1</definedName>
    <definedName name="Select_RefAct1" localSheetId="38">[11]!Select_RefAct1</definedName>
    <definedName name="Select_RefAct1" localSheetId="39">[11]!Select_RefAct1</definedName>
    <definedName name="Select_RefAct1" localSheetId="40">[11]!Select_RefAct1</definedName>
    <definedName name="Select_RefAct1" localSheetId="41">[11]!Select_RefAct1</definedName>
    <definedName name="Select_RefAct1" localSheetId="42">[11]!Select_RefAct1</definedName>
    <definedName name="Select_RefAct1" localSheetId="45">[11]!Select_RefAct1</definedName>
    <definedName name="Select_RefAct1" localSheetId="43">[11]!Select_RefAct1</definedName>
    <definedName name="Select_RefAct1" localSheetId="44">[11]!Select_RefAct1</definedName>
    <definedName name="Select_RefAct1" localSheetId="46">[11]!Select_RefAct1</definedName>
    <definedName name="Select_RefAct1" localSheetId="47">[11]!Select_RefAct1</definedName>
    <definedName name="Select_RefAct1" localSheetId="48">[11]!Select_RefAct1</definedName>
    <definedName name="Select_RefAct1" localSheetId="49">[11]!Select_RefAct1</definedName>
    <definedName name="Select_RefAct1" localSheetId="50">[11]!Select_RefAct1</definedName>
    <definedName name="Select_RefAct1" localSheetId="51">[11]!Select_RefAct1</definedName>
    <definedName name="Select_RefAct1" localSheetId="52">[11]!Select_RefAct1</definedName>
    <definedName name="Select_RefAct1" localSheetId="53">[11]!Select_RefAct1</definedName>
    <definedName name="Select_RefAct1" localSheetId="54">[11]!Select_RefAct1</definedName>
    <definedName name="Select_RefAct1" localSheetId="55">[11]!Select_RefAct1</definedName>
    <definedName name="Select_RefAct1" localSheetId="56">[11]!Select_RefAct1</definedName>
    <definedName name="Select_RefAct1" localSheetId="57">[11]!Select_RefAct1</definedName>
    <definedName name="Select_RefAct1" localSheetId="58">[11]!Select_RefAct1</definedName>
    <definedName name="Select_RefAct1" localSheetId="59">[11]!Select_RefAct1</definedName>
    <definedName name="Select_RefAct1" localSheetId="60">[11]!Select_RefAct1</definedName>
    <definedName name="Select_RefAct1" localSheetId="61">[11]!Select_RefAct1</definedName>
    <definedName name="Select_RefAct1" localSheetId="62">[11]!Select_RefAct1</definedName>
    <definedName name="Select_RefAct1" localSheetId="63">[11]!Select_RefAct1</definedName>
    <definedName name="Select_RefAct1" localSheetId="64">[11]!Select_RefAct1</definedName>
    <definedName name="Select_RefAct1" localSheetId="65">[11]!Select_RefAct1</definedName>
    <definedName name="Select_RefAct1" localSheetId="66">[11]!Select_RefAct1</definedName>
    <definedName name="Select_RefAct1" localSheetId="67">[11]!Select_RefAct1</definedName>
    <definedName name="Select_RefAct1" localSheetId="68">[11]!Select_RefAct1</definedName>
    <definedName name="Select_RefAct1" localSheetId="69">[11]!Select_RefAct1</definedName>
    <definedName name="Select_RefAct1" localSheetId="70">[11]!Select_RefAct1</definedName>
    <definedName name="Select_RefAct1" localSheetId="71">[11]!Select_RefAct1</definedName>
    <definedName name="Select_RefAct1" localSheetId="72">[11]!Select_RefAct1</definedName>
    <definedName name="Select_RefAct1" localSheetId="73">[11]!Select_RefAct1</definedName>
    <definedName name="Select_RefAct1" localSheetId="74">[11]!Select_RefAct1</definedName>
    <definedName name="Select_RefAct1" localSheetId="75">[11]!Select_RefAct1</definedName>
    <definedName name="Select_RefAct1" localSheetId="76">[11]!Select_RefAct1</definedName>
    <definedName name="Select_RefAct1" localSheetId="77">[11]!Select_RefAct1</definedName>
    <definedName name="Select_RefAct1" localSheetId="78">[11]!Select_RefAct1</definedName>
    <definedName name="Select_RefAct1" localSheetId="79">[11]!Select_RefAct1</definedName>
    <definedName name="Select_RefAct1" localSheetId="80">[11]!Select_RefAct1</definedName>
    <definedName name="Select_RefAct1" localSheetId="81">[11]!Select_RefAct1</definedName>
    <definedName name="Select_RefAct1" localSheetId="82">[11]!Select_RefAct1</definedName>
    <definedName name="Select_RefAct1" localSheetId="83">[11]!Select_RefAct1</definedName>
    <definedName name="Select_RefAct1" localSheetId="84">[11]!Select_RefAct1</definedName>
    <definedName name="Select_RefAct1" localSheetId="85">[11]!Select_RefAct1</definedName>
    <definedName name="Select_RefAct1" localSheetId="86">[11]!Select_RefAct1</definedName>
    <definedName name="Select_RefAct1" localSheetId="87">[11]!Select_RefAct1</definedName>
    <definedName name="Select_RefAct1" localSheetId="88">[11]!Select_RefAct1</definedName>
    <definedName name="Select_RefAct1" localSheetId="89">[11]!Select_RefAct1</definedName>
    <definedName name="Select_RefAct1" localSheetId="90">[11]!Select_RefAct1</definedName>
    <definedName name="Select_RefAct1" localSheetId="91">[11]!Select_RefAct1</definedName>
    <definedName name="Select_RefAct1" localSheetId="92">[11]!Select_RefAct1</definedName>
    <definedName name="Select_RefAct1" localSheetId="93">[11]!Select_RefAct1</definedName>
    <definedName name="Select_RefAct1" localSheetId="94">[11]!Select_RefAct1</definedName>
    <definedName name="Select_RefAct1" localSheetId="95">[11]!Select_RefAct1</definedName>
    <definedName name="Select_RefAct1" localSheetId="96">[11]!Select_RefAct1</definedName>
    <definedName name="Select_RefAct1" localSheetId="97">[11]!Select_RefAct1</definedName>
    <definedName name="Select_RefAct1" localSheetId="98">[11]!Select_RefAct1</definedName>
    <definedName name="Select_RefAct1" localSheetId="99">[11]!Select_RefAct1</definedName>
    <definedName name="Select_RefAct1" localSheetId="15">[11]!Select_RefAct1</definedName>
    <definedName name="Select_RefAct1" localSheetId="16">[11]!Select_RefAct1</definedName>
    <definedName name="Select_RefAct1" localSheetId="17">[11]!Select_RefAct1</definedName>
    <definedName name="Select_RefAct1" localSheetId="18">[11]!Select_RefAct1</definedName>
    <definedName name="Select_RefAct1" localSheetId="19">[11]!Select_RefAct1</definedName>
    <definedName name="Select_RefAct1" localSheetId="20">[11]!Select_RefAct1</definedName>
    <definedName name="Select_RefAct1" localSheetId="21">[11]!Select_RefAct1</definedName>
    <definedName name="Select_RefAct1" localSheetId="14">[11]!Select_RefAct1</definedName>
    <definedName name="Select_RefAct1" localSheetId="7">[11]!Select_RefAct1</definedName>
    <definedName name="Select_RefAct1" localSheetId="8">[11]!Select_RefAct1</definedName>
    <definedName name="Select_RefAct1" localSheetId="9">[11]!Select_RefAct1</definedName>
    <definedName name="Select_RefAct1" localSheetId="10">[11]!Select_RefAct1</definedName>
    <definedName name="Select_RefAct1" localSheetId="11">[11]!Select_RefAct1</definedName>
    <definedName name="Select_RefAct1" localSheetId="12">[11]!Select_RefAct1</definedName>
    <definedName name="Select_RefAct1" localSheetId="13">[11]!Select_RefAct1</definedName>
    <definedName name="Select_RefAct1" localSheetId="5">[11]!Select_RefAct1</definedName>
    <definedName name="Select_RefAct1" localSheetId="6">[11]!Select_RefAct1</definedName>
    <definedName name="Select_RefAct1">[11]!Select_RefAct1</definedName>
    <definedName name="Select_RefAct2" localSheetId="22">[11]!Select_RefAct2</definedName>
    <definedName name="Select_RefAct2" localSheetId="23">[11]!Select_RefAct2</definedName>
    <definedName name="Select_RefAct2" localSheetId="24">[11]!Select_RefAct2</definedName>
    <definedName name="Select_RefAct2" localSheetId="25">[11]!Select_RefAct2</definedName>
    <definedName name="Select_RefAct2" localSheetId="26">[11]!Select_RefAct2</definedName>
    <definedName name="Select_RefAct2" localSheetId="27">[11]!Select_RefAct2</definedName>
    <definedName name="Select_RefAct2" localSheetId="28">[11]!Select_RefAct2</definedName>
    <definedName name="Select_RefAct2" localSheetId="29">[11]!Select_RefAct2</definedName>
    <definedName name="Select_RefAct2" localSheetId="30">[11]!Select_RefAct2</definedName>
    <definedName name="Select_RefAct2" localSheetId="31">[11]!Select_RefAct2</definedName>
    <definedName name="Select_RefAct2" localSheetId="32">[11]!Select_RefAct2</definedName>
    <definedName name="Select_RefAct2" localSheetId="33">[11]!Select_RefAct2</definedName>
    <definedName name="Select_RefAct2" localSheetId="34">[11]!Select_RefAct2</definedName>
    <definedName name="Select_RefAct2" localSheetId="35">[11]!Select_RefAct2</definedName>
    <definedName name="Select_RefAct2" localSheetId="36">[11]!Select_RefAct2</definedName>
    <definedName name="Select_RefAct2" localSheetId="37">[11]!Select_RefAct2</definedName>
    <definedName name="Select_RefAct2" localSheetId="38">[11]!Select_RefAct2</definedName>
    <definedName name="Select_RefAct2" localSheetId="39">[11]!Select_RefAct2</definedName>
    <definedName name="Select_RefAct2" localSheetId="40">[11]!Select_RefAct2</definedName>
    <definedName name="Select_RefAct2" localSheetId="41">[11]!Select_RefAct2</definedName>
    <definedName name="Select_RefAct2" localSheetId="42">[11]!Select_RefAct2</definedName>
    <definedName name="Select_RefAct2" localSheetId="45">[11]!Select_RefAct2</definedName>
    <definedName name="Select_RefAct2" localSheetId="43">[11]!Select_RefAct2</definedName>
    <definedName name="Select_RefAct2" localSheetId="44">[11]!Select_RefAct2</definedName>
    <definedName name="Select_RefAct2" localSheetId="46">[11]!Select_RefAct2</definedName>
    <definedName name="Select_RefAct2" localSheetId="47">[11]!Select_RefAct2</definedName>
    <definedName name="Select_RefAct2" localSheetId="48">[11]!Select_RefAct2</definedName>
    <definedName name="Select_RefAct2" localSheetId="49">[11]!Select_RefAct2</definedName>
    <definedName name="Select_RefAct2" localSheetId="50">[11]!Select_RefAct2</definedName>
    <definedName name="Select_RefAct2" localSheetId="51">[11]!Select_RefAct2</definedName>
    <definedName name="Select_RefAct2" localSheetId="52">[11]!Select_RefAct2</definedName>
    <definedName name="Select_RefAct2" localSheetId="53">[11]!Select_RefAct2</definedName>
    <definedName name="Select_RefAct2" localSheetId="54">[11]!Select_RefAct2</definedName>
    <definedName name="Select_RefAct2" localSheetId="55">[11]!Select_RefAct2</definedName>
    <definedName name="Select_RefAct2" localSheetId="56">[11]!Select_RefAct2</definedName>
    <definedName name="Select_RefAct2" localSheetId="57">[11]!Select_RefAct2</definedName>
    <definedName name="Select_RefAct2" localSheetId="58">[11]!Select_RefAct2</definedName>
    <definedName name="Select_RefAct2" localSheetId="59">[11]!Select_RefAct2</definedName>
    <definedName name="Select_RefAct2" localSheetId="60">[11]!Select_RefAct2</definedName>
    <definedName name="Select_RefAct2" localSheetId="61">[11]!Select_RefAct2</definedName>
    <definedName name="Select_RefAct2" localSheetId="62">[11]!Select_RefAct2</definedName>
    <definedName name="Select_RefAct2" localSheetId="63">[11]!Select_RefAct2</definedName>
    <definedName name="Select_RefAct2" localSheetId="64">[11]!Select_RefAct2</definedName>
    <definedName name="Select_RefAct2" localSheetId="65">[11]!Select_RefAct2</definedName>
    <definedName name="Select_RefAct2" localSheetId="66">[11]!Select_RefAct2</definedName>
    <definedName name="Select_RefAct2" localSheetId="67">[11]!Select_RefAct2</definedName>
    <definedName name="Select_RefAct2" localSheetId="68">[11]!Select_RefAct2</definedName>
    <definedName name="Select_RefAct2" localSheetId="69">[11]!Select_RefAct2</definedName>
    <definedName name="Select_RefAct2" localSheetId="70">[11]!Select_RefAct2</definedName>
    <definedName name="Select_RefAct2" localSheetId="71">[11]!Select_RefAct2</definedName>
    <definedName name="Select_RefAct2" localSheetId="72">[11]!Select_RefAct2</definedName>
    <definedName name="Select_RefAct2" localSheetId="73">[11]!Select_RefAct2</definedName>
    <definedName name="Select_RefAct2" localSheetId="74">[11]!Select_RefAct2</definedName>
    <definedName name="Select_RefAct2" localSheetId="75">[11]!Select_RefAct2</definedName>
    <definedName name="Select_RefAct2" localSheetId="76">[11]!Select_RefAct2</definedName>
    <definedName name="Select_RefAct2" localSheetId="77">[11]!Select_RefAct2</definedName>
    <definedName name="Select_RefAct2" localSheetId="78">[11]!Select_RefAct2</definedName>
    <definedName name="Select_RefAct2" localSheetId="79">[11]!Select_RefAct2</definedName>
    <definedName name="Select_RefAct2" localSheetId="80">[11]!Select_RefAct2</definedName>
    <definedName name="Select_RefAct2" localSheetId="81">[11]!Select_RefAct2</definedName>
    <definedName name="Select_RefAct2" localSheetId="82">[11]!Select_RefAct2</definedName>
    <definedName name="Select_RefAct2" localSheetId="83">[11]!Select_RefAct2</definedName>
    <definedName name="Select_RefAct2" localSheetId="84">[11]!Select_RefAct2</definedName>
    <definedName name="Select_RefAct2" localSheetId="85">[11]!Select_RefAct2</definedName>
    <definedName name="Select_RefAct2" localSheetId="86">[11]!Select_RefAct2</definedName>
    <definedName name="Select_RefAct2" localSheetId="87">[11]!Select_RefAct2</definedName>
    <definedName name="Select_RefAct2" localSheetId="88">[11]!Select_RefAct2</definedName>
    <definedName name="Select_RefAct2" localSheetId="89">[11]!Select_RefAct2</definedName>
    <definedName name="Select_RefAct2" localSheetId="90">[11]!Select_RefAct2</definedName>
    <definedName name="Select_RefAct2" localSheetId="91">[11]!Select_RefAct2</definedName>
    <definedName name="Select_RefAct2" localSheetId="92">[11]!Select_RefAct2</definedName>
    <definedName name="Select_RefAct2" localSheetId="93">[11]!Select_RefAct2</definedName>
    <definedName name="Select_RefAct2" localSheetId="94">[11]!Select_RefAct2</definedName>
    <definedName name="Select_RefAct2" localSheetId="95">[11]!Select_RefAct2</definedName>
    <definedName name="Select_RefAct2" localSheetId="96">[11]!Select_RefAct2</definedName>
    <definedName name="Select_RefAct2" localSheetId="97">[11]!Select_RefAct2</definedName>
    <definedName name="Select_RefAct2" localSheetId="98">[11]!Select_RefAct2</definedName>
    <definedName name="Select_RefAct2" localSheetId="99">[11]!Select_RefAct2</definedName>
    <definedName name="Select_RefAct2" localSheetId="15">[11]!Select_RefAct2</definedName>
    <definedName name="Select_RefAct2" localSheetId="16">[11]!Select_RefAct2</definedName>
    <definedName name="Select_RefAct2" localSheetId="17">[11]!Select_RefAct2</definedName>
    <definedName name="Select_RefAct2" localSheetId="18">[11]!Select_RefAct2</definedName>
    <definedName name="Select_RefAct2" localSheetId="19">[11]!Select_RefAct2</definedName>
    <definedName name="Select_RefAct2" localSheetId="20">[11]!Select_RefAct2</definedName>
    <definedName name="Select_RefAct2" localSheetId="21">[11]!Select_RefAct2</definedName>
    <definedName name="Select_RefAct2" localSheetId="14">[11]!Select_RefAct2</definedName>
    <definedName name="Select_RefAct2" localSheetId="7">[11]!Select_RefAct2</definedName>
    <definedName name="Select_RefAct2" localSheetId="8">[11]!Select_RefAct2</definedName>
    <definedName name="Select_RefAct2" localSheetId="9">[11]!Select_RefAct2</definedName>
    <definedName name="Select_RefAct2" localSheetId="10">[11]!Select_RefAct2</definedName>
    <definedName name="Select_RefAct2" localSheetId="11">[11]!Select_RefAct2</definedName>
    <definedName name="Select_RefAct2" localSheetId="12">[11]!Select_RefAct2</definedName>
    <definedName name="Select_RefAct2" localSheetId="13">[11]!Select_RefAct2</definedName>
    <definedName name="Select_RefAct2" localSheetId="5">[11]!Select_RefAct2</definedName>
    <definedName name="Select_RefAct2" localSheetId="6">[11]!Select_RefAct2</definedName>
    <definedName name="Select_RefAct2">[11]!Select_RefAct2</definedName>
    <definedName name="Select_RefAct3" localSheetId="22">[11]!Select_RefAct3</definedName>
    <definedName name="Select_RefAct3" localSheetId="23">[11]!Select_RefAct3</definedName>
    <definedName name="Select_RefAct3" localSheetId="24">[11]!Select_RefAct3</definedName>
    <definedName name="Select_RefAct3" localSheetId="25">[11]!Select_RefAct3</definedName>
    <definedName name="Select_RefAct3" localSheetId="26">[11]!Select_RefAct3</definedName>
    <definedName name="Select_RefAct3" localSheetId="27">[11]!Select_RefAct3</definedName>
    <definedName name="Select_RefAct3" localSheetId="28">[11]!Select_RefAct3</definedName>
    <definedName name="Select_RefAct3" localSheetId="29">[11]!Select_RefAct3</definedName>
    <definedName name="Select_RefAct3" localSheetId="30">[11]!Select_RefAct3</definedName>
    <definedName name="Select_RefAct3" localSheetId="31">[11]!Select_RefAct3</definedName>
    <definedName name="Select_RefAct3" localSheetId="32">[11]!Select_RefAct3</definedName>
    <definedName name="Select_RefAct3" localSheetId="33">[11]!Select_RefAct3</definedName>
    <definedName name="Select_RefAct3" localSheetId="34">[11]!Select_RefAct3</definedName>
    <definedName name="Select_RefAct3" localSheetId="35">[11]!Select_RefAct3</definedName>
    <definedName name="Select_RefAct3" localSheetId="36">[11]!Select_RefAct3</definedName>
    <definedName name="Select_RefAct3" localSheetId="37">[11]!Select_RefAct3</definedName>
    <definedName name="Select_RefAct3" localSheetId="38">[11]!Select_RefAct3</definedName>
    <definedName name="Select_RefAct3" localSheetId="39">[11]!Select_RefAct3</definedName>
    <definedName name="Select_RefAct3" localSheetId="40">[11]!Select_RefAct3</definedName>
    <definedName name="Select_RefAct3" localSheetId="41">[11]!Select_RefAct3</definedName>
    <definedName name="Select_RefAct3" localSheetId="42">[11]!Select_RefAct3</definedName>
    <definedName name="Select_RefAct3" localSheetId="45">[11]!Select_RefAct3</definedName>
    <definedName name="Select_RefAct3" localSheetId="43">[11]!Select_RefAct3</definedName>
    <definedName name="Select_RefAct3" localSheetId="44">[11]!Select_RefAct3</definedName>
    <definedName name="Select_RefAct3" localSheetId="46">[11]!Select_RefAct3</definedName>
    <definedName name="Select_RefAct3" localSheetId="47">[11]!Select_RefAct3</definedName>
    <definedName name="Select_RefAct3" localSheetId="48">[11]!Select_RefAct3</definedName>
    <definedName name="Select_RefAct3" localSheetId="49">[11]!Select_RefAct3</definedName>
    <definedName name="Select_RefAct3" localSheetId="50">[11]!Select_RefAct3</definedName>
    <definedName name="Select_RefAct3" localSheetId="51">[11]!Select_RefAct3</definedName>
    <definedName name="Select_RefAct3" localSheetId="52">[11]!Select_RefAct3</definedName>
    <definedName name="Select_RefAct3" localSheetId="53">[11]!Select_RefAct3</definedName>
    <definedName name="Select_RefAct3" localSheetId="54">[11]!Select_RefAct3</definedName>
    <definedName name="Select_RefAct3" localSheetId="55">[11]!Select_RefAct3</definedName>
    <definedName name="Select_RefAct3" localSheetId="56">[11]!Select_RefAct3</definedName>
    <definedName name="Select_RefAct3" localSheetId="57">[11]!Select_RefAct3</definedName>
    <definedName name="Select_RefAct3" localSheetId="58">[11]!Select_RefAct3</definedName>
    <definedName name="Select_RefAct3" localSheetId="59">[11]!Select_RefAct3</definedName>
    <definedName name="Select_RefAct3" localSheetId="60">[11]!Select_RefAct3</definedName>
    <definedName name="Select_RefAct3" localSheetId="61">[11]!Select_RefAct3</definedName>
    <definedName name="Select_RefAct3" localSheetId="62">[11]!Select_RefAct3</definedName>
    <definedName name="Select_RefAct3" localSheetId="63">[11]!Select_RefAct3</definedName>
    <definedName name="Select_RefAct3" localSheetId="64">[11]!Select_RefAct3</definedName>
    <definedName name="Select_RefAct3" localSheetId="65">[11]!Select_RefAct3</definedName>
    <definedName name="Select_RefAct3" localSheetId="66">[11]!Select_RefAct3</definedName>
    <definedName name="Select_RefAct3" localSheetId="67">[11]!Select_RefAct3</definedName>
    <definedName name="Select_RefAct3" localSheetId="68">[11]!Select_RefAct3</definedName>
    <definedName name="Select_RefAct3" localSheetId="69">[11]!Select_RefAct3</definedName>
    <definedName name="Select_RefAct3" localSheetId="70">[11]!Select_RefAct3</definedName>
    <definedName name="Select_RefAct3" localSheetId="71">[11]!Select_RefAct3</definedName>
    <definedName name="Select_RefAct3" localSheetId="72">[11]!Select_RefAct3</definedName>
    <definedName name="Select_RefAct3" localSheetId="73">[11]!Select_RefAct3</definedName>
    <definedName name="Select_RefAct3" localSheetId="74">[11]!Select_RefAct3</definedName>
    <definedName name="Select_RefAct3" localSheetId="75">[11]!Select_RefAct3</definedName>
    <definedName name="Select_RefAct3" localSheetId="76">[11]!Select_RefAct3</definedName>
    <definedName name="Select_RefAct3" localSheetId="77">[11]!Select_RefAct3</definedName>
    <definedName name="Select_RefAct3" localSheetId="78">[11]!Select_RefAct3</definedName>
    <definedName name="Select_RefAct3" localSheetId="79">[11]!Select_RefAct3</definedName>
    <definedName name="Select_RefAct3" localSheetId="80">[11]!Select_RefAct3</definedName>
    <definedName name="Select_RefAct3" localSheetId="81">[11]!Select_RefAct3</definedName>
    <definedName name="Select_RefAct3" localSheetId="82">[11]!Select_RefAct3</definedName>
    <definedName name="Select_RefAct3" localSheetId="83">[11]!Select_RefAct3</definedName>
    <definedName name="Select_RefAct3" localSheetId="84">[11]!Select_RefAct3</definedName>
    <definedName name="Select_RefAct3" localSheetId="85">[11]!Select_RefAct3</definedName>
    <definedName name="Select_RefAct3" localSheetId="86">[11]!Select_RefAct3</definedName>
    <definedName name="Select_RefAct3" localSheetId="87">[11]!Select_RefAct3</definedName>
    <definedName name="Select_RefAct3" localSheetId="88">[11]!Select_RefAct3</definedName>
    <definedName name="Select_RefAct3" localSheetId="89">[11]!Select_RefAct3</definedName>
    <definedName name="Select_RefAct3" localSheetId="90">[11]!Select_RefAct3</definedName>
    <definedName name="Select_RefAct3" localSheetId="91">[11]!Select_RefAct3</definedName>
    <definedName name="Select_RefAct3" localSheetId="92">[11]!Select_RefAct3</definedName>
    <definedName name="Select_RefAct3" localSheetId="93">[11]!Select_RefAct3</definedName>
    <definedName name="Select_RefAct3" localSheetId="94">[11]!Select_RefAct3</definedName>
    <definedName name="Select_RefAct3" localSheetId="95">[11]!Select_RefAct3</definedName>
    <definedName name="Select_RefAct3" localSheetId="96">[11]!Select_RefAct3</definedName>
    <definedName name="Select_RefAct3" localSheetId="97">[11]!Select_RefAct3</definedName>
    <definedName name="Select_RefAct3" localSheetId="98">[11]!Select_RefAct3</definedName>
    <definedName name="Select_RefAct3" localSheetId="99">[11]!Select_RefAct3</definedName>
    <definedName name="Select_RefAct3" localSheetId="15">[11]!Select_RefAct3</definedName>
    <definedName name="Select_RefAct3" localSheetId="16">[11]!Select_RefAct3</definedName>
    <definedName name="Select_RefAct3" localSheetId="17">[11]!Select_RefAct3</definedName>
    <definedName name="Select_RefAct3" localSheetId="18">[11]!Select_RefAct3</definedName>
    <definedName name="Select_RefAct3" localSheetId="19">[11]!Select_RefAct3</definedName>
    <definedName name="Select_RefAct3" localSheetId="20">[11]!Select_RefAct3</definedName>
    <definedName name="Select_RefAct3" localSheetId="21">[11]!Select_RefAct3</definedName>
    <definedName name="Select_RefAct3" localSheetId="14">[11]!Select_RefAct3</definedName>
    <definedName name="Select_RefAct3" localSheetId="7">[11]!Select_RefAct3</definedName>
    <definedName name="Select_RefAct3" localSheetId="8">[11]!Select_RefAct3</definedName>
    <definedName name="Select_RefAct3" localSheetId="9">[11]!Select_RefAct3</definedName>
    <definedName name="Select_RefAct3" localSheetId="10">[11]!Select_RefAct3</definedName>
    <definedName name="Select_RefAct3" localSheetId="11">[11]!Select_RefAct3</definedName>
    <definedName name="Select_RefAct3" localSheetId="12">[11]!Select_RefAct3</definedName>
    <definedName name="Select_RefAct3" localSheetId="13">[11]!Select_RefAct3</definedName>
    <definedName name="Select_RefAct3" localSheetId="5">[11]!Select_RefAct3</definedName>
    <definedName name="Select_RefAct3" localSheetId="6">[11]!Select_RefAct3</definedName>
    <definedName name="Select_RefAct3">[11]!Select_RefAct3</definedName>
    <definedName name="Select_RefEve" localSheetId="22">[18]!Select_RefEve</definedName>
    <definedName name="Select_RefEve" localSheetId="23">[18]!Select_RefEve</definedName>
    <definedName name="Select_RefEve" localSheetId="24">[18]!Select_RefEve</definedName>
    <definedName name="Select_RefEve" localSheetId="25">[18]!Select_RefEve</definedName>
    <definedName name="Select_RefEve" localSheetId="26">[18]!Select_RefEve</definedName>
    <definedName name="Select_RefEve" localSheetId="27">[18]!Select_RefEve</definedName>
    <definedName name="Select_RefEve" localSheetId="28">[18]!Select_RefEve</definedName>
    <definedName name="Select_RefEve" localSheetId="29">[18]!Select_RefEve</definedName>
    <definedName name="Select_RefEve" localSheetId="30">[18]!Select_RefEve</definedName>
    <definedName name="Select_RefEve" localSheetId="31">[18]!Select_RefEve</definedName>
    <definedName name="Select_RefEve" localSheetId="32">[18]!Select_RefEve</definedName>
    <definedName name="Select_RefEve" localSheetId="33">[18]!Select_RefEve</definedName>
    <definedName name="Select_RefEve" localSheetId="34">[18]!Select_RefEve</definedName>
    <definedName name="Select_RefEve" localSheetId="35">[18]!Select_RefEve</definedName>
    <definedName name="Select_RefEve" localSheetId="36">[18]!Select_RefEve</definedName>
    <definedName name="Select_RefEve" localSheetId="37">[18]!Select_RefEve</definedName>
    <definedName name="Select_RefEve" localSheetId="38">[18]!Select_RefEve</definedName>
    <definedName name="Select_RefEve" localSheetId="39">[18]!Select_RefEve</definedName>
    <definedName name="Select_RefEve" localSheetId="40">[18]!Select_RefEve</definedName>
    <definedName name="Select_RefEve" localSheetId="41">[18]!Select_RefEve</definedName>
    <definedName name="Select_RefEve" localSheetId="42">[18]!Select_RefEve</definedName>
    <definedName name="Select_RefEve" localSheetId="45">[18]!Select_RefEve</definedName>
    <definedName name="Select_RefEve" localSheetId="43">[18]!Select_RefEve</definedName>
    <definedName name="Select_RefEve" localSheetId="44">[18]!Select_RefEve</definedName>
    <definedName name="Select_RefEve" localSheetId="46">[18]!Select_RefEve</definedName>
    <definedName name="Select_RefEve" localSheetId="47">[18]!Select_RefEve</definedName>
    <definedName name="Select_RefEve" localSheetId="48">[18]!Select_RefEve</definedName>
    <definedName name="Select_RefEve" localSheetId="49">[18]!Select_RefEve</definedName>
    <definedName name="Select_RefEve" localSheetId="50">[18]!Select_RefEve</definedName>
    <definedName name="Select_RefEve" localSheetId="51">[18]!Select_RefEve</definedName>
    <definedName name="Select_RefEve" localSheetId="52">[18]!Select_RefEve</definedName>
    <definedName name="Select_RefEve" localSheetId="53">[18]!Select_RefEve</definedName>
    <definedName name="Select_RefEve" localSheetId="54">[18]!Select_RefEve</definedName>
    <definedName name="Select_RefEve" localSheetId="55">[18]!Select_RefEve</definedName>
    <definedName name="Select_RefEve" localSheetId="56">[18]!Select_RefEve</definedName>
    <definedName name="Select_RefEve" localSheetId="57">[18]!Select_RefEve</definedName>
    <definedName name="Select_RefEve" localSheetId="58">[18]!Select_RefEve</definedName>
    <definedName name="Select_RefEve" localSheetId="59">[18]!Select_RefEve</definedName>
    <definedName name="Select_RefEve" localSheetId="60">[18]!Select_RefEve</definedName>
    <definedName name="Select_RefEve" localSheetId="61">[18]!Select_RefEve</definedName>
    <definedName name="Select_RefEve" localSheetId="62">[18]!Select_RefEve</definedName>
    <definedName name="Select_RefEve" localSheetId="63">[18]!Select_RefEve</definedName>
    <definedName name="Select_RefEve" localSheetId="64">[18]!Select_RefEve</definedName>
    <definedName name="Select_RefEve" localSheetId="65">[18]!Select_RefEve</definedName>
    <definedName name="Select_RefEve" localSheetId="66">[18]!Select_RefEve</definedName>
    <definedName name="Select_RefEve" localSheetId="67">[18]!Select_RefEve</definedName>
    <definedName name="Select_RefEve" localSheetId="68">[18]!Select_RefEve</definedName>
    <definedName name="Select_RefEve" localSheetId="69">[18]!Select_RefEve</definedName>
    <definedName name="Select_RefEve" localSheetId="70">[18]!Select_RefEve</definedName>
    <definedName name="Select_RefEve" localSheetId="71">[18]!Select_RefEve</definedName>
    <definedName name="Select_RefEve" localSheetId="72">[18]!Select_RefEve</definedName>
    <definedName name="Select_RefEve" localSheetId="73">[18]!Select_RefEve</definedName>
    <definedName name="Select_RefEve" localSheetId="74">[18]!Select_RefEve</definedName>
    <definedName name="Select_RefEve" localSheetId="75">[18]!Select_RefEve</definedName>
    <definedName name="Select_RefEve" localSheetId="76">[18]!Select_RefEve</definedName>
    <definedName name="Select_RefEve" localSheetId="77">[18]!Select_RefEve</definedName>
    <definedName name="Select_RefEve" localSheetId="78">[18]!Select_RefEve</definedName>
    <definedName name="Select_RefEve" localSheetId="79">[18]!Select_RefEve</definedName>
    <definedName name="Select_RefEve" localSheetId="80">[18]!Select_RefEve</definedName>
    <definedName name="Select_RefEve" localSheetId="81">[18]!Select_RefEve</definedName>
    <definedName name="Select_RefEve" localSheetId="82">[18]!Select_RefEve</definedName>
    <definedName name="Select_RefEve" localSheetId="83">[18]!Select_RefEve</definedName>
    <definedName name="Select_RefEve" localSheetId="84">[18]!Select_RefEve</definedName>
    <definedName name="Select_RefEve" localSheetId="85">[18]!Select_RefEve</definedName>
    <definedName name="Select_RefEve" localSheetId="86">[18]!Select_RefEve</definedName>
    <definedName name="Select_RefEve" localSheetId="87">[18]!Select_RefEve</definedName>
    <definedName name="Select_RefEve" localSheetId="88">[18]!Select_RefEve</definedName>
    <definedName name="Select_RefEve" localSheetId="89">[18]!Select_RefEve</definedName>
    <definedName name="Select_RefEve" localSheetId="90">[18]!Select_RefEve</definedName>
    <definedName name="Select_RefEve" localSheetId="91">[18]!Select_RefEve</definedName>
    <definedName name="Select_RefEve" localSheetId="92">[18]!Select_RefEve</definedName>
    <definedName name="Select_RefEve" localSheetId="93">[18]!Select_RefEve</definedName>
    <definedName name="Select_RefEve" localSheetId="94">[18]!Select_RefEve</definedName>
    <definedName name="Select_RefEve" localSheetId="95">[18]!Select_RefEve</definedName>
    <definedName name="Select_RefEve" localSheetId="96">[18]!Select_RefEve</definedName>
    <definedName name="Select_RefEve" localSheetId="97">[18]!Select_RefEve</definedName>
    <definedName name="Select_RefEve" localSheetId="98">[18]!Select_RefEve</definedName>
    <definedName name="Select_RefEve" localSheetId="99">[18]!Select_RefEve</definedName>
    <definedName name="Select_RefEve" localSheetId="15">[18]!Select_RefEve</definedName>
    <definedName name="Select_RefEve" localSheetId="16">[18]!Select_RefEve</definedName>
    <definedName name="Select_RefEve" localSheetId="17">[18]!Select_RefEve</definedName>
    <definedName name="Select_RefEve" localSheetId="18">[18]!Select_RefEve</definedName>
    <definedName name="Select_RefEve" localSheetId="19">[18]!Select_RefEve</definedName>
    <definedName name="Select_RefEve" localSheetId="20">[18]!Select_RefEve</definedName>
    <definedName name="Select_RefEve" localSheetId="21">[18]!Select_RefEve</definedName>
    <definedName name="Select_RefEve" localSheetId="14">[18]!Select_RefEve</definedName>
    <definedName name="Select_RefEve" localSheetId="7">[18]!Select_RefEve</definedName>
    <definedName name="Select_RefEve" localSheetId="8">[18]!Select_RefEve</definedName>
    <definedName name="Select_RefEve" localSheetId="9">[18]!Select_RefEve</definedName>
    <definedName name="Select_RefEve" localSheetId="10">[18]!Select_RefEve</definedName>
    <definedName name="Select_RefEve" localSheetId="11">[18]!Select_RefEve</definedName>
    <definedName name="Select_RefEve" localSheetId="12">[18]!Select_RefEve</definedName>
    <definedName name="Select_RefEve" localSheetId="13">[18]!Select_RefEve</definedName>
    <definedName name="Select_RefEve" localSheetId="5">[18]!Select_RefEve</definedName>
    <definedName name="Select_RefEve" localSheetId="6">[18]!Select_RefEve</definedName>
    <definedName name="Select_RefEve">[18]!Select_RefEve</definedName>
    <definedName name="Select_RefGamen" localSheetId="22">[18]!Select_RefGamen</definedName>
    <definedName name="Select_RefGamen" localSheetId="23">[18]!Select_RefGamen</definedName>
    <definedName name="Select_RefGamen" localSheetId="24">[18]!Select_RefGamen</definedName>
    <definedName name="Select_RefGamen" localSheetId="25">[18]!Select_RefGamen</definedName>
    <definedName name="Select_RefGamen" localSheetId="26">[18]!Select_RefGamen</definedName>
    <definedName name="Select_RefGamen" localSheetId="27">[18]!Select_RefGamen</definedName>
    <definedName name="Select_RefGamen" localSheetId="28">[18]!Select_RefGamen</definedName>
    <definedName name="Select_RefGamen" localSheetId="29">[18]!Select_RefGamen</definedName>
    <definedName name="Select_RefGamen" localSheetId="30">[18]!Select_RefGamen</definedName>
    <definedName name="Select_RefGamen" localSheetId="31">[18]!Select_RefGamen</definedName>
    <definedName name="Select_RefGamen" localSheetId="32">[18]!Select_RefGamen</definedName>
    <definedName name="Select_RefGamen" localSheetId="33">[18]!Select_RefGamen</definedName>
    <definedName name="Select_RefGamen" localSheetId="34">[18]!Select_RefGamen</definedName>
    <definedName name="Select_RefGamen" localSheetId="35">[18]!Select_RefGamen</definedName>
    <definedName name="Select_RefGamen" localSheetId="36">[18]!Select_RefGamen</definedName>
    <definedName name="Select_RefGamen" localSheetId="37">[18]!Select_RefGamen</definedName>
    <definedName name="Select_RefGamen" localSheetId="38">[18]!Select_RefGamen</definedName>
    <definedName name="Select_RefGamen" localSheetId="39">[18]!Select_RefGamen</definedName>
    <definedName name="Select_RefGamen" localSheetId="40">[18]!Select_RefGamen</definedName>
    <definedName name="Select_RefGamen" localSheetId="41">[18]!Select_RefGamen</definedName>
    <definedName name="Select_RefGamen" localSheetId="42">[18]!Select_RefGamen</definedName>
    <definedName name="Select_RefGamen" localSheetId="45">[18]!Select_RefGamen</definedName>
    <definedName name="Select_RefGamen" localSheetId="43">[18]!Select_RefGamen</definedName>
    <definedName name="Select_RefGamen" localSheetId="44">[18]!Select_RefGamen</definedName>
    <definedName name="Select_RefGamen" localSheetId="46">[18]!Select_RefGamen</definedName>
    <definedName name="Select_RefGamen" localSheetId="47">[18]!Select_RefGamen</definedName>
    <definedName name="Select_RefGamen" localSheetId="48">[18]!Select_RefGamen</definedName>
    <definedName name="Select_RefGamen" localSheetId="49">[18]!Select_RefGamen</definedName>
    <definedName name="Select_RefGamen" localSheetId="50">[18]!Select_RefGamen</definedName>
    <definedName name="Select_RefGamen" localSheetId="51">[18]!Select_RefGamen</definedName>
    <definedName name="Select_RefGamen" localSheetId="52">[18]!Select_RefGamen</definedName>
    <definedName name="Select_RefGamen" localSheetId="53">[18]!Select_RefGamen</definedName>
    <definedName name="Select_RefGamen" localSheetId="54">[18]!Select_RefGamen</definedName>
    <definedName name="Select_RefGamen" localSheetId="55">[18]!Select_RefGamen</definedName>
    <definedName name="Select_RefGamen" localSheetId="56">[18]!Select_RefGamen</definedName>
    <definedName name="Select_RefGamen" localSheetId="57">[18]!Select_RefGamen</definedName>
    <definedName name="Select_RefGamen" localSheetId="58">[18]!Select_RefGamen</definedName>
    <definedName name="Select_RefGamen" localSheetId="59">[18]!Select_RefGamen</definedName>
    <definedName name="Select_RefGamen" localSheetId="60">[18]!Select_RefGamen</definedName>
    <definedName name="Select_RefGamen" localSheetId="61">[18]!Select_RefGamen</definedName>
    <definedName name="Select_RefGamen" localSheetId="62">[18]!Select_RefGamen</definedName>
    <definedName name="Select_RefGamen" localSheetId="63">[18]!Select_RefGamen</definedName>
    <definedName name="Select_RefGamen" localSheetId="64">[18]!Select_RefGamen</definedName>
    <definedName name="Select_RefGamen" localSheetId="65">[18]!Select_RefGamen</definedName>
    <definedName name="Select_RefGamen" localSheetId="66">[18]!Select_RefGamen</definedName>
    <definedName name="Select_RefGamen" localSheetId="67">[18]!Select_RefGamen</definedName>
    <definedName name="Select_RefGamen" localSheetId="68">[18]!Select_RefGamen</definedName>
    <definedName name="Select_RefGamen" localSheetId="69">[18]!Select_RefGamen</definedName>
    <definedName name="Select_RefGamen" localSheetId="70">[18]!Select_RefGamen</definedName>
    <definedName name="Select_RefGamen" localSheetId="71">[18]!Select_RefGamen</definedName>
    <definedName name="Select_RefGamen" localSheetId="72">[18]!Select_RefGamen</definedName>
    <definedName name="Select_RefGamen" localSheetId="73">[18]!Select_RefGamen</definedName>
    <definedName name="Select_RefGamen" localSheetId="74">[18]!Select_RefGamen</definedName>
    <definedName name="Select_RefGamen" localSheetId="75">[18]!Select_RefGamen</definedName>
    <definedName name="Select_RefGamen" localSheetId="76">[18]!Select_RefGamen</definedName>
    <definedName name="Select_RefGamen" localSheetId="77">[18]!Select_RefGamen</definedName>
    <definedName name="Select_RefGamen" localSheetId="78">[18]!Select_RefGamen</definedName>
    <definedName name="Select_RefGamen" localSheetId="79">[18]!Select_RefGamen</definedName>
    <definedName name="Select_RefGamen" localSheetId="80">[18]!Select_RefGamen</definedName>
    <definedName name="Select_RefGamen" localSheetId="81">[18]!Select_RefGamen</definedName>
    <definedName name="Select_RefGamen" localSheetId="82">[18]!Select_RefGamen</definedName>
    <definedName name="Select_RefGamen" localSheetId="83">[18]!Select_RefGamen</definedName>
    <definedName name="Select_RefGamen" localSheetId="84">[18]!Select_RefGamen</definedName>
    <definedName name="Select_RefGamen" localSheetId="85">[18]!Select_RefGamen</definedName>
    <definedName name="Select_RefGamen" localSheetId="86">[18]!Select_RefGamen</definedName>
    <definedName name="Select_RefGamen" localSheetId="87">[18]!Select_RefGamen</definedName>
    <definedName name="Select_RefGamen" localSheetId="88">[18]!Select_RefGamen</definedName>
    <definedName name="Select_RefGamen" localSheetId="89">[18]!Select_RefGamen</definedName>
    <definedName name="Select_RefGamen" localSheetId="90">[18]!Select_RefGamen</definedName>
    <definedName name="Select_RefGamen" localSheetId="91">[18]!Select_RefGamen</definedName>
    <definedName name="Select_RefGamen" localSheetId="92">[18]!Select_RefGamen</definedName>
    <definedName name="Select_RefGamen" localSheetId="93">[18]!Select_RefGamen</definedName>
    <definedName name="Select_RefGamen" localSheetId="94">[18]!Select_RefGamen</definedName>
    <definedName name="Select_RefGamen" localSheetId="95">[18]!Select_RefGamen</definedName>
    <definedName name="Select_RefGamen" localSheetId="96">[18]!Select_RefGamen</definedName>
    <definedName name="Select_RefGamen" localSheetId="97">[18]!Select_RefGamen</definedName>
    <definedName name="Select_RefGamen" localSheetId="98">[18]!Select_RefGamen</definedName>
    <definedName name="Select_RefGamen" localSheetId="99">[18]!Select_RefGamen</definedName>
    <definedName name="Select_RefGamen" localSheetId="15">[18]!Select_RefGamen</definedName>
    <definedName name="Select_RefGamen" localSheetId="16">[18]!Select_RefGamen</definedName>
    <definedName name="Select_RefGamen" localSheetId="17">[18]!Select_RefGamen</definedName>
    <definedName name="Select_RefGamen" localSheetId="18">[18]!Select_RefGamen</definedName>
    <definedName name="Select_RefGamen" localSheetId="19">[18]!Select_RefGamen</definedName>
    <definedName name="Select_RefGamen" localSheetId="20">[18]!Select_RefGamen</definedName>
    <definedName name="Select_RefGamen" localSheetId="21">[18]!Select_RefGamen</definedName>
    <definedName name="Select_RefGamen" localSheetId="14">[18]!Select_RefGamen</definedName>
    <definedName name="Select_RefGamen" localSheetId="7">[18]!Select_RefGamen</definedName>
    <definedName name="Select_RefGamen" localSheetId="8">[18]!Select_RefGamen</definedName>
    <definedName name="Select_RefGamen" localSheetId="9">[18]!Select_RefGamen</definedName>
    <definedName name="Select_RefGamen" localSheetId="10">[18]!Select_RefGamen</definedName>
    <definedName name="Select_RefGamen" localSheetId="11">[18]!Select_RefGamen</definedName>
    <definedName name="Select_RefGamen" localSheetId="12">[18]!Select_RefGamen</definedName>
    <definedName name="Select_RefGamen" localSheetId="13">[18]!Select_RefGamen</definedName>
    <definedName name="Select_RefGamen" localSheetId="5">[18]!Select_RefGamen</definedName>
    <definedName name="Select_RefGamen" localSheetId="6">[18]!Select_RefGamen</definedName>
    <definedName name="Select_RefGamen">[18]!Select_RefGamen</definedName>
    <definedName name="Select_RefObj" localSheetId="22">[18]!Select_RefObj</definedName>
    <definedName name="Select_RefObj" localSheetId="23">[18]!Select_RefObj</definedName>
    <definedName name="Select_RefObj" localSheetId="24">[18]!Select_RefObj</definedName>
    <definedName name="Select_RefObj" localSheetId="25">[18]!Select_RefObj</definedName>
    <definedName name="Select_RefObj" localSheetId="26">[18]!Select_RefObj</definedName>
    <definedName name="Select_RefObj" localSheetId="27">[18]!Select_RefObj</definedName>
    <definedName name="Select_RefObj" localSheetId="28">[18]!Select_RefObj</definedName>
    <definedName name="Select_RefObj" localSheetId="29">[18]!Select_RefObj</definedName>
    <definedName name="Select_RefObj" localSheetId="30">[18]!Select_RefObj</definedName>
    <definedName name="Select_RefObj" localSheetId="31">[18]!Select_RefObj</definedName>
    <definedName name="Select_RefObj" localSheetId="32">[18]!Select_RefObj</definedName>
    <definedName name="Select_RefObj" localSheetId="33">[18]!Select_RefObj</definedName>
    <definedName name="Select_RefObj" localSheetId="34">[18]!Select_RefObj</definedName>
    <definedName name="Select_RefObj" localSheetId="35">[18]!Select_RefObj</definedName>
    <definedName name="Select_RefObj" localSheetId="36">[18]!Select_RefObj</definedName>
    <definedName name="Select_RefObj" localSheetId="37">[18]!Select_RefObj</definedName>
    <definedName name="Select_RefObj" localSheetId="38">[18]!Select_RefObj</definedName>
    <definedName name="Select_RefObj" localSheetId="39">[18]!Select_RefObj</definedName>
    <definedName name="Select_RefObj" localSheetId="40">[18]!Select_RefObj</definedName>
    <definedName name="Select_RefObj" localSheetId="41">[18]!Select_RefObj</definedName>
    <definedName name="Select_RefObj" localSheetId="42">[18]!Select_RefObj</definedName>
    <definedName name="Select_RefObj" localSheetId="45">[18]!Select_RefObj</definedName>
    <definedName name="Select_RefObj" localSheetId="43">[18]!Select_RefObj</definedName>
    <definedName name="Select_RefObj" localSheetId="44">[18]!Select_RefObj</definedName>
    <definedName name="Select_RefObj" localSheetId="46">[18]!Select_RefObj</definedName>
    <definedName name="Select_RefObj" localSheetId="47">[18]!Select_RefObj</definedName>
    <definedName name="Select_RefObj" localSheetId="48">[18]!Select_RefObj</definedName>
    <definedName name="Select_RefObj" localSheetId="49">[18]!Select_RefObj</definedName>
    <definedName name="Select_RefObj" localSheetId="50">[18]!Select_RefObj</definedName>
    <definedName name="Select_RefObj" localSheetId="51">[18]!Select_RefObj</definedName>
    <definedName name="Select_RefObj" localSheetId="52">[18]!Select_RefObj</definedName>
    <definedName name="Select_RefObj" localSheetId="53">[18]!Select_RefObj</definedName>
    <definedName name="Select_RefObj" localSheetId="54">[18]!Select_RefObj</definedName>
    <definedName name="Select_RefObj" localSheetId="55">[18]!Select_RefObj</definedName>
    <definedName name="Select_RefObj" localSheetId="56">[18]!Select_RefObj</definedName>
    <definedName name="Select_RefObj" localSheetId="57">[18]!Select_RefObj</definedName>
    <definedName name="Select_RefObj" localSheetId="58">[18]!Select_RefObj</definedName>
    <definedName name="Select_RefObj" localSheetId="59">[18]!Select_RefObj</definedName>
    <definedName name="Select_RefObj" localSheetId="60">[18]!Select_RefObj</definedName>
    <definedName name="Select_RefObj" localSheetId="61">[18]!Select_RefObj</definedName>
    <definedName name="Select_RefObj" localSheetId="62">[18]!Select_RefObj</definedName>
    <definedName name="Select_RefObj" localSheetId="63">[18]!Select_RefObj</definedName>
    <definedName name="Select_RefObj" localSheetId="64">[18]!Select_RefObj</definedName>
    <definedName name="Select_RefObj" localSheetId="65">[18]!Select_RefObj</definedName>
    <definedName name="Select_RefObj" localSheetId="66">[18]!Select_RefObj</definedName>
    <definedName name="Select_RefObj" localSheetId="67">[18]!Select_RefObj</definedName>
    <definedName name="Select_RefObj" localSheetId="68">[18]!Select_RefObj</definedName>
    <definedName name="Select_RefObj" localSheetId="69">[18]!Select_RefObj</definedName>
    <definedName name="Select_RefObj" localSheetId="70">[18]!Select_RefObj</definedName>
    <definedName name="Select_RefObj" localSheetId="71">[18]!Select_RefObj</definedName>
    <definedName name="Select_RefObj" localSheetId="72">[18]!Select_RefObj</definedName>
    <definedName name="Select_RefObj" localSheetId="73">[18]!Select_RefObj</definedName>
    <definedName name="Select_RefObj" localSheetId="74">[18]!Select_RefObj</definedName>
    <definedName name="Select_RefObj" localSheetId="75">[18]!Select_RefObj</definedName>
    <definedName name="Select_RefObj" localSheetId="76">[18]!Select_RefObj</definedName>
    <definedName name="Select_RefObj" localSheetId="77">[18]!Select_RefObj</definedName>
    <definedName name="Select_RefObj" localSheetId="78">[18]!Select_RefObj</definedName>
    <definedName name="Select_RefObj" localSheetId="79">[18]!Select_RefObj</definedName>
    <definedName name="Select_RefObj" localSheetId="80">[18]!Select_RefObj</definedName>
    <definedName name="Select_RefObj" localSheetId="81">[18]!Select_RefObj</definedName>
    <definedName name="Select_RefObj" localSheetId="82">[18]!Select_RefObj</definedName>
    <definedName name="Select_RefObj" localSheetId="83">[18]!Select_RefObj</definedName>
    <definedName name="Select_RefObj" localSheetId="84">[18]!Select_RefObj</definedName>
    <definedName name="Select_RefObj" localSheetId="85">[18]!Select_RefObj</definedName>
    <definedName name="Select_RefObj" localSheetId="86">[18]!Select_RefObj</definedName>
    <definedName name="Select_RefObj" localSheetId="87">[18]!Select_RefObj</definedName>
    <definedName name="Select_RefObj" localSheetId="88">[18]!Select_RefObj</definedName>
    <definedName name="Select_RefObj" localSheetId="89">[18]!Select_RefObj</definedName>
    <definedName name="Select_RefObj" localSheetId="90">[18]!Select_RefObj</definedName>
    <definedName name="Select_RefObj" localSheetId="91">[18]!Select_RefObj</definedName>
    <definedName name="Select_RefObj" localSheetId="92">[18]!Select_RefObj</definedName>
    <definedName name="Select_RefObj" localSheetId="93">[18]!Select_RefObj</definedName>
    <definedName name="Select_RefObj" localSheetId="94">[18]!Select_RefObj</definedName>
    <definedName name="Select_RefObj" localSheetId="95">[18]!Select_RefObj</definedName>
    <definedName name="Select_RefObj" localSheetId="96">[18]!Select_RefObj</definedName>
    <definedName name="Select_RefObj" localSheetId="97">[18]!Select_RefObj</definedName>
    <definedName name="Select_RefObj" localSheetId="98">[18]!Select_RefObj</definedName>
    <definedName name="Select_RefObj" localSheetId="99">[18]!Select_RefObj</definedName>
    <definedName name="Select_RefObj" localSheetId="15">[18]!Select_RefObj</definedName>
    <definedName name="Select_RefObj" localSheetId="16">[18]!Select_RefObj</definedName>
    <definedName name="Select_RefObj" localSheetId="17">[18]!Select_RefObj</definedName>
    <definedName name="Select_RefObj" localSheetId="18">[18]!Select_RefObj</definedName>
    <definedName name="Select_RefObj" localSheetId="19">[18]!Select_RefObj</definedName>
    <definedName name="Select_RefObj" localSheetId="20">[18]!Select_RefObj</definedName>
    <definedName name="Select_RefObj" localSheetId="21">[18]!Select_RefObj</definedName>
    <definedName name="Select_RefObj" localSheetId="14">[18]!Select_RefObj</definedName>
    <definedName name="Select_RefObj" localSheetId="7">[18]!Select_RefObj</definedName>
    <definedName name="Select_RefObj" localSheetId="8">[18]!Select_RefObj</definedName>
    <definedName name="Select_RefObj" localSheetId="9">[18]!Select_RefObj</definedName>
    <definedName name="Select_RefObj" localSheetId="10">[18]!Select_RefObj</definedName>
    <definedName name="Select_RefObj" localSheetId="11">[18]!Select_RefObj</definedName>
    <definedName name="Select_RefObj" localSheetId="12">[18]!Select_RefObj</definedName>
    <definedName name="Select_RefObj" localSheetId="13">[18]!Select_RefObj</definedName>
    <definedName name="Select_RefObj" localSheetId="5">[18]!Select_RefObj</definedName>
    <definedName name="Select_RefObj" localSheetId="6">[18]!Select_RefObj</definedName>
    <definedName name="Select_RefObj">[18]!Select_RefObj</definedName>
    <definedName name="Select_RefObj1" localSheetId="22">[11]!Select_RefObj1</definedName>
    <definedName name="Select_RefObj1" localSheetId="23">[11]!Select_RefObj1</definedName>
    <definedName name="Select_RefObj1" localSheetId="24">[11]!Select_RefObj1</definedName>
    <definedName name="Select_RefObj1" localSheetId="25">[11]!Select_RefObj1</definedName>
    <definedName name="Select_RefObj1" localSheetId="26">[11]!Select_RefObj1</definedName>
    <definedName name="Select_RefObj1" localSheetId="27">[11]!Select_RefObj1</definedName>
    <definedName name="Select_RefObj1" localSheetId="28">[11]!Select_RefObj1</definedName>
    <definedName name="Select_RefObj1" localSheetId="29">[11]!Select_RefObj1</definedName>
    <definedName name="Select_RefObj1" localSheetId="30">[11]!Select_RefObj1</definedName>
    <definedName name="Select_RefObj1" localSheetId="31">[11]!Select_RefObj1</definedName>
    <definedName name="Select_RefObj1" localSheetId="32">[11]!Select_RefObj1</definedName>
    <definedName name="Select_RefObj1" localSheetId="33">[11]!Select_RefObj1</definedName>
    <definedName name="Select_RefObj1" localSheetId="34">[11]!Select_RefObj1</definedName>
    <definedName name="Select_RefObj1" localSheetId="35">[11]!Select_RefObj1</definedName>
    <definedName name="Select_RefObj1" localSheetId="36">[11]!Select_RefObj1</definedName>
    <definedName name="Select_RefObj1" localSheetId="37">[11]!Select_RefObj1</definedName>
    <definedName name="Select_RefObj1" localSheetId="38">[11]!Select_RefObj1</definedName>
    <definedName name="Select_RefObj1" localSheetId="39">[11]!Select_RefObj1</definedName>
    <definedName name="Select_RefObj1" localSheetId="40">[11]!Select_RefObj1</definedName>
    <definedName name="Select_RefObj1" localSheetId="41">[11]!Select_RefObj1</definedName>
    <definedName name="Select_RefObj1" localSheetId="42">[11]!Select_RefObj1</definedName>
    <definedName name="Select_RefObj1" localSheetId="45">[11]!Select_RefObj1</definedName>
    <definedName name="Select_RefObj1" localSheetId="43">[11]!Select_RefObj1</definedName>
    <definedName name="Select_RefObj1" localSheetId="44">[11]!Select_RefObj1</definedName>
    <definedName name="Select_RefObj1" localSheetId="46">[11]!Select_RefObj1</definedName>
    <definedName name="Select_RefObj1" localSheetId="47">[11]!Select_RefObj1</definedName>
    <definedName name="Select_RefObj1" localSheetId="48">[11]!Select_RefObj1</definedName>
    <definedName name="Select_RefObj1" localSheetId="49">[11]!Select_RefObj1</definedName>
    <definedName name="Select_RefObj1" localSheetId="50">[11]!Select_RefObj1</definedName>
    <definedName name="Select_RefObj1" localSheetId="51">[11]!Select_RefObj1</definedName>
    <definedName name="Select_RefObj1" localSheetId="52">[11]!Select_RefObj1</definedName>
    <definedName name="Select_RefObj1" localSheetId="53">[11]!Select_RefObj1</definedName>
    <definedName name="Select_RefObj1" localSheetId="54">[11]!Select_RefObj1</definedName>
    <definedName name="Select_RefObj1" localSheetId="55">[11]!Select_RefObj1</definedName>
    <definedName name="Select_RefObj1" localSheetId="56">[11]!Select_RefObj1</definedName>
    <definedName name="Select_RefObj1" localSheetId="57">[11]!Select_RefObj1</definedName>
    <definedName name="Select_RefObj1" localSheetId="58">[11]!Select_RefObj1</definedName>
    <definedName name="Select_RefObj1" localSheetId="59">[11]!Select_RefObj1</definedName>
    <definedName name="Select_RefObj1" localSheetId="60">[11]!Select_RefObj1</definedName>
    <definedName name="Select_RefObj1" localSheetId="61">[11]!Select_RefObj1</definedName>
    <definedName name="Select_RefObj1" localSheetId="62">[11]!Select_RefObj1</definedName>
    <definedName name="Select_RefObj1" localSheetId="63">[11]!Select_RefObj1</definedName>
    <definedName name="Select_RefObj1" localSheetId="64">[11]!Select_RefObj1</definedName>
    <definedName name="Select_RefObj1" localSheetId="65">[11]!Select_RefObj1</definedName>
    <definedName name="Select_RefObj1" localSheetId="66">[11]!Select_RefObj1</definedName>
    <definedName name="Select_RefObj1" localSheetId="67">[11]!Select_RefObj1</definedName>
    <definedName name="Select_RefObj1" localSheetId="68">[11]!Select_RefObj1</definedName>
    <definedName name="Select_RefObj1" localSheetId="69">[11]!Select_RefObj1</definedName>
    <definedName name="Select_RefObj1" localSheetId="70">[11]!Select_RefObj1</definedName>
    <definedName name="Select_RefObj1" localSheetId="71">[11]!Select_RefObj1</definedName>
    <definedName name="Select_RefObj1" localSheetId="72">[11]!Select_RefObj1</definedName>
    <definedName name="Select_RefObj1" localSheetId="73">[11]!Select_RefObj1</definedName>
    <definedName name="Select_RefObj1" localSheetId="74">[11]!Select_RefObj1</definedName>
    <definedName name="Select_RefObj1" localSheetId="75">[11]!Select_RefObj1</definedName>
    <definedName name="Select_RefObj1" localSheetId="76">[11]!Select_RefObj1</definedName>
    <definedName name="Select_RefObj1" localSheetId="77">[11]!Select_RefObj1</definedName>
    <definedName name="Select_RefObj1" localSheetId="78">[11]!Select_RefObj1</definedName>
    <definedName name="Select_RefObj1" localSheetId="79">[11]!Select_RefObj1</definedName>
    <definedName name="Select_RefObj1" localSheetId="80">[11]!Select_RefObj1</definedName>
    <definedName name="Select_RefObj1" localSheetId="81">[11]!Select_RefObj1</definedName>
    <definedName name="Select_RefObj1" localSheetId="82">[11]!Select_RefObj1</definedName>
    <definedName name="Select_RefObj1" localSheetId="83">[11]!Select_RefObj1</definedName>
    <definedName name="Select_RefObj1" localSheetId="84">[11]!Select_RefObj1</definedName>
    <definedName name="Select_RefObj1" localSheetId="85">[11]!Select_RefObj1</definedName>
    <definedName name="Select_RefObj1" localSheetId="86">[11]!Select_RefObj1</definedName>
    <definedName name="Select_RefObj1" localSheetId="87">[11]!Select_RefObj1</definedName>
    <definedName name="Select_RefObj1" localSheetId="88">[11]!Select_RefObj1</definedName>
    <definedName name="Select_RefObj1" localSheetId="89">[11]!Select_RefObj1</definedName>
    <definedName name="Select_RefObj1" localSheetId="90">[11]!Select_RefObj1</definedName>
    <definedName name="Select_RefObj1" localSheetId="91">[11]!Select_RefObj1</definedName>
    <definedName name="Select_RefObj1" localSheetId="92">[11]!Select_RefObj1</definedName>
    <definedName name="Select_RefObj1" localSheetId="93">[11]!Select_RefObj1</definedName>
    <definedName name="Select_RefObj1" localSheetId="94">[11]!Select_RefObj1</definedName>
    <definedName name="Select_RefObj1" localSheetId="95">[11]!Select_RefObj1</definedName>
    <definedName name="Select_RefObj1" localSheetId="96">[11]!Select_RefObj1</definedName>
    <definedName name="Select_RefObj1" localSheetId="97">[11]!Select_RefObj1</definedName>
    <definedName name="Select_RefObj1" localSheetId="98">[11]!Select_RefObj1</definedName>
    <definedName name="Select_RefObj1" localSheetId="99">[11]!Select_RefObj1</definedName>
    <definedName name="Select_RefObj1" localSheetId="15">[11]!Select_RefObj1</definedName>
    <definedName name="Select_RefObj1" localSheetId="16">[11]!Select_RefObj1</definedName>
    <definedName name="Select_RefObj1" localSheetId="17">[11]!Select_RefObj1</definedName>
    <definedName name="Select_RefObj1" localSheetId="18">[11]!Select_RefObj1</definedName>
    <definedName name="Select_RefObj1" localSheetId="19">[11]!Select_RefObj1</definedName>
    <definedName name="Select_RefObj1" localSheetId="20">[11]!Select_RefObj1</definedName>
    <definedName name="Select_RefObj1" localSheetId="21">[11]!Select_RefObj1</definedName>
    <definedName name="Select_RefObj1" localSheetId="14">[11]!Select_RefObj1</definedName>
    <definedName name="Select_RefObj1" localSheetId="7">[11]!Select_RefObj1</definedName>
    <definedName name="Select_RefObj1" localSheetId="8">[11]!Select_RefObj1</definedName>
    <definedName name="Select_RefObj1" localSheetId="9">[11]!Select_RefObj1</definedName>
    <definedName name="Select_RefObj1" localSheetId="10">[11]!Select_RefObj1</definedName>
    <definedName name="Select_RefObj1" localSheetId="11">[11]!Select_RefObj1</definedName>
    <definedName name="Select_RefObj1" localSheetId="12">[11]!Select_RefObj1</definedName>
    <definedName name="Select_RefObj1" localSheetId="13">[11]!Select_RefObj1</definedName>
    <definedName name="Select_RefObj1" localSheetId="5">[11]!Select_RefObj1</definedName>
    <definedName name="Select_RefObj1" localSheetId="6">[11]!Select_RefObj1</definedName>
    <definedName name="Select_RefObj1">[11]!Select_RefObj1</definedName>
    <definedName name="Select_RefObj2" localSheetId="22">[11]!Select_RefObj2</definedName>
    <definedName name="Select_RefObj2" localSheetId="23">[11]!Select_RefObj2</definedName>
    <definedName name="Select_RefObj2" localSheetId="24">[11]!Select_RefObj2</definedName>
    <definedName name="Select_RefObj2" localSheetId="25">[11]!Select_RefObj2</definedName>
    <definedName name="Select_RefObj2" localSheetId="26">[11]!Select_RefObj2</definedName>
    <definedName name="Select_RefObj2" localSheetId="27">[11]!Select_RefObj2</definedName>
    <definedName name="Select_RefObj2" localSheetId="28">[11]!Select_RefObj2</definedName>
    <definedName name="Select_RefObj2" localSheetId="29">[11]!Select_RefObj2</definedName>
    <definedName name="Select_RefObj2" localSheetId="30">[11]!Select_RefObj2</definedName>
    <definedName name="Select_RefObj2" localSheetId="31">[11]!Select_RefObj2</definedName>
    <definedName name="Select_RefObj2" localSheetId="32">[11]!Select_RefObj2</definedName>
    <definedName name="Select_RefObj2" localSheetId="33">[11]!Select_RefObj2</definedName>
    <definedName name="Select_RefObj2" localSheetId="34">[11]!Select_RefObj2</definedName>
    <definedName name="Select_RefObj2" localSheetId="35">[11]!Select_RefObj2</definedName>
    <definedName name="Select_RefObj2" localSheetId="36">[11]!Select_RefObj2</definedName>
    <definedName name="Select_RefObj2" localSheetId="37">[11]!Select_RefObj2</definedName>
    <definedName name="Select_RefObj2" localSheetId="38">[11]!Select_RefObj2</definedName>
    <definedName name="Select_RefObj2" localSheetId="39">[11]!Select_RefObj2</definedName>
    <definedName name="Select_RefObj2" localSheetId="40">[11]!Select_RefObj2</definedName>
    <definedName name="Select_RefObj2" localSheetId="41">[11]!Select_RefObj2</definedName>
    <definedName name="Select_RefObj2" localSheetId="42">[11]!Select_RefObj2</definedName>
    <definedName name="Select_RefObj2" localSheetId="45">[11]!Select_RefObj2</definedName>
    <definedName name="Select_RefObj2" localSheetId="43">[11]!Select_RefObj2</definedName>
    <definedName name="Select_RefObj2" localSheetId="44">[11]!Select_RefObj2</definedName>
    <definedName name="Select_RefObj2" localSheetId="46">[11]!Select_RefObj2</definedName>
    <definedName name="Select_RefObj2" localSheetId="47">[11]!Select_RefObj2</definedName>
    <definedName name="Select_RefObj2" localSheetId="48">[11]!Select_RefObj2</definedName>
    <definedName name="Select_RefObj2" localSheetId="49">[11]!Select_RefObj2</definedName>
    <definedName name="Select_RefObj2" localSheetId="50">[11]!Select_RefObj2</definedName>
    <definedName name="Select_RefObj2" localSheetId="51">[11]!Select_RefObj2</definedName>
    <definedName name="Select_RefObj2" localSheetId="52">[11]!Select_RefObj2</definedName>
    <definedName name="Select_RefObj2" localSheetId="53">[11]!Select_RefObj2</definedName>
    <definedName name="Select_RefObj2" localSheetId="54">[11]!Select_RefObj2</definedName>
    <definedName name="Select_RefObj2" localSheetId="55">[11]!Select_RefObj2</definedName>
    <definedName name="Select_RefObj2" localSheetId="56">[11]!Select_RefObj2</definedName>
    <definedName name="Select_RefObj2" localSheetId="57">[11]!Select_RefObj2</definedName>
    <definedName name="Select_RefObj2" localSheetId="58">[11]!Select_RefObj2</definedName>
    <definedName name="Select_RefObj2" localSheetId="59">[11]!Select_RefObj2</definedName>
    <definedName name="Select_RefObj2" localSheetId="60">[11]!Select_RefObj2</definedName>
    <definedName name="Select_RefObj2" localSheetId="61">[11]!Select_RefObj2</definedName>
    <definedName name="Select_RefObj2" localSheetId="62">[11]!Select_RefObj2</definedName>
    <definedName name="Select_RefObj2" localSheetId="63">[11]!Select_RefObj2</definedName>
    <definedName name="Select_RefObj2" localSheetId="64">[11]!Select_RefObj2</definedName>
    <definedName name="Select_RefObj2" localSheetId="65">[11]!Select_RefObj2</definedName>
    <definedName name="Select_RefObj2" localSheetId="66">[11]!Select_RefObj2</definedName>
    <definedName name="Select_RefObj2" localSheetId="67">[11]!Select_RefObj2</definedName>
    <definedName name="Select_RefObj2" localSheetId="68">[11]!Select_RefObj2</definedName>
    <definedName name="Select_RefObj2" localSheetId="69">[11]!Select_RefObj2</definedName>
    <definedName name="Select_RefObj2" localSheetId="70">[11]!Select_RefObj2</definedName>
    <definedName name="Select_RefObj2" localSheetId="71">[11]!Select_RefObj2</definedName>
    <definedName name="Select_RefObj2" localSheetId="72">[11]!Select_RefObj2</definedName>
    <definedName name="Select_RefObj2" localSheetId="73">[11]!Select_RefObj2</definedName>
    <definedName name="Select_RefObj2" localSheetId="74">[11]!Select_RefObj2</definedName>
    <definedName name="Select_RefObj2" localSheetId="75">[11]!Select_RefObj2</definedName>
    <definedName name="Select_RefObj2" localSheetId="76">[11]!Select_RefObj2</definedName>
    <definedName name="Select_RefObj2" localSheetId="77">[11]!Select_RefObj2</definedName>
    <definedName name="Select_RefObj2" localSheetId="78">[11]!Select_RefObj2</definedName>
    <definedName name="Select_RefObj2" localSheetId="79">[11]!Select_RefObj2</definedName>
    <definedName name="Select_RefObj2" localSheetId="80">[11]!Select_RefObj2</definedName>
    <definedName name="Select_RefObj2" localSheetId="81">[11]!Select_RefObj2</definedName>
    <definedName name="Select_RefObj2" localSheetId="82">[11]!Select_RefObj2</definedName>
    <definedName name="Select_RefObj2" localSheetId="83">[11]!Select_RefObj2</definedName>
    <definedName name="Select_RefObj2" localSheetId="84">[11]!Select_RefObj2</definedName>
    <definedName name="Select_RefObj2" localSheetId="85">[11]!Select_RefObj2</definedName>
    <definedName name="Select_RefObj2" localSheetId="86">[11]!Select_RefObj2</definedName>
    <definedName name="Select_RefObj2" localSheetId="87">[11]!Select_RefObj2</definedName>
    <definedName name="Select_RefObj2" localSheetId="88">[11]!Select_RefObj2</definedName>
    <definedName name="Select_RefObj2" localSheetId="89">[11]!Select_RefObj2</definedName>
    <definedName name="Select_RefObj2" localSheetId="90">[11]!Select_RefObj2</definedName>
    <definedName name="Select_RefObj2" localSheetId="91">[11]!Select_RefObj2</definedName>
    <definedName name="Select_RefObj2" localSheetId="92">[11]!Select_RefObj2</definedName>
    <definedName name="Select_RefObj2" localSheetId="93">[11]!Select_RefObj2</definedName>
    <definedName name="Select_RefObj2" localSheetId="94">[11]!Select_RefObj2</definedName>
    <definedName name="Select_RefObj2" localSheetId="95">[11]!Select_RefObj2</definedName>
    <definedName name="Select_RefObj2" localSheetId="96">[11]!Select_RefObj2</definedName>
    <definedName name="Select_RefObj2" localSheetId="97">[11]!Select_RefObj2</definedName>
    <definedName name="Select_RefObj2" localSheetId="98">[11]!Select_RefObj2</definedName>
    <definedName name="Select_RefObj2" localSheetId="99">[11]!Select_RefObj2</definedName>
    <definedName name="Select_RefObj2" localSheetId="15">[11]!Select_RefObj2</definedName>
    <definedName name="Select_RefObj2" localSheetId="16">[11]!Select_RefObj2</definedName>
    <definedName name="Select_RefObj2" localSheetId="17">[11]!Select_RefObj2</definedName>
    <definedName name="Select_RefObj2" localSheetId="18">[11]!Select_RefObj2</definedName>
    <definedName name="Select_RefObj2" localSheetId="19">[11]!Select_RefObj2</definedName>
    <definedName name="Select_RefObj2" localSheetId="20">[11]!Select_RefObj2</definedName>
    <definedName name="Select_RefObj2" localSheetId="21">[11]!Select_RefObj2</definedName>
    <definedName name="Select_RefObj2" localSheetId="14">[11]!Select_RefObj2</definedName>
    <definedName name="Select_RefObj2" localSheetId="7">[11]!Select_RefObj2</definedName>
    <definedName name="Select_RefObj2" localSheetId="8">[11]!Select_RefObj2</definedName>
    <definedName name="Select_RefObj2" localSheetId="9">[11]!Select_RefObj2</definedName>
    <definedName name="Select_RefObj2" localSheetId="10">[11]!Select_RefObj2</definedName>
    <definedName name="Select_RefObj2" localSheetId="11">[11]!Select_RefObj2</definedName>
    <definedName name="Select_RefObj2" localSheetId="12">[11]!Select_RefObj2</definedName>
    <definedName name="Select_RefObj2" localSheetId="13">[11]!Select_RefObj2</definedName>
    <definedName name="Select_RefObj2" localSheetId="5">[11]!Select_RefObj2</definedName>
    <definedName name="Select_RefObj2" localSheetId="6">[11]!Select_RefObj2</definedName>
    <definedName name="Select_RefObj2">[11]!Select_RefObj2</definedName>
    <definedName name="Select_RefOitm" localSheetId="22">[17]!Select_RefOitm</definedName>
    <definedName name="Select_RefOitm" localSheetId="23">[17]!Select_RefOitm</definedName>
    <definedName name="Select_RefOitm" localSheetId="24">[17]!Select_RefOitm</definedName>
    <definedName name="Select_RefOitm" localSheetId="25">[17]!Select_RefOitm</definedName>
    <definedName name="Select_RefOitm" localSheetId="26">[17]!Select_RefOitm</definedName>
    <definedName name="Select_RefOitm" localSheetId="27">[17]!Select_RefOitm</definedName>
    <definedName name="Select_RefOitm" localSheetId="28">[17]!Select_RefOitm</definedName>
    <definedName name="Select_RefOitm" localSheetId="29">[17]!Select_RefOitm</definedName>
    <definedName name="Select_RefOitm" localSheetId="30">[17]!Select_RefOitm</definedName>
    <definedName name="Select_RefOitm" localSheetId="31">[17]!Select_RefOitm</definedName>
    <definedName name="Select_RefOitm" localSheetId="32">[17]!Select_RefOitm</definedName>
    <definedName name="Select_RefOitm" localSheetId="33">[17]!Select_RefOitm</definedName>
    <definedName name="Select_RefOitm" localSheetId="34">[17]!Select_RefOitm</definedName>
    <definedName name="Select_RefOitm" localSheetId="35">[17]!Select_RefOitm</definedName>
    <definedName name="Select_RefOitm" localSheetId="36">[17]!Select_RefOitm</definedName>
    <definedName name="Select_RefOitm" localSheetId="37">[17]!Select_RefOitm</definedName>
    <definedName name="Select_RefOitm" localSheetId="38">[17]!Select_RefOitm</definedName>
    <definedName name="Select_RefOitm" localSheetId="39">[17]!Select_RefOitm</definedName>
    <definedName name="Select_RefOitm" localSheetId="40">[17]!Select_RefOitm</definedName>
    <definedName name="Select_RefOitm" localSheetId="41">[17]!Select_RefOitm</definedName>
    <definedName name="Select_RefOitm" localSheetId="42">[17]!Select_RefOitm</definedName>
    <definedName name="Select_RefOitm" localSheetId="45">[17]!Select_RefOitm</definedName>
    <definedName name="Select_RefOitm" localSheetId="43">[17]!Select_RefOitm</definedName>
    <definedName name="Select_RefOitm" localSheetId="44">[17]!Select_RefOitm</definedName>
    <definedName name="Select_RefOitm" localSheetId="46">[17]!Select_RefOitm</definedName>
    <definedName name="Select_RefOitm" localSheetId="47">[17]!Select_RefOitm</definedName>
    <definedName name="Select_RefOitm" localSheetId="48">[17]!Select_RefOitm</definedName>
    <definedName name="Select_RefOitm" localSheetId="49">[17]!Select_RefOitm</definedName>
    <definedName name="Select_RefOitm" localSheetId="50">[17]!Select_RefOitm</definedName>
    <definedName name="Select_RefOitm" localSheetId="51">[17]!Select_RefOitm</definedName>
    <definedName name="Select_RefOitm" localSheetId="52">[17]!Select_RefOitm</definedName>
    <definedName name="Select_RefOitm" localSheetId="53">[17]!Select_RefOitm</definedName>
    <definedName name="Select_RefOitm" localSheetId="54">[17]!Select_RefOitm</definedName>
    <definedName name="Select_RefOitm" localSheetId="55">[17]!Select_RefOitm</definedName>
    <definedName name="Select_RefOitm" localSheetId="56">[17]!Select_RefOitm</definedName>
    <definedName name="Select_RefOitm" localSheetId="57">[17]!Select_RefOitm</definedName>
    <definedName name="Select_RefOitm" localSheetId="58">[17]!Select_RefOitm</definedName>
    <definedName name="Select_RefOitm" localSheetId="59">[17]!Select_RefOitm</definedName>
    <definedName name="Select_RefOitm" localSheetId="60">[17]!Select_RefOitm</definedName>
    <definedName name="Select_RefOitm" localSheetId="61">[17]!Select_RefOitm</definedName>
    <definedName name="Select_RefOitm" localSheetId="62">[17]!Select_RefOitm</definedName>
    <definedName name="Select_RefOitm" localSheetId="63">[17]!Select_RefOitm</definedName>
    <definedName name="Select_RefOitm" localSheetId="64">[17]!Select_RefOitm</definedName>
    <definedName name="Select_RefOitm" localSheetId="65">[17]!Select_RefOitm</definedName>
    <definedName name="Select_RefOitm" localSheetId="66">[17]!Select_RefOitm</definedName>
    <definedName name="Select_RefOitm" localSheetId="67">[17]!Select_RefOitm</definedName>
    <definedName name="Select_RefOitm" localSheetId="68">[17]!Select_RefOitm</definedName>
    <definedName name="Select_RefOitm" localSheetId="69">[17]!Select_RefOitm</definedName>
    <definedName name="Select_RefOitm" localSheetId="70">[17]!Select_RefOitm</definedName>
    <definedName name="Select_RefOitm" localSheetId="71">[17]!Select_RefOitm</definedName>
    <definedName name="Select_RefOitm" localSheetId="72">[17]!Select_RefOitm</definedName>
    <definedName name="Select_RefOitm" localSheetId="73">[17]!Select_RefOitm</definedName>
    <definedName name="Select_RefOitm" localSheetId="74">[17]!Select_RefOitm</definedName>
    <definedName name="Select_RefOitm" localSheetId="75">[17]!Select_RefOitm</definedName>
    <definedName name="Select_RefOitm" localSheetId="76">[17]!Select_RefOitm</definedName>
    <definedName name="Select_RefOitm" localSheetId="77">[17]!Select_RefOitm</definedName>
    <definedName name="Select_RefOitm" localSheetId="78">[17]!Select_RefOitm</definedName>
    <definedName name="Select_RefOitm" localSheetId="79">[17]!Select_RefOitm</definedName>
    <definedName name="Select_RefOitm" localSheetId="80">[17]!Select_RefOitm</definedName>
    <definedName name="Select_RefOitm" localSheetId="81">[17]!Select_RefOitm</definedName>
    <definedName name="Select_RefOitm" localSheetId="82">[17]!Select_RefOitm</definedName>
    <definedName name="Select_RefOitm" localSheetId="83">[17]!Select_RefOitm</definedName>
    <definedName name="Select_RefOitm" localSheetId="84">[17]!Select_RefOitm</definedName>
    <definedName name="Select_RefOitm" localSheetId="85">[17]!Select_RefOitm</definedName>
    <definedName name="Select_RefOitm" localSheetId="86">[17]!Select_RefOitm</definedName>
    <definedName name="Select_RefOitm" localSheetId="87">[17]!Select_RefOitm</definedName>
    <definedName name="Select_RefOitm" localSheetId="88">[17]!Select_RefOitm</definedName>
    <definedName name="Select_RefOitm" localSheetId="89">[17]!Select_RefOitm</definedName>
    <definedName name="Select_RefOitm" localSheetId="90">[17]!Select_RefOitm</definedName>
    <definedName name="Select_RefOitm" localSheetId="91">[17]!Select_RefOitm</definedName>
    <definedName name="Select_RefOitm" localSheetId="92">[17]!Select_RefOitm</definedName>
    <definedName name="Select_RefOitm" localSheetId="93">[17]!Select_RefOitm</definedName>
    <definedName name="Select_RefOitm" localSheetId="94">[17]!Select_RefOitm</definedName>
    <definedName name="Select_RefOitm" localSheetId="95">[17]!Select_RefOitm</definedName>
    <definedName name="Select_RefOitm" localSheetId="96">[17]!Select_RefOitm</definedName>
    <definedName name="Select_RefOitm" localSheetId="97">[17]!Select_RefOitm</definedName>
    <definedName name="Select_RefOitm" localSheetId="98">[17]!Select_RefOitm</definedName>
    <definedName name="Select_RefOitm" localSheetId="99">[17]!Select_RefOitm</definedName>
    <definedName name="Select_RefOitm" localSheetId="15">[17]!Select_RefOitm</definedName>
    <definedName name="Select_RefOitm" localSheetId="16">[17]!Select_RefOitm</definedName>
    <definedName name="Select_RefOitm" localSheetId="17">[17]!Select_RefOitm</definedName>
    <definedName name="Select_RefOitm" localSheetId="18">[17]!Select_RefOitm</definedName>
    <definedName name="Select_RefOitm" localSheetId="19">[17]!Select_RefOitm</definedName>
    <definedName name="Select_RefOitm" localSheetId="20">[17]!Select_RefOitm</definedName>
    <definedName name="Select_RefOitm" localSheetId="21">[17]!Select_RefOitm</definedName>
    <definedName name="Select_RefOitm" localSheetId="14">[17]!Select_RefOitm</definedName>
    <definedName name="Select_RefOitm" localSheetId="7">[17]!Select_RefOitm</definedName>
    <definedName name="Select_RefOitm" localSheetId="8">[17]!Select_RefOitm</definedName>
    <definedName name="Select_RefOitm" localSheetId="9">[17]!Select_RefOitm</definedName>
    <definedName name="Select_RefOitm" localSheetId="10">[17]!Select_RefOitm</definedName>
    <definedName name="Select_RefOitm" localSheetId="11">[17]!Select_RefOitm</definedName>
    <definedName name="Select_RefOitm" localSheetId="12">[17]!Select_RefOitm</definedName>
    <definedName name="Select_RefOitm" localSheetId="13">[17]!Select_RefOitm</definedName>
    <definedName name="Select_RefOitm" localSheetId="5">[17]!Select_RefOitm</definedName>
    <definedName name="Select_RefOitm" localSheetId="6">[17]!Select_RefOitm</definedName>
    <definedName name="Select_RefOitm">[17]!Select_RefOitm</definedName>
    <definedName name="Select_RefOpe1" localSheetId="22">[18]!Select_RefOpe1</definedName>
    <definedName name="Select_RefOpe1" localSheetId="23">[18]!Select_RefOpe1</definedName>
    <definedName name="Select_RefOpe1" localSheetId="24">[18]!Select_RefOpe1</definedName>
    <definedName name="Select_RefOpe1" localSheetId="25">[18]!Select_RefOpe1</definedName>
    <definedName name="Select_RefOpe1" localSheetId="26">[18]!Select_RefOpe1</definedName>
    <definedName name="Select_RefOpe1" localSheetId="27">[18]!Select_RefOpe1</definedName>
    <definedName name="Select_RefOpe1" localSheetId="28">[18]!Select_RefOpe1</definedName>
    <definedName name="Select_RefOpe1" localSheetId="29">[18]!Select_RefOpe1</definedName>
    <definedName name="Select_RefOpe1" localSheetId="30">[18]!Select_RefOpe1</definedName>
    <definedName name="Select_RefOpe1" localSheetId="31">[18]!Select_RefOpe1</definedName>
    <definedName name="Select_RefOpe1" localSheetId="32">[18]!Select_RefOpe1</definedName>
    <definedName name="Select_RefOpe1" localSheetId="33">[18]!Select_RefOpe1</definedName>
    <definedName name="Select_RefOpe1" localSheetId="34">[18]!Select_RefOpe1</definedName>
    <definedName name="Select_RefOpe1" localSheetId="35">[18]!Select_RefOpe1</definedName>
    <definedName name="Select_RefOpe1" localSheetId="36">[18]!Select_RefOpe1</definedName>
    <definedName name="Select_RefOpe1" localSheetId="37">[18]!Select_RefOpe1</definedName>
    <definedName name="Select_RefOpe1" localSheetId="38">[18]!Select_RefOpe1</definedName>
    <definedName name="Select_RefOpe1" localSheetId="39">[18]!Select_RefOpe1</definedName>
    <definedName name="Select_RefOpe1" localSheetId="40">[18]!Select_RefOpe1</definedName>
    <definedName name="Select_RefOpe1" localSheetId="41">[18]!Select_RefOpe1</definedName>
    <definedName name="Select_RefOpe1" localSheetId="42">[18]!Select_RefOpe1</definedName>
    <definedName name="Select_RefOpe1" localSheetId="45">[18]!Select_RefOpe1</definedName>
    <definedName name="Select_RefOpe1" localSheetId="43">[18]!Select_RefOpe1</definedName>
    <definedName name="Select_RefOpe1" localSheetId="44">[18]!Select_RefOpe1</definedName>
    <definedName name="Select_RefOpe1" localSheetId="46">[18]!Select_RefOpe1</definedName>
    <definedName name="Select_RefOpe1" localSheetId="47">[18]!Select_RefOpe1</definedName>
    <definedName name="Select_RefOpe1" localSheetId="48">[18]!Select_RefOpe1</definedName>
    <definedName name="Select_RefOpe1" localSheetId="49">[18]!Select_RefOpe1</definedName>
    <definedName name="Select_RefOpe1" localSheetId="50">[18]!Select_RefOpe1</definedName>
    <definedName name="Select_RefOpe1" localSheetId="51">[18]!Select_RefOpe1</definedName>
    <definedName name="Select_RefOpe1" localSheetId="52">[18]!Select_RefOpe1</definedName>
    <definedName name="Select_RefOpe1" localSheetId="53">[18]!Select_RefOpe1</definedName>
    <definedName name="Select_RefOpe1" localSheetId="54">[18]!Select_RefOpe1</definedName>
    <definedName name="Select_RefOpe1" localSheetId="55">[18]!Select_RefOpe1</definedName>
    <definedName name="Select_RefOpe1" localSheetId="56">[18]!Select_RefOpe1</definedName>
    <definedName name="Select_RefOpe1" localSheetId="57">[18]!Select_RefOpe1</definedName>
    <definedName name="Select_RefOpe1" localSheetId="58">[18]!Select_RefOpe1</definedName>
    <definedName name="Select_RefOpe1" localSheetId="59">[18]!Select_RefOpe1</definedName>
    <definedName name="Select_RefOpe1" localSheetId="60">[18]!Select_RefOpe1</definedName>
    <definedName name="Select_RefOpe1" localSheetId="61">[18]!Select_RefOpe1</definedName>
    <definedName name="Select_RefOpe1" localSheetId="62">[18]!Select_RefOpe1</definedName>
    <definedName name="Select_RefOpe1" localSheetId="63">[18]!Select_RefOpe1</definedName>
    <definedName name="Select_RefOpe1" localSheetId="64">[18]!Select_RefOpe1</definedName>
    <definedName name="Select_RefOpe1" localSheetId="65">[18]!Select_RefOpe1</definedName>
    <definedName name="Select_RefOpe1" localSheetId="66">[18]!Select_RefOpe1</definedName>
    <definedName name="Select_RefOpe1" localSheetId="67">[18]!Select_RefOpe1</definedName>
    <definedName name="Select_RefOpe1" localSheetId="68">[18]!Select_RefOpe1</definedName>
    <definedName name="Select_RefOpe1" localSheetId="69">[18]!Select_RefOpe1</definedName>
    <definedName name="Select_RefOpe1" localSheetId="70">[18]!Select_RefOpe1</definedName>
    <definedName name="Select_RefOpe1" localSheetId="71">[18]!Select_RefOpe1</definedName>
    <definedName name="Select_RefOpe1" localSheetId="72">[18]!Select_RefOpe1</definedName>
    <definedName name="Select_RefOpe1" localSheetId="73">[18]!Select_RefOpe1</definedName>
    <definedName name="Select_RefOpe1" localSheetId="74">[18]!Select_RefOpe1</definedName>
    <definedName name="Select_RefOpe1" localSheetId="75">[18]!Select_RefOpe1</definedName>
    <definedName name="Select_RefOpe1" localSheetId="76">[18]!Select_RefOpe1</definedName>
    <definedName name="Select_RefOpe1" localSheetId="77">[18]!Select_RefOpe1</definedName>
    <definedName name="Select_RefOpe1" localSheetId="78">[18]!Select_RefOpe1</definedName>
    <definedName name="Select_RefOpe1" localSheetId="79">[18]!Select_RefOpe1</definedName>
    <definedName name="Select_RefOpe1" localSheetId="80">[18]!Select_RefOpe1</definedName>
    <definedName name="Select_RefOpe1" localSheetId="81">[18]!Select_RefOpe1</definedName>
    <definedName name="Select_RefOpe1" localSheetId="82">[18]!Select_RefOpe1</definedName>
    <definedName name="Select_RefOpe1" localSheetId="83">[18]!Select_RefOpe1</definedName>
    <definedName name="Select_RefOpe1" localSheetId="84">[18]!Select_RefOpe1</definedName>
    <definedName name="Select_RefOpe1" localSheetId="85">[18]!Select_RefOpe1</definedName>
    <definedName name="Select_RefOpe1" localSheetId="86">[18]!Select_RefOpe1</definedName>
    <definedName name="Select_RefOpe1" localSheetId="87">[18]!Select_RefOpe1</definedName>
    <definedName name="Select_RefOpe1" localSheetId="88">[18]!Select_RefOpe1</definedName>
    <definedName name="Select_RefOpe1" localSheetId="89">[18]!Select_RefOpe1</definedName>
    <definedName name="Select_RefOpe1" localSheetId="90">[18]!Select_RefOpe1</definedName>
    <definedName name="Select_RefOpe1" localSheetId="91">[18]!Select_RefOpe1</definedName>
    <definedName name="Select_RefOpe1" localSheetId="92">[18]!Select_RefOpe1</definedName>
    <definedName name="Select_RefOpe1" localSheetId="93">[18]!Select_RefOpe1</definedName>
    <definedName name="Select_RefOpe1" localSheetId="94">[18]!Select_RefOpe1</definedName>
    <definedName name="Select_RefOpe1" localSheetId="95">[18]!Select_RefOpe1</definedName>
    <definedName name="Select_RefOpe1" localSheetId="96">[18]!Select_RefOpe1</definedName>
    <definedName name="Select_RefOpe1" localSheetId="97">[18]!Select_RefOpe1</definedName>
    <definedName name="Select_RefOpe1" localSheetId="98">[18]!Select_RefOpe1</definedName>
    <definedName name="Select_RefOpe1" localSheetId="99">[18]!Select_RefOpe1</definedName>
    <definedName name="Select_RefOpe1" localSheetId="15">[18]!Select_RefOpe1</definedName>
    <definedName name="Select_RefOpe1" localSheetId="16">[18]!Select_RefOpe1</definedName>
    <definedName name="Select_RefOpe1" localSheetId="17">[18]!Select_RefOpe1</definedName>
    <definedName name="Select_RefOpe1" localSheetId="18">[18]!Select_RefOpe1</definedName>
    <definedName name="Select_RefOpe1" localSheetId="19">[18]!Select_RefOpe1</definedName>
    <definedName name="Select_RefOpe1" localSheetId="20">[18]!Select_RefOpe1</definedName>
    <definedName name="Select_RefOpe1" localSheetId="21">[18]!Select_RefOpe1</definedName>
    <definedName name="Select_RefOpe1" localSheetId="14">[18]!Select_RefOpe1</definedName>
    <definedName name="Select_RefOpe1" localSheetId="7">[18]!Select_RefOpe1</definedName>
    <definedName name="Select_RefOpe1" localSheetId="8">[18]!Select_RefOpe1</definedName>
    <definedName name="Select_RefOpe1" localSheetId="9">[18]!Select_RefOpe1</definedName>
    <definedName name="Select_RefOpe1" localSheetId="10">[18]!Select_RefOpe1</definedName>
    <definedName name="Select_RefOpe1" localSheetId="11">[18]!Select_RefOpe1</definedName>
    <definedName name="Select_RefOpe1" localSheetId="12">[18]!Select_RefOpe1</definedName>
    <definedName name="Select_RefOpe1" localSheetId="13">[18]!Select_RefOpe1</definedName>
    <definedName name="Select_RefOpe1" localSheetId="5">[18]!Select_RefOpe1</definedName>
    <definedName name="Select_RefOpe1" localSheetId="6">[18]!Select_RefOpe1</definedName>
    <definedName name="Select_RefOpe1">[18]!Select_RefOpe1</definedName>
    <definedName name="Select_RefOpe2" localSheetId="22">[18]!Select_RefOpe2</definedName>
    <definedName name="Select_RefOpe2" localSheetId="23">[18]!Select_RefOpe2</definedName>
    <definedName name="Select_RefOpe2" localSheetId="24">[18]!Select_RefOpe2</definedName>
    <definedName name="Select_RefOpe2" localSheetId="25">[18]!Select_RefOpe2</definedName>
    <definedName name="Select_RefOpe2" localSheetId="26">[18]!Select_RefOpe2</definedName>
    <definedName name="Select_RefOpe2" localSheetId="27">[18]!Select_RefOpe2</definedName>
    <definedName name="Select_RefOpe2" localSheetId="28">[18]!Select_RefOpe2</definedName>
    <definedName name="Select_RefOpe2" localSheetId="29">[18]!Select_RefOpe2</definedName>
    <definedName name="Select_RefOpe2" localSheetId="30">[18]!Select_RefOpe2</definedName>
    <definedName name="Select_RefOpe2" localSheetId="31">[18]!Select_RefOpe2</definedName>
    <definedName name="Select_RefOpe2" localSheetId="32">[18]!Select_RefOpe2</definedName>
    <definedName name="Select_RefOpe2" localSheetId="33">[18]!Select_RefOpe2</definedName>
    <definedName name="Select_RefOpe2" localSheetId="34">[18]!Select_RefOpe2</definedName>
    <definedName name="Select_RefOpe2" localSheetId="35">[18]!Select_RefOpe2</definedName>
    <definedName name="Select_RefOpe2" localSheetId="36">[18]!Select_RefOpe2</definedName>
    <definedName name="Select_RefOpe2" localSheetId="37">[18]!Select_RefOpe2</definedName>
    <definedName name="Select_RefOpe2" localSheetId="38">[18]!Select_RefOpe2</definedName>
    <definedName name="Select_RefOpe2" localSheetId="39">[18]!Select_RefOpe2</definedName>
    <definedName name="Select_RefOpe2" localSheetId="40">[18]!Select_RefOpe2</definedName>
    <definedName name="Select_RefOpe2" localSheetId="41">[18]!Select_RefOpe2</definedName>
    <definedName name="Select_RefOpe2" localSheetId="42">[18]!Select_RefOpe2</definedName>
    <definedName name="Select_RefOpe2" localSheetId="45">[18]!Select_RefOpe2</definedName>
    <definedName name="Select_RefOpe2" localSheetId="43">[18]!Select_RefOpe2</definedName>
    <definedName name="Select_RefOpe2" localSheetId="44">[18]!Select_RefOpe2</definedName>
    <definedName name="Select_RefOpe2" localSheetId="46">[18]!Select_RefOpe2</definedName>
    <definedName name="Select_RefOpe2" localSheetId="47">[18]!Select_RefOpe2</definedName>
    <definedName name="Select_RefOpe2" localSheetId="48">[18]!Select_RefOpe2</definedName>
    <definedName name="Select_RefOpe2" localSheetId="49">[18]!Select_RefOpe2</definedName>
    <definedName name="Select_RefOpe2" localSheetId="50">[18]!Select_RefOpe2</definedName>
    <definedName name="Select_RefOpe2" localSheetId="51">[18]!Select_RefOpe2</definedName>
    <definedName name="Select_RefOpe2" localSheetId="52">[18]!Select_RefOpe2</definedName>
    <definedName name="Select_RefOpe2" localSheetId="53">[18]!Select_RefOpe2</definedName>
    <definedName name="Select_RefOpe2" localSheetId="54">[18]!Select_RefOpe2</definedName>
    <definedName name="Select_RefOpe2" localSheetId="55">[18]!Select_RefOpe2</definedName>
    <definedName name="Select_RefOpe2" localSheetId="56">[18]!Select_RefOpe2</definedName>
    <definedName name="Select_RefOpe2" localSheetId="57">[18]!Select_RefOpe2</definedName>
    <definedName name="Select_RefOpe2" localSheetId="58">[18]!Select_RefOpe2</definedName>
    <definedName name="Select_RefOpe2" localSheetId="59">[18]!Select_RefOpe2</definedName>
    <definedName name="Select_RefOpe2" localSheetId="60">[18]!Select_RefOpe2</definedName>
    <definedName name="Select_RefOpe2" localSheetId="61">[18]!Select_RefOpe2</definedName>
    <definedName name="Select_RefOpe2" localSheetId="62">[18]!Select_RefOpe2</definedName>
    <definedName name="Select_RefOpe2" localSheetId="63">[18]!Select_RefOpe2</definedName>
    <definedName name="Select_RefOpe2" localSheetId="64">[18]!Select_RefOpe2</definedName>
    <definedName name="Select_RefOpe2" localSheetId="65">[18]!Select_RefOpe2</definedName>
    <definedName name="Select_RefOpe2" localSheetId="66">[18]!Select_RefOpe2</definedName>
    <definedName name="Select_RefOpe2" localSheetId="67">[18]!Select_RefOpe2</definedName>
    <definedName name="Select_RefOpe2" localSheetId="68">[18]!Select_RefOpe2</definedName>
    <definedName name="Select_RefOpe2" localSheetId="69">[18]!Select_RefOpe2</definedName>
    <definedName name="Select_RefOpe2" localSheetId="70">[18]!Select_RefOpe2</definedName>
    <definedName name="Select_RefOpe2" localSheetId="71">[18]!Select_RefOpe2</definedName>
    <definedName name="Select_RefOpe2" localSheetId="72">[18]!Select_RefOpe2</definedName>
    <definedName name="Select_RefOpe2" localSheetId="73">[18]!Select_RefOpe2</definedName>
    <definedName name="Select_RefOpe2" localSheetId="74">[18]!Select_RefOpe2</definedName>
    <definedName name="Select_RefOpe2" localSheetId="75">[18]!Select_RefOpe2</definedName>
    <definedName name="Select_RefOpe2" localSheetId="76">[18]!Select_RefOpe2</definedName>
    <definedName name="Select_RefOpe2" localSheetId="77">[18]!Select_RefOpe2</definedName>
    <definedName name="Select_RefOpe2" localSheetId="78">[18]!Select_RefOpe2</definedName>
    <definedName name="Select_RefOpe2" localSheetId="79">[18]!Select_RefOpe2</definedName>
    <definedName name="Select_RefOpe2" localSheetId="80">[18]!Select_RefOpe2</definedName>
    <definedName name="Select_RefOpe2" localSheetId="81">[18]!Select_RefOpe2</definedName>
    <definedName name="Select_RefOpe2" localSheetId="82">[18]!Select_RefOpe2</definedName>
    <definedName name="Select_RefOpe2" localSheetId="83">[18]!Select_RefOpe2</definedName>
    <definedName name="Select_RefOpe2" localSheetId="84">[18]!Select_RefOpe2</definedName>
    <definedName name="Select_RefOpe2" localSheetId="85">[18]!Select_RefOpe2</definedName>
    <definedName name="Select_RefOpe2" localSheetId="86">[18]!Select_RefOpe2</definedName>
    <definedName name="Select_RefOpe2" localSheetId="87">[18]!Select_RefOpe2</definedName>
    <definedName name="Select_RefOpe2" localSheetId="88">[18]!Select_RefOpe2</definedName>
    <definedName name="Select_RefOpe2" localSheetId="89">[18]!Select_RefOpe2</definedName>
    <definedName name="Select_RefOpe2" localSheetId="90">[18]!Select_RefOpe2</definedName>
    <definedName name="Select_RefOpe2" localSheetId="91">[18]!Select_RefOpe2</definedName>
    <definedName name="Select_RefOpe2" localSheetId="92">[18]!Select_RefOpe2</definedName>
    <definedName name="Select_RefOpe2" localSheetId="93">[18]!Select_RefOpe2</definedName>
    <definedName name="Select_RefOpe2" localSheetId="94">[18]!Select_RefOpe2</definedName>
    <definedName name="Select_RefOpe2" localSheetId="95">[18]!Select_RefOpe2</definedName>
    <definedName name="Select_RefOpe2" localSheetId="96">[18]!Select_RefOpe2</definedName>
    <definedName name="Select_RefOpe2" localSheetId="97">[18]!Select_RefOpe2</definedName>
    <definedName name="Select_RefOpe2" localSheetId="98">[18]!Select_RefOpe2</definedName>
    <definedName name="Select_RefOpe2" localSheetId="99">[18]!Select_RefOpe2</definedName>
    <definedName name="Select_RefOpe2" localSheetId="15">[18]!Select_RefOpe2</definedName>
    <definedName name="Select_RefOpe2" localSheetId="16">[18]!Select_RefOpe2</definedName>
    <definedName name="Select_RefOpe2" localSheetId="17">[18]!Select_RefOpe2</definedName>
    <definedName name="Select_RefOpe2" localSheetId="18">[18]!Select_RefOpe2</definedName>
    <definedName name="Select_RefOpe2" localSheetId="19">[18]!Select_RefOpe2</definedName>
    <definedName name="Select_RefOpe2" localSheetId="20">[18]!Select_RefOpe2</definedName>
    <definedName name="Select_RefOpe2" localSheetId="21">[18]!Select_RefOpe2</definedName>
    <definedName name="Select_RefOpe2" localSheetId="14">[18]!Select_RefOpe2</definedName>
    <definedName name="Select_RefOpe2" localSheetId="7">[18]!Select_RefOpe2</definedName>
    <definedName name="Select_RefOpe2" localSheetId="8">[18]!Select_RefOpe2</definedName>
    <definedName name="Select_RefOpe2" localSheetId="9">[18]!Select_RefOpe2</definedName>
    <definedName name="Select_RefOpe2" localSheetId="10">[18]!Select_RefOpe2</definedName>
    <definedName name="Select_RefOpe2" localSheetId="11">[18]!Select_RefOpe2</definedName>
    <definedName name="Select_RefOpe2" localSheetId="12">[18]!Select_RefOpe2</definedName>
    <definedName name="Select_RefOpe2" localSheetId="13">[18]!Select_RefOpe2</definedName>
    <definedName name="Select_RefOpe2" localSheetId="5">[18]!Select_RefOpe2</definedName>
    <definedName name="Select_RefOpe2" localSheetId="6">[18]!Select_RefOpe2</definedName>
    <definedName name="Select_RefOpe2">[18]!Select_RefOpe2</definedName>
    <definedName name="Select_RefOpe3" localSheetId="22">[18]!Select_RefOpe3</definedName>
    <definedName name="Select_RefOpe3" localSheetId="23">[18]!Select_RefOpe3</definedName>
    <definedName name="Select_RefOpe3" localSheetId="24">[18]!Select_RefOpe3</definedName>
    <definedName name="Select_RefOpe3" localSheetId="25">[18]!Select_RefOpe3</definedName>
    <definedName name="Select_RefOpe3" localSheetId="26">[18]!Select_RefOpe3</definedName>
    <definedName name="Select_RefOpe3" localSheetId="27">[18]!Select_RefOpe3</definedName>
    <definedName name="Select_RefOpe3" localSheetId="28">[18]!Select_RefOpe3</definedName>
    <definedName name="Select_RefOpe3" localSheetId="29">[18]!Select_RefOpe3</definedName>
    <definedName name="Select_RefOpe3" localSheetId="30">[18]!Select_RefOpe3</definedName>
    <definedName name="Select_RefOpe3" localSheetId="31">[18]!Select_RefOpe3</definedName>
    <definedName name="Select_RefOpe3" localSheetId="32">[18]!Select_RefOpe3</definedName>
    <definedName name="Select_RefOpe3" localSheetId="33">[18]!Select_RefOpe3</definedName>
    <definedName name="Select_RefOpe3" localSheetId="34">[18]!Select_RefOpe3</definedName>
    <definedName name="Select_RefOpe3" localSheetId="35">[18]!Select_RefOpe3</definedName>
    <definedName name="Select_RefOpe3" localSheetId="36">[18]!Select_RefOpe3</definedName>
    <definedName name="Select_RefOpe3" localSheetId="37">[18]!Select_RefOpe3</definedName>
    <definedName name="Select_RefOpe3" localSheetId="38">[18]!Select_RefOpe3</definedName>
    <definedName name="Select_RefOpe3" localSheetId="39">[18]!Select_RefOpe3</definedName>
    <definedName name="Select_RefOpe3" localSheetId="40">[18]!Select_RefOpe3</definedName>
    <definedName name="Select_RefOpe3" localSheetId="41">[18]!Select_RefOpe3</definedName>
    <definedName name="Select_RefOpe3" localSheetId="42">[18]!Select_RefOpe3</definedName>
    <definedName name="Select_RefOpe3" localSheetId="45">[18]!Select_RefOpe3</definedName>
    <definedName name="Select_RefOpe3" localSheetId="43">[18]!Select_RefOpe3</definedName>
    <definedName name="Select_RefOpe3" localSheetId="44">[18]!Select_RefOpe3</definedName>
    <definedName name="Select_RefOpe3" localSheetId="46">[18]!Select_RefOpe3</definedName>
    <definedName name="Select_RefOpe3" localSheetId="47">[18]!Select_RefOpe3</definedName>
    <definedName name="Select_RefOpe3" localSheetId="48">[18]!Select_RefOpe3</definedName>
    <definedName name="Select_RefOpe3" localSheetId="49">[18]!Select_RefOpe3</definedName>
    <definedName name="Select_RefOpe3" localSheetId="50">[18]!Select_RefOpe3</definedName>
    <definedName name="Select_RefOpe3" localSheetId="51">[18]!Select_RefOpe3</definedName>
    <definedName name="Select_RefOpe3" localSheetId="52">[18]!Select_RefOpe3</definedName>
    <definedName name="Select_RefOpe3" localSheetId="53">[18]!Select_RefOpe3</definedName>
    <definedName name="Select_RefOpe3" localSheetId="54">[18]!Select_RefOpe3</definedName>
    <definedName name="Select_RefOpe3" localSheetId="55">[18]!Select_RefOpe3</definedName>
    <definedName name="Select_RefOpe3" localSheetId="56">[18]!Select_RefOpe3</definedName>
    <definedName name="Select_RefOpe3" localSheetId="57">[18]!Select_RefOpe3</definedName>
    <definedName name="Select_RefOpe3" localSheetId="58">[18]!Select_RefOpe3</definedName>
    <definedName name="Select_RefOpe3" localSheetId="59">[18]!Select_RefOpe3</definedName>
    <definedName name="Select_RefOpe3" localSheetId="60">[18]!Select_RefOpe3</definedName>
    <definedName name="Select_RefOpe3" localSheetId="61">[18]!Select_RefOpe3</definedName>
    <definedName name="Select_RefOpe3" localSheetId="62">[18]!Select_RefOpe3</definedName>
    <definedName name="Select_RefOpe3" localSheetId="63">[18]!Select_RefOpe3</definedName>
    <definedName name="Select_RefOpe3" localSheetId="64">[18]!Select_RefOpe3</definedName>
    <definedName name="Select_RefOpe3" localSheetId="65">[18]!Select_RefOpe3</definedName>
    <definedName name="Select_RefOpe3" localSheetId="66">[18]!Select_RefOpe3</definedName>
    <definedName name="Select_RefOpe3" localSheetId="67">[18]!Select_RefOpe3</definedName>
    <definedName name="Select_RefOpe3" localSheetId="68">[18]!Select_RefOpe3</definedName>
    <definedName name="Select_RefOpe3" localSheetId="69">[18]!Select_RefOpe3</definedName>
    <definedName name="Select_RefOpe3" localSheetId="70">[18]!Select_RefOpe3</definedName>
    <definedName name="Select_RefOpe3" localSheetId="71">[18]!Select_RefOpe3</definedName>
    <definedName name="Select_RefOpe3" localSheetId="72">[18]!Select_RefOpe3</definedName>
    <definedName name="Select_RefOpe3" localSheetId="73">[18]!Select_RefOpe3</definedName>
    <definedName name="Select_RefOpe3" localSheetId="74">[18]!Select_RefOpe3</definedName>
    <definedName name="Select_RefOpe3" localSheetId="75">[18]!Select_RefOpe3</definedName>
    <definedName name="Select_RefOpe3" localSheetId="76">[18]!Select_RefOpe3</definedName>
    <definedName name="Select_RefOpe3" localSheetId="77">[18]!Select_RefOpe3</definedName>
    <definedName name="Select_RefOpe3" localSheetId="78">[18]!Select_RefOpe3</definedName>
    <definedName name="Select_RefOpe3" localSheetId="79">[18]!Select_RefOpe3</definedName>
    <definedName name="Select_RefOpe3" localSheetId="80">[18]!Select_RefOpe3</definedName>
    <definedName name="Select_RefOpe3" localSheetId="81">[18]!Select_RefOpe3</definedName>
    <definedName name="Select_RefOpe3" localSheetId="82">[18]!Select_RefOpe3</definedName>
    <definedName name="Select_RefOpe3" localSheetId="83">[18]!Select_RefOpe3</definedName>
    <definedName name="Select_RefOpe3" localSheetId="84">[18]!Select_RefOpe3</definedName>
    <definedName name="Select_RefOpe3" localSheetId="85">[18]!Select_RefOpe3</definedName>
    <definedName name="Select_RefOpe3" localSheetId="86">[18]!Select_RefOpe3</definedName>
    <definedName name="Select_RefOpe3" localSheetId="87">[18]!Select_RefOpe3</definedName>
    <definedName name="Select_RefOpe3" localSheetId="88">[18]!Select_RefOpe3</definedName>
    <definedName name="Select_RefOpe3" localSheetId="89">[18]!Select_RefOpe3</definedName>
    <definedName name="Select_RefOpe3" localSheetId="90">[18]!Select_RefOpe3</definedName>
    <definedName name="Select_RefOpe3" localSheetId="91">[18]!Select_RefOpe3</definedName>
    <definedName name="Select_RefOpe3" localSheetId="92">[18]!Select_RefOpe3</definedName>
    <definedName name="Select_RefOpe3" localSheetId="93">[18]!Select_RefOpe3</definedName>
    <definedName name="Select_RefOpe3" localSheetId="94">[18]!Select_RefOpe3</definedName>
    <definedName name="Select_RefOpe3" localSheetId="95">[18]!Select_RefOpe3</definedName>
    <definedName name="Select_RefOpe3" localSheetId="96">[18]!Select_RefOpe3</definedName>
    <definedName name="Select_RefOpe3" localSheetId="97">[18]!Select_RefOpe3</definedName>
    <definedName name="Select_RefOpe3" localSheetId="98">[18]!Select_RefOpe3</definedName>
    <definedName name="Select_RefOpe3" localSheetId="99">[18]!Select_RefOpe3</definedName>
    <definedName name="Select_RefOpe3" localSheetId="15">[18]!Select_RefOpe3</definedName>
    <definedName name="Select_RefOpe3" localSheetId="16">[18]!Select_RefOpe3</definedName>
    <definedName name="Select_RefOpe3" localSheetId="17">[18]!Select_RefOpe3</definedName>
    <definedName name="Select_RefOpe3" localSheetId="18">[18]!Select_RefOpe3</definedName>
    <definedName name="Select_RefOpe3" localSheetId="19">[18]!Select_RefOpe3</definedName>
    <definedName name="Select_RefOpe3" localSheetId="20">[18]!Select_RefOpe3</definedName>
    <definedName name="Select_RefOpe3" localSheetId="21">[18]!Select_RefOpe3</definedName>
    <definedName name="Select_RefOpe3" localSheetId="14">[18]!Select_RefOpe3</definedName>
    <definedName name="Select_RefOpe3" localSheetId="7">[18]!Select_RefOpe3</definedName>
    <definedName name="Select_RefOpe3" localSheetId="8">[18]!Select_RefOpe3</definedName>
    <definedName name="Select_RefOpe3" localSheetId="9">[18]!Select_RefOpe3</definedName>
    <definedName name="Select_RefOpe3" localSheetId="10">[18]!Select_RefOpe3</definedName>
    <definedName name="Select_RefOpe3" localSheetId="11">[18]!Select_RefOpe3</definedName>
    <definedName name="Select_RefOpe3" localSheetId="12">[18]!Select_RefOpe3</definedName>
    <definedName name="Select_RefOpe3" localSheetId="13">[18]!Select_RefOpe3</definedName>
    <definedName name="Select_RefOpe3" localSheetId="5">[18]!Select_RefOpe3</definedName>
    <definedName name="Select_RefOpe3" localSheetId="6">[18]!Select_RefOpe3</definedName>
    <definedName name="Select_RefOpe3">[18]!Select_RefOpe3</definedName>
    <definedName name="Select_RefTbl" localSheetId="22">[17]!Select_RefTbl</definedName>
    <definedName name="Select_RefTbl" localSheetId="23">[17]!Select_RefTbl</definedName>
    <definedName name="Select_RefTbl" localSheetId="24">[17]!Select_RefTbl</definedName>
    <definedName name="Select_RefTbl" localSheetId="25">[17]!Select_RefTbl</definedName>
    <definedName name="Select_RefTbl" localSheetId="26">[17]!Select_RefTbl</definedName>
    <definedName name="Select_RefTbl" localSheetId="27">[17]!Select_RefTbl</definedName>
    <definedName name="Select_RefTbl" localSheetId="28">[17]!Select_RefTbl</definedName>
    <definedName name="Select_RefTbl" localSheetId="29">[17]!Select_RefTbl</definedName>
    <definedName name="Select_RefTbl" localSheetId="30">[17]!Select_RefTbl</definedName>
    <definedName name="Select_RefTbl" localSheetId="31">[17]!Select_RefTbl</definedName>
    <definedName name="Select_RefTbl" localSheetId="32">[17]!Select_RefTbl</definedName>
    <definedName name="Select_RefTbl" localSheetId="33">[17]!Select_RefTbl</definedName>
    <definedName name="Select_RefTbl" localSheetId="34">[17]!Select_RefTbl</definedName>
    <definedName name="Select_RefTbl" localSheetId="35">[17]!Select_RefTbl</definedName>
    <definedName name="Select_RefTbl" localSheetId="36">[17]!Select_RefTbl</definedName>
    <definedName name="Select_RefTbl" localSheetId="37">[17]!Select_RefTbl</definedName>
    <definedName name="Select_RefTbl" localSheetId="38">[17]!Select_RefTbl</definedName>
    <definedName name="Select_RefTbl" localSheetId="39">[17]!Select_RefTbl</definedName>
    <definedName name="Select_RefTbl" localSheetId="40">[17]!Select_RefTbl</definedName>
    <definedName name="Select_RefTbl" localSheetId="41">[17]!Select_RefTbl</definedName>
    <definedName name="Select_RefTbl" localSheetId="42">[17]!Select_RefTbl</definedName>
    <definedName name="Select_RefTbl" localSheetId="45">[17]!Select_RefTbl</definedName>
    <definedName name="Select_RefTbl" localSheetId="43">[17]!Select_RefTbl</definedName>
    <definedName name="Select_RefTbl" localSheetId="44">[17]!Select_RefTbl</definedName>
    <definedName name="Select_RefTbl" localSheetId="46">[17]!Select_RefTbl</definedName>
    <definedName name="Select_RefTbl" localSheetId="47">[17]!Select_RefTbl</definedName>
    <definedName name="Select_RefTbl" localSheetId="48">[17]!Select_RefTbl</definedName>
    <definedName name="Select_RefTbl" localSheetId="49">[17]!Select_RefTbl</definedName>
    <definedName name="Select_RefTbl" localSheetId="50">[17]!Select_RefTbl</definedName>
    <definedName name="Select_RefTbl" localSheetId="51">[17]!Select_RefTbl</definedName>
    <definedName name="Select_RefTbl" localSheetId="52">[17]!Select_RefTbl</definedName>
    <definedName name="Select_RefTbl" localSheetId="53">[17]!Select_RefTbl</definedName>
    <definedName name="Select_RefTbl" localSheetId="54">[17]!Select_RefTbl</definedName>
    <definedName name="Select_RefTbl" localSheetId="55">[17]!Select_RefTbl</definedName>
    <definedName name="Select_RefTbl" localSheetId="56">[17]!Select_RefTbl</definedName>
    <definedName name="Select_RefTbl" localSheetId="57">[17]!Select_RefTbl</definedName>
    <definedName name="Select_RefTbl" localSheetId="58">[17]!Select_RefTbl</definedName>
    <definedName name="Select_RefTbl" localSheetId="59">[17]!Select_RefTbl</definedName>
    <definedName name="Select_RefTbl" localSheetId="60">[17]!Select_RefTbl</definedName>
    <definedName name="Select_RefTbl" localSheetId="61">[17]!Select_RefTbl</definedName>
    <definedName name="Select_RefTbl" localSheetId="62">[17]!Select_RefTbl</definedName>
    <definedName name="Select_RefTbl" localSheetId="63">[17]!Select_RefTbl</definedName>
    <definedName name="Select_RefTbl" localSheetId="64">[17]!Select_RefTbl</definedName>
    <definedName name="Select_RefTbl" localSheetId="65">[17]!Select_RefTbl</definedName>
    <definedName name="Select_RefTbl" localSheetId="66">[17]!Select_RefTbl</definedName>
    <definedName name="Select_RefTbl" localSheetId="67">[17]!Select_RefTbl</definedName>
    <definedName name="Select_RefTbl" localSheetId="68">[17]!Select_RefTbl</definedName>
    <definedName name="Select_RefTbl" localSheetId="69">[17]!Select_RefTbl</definedName>
    <definedName name="Select_RefTbl" localSheetId="70">[17]!Select_RefTbl</definedName>
    <definedName name="Select_RefTbl" localSheetId="71">[17]!Select_RefTbl</definedName>
    <definedName name="Select_RefTbl" localSheetId="72">[17]!Select_RefTbl</definedName>
    <definedName name="Select_RefTbl" localSheetId="73">[17]!Select_RefTbl</definedName>
    <definedName name="Select_RefTbl" localSheetId="74">[17]!Select_RefTbl</definedName>
    <definedName name="Select_RefTbl" localSheetId="75">[17]!Select_RefTbl</definedName>
    <definedName name="Select_RefTbl" localSheetId="76">[17]!Select_RefTbl</definedName>
    <definedName name="Select_RefTbl" localSheetId="77">[17]!Select_RefTbl</definedName>
    <definedName name="Select_RefTbl" localSheetId="78">[17]!Select_RefTbl</definedName>
    <definedName name="Select_RefTbl" localSheetId="79">[17]!Select_RefTbl</definedName>
    <definedName name="Select_RefTbl" localSheetId="80">[17]!Select_RefTbl</definedName>
    <definedName name="Select_RefTbl" localSheetId="81">[17]!Select_RefTbl</definedName>
    <definedName name="Select_RefTbl" localSheetId="82">[17]!Select_RefTbl</definedName>
    <definedName name="Select_RefTbl" localSheetId="83">[17]!Select_RefTbl</definedName>
    <definedName name="Select_RefTbl" localSheetId="84">[17]!Select_RefTbl</definedName>
    <definedName name="Select_RefTbl" localSheetId="85">[17]!Select_RefTbl</definedName>
    <definedName name="Select_RefTbl" localSheetId="86">[17]!Select_RefTbl</definedName>
    <definedName name="Select_RefTbl" localSheetId="87">[17]!Select_RefTbl</definedName>
    <definedName name="Select_RefTbl" localSheetId="88">[17]!Select_RefTbl</definedName>
    <definedName name="Select_RefTbl" localSheetId="89">[17]!Select_RefTbl</definedName>
    <definedName name="Select_RefTbl" localSheetId="90">[17]!Select_RefTbl</definedName>
    <definedName name="Select_RefTbl" localSheetId="91">[17]!Select_RefTbl</definedName>
    <definedName name="Select_RefTbl" localSheetId="92">[17]!Select_RefTbl</definedName>
    <definedName name="Select_RefTbl" localSheetId="93">[17]!Select_RefTbl</definedName>
    <definedName name="Select_RefTbl" localSheetId="94">[17]!Select_RefTbl</definedName>
    <definedName name="Select_RefTbl" localSheetId="95">[17]!Select_RefTbl</definedName>
    <definedName name="Select_RefTbl" localSheetId="96">[17]!Select_RefTbl</definedName>
    <definedName name="Select_RefTbl" localSheetId="97">[17]!Select_RefTbl</definedName>
    <definedName name="Select_RefTbl" localSheetId="98">[17]!Select_RefTbl</definedName>
    <definedName name="Select_RefTbl" localSheetId="99">[17]!Select_RefTbl</definedName>
    <definedName name="Select_RefTbl" localSheetId="15">[17]!Select_RefTbl</definedName>
    <definedName name="Select_RefTbl" localSheetId="16">[17]!Select_RefTbl</definedName>
    <definedName name="Select_RefTbl" localSheetId="17">[17]!Select_RefTbl</definedName>
    <definedName name="Select_RefTbl" localSheetId="18">[17]!Select_RefTbl</definedName>
    <definedName name="Select_RefTbl" localSheetId="19">[17]!Select_RefTbl</definedName>
    <definedName name="Select_RefTbl" localSheetId="20">[17]!Select_RefTbl</definedName>
    <definedName name="Select_RefTbl" localSheetId="21">[17]!Select_RefTbl</definedName>
    <definedName name="Select_RefTbl" localSheetId="14">[17]!Select_RefTbl</definedName>
    <definedName name="Select_RefTbl" localSheetId="7">[17]!Select_RefTbl</definedName>
    <definedName name="Select_RefTbl" localSheetId="8">[17]!Select_RefTbl</definedName>
    <definedName name="Select_RefTbl" localSheetId="9">[17]!Select_RefTbl</definedName>
    <definedName name="Select_RefTbl" localSheetId="10">[17]!Select_RefTbl</definedName>
    <definedName name="Select_RefTbl" localSheetId="11">[17]!Select_RefTbl</definedName>
    <definedName name="Select_RefTbl" localSheetId="12">[17]!Select_RefTbl</definedName>
    <definedName name="Select_RefTbl" localSheetId="13">[17]!Select_RefTbl</definedName>
    <definedName name="Select_RefTbl" localSheetId="5">[17]!Select_RefTbl</definedName>
    <definedName name="Select_RefTbl" localSheetId="6">[17]!Select_RefTbl</definedName>
    <definedName name="Select_RefTbl">[17]!Select_RefTbl</definedName>
    <definedName name="Select_RefTblI" localSheetId="22">[19]!Select_RefTblI</definedName>
    <definedName name="Select_RefTblI" localSheetId="23">[19]!Select_RefTblI</definedName>
    <definedName name="Select_RefTblI" localSheetId="24">[19]!Select_RefTblI</definedName>
    <definedName name="Select_RefTblI" localSheetId="25">[19]!Select_RefTblI</definedName>
    <definedName name="Select_RefTblI" localSheetId="26">[19]!Select_RefTblI</definedName>
    <definedName name="Select_RefTblI" localSheetId="27">[19]!Select_RefTblI</definedName>
    <definedName name="Select_RefTblI" localSheetId="28">[19]!Select_RefTblI</definedName>
    <definedName name="Select_RefTblI" localSheetId="29">[19]!Select_RefTblI</definedName>
    <definedName name="Select_RefTblI" localSheetId="30">[19]!Select_RefTblI</definedName>
    <definedName name="Select_RefTblI" localSheetId="31">[19]!Select_RefTblI</definedName>
    <definedName name="Select_RefTblI" localSheetId="32">[19]!Select_RefTblI</definedName>
    <definedName name="Select_RefTblI" localSheetId="33">[19]!Select_RefTblI</definedName>
    <definedName name="Select_RefTblI" localSheetId="34">[19]!Select_RefTblI</definedName>
    <definedName name="Select_RefTblI" localSheetId="35">[19]!Select_RefTblI</definedName>
    <definedName name="Select_RefTblI" localSheetId="36">[19]!Select_RefTblI</definedName>
    <definedName name="Select_RefTblI" localSheetId="37">[19]!Select_RefTblI</definedName>
    <definedName name="Select_RefTblI" localSheetId="38">[19]!Select_RefTblI</definedName>
    <definedName name="Select_RefTblI" localSheetId="39">[19]!Select_RefTblI</definedName>
    <definedName name="Select_RefTblI" localSheetId="40">[19]!Select_RefTblI</definedName>
    <definedName name="Select_RefTblI" localSheetId="41">[19]!Select_RefTblI</definedName>
    <definedName name="Select_RefTblI" localSheetId="42">[19]!Select_RefTblI</definedName>
    <definedName name="Select_RefTblI" localSheetId="45">[19]!Select_RefTblI</definedName>
    <definedName name="Select_RefTblI" localSheetId="43">[19]!Select_RefTblI</definedName>
    <definedName name="Select_RefTblI" localSheetId="44">[19]!Select_RefTblI</definedName>
    <definedName name="Select_RefTblI" localSheetId="46">[19]!Select_RefTblI</definedName>
    <definedName name="Select_RefTblI" localSheetId="47">[19]!Select_RefTblI</definedName>
    <definedName name="Select_RefTblI" localSheetId="48">[19]!Select_RefTblI</definedName>
    <definedName name="Select_RefTblI" localSheetId="49">[19]!Select_RefTblI</definedName>
    <definedName name="Select_RefTblI" localSheetId="50">[19]!Select_RefTblI</definedName>
    <definedName name="Select_RefTblI" localSheetId="51">[19]!Select_RefTblI</definedName>
    <definedName name="Select_RefTblI" localSheetId="52">[19]!Select_RefTblI</definedName>
    <definedName name="Select_RefTblI" localSheetId="53">[19]!Select_RefTblI</definedName>
    <definedName name="Select_RefTblI" localSheetId="54">[19]!Select_RefTblI</definedName>
    <definedName name="Select_RefTblI" localSheetId="55">[19]!Select_RefTblI</definedName>
    <definedName name="Select_RefTblI" localSheetId="56">[19]!Select_RefTblI</definedName>
    <definedName name="Select_RefTblI" localSheetId="57">[19]!Select_RefTblI</definedName>
    <definedName name="Select_RefTblI" localSheetId="58">[19]!Select_RefTblI</definedName>
    <definedName name="Select_RefTblI" localSheetId="59">[19]!Select_RefTblI</definedName>
    <definedName name="Select_RefTblI" localSheetId="60">[19]!Select_RefTblI</definedName>
    <definedName name="Select_RefTblI" localSheetId="61">[19]!Select_RefTblI</definedName>
    <definedName name="Select_RefTblI" localSheetId="62">[19]!Select_RefTblI</definedName>
    <definedName name="Select_RefTblI" localSheetId="63">[19]!Select_RefTblI</definedName>
    <definedName name="Select_RefTblI" localSheetId="64">[19]!Select_RefTblI</definedName>
    <definedName name="Select_RefTblI" localSheetId="65">[19]!Select_RefTblI</definedName>
    <definedName name="Select_RefTblI" localSheetId="66">[19]!Select_RefTblI</definedName>
    <definedName name="Select_RefTblI" localSheetId="67">[19]!Select_RefTblI</definedName>
    <definedName name="Select_RefTblI" localSheetId="68">[19]!Select_RefTblI</definedName>
    <definedName name="Select_RefTblI" localSheetId="69">[19]!Select_RefTblI</definedName>
    <definedName name="Select_RefTblI" localSheetId="70">[19]!Select_RefTblI</definedName>
    <definedName name="Select_RefTblI" localSheetId="71">[19]!Select_RefTblI</definedName>
    <definedName name="Select_RefTblI" localSheetId="72">[19]!Select_RefTblI</definedName>
    <definedName name="Select_RefTblI" localSheetId="73">[19]!Select_RefTblI</definedName>
    <definedName name="Select_RefTblI" localSheetId="74">[19]!Select_RefTblI</definedName>
    <definedName name="Select_RefTblI" localSheetId="75">[19]!Select_RefTblI</definedName>
    <definedName name="Select_RefTblI" localSheetId="76">[19]!Select_RefTblI</definedName>
    <definedName name="Select_RefTblI" localSheetId="77">[19]!Select_RefTblI</definedName>
    <definedName name="Select_RefTblI" localSheetId="78">[19]!Select_RefTblI</definedName>
    <definedName name="Select_RefTblI" localSheetId="79">[19]!Select_RefTblI</definedName>
    <definedName name="Select_RefTblI" localSheetId="80">[19]!Select_RefTblI</definedName>
    <definedName name="Select_RefTblI" localSheetId="81">[19]!Select_RefTblI</definedName>
    <definedName name="Select_RefTblI" localSheetId="82">[19]!Select_RefTblI</definedName>
    <definedName name="Select_RefTblI" localSheetId="83">[19]!Select_RefTblI</definedName>
    <definedName name="Select_RefTblI" localSheetId="84">[19]!Select_RefTblI</definedName>
    <definedName name="Select_RefTblI" localSheetId="85">[19]!Select_RefTblI</definedName>
    <definedName name="Select_RefTblI" localSheetId="86">[19]!Select_RefTblI</definedName>
    <definedName name="Select_RefTblI" localSheetId="87">[19]!Select_RefTblI</definedName>
    <definedName name="Select_RefTblI" localSheetId="88">[19]!Select_RefTblI</definedName>
    <definedName name="Select_RefTblI" localSheetId="89">[19]!Select_RefTblI</definedName>
    <definedName name="Select_RefTblI" localSheetId="90">[19]!Select_RefTblI</definedName>
    <definedName name="Select_RefTblI" localSheetId="91">[19]!Select_RefTblI</definedName>
    <definedName name="Select_RefTblI" localSheetId="92">[19]!Select_RefTblI</definedName>
    <definedName name="Select_RefTblI" localSheetId="93">[19]!Select_RefTblI</definedName>
    <definedName name="Select_RefTblI" localSheetId="94">[19]!Select_RefTblI</definedName>
    <definedName name="Select_RefTblI" localSheetId="95">[19]!Select_RefTblI</definedName>
    <definedName name="Select_RefTblI" localSheetId="96">[19]!Select_RefTblI</definedName>
    <definedName name="Select_RefTblI" localSheetId="97">[19]!Select_RefTblI</definedName>
    <definedName name="Select_RefTblI" localSheetId="98">[19]!Select_RefTblI</definedName>
    <definedName name="Select_RefTblI" localSheetId="99">[19]!Select_RefTblI</definedName>
    <definedName name="Select_RefTblI" localSheetId="15">[19]!Select_RefTblI</definedName>
    <definedName name="Select_RefTblI" localSheetId="16">[19]!Select_RefTblI</definedName>
    <definedName name="Select_RefTblI" localSheetId="17">[19]!Select_RefTblI</definedName>
    <definedName name="Select_RefTblI" localSheetId="18">[19]!Select_RefTblI</definedName>
    <definedName name="Select_RefTblI" localSheetId="19">[19]!Select_RefTblI</definedName>
    <definedName name="Select_RefTblI" localSheetId="20">[19]!Select_RefTblI</definedName>
    <definedName name="Select_RefTblI" localSheetId="21">[19]!Select_RefTblI</definedName>
    <definedName name="Select_RefTblI" localSheetId="14">[19]!Select_RefTblI</definedName>
    <definedName name="Select_RefTblI" localSheetId="7">[19]!Select_RefTblI</definedName>
    <definedName name="Select_RefTblI" localSheetId="8">[19]!Select_RefTblI</definedName>
    <definedName name="Select_RefTblI" localSheetId="9">[19]!Select_RefTblI</definedName>
    <definedName name="Select_RefTblI" localSheetId="10">[19]!Select_RefTblI</definedName>
    <definedName name="Select_RefTblI" localSheetId="11">[19]!Select_RefTblI</definedName>
    <definedName name="Select_RefTblI" localSheetId="12">[19]!Select_RefTblI</definedName>
    <definedName name="Select_RefTblI" localSheetId="13">[19]!Select_RefTblI</definedName>
    <definedName name="Select_RefTblI" localSheetId="5">[19]!Select_RefTblI</definedName>
    <definedName name="Select_RefTblI" localSheetId="6">[19]!Select_RefTblI</definedName>
    <definedName name="Select_RefTblI">[19]!Select_RefTblI</definedName>
    <definedName name="Select_TBL" localSheetId="22">[20]!Select_TBL</definedName>
    <definedName name="Select_TBL" localSheetId="23">[20]!Select_TBL</definedName>
    <definedName name="Select_TBL" localSheetId="24">[20]!Select_TBL</definedName>
    <definedName name="Select_TBL" localSheetId="25">[20]!Select_TBL</definedName>
    <definedName name="Select_TBL" localSheetId="26">[20]!Select_TBL</definedName>
    <definedName name="Select_TBL" localSheetId="27">[20]!Select_TBL</definedName>
    <definedName name="Select_TBL" localSheetId="28">[20]!Select_TBL</definedName>
    <definedName name="Select_TBL" localSheetId="29">[20]!Select_TBL</definedName>
    <definedName name="Select_TBL" localSheetId="30">[20]!Select_TBL</definedName>
    <definedName name="Select_TBL" localSheetId="31">[20]!Select_TBL</definedName>
    <definedName name="Select_TBL" localSheetId="32">[20]!Select_TBL</definedName>
    <definedName name="Select_TBL" localSheetId="33">[20]!Select_TBL</definedName>
    <definedName name="Select_TBL" localSheetId="34">[20]!Select_TBL</definedName>
    <definedName name="Select_TBL" localSheetId="35">[20]!Select_TBL</definedName>
    <definedName name="Select_TBL" localSheetId="36">[20]!Select_TBL</definedName>
    <definedName name="Select_TBL" localSheetId="37">[20]!Select_TBL</definedName>
    <definedName name="Select_TBL" localSheetId="38">[20]!Select_TBL</definedName>
    <definedName name="Select_TBL" localSheetId="39">[20]!Select_TBL</definedName>
    <definedName name="Select_TBL" localSheetId="40">[20]!Select_TBL</definedName>
    <definedName name="Select_TBL" localSheetId="41">[20]!Select_TBL</definedName>
    <definedName name="Select_TBL" localSheetId="42">[20]!Select_TBL</definedName>
    <definedName name="Select_TBL" localSheetId="45">[20]!Select_TBL</definedName>
    <definedName name="Select_TBL" localSheetId="43">[20]!Select_TBL</definedName>
    <definedName name="Select_TBL" localSheetId="44">[20]!Select_TBL</definedName>
    <definedName name="Select_TBL" localSheetId="46">[20]!Select_TBL</definedName>
    <definedName name="Select_TBL" localSheetId="47">[20]!Select_TBL</definedName>
    <definedName name="Select_TBL" localSheetId="48">[20]!Select_TBL</definedName>
    <definedName name="Select_TBL" localSheetId="49">[20]!Select_TBL</definedName>
    <definedName name="Select_TBL" localSheetId="50">[20]!Select_TBL</definedName>
    <definedName name="Select_TBL" localSheetId="51">[20]!Select_TBL</definedName>
    <definedName name="Select_TBL" localSheetId="52">[20]!Select_TBL</definedName>
    <definedName name="Select_TBL" localSheetId="53">[20]!Select_TBL</definedName>
    <definedName name="Select_TBL" localSheetId="54">[20]!Select_TBL</definedName>
    <definedName name="Select_TBL" localSheetId="55">[20]!Select_TBL</definedName>
    <definedName name="Select_TBL" localSheetId="56">[20]!Select_TBL</definedName>
    <definedName name="Select_TBL" localSheetId="57">[20]!Select_TBL</definedName>
    <definedName name="Select_TBL" localSheetId="58">[20]!Select_TBL</definedName>
    <definedName name="Select_TBL" localSheetId="59">[20]!Select_TBL</definedName>
    <definedName name="Select_TBL" localSheetId="60">[20]!Select_TBL</definedName>
    <definedName name="Select_TBL" localSheetId="61">[20]!Select_TBL</definedName>
    <definedName name="Select_TBL" localSheetId="62">[20]!Select_TBL</definedName>
    <definedName name="Select_TBL" localSheetId="63">[20]!Select_TBL</definedName>
    <definedName name="Select_TBL" localSheetId="64">[20]!Select_TBL</definedName>
    <definedName name="Select_TBL" localSheetId="65">[20]!Select_TBL</definedName>
    <definedName name="Select_TBL" localSheetId="66">[20]!Select_TBL</definedName>
    <definedName name="Select_TBL" localSheetId="67">[20]!Select_TBL</definedName>
    <definedName name="Select_TBL" localSheetId="68">[20]!Select_TBL</definedName>
    <definedName name="Select_TBL" localSheetId="69">[20]!Select_TBL</definedName>
    <definedName name="Select_TBL" localSheetId="70">[20]!Select_TBL</definedName>
    <definedName name="Select_TBL" localSheetId="71">[20]!Select_TBL</definedName>
    <definedName name="Select_TBL" localSheetId="72">[20]!Select_TBL</definedName>
    <definedName name="Select_TBL" localSheetId="73">[20]!Select_TBL</definedName>
    <definedName name="Select_TBL" localSheetId="74">[20]!Select_TBL</definedName>
    <definedName name="Select_TBL" localSheetId="75">[20]!Select_TBL</definedName>
    <definedName name="Select_TBL" localSheetId="76">[20]!Select_TBL</definedName>
    <definedName name="Select_TBL" localSheetId="77">[20]!Select_TBL</definedName>
    <definedName name="Select_TBL" localSheetId="78">[20]!Select_TBL</definedName>
    <definedName name="Select_TBL" localSheetId="79">[20]!Select_TBL</definedName>
    <definedName name="Select_TBL" localSheetId="80">[20]!Select_TBL</definedName>
    <definedName name="Select_TBL" localSheetId="81">[20]!Select_TBL</definedName>
    <definedName name="Select_TBL" localSheetId="82">[20]!Select_TBL</definedName>
    <definedName name="Select_TBL" localSheetId="83">[20]!Select_TBL</definedName>
    <definedName name="Select_TBL" localSheetId="84">[20]!Select_TBL</definedName>
    <definedName name="Select_TBL" localSheetId="85">[20]!Select_TBL</definedName>
    <definedName name="Select_TBL" localSheetId="86">[20]!Select_TBL</definedName>
    <definedName name="Select_TBL" localSheetId="87">[20]!Select_TBL</definedName>
    <definedName name="Select_TBL" localSheetId="88">[20]!Select_TBL</definedName>
    <definedName name="Select_TBL" localSheetId="89">[20]!Select_TBL</definedName>
    <definedName name="Select_TBL" localSheetId="90">[20]!Select_TBL</definedName>
    <definedName name="Select_TBL" localSheetId="91">[20]!Select_TBL</definedName>
    <definedName name="Select_TBL" localSheetId="92">[20]!Select_TBL</definedName>
    <definedName name="Select_TBL" localSheetId="93">[20]!Select_TBL</definedName>
    <definedName name="Select_TBL" localSheetId="94">[20]!Select_TBL</definedName>
    <definedName name="Select_TBL" localSheetId="95">[20]!Select_TBL</definedName>
    <definedName name="Select_TBL" localSheetId="96">[20]!Select_TBL</definedName>
    <definedName name="Select_TBL" localSheetId="97">[20]!Select_TBL</definedName>
    <definedName name="Select_TBL" localSheetId="98">[20]!Select_TBL</definedName>
    <definedName name="Select_TBL" localSheetId="99">[20]!Select_TBL</definedName>
    <definedName name="Select_TBL" localSheetId="15">[20]!Select_TBL</definedName>
    <definedName name="Select_TBL" localSheetId="16">[20]!Select_TBL</definedName>
    <definedName name="Select_TBL" localSheetId="17">[20]!Select_TBL</definedName>
    <definedName name="Select_TBL" localSheetId="18">[20]!Select_TBL</definedName>
    <definedName name="Select_TBL" localSheetId="19">[20]!Select_TBL</definedName>
    <definedName name="Select_TBL" localSheetId="20">[20]!Select_TBL</definedName>
    <definedName name="Select_TBL" localSheetId="21">[20]!Select_TBL</definedName>
    <definedName name="Select_TBL" localSheetId="14">[20]!Select_TBL</definedName>
    <definedName name="Select_TBL" localSheetId="7">[20]!Select_TBL</definedName>
    <definedName name="Select_TBL" localSheetId="8">[20]!Select_TBL</definedName>
    <definedName name="Select_TBL" localSheetId="9">[20]!Select_TBL</definedName>
    <definedName name="Select_TBL" localSheetId="10">[20]!Select_TBL</definedName>
    <definedName name="Select_TBL" localSheetId="11">[20]!Select_TBL</definedName>
    <definedName name="Select_TBL" localSheetId="12">[20]!Select_TBL</definedName>
    <definedName name="Select_TBL" localSheetId="13">[20]!Select_TBL</definedName>
    <definedName name="Select_TBL" localSheetId="5">[20]!Select_TBL</definedName>
    <definedName name="Select_TBL" localSheetId="6">[20]!Select_TBL</definedName>
    <definedName name="Select_TBL">[20]!Select_TBL</definedName>
    <definedName name="SELF_MEDICATION___PT_BII" localSheetId="22">#REF!</definedName>
    <definedName name="SELF_MEDICATION___PT_BII" localSheetId="23">#REF!</definedName>
    <definedName name="SELF_MEDICATION___PT_BII" localSheetId="24">#REF!</definedName>
    <definedName name="SELF_MEDICATION___PT_BII" localSheetId="25">#REF!</definedName>
    <definedName name="SELF_MEDICATION___PT_BII" localSheetId="26">#REF!</definedName>
    <definedName name="SELF_MEDICATION___PT_BII" localSheetId="27">#REF!</definedName>
    <definedName name="SELF_MEDICATION___PT_BII" localSheetId="28">#REF!</definedName>
    <definedName name="SELF_MEDICATION___PT_BII" localSheetId="29">#REF!</definedName>
    <definedName name="SELF_MEDICATION___PT_BII" localSheetId="30">#REF!</definedName>
    <definedName name="SELF_MEDICATION___PT_BII" localSheetId="31">#REF!</definedName>
    <definedName name="SELF_MEDICATION___PT_BII" localSheetId="32">#REF!</definedName>
    <definedName name="SELF_MEDICATION___PT_BII" localSheetId="33">#REF!</definedName>
    <definedName name="SELF_MEDICATION___PT_BII" localSheetId="34">#REF!</definedName>
    <definedName name="SELF_MEDICATION___PT_BII" localSheetId="35">#REF!</definedName>
    <definedName name="SELF_MEDICATION___PT_BII" localSheetId="36">#REF!</definedName>
    <definedName name="SELF_MEDICATION___PT_BII" localSheetId="37">#REF!</definedName>
    <definedName name="SELF_MEDICATION___PT_BII" localSheetId="38">#REF!</definedName>
    <definedName name="SELF_MEDICATION___PT_BII" localSheetId="39">#REF!</definedName>
    <definedName name="SELF_MEDICATION___PT_BII" localSheetId="40">#REF!</definedName>
    <definedName name="SELF_MEDICATION___PT_BII" localSheetId="41">#REF!</definedName>
    <definedName name="SELF_MEDICATION___PT_BII" localSheetId="42">#REF!</definedName>
    <definedName name="SELF_MEDICATION___PT_BII" localSheetId="45">#REF!</definedName>
    <definedName name="SELF_MEDICATION___PT_BII" localSheetId="43">#REF!</definedName>
    <definedName name="SELF_MEDICATION___PT_BII" localSheetId="44">#REF!</definedName>
    <definedName name="SELF_MEDICATION___PT_BII" localSheetId="46">#REF!</definedName>
    <definedName name="SELF_MEDICATION___PT_BII" localSheetId="47">#REF!</definedName>
    <definedName name="SELF_MEDICATION___PT_BII" localSheetId="48">#REF!</definedName>
    <definedName name="SELF_MEDICATION___PT_BII" localSheetId="49">#REF!</definedName>
    <definedName name="SELF_MEDICATION___PT_BII" localSheetId="50">#REF!</definedName>
    <definedName name="SELF_MEDICATION___PT_BII" localSheetId="51">#REF!</definedName>
    <definedName name="SELF_MEDICATION___PT_BII" localSheetId="52">#REF!</definedName>
    <definedName name="SELF_MEDICATION___PT_BII" localSheetId="53">#REF!</definedName>
    <definedName name="SELF_MEDICATION___PT_BII" localSheetId="54">#REF!</definedName>
    <definedName name="SELF_MEDICATION___PT_BII" localSheetId="55">#REF!</definedName>
    <definedName name="SELF_MEDICATION___PT_BII" localSheetId="56">#REF!</definedName>
    <definedName name="SELF_MEDICATION___PT_BII" localSheetId="57">#REF!</definedName>
    <definedName name="SELF_MEDICATION___PT_BII" localSheetId="58">#REF!</definedName>
    <definedName name="SELF_MEDICATION___PT_BII" localSheetId="59">#REF!</definedName>
    <definedName name="SELF_MEDICATION___PT_BII" localSheetId="60">#REF!</definedName>
    <definedName name="SELF_MEDICATION___PT_BII" localSheetId="61">#REF!</definedName>
    <definedName name="SELF_MEDICATION___PT_BII" localSheetId="62">#REF!</definedName>
    <definedName name="SELF_MEDICATION___PT_BII" localSheetId="63">#REF!</definedName>
    <definedName name="SELF_MEDICATION___PT_BII" localSheetId="64">#REF!</definedName>
    <definedName name="SELF_MEDICATION___PT_BII" localSheetId="65">#REF!</definedName>
    <definedName name="SELF_MEDICATION___PT_BII" localSheetId="66">#REF!</definedName>
    <definedName name="SELF_MEDICATION___PT_BII" localSheetId="67">#REF!</definedName>
    <definedName name="SELF_MEDICATION___PT_BII" localSheetId="68">#REF!</definedName>
    <definedName name="SELF_MEDICATION___PT_BII" localSheetId="69">#REF!</definedName>
    <definedName name="SELF_MEDICATION___PT_BII" localSheetId="70">#REF!</definedName>
    <definedName name="SELF_MEDICATION___PT_BII" localSheetId="71">#REF!</definedName>
    <definedName name="SELF_MEDICATION___PT_BII" localSheetId="72">#REF!</definedName>
    <definedName name="SELF_MEDICATION___PT_BII" localSheetId="73">#REF!</definedName>
    <definedName name="SELF_MEDICATION___PT_BII" localSheetId="74">#REF!</definedName>
    <definedName name="SELF_MEDICATION___PT_BII" localSheetId="75">#REF!</definedName>
    <definedName name="SELF_MEDICATION___PT_BII" localSheetId="76">#REF!</definedName>
    <definedName name="SELF_MEDICATION___PT_BII" localSheetId="77">#REF!</definedName>
    <definedName name="SELF_MEDICATION___PT_BII" localSheetId="78">#REF!</definedName>
    <definedName name="SELF_MEDICATION___PT_BII" localSheetId="79">#REF!</definedName>
    <definedName name="SELF_MEDICATION___PT_BII" localSheetId="80">#REF!</definedName>
    <definedName name="SELF_MEDICATION___PT_BII" localSheetId="81">#REF!</definedName>
    <definedName name="SELF_MEDICATION___PT_BII" localSheetId="82">#REF!</definedName>
    <definedName name="SELF_MEDICATION___PT_BII" localSheetId="83">#REF!</definedName>
    <definedName name="SELF_MEDICATION___PT_BII" localSheetId="84">#REF!</definedName>
    <definedName name="SELF_MEDICATION___PT_BII" localSheetId="85">#REF!</definedName>
    <definedName name="SELF_MEDICATION___PT_BII" localSheetId="86">#REF!</definedName>
    <definedName name="SELF_MEDICATION___PT_BII" localSheetId="87">#REF!</definedName>
    <definedName name="SELF_MEDICATION___PT_BII" localSheetId="88">#REF!</definedName>
    <definedName name="SELF_MEDICATION___PT_BII" localSheetId="89">#REF!</definedName>
    <definedName name="SELF_MEDICATION___PT_BII" localSheetId="90">#REF!</definedName>
    <definedName name="SELF_MEDICATION___PT_BII" localSheetId="91">#REF!</definedName>
    <definedName name="SELF_MEDICATION___PT_BII" localSheetId="92">#REF!</definedName>
    <definedName name="SELF_MEDICATION___PT_BII" localSheetId="93">#REF!</definedName>
    <definedName name="SELF_MEDICATION___PT_BII" localSheetId="94">#REF!</definedName>
    <definedName name="SELF_MEDICATION___PT_BII" localSheetId="95">#REF!</definedName>
    <definedName name="SELF_MEDICATION___PT_BII" localSheetId="96">#REF!</definedName>
    <definedName name="SELF_MEDICATION___PT_BII" localSheetId="97">#REF!</definedName>
    <definedName name="SELF_MEDICATION___PT_BII" localSheetId="98">#REF!</definedName>
    <definedName name="SELF_MEDICATION___PT_BII" localSheetId="99">#REF!</definedName>
    <definedName name="SELF_MEDICATION___PT_BII" localSheetId="15">#REF!</definedName>
    <definedName name="SELF_MEDICATION___PT_BII" localSheetId="16">#REF!</definedName>
    <definedName name="SELF_MEDICATION___PT_BII" localSheetId="17">#REF!</definedName>
    <definedName name="SELF_MEDICATION___PT_BII" localSheetId="18">#REF!</definedName>
    <definedName name="SELF_MEDICATION___PT_BII" localSheetId="19">#REF!</definedName>
    <definedName name="SELF_MEDICATION___PT_BII" localSheetId="20">#REF!</definedName>
    <definedName name="SELF_MEDICATION___PT_BII" localSheetId="21">#REF!</definedName>
    <definedName name="SELF_MEDICATION___PT_BII" localSheetId="14">#REF!</definedName>
    <definedName name="SELF_MEDICATION___PT_BII" localSheetId="7">#REF!</definedName>
    <definedName name="SELF_MEDICATION___PT_BII" localSheetId="8">#REF!</definedName>
    <definedName name="SELF_MEDICATION___PT_BII" localSheetId="9">#REF!</definedName>
    <definedName name="SELF_MEDICATION___PT_BII" localSheetId="10">#REF!</definedName>
    <definedName name="SELF_MEDICATION___PT_BII" localSheetId="11">#REF!</definedName>
    <definedName name="SELF_MEDICATION___PT_BII" localSheetId="12">#REF!</definedName>
    <definedName name="SELF_MEDICATION___PT_BII" localSheetId="13">#REF!</definedName>
    <definedName name="SELF_MEDICATION___PT_BII" localSheetId="5">#REF!</definedName>
    <definedName name="SELF_MEDICATION___PT_BII" localSheetId="6">#REF!</definedName>
    <definedName name="SELF_MEDICATION___PT_BII">#REF!</definedName>
    <definedName name="SelFileGExp" localSheetId="22">[17]!SelFileGExp</definedName>
    <definedName name="SelFileGExp" localSheetId="23">[17]!SelFileGExp</definedName>
    <definedName name="SelFileGExp" localSheetId="24">[17]!SelFileGExp</definedName>
    <definedName name="SelFileGExp" localSheetId="25">[17]!SelFileGExp</definedName>
    <definedName name="SelFileGExp" localSheetId="26">[17]!SelFileGExp</definedName>
    <definedName name="SelFileGExp" localSheetId="27">[17]!SelFileGExp</definedName>
    <definedName name="SelFileGExp" localSheetId="28">[17]!SelFileGExp</definedName>
    <definedName name="SelFileGExp" localSheetId="29">[17]!SelFileGExp</definedName>
    <definedName name="SelFileGExp" localSheetId="30">[17]!SelFileGExp</definedName>
    <definedName name="SelFileGExp" localSheetId="31">[17]!SelFileGExp</definedName>
    <definedName name="SelFileGExp" localSheetId="32">[17]!SelFileGExp</definedName>
    <definedName name="SelFileGExp" localSheetId="33">[17]!SelFileGExp</definedName>
    <definedName name="SelFileGExp" localSheetId="34">[17]!SelFileGExp</definedName>
    <definedName name="SelFileGExp" localSheetId="35">[17]!SelFileGExp</definedName>
    <definedName name="SelFileGExp" localSheetId="36">[17]!SelFileGExp</definedName>
    <definedName name="SelFileGExp" localSheetId="37">[17]!SelFileGExp</definedName>
    <definedName name="SelFileGExp" localSheetId="38">[17]!SelFileGExp</definedName>
    <definedName name="SelFileGExp" localSheetId="39">[17]!SelFileGExp</definedName>
    <definedName name="SelFileGExp" localSheetId="40">[17]!SelFileGExp</definedName>
    <definedName name="SelFileGExp" localSheetId="41">[17]!SelFileGExp</definedName>
    <definedName name="SelFileGExp" localSheetId="42">[17]!SelFileGExp</definedName>
    <definedName name="SelFileGExp" localSheetId="45">[17]!SelFileGExp</definedName>
    <definedName name="SelFileGExp" localSheetId="43">[17]!SelFileGExp</definedName>
    <definedName name="SelFileGExp" localSheetId="44">[17]!SelFileGExp</definedName>
    <definedName name="SelFileGExp" localSheetId="46">[17]!SelFileGExp</definedName>
    <definedName name="SelFileGExp" localSheetId="47">[17]!SelFileGExp</definedName>
    <definedName name="SelFileGExp" localSheetId="48">[17]!SelFileGExp</definedName>
    <definedName name="SelFileGExp" localSheetId="49">[17]!SelFileGExp</definedName>
    <definedName name="SelFileGExp" localSheetId="50">[17]!SelFileGExp</definedName>
    <definedName name="SelFileGExp" localSheetId="51">[17]!SelFileGExp</definedName>
    <definedName name="SelFileGExp" localSheetId="52">[17]!SelFileGExp</definedName>
    <definedName name="SelFileGExp" localSheetId="53">[17]!SelFileGExp</definedName>
    <definedName name="SelFileGExp" localSheetId="54">[17]!SelFileGExp</definedName>
    <definedName name="SelFileGExp" localSheetId="55">[17]!SelFileGExp</definedName>
    <definedName name="SelFileGExp" localSheetId="56">[17]!SelFileGExp</definedName>
    <definedName name="SelFileGExp" localSheetId="57">[17]!SelFileGExp</definedName>
    <definedName name="SelFileGExp" localSheetId="58">[17]!SelFileGExp</definedName>
    <definedName name="SelFileGExp" localSheetId="59">[17]!SelFileGExp</definedName>
    <definedName name="SelFileGExp" localSheetId="60">[17]!SelFileGExp</definedName>
    <definedName name="SelFileGExp" localSheetId="61">[17]!SelFileGExp</definedName>
    <definedName name="SelFileGExp" localSheetId="62">[17]!SelFileGExp</definedName>
    <definedName name="SelFileGExp" localSheetId="63">[17]!SelFileGExp</definedName>
    <definedName name="SelFileGExp" localSheetId="64">[17]!SelFileGExp</definedName>
    <definedName name="SelFileGExp" localSheetId="65">[17]!SelFileGExp</definedName>
    <definedName name="SelFileGExp" localSheetId="66">[17]!SelFileGExp</definedName>
    <definedName name="SelFileGExp" localSheetId="67">[17]!SelFileGExp</definedName>
    <definedName name="SelFileGExp" localSheetId="68">[17]!SelFileGExp</definedName>
    <definedName name="SelFileGExp" localSheetId="69">[17]!SelFileGExp</definedName>
    <definedName name="SelFileGExp" localSheetId="70">[17]!SelFileGExp</definedName>
    <definedName name="SelFileGExp" localSheetId="71">[17]!SelFileGExp</definedName>
    <definedName name="SelFileGExp" localSheetId="72">[17]!SelFileGExp</definedName>
    <definedName name="SelFileGExp" localSheetId="73">[17]!SelFileGExp</definedName>
    <definedName name="SelFileGExp" localSheetId="74">[17]!SelFileGExp</definedName>
    <definedName name="SelFileGExp" localSheetId="75">[17]!SelFileGExp</definedName>
    <definedName name="SelFileGExp" localSheetId="76">[17]!SelFileGExp</definedName>
    <definedName name="SelFileGExp" localSheetId="77">[17]!SelFileGExp</definedName>
    <definedName name="SelFileGExp" localSheetId="78">[17]!SelFileGExp</definedName>
    <definedName name="SelFileGExp" localSheetId="79">[17]!SelFileGExp</definedName>
    <definedName name="SelFileGExp" localSheetId="80">[17]!SelFileGExp</definedName>
    <definedName name="SelFileGExp" localSheetId="81">[17]!SelFileGExp</definedName>
    <definedName name="SelFileGExp" localSheetId="82">[17]!SelFileGExp</definedName>
    <definedName name="SelFileGExp" localSheetId="83">[17]!SelFileGExp</definedName>
    <definedName name="SelFileGExp" localSheetId="84">[17]!SelFileGExp</definedName>
    <definedName name="SelFileGExp" localSheetId="85">[17]!SelFileGExp</definedName>
    <definedName name="SelFileGExp" localSheetId="86">[17]!SelFileGExp</definedName>
    <definedName name="SelFileGExp" localSheetId="87">[17]!SelFileGExp</definedName>
    <definedName name="SelFileGExp" localSheetId="88">[17]!SelFileGExp</definedName>
    <definedName name="SelFileGExp" localSheetId="89">[17]!SelFileGExp</definedName>
    <definedName name="SelFileGExp" localSheetId="90">[17]!SelFileGExp</definedName>
    <definedName name="SelFileGExp" localSheetId="91">[17]!SelFileGExp</definedName>
    <definedName name="SelFileGExp" localSheetId="92">[17]!SelFileGExp</definedName>
    <definedName name="SelFileGExp" localSheetId="93">[17]!SelFileGExp</definedName>
    <definedName name="SelFileGExp" localSheetId="94">[17]!SelFileGExp</definedName>
    <definedName name="SelFileGExp" localSheetId="95">[17]!SelFileGExp</definedName>
    <definedName name="SelFileGExp" localSheetId="96">[17]!SelFileGExp</definedName>
    <definedName name="SelFileGExp" localSheetId="97">[17]!SelFileGExp</definedName>
    <definedName name="SelFileGExp" localSheetId="98">[17]!SelFileGExp</definedName>
    <definedName name="SelFileGExp" localSheetId="99">[17]!SelFileGExp</definedName>
    <definedName name="SelFileGExp" localSheetId="15">[17]!SelFileGExp</definedName>
    <definedName name="SelFileGExp" localSheetId="16">[17]!SelFileGExp</definedName>
    <definedName name="SelFileGExp" localSheetId="17">[17]!SelFileGExp</definedName>
    <definedName name="SelFileGExp" localSheetId="18">[17]!SelFileGExp</definedName>
    <definedName name="SelFileGExp" localSheetId="19">[17]!SelFileGExp</definedName>
    <definedName name="SelFileGExp" localSheetId="20">[17]!SelFileGExp</definedName>
    <definedName name="SelFileGExp" localSheetId="21">[17]!SelFileGExp</definedName>
    <definedName name="SelFileGExp" localSheetId="14">[17]!SelFileGExp</definedName>
    <definedName name="SelFileGExp" localSheetId="7">[17]!SelFileGExp</definedName>
    <definedName name="SelFileGExp" localSheetId="8">[17]!SelFileGExp</definedName>
    <definedName name="SelFileGExp" localSheetId="9">[17]!SelFileGExp</definedName>
    <definedName name="SelFileGExp" localSheetId="10">[17]!SelFileGExp</definedName>
    <definedName name="SelFileGExp" localSheetId="11">[17]!SelFileGExp</definedName>
    <definedName name="SelFileGExp" localSheetId="12">[17]!SelFileGExp</definedName>
    <definedName name="SelFileGExp" localSheetId="13">[17]!SelFileGExp</definedName>
    <definedName name="SelFileGExp" localSheetId="5">[17]!SelFileGExp</definedName>
    <definedName name="SelFileGExp" localSheetId="6">[17]!SelFileGExp</definedName>
    <definedName name="SelFileGExp">[17]!SelFileGExp</definedName>
    <definedName name="SelFileTblExp" localSheetId="22">[19]!SelFileTblExp</definedName>
    <definedName name="SelFileTblExp" localSheetId="23">[19]!SelFileTblExp</definedName>
    <definedName name="SelFileTblExp" localSheetId="24">[19]!SelFileTblExp</definedName>
    <definedName name="SelFileTblExp" localSheetId="25">[19]!SelFileTblExp</definedName>
    <definedName name="SelFileTblExp" localSheetId="26">[19]!SelFileTblExp</definedName>
    <definedName name="SelFileTblExp" localSheetId="27">[19]!SelFileTblExp</definedName>
    <definedName name="SelFileTblExp" localSheetId="28">[19]!SelFileTblExp</definedName>
    <definedName name="SelFileTblExp" localSheetId="29">[19]!SelFileTblExp</definedName>
    <definedName name="SelFileTblExp" localSheetId="30">[19]!SelFileTblExp</definedName>
    <definedName name="SelFileTblExp" localSheetId="31">[19]!SelFileTblExp</definedName>
    <definedName name="SelFileTblExp" localSheetId="32">[19]!SelFileTblExp</definedName>
    <definedName name="SelFileTblExp" localSheetId="33">[19]!SelFileTblExp</definedName>
    <definedName name="SelFileTblExp" localSheetId="34">[19]!SelFileTblExp</definedName>
    <definedName name="SelFileTblExp" localSheetId="35">[19]!SelFileTblExp</definedName>
    <definedName name="SelFileTblExp" localSheetId="36">[19]!SelFileTblExp</definedName>
    <definedName name="SelFileTblExp" localSheetId="37">[19]!SelFileTblExp</definedName>
    <definedName name="SelFileTblExp" localSheetId="38">[19]!SelFileTblExp</definedName>
    <definedName name="SelFileTblExp" localSheetId="39">[19]!SelFileTblExp</definedName>
    <definedName name="SelFileTblExp" localSheetId="40">[19]!SelFileTblExp</definedName>
    <definedName name="SelFileTblExp" localSheetId="41">[19]!SelFileTblExp</definedName>
    <definedName name="SelFileTblExp" localSheetId="42">[19]!SelFileTblExp</definedName>
    <definedName name="SelFileTblExp" localSheetId="45">[19]!SelFileTblExp</definedName>
    <definedName name="SelFileTblExp" localSheetId="43">[19]!SelFileTblExp</definedName>
    <definedName name="SelFileTblExp" localSheetId="44">[19]!SelFileTblExp</definedName>
    <definedName name="SelFileTblExp" localSheetId="46">[19]!SelFileTblExp</definedName>
    <definedName name="SelFileTblExp" localSheetId="47">[19]!SelFileTblExp</definedName>
    <definedName name="SelFileTblExp" localSheetId="48">[19]!SelFileTblExp</definedName>
    <definedName name="SelFileTblExp" localSheetId="49">[19]!SelFileTblExp</definedName>
    <definedName name="SelFileTblExp" localSheetId="50">[19]!SelFileTblExp</definedName>
    <definedName name="SelFileTblExp" localSheetId="51">[19]!SelFileTblExp</definedName>
    <definedName name="SelFileTblExp" localSheetId="52">[19]!SelFileTblExp</definedName>
    <definedName name="SelFileTblExp" localSheetId="53">[19]!SelFileTblExp</definedName>
    <definedName name="SelFileTblExp" localSheetId="54">[19]!SelFileTblExp</definedName>
    <definedName name="SelFileTblExp" localSheetId="55">[19]!SelFileTblExp</definedName>
    <definedName name="SelFileTblExp" localSheetId="56">[19]!SelFileTblExp</definedName>
    <definedName name="SelFileTblExp" localSheetId="57">[19]!SelFileTblExp</definedName>
    <definedName name="SelFileTblExp" localSheetId="58">[19]!SelFileTblExp</definedName>
    <definedName name="SelFileTblExp" localSheetId="59">[19]!SelFileTblExp</definedName>
    <definedName name="SelFileTblExp" localSheetId="60">[19]!SelFileTblExp</definedName>
    <definedName name="SelFileTblExp" localSheetId="61">[19]!SelFileTblExp</definedName>
    <definedName name="SelFileTblExp" localSheetId="62">[19]!SelFileTblExp</definedName>
    <definedName name="SelFileTblExp" localSheetId="63">[19]!SelFileTblExp</definedName>
    <definedName name="SelFileTblExp" localSheetId="64">[19]!SelFileTblExp</definedName>
    <definedName name="SelFileTblExp" localSheetId="65">[19]!SelFileTblExp</definedName>
    <definedName name="SelFileTblExp" localSheetId="66">[19]!SelFileTblExp</definedName>
    <definedName name="SelFileTblExp" localSheetId="67">[19]!SelFileTblExp</definedName>
    <definedName name="SelFileTblExp" localSheetId="68">[19]!SelFileTblExp</definedName>
    <definedName name="SelFileTblExp" localSheetId="69">[19]!SelFileTblExp</definedName>
    <definedName name="SelFileTblExp" localSheetId="70">[19]!SelFileTblExp</definedName>
    <definedName name="SelFileTblExp" localSheetId="71">[19]!SelFileTblExp</definedName>
    <definedName name="SelFileTblExp" localSheetId="72">[19]!SelFileTblExp</definedName>
    <definedName name="SelFileTblExp" localSheetId="73">[19]!SelFileTblExp</definedName>
    <definedName name="SelFileTblExp" localSheetId="74">[19]!SelFileTblExp</definedName>
    <definedName name="SelFileTblExp" localSheetId="75">[19]!SelFileTblExp</definedName>
    <definedName name="SelFileTblExp" localSheetId="76">[19]!SelFileTblExp</definedName>
    <definedName name="SelFileTblExp" localSheetId="77">[19]!SelFileTblExp</definedName>
    <definedName name="SelFileTblExp" localSheetId="78">[19]!SelFileTblExp</definedName>
    <definedName name="SelFileTblExp" localSheetId="79">[19]!SelFileTblExp</definedName>
    <definedName name="SelFileTblExp" localSheetId="80">[19]!SelFileTblExp</definedName>
    <definedName name="SelFileTblExp" localSheetId="81">[19]!SelFileTblExp</definedName>
    <definedName name="SelFileTblExp" localSheetId="82">[19]!SelFileTblExp</definedName>
    <definedName name="SelFileTblExp" localSheetId="83">[19]!SelFileTblExp</definedName>
    <definedName name="SelFileTblExp" localSheetId="84">[19]!SelFileTblExp</definedName>
    <definedName name="SelFileTblExp" localSheetId="85">[19]!SelFileTblExp</definedName>
    <definedName name="SelFileTblExp" localSheetId="86">[19]!SelFileTblExp</definedName>
    <definedName name="SelFileTblExp" localSheetId="87">[19]!SelFileTblExp</definedName>
    <definedName name="SelFileTblExp" localSheetId="88">[19]!SelFileTblExp</definedName>
    <definedName name="SelFileTblExp" localSheetId="89">[19]!SelFileTblExp</definedName>
    <definedName name="SelFileTblExp" localSheetId="90">[19]!SelFileTblExp</definedName>
    <definedName name="SelFileTblExp" localSheetId="91">[19]!SelFileTblExp</definedName>
    <definedName name="SelFileTblExp" localSheetId="92">[19]!SelFileTblExp</definedName>
    <definedName name="SelFileTblExp" localSheetId="93">[19]!SelFileTblExp</definedName>
    <definedName name="SelFileTblExp" localSheetId="94">[19]!SelFileTblExp</definedName>
    <definedName name="SelFileTblExp" localSheetId="95">[19]!SelFileTblExp</definedName>
    <definedName name="SelFileTblExp" localSheetId="96">[19]!SelFileTblExp</definedName>
    <definedName name="SelFileTblExp" localSheetId="97">[19]!SelFileTblExp</definedName>
    <definedName name="SelFileTblExp" localSheetId="98">[19]!SelFileTblExp</definedName>
    <definedName name="SelFileTblExp" localSheetId="99">[19]!SelFileTblExp</definedName>
    <definedName name="SelFileTblExp" localSheetId="15">[19]!SelFileTblExp</definedName>
    <definedName name="SelFileTblExp" localSheetId="16">[19]!SelFileTblExp</definedName>
    <definedName name="SelFileTblExp" localSheetId="17">[19]!SelFileTblExp</definedName>
    <definedName name="SelFileTblExp" localSheetId="18">[19]!SelFileTblExp</definedName>
    <definedName name="SelFileTblExp" localSheetId="19">[19]!SelFileTblExp</definedName>
    <definedName name="SelFileTblExp" localSheetId="20">[19]!SelFileTblExp</definedName>
    <definedName name="SelFileTblExp" localSheetId="21">[19]!SelFileTblExp</definedName>
    <definedName name="SelFileTblExp" localSheetId="14">[19]!SelFileTblExp</definedName>
    <definedName name="SelFileTblExp" localSheetId="7">[19]!SelFileTblExp</definedName>
    <definedName name="SelFileTblExp" localSheetId="8">[19]!SelFileTblExp</definedName>
    <definedName name="SelFileTblExp" localSheetId="9">[19]!SelFileTblExp</definedName>
    <definedName name="SelFileTblExp" localSheetId="10">[19]!SelFileTblExp</definedName>
    <definedName name="SelFileTblExp" localSheetId="11">[19]!SelFileTblExp</definedName>
    <definedName name="SelFileTblExp" localSheetId="12">[19]!SelFileTblExp</definedName>
    <definedName name="SelFileTblExp" localSheetId="13">[19]!SelFileTblExp</definedName>
    <definedName name="SelFileTblExp" localSheetId="5">[19]!SelFileTblExp</definedName>
    <definedName name="SelFileTblExp" localSheetId="6">[19]!SelFileTblExp</definedName>
    <definedName name="SelFileTblExp">[19]!SelFileTblExp</definedName>
    <definedName name="SOFT">[2]A!$D$4:$J$8</definedName>
    <definedName name="SPT" localSheetId="22">[2]A!#REF!</definedName>
    <definedName name="SPT" localSheetId="23">[2]A!#REF!</definedName>
    <definedName name="SPT" localSheetId="24">[2]A!#REF!</definedName>
    <definedName name="SPT" localSheetId="25">[2]A!#REF!</definedName>
    <definedName name="SPT" localSheetId="26">[2]A!#REF!</definedName>
    <definedName name="SPT" localSheetId="27">[2]A!#REF!</definedName>
    <definedName name="SPT" localSheetId="28">[2]A!#REF!</definedName>
    <definedName name="SPT" localSheetId="29">[2]A!#REF!</definedName>
    <definedName name="SPT" localSheetId="30">[2]A!#REF!</definedName>
    <definedName name="SPT" localSheetId="31">[2]A!#REF!</definedName>
    <definedName name="SPT" localSheetId="32">[2]A!#REF!</definedName>
    <definedName name="SPT" localSheetId="33">[2]A!#REF!</definedName>
    <definedName name="SPT" localSheetId="34">[2]A!#REF!</definedName>
    <definedName name="SPT" localSheetId="35">[2]A!#REF!</definedName>
    <definedName name="SPT" localSheetId="36">[2]A!#REF!</definedName>
    <definedName name="SPT" localSheetId="37">[2]A!#REF!</definedName>
    <definedName name="SPT" localSheetId="38">[2]A!#REF!</definedName>
    <definedName name="SPT" localSheetId="39">[2]A!#REF!</definedName>
    <definedName name="SPT" localSheetId="40">[2]A!#REF!</definedName>
    <definedName name="SPT" localSheetId="41">[2]A!#REF!</definedName>
    <definedName name="SPT" localSheetId="42">[2]A!#REF!</definedName>
    <definedName name="SPT" localSheetId="45">[2]A!#REF!</definedName>
    <definedName name="SPT" localSheetId="43">[2]A!#REF!</definedName>
    <definedName name="SPT" localSheetId="44">[2]A!#REF!</definedName>
    <definedName name="SPT" localSheetId="46">[2]A!#REF!</definedName>
    <definedName name="SPT" localSheetId="47">[2]A!#REF!</definedName>
    <definedName name="SPT" localSheetId="48">[2]A!#REF!</definedName>
    <definedName name="SPT" localSheetId="49">[2]A!#REF!</definedName>
    <definedName name="SPT" localSheetId="50">[2]A!#REF!</definedName>
    <definedName name="SPT" localSheetId="51">[2]A!#REF!</definedName>
    <definedName name="SPT" localSheetId="52">[2]A!#REF!</definedName>
    <definedName name="SPT" localSheetId="53">[2]A!#REF!</definedName>
    <definedName name="SPT" localSheetId="54">[2]A!#REF!</definedName>
    <definedName name="SPT" localSheetId="55">[2]A!#REF!</definedName>
    <definedName name="SPT" localSheetId="56">[2]A!#REF!</definedName>
    <definedName name="SPT" localSheetId="57">[2]A!#REF!</definedName>
    <definedName name="SPT" localSheetId="58">[2]A!#REF!</definedName>
    <definedName name="SPT" localSheetId="59">[2]A!#REF!</definedName>
    <definedName name="SPT" localSheetId="60">[2]A!#REF!</definedName>
    <definedName name="SPT" localSheetId="61">[2]A!#REF!</definedName>
    <definedName name="SPT" localSheetId="62">[2]A!#REF!</definedName>
    <definedName name="SPT" localSheetId="63">[2]A!#REF!</definedName>
    <definedName name="SPT" localSheetId="64">[2]A!#REF!</definedName>
    <definedName name="SPT" localSheetId="65">[2]A!#REF!</definedName>
    <definedName name="SPT" localSheetId="66">[2]A!#REF!</definedName>
    <definedName name="SPT" localSheetId="67">[2]A!#REF!</definedName>
    <definedName name="SPT" localSheetId="68">[2]A!#REF!</definedName>
    <definedName name="SPT" localSheetId="69">[2]A!#REF!</definedName>
    <definedName name="SPT" localSheetId="70">[2]A!#REF!</definedName>
    <definedName name="SPT" localSheetId="71">[2]A!#REF!</definedName>
    <definedName name="SPT" localSheetId="72">[2]A!#REF!</definedName>
    <definedName name="SPT" localSheetId="73">[2]A!#REF!</definedName>
    <definedName name="SPT" localSheetId="74">[2]A!#REF!</definedName>
    <definedName name="SPT" localSheetId="75">[2]A!#REF!</definedName>
    <definedName name="SPT" localSheetId="76">[2]A!#REF!</definedName>
    <definedName name="SPT" localSheetId="77">[2]A!#REF!</definedName>
    <definedName name="SPT" localSheetId="78">[2]A!#REF!</definedName>
    <definedName name="SPT" localSheetId="79">[2]A!#REF!</definedName>
    <definedName name="SPT" localSheetId="80">[2]A!#REF!</definedName>
    <definedName name="SPT" localSheetId="81">[2]A!#REF!</definedName>
    <definedName name="SPT" localSheetId="82">[2]A!#REF!</definedName>
    <definedName name="SPT" localSheetId="83">[2]A!#REF!</definedName>
    <definedName name="SPT" localSheetId="84">[2]A!#REF!</definedName>
    <definedName name="SPT" localSheetId="85">[2]A!#REF!</definedName>
    <definedName name="SPT" localSheetId="86">[2]A!#REF!</definedName>
    <definedName name="SPT" localSheetId="87">[2]A!#REF!</definedName>
    <definedName name="SPT" localSheetId="88">[2]A!#REF!</definedName>
    <definedName name="SPT" localSheetId="89">[2]A!#REF!</definedName>
    <definedName name="SPT" localSheetId="90">[2]A!#REF!</definedName>
    <definedName name="SPT" localSheetId="91">[2]A!#REF!</definedName>
    <definedName name="SPT" localSheetId="92">[2]A!#REF!</definedName>
    <definedName name="SPT" localSheetId="93">[2]A!#REF!</definedName>
    <definedName name="SPT" localSheetId="94">[2]A!#REF!</definedName>
    <definedName name="SPT" localSheetId="95">[2]A!#REF!</definedName>
    <definedName name="SPT" localSheetId="96">[2]A!#REF!</definedName>
    <definedName name="SPT" localSheetId="97">[2]A!#REF!</definedName>
    <definedName name="SPT" localSheetId="98">[2]A!#REF!</definedName>
    <definedName name="SPT" localSheetId="99">[2]A!#REF!</definedName>
    <definedName name="SPT" localSheetId="15">[2]A!#REF!</definedName>
    <definedName name="SPT" localSheetId="16">[2]A!#REF!</definedName>
    <definedName name="SPT" localSheetId="17">[2]A!#REF!</definedName>
    <definedName name="SPT" localSheetId="18">[2]A!#REF!</definedName>
    <definedName name="SPT" localSheetId="19">[2]A!#REF!</definedName>
    <definedName name="SPT" localSheetId="20">[2]A!#REF!</definedName>
    <definedName name="SPT" localSheetId="21">[2]A!#REF!</definedName>
    <definedName name="SPT" localSheetId="14">[2]A!#REF!</definedName>
    <definedName name="SPT" localSheetId="7">[2]A!#REF!</definedName>
    <definedName name="SPT" localSheetId="8">[2]A!#REF!</definedName>
    <definedName name="SPT" localSheetId="9">[2]A!#REF!</definedName>
    <definedName name="SPT" localSheetId="10">[2]A!#REF!</definedName>
    <definedName name="SPT" localSheetId="11">[2]A!#REF!</definedName>
    <definedName name="SPT" localSheetId="12">[2]A!#REF!</definedName>
    <definedName name="SPT" localSheetId="13">[2]A!#REF!</definedName>
    <definedName name="SPT" localSheetId="5">[2]A!#REF!</definedName>
    <definedName name="SPT" localSheetId="6">[2]A!#REF!</definedName>
    <definedName name="SPT">[2]A!#REF!</definedName>
    <definedName name="sss" localSheetId="22" hidden="1">{#N/A,#N/A,FALSE,"Aging Summary";#N/A,#N/A,FALSE,"Ratio Analysis";#N/A,#N/A,FALSE,"Test 120 Day Accts";#N/A,#N/A,FALSE,"Tickmarks"}</definedName>
    <definedName name="sss" localSheetId="23" hidden="1">{#N/A,#N/A,FALSE,"Aging Summary";#N/A,#N/A,FALSE,"Ratio Analysis";#N/A,#N/A,FALSE,"Test 120 Day Accts";#N/A,#N/A,FALSE,"Tickmarks"}</definedName>
    <definedName name="sss" localSheetId="24" hidden="1">{#N/A,#N/A,FALSE,"Aging Summary";#N/A,#N/A,FALSE,"Ratio Analysis";#N/A,#N/A,FALSE,"Test 120 Day Accts";#N/A,#N/A,FALSE,"Tickmarks"}</definedName>
    <definedName name="sss" localSheetId="25" hidden="1">{#N/A,#N/A,FALSE,"Aging Summary";#N/A,#N/A,FALSE,"Ratio Analysis";#N/A,#N/A,FALSE,"Test 120 Day Accts";#N/A,#N/A,FALSE,"Tickmarks"}</definedName>
    <definedName name="sss" localSheetId="26" hidden="1">{#N/A,#N/A,FALSE,"Aging Summary";#N/A,#N/A,FALSE,"Ratio Analysis";#N/A,#N/A,FALSE,"Test 120 Day Accts";#N/A,#N/A,FALSE,"Tickmarks"}</definedName>
    <definedName name="sss" localSheetId="27" hidden="1">{#N/A,#N/A,FALSE,"Aging Summary";#N/A,#N/A,FALSE,"Ratio Analysis";#N/A,#N/A,FALSE,"Test 120 Day Accts";#N/A,#N/A,FALSE,"Tickmarks"}</definedName>
    <definedName name="sss" localSheetId="28" hidden="1">{#N/A,#N/A,FALSE,"Aging Summary";#N/A,#N/A,FALSE,"Ratio Analysis";#N/A,#N/A,FALSE,"Test 120 Day Accts";#N/A,#N/A,FALSE,"Tickmarks"}</definedName>
    <definedName name="sss" localSheetId="29" hidden="1">{#N/A,#N/A,FALSE,"Aging Summary";#N/A,#N/A,FALSE,"Ratio Analysis";#N/A,#N/A,FALSE,"Test 120 Day Accts";#N/A,#N/A,FALSE,"Tickmarks"}</definedName>
    <definedName name="sss" localSheetId="30" hidden="1">{#N/A,#N/A,FALSE,"Aging Summary";#N/A,#N/A,FALSE,"Ratio Analysis";#N/A,#N/A,FALSE,"Test 120 Day Accts";#N/A,#N/A,FALSE,"Tickmarks"}</definedName>
    <definedName name="sss" localSheetId="31" hidden="1">{#N/A,#N/A,FALSE,"Aging Summary";#N/A,#N/A,FALSE,"Ratio Analysis";#N/A,#N/A,FALSE,"Test 120 Day Accts";#N/A,#N/A,FALSE,"Tickmarks"}</definedName>
    <definedName name="sss" localSheetId="32" hidden="1">{#N/A,#N/A,FALSE,"Aging Summary";#N/A,#N/A,FALSE,"Ratio Analysis";#N/A,#N/A,FALSE,"Test 120 Day Accts";#N/A,#N/A,FALSE,"Tickmarks"}</definedName>
    <definedName name="sss" localSheetId="33" hidden="1">{#N/A,#N/A,FALSE,"Aging Summary";#N/A,#N/A,FALSE,"Ratio Analysis";#N/A,#N/A,FALSE,"Test 120 Day Accts";#N/A,#N/A,FALSE,"Tickmarks"}</definedName>
    <definedName name="sss" localSheetId="34" hidden="1">{#N/A,#N/A,FALSE,"Aging Summary";#N/A,#N/A,FALSE,"Ratio Analysis";#N/A,#N/A,FALSE,"Test 120 Day Accts";#N/A,#N/A,FALSE,"Tickmarks"}</definedName>
    <definedName name="sss" localSheetId="35" hidden="1">{#N/A,#N/A,FALSE,"Aging Summary";#N/A,#N/A,FALSE,"Ratio Analysis";#N/A,#N/A,FALSE,"Test 120 Day Accts";#N/A,#N/A,FALSE,"Tickmarks"}</definedName>
    <definedName name="sss" localSheetId="36" hidden="1">{#N/A,#N/A,FALSE,"Aging Summary";#N/A,#N/A,FALSE,"Ratio Analysis";#N/A,#N/A,FALSE,"Test 120 Day Accts";#N/A,#N/A,FALSE,"Tickmarks"}</definedName>
    <definedName name="sss" localSheetId="37" hidden="1">{#N/A,#N/A,FALSE,"Aging Summary";#N/A,#N/A,FALSE,"Ratio Analysis";#N/A,#N/A,FALSE,"Test 120 Day Accts";#N/A,#N/A,FALSE,"Tickmarks"}</definedName>
    <definedName name="sss" localSheetId="38" hidden="1">{#N/A,#N/A,FALSE,"Aging Summary";#N/A,#N/A,FALSE,"Ratio Analysis";#N/A,#N/A,FALSE,"Test 120 Day Accts";#N/A,#N/A,FALSE,"Tickmarks"}</definedName>
    <definedName name="sss" localSheetId="39" hidden="1">{#N/A,#N/A,FALSE,"Aging Summary";#N/A,#N/A,FALSE,"Ratio Analysis";#N/A,#N/A,FALSE,"Test 120 Day Accts";#N/A,#N/A,FALSE,"Tickmarks"}</definedName>
    <definedName name="sss" localSheetId="40" hidden="1">{#N/A,#N/A,FALSE,"Aging Summary";#N/A,#N/A,FALSE,"Ratio Analysis";#N/A,#N/A,FALSE,"Test 120 Day Accts";#N/A,#N/A,FALSE,"Tickmarks"}</definedName>
    <definedName name="sss" localSheetId="41" hidden="1">{#N/A,#N/A,FALSE,"Aging Summary";#N/A,#N/A,FALSE,"Ratio Analysis";#N/A,#N/A,FALSE,"Test 120 Day Accts";#N/A,#N/A,FALSE,"Tickmarks"}</definedName>
    <definedName name="sss" localSheetId="42" hidden="1">{#N/A,#N/A,FALSE,"Aging Summary";#N/A,#N/A,FALSE,"Ratio Analysis";#N/A,#N/A,FALSE,"Test 120 Day Accts";#N/A,#N/A,FALSE,"Tickmarks"}</definedName>
    <definedName name="sss" localSheetId="45" hidden="1">{#N/A,#N/A,FALSE,"Aging Summary";#N/A,#N/A,FALSE,"Ratio Analysis";#N/A,#N/A,FALSE,"Test 120 Day Accts";#N/A,#N/A,FALSE,"Tickmarks"}</definedName>
    <definedName name="sss" localSheetId="43" hidden="1">{#N/A,#N/A,FALSE,"Aging Summary";#N/A,#N/A,FALSE,"Ratio Analysis";#N/A,#N/A,FALSE,"Test 120 Day Accts";#N/A,#N/A,FALSE,"Tickmarks"}</definedName>
    <definedName name="sss" localSheetId="44" hidden="1">{#N/A,#N/A,FALSE,"Aging Summary";#N/A,#N/A,FALSE,"Ratio Analysis";#N/A,#N/A,FALSE,"Test 120 Day Accts";#N/A,#N/A,FALSE,"Tickmarks"}</definedName>
    <definedName name="sss" localSheetId="46" hidden="1">{#N/A,#N/A,FALSE,"Aging Summary";#N/A,#N/A,FALSE,"Ratio Analysis";#N/A,#N/A,FALSE,"Test 120 Day Accts";#N/A,#N/A,FALSE,"Tickmarks"}</definedName>
    <definedName name="sss" localSheetId="47" hidden="1">{#N/A,#N/A,FALSE,"Aging Summary";#N/A,#N/A,FALSE,"Ratio Analysis";#N/A,#N/A,FALSE,"Test 120 Day Accts";#N/A,#N/A,FALSE,"Tickmarks"}</definedName>
    <definedName name="sss" localSheetId="48" hidden="1">{#N/A,#N/A,FALSE,"Aging Summary";#N/A,#N/A,FALSE,"Ratio Analysis";#N/A,#N/A,FALSE,"Test 120 Day Accts";#N/A,#N/A,FALSE,"Tickmarks"}</definedName>
    <definedName name="sss" localSheetId="49" hidden="1">{#N/A,#N/A,FALSE,"Aging Summary";#N/A,#N/A,FALSE,"Ratio Analysis";#N/A,#N/A,FALSE,"Test 120 Day Accts";#N/A,#N/A,FALSE,"Tickmarks"}</definedName>
    <definedName name="sss" localSheetId="50" hidden="1">{#N/A,#N/A,FALSE,"Aging Summary";#N/A,#N/A,FALSE,"Ratio Analysis";#N/A,#N/A,FALSE,"Test 120 Day Accts";#N/A,#N/A,FALSE,"Tickmarks"}</definedName>
    <definedName name="sss" localSheetId="51" hidden="1">{#N/A,#N/A,FALSE,"Aging Summary";#N/A,#N/A,FALSE,"Ratio Analysis";#N/A,#N/A,FALSE,"Test 120 Day Accts";#N/A,#N/A,FALSE,"Tickmarks"}</definedName>
    <definedName name="sss" localSheetId="52" hidden="1">{#N/A,#N/A,FALSE,"Aging Summary";#N/A,#N/A,FALSE,"Ratio Analysis";#N/A,#N/A,FALSE,"Test 120 Day Accts";#N/A,#N/A,FALSE,"Tickmarks"}</definedName>
    <definedName name="sss" localSheetId="53" hidden="1">{#N/A,#N/A,FALSE,"Aging Summary";#N/A,#N/A,FALSE,"Ratio Analysis";#N/A,#N/A,FALSE,"Test 120 Day Accts";#N/A,#N/A,FALSE,"Tickmarks"}</definedName>
    <definedName name="sss" localSheetId="54" hidden="1">{#N/A,#N/A,FALSE,"Aging Summary";#N/A,#N/A,FALSE,"Ratio Analysis";#N/A,#N/A,FALSE,"Test 120 Day Accts";#N/A,#N/A,FALSE,"Tickmarks"}</definedName>
    <definedName name="sss" localSheetId="55" hidden="1">{#N/A,#N/A,FALSE,"Aging Summary";#N/A,#N/A,FALSE,"Ratio Analysis";#N/A,#N/A,FALSE,"Test 120 Day Accts";#N/A,#N/A,FALSE,"Tickmarks"}</definedName>
    <definedName name="sss" localSheetId="56" hidden="1">{#N/A,#N/A,FALSE,"Aging Summary";#N/A,#N/A,FALSE,"Ratio Analysis";#N/A,#N/A,FALSE,"Test 120 Day Accts";#N/A,#N/A,FALSE,"Tickmarks"}</definedName>
    <definedName name="sss" localSheetId="57" hidden="1">{#N/A,#N/A,FALSE,"Aging Summary";#N/A,#N/A,FALSE,"Ratio Analysis";#N/A,#N/A,FALSE,"Test 120 Day Accts";#N/A,#N/A,FALSE,"Tickmarks"}</definedName>
    <definedName name="sss" localSheetId="58" hidden="1">{#N/A,#N/A,FALSE,"Aging Summary";#N/A,#N/A,FALSE,"Ratio Analysis";#N/A,#N/A,FALSE,"Test 120 Day Accts";#N/A,#N/A,FALSE,"Tickmarks"}</definedName>
    <definedName name="sss" localSheetId="59" hidden="1">{#N/A,#N/A,FALSE,"Aging Summary";#N/A,#N/A,FALSE,"Ratio Analysis";#N/A,#N/A,FALSE,"Test 120 Day Accts";#N/A,#N/A,FALSE,"Tickmarks"}</definedName>
    <definedName name="sss" localSheetId="60" hidden="1">{#N/A,#N/A,FALSE,"Aging Summary";#N/A,#N/A,FALSE,"Ratio Analysis";#N/A,#N/A,FALSE,"Test 120 Day Accts";#N/A,#N/A,FALSE,"Tickmarks"}</definedName>
    <definedName name="sss" localSheetId="61" hidden="1">{#N/A,#N/A,FALSE,"Aging Summary";#N/A,#N/A,FALSE,"Ratio Analysis";#N/A,#N/A,FALSE,"Test 120 Day Accts";#N/A,#N/A,FALSE,"Tickmarks"}</definedName>
    <definedName name="sss" localSheetId="62" hidden="1">{#N/A,#N/A,FALSE,"Aging Summary";#N/A,#N/A,FALSE,"Ratio Analysis";#N/A,#N/A,FALSE,"Test 120 Day Accts";#N/A,#N/A,FALSE,"Tickmarks"}</definedName>
    <definedName name="sss" localSheetId="63" hidden="1">{#N/A,#N/A,FALSE,"Aging Summary";#N/A,#N/A,FALSE,"Ratio Analysis";#N/A,#N/A,FALSE,"Test 120 Day Accts";#N/A,#N/A,FALSE,"Tickmarks"}</definedName>
    <definedName name="sss" localSheetId="64" hidden="1">{#N/A,#N/A,FALSE,"Aging Summary";#N/A,#N/A,FALSE,"Ratio Analysis";#N/A,#N/A,FALSE,"Test 120 Day Accts";#N/A,#N/A,FALSE,"Tickmarks"}</definedName>
    <definedName name="sss" localSheetId="65" hidden="1">{#N/A,#N/A,FALSE,"Aging Summary";#N/A,#N/A,FALSE,"Ratio Analysis";#N/A,#N/A,FALSE,"Test 120 Day Accts";#N/A,#N/A,FALSE,"Tickmarks"}</definedName>
    <definedName name="sss" localSheetId="66" hidden="1">{#N/A,#N/A,FALSE,"Aging Summary";#N/A,#N/A,FALSE,"Ratio Analysis";#N/A,#N/A,FALSE,"Test 120 Day Accts";#N/A,#N/A,FALSE,"Tickmarks"}</definedName>
    <definedName name="sss" localSheetId="67" hidden="1">{#N/A,#N/A,FALSE,"Aging Summary";#N/A,#N/A,FALSE,"Ratio Analysis";#N/A,#N/A,FALSE,"Test 120 Day Accts";#N/A,#N/A,FALSE,"Tickmarks"}</definedName>
    <definedName name="sss" localSheetId="68" hidden="1">{#N/A,#N/A,FALSE,"Aging Summary";#N/A,#N/A,FALSE,"Ratio Analysis";#N/A,#N/A,FALSE,"Test 120 Day Accts";#N/A,#N/A,FALSE,"Tickmarks"}</definedName>
    <definedName name="sss" localSheetId="69" hidden="1">{#N/A,#N/A,FALSE,"Aging Summary";#N/A,#N/A,FALSE,"Ratio Analysis";#N/A,#N/A,FALSE,"Test 120 Day Accts";#N/A,#N/A,FALSE,"Tickmarks"}</definedName>
    <definedName name="sss" localSheetId="70" hidden="1">{#N/A,#N/A,FALSE,"Aging Summary";#N/A,#N/A,FALSE,"Ratio Analysis";#N/A,#N/A,FALSE,"Test 120 Day Accts";#N/A,#N/A,FALSE,"Tickmarks"}</definedName>
    <definedName name="sss" localSheetId="71" hidden="1">{#N/A,#N/A,FALSE,"Aging Summary";#N/A,#N/A,FALSE,"Ratio Analysis";#N/A,#N/A,FALSE,"Test 120 Day Accts";#N/A,#N/A,FALSE,"Tickmarks"}</definedName>
    <definedName name="sss" localSheetId="72" hidden="1">{#N/A,#N/A,FALSE,"Aging Summary";#N/A,#N/A,FALSE,"Ratio Analysis";#N/A,#N/A,FALSE,"Test 120 Day Accts";#N/A,#N/A,FALSE,"Tickmarks"}</definedName>
    <definedName name="sss" localSheetId="73" hidden="1">{#N/A,#N/A,FALSE,"Aging Summary";#N/A,#N/A,FALSE,"Ratio Analysis";#N/A,#N/A,FALSE,"Test 120 Day Accts";#N/A,#N/A,FALSE,"Tickmarks"}</definedName>
    <definedName name="sss" localSheetId="74" hidden="1">{#N/A,#N/A,FALSE,"Aging Summary";#N/A,#N/A,FALSE,"Ratio Analysis";#N/A,#N/A,FALSE,"Test 120 Day Accts";#N/A,#N/A,FALSE,"Tickmarks"}</definedName>
    <definedName name="sss" localSheetId="75" hidden="1">{#N/A,#N/A,FALSE,"Aging Summary";#N/A,#N/A,FALSE,"Ratio Analysis";#N/A,#N/A,FALSE,"Test 120 Day Accts";#N/A,#N/A,FALSE,"Tickmarks"}</definedName>
    <definedName name="sss" localSheetId="76" hidden="1">{#N/A,#N/A,FALSE,"Aging Summary";#N/A,#N/A,FALSE,"Ratio Analysis";#N/A,#N/A,FALSE,"Test 120 Day Accts";#N/A,#N/A,FALSE,"Tickmarks"}</definedName>
    <definedName name="sss" localSheetId="77" hidden="1">{#N/A,#N/A,FALSE,"Aging Summary";#N/A,#N/A,FALSE,"Ratio Analysis";#N/A,#N/A,FALSE,"Test 120 Day Accts";#N/A,#N/A,FALSE,"Tickmarks"}</definedName>
    <definedName name="sss" localSheetId="78" hidden="1">{#N/A,#N/A,FALSE,"Aging Summary";#N/A,#N/A,FALSE,"Ratio Analysis";#N/A,#N/A,FALSE,"Test 120 Day Accts";#N/A,#N/A,FALSE,"Tickmarks"}</definedName>
    <definedName name="sss" localSheetId="79" hidden="1">{#N/A,#N/A,FALSE,"Aging Summary";#N/A,#N/A,FALSE,"Ratio Analysis";#N/A,#N/A,FALSE,"Test 120 Day Accts";#N/A,#N/A,FALSE,"Tickmarks"}</definedName>
    <definedName name="sss" localSheetId="80" hidden="1">{#N/A,#N/A,FALSE,"Aging Summary";#N/A,#N/A,FALSE,"Ratio Analysis";#N/A,#N/A,FALSE,"Test 120 Day Accts";#N/A,#N/A,FALSE,"Tickmarks"}</definedName>
    <definedName name="sss" localSheetId="81" hidden="1">{#N/A,#N/A,FALSE,"Aging Summary";#N/A,#N/A,FALSE,"Ratio Analysis";#N/A,#N/A,FALSE,"Test 120 Day Accts";#N/A,#N/A,FALSE,"Tickmarks"}</definedName>
    <definedName name="sss" localSheetId="82" hidden="1">{#N/A,#N/A,FALSE,"Aging Summary";#N/A,#N/A,FALSE,"Ratio Analysis";#N/A,#N/A,FALSE,"Test 120 Day Accts";#N/A,#N/A,FALSE,"Tickmarks"}</definedName>
    <definedName name="sss" localSheetId="83" hidden="1">{#N/A,#N/A,FALSE,"Aging Summary";#N/A,#N/A,FALSE,"Ratio Analysis";#N/A,#N/A,FALSE,"Test 120 Day Accts";#N/A,#N/A,FALSE,"Tickmarks"}</definedName>
    <definedName name="sss" localSheetId="84" hidden="1">{#N/A,#N/A,FALSE,"Aging Summary";#N/A,#N/A,FALSE,"Ratio Analysis";#N/A,#N/A,FALSE,"Test 120 Day Accts";#N/A,#N/A,FALSE,"Tickmarks"}</definedName>
    <definedName name="sss" localSheetId="85" hidden="1">{#N/A,#N/A,FALSE,"Aging Summary";#N/A,#N/A,FALSE,"Ratio Analysis";#N/A,#N/A,FALSE,"Test 120 Day Accts";#N/A,#N/A,FALSE,"Tickmarks"}</definedName>
    <definedName name="sss" localSheetId="86" hidden="1">{#N/A,#N/A,FALSE,"Aging Summary";#N/A,#N/A,FALSE,"Ratio Analysis";#N/A,#N/A,FALSE,"Test 120 Day Accts";#N/A,#N/A,FALSE,"Tickmarks"}</definedName>
    <definedName name="sss" localSheetId="87" hidden="1">{#N/A,#N/A,FALSE,"Aging Summary";#N/A,#N/A,FALSE,"Ratio Analysis";#N/A,#N/A,FALSE,"Test 120 Day Accts";#N/A,#N/A,FALSE,"Tickmarks"}</definedName>
    <definedName name="sss" localSheetId="88" hidden="1">{#N/A,#N/A,FALSE,"Aging Summary";#N/A,#N/A,FALSE,"Ratio Analysis";#N/A,#N/A,FALSE,"Test 120 Day Accts";#N/A,#N/A,FALSE,"Tickmarks"}</definedName>
    <definedName name="sss" localSheetId="89" hidden="1">{#N/A,#N/A,FALSE,"Aging Summary";#N/A,#N/A,FALSE,"Ratio Analysis";#N/A,#N/A,FALSE,"Test 120 Day Accts";#N/A,#N/A,FALSE,"Tickmarks"}</definedName>
    <definedName name="sss" localSheetId="90" hidden="1">{#N/A,#N/A,FALSE,"Aging Summary";#N/A,#N/A,FALSE,"Ratio Analysis";#N/A,#N/A,FALSE,"Test 120 Day Accts";#N/A,#N/A,FALSE,"Tickmarks"}</definedName>
    <definedName name="sss" localSheetId="91" hidden="1">{#N/A,#N/A,FALSE,"Aging Summary";#N/A,#N/A,FALSE,"Ratio Analysis";#N/A,#N/A,FALSE,"Test 120 Day Accts";#N/A,#N/A,FALSE,"Tickmarks"}</definedName>
    <definedName name="sss" localSheetId="92" hidden="1">{#N/A,#N/A,FALSE,"Aging Summary";#N/A,#N/A,FALSE,"Ratio Analysis";#N/A,#N/A,FALSE,"Test 120 Day Accts";#N/A,#N/A,FALSE,"Tickmarks"}</definedName>
    <definedName name="sss" localSheetId="93" hidden="1">{#N/A,#N/A,FALSE,"Aging Summary";#N/A,#N/A,FALSE,"Ratio Analysis";#N/A,#N/A,FALSE,"Test 120 Day Accts";#N/A,#N/A,FALSE,"Tickmarks"}</definedName>
    <definedName name="sss" localSheetId="94" hidden="1">{#N/A,#N/A,FALSE,"Aging Summary";#N/A,#N/A,FALSE,"Ratio Analysis";#N/A,#N/A,FALSE,"Test 120 Day Accts";#N/A,#N/A,FALSE,"Tickmarks"}</definedName>
    <definedName name="sss" localSheetId="95" hidden="1">{#N/A,#N/A,FALSE,"Aging Summary";#N/A,#N/A,FALSE,"Ratio Analysis";#N/A,#N/A,FALSE,"Test 120 Day Accts";#N/A,#N/A,FALSE,"Tickmarks"}</definedName>
    <definedName name="sss" localSheetId="96" hidden="1">{#N/A,#N/A,FALSE,"Aging Summary";#N/A,#N/A,FALSE,"Ratio Analysis";#N/A,#N/A,FALSE,"Test 120 Day Accts";#N/A,#N/A,FALSE,"Tickmarks"}</definedName>
    <definedName name="sss" localSheetId="97" hidden="1">{#N/A,#N/A,FALSE,"Aging Summary";#N/A,#N/A,FALSE,"Ratio Analysis";#N/A,#N/A,FALSE,"Test 120 Day Accts";#N/A,#N/A,FALSE,"Tickmarks"}</definedName>
    <definedName name="sss" localSheetId="98" hidden="1">{#N/A,#N/A,FALSE,"Aging Summary";#N/A,#N/A,FALSE,"Ratio Analysis";#N/A,#N/A,FALSE,"Test 120 Day Accts";#N/A,#N/A,FALSE,"Tickmarks"}</definedName>
    <definedName name="sss" localSheetId="99" hidden="1">{#N/A,#N/A,FALSE,"Aging Summary";#N/A,#N/A,FALSE,"Ratio Analysis";#N/A,#N/A,FALSE,"Test 120 Day Accts";#N/A,#N/A,FALSE,"Tickmarks"}</definedName>
    <definedName name="sss" localSheetId="15" hidden="1">{#N/A,#N/A,FALSE,"Aging Summary";#N/A,#N/A,FALSE,"Ratio Analysis";#N/A,#N/A,FALSE,"Test 120 Day Accts";#N/A,#N/A,FALSE,"Tickmarks"}</definedName>
    <definedName name="sss" localSheetId="16" hidden="1">{#N/A,#N/A,FALSE,"Aging Summary";#N/A,#N/A,FALSE,"Ratio Analysis";#N/A,#N/A,FALSE,"Test 120 Day Accts";#N/A,#N/A,FALSE,"Tickmarks"}</definedName>
    <definedName name="sss" localSheetId="17" hidden="1">{#N/A,#N/A,FALSE,"Aging Summary";#N/A,#N/A,FALSE,"Ratio Analysis";#N/A,#N/A,FALSE,"Test 120 Day Accts";#N/A,#N/A,FALSE,"Tickmarks"}</definedName>
    <definedName name="sss" localSheetId="18" hidden="1">{#N/A,#N/A,FALSE,"Aging Summary";#N/A,#N/A,FALSE,"Ratio Analysis";#N/A,#N/A,FALSE,"Test 120 Day Accts";#N/A,#N/A,FALSE,"Tickmarks"}</definedName>
    <definedName name="sss" localSheetId="19" hidden="1">{#N/A,#N/A,FALSE,"Aging Summary";#N/A,#N/A,FALSE,"Ratio Analysis";#N/A,#N/A,FALSE,"Test 120 Day Accts";#N/A,#N/A,FALSE,"Tickmarks"}</definedName>
    <definedName name="sss" localSheetId="20" hidden="1">{#N/A,#N/A,FALSE,"Aging Summary";#N/A,#N/A,FALSE,"Ratio Analysis";#N/A,#N/A,FALSE,"Test 120 Day Accts";#N/A,#N/A,FALSE,"Tickmarks"}</definedName>
    <definedName name="sss" localSheetId="21" hidden="1">{#N/A,#N/A,FALSE,"Aging Summary";#N/A,#N/A,FALSE,"Ratio Analysis";#N/A,#N/A,FALSE,"Test 120 Day Accts";#N/A,#N/A,FALSE,"Tickmarks"}</definedName>
    <definedName name="sss" localSheetId="14" hidden="1">{#N/A,#N/A,FALSE,"Aging Summary";#N/A,#N/A,FALSE,"Ratio Analysis";#N/A,#N/A,FALSE,"Test 120 Day Accts";#N/A,#N/A,FALSE,"Tickmarks"}</definedName>
    <definedName name="sss" localSheetId="7" hidden="1">{#N/A,#N/A,FALSE,"Aging Summary";#N/A,#N/A,FALSE,"Ratio Analysis";#N/A,#N/A,FALSE,"Test 120 Day Accts";#N/A,#N/A,FALSE,"Tickmarks"}</definedName>
    <definedName name="sss" localSheetId="8" hidden="1">{#N/A,#N/A,FALSE,"Aging Summary";#N/A,#N/A,FALSE,"Ratio Analysis";#N/A,#N/A,FALSE,"Test 120 Day Accts";#N/A,#N/A,FALSE,"Tickmarks"}</definedName>
    <definedName name="sss" localSheetId="9" hidden="1">{#N/A,#N/A,FALSE,"Aging Summary";#N/A,#N/A,FALSE,"Ratio Analysis";#N/A,#N/A,FALSE,"Test 120 Day Accts";#N/A,#N/A,FALSE,"Tickmarks"}</definedName>
    <definedName name="sss" localSheetId="10" hidden="1">{#N/A,#N/A,FALSE,"Aging Summary";#N/A,#N/A,FALSE,"Ratio Analysis";#N/A,#N/A,FALSE,"Test 120 Day Accts";#N/A,#N/A,FALSE,"Tickmarks"}</definedName>
    <definedName name="sss" localSheetId="11" hidden="1">{#N/A,#N/A,FALSE,"Aging Summary";#N/A,#N/A,FALSE,"Ratio Analysis";#N/A,#N/A,FALSE,"Test 120 Day Accts";#N/A,#N/A,FALSE,"Tickmarks"}</definedName>
    <definedName name="sss" localSheetId="12" hidden="1">{#N/A,#N/A,FALSE,"Aging Summary";#N/A,#N/A,FALSE,"Ratio Analysis";#N/A,#N/A,FALSE,"Test 120 Day Accts";#N/A,#N/A,FALSE,"Tickmarks"}</definedName>
    <definedName name="sss" localSheetId="13" hidden="1">{#N/A,#N/A,FALSE,"Aging Summary";#N/A,#N/A,FALSE,"Ratio Analysis";#N/A,#N/A,FALSE,"Test 120 Day Accts";#N/A,#N/A,FALSE,"Tickmarks"}</definedName>
    <definedName name="sss" localSheetId="5" hidden="1">{#N/A,#N/A,FALSE,"Aging Summary";#N/A,#N/A,FALSE,"Ratio Analysis";#N/A,#N/A,FALSE,"Test 120 Day Accts";#N/A,#N/A,FALSE,"Tickmarks"}</definedName>
    <definedName name="sss" localSheetId="6" hidden="1">{#N/A,#N/A,FALSE,"Aging Summary";#N/A,#N/A,FALSE,"Ratio Analysis";#N/A,#N/A,FALSE,"Test 120 Day Accts";#N/A,#N/A,FALSE,"Tickmarks"}</definedName>
    <definedName name="sss" hidden="1">{#N/A,#N/A,FALSE,"Aging Summary";#N/A,#N/A,FALSE,"Ratio Analysis";#N/A,#N/A,FALSE,"Test 120 Day Accts";#N/A,#N/A,FALSE,"Tickmarks"}</definedName>
    <definedName name="sssa" localSheetId="22" hidden="1">{#N/A,#N/A,FALSE,"Aging Summary";#N/A,#N/A,FALSE,"Ratio Analysis";#N/A,#N/A,FALSE,"Test 120 Day Accts";#N/A,#N/A,FALSE,"Tickmarks"}</definedName>
    <definedName name="sssa" localSheetId="23" hidden="1">{#N/A,#N/A,FALSE,"Aging Summary";#N/A,#N/A,FALSE,"Ratio Analysis";#N/A,#N/A,FALSE,"Test 120 Day Accts";#N/A,#N/A,FALSE,"Tickmarks"}</definedName>
    <definedName name="sssa" localSheetId="24" hidden="1">{#N/A,#N/A,FALSE,"Aging Summary";#N/A,#N/A,FALSE,"Ratio Analysis";#N/A,#N/A,FALSE,"Test 120 Day Accts";#N/A,#N/A,FALSE,"Tickmarks"}</definedName>
    <definedName name="sssa" localSheetId="25" hidden="1">{#N/A,#N/A,FALSE,"Aging Summary";#N/A,#N/A,FALSE,"Ratio Analysis";#N/A,#N/A,FALSE,"Test 120 Day Accts";#N/A,#N/A,FALSE,"Tickmarks"}</definedName>
    <definedName name="sssa" localSheetId="26" hidden="1">{#N/A,#N/A,FALSE,"Aging Summary";#N/A,#N/A,FALSE,"Ratio Analysis";#N/A,#N/A,FALSE,"Test 120 Day Accts";#N/A,#N/A,FALSE,"Tickmarks"}</definedName>
    <definedName name="sssa" localSheetId="27" hidden="1">{#N/A,#N/A,FALSE,"Aging Summary";#N/A,#N/A,FALSE,"Ratio Analysis";#N/A,#N/A,FALSE,"Test 120 Day Accts";#N/A,#N/A,FALSE,"Tickmarks"}</definedName>
    <definedName name="sssa" localSheetId="28" hidden="1">{#N/A,#N/A,FALSE,"Aging Summary";#N/A,#N/A,FALSE,"Ratio Analysis";#N/A,#N/A,FALSE,"Test 120 Day Accts";#N/A,#N/A,FALSE,"Tickmarks"}</definedName>
    <definedName name="sssa" localSheetId="29" hidden="1">{#N/A,#N/A,FALSE,"Aging Summary";#N/A,#N/A,FALSE,"Ratio Analysis";#N/A,#N/A,FALSE,"Test 120 Day Accts";#N/A,#N/A,FALSE,"Tickmarks"}</definedName>
    <definedName name="sssa" localSheetId="30" hidden="1">{#N/A,#N/A,FALSE,"Aging Summary";#N/A,#N/A,FALSE,"Ratio Analysis";#N/A,#N/A,FALSE,"Test 120 Day Accts";#N/A,#N/A,FALSE,"Tickmarks"}</definedName>
    <definedName name="sssa" localSheetId="31" hidden="1">{#N/A,#N/A,FALSE,"Aging Summary";#N/A,#N/A,FALSE,"Ratio Analysis";#N/A,#N/A,FALSE,"Test 120 Day Accts";#N/A,#N/A,FALSE,"Tickmarks"}</definedName>
    <definedName name="sssa" localSheetId="32" hidden="1">{#N/A,#N/A,FALSE,"Aging Summary";#N/A,#N/A,FALSE,"Ratio Analysis";#N/A,#N/A,FALSE,"Test 120 Day Accts";#N/A,#N/A,FALSE,"Tickmarks"}</definedName>
    <definedName name="sssa" localSheetId="33" hidden="1">{#N/A,#N/A,FALSE,"Aging Summary";#N/A,#N/A,FALSE,"Ratio Analysis";#N/A,#N/A,FALSE,"Test 120 Day Accts";#N/A,#N/A,FALSE,"Tickmarks"}</definedName>
    <definedName name="sssa" localSheetId="34" hidden="1">{#N/A,#N/A,FALSE,"Aging Summary";#N/A,#N/A,FALSE,"Ratio Analysis";#N/A,#N/A,FALSE,"Test 120 Day Accts";#N/A,#N/A,FALSE,"Tickmarks"}</definedName>
    <definedName name="sssa" localSheetId="35" hidden="1">{#N/A,#N/A,FALSE,"Aging Summary";#N/A,#N/A,FALSE,"Ratio Analysis";#N/A,#N/A,FALSE,"Test 120 Day Accts";#N/A,#N/A,FALSE,"Tickmarks"}</definedName>
    <definedName name="sssa" localSheetId="36" hidden="1">{#N/A,#N/A,FALSE,"Aging Summary";#N/A,#N/A,FALSE,"Ratio Analysis";#N/A,#N/A,FALSE,"Test 120 Day Accts";#N/A,#N/A,FALSE,"Tickmarks"}</definedName>
    <definedName name="sssa" localSheetId="37" hidden="1">{#N/A,#N/A,FALSE,"Aging Summary";#N/A,#N/A,FALSE,"Ratio Analysis";#N/A,#N/A,FALSE,"Test 120 Day Accts";#N/A,#N/A,FALSE,"Tickmarks"}</definedName>
    <definedName name="sssa" localSheetId="38" hidden="1">{#N/A,#N/A,FALSE,"Aging Summary";#N/A,#N/A,FALSE,"Ratio Analysis";#N/A,#N/A,FALSE,"Test 120 Day Accts";#N/A,#N/A,FALSE,"Tickmarks"}</definedName>
    <definedName name="sssa" localSheetId="39" hidden="1">{#N/A,#N/A,FALSE,"Aging Summary";#N/A,#N/A,FALSE,"Ratio Analysis";#N/A,#N/A,FALSE,"Test 120 Day Accts";#N/A,#N/A,FALSE,"Tickmarks"}</definedName>
    <definedName name="sssa" localSheetId="40" hidden="1">{#N/A,#N/A,FALSE,"Aging Summary";#N/A,#N/A,FALSE,"Ratio Analysis";#N/A,#N/A,FALSE,"Test 120 Day Accts";#N/A,#N/A,FALSE,"Tickmarks"}</definedName>
    <definedName name="sssa" localSheetId="41" hidden="1">{#N/A,#N/A,FALSE,"Aging Summary";#N/A,#N/A,FALSE,"Ratio Analysis";#N/A,#N/A,FALSE,"Test 120 Day Accts";#N/A,#N/A,FALSE,"Tickmarks"}</definedName>
    <definedName name="sssa" localSheetId="42" hidden="1">{#N/A,#N/A,FALSE,"Aging Summary";#N/A,#N/A,FALSE,"Ratio Analysis";#N/A,#N/A,FALSE,"Test 120 Day Accts";#N/A,#N/A,FALSE,"Tickmarks"}</definedName>
    <definedName name="sssa" localSheetId="45" hidden="1">{#N/A,#N/A,FALSE,"Aging Summary";#N/A,#N/A,FALSE,"Ratio Analysis";#N/A,#N/A,FALSE,"Test 120 Day Accts";#N/A,#N/A,FALSE,"Tickmarks"}</definedName>
    <definedName name="sssa" localSheetId="43" hidden="1">{#N/A,#N/A,FALSE,"Aging Summary";#N/A,#N/A,FALSE,"Ratio Analysis";#N/A,#N/A,FALSE,"Test 120 Day Accts";#N/A,#N/A,FALSE,"Tickmarks"}</definedName>
    <definedName name="sssa" localSheetId="44" hidden="1">{#N/A,#N/A,FALSE,"Aging Summary";#N/A,#N/A,FALSE,"Ratio Analysis";#N/A,#N/A,FALSE,"Test 120 Day Accts";#N/A,#N/A,FALSE,"Tickmarks"}</definedName>
    <definedName name="sssa" localSheetId="46" hidden="1">{#N/A,#N/A,FALSE,"Aging Summary";#N/A,#N/A,FALSE,"Ratio Analysis";#N/A,#N/A,FALSE,"Test 120 Day Accts";#N/A,#N/A,FALSE,"Tickmarks"}</definedName>
    <definedName name="sssa" localSheetId="47" hidden="1">{#N/A,#N/A,FALSE,"Aging Summary";#N/A,#N/A,FALSE,"Ratio Analysis";#N/A,#N/A,FALSE,"Test 120 Day Accts";#N/A,#N/A,FALSE,"Tickmarks"}</definedName>
    <definedName name="sssa" localSheetId="48" hidden="1">{#N/A,#N/A,FALSE,"Aging Summary";#N/A,#N/A,FALSE,"Ratio Analysis";#N/A,#N/A,FALSE,"Test 120 Day Accts";#N/A,#N/A,FALSE,"Tickmarks"}</definedName>
    <definedName name="sssa" localSheetId="49" hidden="1">{#N/A,#N/A,FALSE,"Aging Summary";#N/A,#N/A,FALSE,"Ratio Analysis";#N/A,#N/A,FALSE,"Test 120 Day Accts";#N/A,#N/A,FALSE,"Tickmarks"}</definedName>
    <definedName name="sssa" localSheetId="50" hidden="1">{#N/A,#N/A,FALSE,"Aging Summary";#N/A,#N/A,FALSE,"Ratio Analysis";#N/A,#N/A,FALSE,"Test 120 Day Accts";#N/A,#N/A,FALSE,"Tickmarks"}</definedName>
    <definedName name="sssa" localSheetId="51" hidden="1">{#N/A,#N/A,FALSE,"Aging Summary";#N/A,#N/A,FALSE,"Ratio Analysis";#N/A,#N/A,FALSE,"Test 120 Day Accts";#N/A,#N/A,FALSE,"Tickmarks"}</definedName>
    <definedName name="sssa" localSheetId="52" hidden="1">{#N/A,#N/A,FALSE,"Aging Summary";#N/A,#N/A,FALSE,"Ratio Analysis";#N/A,#N/A,FALSE,"Test 120 Day Accts";#N/A,#N/A,FALSE,"Tickmarks"}</definedName>
    <definedName name="sssa" localSheetId="53" hidden="1">{#N/A,#N/A,FALSE,"Aging Summary";#N/A,#N/A,FALSE,"Ratio Analysis";#N/A,#N/A,FALSE,"Test 120 Day Accts";#N/A,#N/A,FALSE,"Tickmarks"}</definedName>
    <definedName name="sssa" localSheetId="54" hidden="1">{#N/A,#N/A,FALSE,"Aging Summary";#N/A,#N/A,FALSE,"Ratio Analysis";#N/A,#N/A,FALSE,"Test 120 Day Accts";#N/A,#N/A,FALSE,"Tickmarks"}</definedName>
    <definedName name="sssa" localSheetId="55" hidden="1">{#N/A,#N/A,FALSE,"Aging Summary";#N/A,#N/A,FALSE,"Ratio Analysis";#N/A,#N/A,FALSE,"Test 120 Day Accts";#N/A,#N/A,FALSE,"Tickmarks"}</definedName>
    <definedName name="sssa" localSheetId="56" hidden="1">{#N/A,#N/A,FALSE,"Aging Summary";#N/A,#N/A,FALSE,"Ratio Analysis";#N/A,#N/A,FALSE,"Test 120 Day Accts";#N/A,#N/A,FALSE,"Tickmarks"}</definedName>
    <definedName name="sssa" localSheetId="57" hidden="1">{#N/A,#N/A,FALSE,"Aging Summary";#N/A,#N/A,FALSE,"Ratio Analysis";#N/A,#N/A,FALSE,"Test 120 Day Accts";#N/A,#N/A,FALSE,"Tickmarks"}</definedName>
    <definedName name="sssa" localSheetId="58" hidden="1">{#N/A,#N/A,FALSE,"Aging Summary";#N/A,#N/A,FALSE,"Ratio Analysis";#N/A,#N/A,FALSE,"Test 120 Day Accts";#N/A,#N/A,FALSE,"Tickmarks"}</definedName>
    <definedName name="sssa" localSheetId="59" hidden="1">{#N/A,#N/A,FALSE,"Aging Summary";#N/A,#N/A,FALSE,"Ratio Analysis";#N/A,#N/A,FALSE,"Test 120 Day Accts";#N/A,#N/A,FALSE,"Tickmarks"}</definedName>
    <definedName name="sssa" localSheetId="60" hidden="1">{#N/A,#N/A,FALSE,"Aging Summary";#N/A,#N/A,FALSE,"Ratio Analysis";#N/A,#N/A,FALSE,"Test 120 Day Accts";#N/A,#N/A,FALSE,"Tickmarks"}</definedName>
    <definedName name="sssa" localSheetId="61" hidden="1">{#N/A,#N/A,FALSE,"Aging Summary";#N/A,#N/A,FALSE,"Ratio Analysis";#N/A,#N/A,FALSE,"Test 120 Day Accts";#N/A,#N/A,FALSE,"Tickmarks"}</definedName>
    <definedName name="sssa" localSheetId="62" hidden="1">{#N/A,#N/A,FALSE,"Aging Summary";#N/A,#N/A,FALSE,"Ratio Analysis";#N/A,#N/A,FALSE,"Test 120 Day Accts";#N/A,#N/A,FALSE,"Tickmarks"}</definedName>
    <definedName name="sssa" localSheetId="63" hidden="1">{#N/A,#N/A,FALSE,"Aging Summary";#N/A,#N/A,FALSE,"Ratio Analysis";#N/A,#N/A,FALSE,"Test 120 Day Accts";#N/A,#N/A,FALSE,"Tickmarks"}</definedName>
    <definedName name="sssa" localSheetId="64" hidden="1">{#N/A,#N/A,FALSE,"Aging Summary";#N/A,#N/A,FALSE,"Ratio Analysis";#N/A,#N/A,FALSE,"Test 120 Day Accts";#N/A,#N/A,FALSE,"Tickmarks"}</definedName>
    <definedName name="sssa" localSheetId="65" hidden="1">{#N/A,#N/A,FALSE,"Aging Summary";#N/A,#N/A,FALSE,"Ratio Analysis";#N/A,#N/A,FALSE,"Test 120 Day Accts";#N/A,#N/A,FALSE,"Tickmarks"}</definedName>
    <definedName name="sssa" localSheetId="66" hidden="1">{#N/A,#N/A,FALSE,"Aging Summary";#N/A,#N/A,FALSE,"Ratio Analysis";#N/A,#N/A,FALSE,"Test 120 Day Accts";#N/A,#N/A,FALSE,"Tickmarks"}</definedName>
    <definedName name="sssa" localSheetId="67" hidden="1">{#N/A,#N/A,FALSE,"Aging Summary";#N/A,#N/A,FALSE,"Ratio Analysis";#N/A,#N/A,FALSE,"Test 120 Day Accts";#N/A,#N/A,FALSE,"Tickmarks"}</definedName>
    <definedName name="sssa" localSheetId="68" hidden="1">{#N/A,#N/A,FALSE,"Aging Summary";#N/A,#N/A,FALSE,"Ratio Analysis";#N/A,#N/A,FALSE,"Test 120 Day Accts";#N/A,#N/A,FALSE,"Tickmarks"}</definedName>
    <definedName name="sssa" localSheetId="69" hidden="1">{#N/A,#N/A,FALSE,"Aging Summary";#N/A,#N/A,FALSE,"Ratio Analysis";#N/A,#N/A,FALSE,"Test 120 Day Accts";#N/A,#N/A,FALSE,"Tickmarks"}</definedName>
    <definedName name="sssa" localSheetId="70" hidden="1">{#N/A,#N/A,FALSE,"Aging Summary";#N/A,#N/A,FALSE,"Ratio Analysis";#N/A,#N/A,FALSE,"Test 120 Day Accts";#N/A,#N/A,FALSE,"Tickmarks"}</definedName>
    <definedName name="sssa" localSheetId="71" hidden="1">{#N/A,#N/A,FALSE,"Aging Summary";#N/A,#N/A,FALSE,"Ratio Analysis";#N/A,#N/A,FALSE,"Test 120 Day Accts";#N/A,#N/A,FALSE,"Tickmarks"}</definedName>
    <definedName name="sssa" localSheetId="72" hidden="1">{#N/A,#N/A,FALSE,"Aging Summary";#N/A,#N/A,FALSE,"Ratio Analysis";#N/A,#N/A,FALSE,"Test 120 Day Accts";#N/A,#N/A,FALSE,"Tickmarks"}</definedName>
    <definedName name="sssa" localSheetId="73" hidden="1">{#N/A,#N/A,FALSE,"Aging Summary";#N/A,#N/A,FALSE,"Ratio Analysis";#N/A,#N/A,FALSE,"Test 120 Day Accts";#N/A,#N/A,FALSE,"Tickmarks"}</definedName>
    <definedName name="sssa" localSheetId="74" hidden="1">{#N/A,#N/A,FALSE,"Aging Summary";#N/A,#N/A,FALSE,"Ratio Analysis";#N/A,#N/A,FALSE,"Test 120 Day Accts";#N/A,#N/A,FALSE,"Tickmarks"}</definedName>
    <definedName name="sssa" localSheetId="75" hidden="1">{#N/A,#N/A,FALSE,"Aging Summary";#N/A,#N/A,FALSE,"Ratio Analysis";#N/A,#N/A,FALSE,"Test 120 Day Accts";#N/A,#N/A,FALSE,"Tickmarks"}</definedName>
    <definedName name="sssa" localSheetId="76" hidden="1">{#N/A,#N/A,FALSE,"Aging Summary";#N/A,#N/A,FALSE,"Ratio Analysis";#N/A,#N/A,FALSE,"Test 120 Day Accts";#N/A,#N/A,FALSE,"Tickmarks"}</definedName>
    <definedName name="sssa" localSheetId="77" hidden="1">{#N/A,#N/A,FALSE,"Aging Summary";#N/A,#N/A,FALSE,"Ratio Analysis";#N/A,#N/A,FALSE,"Test 120 Day Accts";#N/A,#N/A,FALSE,"Tickmarks"}</definedName>
    <definedName name="sssa" localSheetId="78" hidden="1">{#N/A,#N/A,FALSE,"Aging Summary";#N/A,#N/A,FALSE,"Ratio Analysis";#N/A,#N/A,FALSE,"Test 120 Day Accts";#N/A,#N/A,FALSE,"Tickmarks"}</definedName>
    <definedName name="sssa" localSheetId="79" hidden="1">{#N/A,#N/A,FALSE,"Aging Summary";#N/A,#N/A,FALSE,"Ratio Analysis";#N/A,#N/A,FALSE,"Test 120 Day Accts";#N/A,#N/A,FALSE,"Tickmarks"}</definedName>
    <definedName name="sssa" localSheetId="80" hidden="1">{#N/A,#N/A,FALSE,"Aging Summary";#N/A,#N/A,FALSE,"Ratio Analysis";#N/A,#N/A,FALSE,"Test 120 Day Accts";#N/A,#N/A,FALSE,"Tickmarks"}</definedName>
    <definedName name="sssa" localSheetId="81" hidden="1">{#N/A,#N/A,FALSE,"Aging Summary";#N/A,#N/A,FALSE,"Ratio Analysis";#N/A,#N/A,FALSE,"Test 120 Day Accts";#N/A,#N/A,FALSE,"Tickmarks"}</definedName>
    <definedName name="sssa" localSheetId="82" hidden="1">{#N/A,#N/A,FALSE,"Aging Summary";#N/A,#N/A,FALSE,"Ratio Analysis";#N/A,#N/A,FALSE,"Test 120 Day Accts";#N/A,#N/A,FALSE,"Tickmarks"}</definedName>
    <definedName name="sssa" localSheetId="83" hidden="1">{#N/A,#N/A,FALSE,"Aging Summary";#N/A,#N/A,FALSE,"Ratio Analysis";#N/A,#N/A,FALSE,"Test 120 Day Accts";#N/A,#N/A,FALSE,"Tickmarks"}</definedName>
    <definedName name="sssa" localSheetId="84" hidden="1">{#N/A,#N/A,FALSE,"Aging Summary";#N/A,#N/A,FALSE,"Ratio Analysis";#N/A,#N/A,FALSE,"Test 120 Day Accts";#N/A,#N/A,FALSE,"Tickmarks"}</definedName>
    <definedName name="sssa" localSheetId="85" hidden="1">{#N/A,#N/A,FALSE,"Aging Summary";#N/A,#N/A,FALSE,"Ratio Analysis";#N/A,#N/A,FALSE,"Test 120 Day Accts";#N/A,#N/A,FALSE,"Tickmarks"}</definedName>
    <definedName name="sssa" localSheetId="86" hidden="1">{#N/A,#N/A,FALSE,"Aging Summary";#N/A,#N/A,FALSE,"Ratio Analysis";#N/A,#N/A,FALSE,"Test 120 Day Accts";#N/A,#N/A,FALSE,"Tickmarks"}</definedName>
    <definedName name="sssa" localSheetId="87" hidden="1">{#N/A,#N/A,FALSE,"Aging Summary";#N/A,#N/A,FALSE,"Ratio Analysis";#N/A,#N/A,FALSE,"Test 120 Day Accts";#N/A,#N/A,FALSE,"Tickmarks"}</definedName>
    <definedName name="sssa" localSheetId="88" hidden="1">{#N/A,#N/A,FALSE,"Aging Summary";#N/A,#N/A,FALSE,"Ratio Analysis";#N/A,#N/A,FALSE,"Test 120 Day Accts";#N/A,#N/A,FALSE,"Tickmarks"}</definedName>
    <definedName name="sssa" localSheetId="89" hidden="1">{#N/A,#N/A,FALSE,"Aging Summary";#N/A,#N/A,FALSE,"Ratio Analysis";#N/A,#N/A,FALSE,"Test 120 Day Accts";#N/A,#N/A,FALSE,"Tickmarks"}</definedName>
    <definedName name="sssa" localSheetId="90" hidden="1">{#N/A,#N/A,FALSE,"Aging Summary";#N/A,#N/A,FALSE,"Ratio Analysis";#N/A,#N/A,FALSE,"Test 120 Day Accts";#N/A,#N/A,FALSE,"Tickmarks"}</definedName>
    <definedName name="sssa" localSheetId="91" hidden="1">{#N/A,#N/A,FALSE,"Aging Summary";#N/A,#N/A,FALSE,"Ratio Analysis";#N/A,#N/A,FALSE,"Test 120 Day Accts";#N/A,#N/A,FALSE,"Tickmarks"}</definedName>
    <definedName name="sssa" localSheetId="92" hidden="1">{#N/A,#N/A,FALSE,"Aging Summary";#N/A,#N/A,FALSE,"Ratio Analysis";#N/A,#N/A,FALSE,"Test 120 Day Accts";#N/A,#N/A,FALSE,"Tickmarks"}</definedName>
    <definedName name="sssa" localSheetId="93" hidden="1">{#N/A,#N/A,FALSE,"Aging Summary";#N/A,#N/A,FALSE,"Ratio Analysis";#N/A,#N/A,FALSE,"Test 120 Day Accts";#N/A,#N/A,FALSE,"Tickmarks"}</definedName>
    <definedName name="sssa" localSheetId="94" hidden="1">{#N/A,#N/A,FALSE,"Aging Summary";#N/A,#N/A,FALSE,"Ratio Analysis";#N/A,#N/A,FALSE,"Test 120 Day Accts";#N/A,#N/A,FALSE,"Tickmarks"}</definedName>
    <definedName name="sssa" localSheetId="95" hidden="1">{#N/A,#N/A,FALSE,"Aging Summary";#N/A,#N/A,FALSE,"Ratio Analysis";#N/A,#N/A,FALSE,"Test 120 Day Accts";#N/A,#N/A,FALSE,"Tickmarks"}</definedName>
    <definedName name="sssa" localSheetId="96" hidden="1">{#N/A,#N/A,FALSE,"Aging Summary";#N/A,#N/A,FALSE,"Ratio Analysis";#N/A,#N/A,FALSE,"Test 120 Day Accts";#N/A,#N/A,FALSE,"Tickmarks"}</definedName>
    <definedName name="sssa" localSheetId="97" hidden="1">{#N/A,#N/A,FALSE,"Aging Summary";#N/A,#N/A,FALSE,"Ratio Analysis";#N/A,#N/A,FALSE,"Test 120 Day Accts";#N/A,#N/A,FALSE,"Tickmarks"}</definedName>
    <definedName name="sssa" localSheetId="98" hidden="1">{#N/A,#N/A,FALSE,"Aging Summary";#N/A,#N/A,FALSE,"Ratio Analysis";#N/A,#N/A,FALSE,"Test 120 Day Accts";#N/A,#N/A,FALSE,"Tickmarks"}</definedName>
    <definedName name="sssa" localSheetId="99" hidden="1">{#N/A,#N/A,FALSE,"Aging Summary";#N/A,#N/A,FALSE,"Ratio Analysis";#N/A,#N/A,FALSE,"Test 120 Day Accts";#N/A,#N/A,FALSE,"Tickmarks"}</definedName>
    <definedName name="sssa" localSheetId="15" hidden="1">{#N/A,#N/A,FALSE,"Aging Summary";#N/A,#N/A,FALSE,"Ratio Analysis";#N/A,#N/A,FALSE,"Test 120 Day Accts";#N/A,#N/A,FALSE,"Tickmarks"}</definedName>
    <definedName name="sssa" localSheetId="16" hidden="1">{#N/A,#N/A,FALSE,"Aging Summary";#N/A,#N/A,FALSE,"Ratio Analysis";#N/A,#N/A,FALSE,"Test 120 Day Accts";#N/A,#N/A,FALSE,"Tickmarks"}</definedName>
    <definedName name="sssa" localSheetId="17" hidden="1">{#N/A,#N/A,FALSE,"Aging Summary";#N/A,#N/A,FALSE,"Ratio Analysis";#N/A,#N/A,FALSE,"Test 120 Day Accts";#N/A,#N/A,FALSE,"Tickmarks"}</definedName>
    <definedName name="sssa" localSheetId="18" hidden="1">{#N/A,#N/A,FALSE,"Aging Summary";#N/A,#N/A,FALSE,"Ratio Analysis";#N/A,#N/A,FALSE,"Test 120 Day Accts";#N/A,#N/A,FALSE,"Tickmarks"}</definedName>
    <definedName name="sssa" localSheetId="19" hidden="1">{#N/A,#N/A,FALSE,"Aging Summary";#N/A,#N/A,FALSE,"Ratio Analysis";#N/A,#N/A,FALSE,"Test 120 Day Accts";#N/A,#N/A,FALSE,"Tickmarks"}</definedName>
    <definedName name="sssa" localSheetId="20" hidden="1">{#N/A,#N/A,FALSE,"Aging Summary";#N/A,#N/A,FALSE,"Ratio Analysis";#N/A,#N/A,FALSE,"Test 120 Day Accts";#N/A,#N/A,FALSE,"Tickmarks"}</definedName>
    <definedName name="sssa" localSheetId="21" hidden="1">{#N/A,#N/A,FALSE,"Aging Summary";#N/A,#N/A,FALSE,"Ratio Analysis";#N/A,#N/A,FALSE,"Test 120 Day Accts";#N/A,#N/A,FALSE,"Tickmarks"}</definedName>
    <definedName name="sssa" localSheetId="14" hidden="1">{#N/A,#N/A,FALSE,"Aging Summary";#N/A,#N/A,FALSE,"Ratio Analysis";#N/A,#N/A,FALSE,"Test 120 Day Accts";#N/A,#N/A,FALSE,"Tickmarks"}</definedName>
    <definedName name="sssa" localSheetId="7" hidden="1">{#N/A,#N/A,FALSE,"Aging Summary";#N/A,#N/A,FALSE,"Ratio Analysis";#N/A,#N/A,FALSE,"Test 120 Day Accts";#N/A,#N/A,FALSE,"Tickmarks"}</definedName>
    <definedName name="sssa" localSheetId="8" hidden="1">{#N/A,#N/A,FALSE,"Aging Summary";#N/A,#N/A,FALSE,"Ratio Analysis";#N/A,#N/A,FALSE,"Test 120 Day Accts";#N/A,#N/A,FALSE,"Tickmarks"}</definedName>
    <definedName name="sssa" localSheetId="9" hidden="1">{#N/A,#N/A,FALSE,"Aging Summary";#N/A,#N/A,FALSE,"Ratio Analysis";#N/A,#N/A,FALSE,"Test 120 Day Accts";#N/A,#N/A,FALSE,"Tickmarks"}</definedName>
    <definedName name="sssa" localSheetId="10" hidden="1">{#N/A,#N/A,FALSE,"Aging Summary";#N/A,#N/A,FALSE,"Ratio Analysis";#N/A,#N/A,FALSE,"Test 120 Day Accts";#N/A,#N/A,FALSE,"Tickmarks"}</definedName>
    <definedName name="sssa" localSheetId="11" hidden="1">{#N/A,#N/A,FALSE,"Aging Summary";#N/A,#N/A,FALSE,"Ratio Analysis";#N/A,#N/A,FALSE,"Test 120 Day Accts";#N/A,#N/A,FALSE,"Tickmarks"}</definedName>
    <definedName name="sssa" localSheetId="12" hidden="1">{#N/A,#N/A,FALSE,"Aging Summary";#N/A,#N/A,FALSE,"Ratio Analysis";#N/A,#N/A,FALSE,"Test 120 Day Accts";#N/A,#N/A,FALSE,"Tickmarks"}</definedName>
    <definedName name="sssa" localSheetId="13" hidden="1">{#N/A,#N/A,FALSE,"Aging Summary";#N/A,#N/A,FALSE,"Ratio Analysis";#N/A,#N/A,FALSE,"Test 120 Day Accts";#N/A,#N/A,FALSE,"Tickmarks"}</definedName>
    <definedName name="sssa" localSheetId="5" hidden="1">{#N/A,#N/A,FALSE,"Aging Summary";#N/A,#N/A,FALSE,"Ratio Analysis";#N/A,#N/A,FALSE,"Test 120 Day Accts";#N/A,#N/A,FALSE,"Tickmarks"}</definedName>
    <definedName name="sssa" localSheetId="6" hidden="1">{#N/A,#N/A,FALSE,"Aging Summary";#N/A,#N/A,FALSE,"Ratio Analysis";#N/A,#N/A,FALSE,"Test 120 Day Accts";#N/A,#N/A,FALSE,"Tickmarks"}</definedName>
    <definedName name="sssa" hidden="1">{#N/A,#N/A,FALSE,"Aging Summary";#N/A,#N/A,FALSE,"Ratio Analysis";#N/A,#N/A,FALSE,"Test 120 Day Accts";#N/A,#N/A,FALSE,"Tickmarks"}</definedName>
    <definedName name="ssss" localSheetId="22" hidden="1">{#N/A,#N/A,FALSE,"Aging Summary";#N/A,#N/A,FALSE,"Ratio Analysis";#N/A,#N/A,FALSE,"Test 120 Day Accts";#N/A,#N/A,FALSE,"Tickmarks"}</definedName>
    <definedName name="ssss" localSheetId="23" hidden="1">{#N/A,#N/A,FALSE,"Aging Summary";#N/A,#N/A,FALSE,"Ratio Analysis";#N/A,#N/A,FALSE,"Test 120 Day Accts";#N/A,#N/A,FALSE,"Tickmarks"}</definedName>
    <definedName name="ssss" localSheetId="24" hidden="1">{#N/A,#N/A,FALSE,"Aging Summary";#N/A,#N/A,FALSE,"Ratio Analysis";#N/A,#N/A,FALSE,"Test 120 Day Accts";#N/A,#N/A,FALSE,"Tickmarks"}</definedName>
    <definedName name="ssss" localSheetId="25" hidden="1">{#N/A,#N/A,FALSE,"Aging Summary";#N/A,#N/A,FALSE,"Ratio Analysis";#N/A,#N/A,FALSE,"Test 120 Day Accts";#N/A,#N/A,FALSE,"Tickmarks"}</definedName>
    <definedName name="ssss" localSheetId="26" hidden="1">{#N/A,#N/A,FALSE,"Aging Summary";#N/A,#N/A,FALSE,"Ratio Analysis";#N/A,#N/A,FALSE,"Test 120 Day Accts";#N/A,#N/A,FALSE,"Tickmarks"}</definedName>
    <definedName name="ssss" localSheetId="27" hidden="1">{#N/A,#N/A,FALSE,"Aging Summary";#N/A,#N/A,FALSE,"Ratio Analysis";#N/A,#N/A,FALSE,"Test 120 Day Accts";#N/A,#N/A,FALSE,"Tickmarks"}</definedName>
    <definedName name="ssss" localSheetId="28" hidden="1">{#N/A,#N/A,FALSE,"Aging Summary";#N/A,#N/A,FALSE,"Ratio Analysis";#N/A,#N/A,FALSE,"Test 120 Day Accts";#N/A,#N/A,FALSE,"Tickmarks"}</definedName>
    <definedName name="ssss" localSheetId="29" hidden="1">{#N/A,#N/A,FALSE,"Aging Summary";#N/A,#N/A,FALSE,"Ratio Analysis";#N/A,#N/A,FALSE,"Test 120 Day Accts";#N/A,#N/A,FALSE,"Tickmarks"}</definedName>
    <definedName name="ssss" localSheetId="30" hidden="1">{#N/A,#N/A,FALSE,"Aging Summary";#N/A,#N/A,FALSE,"Ratio Analysis";#N/A,#N/A,FALSE,"Test 120 Day Accts";#N/A,#N/A,FALSE,"Tickmarks"}</definedName>
    <definedName name="ssss" localSheetId="31" hidden="1">{#N/A,#N/A,FALSE,"Aging Summary";#N/A,#N/A,FALSE,"Ratio Analysis";#N/A,#N/A,FALSE,"Test 120 Day Accts";#N/A,#N/A,FALSE,"Tickmarks"}</definedName>
    <definedName name="ssss" localSheetId="32" hidden="1">{#N/A,#N/A,FALSE,"Aging Summary";#N/A,#N/A,FALSE,"Ratio Analysis";#N/A,#N/A,FALSE,"Test 120 Day Accts";#N/A,#N/A,FALSE,"Tickmarks"}</definedName>
    <definedName name="ssss" localSheetId="33" hidden="1">{#N/A,#N/A,FALSE,"Aging Summary";#N/A,#N/A,FALSE,"Ratio Analysis";#N/A,#N/A,FALSE,"Test 120 Day Accts";#N/A,#N/A,FALSE,"Tickmarks"}</definedName>
    <definedName name="ssss" localSheetId="34" hidden="1">{#N/A,#N/A,FALSE,"Aging Summary";#N/A,#N/A,FALSE,"Ratio Analysis";#N/A,#N/A,FALSE,"Test 120 Day Accts";#N/A,#N/A,FALSE,"Tickmarks"}</definedName>
    <definedName name="ssss" localSheetId="35" hidden="1">{#N/A,#N/A,FALSE,"Aging Summary";#N/A,#N/A,FALSE,"Ratio Analysis";#N/A,#N/A,FALSE,"Test 120 Day Accts";#N/A,#N/A,FALSE,"Tickmarks"}</definedName>
    <definedName name="ssss" localSheetId="36" hidden="1">{#N/A,#N/A,FALSE,"Aging Summary";#N/A,#N/A,FALSE,"Ratio Analysis";#N/A,#N/A,FALSE,"Test 120 Day Accts";#N/A,#N/A,FALSE,"Tickmarks"}</definedName>
    <definedName name="ssss" localSheetId="37" hidden="1">{#N/A,#N/A,FALSE,"Aging Summary";#N/A,#N/A,FALSE,"Ratio Analysis";#N/A,#N/A,FALSE,"Test 120 Day Accts";#N/A,#N/A,FALSE,"Tickmarks"}</definedName>
    <definedName name="ssss" localSheetId="38" hidden="1">{#N/A,#N/A,FALSE,"Aging Summary";#N/A,#N/A,FALSE,"Ratio Analysis";#N/A,#N/A,FALSE,"Test 120 Day Accts";#N/A,#N/A,FALSE,"Tickmarks"}</definedName>
    <definedName name="ssss" localSheetId="39" hidden="1">{#N/A,#N/A,FALSE,"Aging Summary";#N/A,#N/A,FALSE,"Ratio Analysis";#N/A,#N/A,FALSE,"Test 120 Day Accts";#N/A,#N/A,FALSE,"Tickmarks"}</definedName>
    <definedName name="ssss" localSheetId="40" hidden="1">{#N/A,#N/A,FALSE,"Aging Summary";#N/A,#N/A,FALSE,"Ratio Analysis";#N/A,#N/A,FALSE,"Test 120 Day Accts";#N/A,#N/A,FALSE,"Tickmarks"}</definedName>
    <definedName name="ssss" localSheetId="41" hidden="1">{#N/A,#N/A,FALSE,"Aging Summary";#N/A,#N/A,FALSE,"Ratio Analysis";#N/A,#N/A,FALSE,"Test 120 Day Accts";#N/A,#N/A,FALSE,"Tickmarks"}</definedName>
    <definedName name="ssss" localSheetId="42" hidden="1">{#N/A,#N/A,FALSE,"Aging Summary";#N/A,#N/A,FALSE,"Ratio Analysis";#N/A,#N/A,FALSE,"Test 120 Day Accts";#N/A,#N/A,FALSE,"Tickmarks"}</definedName>
    <definedName name="ssss" localSheetId="45" hidden="1">{#N/A,#N/A,FALSE,"Aging Summary";#N/A,#N/A,FALSE,"Ratio Analysis";#N/A,#N/A,FALSE,"Test 120 Day Accts";#N/A,#N/A,FALSE,"Tickmarks"}</definedName>
    <definedName name="ssss" localSheetId="43" hidden="1">{#N/A,#N/A,FALSE,"Aging Summary";#N/A,#N/A,FALSE,"Ratio Analysis";#N/A,#N/A,FALSE,"Test 120 Day Accts";#N/A,#N/A,FALSE,"Tickmarks"}</definedName>
    <definedName name="ssss" localSheetId="44" hidden="1">{#N/A,#N/A,FALSE,"Aging Summary";#N/A,#N/A,FALSE,"Ratio Analysis";#N/A,#N/A,FALSE,"Test 120 Day Accts";#N/A,#N/A,FALSE,"Tickmarks"}</definedName>
    <definedName name="ssss" localSheetId="46" hidden="1">{#N/A,#N/A,FALSE,"Aging Summary";#N/A,#N/A,FALSE,"Ratio Analysis";#N/A,#N/A,FALSE,"Test 120 Day Accts";#N/A,#N/A,FALSE,"Tickmarks"}</definedName>
    <definedName name="ssss" localSheetId="47" hidden="1">{#N/A,#N/A,FALSE,"Aging Summary";#N/A,#N/A,FALSE,"Ratio Analysis";#N/A,#N/A,FALSE,"Test 120 Day Accts";#N/A,#N/A,FALSE,"Tickmarks"}</definedName>
    <definedName name="ssss" localSheetId="48" hidden="1">{#N/A,#N/A,FALSE,"Aging Summary";#N/A,#N/A,FALSE,"Ratio Analysis";#N/A,#N/A,FALSE,"Test 120 Day Accts";#N/A,#N/A,FALSE,"Tickmarks"}</definedName>
    <definedName name="ssss" localSheetId="49" hidden="1">{#N/A,#N/A,FALSE,"Aging Summary";#N/A,#N/A,FALSE,"Ratio Analysis";#N/A,#N/A,FALSE,"Test 120 Day Accts";#N/A,#N/A,FALSE,"Tickmarks"}</definedName>
    <definedName name="ssss" localSheetId="50" hidden="1">{#N/A,#N/A,FALSE,"Aging Summary";#N/A,#N/A,FALSE,"Ratio Analysis";#N/A,#N/A,FALSE,"Test 120 Day Accts";#N/A,#N/A,FALSE,"Tickmarks"}</definedName>
    <definedName name="ssss" localSheetId="51" hidden="1">{#N/A,#N/A,FALSE,"Aging Summary";#N/A,#N/A,FALSE,"Ratio Analysis";#N/A,#N/A,FALSE,"Test 120 Day Accts";#N/A,#N/A,FALSE,"Tickmarks"}</definedName>
    <definedName name="ssss" localSheetId="52" hidden="1">{#N/A,#N/A,FALSE,"Aging Summary";#N/A,#N/A,FALSE,"Ratio Analysis";#N/A,#N/A,FALSE,"Test 120 Day Accts";#N/A,#N/A,FALSE,"Tickmarks"}</definedName>
    <definedName name="ssss" localSheetId="53" hidden="1">{#N/A,#N/A,FALSE,"Aging Summary";#N/A,#N/A,FALSE,"Ratio Analysis";#N/A,#N/A,FALSE,"Test 120 Day Accts";#N/A,#N/A,FALSE,"Tickmarks"}</definedName>
    <definedName name="ssss" localSheetId="54" hidden="1">{#N/A,#N/A,FALSE,"Aging Summary";#N/A,#N/A,FALSE,"Ratio Analysis";#N/A,#N/A,FALSE,"Test 120 Day Accts";#N/A,#N/A,FALSE,"Tickmarks"}</definedName>
    <definedName name="ssss" localSheetId="55" hidden="1">{#N/A,#N/A,FALSE,"Aging Summary";#N/A,#N/A,FALSE,"Ratio Analysis";#N/A,#N/A,FALSE,"Test 120 Day Accts";#N/A,#N/A,FALSE,"Tickmarks"}</definedName>
    <definedName name="ssss" localSheetId="56" hidden="1">{#N/A,#N/A,FALSE,"Aging Summary";#N/A,#N/A,FALSE,"Ratio Analysis";#N/A,#N/A,FALSE,"Test 120 Day Accts";#N/A,#N/A,FALSE,"Tickmarks"}</definedName>
    <definedName name="ssss" localSheetId="57" hidden="1">{#N/A,#N/A,FALSE,"Aging Summary";#N/A,#N/A,FALSE,"Ratio Analysis";#N/A,#N/A,FALSE,"Test 120 Day Accts";#N/A,#N/A,FALSE,"Tickmarks"}</definedName>
    <definedName name="ssss" localSheetId="58" hidden="1">{#N/A,#N/A,FALSE,"Aging Summary";#N/A,#N/A,FALSE,"Ratio Analysis";#N/A,#N/A,FALSE,"Test 120 Day Accts";#N/A,#N/A,FALSE,"Tickmarks"}</definedName>
    <definedName name="ssss" localSheetId="59" hidden="1">{#N/A,#N/A,FALSE,"Aging Summary";#N/A,#N/A,FALSE,"Ratio Analysis";#N/A,#N/A,FALSE,"Test 120 Day Accts";#N/A,#N/A,FALSE,"Tickmarks"}</definedName>
    <definedName name="ssss" localSheetId="60" hidden="1">{#N/A,#N/A,FALSE,"Aging Summary";#N/A,#N/A,FALSE,"Ratio Analysis";#N/A,#N/A,FALSE,"Test 120 Day Accts";#N/A,#N/A,FALSE,"Tickmarks"}</definedName>
    <definedName name="ssss" localSheetId="61" hidden="1">{#N/A,#N/A,FALSE,"Aging Summary";#N/A,#N/A,FALSE,"Ratio Analysis";#N/A,#N/A,FALSE,"Test 120 Day Accts";#N/A,#N/A,FALSE,"Tickmarks"}</definedName>
    <definedName name="ssss" localSheetId="62" hidden="1">{#N/A,#N/A,FALSE,"Aging Summary";#N/A,#N/A,FALSE,"Ratio Analysis";#N/A,#N/A,FALSE,"Test 120 Day Accts";#N/A,#N/A,FALSE,"Tickmarks"}</definedName>
    <definedName name="ssss" localSheetId="63" hidden="1">{#N/A,#N/A,FALSE,"Aging Summary";#N/A,#N/A,FALSE,"Ratio Analysis";#N/A,#N/A,FALSE,"Test 120 Day Accts";#N/A,#N/A,FALSE,"Tickmarks"}</definedName>
    <definedName name="ssss" localSheetId="64" hidden="1">{#N/A,#N/A,FALSE,"Aging Summary";#N/A,#N/A,FALSE,"Ratio Analysis";#N/A,#N/A,FALSE,"Test 120 Day Accts";#N/A,#N/A,FALSE,"Tickmarks"}</definedName>
    <definedName name="ssss" localSheetId="65" hidden="1">{#N/A,#N/A,FALSE,"Aging Summary";#N/A,#N/A,FALSE,"Ratio Analysis";#N/A,#N/A,FALSE,"Test 120 Day Accts";#N/A,#N/A,FALSE,"Tickmarks"}</definedName>
    <definedName name="ssss" localSheetId="66" hidden="1">{#N/A,#N/A,FALSE,"Aging Summary";#N/A,#N/A,FALSE,"Ratio Analysis";#N/A,#N/A,FALSE,"Test 120 Day Accts";#N/A,#N/A,FALSE,"Tickmarks"}</definedName>
    <definedName name="ssss" localSheetId="67" hidden="1">{#N/A,#N/A,FALSE,"Aging Summary";#N/A,#N/A,FALSE,"Ratio Analysis";#N/A,#N/A,FALSE,"Test 120 Day Accts";#N/A,#N/A,FALSE,"Tickmarks"}</definedName>
    <definedName name="ssss" localSheetId="68" hidden="1">{#N/A,#N/A,FALSE,"Aging Summary";#N/A,#N/A,FALSE,"Ratio Analysis";#N/A,#N/A,FALSE,"Test 120 Day Accts";#N/A,#N/A,FALSE,"Tickmarks"}</definedName>
    <definedName name="ssss" localSheetId="69" hidden="1">{#N/A,#N/A,FALSE,"Aging Summary";#N/A,#N/A,FALSE,"Ratio Analysis";#N/A,#N/A,FALSE,"Test 120 Day Accts";#N/A,#N/A,FALSE,"Tickmarks"}</definedName>
    <definedName name="ssss" localSheetId="70" hidden="1">{#N/A,#N/A,FALSE,"Aging Summary";#N/A,#N/A,FALSE,"Ratio Analysis";#N/A,#N/A,FALSE,"Test 120 Day Accts";#N/A,#N/A,FALSE,"Tickmarks"}</definedName>
    <definedName name="ssss" localSheetId="71" hidden="1">{#N/A,#N/A,FALSE,"Aging Summary";#N/A,#N/A,FALSE,"Ratio Analysis";#N/A,#N/A,FALSE,"Test 120 Day Accts";#N/A,#N/A,FALSE,"Tickmarks"}</definedName>
    <definedName name="ssss" localSheetId="72" hidden="1">{#N/A,#N/A,FALSE,"Aging Summary";#N/A,#N/A,FALSE,"Ratio Analysis";#N/A,#N/A,FALSE,"Test 120 Day Accts";#N/A,#N/A,FALSE,"Tickmarks"}</definedName>
    <definedName name="ssss" localSheetId="73" hidden="1">{#N/A,#N/A,FALSE,"Aging Summary";#N/A,#N/A,FALSE,"Ratio Analysis";#N/A,#N/A,FALSE,"Test 120 Day Accts";#N/A,#N/A,FALSE,"Tickmarks"}</definedName>
    <definedName name="ssss" localSheetId="74" hidden="1">{#N/A,#N/A,FALSE,"Aging Summary";#N/A,#N/A,FALSE,"Ratio Analysis";#N/A,#N/A,FALSE,"Test 120 Day Accts";#N/A,#N/A,FALSE,"Tickmarks"}</definedName>
    <definedName name="ssss" localSheetId="75" hidden="1">{#N/A,#N/A,FALSE,"Aging Summary";#N/A,#N/A,FALSE,"Ratio Analysis";#N/A,#N/A,FALSE,"Test 120 Day Accts";#N/A,#N/A,FALSE,"Tickmarks"}</definedName>
    <definedName name="ssss" localSheetId="76" hidden="1">{#N/A,#N/A,FALSE,"Aging Summary";#N/A,#N/A,FALSE,"Ratio Analysis";#N/A,#N/A,FALSE,"Test 120 Day Accts";#N/A,#N/A,FALSE,"Tickmarks"}</definedName>
    <definedName name="ssss" localSheetId="77" hidden="1">{#N/A,#N/A,FALSE,"Aging Summary";#N/A,#N/A,FALSE,"Ratio Analysis";#N/A,#N/A,FALSE,"Test 120 Day Accts";#N/A,#N/A,FALSE,"Tickmarks"}</definedName>
    <definedName name="ssss" localSheetId="78" hidden="1">{#N/A,#N/A,FALSE,"Aging Summary";#N/A,#N/A,FALSE,"Ratio Analysis";#N/A,#N/A,FALSE,"Test 120 Day Accts";#N/A,#N/A,FALSE,"Tickmarks"}</definedName>
    <definedName name="ssss" localSheetId="79" hidden="1">{#N/A,#N/A,FALSE,"Aging Summary";#N/A,#N/A,FALSE,"Ratio Analysis";#N/A,#N/A,FALSE,"Test 120 Day Accts";#N/A,#N/A,FALSE,"Tickmarks"}</definedName>
    <definedName name="ssss" localSheetId="80" hidden="1">{#N/A,#N/A,FALSE,"Aging Summary";#N/A,#N/A,FALSE,"Ratio Analysis";#N/A,#N/A,FALSE,"Test 120 Day Accts";#N/A,#N/A,FALSE,"Tickmarks"}</definedName>
    <definedName name="ssss" localSheetId="81" hidden="1">{#N/A,#N/A,FALSE,"Aging Summary";#N/A,#N/A,FALSE,"Ratio Analysis";#N/A,#N/A,FALSE,"Test 120 Day Accts";#N/A,#N/A,FALSE,"Tickmarks"}</definedName>
    <definedName name="ssss" localSheetId="82" hidden="1">{#N/A,#N/A,FALSE,"Aging Summary";#N/A,#N/A,FALSE,"Ratio Analysis";#N/A,#N/A,FALSE,"Test 120 Day Accts";#N/A,#N/A,FALSE,"Tickmarks"}</definedName>
    <definedName name="ssss" localSheetId="83" hidden="1">{#N/A,#N/A,FALSE,"Aging Summary";#N/A,#N/A,FALSE,"Ratio Analysis";#N/A,#N/A,FALSE,"Test 120 Day Accts";#N/A,#N/A,FALSE,"Tickmarks"}</definedName>
    <definedName name="ssss" localSheetId="84" hidden="1">{#N/A,#N/A,FALSE,"Aging Summary";#N/A,#N/A,FALSE,"Ratio Analysis";#N/A,#N/A,FALSE,"Test 120 Day Accts";#N/A,#N/A,FALSE,"Tickmarks"}</definedName>
    <definedName name="ssss" localSheetId="85" hidden="1">{#N/A,#N/A,FALSE,"Aging Summary";#N/A,#N/A,FALSE,"Ratio Analysis";#N/A,#N/A,FALSE,"Test 120 Day Accts";#N/A,#N/A,FALSE,"Tickmarks"}</definedName>
    <definedName name="ssss" localSheetId="86" hidden="1">{#N/A,#N/A,FALSE,"Aging Summary";#N/A,#N/A,FALSE,"Ratio Analysis";#N/A,#N/A,FALSE,"Test 120 Day Accts";#N/A,#N/A,FALSE,"Tickmarks"}</definedName>
    <definedName name="ssss" localSheetId="87" hidden="1">{#N/A,#N/A,FALSE,"Aging Summary";#N/A,#N/A,FALSE,"Ratio Analysis";#N/A,#N/A,FALSE,"Test 120 Day Accts";#N/A,#N/A,FALSE,"Tickmarks"}</definedName>
    <definedName name="ssss" localSheetId="88" hidden="1">{#N/A,#N/A,FALSE,"Aging Summary";#N/A,#N/A,FALSE,"Ratio Analysis";#N/A,#N/A,FALSE,"Test 120 Day Accts";#N/A,#N/A,FALSE,"Tickmarks"}</definedName>
    <definedName name="ssss" localSheetId="89" hidden="1">{#N/A,#N/A,FALSE,"Aging Summary";#N/A,#N/A,FALSE,"Ratio Analysis";#N/A,#N/A,FALSE,"Test 120 Day Accts";#N/A,#N/A,FALSE,"Tickmarks"}</definedName>
    <definedName name="ssss" localSheetId="90" hidden="1">{#N/A,#N/A,FALSE,"Aging Summary";#N/A,#N/A,FALSE,"Ratio Analysis";#N/A,#N/A,FALSE,"Test 120 Day Accts";#N/A,#N/A,FALSE,"Tickmarks"}</definedName>
    <definedName name="ssss" localSheetId="91" hidden="1">{#N/A,#N/A,FALSE,"Aging Summary";#N/A,#N/A,FALSE,"Ratio Analysis";#N/A,#N/A,FALSE,"Test 120 Day Accts";#N/A,#N/A,FALSE,"Tickmarks"}</definedName>
    <definedName name="ssss" localSheetId="92" hidden="1">{#N/A,#N/A,FALSE,"Aging Summary";#N/A,#N/A,FALSE,"Ratio Analysis";#N/A,#N/A,FALSE,"Test 120 Day Accts";#N/A,#N/A,FALSE,"Tickmarks"}</definedName>
    <definedName name="ssss" localSheetId="93" hidden="1">{#N/A,#N/A,FALSE,"Aging Summary";#N/A,#N/A,FALSE,"Ratio Analysis";#N/A,#N/A,FALSE,"Test 120 Day Accts";#N/A,#N/A,FALSE,"Tickmarks"}</definedName>
    <definedName name="ssss" localSheetId="94" hidden="1">{#N/A,#N/A,FALSE,"Aging Summary";#N/A,#N/A,FALSE,"Ratio Analysis";#N/A,#N/A,FALSE,"Test 120 Day Accts";#N/A,#N/A,FALSE,"Tickmarks"}</definedName>
    <definedName name="ssss" localSheetId="95" hidden="1">{#N/A,#N/A,FALSE,"Aging Summary";#N/A,#N/A,FALSE,"Ratio Analysis";#N/A,#N/A,FALSE,"Test 120 Day Accts";#N/A,#N/A,FALSE,"Tickmarks"}</definedName>
    <definedName name="ssss" localSheetId="96" hidden="1">{#N/A,#N/A,FALSE,"Aging Summary";#N/A,#N/A,FALSE,"Ratio Analysis";#N/A,#N/A,FALSE,"Test 120 Day Accts";#N/A,#N/A,FALSE,"Tickmarks"}</definedName>
    <definedName name="ssss" localSheetId="97" hidden="1">{#N/A,#N/A,FALSE,"Aging Summary";#N/A,#N/A,FALSE,"Ratio Analysis";#N/A,#N/A,FALSE,"Test 120 Day Accts";#N/A,#N/A,FALSE,"Tickmarks"}</definedName>
    <definedName name="ssss" localSheetId="98" hidden="1">{#N/A,#N/A,FALSE,"Aging Summary";#N/A,#N/A,FALSE,"Ratio Analysis";#N/A,#N/A,FALSE,"Test 120 Day Accts";#N/A,#N/A,FALSE,"Tickmarks"}</definedName>
    <definedName name="ssss" localSheetId="99" hidden="1">{#N/A,#N/A,FALSE,"Aging Summary";#N/A,#N/A,FALSE,"Ratio Analysis";#N/A,#N/A,FALSE,"Test 120 Day Accts";#N/A,#N/A,FALSE,"Tickmarks"}</definedName>
    <definedName name="ssss" localSheetId="15" hidden="1">{#N/A,#N/A,FALSE,"Aging Summary";#N/A,#N/A,FALSE,"Ratio Analysis";#N/A,#N/A,FALSE,"Test 120 Day Accts";#N/A,#N/A,FALSE,"Tickmarks"}</definedName>
    <definedName name="ssss" localSheetId="16" hidden="1">{#N/A,#N/A,FALSE,"Aging Summary";#N/A,#N/A,FALSE,"Ratio Analysis";#N/A,#N/A,FALSE,"Test 120 Day Accts";#N/A,#N/A,FALSE,"Tickmarks"}</definedName>
    <definedName name="ssss" localSheetId="17" hidden="1">{#N/A,#N/A,FALSE,"Aging Summary";#N/A,#N/A,FALSE,"Ratio Analysis";#N/A,#N/A,FALSE,"Test 120 Day Accts";#N/A,#N/A,FALSE,"Tickmarks"}</definedName>
    <definedName name="ssss" localSheetId="18" hidden="1">{#N/A,#N/A,FALSE,"Aging Summary";#N/A,#N/A,FALSE,"Ratio Analysis";#N/A,#N/A,FALSE,"Test 120 Day Accts";#N/A,#N/A,FALSE,"Tickmarks"}</definedName>
    <definedName name="ssss" localSheetId="19" hidden="1">{#N/A,#N/A,FALSE,"Aging Summary";#N/A,#N/A,FALSE,"Ratio Analysis";#N/A,#N/A,FALSE,"Test 120 Day Accts";#N/A,#N/A,FALSE,"Tickmarks"}</definedName>
    <definedName name="ssss" localSheetId="20" hidden="1">{#N/A,#N/A,FALSE,"Aging Summary";#N/A,#N/A,FALSE,"Ratio Analysis";#N/A,#N/A,FALSE,"Test 120 Day Accts";#N/A,#N/A,FALSE,"Tickmarks"}</definedName>
    <definedName name="ssss" localSheetId="21" hidden="1">{#N/A,#N/A,FALSE,"Aging Summary";#N/A,#N/A,FALSE,"Ratio Analysis";#N/A,#N/A,FALSE,"Test 120 Day Accts";#N/A,#N/A,FALSE,"Tickmarks"}</definedName>
    <definedName name="ssss" localSheetId="14" hidden="1">{#N/A,#N/A,FALSE,"Aging Summary";#N/A,#N/A,FALSE,"Ratio Analysis";#N/A,#N/A,FALSE,"Test 120 Day Accts";#N/A,#N/A,FALSE,"Tickmarks"}</definedName>
    <definedName name="ssss" localSheetId="7" hidden="1">{#N/A,#N/A,FALSE,"Aging Summary";#N/A,#N/A,FALSE,"Ratio Analysis";#N/A,#N/A,FALSE,"Test 120 Day Accts";#N/A,#N/A,FALSE,"Tickmarks"}</definedName>
    <definedName name="ssss" localSheetId="8" hidden="1">{#N/A,#N/A,FALSE,"Aging Summary";#N/A,#N/A,FALSE,"Ratio Analysis";#N/A,#N/A,FALSE,"Test 120 Day Accts";#N/A,#N/A,FALSE,"Tickmarks"}</definedName>
    <definedName name="ssss" localSheetId="9" hidden="1">{#N/A,#N/A,FALSE,"Aging Summary";#N/A,#N/A,FALSE,"Ratio Analysis";#N/A,#N/A,FALSE,"Test 120 Day Accts";#N/A,#N/A,FALSE,"Tickmarks"}</definedName>
    <definedName name="ssss" localSheetId="10" hidden="1">{#N/A,#N/A,FALSE,"Aging Summary";#N/A,#N/A,FALSE,"Ratio Analysis";#N/A,#N/A,FALSE,"Test 120 Day Accts";#N/A,#N/A,FALSE,"Tickmarks"}</definedName>
    <definedName name="ssss" localSheetId="11" hidden="1">{#N/A,#N/A,FALSE,"Aging Summary";#N/A,#N/A,FALSE,"Ratio Analysis";#N/A,#N/A,FALSE,"Test 120 Day Accts";#N/A,#N/A,FALSE,"Tickmarks"}</definedName>
    <definedName name="ssss" localSheetId="12" hidden="1">{#N/A,#N/A,FALSE,"Aging Summary";#N/A,#N/A,FALSE,"Ratio Analysis";#N/A,#N/A,FALSE,"Test 120 Day Accts";#N/A,#N/A,FALSE,"Tickmarks"}</definedName>
    <definedName name="ssss" localSheetId="13" hidden="1">{#N/A,#N/A,FALSE,"Aging Summary";#N/A,#N/A,FALSE,"Ratio Analysis";#N/A,#N/A,FALSE,"Test 120 Day Accts";#N/A,#N/A,FALSE,"Tickmarks"}</definedName>
    <definedName name="ssss" localSheetId="5" hidden="1">{#N/A,#N/A,FALSE,"Aging Summary";#N/A,#N/A,FALSE,"Ratio Analysis";#N/A,#N/A,FALSE,"Test 120 Day Accts";#N/A,#N/A,FALSE,"Tickmarks"}</definedName>
    <definedName name="ssss" localSheetId="6" hidden="1">{#N/A,#N/A,FALSE,"Aging Summary";#N/A,#N/A,FALSE,"Ratio Analysis";#N/A,#N/A,FALSE,"Test 120 Day Accts";#N/A,#N/A,FALSE,"Tickmarks"}</definedName>
    <definedName name="ssss" hidden="1">{#N/A,#N/A,FALSE,"Aging Summary";#N/A,#N/A,FALSE,"Ratio Analysis";#N/A,#N/A,FALSE,"Test 120 Day Accts";#N/A,#N/A,FALSE,"Tickmarks"}</definedName>
    <definedName name="STANDARD_ROW" localSheetId="22">#REF!</definedName>
    <definedName name="STANDARD_ROW" localSheetId="23">#REF!</definedName>
    <definedName name="STANDARD_ROW" localSheetId="24">#REF!</definedName>
    <definedName name="STANDARD_ROW" localSheetId="25">#REF!</definedName>
    <definedName name="STANDARD_ROW" localSheetId="26">#REF!</definedName>
    <definedName name="STANDARD_ROW" localSheetId="27">#REF!</definedName>
    <definedName name="STANDARD_ROW" localSheetId="28">#REF!</definedName>
    <definedName name="STANDARD_ROW" localSheetId="29">#REF!</definedName>
    <definedName name="STANDARD_ROW" localSheetId="30">#REF!</definedName>
    <definedName name="STANDARD_ROW" localSheetId="31">#REF!</definedName>
    <definedName name="STANDARD_ROW" localSheetId="32">#REF!</definedName>
    <definedName name="STANDARD_ROW" localSheetId="33">#REF!</definedName>
    <definedName name="STANDARD_ROW" localSheetId="34">#REF!</definedName>
    <definedName name="STANDARD_ROW" localSheetId="35">#REF!</definedName>
    <definedName name="STANDARD_ROW" localSheetId="36">#REF!</definedName>
    <definedName name="STANDARD_ROW" localSheetId="37">#REF!</definedName>
    <definedName name="STANDARD_ROW" localSheetId="38">#REF!</definedName>
    <definedName name="STANDARD_ROW" localSheetId="39">#REF!</definedName>
    <definedName name="STANDARD_ROW" localSheetId="40">#REF!</definedName>
    <definedName name="STANDARD_ROW" localSheetId="41">#REF!</definedName>
    <definedName name="STANDARD_ROW" localSheetId="42">#REF!</definedName>
    <definedName name="STANDARD_ROW" localSheetId="45">#REF!</definedName>
    <definedName name="STANDARD_ROW" localSheetId="43">#REF!</definedName>
    <definedName name="STANDARD_ROW" localSheetId="44">#REF!</definedName>
    <definedName name="STANDARD_ROW" localSheetId="46">#REF!</definedName>
    <definedName name="STANDARD_ROW" localSheetId="47">#REF!</definedName>
    <definedName name="STANDARD_ROW" localSheetId="48">#REF!</definedName>
    <definedName name="STANDARD_ROW" localSheetId="49">#REF!</definedName>
    <definedName name="STANDARD_ROW" localSheetId="50">#REF!</definedName>
    <definedName name="STANDARD_ROW" localSheetId="51">#REF!</definedName>
    <definedName name="STANDARD_ROW" localSheetId="52">#REF!</definedName>
    <definedName name="STANDARD_ROW" localSheetId="53">#REF!</definedName>
    <definedName name="STANDARD_ROW" localSheetId="54">#REF!</definedName>
    <definedName name="STANDARD_ROW" localSheetId="55">#REF!</definedName>
    <definedName name="STANDARD_ROW" localSheetId="56">#REF!</definedName>
    <definedName name="STANDARD_ROW" localSheetId="57">#REF!</definedName>
    <definedName name="STANDARD_ROW" localSheetId="58">#REF!</definedName>
    <definedName name="STANDARD_ROW" localSheetId="59">#REF!</definedName>
    <definedName name="STANDARD_ROW" localSheetId="60">#REF!</definedName>
    <definedName name="STANDARD_ROW" localSheetId="61">#REF!</definedName>
    <definedName name="STANDARD_ROW" localSheetId="62">#REF!</definedName>
    <definedName name="STANDARD_ROW" localSheetId="63">#REF!</definedName>
    <definedName name="STANDARD_ROW" localSheetId="64">#REF!</definedName>
    <definedName name="STANDARD_ROW" localSheetId="65">#REF!</definedName>
    <definedName name="STANDARD_ROW" localSheetId="66">#REF!</definedName>
    <definedName name="STANDARD_ROW" localSheetId="67">#REF!</definedName>
    <definedName name="STANDARD_ROW" localSheetId="68">#REF!</definedName>
    <definedName name="STANDARD_ROW" localSheetId="69">#REF!</definedName>
    <definedName name="STANDARD_ROW" localSheetId="70">#REF!</definedName>
    <definedName name="STANDARD_ROW" localSheetId="71">#REF!</definedName>
    <definedName name="STANDARD_ROW" localSheetId="72">#REF!</definedName>
    <definedName name="STANDARD_ROW" localSheetId="73">#REF!</definedName>
    <definedName name="STANDARD_ROW" localSheetId="74">#REF!</definedName>
    <definedName name="STANDARD_ROW" localSheetId="75">#REF!</definedName>
    <definedName name="STANDARD_ROW" localSheetId="76">#REF!</definedName>
    <definedName name="STANDARD_ROW" localSheetId="77">#REF!</definedName>
    <definedName name="STANDARD_ROW" localSheetId="78">#REF!</definedName>
    <definedName name="STANDARD_ROW" localSheetId="79">#REF!</definedName>
    <definedName name="STANDARD_ROW" localSheetId="80">#REF!</definedName>
    <definedName name="STANDARD_ROW" localSheetId="81">#REF!</definedName>
    <definedName name="STANDARD_ROW" localSheetId="82">#REF!</definedName>
    <definedName name="STANDARD_ROW" localSheetId="83">#REF!</definedName>
    <definedName name="STANDARD_ROW" localSheetId="84">#REF!</definedName>
    <definedName name="STANDARD_ROW" localSheetId="85">#REF!</definedName>
    <definedName name="STANDARD_ROW" localSheetId="86">#REF!</definedName>
    <definedName name="STANDARD_ROW" localSheetId="87">#REF!</definedName>
    <definedName name="STANDARD_ROW" localSheetId="88">#REF!</definedName>
    <definedName name="STANDARD_ROW" localSheetId="89">#REF!</definedName>
    <definedName name="STANDARD_ROW" localSheetId="90">#REF!</definedName>
    <definedName name="STANDARD_ROW" localSheetId="91">#REF!</definedName>
    <definedName name="STANDARD_ROW" localSheetId="92">#REF!</definedName>
    <definedName name="STANDARD_ROW" localSheetId="93">#REF!</definedName>
    <definedName name="STANDARD_ROW" localSheetId="94">#REF!</definedName>
    <definedName name="STANDARD_ROW" localSheetId="95">#REF!</definedName>
    <definedName name="STANDARD_ROW" localSheetId="96">#REF!</definedName>
    <definedName name="STANDARD_ROW" localSheetId="97">#REF!</definedName>
    <definedName name="STANDARD_ROW" localSheetId="98">#REF!</definedName>
    <definedName name="STANDARD_ROW" localSheetId="99">#REF!</definedName>
    <definedName name="STANDARD_ROW" localSheetId="15">#REF!</definedName>
    <definedName name="STANDARD_ROW" localSheetId="16">#REF!</definedName>
    <definedName name="STANDARD_ROW" localSheetId="17">#REF!</definedName>
    <definedName name="STANDARD_ROW" localSheetId="18">#REF!</definedName>
    <definedName name="STANDARD_ROW" localSheetId="19">#REF!</definedName>
    <definedName name="STANDARD_ROW" localSheetId="20">#REF!</definedName>
    <definedName name="STANDARD_ROW" localSheetId="21">#REF!</definedName>
    <definedName name="STANDARD_ROW" localSheetId="14">#REF!</definedName>
    <definedName name="STANDARD_ROW" localSheetId="7">#REF!</definedName>
    <definedName name="STANDARD_ROW" localSheetId="8">#REF!</definedName>
    <definedName name="STANDARD_ROW" localSheetId="9">#REF!</definedName>
    <definedName name="STANDARD_ROW" localSheetId="10">#REF!</definedName>
    <definedName name="STANDARD_ROW" localSheetId="11">#REF!</definedName>
    <definedName name="STANDARD_ROW" localSheetId="12">#REF!</definedName>
    <definedName name="STANDARD_ROW" localSheetId="13">#REF!</definedName>
    <definedName name="STANDARD_ROW" localSheetId="5">#REF!</definedName>
    <definedName name="STANDARD_ROW" localSheetId="6">#REF!</definedName>
    <definedName name="STANDARD_ROW">#REF!</definedName>
    <definedName name="susan">"Comment 15"</definedName>
    <definedName name="test" localSheetId="22">#REF!</definedName>
    <definedName name="test" localSheetId="23">#REF!</definedName>
    <definedName name="test" localSheetId="24">#REF!</definedName>
    <definedName name="test" localSheetId="25">#REF!</definedName>
    <definedName name="test" localSheetId="26">#REF!</definedName>
    <definedName name="test" localSheetId="27">#REF!</definedName>
    <definedName name="test" localSheetId="28">#REF!</definedName>
    <definedName name="test" localSheetId="29">#REF!</definedName>
    <definedName name="test" localSheetId="30">#REF!</definedName>
    <definedName name="test" localSheetId="31">#REF!</definedName>
    <definedName name="test" localSheetId="32">#REF!</definedName>
    <definedName name="test" localSheetId="33">#REF!</definedName>
    <definedName name="test" localSheetId="34">#REF!</definedName>
    <definedName name="test" localSheetId="35">#REF!</definedName>
    <definedName name="test" localSheetId="36">#REF!</definedName>
    <definedName name="test" localSheetId="37">#REF!</definedName>
    <definedName name="test" localSheetId="38">#REF!</definedName>
    <definedName name="test" localSheetId="39">#REF!</definedName>
    <definedName name="test" localSheetId="40">#REF!</definedName>
    <definedName name="test" localSheetId="41">#REF!</definedName>
    <definedName name="test" localSheetId="42">#REF!</definedName>
    <definedName name="test" localSheetId="45">#REF!</definedName>
    <definedName name="test" localSheetId="43">#REF!</definedName>
    <definedName name="test" localSheetId="44">#REF!</definedName>
    <definedName name="test" localSheetId="46">#REF!</definedName>
    <definedName name="test" localSheetId="47">#REF!</definedName>
    <definedName name="test" localSheetId="48">#REF!</definedName>
    <definedName name="test" localSheetId="49">#REF!</definedName>
    <definedName name="test" localSheetId="50">#REF!</definedName>
    <definedName name="test" localSheetId="51">#REF!</definedName>
    <definedName name="test" localSheetId="52">#REF!</definedName>
    <definedName name="test" localSheetId="53">#REF!</definedName>
    <definedName name="test" localSheetId="54">#REF!</definedName>
    <definedName name="test" localSheetId="55">#REF!</definedName>
    <definedName name="test" localSheetId="56">#REF!</definedName>
    <definedName name="test" localSheetId="57">#REF!</definedName>
    <definedName name="test" localSheetId="58">#REF!</definedName>
    <definedName name="test" localSheetId="59">#REF!</definedName>
    <definedName name="test" localSheetId="60">#REF!</definedName>
    <definedName name="test" localSheetId="61">#REF!</definedName>
    <definedName name="test" localSheetId="62">#REF!</definedName>
    <definedName name="test" localSheetId="63">#REF!</definedName>
    <definedName name="test" localSheetId="64">#REF!</definedName>
    <definedName name="test" localSheetId="65">#REF!</definedName>
    <definedName name="test" localSheetId="66">#REF!</definedName>
    <definedName name="test" localSheetId="67">#REF!</definedName>
    <definedName name="test" localSheetId="68">#REF!</definedName>
    <definedName name="test" localSheetId="69">#REF!</definedName>
    <definedName name="test" localSheetId="70">#REF!</definedName>
    <definedName name="test" localSheetId="71">#REF!</definedName>
    <definedName name="test" localSheetId="72">#REF!</definedName>
    <definedName name="test" localSheetId="73">#REF!</definedName>
    <definedName name="test" localSheetId="74">#REF!</definedName>
    <definedName name="test" localSheetId="75">#REF!</definedName>
    <definedName name="test" localSheetId="76">#REF!</definedName>
    <definedName name="test" localSheetId="77">#REF!</definedName>
    <definedName name="test" localSheetId="78">#REF!</definedName>
    <definedName name="test" localSheetId="79">#REF!</definedName>
    <definedName name="test" localSheetId="80">#REF!</definedName>
    <definedName name="test" localSheetId="81">#REF!</definedName>
    <definedName name="test" localSheetId="82">#REF!</definedName>
    <definedName name="test" localSheetId="83">#REF!</definedName>
    <definedName name="test" localSheetId="84">#REF!</definedName>
    <definedName name="test" localSheetId="85">#REF!</definedName>
    <definedName name="test" localSheetId="86">#REF!</definedName>
    <definedName name="test" localSheetId="87">#REF!</definedName>
    <definedName name="test" localSheetId="88">#REF!</definedName>
    <definedName name="test" localSheetId="89">#REF!</definedName>
    <definedName name="test" localSheetId="90">#REF!</definedName>
    <definedName name="test" localSheetId="91">#REF!</definedName>
    <definedName name="test" localSheetId="92">#REF!</definedName>
    <definedName name="test" localSheetId="93">#REF!</definedName>
    <definedName name="test" localSheetId="94">#REF!</definedName>
    <definedName name="test" localSheetId="95">#REF!</definedName>
    <definedName name="test" localSheetId="96">#REF!</definedName>
    <definedName name="test" localSheetId="97">#REF!</definedName>
    <definedName name="test" localSheetId="98">#REF!</definedName>
    <definedName name="test" localSheetId="99">#REF!</definedName>
    <definedName name="test" localSheetId="15">#REF!</definedName>
    <definedName name="test" localSheetId="16">#REF!</definedName>
    <definedName name="test" localSheetId="17">#REF!</definedName>
    <definedName name="test" localSheetId="18">#REF!</definedName>
    <definedName name="test" localSheetId="19">#REF!</definedName>
    <definedName name="test" localSheetId="20">#REF!</definedName>
    <definedName name="test" localSheetId="21">#REF!</definedName>
    <definedName name="test" localSheetId="14">#REF!</definedName>
    <definedName name="test" localSheetId="7">#REF!</definedName>
    <definedName name="test" localSheetId="8">#REF!</definedName>
    <definedName name="test" localSheetId="9">#REF!</definedName>
    <definedName name="test" localSheetId="10">#REF!</definedName>
    <definedName name="test" localSheetId="11">#REF!</definedName>
    <definedName name="test" localSheetId="12">#REF!</definedName>
    <definedName name="test" localSheetId="13">#REF!</definedName>
    <definedName name="test" localSheetId="5">#REF!</definedName>
    <definedName name="test" localSheetId="6">#REF!</definedName>
    <definedName name="test">#REF!</definedName>
    <definedName name="test1"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2" localSheetId="22">#REF!</definedName>
    <definedName name="test2" localSheetId="23">#REF!</definedName>
    <definedName name="test2" localSheetId="24">#REF!</definedName>
    <definedName name="test2" localSheetId="25">#REF!</definedName>
    <definedName name="test2" localSheetId="26">#REF!</definedName>
    <definedName name="test2" localSheetId="27">#REF!</definedName>
    <definedName name="test2" localSheetId="28">#REF!</definedName>
    <definedName name="test2" localSheetId="29">#REF!</definedName>
    <definedName name="test2" localSheetId="30">#REF!</definedName>
    <definedName name="test2" localSheetId="31">#REF!</definedName>
    <definedName name="test2" localSheetId="32">#REF!</definedName>
    <definedName name="test2" localSheetId="33">#REF!</definedName>
    <definedName name="test2" localSheetId="34">#REF!</definedName>
    <definedName name="test2" localSheetId="35">#REF!</definedName>
    <definedName name="test2" localSheetId="36">#REF!</definedName>
    <definedName name="test2" localSheetId="37">#REF!</definedName>
    <definedName name="test2" localSheetId="38">#REF!</definedName>
    <definedName name="test2" localSheetId="39">#REF!</definedName>
    <definedName name="test2" localSheetId="40">#REF!</definedName>
    <definedName name="test2" localSheetId="41">#REF!</definedName>
    <definedName name="test2" localSheetId="42">#REF!</definedName>
    <definedName name="test2" localSheetId="45">#REF!</definedName>
    <definedName name="test2" localSheetId="43">#REF!</definedName>
    <definedName name="test2" localSheetId="44">#REF!</definedName>
    <definedName name="test2" localSheetId="46">#REF!</definedName>
    <definedName name="test2" localSheetId="47">#REF!</definedName>
    <definedName name="test2" localSheetId="48">#REF!</definedName>
    <definedName name="test2" localSheetId="49">#REF!</definedName>
    <definedName name="test2" localSheetId="50">#REF!</definedName>
    <definedName name="test2" localSheetId="51">#REF!</definedName>
    <definedName name="test2" localSheetId="52">#REF!</definedName>
    <definedName name="test2" localSheetId="53">#REF!</definedName>
    <definedName name="test2" localSheetId="54">#REF!</definedName>
    <definedName name="test2" localSheetId="55">#REF!</definedName>
    <definedName name="test2" localSheetId="56">#REF!</definedName>
    <definedName name="test2" localSheetId="57">#REF!</definedName>
    <definedName name="test2" localSheetId="58">#REF!</definedName>
    <definedName name="test2" localSheetId="59">#REF!</definedName>
    <definedName name="test2" localSheetId="60">#REF!</definedName>
    <definedName name="test2" localSheetId="61">#REF!</definedName>
    <definedName name="test2" localSheetId="62">#REF!</definedName>
    <definedName name="test2" localSheetId="63">#REF!</definedName>
    <definedName name="test2" localSheetId="64">#REF!</definedName>
    <definedName name="test2" localSheetId="65">#REF!</definedName>
    <definedName name="test2" localSheetId="66">#REF!</definedName>
    <definedName name="test2" localSheetId="67">#REF!</definedName>
    <definedName name="test2" localSheetId="68">#REF!</definedName>
    <definedName name="test2" localSheetId="69">#REF!</definedName>
    <definedName name="test2" localSheetId="70">#REF!</definedName>
    <definedName name="test2" localSheetId="71">#REF!</definedName>
    <definedName name="test2" localSheetId="72">#REF!</definedName>
    <definedName name="test2" localSheetId="73">#REF!</definedName>
    <definedName name="test2" localSheetId="74">#REF!</definedName>
    <definedName name="test2" localSheetId="75">#REF!</definedName>
    <definedName name="test2" localSheetId="76">#REF!</definedName>
    <definedName name="test2" localSheetId="77">#REF!</definedName>
    <definedName name="test2" localSheetId="78">#REF!</definedName>
    <definedName name="test2" localSheetId="79">#REF!</definedName>
    <definedName name="test2" localSheetId="80">#REF!</definedName>
    <definedName name="test2" localSheetId="81">#REF!</definedName>
    <definedName name="test2" localSheetId="82">#REF!</definedName>
    <definedName name="test2" localSheetId="83">#REF!</definedName>
    <definedName name="test2" localSheetId="84">#REF!</definedName>
    <definedName name="test2" localSheetId="85">#REF!</definedName>
    <definedName name="test2" localSheetId="86">#REF!</definedName>
    <definedName name="test2" localSheetId="87">#REF!</definedName>
    <definedName name="test2" localSheetId="88">#REF!</definedName>
    <definedName name="test2" localSheetId="89">#REF!</definedName>
    <definedName name="test2" localSheetId="90">#REF!</definedName>
    <definedName name="test2" localSheetId="91">#REF!</definedName>
    <definedName name="test2" localSheetId="92">#REF!</definedName>
    <definedName name="test2" localSheetId="93">#REF!</definedName>
    <definedName name="test2" localSheetId="94">#REF!</definedName>
    <definedName name="test2" localSheetId="95">#REF!</definedName>
    <definedName name="test2" localSheetId="96">#REF!</definedName>
    <definedName name="test2" localSheetId="97">#REF!</definedName>
    <definedName name="test2" localSheetId="98">#REF!</definedName>
    <definedName name="test2" localSheetId="99">#REF!</definedName>
    <definedName name="test2" localSheetId="15">#REF!</definedName>
    <definedName name="test2" localSheetId="16">#REF!</definedName>
    <definedName name="test2" localSheetId="17">#REF!</definedName>
    <definedName name="test2" localSheetId="18">#REF!</definedName>
    <definedName name="test2" localSheetId="19">#REF!</definedName>
    <definedName name="test2" localSheetId="20">#REF!</definedName>
    <definedName name="test2" localSheetId="21">#REF!</definedName>
    <definedName name="test2" localSheetId="14">#REF!</definedName>
    <definedName name="test2" localSheetId="7">#REF!</definedName>
    <definedName name="test2" localSheetId="8">#REF!</definedName>
    <definedName name="test2" localSheetId="9">#REF!</definedName>
    <definedName name="test2" localSheetId="10">#REF!</definedName>
    <definedName name="test2" localSheetId="11">#REF!</definedName>
    <definedName name="test2" localSheetId="12">#REF!</definedName>
    <definedName name="test2" localSheetId="13">#REF!</definedName>
    <definedName name="test2" localSheetId="5">#REF!</definedName>
    <definedName name="test2" localSheetId="6">#REF!</definedName>
    <definedName name="test2">#REF!</definedName>
    <definedName name="Tools"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TAL___PT_BII" localSheetId="22">#REF!</definedName>
    <definedName name="TOTAL___PT_BII" localSheetId="23">#REF!</definedName>
    <definedName name="TOTAL___PT_BII" localSheetId="24">#REF!</definedName>
    <definedName name="TOTAL___PT_BII" localSheetId="25">#REF!</definedName>
    <definedName name="TOTAL___PT_BII" localSheetId="26">#REF!</definedName>
    <definedName name="TOTAL___PT_BII" localSheetId="27">#REF!</definedName>
    <definedName name="TOTAL___PT_BII" localSheetId="28">#REF!</definedName>
    <definedName name="TOTAL___PT_BII" localSheetId="29">#REF!</definedName>
    <definedName name="TOTAL___PT_BII" localSheetId="30">#REF!</definedName>
    <definedName name="TOTAL___PT_BII" localSheetId="31">#REF!</definedName>
    <definedName name="TOTAL___PT_BII" localSheetId="32">#REF!</definedName>
    <definedName name="TOTAL___PT_BII" localSheetId="33">#REF!</definedName>
    <definedName name="TOTAL___PT_BII" localSheetId="34">#REF!</definedName>
    <definedName name="TOTAL___PT_BII" localSheetId="35">#REF!</definedName>
    <definedName name="TOTAL___PT_BII" localSheetId="36">#REF!</definedName>
    <definedName name="TOTAL___PT_BII" localSheetId="37">#REF!</definedName>
    <definedName name="TOTAL___PT_BII" localSheetId="38">#REF!</definedName>
    <definedName name="TOTAL___PT_BII" localSheetId="39">#REF!</definedName>
    <definedName name="TOTAL___PT_BII" localSheetId="40">#REF!</definedName>
    <definedName name="TOTAL___PT_BII" localSheetId="41">#REF!</definedName>
    <definedName name="TOTAL___PT_BII" localSheetId="42">#REF!</definedName>
    <definedName name="TOTAL___PT_BII" localSheetId="45">#REF!</definedName>
    <definedName name="TOTAL___PT_BII" localSheetId="43">#REF!</definedName>
    <definedName name="TOTAL___PT_BII" localSheetId="44">#REF!</definedName>
    <definedName name="TOTAL___PT_BII" localSheetId="46">#REF!</definedName>
    <definedName name="TOTAL___PT_BII" localSheetId="47">#REF!</definedName>
    <definedName name="TOTAL___PT_BII" localSheetId="48">#REF!</definedName>
    <definedName name="TOTAL___PT_BII" localSheetId="49">#REF!</definedName>
    <definedName name="TOTAL___PT_BII" localSheetId="50">#REF!</definedName>
    <definedName name="TOTAL___PT_BII" localSheetId="51">#REF!</definedName>
    <definedName name="TOTAL___PT_BII" localSheetId="52">#REF!</definedName>
    <definedName name="TOTAL___PT_BII" localSheetId="53">#REF!</definedName>
    <definedName name="TOTAL___PT_BII" localSheetId="54">#REF!</definedName>
    <definedName name="TOTAL___PT_BII" localSheetId="55">#REF!</definedName>
    <definedName name="TOTAL___PT_BII" localSheetId="56">#REF!</definedName>
    <definedName name="TOTAL___PT_BII" localSheetId="57">#REF!</definedName>
    <definedName name="TOTAL___PT_BII" localSheetId="58">#REF!</definedName>
    <definedName name="TOTAL___PT_BII" localSheetId="59">#REF!</definedName>
    <definedName name="TOTAL___PT_BII" localSheetId="60">#REF!</definedName>
    <definedName name="TOTAL___PT_BII" localSheetId="61">#REF!</definedName>
    <definedName name="TOTAL___PT_BII" localSheetId="62">#REF!</definedName>
    <definedName name="TOTAL___PT_BII" localSheetId="63">#REF!</definedName>
    <definedName name="TOTAL___PT_BII" localSheetId="64">#REF!</definedName>
    <definedName name="TOTAL___PT_BII" localSheetId="65">#REF!</definedName>
    <definedName name="TOTAL___PT_BII" localSheetId="66">#REF!</definedName>
    <definedName name="TOTAL___PT_BII" localSheetId="67">#REF!</definedName>
    <definedName name="TOTAL___PT_BII" localSheetId="68">#REF!</definedName>
    <definedName name="TOTAL___PT_BII" localSheetId="69">#REF!</definedName>
    <definedName name="TOTAL___PT_BII" localSheetId="70">#REF!</definedName>
    <definedName name="TOTAL___PT_BII" localSheetId="71">#REF!</definedName>
    <definedName name="TOTAL___PT_BII" localSheetId="72">#REF!</definedName>
    <definedName name="TOTAL___PT_BII" localSheetId="73">#REF!</definedName>
    <definedName name="TOTAL___PT_BII" localSheetId="74">#REF!</definedName>
    <definedName name="TOTAL___PT_BII" localSheetId="75">#REF!</definedName>
    <definedName name="TOTAL___PT_BII" localSheetId="76">#REF!</definedName>
    <definedName name="TOTAL___PT_BII" localSheetId="77">#REF!</definedName>
    <definedName name="TOTAL___PT_BII" localSheetId="78">#REF!</definedName>
    <definedName name="TOTAL___PT_BII" localSheetId="79">#REF!</definedName>
    <definedName name="TOTAL___PT_BII" localSheetId="80">#REF!</definedName>
    <definedName name="TOTAL___PT_BII" localSheetId="81">#REF!</definedName>
    <definedName name="TOTAL___PT_BII" localSheetId="82">#REF!</definedName>
    <definedName name="TOTAL___PT_BII" localSheetId="83">#REF!</definedName>
    <definedName name="TOTAL___PT_BII" localSheetId="84">#REF!</definedName>
    <definedName name="TOTAL___PT_BII" localSheetId="85">#REF!</definedName>
    <definedName name="TOTAL___PT_BII" localSheetId="86">#REF!</definedName>
    <definedName name="TOTAL___PT_BII" localSheetId="87">#REF!</definedName>
    <definedName name="TOTAL___PT_BII" localSheetId="88">#REF!</definedName>
    <definedName name="TOTAL___PT_BII" localSheetId="89">#REF!</definedName>
    <definedName name="TOTAL___PT_BII" localSheetId="90">#REF!</definedName>
    <definedName name="TOTAL___PT_BII" localSheetId="91">#REF!</definedName>
    <definedName name="TOTAL___PT_BII" localSheetId="92">#REF!</definedName>
    <definedName name="TOTAL___PT_BII" localSheetId="93">#REF!</definedName>
    <definedName name="TOTAL___PT_BII" localSheetId="94">#REF!</definedName>
    <definedName name="TOTAL___PT_BII" localSheetId="95">#REF!</definedName>
    <definedName name="TOTAL___PT_BII" localSheetId="96">#REF!</definedName>
    <definedName name="TOTAL___PT_BII" localSheetId="97">#REF!</definedName>
    <definedName name="TOTAL___PT_BII" localSheetId="98">#REF!</definedName>
    <definedName name="TOTAL___PT_BII" localSheetId="99">#REF!</definedName>
    <definedName name="TOTAL___PT_BII" localSheetId="15">#REF!</definedName>
    <definedName name="TOTAL___PT_BII" localSheetId="16">#REF!</definedName>
    <definedName name="TOTAL___PT_BII" localSheetId="17">#REF!</definedName>
    <definedName name="TOTAL___PT_BII" localSheetId="18">#REF!</definedName>
    <definedName name="TOTAL___PT_BII" localSheetId="19">#REF!</definedName>
    <definedName name="TOTAL___PT_BII" localSheetId="20">#REF!</definedName>
    <definedName name="TOTAL___PT_BII" localSheetId="21">#REF!</definedName>
    <definedName name="TOTAL___PT_BII" localSheetId="14">#REF!</definedName>
    <definedName name="TOTAL___PT_BII" localSheetId="7">#REF!</definedName>
    <definedName name="TOTAL___PT_BII" localSheetId="8">#REF!</definedName>
    <definedName name="TOTAL___PT_BII" localSheetId="9">#REF!</definedName>
    <definedName name="TOTAL___PT_BII" localSheetId="10">#REF!</definedName>
    <definedName name="TOTAL___PT_BII" localSheetId="11">#REF!</definedName>
    <definedName name="TOTAL___PT_BII" localSheetId="12">#REF!</definedName>
    <definedName name="TOTAL___PT_BII" localSheetId="13">#REF!</definedName>
    <definedName name="TOTAL___PT_BII" localSheetId="5">#REF!</definedName>
    <definedName name="TOTAL___PT_BII" localSheetId="6">#REF!</definedName>
    <definedName name="TOTAL___PT_BII">#REF!</definedName>
    <definedName name="Update_Act" localSheetId="22">[11]!Update_Act</definedName>
    <definedName name="Update_Act" localSheetId="23">[11]!Update_Act</definedName>
    <definedName name="Update_Act" localSheetId="24">[11]!Update_Act</definedName>
    <definedName name="Update_Act" localSheetId="25">[11]!Update_Act</definedName>
    <definedName name="Update_Act" localSheetId="26">[11]!Update_Act</definedName>
    <definedName name="Update_Act" localSheetId="27">[11]!Update_Act</definedName>
    <definedName name="Update_Act" localSheetId="28">[11]!Update_Act</definedName>
    <definedName name="Update_Act" localSheetId="29">[11]!Update_Act</definedName>
    <definedName name="Update_Act" localSheetId="30">[11]!Update_Act</definedName>
    <definedName name="Update_Act" localSheetId="31">[11]!Update_Act</definedName>
    <definedName name="Update_Act" localSheetId="32">[11]!Update_Act</definedName>
    <definedName name="Update_Act" localSheetId="33">[11]!Update_Act</definedName>
    <definedName name="Update_Act" localSheetId="34">[11]!Update_Act</definedName>
    <definedName name="Update_Act" localSheetId="35">[11]!Update_Act</definedName>
    <definedName name="Update_Act" localSheetId="36">[11]!Update_Act</definedName>
    <definedName name="Update_Act" localSheetId="37">[11]!Update_Act</definedName>
    <definedName name="Update_Act" localSheetId="38">[11]!Update_Act</definedName>
    <definedName name="Update_Act" localSheetId="39">[11]!Update_Act</definedName>
    <definedName name="Update_Act" localSheetId="40">[11]!Update_Act</definedName>
    <definedName name="Update_Act" localSheetId="41">[11]!Update_Act</definedName>
    <definedName name="Update_Act" localSheetId="42">[11]!Update_Act</definedName>
    <definedName name="Update_Act" localSheetId="45">[11]!Update_Act</definedName>
    <definedName name="Update_Act" localSheetId="43">[11]!Update_Act</definedName>
    <definedName name="Update_Act" localSheetId="44">[11]!Update_Act</definedName>
    <definedName name="Update_Act" localSheetId="46">[11]!Update_Act</definedName>
    <definedName name="Update_Act" localSheetId="47">[11]!Update_Act</definedName>
    <definedName name="Update_Act" localSheetId="48">[11]!Update_Act</definedName>
    <definedName name="Update_Act" localSheetId="49">[11]!Update_Act</definedName>
    <definedName name="Update_Act" localSheetId="50">[11]!Update_Act</definedName>
    <definedName name="Update_Act" localSheetId="51">[11]!Update_Act</definedName>
    <definedName name="Update_Act" localSheetId="52">[11]!Update_Act</definedName>
    <definedName name="Update_Act" localSheetId="53">[11]!Update_Act</definedName>
    <definedName name="Update_Act" localSheetId="54">[11]!Update_Act</definedName>
    <definedName name="Update_Act" localSheetId="55">[11]!Update_Act</definedName>
    <definedName name="Update_Act" localSheetId="56">[11]!Update_Act</definedName>
    <definedName name="Update_Act" localSheetId="57">[11]!Update_Act</definedName>
    <definedName name="Update_Act" localSheetId="58">[11]!Update_Act</definedName>
    <definedName name="Update_Act" localSheetId="59">[11]!Update_Act</definedName>
    <definedName name="Update_Act" localSheetId="60">[11]!Update_Act</definedName>
    <definedName name="Update_Act" localSheetId="61">[11]!Update_Act</definedName>
    <definedName name="Update_Act" localSheetId="62">[11]!Update_Act</definedName>
    <definedName name="Update_Act" localSheetId="63">[11]!Update_Act</definedName>
    <definedName name="Update_Act" localSheetId="64">[11]!Update_Act</definedName>
    <definedName name="Update_Act" localSheetId="65">[11]!Update_Act</definedName>
    <definedName name="Update_Act" localSheetId="66">[11]!Update_Act</definedName>
    <definedName name="Update_Act" localSheetId="67">[11]!Update_Act</definedName>
    <definedName name="Update_Act" localSheetId="68">[11]!Update_Act</definedName>
    <definedName name="Update_Act" localSheetId="69">[11]!Update_Act</definedName>
    <definedName name="Update_Act" localSheetId="70">[11]!Update_Act</definedName>
    <definedName name="Update_Act" localSheetId="71">[11]!Update_Act</definedName>
    <definedName name="Update_Act" localSheetId="72">[11]!Update_Act</definedName>
    <definedName name="Update_Act" localSheetId="73">[11]!Update_Act</definedName>
    <definedName name="Update_Act" localSheetId="74">[11]!Update_Act</definedName>
    <definedName name="Update_Act" localSheetId="75">[11]!Update_Act</definedName>
    <definedName name="Update_Act" localSheetId="76">[11]!Update_Act</definedName>
    <definedName name="Update_Act" localSheetId="77">[11]!Update_Act</definedName>
    <definedName name="Update_Act" localSheetId="78">[11]!Update_Act</definedName>
    <definedName name="Update_Act" localSheetId="79">[11]!Update_Act</definedName>
    <definedName name="Update_Act" localSheetId="80">[11]!Update_Act</definedName>
    <definedName name="Update_Act" localSheetId="81">[11]!Update_Act</definedName>
    <definedName name="Update_Act" localSheetId="82">[11]!Update_Act</definedName>
    <definedName name="Update_Act" localSheetId="83">[11]!Update_Act</definedName>
    <definedName name="Update_Act" localSheetId="84">[11]!Update_Act</definedName>
    <definedName name="Update_Act" localSheetId="85">[11]!Update_Act</definedName>
    <definedName name="Update_Act" localSheetId="86">[11]!Update_Act</definedName>
    <definedName name="Update_Act" localSheetId="87">[11]!Update_Act</definedName>
    <definedName name="Update_Act" localSheetId="88">[11]!Update_Act</definedName>
    <definedName name="Update_Act" localSheetId="89">[11]!Update_Act</definedName>
    <definedName name="Update_Act" localSheetId="90">[11]!Update_Act</definedName>
    <definedName name="Update_Act" localSheetId="91">[11]!Update_Act</definedName>
    <definedName name="Update_Act" localSheetId="92">[11]!Update_Act</definedName>
    <definedName name="Update_Act" localSheetId="93">[11]!Update_Act</definedName>
    <definedName name="Update_Act" localSheetId="94">[11]!Update_Act</definedName>
    <definedName name="Update_Act" localSheetId="95">[11]!Update_Act</definedName>
    <definedName name="Update_Act" localSheetId="96">[11]!Update_Act</definedName>
    <definedName name="Update_Act" localSheetId="97">[11]!Update_Act</definedName>
    <definedName name="Update_Act" localSheetId="98">[11]!Update_Act</definedName>
    <definedName name="Update_Act" localSheetId="99">[11]!Update_Act</definedName>
    <definedName name="Update_Act" localSheetId="15">[11]!Update_Act</definedName>
    <definedName name="Update_Act" localSheetId="16">[11]!Update_Act</definedName>
    <definedName name="Update_Act" localSheetId="17">[11]!Update_Act</definedName>
    <definedName name="Update_Act" localSheetId="18">[11]!Update_Act</definedName>
    <definedName name="Update_Act" localSheetId="19">[11]!Update_Act</definedName>
    <definedName name="Update_Act" localSheetId="20">[11]!Update_Act</definedName>
    <definedName name="Update_Act" localSheetId="21">[11]!Update_Act</definedName>
    <definedName name="Update_Act" localSheetId="14">[11]!Update_Act</definedName>
    <definedName name="Update_Act" localSheetId="7">[11]!Update_Act</definedName>
    <definedName name="Update_Act" localSheetId="8">[11]!Update_Act</definedName>
    <definedName name="Update_Act" localSheetId="9">[11]!Update_Act</definedName>
    <definedName name="Update_Act" localSheetId="10">[11]!Update_Act</definedName>
    <definedName name="Update_Act" localSheetId="11">[11]!Update_Act</definedName>
    <definedName name="Update_Act" localSheetId="12">[11]!Update_Act</definedName>
    <definedName name="Update_Act" localSheetId="13">[11]!Update_Act</definedName>
    <definedName name="Update_Act" localSheetId="5">[11]!Update_Act</definedName>
    <definedName name="Update_Act" localSheetId="6">[11]!Update_Act</definedName>
    <definedName name="Update_Act">[11]!Update_Act</definedName>
    <definedName name="Update_Flow" localSheetId="22">[11]!Update_Flow</definedName>
    <definedName name="Update_Flow" localSheetId="23">[11]!Update_Flow</definedName>
    <definedName name="Update_Flow" localSheetId="24">[11]!Update_Flow</definedName>
    <definedName name="Update_Flow" localSheetId="25">[11]!Update_Flow</definedName>
    <definedName name="Update_Flow" localSheetId="26">[11]!Update_Flow</definedName>
    <definedName name="Update_Flow" localSheetId="27">[11]!Update_Flow</definedName>
    <definedName name="Update_Flow" localSheetId="28">[11]!Update_Flow</definedName>
    <definedName name="Update_Flow" localSheetId="29">[11]!Update_Flow</definedName>
    <definedName name="Update_Flow" localSheetId="30">[11]!Update_Flow</definedName>
    <definedName name="Update_Flow" localSheetId="31">[11]!Update_Flow</definedName>
    <definedName name="Update_Flow" localSheetId="32">[11]!Update_Flow</definedName>
    <definedName name="Update_Flow" localSheetId="33">[11]!Update_Flow</definedName>
    <definedName name="Update_Flow" localSheetId="34">[11]!Update_Flow</definedName>
    <definedName name="Update_Flow" localSheetId="35">[11]!Update_Flow</definedName>
    <definedName name="Update_Flow" localSheetId="36">[11]!Update_Flow</definedName>
    <definedName name="Update_Flow" localSheetId="37">[11]!Update_Flow</definedName>
    <definedName name="Update_Flow" localSheetId="38">[11]!Update_Flow</definedName>
    <definedName name="Update_Flow" localSheetId="39">[11]!Update_Flow</definedName>
    <definedName name="Update_Flow" localSheetId="40">[11]!Update_Flow</definedName>
    <definedName name="Update_Flow" localSheetId="41">[11]!Update_Flow</definedName>
    <definedName name="Update_Flow" localSheetId="42">[11]!Update_Flow</definedName>
    <definedName name="Update_Flow" localSheetId="45">[11]!Update_Flow</definedName>
    <definedName name="Update_Flow" localSheetId="43">[11]!Update_Flow</definedName>
    <definedName name="Update_Flow" localSheetId="44">[11]!Update_Flow</definedName>
    <definedName name="Update_Flow" localSheetId="46">[11]!Update_Flow</definedName>
    <definedName name="Update_Flow" localSheetId="47">[11]!Update_Flow</definedName>
    <definedName name="Update_Flow" localSheetId="48">[11]!Update_Flow</definedName>
    <definedName name="Update_Flow" localSheetId="49">[11]!Update_Flow</definedName>
    <definedName name="Update_Flow" localSheetId="50">[11]!Update_Flow</definedName>
    <definedName name="Update_Flow" localSheetId="51">[11]!Update_Flow</definedName>
    <definedName name="Update_Flow" localSheetId="52">[11]!Update_Flow</definedName>
    <definedName name="Update_Flow" localSheetId="53">[11]!Update_Flow</definedName>
    <definedName name="Update_Flow" localSheetId="54">[11]!Update_Flow</definedName>
    <definedName name="Update_Flow" localSheetId="55">[11]!Update_Flow</definedName>
    <definedName name="Update_Flow" localSheetId="56">[11]!Update_Flow</definedName>
    <definedName name="Update_Flow" localSheetId="57">[11]!Update_Flow</definedName>
    <definedName name="Update_Flow" localSheetId="58">[11]!Update_Flow</definedName>
    <definedName name="Update_Flow" localSheetId="59">[11]!Update_Flow</definedName>
    <definedName name="Update_Flow" localSheetId="60">[11]!Update_Flow</definedName>
    <definedName name="Update_Flow" localSheetId="61">[11]!Update_Flow</definedName>
    <definedName name="Update_Flow" localSheetId="62">[11]!Update_Flow</definedName>
    <definedName name="Update_Flow" localSheetId="63">[11]!Update_Flow</definedName>
    <definedName name="Update_Flow" localSheetId="64">[11]!Update_Flow</definedName>
    <definedName name="Update_Flow" localSheetId="65">[11]!Update_Flow</definedName>
    <definedName name="Update_Flow" localSheetId="66">[11]!Update_Flow</definedName>
    <definedName name="Update_Flow" localSheetId="67">[11]!Update_Flow</definedName>
    <definedName name="Update_Flow" localSheetId="68">[11]!Update_Flow</definedName>
    <definedName name="Update_Flow" localSheetId="69">[11]!Update_Flow</definedName>
    <definedName name="Update_Flow" localSheetId="70">[11]!Update_Flow</definedName>
    <definedName name="Update_Flow" localSheetId="71">[11]!Update_Flow</definedName>
    <definedName name="Update_Flow" localSheetId="72">[11]!Update_Flow</definedName>
    <definedName name="Update_Flow" localSheetId="73">[11]!Update_Flow</definedName>
    <definedName name="Update_Flow" localSheetId="74">[11]!Update_Flow</definedName>
    <definedName name="Update_Flow" localSheetId="75">[11]!Update_Flow</definedName>
    <definedName name="Update_Flow" localSheetId="76">[11]!Update_Flow</definedName>
    <definedName name="Update_Flow" localSheetId="77">[11]!Update_Flow</definedName>
    <definedName name="Update_Flow" localSheetId="78">[11]!Update_Flow</definedName>
    <definedName name="Update_Flow" localSheetId="79">[11]!Update_Flow</definedName>
    <definedName name="Update_Flow" localSheetId="80">[11]!Update_Flow</definedName>
    <definedName name="Update_Flow" localSheetId="81">[11]!Update_Flow</definedName>
    <definedName name="Update_Flow" localSheetId="82">[11]!Update_Flow</definedName>
    <definedName name="Update_Flow" localSheetId="83">[11]!Update_Flow</definedName>
    <definedName name="Update_Flow" localSheetId="84">[11]!Update_Flow</definedName>
    <definedName name="Update_Flow" localSheetId="85">[11]!Update_Flow</definedName>
    <definedName name="Update_Flow" localSheetId="86">[11]!Update_Flow</definedName>
    <definedName name="Update_Flow" localSheetId="87">[11]!Update_Flow</definedName>
    <definedName name="Update_Flow" localSheetId="88">[11]!Update_Flow</definedName>
    <definedName name="Update_Flow" localSheetId="89">[11]!Update_Flow</definedName>
    <definedName name="Update_Flow" localSheetId="90">[11]!Update_Flow</definedName>
    <definedName name="Update_Flow" localSheetId="91">[11]!Update_Flow</definedName>
    <definedName name="Update_Flow" localSheetId="92">[11]!Update_Flow</definedName>
    <definedName name="Update_Flow" localSheetId="93">[11]!Update_Flow</definedName>
    <definedName name="Update_Flow" localSheetId="94">[11]!Update_Flow</definedName>
    <definedName name="Update_Flow" localSheetId="95">[11]!Update_Flow</definedName>
    <definedName name="Update_Flow" localSheetId="96">[11]!Update_Flow</definedName>
    <definedName name="Update_Flow" localSheetId="97">[11]!Update_Flow</definedName>
    <definedName name="Update_Flow" localSheetId="98">[11]!Update_Flow</definedName>
    <definedName name="Update_Flow" localSheetId="99">[11]!Update_Flow</definedName>
    <definedName name="Update_Flow" localSheetId="15">[11]!Update_Flow</definedName>
    <definedName name="Update_Flow" localSheetId="16">[11]!Update_Flow</definedName>
    <definedName name="Update_Flow" localSheetId="17">[11]!Update_Flow</definedName>
    <definedName name="Update_Flow" localSheetId="18">[11]!Update_Flow</definedName>
    <definedName name="Update_Flow" localSheetId="19">[11]!Update_Flow</definedName>
    <definedName name="Update_Flow" localSheetId="20">[11]!Update_Flow</definedName>
    <definedName name="Update_Flow" localSheetId="21">[11]!Update_Flow</definedName>
    <definedName name="Update_Flow" localSheetId="14">[11]!Update_Flow</definedName>
    <definedName name="Update_Flow" localSheetId="7">[11]!Update_Flow</definedName>
    <definedName name="Update_Flow" localSheetId="8">[11]!Update_Flow</definedName>
    <definedName name="Update_Flow" localSheetId="9">[11]!Update_Flow</definedName>
    <definedName name="Update_Flow" localSheetId="10">[11]!Update_Flow</definedName>
    <definedName name="Update_Flow" localSheetId="11">[11]!Update_Flow</definedName>
    <definedName name="Update_Flow" localSheetId="12">[11]!Update_Flow</definedName>
    <definedName name="Update_Flow" localSheetId="13">[11]!Update_Flow</definedName>
    <definedName name="Update_Flow" localSheetId="5">[11]!Update_Flow</definedName>
    <definedName name="Update_Flow" localSheetId="6">[11]!Update_Flow</definedName>
    <definedName name="Update_Flow">[11]!Update_Flow</definedName>
    <definedName name="Update_Gamen" localSheetId="22">[17]!Update_Gamen</definedName>
    <definedName name="Update_Gamen" localSheetId="23">[17]!Update_Gamen</definedName>
    <definedName name="Update_Gamen" localSheetId="24">[17]!Update_Gamen</definedName>
    <definedName name="Update_Gamen" localSheetId="25">[17]!Update_Gamen</definedName>
    <definedName name="Update_Gamen" localSheetId="26">[17]!Update_Gamen</definedName>
    <definedName name="Update_Gamen" localSheetId="27">[17]!Update_Gamen</definedName>
    <definedName name="Update_Gamen" localSheetId="28">[17]!Update_Gamen</definedName>
    <definedName name="Update_Gamen" localSheetId="29">[17]!Update_Gamen</definedName>
    <definedName name="Update_Gamen" localSheetId="30">[17]!Update_Gamen</definedName>
    <definedName name="Update_Gamen" localSheetId="31">[17]!Update_Gamen</definedName>
    <definedName name="Update_Gamen" localSheetId="32">[17]!Update_Gamen</definedName>
    <definedName name="Update_Gamen" localSheetId="33">[17]!Update_Gamen</definedName>
    <definedName name="Update_Gamen" localSheetId="34">[17]!Update_Gamen</definedName>
    <definedName name="Update_Gamen" localSheetId="35">[17]!Update_Gamen</definedName>
    <definedName name="Update_Gamen" localSheetId="36">[17]!Update_Gamen</definedName>
    <definedName name="Update_Gamen" localSheetId="37">[17]!Update_Gamen</definedName>
    <definedName name="Update_Gamen" localSheetId="38">[17]!Update_Gamen</definedName>
    <definedName name="Update_Gamen" localSheetId="39">[17]!Update_Gamen</definedName>
    <definedName name="Update_Gamen" localSheetId="40">[17]!Update_Gamen</definedName>
    <definedName name="Update_Gamen" localSheetId="41">[17]!Update_Gamen</definedName>
    <definedName name="Update_Gamen" localSheetId="42">[17]!Update_Gamen</definedName>
    <definedName name="Update_Gamen" localSheetId="45">[17]!Update_Gamen</definedName>
    <definedName name="Update_Gamen" localSheetId="43">[17]!Update_Gamen</definedName>
    <definedName name="Update_Gamen" localSheetId="44">[17]!Update_Gamen</definedName>
    <definedName name="Update_Gamen" localSheetId="46">[17]!Update_Gamen</definedName>
    <definedName name="Update_Gamen" localSheetId="47">[17]!Update_Gamen</definedName>
    <definedName name="Update_Gamen" localSheetId="48">[17]!Update_Gamen</definedName>
    <definedName name="Update_Gamen" localSheetId="49">[17]!Update_Gamen</definedName>
    <definedName name="Update_Gamen" localSheetId="50">[17]!Update_Gamen</definedName>
    <definedName name="Update_Gamen" localSheetId="51">[17]!Update_Gamen</definedName>
    <definedName name="Update_Gamen" localSheetId="52">[17]!Update_Gamen</definedName>
    <definedName name="Update_Gamen" localSheetId="53">[17]!Update_Gamen</definedName>
    <definedName name="Update_Gamen" localSheetId="54">[17]!Update_Gamen</definedName>
    <definedName name="Update_Gamen" localSheetId="55">[17]!Update_Gamen</definedName>
    <definedName name="Update_Gamen" localSheetId="56">[17]!Update_Gamen</definedName>
    <definedName name="Update_Gamen" localSheetId="57">[17]!Update_Gamen</definedName>
    <definedName name="Update_Gamen" localSheetId="58">[17]!Update_Gamen</definedName>
    <definedName name="Update_Gamen" localSheetId="59">[17]!Update_Gamen</definedName>
    <definedName name="Update_Gamen" localSheetId="60">[17]!Update_Gamen</definedName>
    <definedName name="Update_Gamen" localSheetId="61">[17]!Update_Gamen</definedName>
    <definedName name="Update_Gamen" localSheetId="62">[17]!Update_Gamen</definedName>
    <definedName name="Update_Gamen" localSheetId="63">[17]!Update_Gamen</definedName>
    <definedName name="Update_Gamen" localSheetId="64">[17]!Update_Gamen</definedName>
    <definedName name="Update_Gamen" localSheetId="65">[17]!Update_Gamen</definedName>
    <definedName name="Update_Gamen" localSheetId="66">[17]!Update_Gamen</definedName>
    <definedName name="Update_Gamen" localSheetId="67">[17]!Update_Gamen</definedName>
    <definedName name="Update_Gamen" localSheetId="68">[17]!Update_Gamen</definedName>
    <definedName name="Update_Gamen" localSheetId="69">[17]!Update_Gamen</definedName>
    <definedName name="Update_Gamen" localSheetId="70">[17]!Update_Gamen</definedName>
    <definedName name="Update_Gamen" localSheetId="71">[17]!Update_Gamen</definedName>
    <definedName name="Update_Gamen" localSheetId="72">[17]!Update_Gamen</definedName>
    <definedName name="Update_Gamen" localSheetId="73">[17]!Update_Gamen</definedName>
    <definedName name="Update_Gamen" localSheetId="74">[17]!Update_Gamen</definedName>
    <definedName name="Update_Gamen" localSheetId="75">[17]!Update_Gamen</definedName>
    <definedName name="Update_Gamen" localSheetId="76">[17]!Update_Gamen</definedName>
    <definedName name="Update_Gamen" localSheetId="77">[17]!Update_Gamen</definedName>
    <definedName name="Update_Gamen" localSheetId="78">[17]!Update_Gamen</definedName>
    <definedName name="Update_Gamen" localSheetId="79">[17]!Update_Gamen</definedName>
    <definedName name="Update_Gamen" localSheetId="80">[17]!Update_Gamen</definedName>
    <definedName name="Update_Gamen" localSheetId="81">[17]!Update_Gamen</definedName>
    <definedName name="Update_Gamen" localSheetId="82">[17]!Update_Gamen</definedName>
    <definedName name="Update_Gamen" localSheetId="83">[17]!Update_Gamen</definedName>
    <definedName name="Update_Gamen" localSheetId="84">[17]!Update_Gamen</definedName>
    <definedName name="Update_Gamen" localSheetId="85">[17]!Update_Gamen</definedName>
    <definedName name="Update_Gamen" localSheetId="86">[17]!Update_Gamen</definedName>
    <definedName name="Update_Gamen" localSheetId="87">[17]!Update_Gamen</definedName>
    <definedName name="Update_Gamen" localSheetId="88">[17]!Update_Gamen</definedName>
    <definedName name="Update_Gamen" localSheetId="89">[17]!Update_Gamen</definedName>
    <definedName name="Update_Gamen" localSheetId="90">[17]!Update_Gamen</definedName>
    <definedName name="Update_Gamen" localSheetId="91">[17]!Update_Gamen</definedName>
    <definedName name="Update_Gamen" localSheetId="92">[17]!Update_Gamen</definedName>
    <definedName name="Update_Gamen" localSheetId="93">[17]!Update_Gamen</definedName>
    <definedName name="Update_Gamen" localSheetId="94">[17]!Update_Gamen</definedName>
    <definedName name="Update_Gamen" localSheetId="95">[17]!Update_Gamen</definedName>
    <definedName name="Update_Gamen" localSheetId="96">[17]!Update_Gamen</definedName>
    <definedName name="Update_Gamen" localSheetId="97">[17]!Update_Gamen</definedName>
    <definedName name="Update_Gamen" localSheetId="98">[17]!Update_Gamen</definedName>
    <definedName name="Update_Gamen" localSheetId="99">[17]!Update_Gamen</definedName>
    <definedName name="Update_Gamen" localSheetId="15">[17]!Update_Gamen</definedName>
    <definedName name="Update_Gamen" localSheetId="16">[17]!Update_Gamen</definedName>
    <definedName name="Update_Gamen" localSheetId="17">[17]!Update_Gamen</definedName>
    <definedName name="Update_Gamen" localSheetId="18">[17]!Update_Gamen</definedName>
    <definedName name="Update_Gamen" localSheetId="19">[17]!Update_Gamen</definedName>
    <definedName name="Update_Gamen" localSheetId="20">[17]!Update_Gamen</definedName>
    <definedName name="Update_Gamen" localSheetId="21">[17]!Update_Gamen</definedName>
    <definedName name="Update_Gamen" localSheetId="14">[17]!Update_Gamen</definedName>
    <definedName name="Update_Gamen" localSheetId="7">[17]!Update_Gamen</definedName>
    <definedName name="Update_Gamen" localSheetId="8">[17]!Update_Gamen</definedName>
    <definedName name="Update_Gamen" localSheetId="9">[17]!Update_Gamen</definedName>
    <definedName name="Update_Gamen" localSheetId="10">[17]!Update_Gamen</definedName>
    <definedName name="Update_Gamen" localSheetId="11">[17]!Update_Gamen</definedName>
    <definedName name="Update_Gamen" localSheetId="12">[17]!Update_Gamen</definedName>
    <definedName name="Update_Gamen" localSheetId="13">[17]!Update_Gamen</definedName>
    <definedName name="Update_Gamen" localSheetId="5">[17]!Update_Gamen</definedName>
    <definedName name="Update_Gamen" localSheetId="6">[17]!Update_Gamen</definedName>
    <definedName name="Update_Gamen">[17]!Update_Gamen</definedName>
    <definedName name="Update_Layer" localSheetId="22">[11]!Update_Layer</definedName>
    <definedName name="Update_Layer" localSheetId="23">[11]!Update_Layer</definedName>
    <definedName name="Update_Layer" localSheetId="24">[11]!Update_Layer</definedName>
    <definedName name="Update_Layer" localSheetId="25">[11]!Update_Layer</definedName>
    <definedName name="Update_Layer" localSheetId="26">[11]!Update_Layer</definedName>
    <definedName name="Update_Layer" localSheetId="27">[11]!Update_Layer</definedName>
    <definedName name="Update_Layer" localSheetId="28">[11]!Update_Layer</definedName>
    <definedName name="Update_Layer" localSheetId="29">[11]!Update_Layer</definedName>
    <definedName name="Update_Layer" localSheetId="30">[11]!Update_Layer</definedName>
    <definedName name="Update_Layer" localSheetId="31">[11]!Update_Layer</definedName>
    <definedName name="Update_Layer" localSheetId="32">[11]!Update_Layer</definedName>
    <definedName name="Update_Layer" localSheetId="33">[11]!Update_Layer</definedName>
    <definedName name="Update_Layer" localSheetId="34">[11]!Update_Layer</definedName>
    <definedName name="Update_Layer" localSheetId="35">[11]!Update_Layer</definedName>
    <definedName name="Update_Layer" localSheetId="36">[11]!Update_Layer</definedName>
    <definedName name="Update_Layer" localSheetId="37">[11]!Update_Layer</definedName>
    <definedName name="Update_Layer" localSheetId="38">[11]!Update_Layer</definedName>
    <definedName name="Update_Layer" localSheetId="39">[11]!Update_Layer</definedName>
    <definedName name="Update_Layer" localSheetId="40">[11]!Update_Layer</definedName>
    <definedName name="Update_Layer" localSheetId="41">[11]!Update_Layer</definedName>
    <definedName name="Update_Layer" localSheetId="42">[11]!Update_Layer</definedName>
    <definedName name="Update_Layer" localSheetId="45">[11]!Update_Layer</definedName>
    <definedName name="Update_Layer" localSheetId="43">[11]!Update_Layer</definedName>
    <definedName name="Update_Layer" localSheetId="44">[11]!Update_Layer</definedName>
    <definedName name="Update_Layer" localSheetId="46">[11]!Update_Layer</definedName>
    <definedName name="Update_Layer" localSheetId="47">[11]!Update_Layer</definedName>
    <definedName name="Update_Layer" localSheetId="48">[11]!Update_Layer</definedName>
    <definedName name="Update_Layer" localSheetId="49">[11]!Update_Layer</definedName>
    <definedName name="Update_Layer" localSheetId="50">[11]!Update_Layer</definedName>
    <definedName name="Update_Layer" localSheetId="51">[11]!Update_Layer</definedName>
    <definedName name="Update_Layer" localSheetId="52">[11]!Update_Layer</definedName>
    <definedName name="Update_Layer" localSheetId="53">[11]!Update_Layer</definedName>
    <definedName name="Update_Layer" localSheetId="54">[11]!Update_Layer</definedName>
    <definedName name="Update_Layer" localSheetId="55">[11]!Update_Layer</definedName>
    <definedName name="Update_Layer" localSheetId="56">[11]!Update_Layer</definedName>
    <definedName name="Update_Layer" localSheetId="57">[11]!Update_Layer</definedName>
    <definedName name="Update_Layer" localSheetId="58">[11]!Update_Layer</definedName>
    <definedName name="Update_Layer" localSheetId="59">[11]!Update_Layer</definedName>
    <definedName name="Update_Layer" localSheetId="60">[11]!Update_Layer</definedName>
    <definedName name="Update_Layer" localSheetId="61">[11]!Update_Layer</definedName>
    <definedName name="Update_Layer" localSheetId="62">[11]!Update_Layer</definedName>
    <definedName name="Update_Layer" localSheetId="63">[11]!Update_Layer</definedName>
    <definedName name="Update_Layer" localSheetId="64">[11]!Update_Layer</definedName>
    <definedName name="Update_Layer" localSheetId="65">[11]!Update_Layer</definedName>
    <definedName name="Update_Layer" localSheetId="66">[11]!Update_Layer</definedName>
    <definedName name="Update_Layer" localSheetId="67">[11]!Update_Layer</definedName>
    <definedName name="Update_Layer" localSheetId="68">[11]!Update_Layer</definedName>
    <definedName name="Update_Layer" localSheetId="69">[11]!Update_Layer</definedName>
    <definedName name="Update_Layer" localSheetId="70">[11]!Update_Layer</definedName>
    <definedName name="Update_Layer" localSheetId="71">[11]!Update_Layer</definedName>
    <definedName name="Update_Layer" localSheetId="72">[11]!Update_Layer</definedName>
    <definedName name="Update_Layer" localSheetId="73">[11]!Update_Layer</definedName>
    <definedName name="Update_Layer" localSheetId="74">[11]!Update_Layer</definedName>
    <definedName name="Update_Layer" localSheetId="75">[11]!Update_Layer</definedName>
    <definedName name="Update_Layer" localSheetId="76">[11]!Update_Layer</definedName>
    <definedName name="Update_Layer" localSheetId="77">[11]!Update_Layer</definedName>
    <definedName name="Update_Layer" localSheetId="78">[11]!Update_Layer</definedName>
    <definedName name="Update_Layer" localSheetId="79">[11]!Update_Layer</definedName>
    <definedName name="Update_Layer" localSheetId="80">[11]!Update_Layer</definedName>
    <definedName name="Update_Layer" localSheetId="81">[11]!Update_Layer</definedName>
    <definedName name="Update_Layer" localSheetId="82">[11]!Update_Layer</definedName>
    <definedName name="Update_Layer" localSheetId="83">[11]!Update_Layer</definedName>
    <definedName name="Update_Layer" localSheetId="84">[11]!Update_Layer</definedName>
    <definedName name="Update_Layer" localSheetId="85">[11]!Update_Layer</definedName>
    <definedName name="Update_Layer" localSheetId="86">[11]!Update_Layer</definedName>
    <definedName name="Update_Layer" localSheetId="87">[11]!Update_Layer</definedName>
    <definedName name="Update_Layer" localSheetId="88">[11]!Update_Layer</definedName>
    <definedName name="Update_Layer" localSheetId="89">[11]!Update_Layer</definedName>
    <definedName name="Update_Layer" localSheetId="90">[11]!Update_Layer</definedName>
    <definedName name="Update_Layer" localSheetId="91">[11]!Update_Layer</definedName>
    <definedName name="Update_Layer" localSheetId="92">[11]!Update_Layer</definedName>
    <definedName name="Update_Layer" localSheetId="93">[11]!Update_Layer</definedName>
    <definedName name="Update_Layer" localSheetId="94">[11]!Update_Layer</definedName>
    <definedName name="Update_Layer" localSheetId="95">[11]!Update_Layer</definedName>
    <definedName name="Update_Layer" localSheetId="96">[11]!Update_Layer</definedName>
    <definedName name="Update_Layer" localSheetId="97">[11]!Update_Layer</definedName>
    <definedName name="Update_Layer" localSheetId="98">[11]!Update_Layer</definedName>
    <definedName name="Update_Layer" localSheetId="99">[11]!Update_Layer</definedName>
    <definedName name="Update_Layer" localSheetId="15">[11]!Update_Layer</definedName>
    <definedName name="Update_Layer" localSheetId="16">[11]!Update_Layer</definedName>
    <definedName name="Update_Layer" localSheetId="17">[11]!Update_Layer</definedName>
    <definedName name="Update_Layer" localSheetId="18">[11]!Update_Layer</definedName>
    <definedName name="Update_Layer" localSheetId="19">[11]!Update_Layer</definedName>
    <definedName name="Update_Layer" localSheetId="20">[11]!Update_Layer</definedName>
    <definedName name="Update_Layer" localSheetId="21">[11]!Update_Layer</definedName>
    <definedName name="Update_Layer" localSheetId="14">[11]!Update_Layer</definedName>
    <definedName name="Update_Layer" localSheetId="7">[11]!Update_Layer</definedName>
    <definedName name="Update_Layer" localSheetId="8">[11]!Update_Layer</definedName>
    <definedName name="Update_Layer" localSheetId="9">[11]!Update_Layer</definedName>
    <definedName name="Update_Layer" localSheetId="10">[11]!Update_Layer</definedName>
    <definedName name="Update_Layer" localSheetId="11">[11]!Update_Layer</definedName>
    <definedName name="Update_Layer" localSheetId="12">[11]!Update_Layer</definedName>
    <definedName name="Update_Layer" localSheetId="13">[11]!Update_Layer</definedName>
    <definedName name="Update_Layer" localSheetId="5">[11]!Update_Layer</definedName>
    <definedName name="Update_Layer" localSheetId="6">[11]!Update_Layer</definedName>
    <definedName name="Update_Layer">[11]!Update_Layer</definedName>
    <definedName name="Update_Obj" localSheetId="22">[11]!Update_Obj</definedName>
    <definedName name="Update_Obj" localSheetId="23">[11]!Update_Obj</definedName>
    <definedName name="Update_Obj" localSheetId="24">[11]!Update_Obj</definedName>
    <definedName name="Update_Obj" localSheetId="25">[11]!Update_Obj</definedName>
    <definedName name="Update_Obj" localSheetId="26">[11]!Update_Obj</definedName>
    <definedName name="Update_Obj" localSheetId="27">[11]!Update_Obj</definedName>
    <definedName name="Update_Obj" localSheetId="28">[11]!Update_Obj</definedName>
    <definedName name="Update_Obj" localSheetId="29">[11]!Update_Obj</definedName>
    <definedName name="Update_Obj" localSheetId="30">[11]!Update_Obj</definedName>
    <definedName name="Update_Obj" localSheetId="31">[11]!Update_Obj</definedName>
    <definedName name="Update_Obj" localSheetId="32">[11]!Update_Obj</definedName>
    <definedName name="Update_Obj" localSheetId="33">[11]!Update_Obj</definedName>
    <definedName name="Update_Obj" localSheetId="34">[11]!Update_Obj</definedName>
    <definedName name="Update_Obj" localSheetId="35">[11]!Update_Obj</definedName>
    <definedName name="Update_Obj" localSheetId="36">[11]!Update_Obj</definedName>
    <definedName name="Update_Obj" localSheetId="37">[11]!Update_Obj</definedName>
    <definedName name="Update_Obj" localSheetId="38">[11]!Update_Obj</definedName>
    <definedName name="Update_Obj" localSheetId="39">[11]!Update_Obj</definedName>
    <definedName name="Update_Obj" localSheetId="40">[11]!Update_Obj</definedName>
    <definedName name="Update_Obj" localSheetId="41">[11]!Update_Obj</definedName>
    <definedName name="Update_Obj" localSheetId="42">[11]!Update_Obj</definedName>
    <definedName name="Update_Obj" localSheetId="45">[11]!Update_Obj</definedName>
    <definedName name="Update_Obj" localSheetId="43">[11]!Update_Obj</definedName>
    <definedName name="Update_Obj" localSheetId="44">[11]!Update_Obj</definedName>
    <definedName name="Update_Obj" localSheetId="46">[11]!Update_Obj</definedName>
    <definedName name="Update_Obj" localSheetId="47">[11]!Update_Obj</definedName>
    <definedName name="Update_Obj" localSheetId="48">[11]!Update_Obj</definedName>
    <definedName name="Update_Obj" localSheetId="49">[11]!Update_Obj</definedName>
    <definedName name="Update_Obj" localSheetId="50">[11]!Update_Obj</definedName>
    <definedName name="Update_Obj" localSheetId="51">[11]!Update_Obj</definedName>
    <definedName name="Update_Obj" localSheetId="52">[11]!Update_Obj</definedName>
    <definedName name="Update_Obj" localSheetId="53">[11]!Update_Obj</definedName>
    <definedName name="Update_Obj" localSheetId="54">[11]!Update_Obj</definedName>
    <definedName name="Update_Obj" localSheetId="55">[11]!Update_Obj</definedName>
    <definedName name="Update_Obj" localSheetId="56">[11]!Update_Obj</definedName>
    <definedName name="Update_Obj" localSheetId="57">[11]!Update_Obj</definedName>
    <definedName name="Update_Obj" localSheetId="58">[11]!Update_Obj</definedName>
    <definedName name="Update_Obj" localSheetId="59">[11]!Update_Obj</definedName>
    <definedName name="Update_Obj" localSheetId="60">[11]!Update_Obj</definedName>
    <definedName name="Update_Obj" localSheetId="61">[11]!Update_Obj</definedName>
    <definedName name="Update_Obj" localSheetId="62">[11]!Update_Obj</definedName>
    <definedName name="Update_Obj" localSheetId="63">[11]!Update_Obj</definedName>
    <definedName name="Update_Obj" localSheetId="64">[11]!Update_Obj</definedName>
    <definedName name="Update_Obj" localSheetId="65">[11]!Update_Obj</definedName>
    <definedName name="Update_Obj" localSheetId="66">[11]!Update_Obj</definedName>
    <definedName name="Update_Obj" localSheetId="67">[11]!Update_Obj</definedName>
    <definedName name="Update_Obj" localSheetId="68">[11]!Update_Obj</definedName>
    <definedName name="Update_Obj" localSheetId="69">[11]!Update_Obj</definedName>
    <definedName name="Update_Obj" localSheetId="70">[11]!Update_Obj</definedName>
    <definedName name="Update_Obj" localSheetId="71">[11]!Update_Obj</definedName>
    <definedName name="Update_Obj" localSheetId="72">[11]!Update_Obj</definedName>
    <definedName name="Update_Obj" localSheetId="73">[11]!Update_Obj</definedName>
    <definedName name="Update_Obj" localSheetId="74">[11]!Update_Obj</definedName>
    <definedName name="Update_Obj" localSheetId="75">[11]!Update_Obj</definedName>
    <definedName name="Update_Obj" localSheetId="76">[11]!Update_Obj</definedName>
    <definedName name="Update_Obj" localSheetId="77">[11]!Update_Obj</definedName>
    <definedName name="Update_Obj" localSheetId="78">[11]!Update_Obj</definedName>
    <definedName name="Update_Obj" localSheetId="79">[11]!Update_Obj</definedName>
    <definedName name="Update_Obj" localSheetId="80">[11]!Update_Obj</definedName>
    <definedName name="Update_Obj" localSheetId="81">[11]!Update_Obj</definedName>
    <definedName name="Update_Obj" localSheetId="82">[11]!Update_Obj</definedName>
    <definedName name="Update_Obj" localSheetId="83">[11]!Update_Obj</definedName>
    <definedName name="Update_Obj" localSheetId="84">[11]!Update_Obj</definedName>
    <definedName name="Update_Obj" localSheetId="85">[11]!Update_Obj</definedName>
    <definedName name="Update_Obj" localSheetId="86">[11]!Update_Obj</definedName>
    <definedName name="Update_Obj" localSheetId="87">[11]!Update_Obj</definedName>
    <definedName name="Update_Obj" localSheetId="88">[11]!Update_Obj</definedName>
    <definedName name="Update_Obj" localSheetId="89">[11]!Update_Obj</definedName>
    <definedName name="Update_Obj" localSheetId="90">[11]!Update_Obj</definedName>
    <definedName name="Update_Obj" localSheetId="91">[11]!Update_Obj</definedName>
    <definedName name="Update_Obj" localSheetId="92">[11]!Update_Obj</definedName>
    <definedName name="Update_Obj" localSheetId="93">[11]!Update_Obj</definedName>
    <definedName name="Update_Obj" localSheetId="94">[11]!Update_Obj</definedName>
    <definedName name="Update_Obj" localSheetId="95">[11]!Update_Obj</definedName>
    <definedName name="Update_Obj" localSheetId="96">[11]!Update_Obj</definedName>
    <definedName name="Update_Obj" localSheetId="97">[11]!Update_Obj</definedName>
    <definedName name="Update_Obj" localSheetId="98">[11]!Update_Obj</definedName>
    <definedName name="Update_Obj" localSheetId="99">[11]!Update_Obj</definedName>
    <definedName name="Update_Obj" localSheetId="15">[11]!Update_Obj</definedName>
    <definedName name="Update_Obj" localSheetId="16">[11]!Update_Obj</definedName>
    <definedName name="Update_Obj" localSheetId="17">[11]!Update_Obj</definedName>
    <definedName name="Update_Obj" localSheetId="18">[11]!Update_Obj</definedName>
    <definedName name="Update_Obj" localSheetId="19">[11]!Update_Obj</definedName>
    <definedName name="Update_Obj" localSheetId="20">[11]!Update_Obj</definedName>
    <definedName name="Update_Obj" localSheetId="21">[11]!Update_Obj</definedName>
    <definedName name="Update_Obj" localSheetId="14">[11]!Update_Obj</definedName>
    <definedName name="Update_Obj" localSheetId="7">[11]!Update_Obj</definedName>
    <definedName name="Update_Obj" localSheetId="8">[11]!Update_Obj</definedName>
    <definedName name="Update_Obj" localSheetId="9">[11]!Update_Obj</definedName>
    <definedName name="Update_Obj" localSheetId="10">[11]!Update_Obj</definedName>
    <definedName name="Update_Obj" localSheetId="11">[11]!Update_Obj</definedName>
    <definedName name="Update_Obj" localSheetId="12">[11]!Update_Obj</definedName>
    <definedName name="Update_Obj" localSheetId="13">[11]!Update_Obj</definedName>
    <definedName name="Update_Obj" localSheetId="5">[11]!Update_Obj</definedName>
    <definedName name="Update_Obj" localSheetId="6">[11]!Update_Obj</definedName>
    <definedName name="Update_Obj">[11]!Update_Obj</definedName>
    <definedName name="Update_Table" localSheetId="22">[19]!Update_Table</definedName>
    <definedName name="Update_Table" localSheetId="23">[19]!Update_Table</definedName>
    <definedName name="Update_Table" localSheetId="24">[19]!Update_Table</definedName>
    <definedName name="Update_Table" localSheetId="25">[19]!Update_Table</definedName>
    <definedName name="Update_Table" localSheetId="26">[19]!Update_Table</definedName>
    <definedName name="Update_Table" localSheetId="27">[19]!Update_Table</definedName>
    <definedName name="Update_Table" localSheetId="28">[19]!Update_Table</definedName>
    <definedName name="Update_Table" localSheetId="29">[19]!Update_Table</definedName>
    <definedName name="Update_Table" localSheetId="30">[19]!Update_Table</definedName>
    <definedName name="Update_Table" localSheetId="31">[19]!Update_Table</definedName>
    <definedName name="Update_Table" localSheetId="32">[19]!Update_Table</definedName>
    <definedName name="Update_Table" localSheetId="33">[19]!Update_Table</definedName>
    <definedName name="Update_Table" localSheetId="34">[19]!Update_Table</definedName>
    <definedName name="Update_Table" localSheetId="35">[19]!Update_Table</definedName>
    <definedName name="Update_Table" localSheetId="36">[19]!Update_Table</definedName>
    <definedName name="Update_Table" localSheetId="37">[19]!Update_Table</definedName>
    <definedName name="Update_Table" localSheetId="38">[19]!Update_Table</definedName>
    <definedName name="Update_Table" localSheetId="39">[19]!Update_Table</definedName>
    <definedName name="Update_Table" localSheetId="40">[19]!Update_Table</definedName>
    <definedName name="Update_Table" localSheetId="41">[19]!Update_Table</definedName>
    <definedName name="Update_Table" localSheetId="42">[19]!Update_Table</definedName>
    <definedName name="Update_Table" localSheetId="45">[19]!Update_Table</definedName>
    <definedName name="Update_Table" localSheetId="43">[19]!Update_Table</definedName>
    <definedName name="Update_Table" localSheetId="44">[19]!Update_Table</definedName>
    <definedName name="Update_Table" localSheetId="46">[19]!Update_Table</definedName>
    <definedName name="Update_Table" localSheetId="47">[19]!Update_Table</definedName>
    <definedName name="Update_Table" localSheetId="48">[19]!Update_Table</definedName>
    <definedName name="Update_Table" localSheetId="49">[19]!Update_Table</definedName>
    <definedName name="Update_Table" localSheetId="50">[19]!Update_Table</definedName>
    <definedName name="Update_Table" localSheetId="51">[19]!Update_Table</definedName>
    <definedName name="Update_Table" localSheetId="52">[19]!Update_Table</definedName>
    <definedName name="Update_Table" localSheetId="53">[19]!Update_Table</definedName>
    <definedName name="Update_Table" localSheetId="54">[19]!Update_Table</definedName>
    <definedName name="Update_Table" localSheetId="55">[19]!Update_Table</definedName>
    <definedName name="Update_Table" localSheetId="56">[19]!Update_Table</definedName>
    <definedName name="Update_Table" localSheetId="57">[19]!Update_Table</definedName>
    <definedName name="Update_Table" localSheetId="58">[19]!Update_Table</definedName>
    <definedName name="Update_Table" localSheetId="59">[19]!Update_Table</definedName>
    <definedName name="Update_Table" localSheetId="60">[19]!Update_Table</definedName>
    <definedName name="Update_Table" localSheetId="61">[19]!Update_Table</definedName>
    <definedName name="Update_Table" localSheetId="62">[19]!Update_Table</definedName>
    <definedName name="Update_Table" localSheetId="63">[19]!Update_Table</definedName>
    <definedName name="Update_Table" localSheetId="64">[19]!Update_Table</definedName>
    <definedName name="Update_Table" localSheetId="65">[19]!Update_Table</definedName>
    <definedName name="Update_Table" localSheetId="66">[19]!Update_Table</definedName>
    <definedName name="Update_Table" localSheetId="67">[19]!Update_Table</definedName>
    <definedName name="Update_Table" localSheetId="68">[19]!Update_Table</definedName>
    <definedName name="Update_Table" localSheetId="69">[19]!Update_Table</definedName>
    <definedName name="Update_Table" localSheetId="70">[19]!Update_Table</definedName>
    <definedName name="Update_Table" localSheetId="71">[19]!Update_Table</definedName>
    <definedName name="Update_Table" localSheetId="72">[19]!Update_Table</definedName>
    <definedName name="Update_Table" localSheetId="73">[19]!Update_Table</definedName>
    <definedName name="Update_Table" localSheetId="74">[19]!Update_Table</definedName>
    <definedName name="Update_Table" localSheetId="75">[19]!Update_Table</definedName>
    <definedName name="Update_Table" localSheetId="76">[19]!Update_Table</definedName>
    <definedName name="Update_Table" localSheetId="77">[19]!Update_Table</definedName>
    <definedName name="Update_Table" localSheetId="78">[19]!Update_Table</definedName>
    <definedName name="Update_Table" localSheetId="79">[19]!Update_Table</definedName>
    <definedName name="Update_Table" localSheetId="80">[19]!Update_Table</definedName>
    <definedName name="Update_Table" localSheetId="81">[19]!Update_Table</definedName>
    <definedName name="Update_Table" localSheetId="82">[19]!Update_Table</definedName>
    <definedName name="Update_Table" localSheetId="83">[19]!Update_Table</definedName>
    <definedName name="Update_Table" localSheetId="84">[19]!Update_Table</definedName>
    <definedName name="Update_Table" localSheetId="85">[19]!Update_Table</definedName>
    <definedName name="Update_Table" localSheetId="86">[19]!Update_Table</definedName>
    <definedName name="Update_Table" localSheetId="87">[19]!Update_Table</definedName>
    <definedName name="Update_Table" localSheetId="88">[19]!Update_Table</definedName>
    <definedName name="Update_Table" localSheetId="89">[19]!Update_Table</definedName>
    <definedName name="Update_Table" localSheetId="90">[19]!Update_Table</definedName>
    <definedName name="Update_Table" localSheetId="91">[19]!Update_Table</definedName>
    <definedName name="Update_Table" localSheetId="92">[19]!Update_Table</definedName>
    <definedName name="Update_Table" localSheetId="93">[19]!Update_Table</definedName>
    <definedName name="Update_Table" localSheetId="94">[19]!Update_Table</definedName>
    <definedName name="Update_Table" localSheetId="95">[19]!Update_Table</definedName>
    <definedName name="Update_Table" localSheetId="96">[19]!Update_Table</definedName>
    <definedName name="Update_Table" localSheetId="97">[19]!Update_Table</definedName>
    <definedName name="Update_Table" localSheetId="98">[19]!Update_Table</definedName>
    <definedName name="Update_Table" localSheetId="99">[19]!Update_Table</definedName>
    <definedName name="Update_Table" localSheetId="15">[19]!Update_Table</definedName>
    <definedName name="Update_Table" localSheetId="16">[19]!Update_Table</definedName>
    <definedName name="Update_Table" localSheetId="17">[19]!Update_Table</definedName>
    <definedName name="Update_Table" localSheetId="18">[19]!Update_Table</definedName>
    <definedName name="Update_Table" localSheetId="19">[19]!Update_Table</definedName>
    <definedName name="Update_Table" localSheetId="20">[19]!Update_Table</definedName>
    <definedName name="Update_Table" localSheetId="21">[19]!Update_Table</definedName>
    <definedName name="Update_Table" localSheetId="14">[19]!Update_Table</definedName>
    <definedName name="Update_Table" localSheetId="7">[19]!Update_Table</definedName>
    <definedName name="Update_Table" localSheetId="8">[19]!Update_Table</definedName>
    <definedName name="Update_Table" localSheetId="9">[19]!Update_Table</definedName>
    <definedName name="Update_Table" localSheetId="10">[19]!Update_Table</definedName>
    <definedName name="Update_Table" localSheetId="11">[19]!Update_Table</definedName>
    <definedName name="Update_Table" localSheetId="12">[19]!Update_Table</definedName>
    <definedName name="Update_Table" localSheetId="13">[19]!Update_Table</definedName>
    <definedName name="Update_Table" localSheetId="5">[19]!Update_Table</definedName>
    <definedName name="Update_Table" localSheetId="6">[19]!Update_Table</definedName>
    <definedName name="Update_Table">[19]!Update_Table</definedName>
    <definedName name="wrn.12._.Costs._.Act._.Fcast._.All." localSheetId="22" hidden="1">{#N/A,#N/A,FALSE,"Act.Fcst Costs"}</definedName>
    <definedName name="wrn.12._.Costs._.Act._.Fcast._.All." localSheetId="23" hidden="1">{#N/A,#N/A,FALSE,"Act.Fcst Costs"}</definedName>
    <definedName name="wrn.12._.Costs._.Act._.Fcast._.All." localSheetId="24" hidden="1">{#N/A,#N/A,FALSE,"Act.Fcst Costs"}</definedName>
    <definedName name="wrn.12._.Costs._.Act._.Fcast._.All." localSheetId="25" hidden="1">{#N/A,#N/A,FALSE,"Act.Fcst Costs"}</definedName>
    <definedName name="wrn.12._.Costs._.Act._.Fcast._.All." localSheetId="26" hidden="1">{#N/A,#N/A,FALSE,"Act.Fcst Costs"}</definedName>
    <definedName name="wrn.12._.Costs._.Act._.Fcast._.All." localSheetId="27" hidden="1">{#N/A,#N/A,FALSE,"Act.Fcst Costs"}</definedName>
    <definedName name="wrn.12._.Costs._.Act._.Fcast._.All." localSheetId="28" hidden="1">{#N/A,#N/A,FALSE,"Act.Fcst Costs"}</definedName>
    <definedName name="wrn.12._.Costs._.Act._.Fcast._.All." localSheetId="29" hidden="1">{#N/A,#N/A,FALSE,"Act.Fcst Costs"}</definedName>
    <definedName name="wrn.12._.Costs._.Act._.Fcast._.All." localSheetId="30" hidden="1">{#N/A,#N/A,FALSE,"Act.Fcst Costs"}</definedName>
    <definedName name="wrn.12._.Costs._.Act._.Fcast._.All." localSheetId="31" hidden="1">{#N/A,#N/A,FALSE,"Act.Fcst Costs"}</definedName>
    <definedName name="wrn.12._.Costs._.Act._.Fcast._.All." localSheetId="32" hidden="1">{#N/A,#N/A,FALSE,"Act.Fcst Costs"}</definedName>
    <definedName name="wrn.12._.Costs._.Act._.Fcast._.All." localSheetId="33" hidden="1">{#N/A,#N/A,FALSE,"Act.Fcst Costs"}</definedName>
    <definedName name="wrn.12._.Costs._.Act._.Fcast._.All." localSheetId="34" hidden="1">{#N/A,#N/A,FALSE,"Act.Fcst Costs"}</definedName>
    <definedName name="wrn.12._.Costs._.Act._.Fcast._.All." localSheetId="35" hidden="1">{#N/A,#N/A,FALSE,"Act.Fcst Costs"}</definedName>
    <definedName name="wrn.12._.Costs._.Act._.Fcast._.All." localSheetId="36" hidden="1">{#N/A,#N/A,FALSE,"Act.Fcst Costs"}</definedName>
    <definedName name="wrn.12._.Costs._.Act._.Fcast._.All." localSheetId="37" hidden="1">{#N/A,#N/A,FALSE,"Act.Fcst Costs"}</definedName>
    <definedName name="wrn.12._.Costs._.Act._.Fcast._.All." localSheetId="38" hidden="1">{#N/A,#N/A,FALSE,"Act.Fcst Costs"}</definedName>
    <definedName name="wrn.12._.Costs._.Act._.Fcast._.All." localSheetId="39" hidden="1">{#N/A,#N/A,FALSE,"Act.Fcst Costs"}</definedName>
    <definedName name="wrn.12._.Costs._.Act._.Fcast._.All." localSheetId="40" hidden="1">{#N/A,#N/A,FALSE,"Act.Fcst Costs"}</definedName>
    <definedName name="wrn.12._.Costs._.Act._.Fcast._.All." localSheetId="41" hidden="1">{#N/A,#N/A,FALSE,"Act.Fcst Costs"}</definedName>
    <definedName name="wrn.12._.Costs._.Act._.Fcast._.All." localSheetId="42" hidden="1">{#N/A,#N/A,FALSE,"Act.Fcst Costs"}</definedName>
    <definedName name="wrn.12._.Costs._.Act._.Fcast._.All." localSheetId="45" hidden="1">{#N/A,#N/A,FALSE,"Act.Fcst Costs"}</definedName>
    <definedName name="wrn.12._.Costs._.Act._.Fcast._.All." localSheetId="43" hidden="1">{#N/A,#N/A,FALSE,"Act.Fcst Costs"}</definedName>
    <definedName name="wrn.12._.Costs._.Act._.Fcast._.All." localSheetId="44" hidden="1">{#N/A,#N/A,FALSE,"Act.Fcst Costs"}</definedName>
    <definedName name="wrn.12._.Costs._.Act._.Fcast._.All." localSheetId="46" hidden="1">{#N/A,#N/A,FALSE,"Act.Fcst Costs"}</definedName>
    <definedName name="wrn.12._.Costs._.Act._.Fcast._.All." localSheetId="47" hidden="1">{#N/A,#N/A,FALSE,"Act.Fcst Costs"}</definedName>
    <definedName name="wrn.12._.Costs._.Act._.Fcast._.All." localSheetId="48" hidden="1">{#N/A,#N/A,FALSE,"Act.Fcst Costs"}</definedName>
    <definedName name="wrn.12._.Costs._.Act._.Fcast._.All." localSheetId="49" hidden="1">{#N/A,#N/A,FALSE,"Act.Fcst Costs"}</definedName>
    <definedName name="wrn.12._.Costs._.Act._.Fcast._.All." localSheetId="50" hidden="1">{#N/A,#N/A,FALSE,"Act.Fcst Costs"}</definedName>
    <definedName name="wrn.12._.Costs._.Act._.Fcast._.All." localSheetId="51" hidden="1">{#N/A,#N/A,FALSE,"Act.Fcst Costs"}</definedName>
    <definedName name="wrn.12._.Costs._.Act._.Fcast._.All." localSheetId="52" hidden="1">{#N/A,#N/A,FALSE,"Act.Fcst Costs"}</definedName>
    <definedName name="wrn.12._.Costs._.Act._.Fcast._.All." localSheetId="53" hidden="1">{#N/A,#N/A,FALSE,"Act.Fcst Costs"}</definedName>
    <definedName name="wrn.12._.Costs._.Act._.Fcast._.All." localSheetId="54" hidden="1">{#N/A,#N/A,FALSE,"Act.Fcst Costs"}</definedName>
    <definedName name="wrn.12._.Costs._.Act._.Fcast._.All." localSheetId="55" hidden="1">{#N/A,#N/A,FALSE,"Act.Fcst Costs"}</definedName>
    <definedName name="wrn.12._.Costs._.Act._.Fcast._.All." localSheetId="56" hidden="1">{#N/A,#N/A,FALSE,"Act.Fcst Costs"}</definedName>
    <definedName name="wrn.12._.Costs._.Act._.Fcast._.All." localSheetId="57" hidden="1">{#N/A,#N/A,FALSE,"Act.Fcst Costs"}</definedName>
    <definedName name="wrn.12._.Costs._.Act._.Fcast._.All." localSheetId="58" hidden="1">{#N/A,#N/A,FALSE,"Act.Fcst Costs"}</definedName>
    <definedName name="wrn.12._.Costs._.Act._.Fcast._.All." localSheetId="59" hidden="1">{#N/A,#N/A,FALSE,"Act.Fcst Costs"}</definedName>
    <definedName name="wrn.12._.Costs._.Act._.Fcast._.All." localSheetId="60" hidden="1">{#N/A,#N/A,FALSE,"Act.Fcst Costs"}</definedName>
    <definedName name="wrn.12._.Costs._.Act._.Fcast._.All." localSheetId="61" hidden="1">{#N/A,#N/A,FALSE,"Act.Fcst Costs"}</definedName>
    <definedName name="wrn.12._.Costs._.Act._.Fcast._.All." localSheetId="62" hidden="1">{#N/A,#N/A,FALSE,"Act.Fcst Costs"}</definedName>
    <definedName name="wrn.12._.Costs._.Act._.Fcast._.All." localSheetId="63" hidden="1">{#N/A,#N/A,FALSE,"Act.Fcst Costs"}</definedName>
    <definedName name="wrn.12._.Costs._.Act._.Fcast._.All." localSheetId="64" hidden="1">{#N/A,#N/A,FALSE,"Act.Fcst Costs"}</definedName>
    <definedName name="wrn.12._.Costs._.Act._.Fcast._.All." localSheetId="65" hidden="1">{#N/A,#N/A,FALSE,"Act.Fcst Costs"}</definedName>
    <definedName name="wrn.12._.Costs._.Act._.Fcast._.All." localSheetId="66" hidden="1">{#N/A,#N/A,FALSE,"Act.Fcst Costs"}</definedName>
    <definedName name="wrn.12._.Costs._.Act._.Fcast._.All." localSheetId="67" hidden="1">{#N/A,#N/A,FALSE,"Act.Fcst Costs"}</definedName>
    <definedName name="wrn.12._.Costs._.Act._.Fcast._.All." localSheetId="68" hidden="1">{#N/A,#N/A,FALSE,"Act.Fcst Costs"}</definedName>
    <definedName name="wrn.12._.Costs._.Act._.Fcast._.All." localSheetId="69" hidden="1">{#N/A,#N/A,FALSE,"Act.Fcst Costs"}</definedName>
    <definedName name="wrn.12._.Costs._.Act._.Fcast._.All." localSheetId="70" hidden="1">{#N/A,#N/A,FALSE,"Act.Fcst Costs"}</definedName>
    <definedName name="wrn.12._.Costs._.Act._.Fcast._.All." localSheetId="71" hidden="1">{#N/A,#N/A,FALSE,"Act.Fcst Costs"}</definedName>
    <definedName name="wrn.12._.Costs._.Act._.Fcast._.All." localSheetId="72" hidden="1">{#N/A,#N/A,FALSE,"Act.Fcst Costs"}</definedName>
    <definedName name="wrn.12._.Costs._.Act._.Fcast._.All." localSheetId="73" hidden="1">{#N/A,#N/A,FALSE,"Act.Fcst Costs"}</definedName>
    <definedName name="wrn.12._.Costs._.Act._.Fcast._.All." localSheetId="74" hidden="1">{#N/A,#N/A,FALSE,"Act.Fcst Costs"}</definedName>
    <definedName name="wrn.12._.Costs._.Act._.Fcast._.All." localSheetId="75" hidden="1">{#N/A,#N/A,FALSE,"Act.Fcst Costs"}</definedName>
    <definedName name="wrn.12._.Costs._.Act._.Fcast._.All." localSheetId="76" hidden="1">{#N/A,#N/A,FALSE,"Act.Fcst Costs"}</definedName>
    <definedName name="wrn.12._.Costs._.Act._.Fcast._.All." localSheetId="77" hidden="1">{#N/A,#N/A,FALSE,"Act.Fcst Costs"}</definedName>
    <definedName name="wrn.12._.Costs._.Act._.Fcast._.All." localSheetId="78" hidden="1">{#N/A,#N/A,FALSE,"Act.Fcst Costs"}</definedName>
    <definedName name="wrn.12._.Costs._.Act._.Fcast._.All." localSheetId="79" hidden="1">{#N/A,#N/A,FALSE,"Act.Fcst Costs"}</definedName>
    <definedName name="wrn.12._.Costs._.Act._.Fcast._.All." localSheetId="80" hidden="1">{#N/A,#N/A,FALSE,"Act.Fcst Costs"}</definedName>
    <definedName name="wrn.12._.Costs._.Act._.Fcast._.All." localSheetId="81" hidden="1">{#N/A,#N/A,FALSE,"Act.Fcst Costs"}</definedName>
    <definedName name="wrn.12._.Costs._.Act._.Fcast._.All." localSheetId="82" hidden="1">{#N/A,#N/A,FALSE,"Act.Fcst Costs"}</definedName>
    <definedName name="wrn.12._.Costs._.Act._.Fcast._.All." localSheetId="83" hidden="1">{#N/A,#N/A,FALSE,"Act.Fcst Costs"}</definedName>
    <definedName name="wrn.12._.Costs._.Act._.Fcast._.All." localSheetId="84" hidden="1">{#N/A,#N/A,FALSE,"Act.Fcst Costs"}</definedName>
    <definedName name="wrn.12._.Costs._.Act._.Fcast._.All." localSheetId="85" hidden="1">{#N/A,#N/A,FALSE,"Act.Fcst Costs"}</definedName>
    <definedName name="wrn.12._.Costs._.Act._.Fcast._.All." localSheetId="86" hidden="1">{#N/A,#N/A,FALSE,"Act.Fcst Costs"}</definedName>
    <definedName name="wrn.12._.Costs._.Act._.Fcast._.All." localSheetId="87" hidden="1">{#N/A,#N/A,FALSE,"Act.Fcst Costs"}</definedName>
    <definedName name="wrn.12._.Costs._.Act._.Fcast._.All." localSheetId="88" hidden="1">{#N/A,#N/A,FALSE,"Act.Fcst Costs"}</definedName>
    <definedName name="wrn.12._.Costs._.Act._.Fcast._.All." localSheetId="89" hidden="1">{#N/A,#N/A,FALSE,"Act.Fcst Costs"}</definedName>
    <definedName name="wrn.12._.Costs._.Act._.Fcast._.All." localSheetId="90" hidden="1">{#N/A,#N/A,FALSE,"Act.Fcst Costs"}</definedName>
    <definedName name="wrn.12._.Costs._.Act._.Fcast._.All." localSheetId="91" hidden="1">{#N/A,#N/A,FALSE,"Act.Fcst Costs"}</definedName>
    <definedName name="wrn.12._.Costs._.Act._.Fcast._.All." localSheetId="92" hidden="1">{#N/A,#N/A,FALSE,"Act.Fcst Costs"}</definedName>
    <definedName name="wrn.12._.Costs._.Act._.Fcast._.All." localSheetId="93" hidden="1">{#N/A,#N/A,FALSE,"Act.Fcst Costs"}</definedName>
    <definedName name="wrn.12._.Costs._.Act._.Fcast._.All." localSheetId="94" hidden="1">{#N/A,#N/A,FALSE,"Act.Fcst Costs"}</definedName>
    <definedName name="wrn.12._.Costs._.Act._.Fcast._.All." localSheetId="95" hidden="1">{#N/A,#N/A,FALSE,"Act.Fcst Costs"}</definedName>
    <definedName name="wrn.12._.Costs._.Act._.Fcast._.All." localSheetId="96" hidden="1">{#N/A,#N/A,FALSE,"Act.Fcst Costs"}</definedName>
    <definedName name="wrn.12._.Costs._.Act._.Fcast._.All." localSheetId="97" hidden="1">{#N/A,#N/A,FALSE,"Act.Fcst Costs"}</definedName>
    <definedName name="wrn.12._.Costs._.Act._.Fcast._.All." localSheetId="98" hidden="1">{#N/A,#N/A,FALSE,"Act.Fcst Costs"}</definedName>
    <definedName name="wrn.12._.Costs._.Act._.Fcast._.All." localSheetId="99" hidden="1">{#N/A,#N/A,FALSE,"Act.Fcst Costs"}</definedName>
    <definedName name="wrn.12._.Costs._.Act._.Fcast._.All." localSheetId="15" hidden="1">{#N/A,#N/A,FALSE,"Act.Fcst Costs"}</definedName>
    <definedName name="wrn.12._.Costs._.Act._.Fcast._.All." localSheetId="16" hidden="1">{#N/A,#N/A,FALSE,"Act.Fcst Costs"}</definedName>
    <definedName name="wrn.12._.Costs._.Act._.Fcast._.All." localSheetId="17" hidden="1">{#N/A,#N/A,FALSE,"Act.Fcst Costs"}</definedName>
    <definedName name="wrn.12._.Costs._.Act._.Fcast._.All." localSheetId="18" hidden="1">{#N/A,#N/A,FALSE,"Act.Fcst Costs"}</definedName>
    <definedName name="wrn.12._.Costs._.Act._.Fcast._.All." localSheetId="19" hidden="1">{#N/A,#N/A,FALSE,"Act.Fcst Costs"}</definedName>
    <definedName name="wrn.12._.Costs._.Act._.Fcast._.All." localSheetId="20" hidden="1">{#N/A,#N/A,FALSE,"Act.Fcst Costs"}</definedName>
    <definedName name="wrn.12._.Costs._.Act._.Fcast._.All." localSheetId="21" hidden="1">{#N/A,#N/A,FALSE,"Act.Fcst Costs"}</definedName>
    <definedName name="wrn.12._.Costs._.Act._.Fcast._.All." localSheetId="14" hidden="1">{#N/A,#N/A,FALSE,"Act.Fcst Costs"}</definedName>
    <definedName name="wrn.12._.Costs._.Act._.Fcast._.All." localSheetId="7" hidden="1">{#N/A,#N/A,FALSE,"Act.Fcst Costs"}</definedName>
    <definedName name="wrn.12._.Costs._.Act._.Fcast._.All." localSheetId="8" hidden="1">{#N/A,#N/A,FALSE,"Act.Fcst Costs"}</definedName>
    <definedName name="wrn.12._.Costs._.Act._.Fcast._.All." localSheetId="9" hidden="1">{#N/A,#N/A,FALSE,"Act.Fcst Costs"}</definedName>
    <definedName name="wrn.12._.Costs._.Act._.Fcast._.All." localSheetId="10" hidden="1">{#N/A,#N/A,FALSE,"Act.Fcst Costs"}</definedName>
    <definedName name="wrn.12._.Costs._.Act._.Fcast._.All." localSheetId="11" hidden="1">{#N/A,#N/A,FALSE,"Act.Fcst Costs"}</definedName>
    <definedName name="wrn.12._.Costs._.Act._.Fcast._.All." localSheetId="12" hidden="1">{#N/A,#N/A,FALSE,"Act.Fcst Costs"}</definedName>
    <definedName name="wrn.12._.Costs._.Act._.Fcast._.All." localSheetId="13" hidden="1">{#N/A,#N/A,FALSE,"Act.Fcst Costs"}</definedName>
    <definedName name="wrn.12._.Costs._.Act._.Fcast._.All." localSheetId="5" hidden="1">{#N/A,#N/A,FALSE,"Act.Fcst Costs"}</definedName>
    <definedName name="wrn.12._.Costs._.Act._.Fcast._.All." localSheetId="6" hidden="1">{#N/A,#N/A,FALSE,"Act.Fcst Costs"}</definedName>
    <definedName name="wrn.12._.Costs._.Act._.Fcast._.All." hidden="1">{#N/A,#N/A,FALSE,"Act.Fcst Costs"}</definedName>
    <definedName name="wrn.Aging._.and._.Trend._.Analysis." localSheetId="22" hidden="1">{#N/A,#N/A,FALSE,"Aging Summary";#N/A,#N/A,FALSE,"Ratio Analysis";#N/A,#N/A,FALSE,"Test 120 Day Accts";#N/A,#N/A,FALSE,"Tickmarks"}</definedName>
    <definedName name="wrn.Aging._.and._.Trend._.Analysis." localSheetId="23" hidden="1">{#N/A,#N/A,FALSE,"Aging Summary";#N/A,#N/A,FALSE,"Ratio Analysis";#N/A,#N/A,FALSE,"Test 120 Day Accts";#N/A,#N/A,FALSE,"Tickmarks"}</definedName>
    <definedName name="wrn.Aging._.and._.Trend._.Analysis." localSheetId="24" hidden="1">{#N/A,#N/A,FALSE,"Aging Summary";#N/A,#N/A,FALSE,"Ratio Analysis";#N/A,#N/A,FALSE,"Test 120 Day Accts";#N/A,#N/A,FALSE,"Tickmarks"}</definedName>
    <definedName name="wrn.Aging._.and._.Trend._.Analysis." localSheetId="25" hidden="1">{#N/A,#N/A,FALSE,"Aging Summary";#N/A,#N/A,FALSE,"Ratio Analysis";#N/A,#N/A,FALSE,"Test 120 Day Accts";#N/A,#N/A,FALSE,"Tickmarks"}</definedName>
    <definedName name="wrn.Aging._.and._.Trend._.Analysis." localSheetId="26" hidden="1">{#N/A,#N/A,FALSE,"Aging Summary";#N/A,#N/A,FALSE,"Ratio Analysis";#N/A,#N/A,FALSE,"Test 120 Day Accts";#N/A,#N/A,FALSE,"Tickmarks"}</definedName>
    <definedName name="wrn.Aging._.and._.Trend._.Analysis." localSheetId="27" hidden="1">{#N/A,#N/A,FALSE,"Aging Summary";#N/A,#N/A,FALSE,"Ratio Analysis";#N/A,#N/A,FALSE,"Test 120 Day Accts";#N/A,#N/A,FALSE,"Tickmarks"}</definedName>
    <definedName name="wrn.Aging._.and._.Trend._.Analysis." localSheetId="28" hidden="1">{#N/A,#N/A,FALSE,"Aging Summary";#N/A,#N/A,FALSE,"Ratio Analysis";#N/A,#N/A,FALSE,"Test 120 Day Accts";#N/A,#N/A,FALSE,"Tickmarks"}</definedName>
    <definedName name="wrn.Aging._.and._.Trend._.Analysis." localSheetId="29" hidden="1">{#N/A,#N/A,FALSE,"Aging Summary";#N/A,#N/A,FALSE,"Ratio Analysis";#N/A,#N/A,FALSE,"Test 120 Day Accts";#N/A,#N/A,FALSE,"Tickmarks"}</definedName>
    <definedName name="wrn.Aging._.and._.Trend._.Analysis." localSheetId="30" hidden="1">{#N/A,#N/A,FALSE,"Aging Summary";#N/A,#N/A,FALSE,"Ratio Analysis";#N/A,#N/A,FALSE,"Test 120 Day Accts";#N/A,#N/A,FALSE,"Tickmarks"}</definedName>
    <definedName name="wrn.Aging._.and._.Trend._.Analysis." localSheetId="31" hidden="1">{#N/A,#N/A,FALSE,"Aging Summary";#N/A,#N/A,FALSE,"Ratio Analysis";#N/A,#N/A,FALSE,"Test 120 Day Accts";#N/A,#N/A,FALSE,"Tickmarks"}</definedName>
    <definedName name="wrn.Aging._.and._.Trend._.Analysis." localSheetId="32" hidden="1">{#N/A,#N/A,FALSE,"Aging Summary";#N/A,#N/A,FALSE,"Ratio Analysis";#N/A,#N/A,FALSE,"Test 120 Day Accts";#N/A,#N/A,FALSE,"Tickmarks"}</definedName>
    <definedName name="wrn.Aging._.and._.Trend._.Analysis." localSheetId="33" hidden="1">{#N/A,#N/A,FALSE,"Aging Summary";#N/A,#N/A,FALSE,"Ratio Analysis";#N/A,#N/A,FALSE,"Test 120 Day Accts";#N/A,#N/A,FALSE,"Tickmarks"}</definedName>
    <definedName name="wrn.Aging._.and._.Trend._.Analysis." localSheetId="34" hidden="1">{#N/A,#N/A,FALSE,"Aging Summary";#N/A,#N/A,FALSE,"Ratio Analysis";#N/A,#N/A,FALSE,"Test 120 Day Accts";#N/A,#N/A,FALSE,"Tickmarks"}</definedName>
    <definedName name="wrn.Aging._.and._.Trend._.Analysis." localSheetId="35" hidden="1">{#N/A,#N/A,FALSE,"Aging Summary";#N/A,#N/A,FALSE,"Ratio Analysis";#N/A,#N/A,FALSE,"Test 120 Day Accts";#N/A,#N/A,FALSE,"Tickmarks"}</definedName>
    <definedName name="wrn.Aging._.and._.Trend._.Analysis." localSheetId="36" hidden="1">{#N/A,#N/A,FALSE,"Aging Summary";#N/A,#N/A,FALSE,"Ratio Analysis";#N/A,#N/A,FALSE,"Test 120 Day Accts";#N/A,#N/A,FALSE,"Tickmarks"}</definedName>
    <definedName name="wrn.Aging._.and._.Trend._.Analysis." localSheetId="37" hidden="1">{#N/A,#N/A,FALSE,"Aging Summary";#N/A,#N/A,FALSE,"Ratio Analysis";#N/A,#N/A,FALSE,"Test 120 Day Accts";#N/A,#N/A,FALSE,"Tickmarks"}</definedName>
    <definedName name="wrn.Aging._.and._.Trend._.Analysis." localSheetId="38" hidden="1">{#N/A,#N/A,FALSE,"Aging Summary";#N/A,#N/A,FALSE,"Ratio Analysis";#N/A,#N/A,FALSE,"Test 120 Day Accts";#N/A,#N/A,FALSE,"Tickmarks"}</definedName>
    <definedName name="wrn.Aging._.and._.Trend._.Analysis." localSheetId="39" hidden="1">{#N/A,#N/A,FALSE,"Aging Summary";#N/A,#N/A,FALSE,"Ratio Analysis";#N/A,#N/A,FALSE,"Test 120 Day Accts";#N/A,#N/A,FALSE,"Tickmarks"}</definedName>
    <definedName name="wrn.Aging._.and._.Trend._.Analysis." localSheetId="40" hidden="1">{#N/A,#N/A,FALSE,"Aging Summary";#N/A,#N/A,FALSE,"Ratio Analysis";#N/A,#N/A,FALSE,"Test 120 Day Accts";#N/A,#N/A,FALSE,"Tickmarks"}</definedName>
    <definedName name="wrn.Aging._.and._.Trend._.Analysis." localSheetId="41" hidden="1">{#N/A,#N/A,FALSE,"Aging Summary";#N/A,#N/A,FALSE,"Ratio Analysis";#N/A,#N/A,FALSE,"Test 120 Day Accts";#N/A,#N/A,FALSE,"Tickmarks"}</definedName>
    <definedName name="wrn.Aging._.and._.Trend._.Analysis." localSheetId="42" hidden="1">{#N/A,#N/A,FALSE,"Aging Summary";#N/A,#N/A,FALSE,"Ratio Analysis";#N/A,#N/A,FALSE,"Test 120 Day Accts";#N/A,#N/A,FALSE,"Tickmarks"}</definedName>
    <definedName name="wrn.Aging._.and._.Trend._.Analysis." localSheetId="45" hidden="1">{#N/A,#N/A,FALSE,"Aging Summary";#N/A,#N/A,FALSE,"Ratio Analysis";#N/A,#N/A,FALSE,"Test 120 Day Accts";#N/A,#N/A,FALSE,"Tickmarks"}</definedName>
    <definedName name="wrn.Aging._.and._.Trend._.Analysis." localSheetId="43" hidden="1">{#N/A,#N/A,FALSE,"Aging Summary";#N/A,#N/A,FALSE,"Ratio Analysis";#N/A,#N/A,FALSE,"Test 120 Day Accts";#N/A,#N/A,FALSE,"Tickmarks"}</definedName>
    <definedName name="wrn.Aging._.and._.Trend._.Analysis." localSheetId="44" hidden="1">{#N/A,#N/A,FALSE,"Aging Summary";#N/A,#N/A,FALSE,"Ratio Analysis";#N/A,#N/A,FALSE,"Test 120 Day Accts";#N/A,#N/A,FALSE,"Tickmarks"}</definedName>
    <definedName name="wrn.Aging._.and._.Trend._.Analysis." localSheetId="46" hidden="1">{#N/A,#N/A,FALSE,"Aging Summary";#N/A,#N/A,FALSE,"Ratio Analysis";#N/A,#N/A,FALSE,"Test 120 Day Accts";#N/A,#N/A,FALSE,"Tickmarks"}</definedName>
    <definedName name="wrn.Aging._.and._.Trend._.Analysis." localSheetId="47" hidden="1">{#N/A,#N/A,FALSE,"Aging Summary";#N/A,#N/A,FALSE,"Ratio Analysis";#N/A,#N/A,FALSE,"Test 120 Day Accts";#N/A,#N/A,FALSE,"Tickmarks"}</definedName>
    <definedName name="wrn.Aging._.and._.Trend._.Analysis." localSheetId="48" hidden="1">{#N/A,#N/A,FALSE,"Aging Summary";#N/A,#N/A,FALSE,"Ratio Analysis";#N/A,#N/A,FALSE,"Test 120 Day Accts";#N/A,#N/A,FALSE,"Tickmarks"}</definedName>
    <definedName name="wrn.Aging._.and._.Trend._.Analysis." localSheetId="49" hidden="1">{#N/A,#N/A,FALSE,"Aging Summary";#N/A,#N/A,FALSE,"Ratio Analysis";#N/A,#N/A,FALSE,"Test 120 Day Accts";#N/A,#N/A,FALSE,"Tickmarks"}</definedName>
    <definedName name="wrn.Aging._.and._.Trend._.Analysis." localSheetId="50" hidden="1">{#N/A,#N/A,FALSE,"Aging Summary";#N/A,#N/A,FALSE,"Ratio Analysis";#N/A,#N/A,FALSE,"Test 120 Day Accts";#N/A,#N/A,FALSE,"Tickmarks"}</definedName>
    <definedName name="wrn.Aging._.and._.Trend._.Analysis." localSheetId="51" hidden="1">{#N/A,#N/A,FALSE,"Aging Summary";#N/A,#N/A,FALSE,"Ratio Analysis";#N/A,#N/A,FALSE,"Test 120 Day Accts";#N/A,#N/A,FALSE,"Tickmarks"}</definedName>
    <definedName name="wrn.Aging._.and._.Trend._.Analysis." localSheetId="52" hidden="1">{#N/A,#N/A,FALSE,"Aging Summary";#N/A,#N/A,FALSE,"Ratio Analysis";#N/A,#N/A,FALSE,"Test 120 Day Accts";#N/A,#N/A,FALSE,"Tickmarks"}</definedName>
    <definedName name="wrn.Aging._.and._.Trend._.Analysis." localSheetId="53" hidden="1">{#N/A,#N/A,FALSE,"Aging Summary";#N/A,#N/A,FALSE,"Ratio Analysis";#N/A,#N/A,FALSE,"Test 120 Day Accts";#N/A,#N/A,FALSE,"Tickmarks"}</definedName>
    <definedName name="wrn.Aging._.and._.Trend._.Analysis." localSheetId="54" hidden="1">{#N/A,#N/A,FALSE,"Aging Summary";#N/A,#N/A,FALSE,"Ratio Analysis";#N/A,#N/A,FALSE,"Test 120 Day Accts";#N/A,#N/A,FALSE,"Tickmarks"}</definedName>
    <definedName name="wrn.Aging._.and._.Trend._.Analysis." localSheetId="55" hidden="1">{#N/A,#N/A,FALSE,"Aging Summary";#N/A,#N/A,FALSE,"Ratio Analysis";#N/A,#N/A,FALSE,"Test 120 Day Accts";#N/A,#N/A,FALSE,"Tickmarks"}</definedName>
    <definedName name="wrn.Aging._.and._.Trend._.Analysis." localSheetId="56" hidden="1">{#N/A,#N/A,FALSE,"Aging Summary";#N/A,#N/A,FALSE,"Ratio Analysis";#N/A,#N/A,FALSE,"Test 120 Day Accts";#N/A,#N/A,FALSE,"Tickmarks"}</definedName>
    <definedName name="wrn.Aging._.and._.Trend._.Analysis." localSheetId="57" hidden="1">{#N/A,#N/A,FALSE,"Aging Summary";#N/A,#N/A,FALSE,"Ratio Analysis";#N/A,#N/A,FALSE,"Test 120 Day Accts";#N/A,#N/A,FALSE,"Tickmarks"}</definedName>
    <definedName name="wrn.Aging._.and._.Trend._.Analysis." localSheetId="58" hidden="1">{#N/A,#N/A,FALSE,"Aging Summary";#N/A,#N/A,FALSE,"Ratio Analysis";#N/A,#N/A,FALSE,"Test 120 Day Accts";#N/A,#N/A,FALSE,"Tickmarks"}</definedName>
    <definedName name="wrn.Aging._.and._.Trend._.Analysis." localSheetId="59" hidden="1">{#N/A,#N/A,FALSE,"Aging Summary";#N/A,#N/A,FALSE,"Ratio Analysis";#N/A,#N/A,FALSE,"Test 120 Day Accts";#N/A,#N/A,FALSE,"Tickmarks"}</definedName>
    <definedName name="wrn.Aging._.and._.Trend._.Analysis." localSheetId="60" hidden="1">{#N/A,#N/A,FALSE,"Aging Summary";#N/A,#N/A,FALSE,"Ratio Analysis";#N/A,#N/A,FALSE,"Test 120 Day Accts";#N/A,#N/A,FALSE,"Tickmarks"}</definedName>
    <definedName name="wrn.Aging._.and._.Trend._.Analysis." localSheetId="61" hidden="1">{#N/A,#N/A,FALSE,"Aging Summary";#N/A,#N/A,FALSE,"Ratio Analysis";#N/A,#N/A,FALSE,"Test 120 Day Accts";#N/A,#N/A,FALSE,"Tickmarks"}</definedName>
    <definedName name="wrn.Aging._.and._.Trend._.Analysis." localSheetId="62" hidden="1">{#N/A,#N/A,FALSE,"Aging Summary";#N/A,#N/A,FALSE,"Ratio Analysis";#N/A,#N/A,FALSE,"Test 120 Day Accts";#N/A,#N/A,FALSE,"Tickmarks"}</definedName>
    <definedName name="wrn.Aging._.and._.Trend._.Analysis." localSheetId="63" hidden="1">{#N/A,#N/A,FALSE,"Aging Summary";#N/A,#N/A,FALSE,"Ratio Analysis";#N/A,#N/A,FALSE,"Test 120 Day Accts";#N/A,#N/A,FALSE,"Tickmarks"}</definedName>
    <definedName name="wrn.Aging._.and._.Trend._.Analysis." localSheetId="64" hidden="1">{#N/A,#N/A,FALSE,"Aging Summary";#N/A,#N/A,FALSE,"Ratio Analysis";#N/A,#N/A,FALSE,"Test 120 Day Accts";#N/A,#N/A,FALSE,"Tickmarks"}</definedName>
    <definedName name="wrn.Aging._.and._.Trend._.Analysis." localSheetId="65" hidden="1">{#N/A,#N/A,FALSE,"Aging Summary";#N/A,#N/A,FALSE,"Ratio Analysis";#N/A,#N/A,FALSE,"Test 120 Day Accts";#N/A,#N/A,FALSE,"Tickmarks"}</definedName>
    <definedName name="wrn.Aging._.and._.Trend._.Analysis." localSheetId="66" hidden="1">{#N/A,#N/A,FALSE,"Aging Summary";#N/A,#N/A,FALSE,"Ratio Analysis";#N/A,#N/A,FALSE,"Test 120 Day Accts";#N/A,#N/A,FALSE,"Tickmarks"}</definedName>
    <definedName name="wrn.Aging._.and._.Trend._.Analysis." localSheetId="67" hidden="1">{#N/A,#N/A,FALSE,"Aging Summary";#N/A,#N/A,FALSE,"Ratio Analysis";#N/A,#N/A,FALSE,"Test 120 Day Accts";#N/A,#N/A,FALSE,"Tickmarks"}</definedName>
    <definedName name="wrn.Aging._.and._.Trend._.Analysis." localSheetId="68" hidden="1">{#N/A,#N/A,FALSE,"Aging Summary";#N/A,#N/A,FALSE,"Ratio Analysis";#N/A,#N/A,FALSE,"Test 120 Day Accts";#N/A,#N/A,FALSE,"Tickmarks"}</definedName>
    <definedName name="wrn.Aging._.and._.Trend._.Analysis." localSheetId="69" hidden="1">{#N/A,#N/A,FALSE,"Aging Summary";#N/A,#N/A,FALSE,"Ratio Analysis";#N/A,#N/A,FALSE,"Test 120 Day Accts";#N/A,#N/A,FALSE,"Tickmarks"}</definedName>
    <definedName name="wrn.Aging._.and._.Trend._.Analysis." localSheetId="70" hidden="1">{#N/A,#N/A,FALSE,"Aging Summary";#N/A,#N/A,FALSE,"Ratio Analysis";#N/A,#N/A,FALSE,"Test 120 Day Accts";#N/A,#N/A,FALSE,"Tickmarks"}</definedName>
    <definedName name="wrn.Aging._.and._.Trend._.Analysis." localSheetId="71" hidden="1">{#N/A,#N/A,FALSE,"Aging Summary";#N/A,#N/A,FALSE,"Ratio Analysis";#N/A,#N/A,FALSE,"Test 120 Day Accts";#N/A,#N/A,FALSE,"Tickmarks"}</definedName>
    <definedName name="wrn.Aging._.and._.Trend._.Analysis." localSheetId="72" hidden="1">{#N/A,#N/A,FALSE,"Aging Summary";#N/A,#N/A,FALSE,"Ratio Analysis";#N/A,#N/A,FALSE,"Test 120 Day Accts";#N/A,#N/A,FALSE,"Tickmarks"}</definedName>
    <definedName name="wrn.Aging._.and._.Trend._.Analysis." localSheetId="73" hidden="1">{#N/A,#N/A,FALSE,"Aging Summary";#N/A,#N/A,FALSE,"Ratio Analysis";#N/A,#N/A,FALSE,"Test 120 Day Accts";#N/A,#N/A,FALSE,"Tickmarks"}</definedName>
    <definedName name="wrn.Aging._.and._.Trend._.Analysis." localSheetId="74" hidden="1">{#N/A,#N/A,FALSE,"Aging Summary";#N/A,#N/A,FALSE,"Ratio Analysis";#N/A,#N/A,FALSE,"Test 120 Day Accts";#N/A,#N/A,FALSE,"Tickmarks"}</definedName>
    <definedName name="wrn.Aging._.and._.Trend._.Analysis." localSheetId="75" hidden="1">{#N/A,#N/A,FALSE,"Aging Summary";#N/A,#N/A,FALSE,"Ratio Analysis";#N/A,#N/A,FALSE,"Test 120 Day Accts";#N/A,#N/A,FALSE,"Tickmarks"}</definedName>
    <definedName name="wrn.Aging._.and._.Trend._.Analysis." localSheetId="76" hidden="1">{#N/A,#N/A,FALSE,"Aging Summary";#N/A,#N/A,FALSE,"Ratio Analysis";#N/A,#N/A,FALSE,"Test 120 Day Accts";#N/A,#N/A,FALSE,"Tickmarks"}</definedName>
    <definedName name="wrn.Aging._.and._.Trend._.Analysis." localSheetId="77" hidden="1">{#N/A,#N/A,FALSE,"Aging Summary";#N/A,#N/A,FALSE,"Ratio Analysis";#N/A,#N/A,FALSE,"Test 120 Day Accts";#N/A,#N/A,FALSE,"Tickmarks"}</definedName>
    <definedName name="wrn.Aging._.and._.Trend._.Analysis." localSheetId="78" hidden="1">{#N/A,#N/A,FALSE,"Aging Summary";#N/A,#N/A,FALSE,"Ratio Analysis";#N/A,#N/A,FALSE,"Test 120 Day Accts";#N/A,#N/A,FALSE,"Tickmarks"}</definedName>
    <definedName name="wrn.Aging._.and._.Trend._.Analysis." localSheetId="79" hidden="1">{#N/A,#N/A,FALSE,"Aging Summary";#N/A,#N/A,FALSE,"Ratio Analysis";#N/A,#N/A,FALSE,"Test 120 Day Accts";#N/A,#N/A,FALSE,"Tickmarks"}</definedName>
    <definedName name="wrn.Aging._.and._.Trend._.Analysis." localSheetId="80" hidden="1">{#N/A,#N/A,FALSE,"Aging Summary";#N/A,#N/A,FALSE,"Ratio Analysis";#N/A,#N/A,FALSE,"Test 120 Day Accts";#N/A,#N/A,FALSE,"Tickmarks"}</definedName>
    <definedName name="wrn.Aging._.and._.Trend._.Analysis." localSheetId="81" hidden="1">{#N/A,#N/A,FALSE,"Aging Summary";#N/A,#N/A,FALSE,"Ratio Analysis";#N/A,#N/A,FALSE,"Test 120 Day Accts";#N/A,#N/A,FALSE,"Tickmarks"}</definedName>
    <definedName name="wrn.Aging._.and._.Trend._.Analysis." localSheetId="82" hidden="1">{#N/A,#N/A,FALSE,"Aging Summary";#N/A,#N/A,FALSE,"Ratio Analysis";#N/A,#N/A,FALSE,"Test 120 Day Accts";#N/A,#N/A,FALSE,"Tickmarks"}</definedName>
    <definedName name="wrn.Aging._.and._.Trend._.Analysis." localSheetId="83" hidden="1">{#N/A,#N/A,FALSE,"Aging Summary";#N/A,#N/A,FALSE,"Ratio Analysis";#N/A,#N/A,FALSE,"Test 120 Day Accts";#N/A,#N/A,FALSE,"Tickmarks"}</definedName>
    <definedName name="wrn.Aging._.and._.Trend._.Analysis." localSheetId="84" hidden="1">{#N/A,#N/A,FALSE,"Aging Summary";#N/A,#N/A,FALSE,"Ratio Analysis";#N/A,#N/A,FALSE,"Test 120 Day Accts";#N/A,#N/A,FALSE,"Tickmarks"}</definedName>
    <definedName name="wrn.Aging._.and._.Trend._.Analysis." localSheetId="85" hidden="1">{#N/A,#N/A,FALSE,"Aging Summary";#N/A,#N/A,FALSE,"Ratio Analysis";#N/A,#N/A,FALSE,"Test 120 Day Accts";#N/A,#N/A,FALSE,"Tickmarks"}</definedName>
    <definedName name="wrn.Aging._.and._.Trend._.Analysis." localSheetId="86" hidden="1">{#N/A,#N/A,FALSE,"Aging Summary";#N/A,#N/A,FALSE,"Ratio Analysis";#N/A,#N/A,FALSE,"Test 120 Day Accts";#N/A,#N/A,FALSE,"Tickmarks"}</definedName>
    <definedName name="wrn.Aging._.and._.Trend._.Analysis." localSheetId="87" hidden="1">{#N/A,#N/A,FALSE,"Aging Summary";#N/A,#N/A,FALSE,"Ratio Analysis";#N/A,#N/A,FALSE,"Test 120 Day Accts";#N/A,#N/A,FALSE,"Tickmarks"}</definedName>
    <definedName name="wrn.Aging._.and._.Trend._.Analysis." localSheetId="88" hidden="1">{#N/A,#N/A,FALSE,"Aging Summary";#N/A,#N/A,FALSE,"Ratio Analysis";#N/A,#N/A,FALSE,"Test 120 Day Accts";#N/A,#N/A,FALSE,"Tickmarks"}</definedName>
    <definedName name="wrn.Aging._.and._.Trend._.Analysis." localSheetId="89" hidden="1">{#N/A,#N/A,FALSE,"Aging Summary";#N/A,#N/A,FALSE,"Ratio Analysis";#N/A,#N/A,FALSE,"Test 120 Day Accts";#N/A,#N/A,FALSE,"Tickmarks"}</definedName>
    <definedName name="wrn.Aging._.and._.Trend._.Analysis." localSheetId="90" hidden="1">{#N/A,#N/A,FALSE,"Aging Summary";#N/A,#N/A,FALSE,"Ratio Analysis";#N/A,#N/A,FALSE,"Test 120 Day Accts";#N/A,#N/A,FALSE,"Tickmarks"}</definedName>
    <definedName name="wrn.Aging._.and._.Trend._.Analysis." localSheetId="91" hidden="1">{#N/A,#N/A,FALSE,"Aging Summary";#N/A,#N/A,FALSE,"Ratio Analysis";#N/A,#N/A,FALSE,"Test 120 Day Accts";#N/A,#N/A,FALSE,"Tickmarks"}</definedName>
    <definedName name="wrn.Aging._.and._.Trend._.Analysis." localSheetId="92" hidden="1">{#N/A,#N/A,FALSE,"Aging Summary";#N/A,#N/A,FALSE,"Ratio Analysis";#N/A,#N/A,FALSE,"Test 120 Day Accts";#N/A,#N/A,FALSE,"Tickmarks"}</definedName>
    <definedName name="wrn.Aging._.and._.Trend._.Analysis." localSheetId="93" hidden="1">{#N/A,#N/A,FALSE,"Aging Summary";#N/A,#N/A,FALSE,"Ratio Analysis";#N/A,#N/A,FALSE,"Test 120 Day Accts";#N/A,#N/A,FALSE,"Tickmarks"}</definedName>
    <definedName name="wrn.Aging._.and._.Trend._.Analysis." localSheetId="94" hidden="1">{#N/A,#N/A,FALSE,"Aging Summary";#N/A,#N/A,FALSE,"Ratio Analysis";#N/A,#N/A,FALSE,"Test 120 Day Accts";#N/A,#N/A,FALSE,"Tickmarks"}</definedName>
    <definedName name="wrn.Aging._.and._.Trend._.Analysis." localSheetId="95" hidden="1">{#N/A,#N/A,FALSE,"Aging Summary";#N/A,#N/A,FALSE,"Ratio Analysis";#N/A,#N/A,FALSE,"Test 120 Day Accts";#N/A,#N/A,FALSE,"Tickmarks"}</definedName>
    <definedName name="wrn.Aging._.and._.Trend._.Analysis." localSheetId="96" hidden="1">{#N/A,#N/A,FALSE,"Aging Summary";#N/A,#N/A,FALSE,"Ratio Analysis";#N/A,#N/A,FALSE,"Test 120 Day Accts";#N/A,#N/A,FALSE,"Tickmarks"}</definedName>
    <definedName name="wrn.Aging._.and._.Trend._.Analysis." localSheetId="97" hidden="1">{#N/A,#N/A,FALSE,"Aging Summary";#N/A,#N/A,FALSE,"Ratio Analysis";#N/A,#N/A,FALSE,"Test 120 Day Accts";#N/A,#N/A,FALSE,"Tickmarks"}</definedName>
    <definedName name="wrn.Aging._.and._.Trend._.Analysis." localSheetId="98" hidden="1">{#N/A,#N/A,FALSE,"Aging Summary";#N/A,#N/A,FALSE,"Ratio Analysis";#N/A,#N/A,FALSE,"Test 120 Day Accts";#N/A,#N/A,FALSE,"Tickmarks"}</definedName>
    <definedName name="wrn.Aging._.and._.Trend._.Analysis." localSheetId="99" hidden="1">{#N/A,#N/A,FALSE,"Aging Summary";#N/A,#N/A,FALSE,"Ratio Analysis";#N/A,#N/A,FALSE,"Test 120 Day Accts";#N/A,#N/A,FALSE,"Tickmarks"}</definedName>
    <definedName name="wrn.Aging._.and._.Trend._.Analysis." localSheetId="15" hidden="1">{#N/A,#N/A,FALSE,"Aging Summary";#N/A,#N/A,FALSE,"Ratio Analysis";#N/A,#N/A,FALSE,"Test 120 Day Accts";#N/A,#N/A,FALSE,"Tickmarks"}</definedName>
    <definedName name="wrn.Aging._.and._.Trend._.Analysis." localSheetId="16" hidden="1">{#N/A,#N/A,FALSE,"Aging Summary";#N/A,#N/A,FALSE,"Ratio Analysis";#N/A,#N/A,FALSE,"Test 120 Day Accts";#N/A,#N/A,FALSE,"Tickmarks"}</definedName>
    <definedName name="wrn.Aging._.and._.Trend._.Analysis." localSheetId="17" hidden="1">{#N/A,#N/A,FALSE,"Aging Summary";#N/A,#N/A,FALSE,"Ratio Analysis";#N/A,#N/A,FALSE,"Test 120 Day Accts";#N/A,#N/A,FALSE,"Tickmarks"}</definedName>
    <definedName name="wrn.Aging._.and._.Trend._.Analysis." localSheetId="18" hidden="1">{#N/A,#N/A,FALSE,"Aging Summary";#N/A,#N/A,FALSE,"Ratio Analysis";#N/A,#N/A,FALSE,"Test 120 Day Accts";#N/A,#N/A,FALSE,"Tickmarks"}</definedName>
    <definedName name="wrn.Aging._.and._.Trend._.Analysis." localSheetId="19" hidden="1">{#N/A,#N/A,FALSE,"Aging Summary";#N/A,#N/A,FALSE,"Ratio Analysis";#N/A,#N/A,FALSE,"Test 120 Day Accts";#N/A,#N/A,FALSE,"Tickmarks"}</definedName>
    <definedName name="wrn.Aging._.and._.Trend._.Analysis." localSheetId="20" hidden="1">{#N/A,#N/A,FALSE,"Aging Summary";#N/A,#N/A,FALSE,"Ratio Analysis";#N/A,#N/A,FALSE,"Test 120 Day Accts";#N/A,#N/A,FALSE,"Tickmarks"}</definedName>
    <definedName name="wrn.Aging._.and._.Trend._.Analysis." localSheetId="21" hidden="1">{#N/A,#N/A,FALSE,"Aging Summary";#N/A,#N/A,FALSE,"Ratio Analysis";#N/A,#N/A,FALSE,"Test 120 Day Accts";#N/A,#N/A,FALSE,"Tickmarks"}</definedName>
    <definedName name="wrn.Aging._.and._.Trend._.Analysis." localSheetId="14"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localSheetId="8" hidden="1">{#N/A,#N/A,FALSE,"Aging Summary";#N/A,#N/A,FALSE,"Ratio Analysis";#N/A,#N/A,FALSE,"Test 120 Day Accts";#N/A,#N/A,FALSE,"Tickmarks"}</definedName>
    <definedName name="wrn.Aging._.and._.Trend._.Analysis." localSheetId="9" hidden="1">{#N/A,#N/A,FALSE,"Aging Summary";#N/A,#N/A,FALSE,"Ratio Analysis";#N/A,#N/A,FALSE,"Test 120 Day Accts";#N/A,#N/A,FALSE,"Tickmarks"}</definedName>
    <definedName name="wrn.Aging._.and._.Trend._.Analysis." localSheetId="10" hidden="1">{#N/A,#N/A,FALSE,"Aging Summary";#N/A,#N/A,FALSE,"Ratio Analysis";#N/A,#N/A,FALSE,"Test 120 Day Accts";#N/A,#N/A,FALSE,"Tickmarks"}</definedName>
    <definedName name="wrn.Aging._.and._.Trend._.Analysis." localSheetId="11" hidden="1">{#N/A,#N/A,FALSE,"Aging Summary";#N/A,#N/A,FALSE,"Ratio Analysis";#N/A,#N/A,FALSE,"Test 120 Day Accts";#N/A,#N/A,FALSE,"Tickmarks"}</definedName>
    <definedName name="wrn.Aging._.and._.Trend._.Analysis." localSheetId="12" hidden="1">{#N/A,#N/A,FALSE,"Aging Summary";#N/A,#N/A,FALSE,"Ratio Analysis";#N/A,#N/A,FALSE,"Test 120 Day Accts";#N/A,#N/A,FALSE,"Tickmarks"}</definedName>
    <definedName name="wrn.Aging._.and._.Trend._.Analysis." localSheetId="13"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localSheetId="6"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Budget._.Document." localSheetId="2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Debbie._.Hawkins." localSheetId="22" hidden="1">{"Admin Costs",#N/A,FALSE,"Act.Fcst Costs"}</definedName>
    <definedName name="wrn.Debbie._.Hawkins." localSheetId="23" hidden="1">{"Admin Costs",#N/A,FALSE,"Act.Fcst Costs"}</definedName>
    <definedName name="wrn.Debbie._.Hawkins." localSheetId="24" hidden="1">{"Admin Costs",#N/A,FALSE,"Act.Fcst Costs"}</definedName>
    <definedName name="wrn.Debbie._.Hawkins." localSheetId="25" hidden="1">{"Admin Costs",#N/A,FALSE,"Act.Fcst Costs"}</definedName>
    <definedName name="wrn.Debbie._.Hawkins." localSheetId="26" hidden="1">{"Admin Costs",#N/A,FALSE,"Act.Fcst Costs"}</definedName>
    <definedName name="wrn.Debbie._.Hawkins." localSheetId="27" hidden="1">{"Admin Costs",#N/A,FALSE,"Act.Fcst Costs"}</definedName>
    <definedName name="wrn.Debbie._.Hawkins." localSheetId="28" hidden="1">{"Admin Costs",#N/A,FALSE,"Act.Fcst Costs"}</definedName>
    <definedName name="wrn.Debbie._.Hawkins." localSheetId="29" hidden="1">{"Admin Costs",#N/A,FALSE,"Act.Fcst Costs"}</definedName>
    <definedName name="wrn.Debbie._.Hawkins." localSheetId="30" hidden="1">{"Admin Costs",#N/A,FALSE,"Act.Fcst Costs"}</definedName>
    <definedName name="wrn.Debbie._.Hawkins." localSheetId="31" hidden="1">{"Admin Costs",#N/A,FALSE,"Act.Fcst Costs"}</definedName>
    <definedName name="wrn.Debbie._.Hawkins." localSheetId="32" hidden="1">{"Admin Costs",#N/A,FALSE,"Act.Fcst Costs"}</definedName>
    <definedName name="wrn.Debbie._.Hawkins." localSheetId="33" hidden="1">{"Admin Costs",#N/A,FALSE,"Act.Fcst Costs"}</definedName>
    <definedName name="wrn.Debbie._.Hawkins." localSheetId="34" hidden="1">{"Admin Costs",#N/A,FALSE,"Act.Fcst Costs"}</definedName>
    <definedName name="wrn.Debbie._.Hawkins." localSheetId="35" hidden="1">{"Admin Costs",#N/A,FALSE,"Act.Fcst Costs"}</definedName>
    <definedName name="wrn.Debbie._.Hawkins." localSheetId="36" hidden="1">{"Admin Costs",#N/A,FALSE,"Act.Fcst Costs"}</definedName>
    <definedName name="wrn.Debbie._.Hawkins." localSheetId="37" hidden="1">{"Admin Costs",#N/A,FALSE,"Act.Fcst Costs"}</definedName>
    <definedName name="wrn.Debbie._.Hawkins." localSheetId="38" hidden="1">{"Admin Costs",#N/A,FALSE,"Act.Fcst Costs"}</definedName>
    <definedName name="wrn.Debbie._.Hawkins." localSheetId="39" hidden="1">{"Admin Costs",#N/A,FALSE,"Act.Fcst Costs"}</definedName>
    <definedName name="wrn.Debbie._.Hawkins." localSheetId="40" hidden="1">{"Admin Costs",#N/A,FALSE,"Act.Fcst Costs"}</definedName>
    <definedName name="wrn.Debbie._.Hawkins." localSheetId="41" hidden="1">{"Admin Costs",#N/A,FALSE,"Act.Fcst Costs"}</definedName>
    <definedName name="wrn.Debbie._.Hawkins." localSheetId="42" hidden="1">{"Admin Costs",#N/A,FALSE,"Act.Fcst Costs"}</definedName>
    <definedName name="wrn.Debbie._.Hawkins." localSheetId="45" hidden="1">{"Admin Costs",#N/A,FALSE,"Act.Fcst Costs"}</definedName>
    <definedName name="wrn.Debbie._.Hawkins." localSheetId="43" hidden="1">{"Admin Costs",#N/A,FALSE,"Act.Fcst Costs"}</definedName>
    <definedName name="wrn.Debbie._.Hawkins." localSheetId="44" hidden="1">{"Admin Costs",#N/A,FALSE,"Act.Fcst Costs"}</definedName>
    <definedName name="wrn.Debbie._.Hawkins." localSheetId="46" hidden="1">{"Admin Costs",#N/A,FALSE,"Act.Fcst Costs"}</definedName>
    <definedName name="wrn.Debbie._.Hawkins." localSheetId="47" hidden="1">{"Admin Costs",#N/A,FALSE,"Act.Fcst Costs"}</definedName>
    <definedName name="wrn.Debbie._.Hawkins." localSheetId="48" hidden="1">{"Admin Costs",#N/A,FALSE,"Act.Fcst Costs"}</definedName>
    <definedName name="wrn.Debbie._.Hawkins." localSheetId="49" hidden="1">{"Admin Costs",#N/A,FALSE,"Act.Fcst Costs"}</definedName>
    <definedName name="wrn.Debbie._.Hawkins." localSheetId="50" hidden="1">{"Admin Costs",#N/A,FALSE,"Act.Fcst Costs"}</definedName>
    <definedName name="wrn.Debbie._.Hawkins." localSheetId="51" hidden="1">{"Admin Costs",#N/A,FALSE,"Act.Fcst Costs"}</definedName>
    <definedName name="wrn.Debbie._.Hawkins." localSheetId="52" hidden="1">{"Admin Costs",#N/A,FALSE,"Act.Fcst Costs"}</definedName>
    <definedName name="wrn.Debbie._.Hawkins." localSheetId="53" hidden="1">{"Admin Costs",#N/A,FALSE,"Act.Fcst Costs"}</definedName>
    <definedName name="wrn.Debbie._.Hawkins." localSheetId="54" hidden="1">{"Admin Costs",#N/A,FALSE,"Act.Fcst Costs"}</definedName>
    <definedName name="wrn.Debbie._.Hawkins." localSheetId="55" hidden="1">{"Admin Costs",#N/A,FALSE,"Act.Fcst Costs"}</definedName>
    <definedName name="wrn.Debbie._.Hawkins." localSheetId="56" hidden="1">{"Admin Costs",#N/A,FALSE,"Act.Fcst Costs"}</definedName>
    <definedName name="wrn.Debbie._.Hawkins." localSheetId="57" hidden="1">{"Admin Costs",#N/A,FALSE,"Act.Fcst Costs"}</definedName>
    <definedName name="wrn.Debbie._.Hawkins." localSheetId="58" hidden="1">{"Admin Costs",#N/A,FALSE,"Act.Fcst Costs"}</definedName>
    <definedName name="wrn.Debbie._.Hawkins." localSheetId="59" hidden="1">{"Admin Costs",#N/A,FALSE,"Act.Fcst Costs"}</definedName>
    <definedName name="wrn.Debbie._.Hawkins." localSheetId="60" hidden="1">{"Admin Costs",#N/A,FALSE,"Act.Fcst Costs"}</definedName>
    <definedName name="wrn.Debbie._.Hawkins." localSheetId="61" hidden="1">{"Admin Costs",#N/A,FALSE,"Act.Fcst Costs"}</definedName>
    <definedName name="wrn.Debbie._.Hawkins." localSheetId="62" hidden="1">{"Admin Costs",#N/A,FALSE,"Act.Fcst Costs"}</definedName>
    <definedName name="wrn.Debbie._.Hawkins." localSheetId="63" hidden="1">{"Admin Costs",#N/A,FALSE,"Act.Fcst Costs"}</definedName>
    <definedName name="wrn.Debbie._.Hawkins." localSheetId="64" hidden="1">{"Admin Costs",#N/A,FALSE,"Act.Fcst Costs"}</definedName>
    <definedName name="wrn.Debbie._.Hawkins." localSheetId="65" hidden="1">{"Admin Costs",#N/A,FALSE,"Act.Fcst Costs"}</definedName>
    <definedName name="wrn.Debbie._.Hawkins." localSheetId="66" hidden="1">{"Admin Costs",#N/A,FALSE,"Act.Fcst Costs"}</definedName>
    <definedName name="wrn.Debbie._.Hawkins." localSheetId="67" hidden="1">{"Admin Costs",#N/A,FALSE,"Act.Fcst Costs"}</definedName>
    <definedName name="wrn.Debbie._.Hawkins." localSheetId="68" hidden="1">{"Admin Costs",#N/A,FALSE,"Act.Fcst Costs"}</definedName>
    <definedName name="wrn.Debbie._.Hawkins." localSheetId="69" hidden="1">{"Admin Costs",#N/A,FALSE,"Act.Fcst Costs"}</definedName>
    <definedName name="wrn.Debbie._.Hawkins." localSheetId="70" hidden="1">{"Admin Costs",#N/A,FALSE,"Act.Fcst Costs"}</definedName>
    <definedName name="wrn.Debbie._.Hawkins." localSheetId="71" hidden="1">{"Admin Costs",#N/A,FALSE,"Act.Fcst Costs"}</definedName>
    <definedName name="wrn.Debbie._.Hawkins." localSheetId="72" hidden="1">{"Admin Costs",#N/A,FALSE,"Act.Fcst Costs"}</definedName>
    <definedName name="wrn.Debbie._.Hawkins." localSheetId="73" hidden="1">{"Admin Costs",#N/A,FALSE,"Act.Fcst Costs"}</definedName>
    <definedName name="wrn.Debbie._.Hawkins." localSheetId="74" hidden="1">{"Admin Costs",#N/A,FALSE,"Act.Fcst Costs"}</definedName>
    <definedName name="wrn.Debbie._.Hawkins." localSheetId="75" hidden="1">{"Admin Costs",#N/A,FALSE,"Act.Fcst Costs"}</definedName>
    <definedName name="wrn.Debbie._.Hawkins." localSheetId="76" hidden="1">{"Admin Costs",#N/A,FALSE,"Act.Fcst Costs"}</definedName>
    <definedName name="wrn.Debbie._.Hawkins." localSheetId="77" hidden="1">{"Admin Costs",#N/A,FALSE,"Act.Fcst Costs"}</definedName>
    <definedName name="wrn.Debbie._.Hawkins." localSheetId="78" hidden="1">{"Admin Costs",#N/A,FALSE,"Act.Fcst Costs"}</definedName>
    <definedName name="wrn.Debbie._.Hawkins." localSheetId="79" hidden="1">{"Admin Costs",#N/A,FALSE,"Act.Fcst Costs"}</definedName>
    <definedName name="wrn.Debbie._.Hawkins." localSheetId="80" hidden="1">{"Admin Costs",#N/A,FALSE,"Act.Fcst Costs"}</definedName>
    <definedName name="wrn.Debbie._.Hawkins." localSheetId="81" hidden="1">{"Admin Costs",#N/A,FALSE,"Act.Fcst Costs"}</definedName>
    <definedName name="wrn.Debbie._.Hawkins." localSheetId="82" hidden="1">{"Admin Costs",#N/A,FALSE,"Act.Fcst Costs"}</definedName>
    <definedName name="wrn.Debbie._.Hawkins." localSheetId="83" hidden="1">{"Admin Costs",#N/A,FALSE,"Act.Fcst Costs"}</definedName>
    <definedName name="wrn.Debbie._.Hawkins." localSheetId="84" hidden="1">{"Admin Costs",#N/A,FALSE,"Act.Fcst Costs"}</definedName>
    <definedName name="wrn.Debbie._.Hawkins." localSheetId="85" hidden="1">{"Admin Costs",#N/A,FALSE,"Act.Fcst Costs"}</definedName>
    <definedName name="wrn.Debbie._.Hawkins." localSheetId="86" hidden="1">{"Admin Costs",#N/A,FALSE,"Act.Fcst Costs"}</definedName>
    <definedName name="wrn.Debbie._.Hawkins." localSheetId="87" hidden="1">{"Admin Costs",#N/A,FALSE,"Act.Fcst Costs"}</definedName>
    <definedName name="wrn.Debbie._.Hawkins." localSheetId="88" hidden="1">{"Admin Costs",#N/A,FALSE,"Act.Fcst Costs"}</definedName>
    <definedName name="wrn.Debbie._.Hawkins." localSheetId="89" hidden="1">{"Admin Costs",#N/A,FALSE,"Act.Fcst Costs"}</definedName>
    <definedName name="wrn.Debbie._.Hawkins." localSheetId="90" hidden="1">{"Admin Costs",#N/A,FALSE,"Act.Fcst Costs"}</definedName>
    <definedName name="wrn.Debbie._.Hawkins." localSheetId="91" hidden="1">{"Admin Costs",#N/A,FALSE,"Act.Fcst Costs"}</definedName>
    <definedName name="wrn.Debbie._.Hawkins." localSheetId="92" hidden="1">{"Admin Costs",#N/A,FALSE,"Act.Fcst Costs"}</definedName>
    <definedName name="wrn.Debbie._.Hawkins." localSheetId="93" hidden="1">{"Admin Costs",#N/A,FALSE,"Act.Fcst Costs"}</definedName>
    <definedName name="wrn.Debbie._.Hawkins." localSheetId="94" hidden="1">{"Admin Costs",#N/A,FALSE,"Act.Fcst Costs"}</definedName>
    <definedName name="wrn.Debbie._.Hawkins." localSheetId="95" hidden="1">{"Admin Costs",#N/A,FALSE,"Act.Fcst Costs"}</definedName>
    <definedName name="wrn.Debbie._.Hawkins." localSheetId="96" hidden="1">{"Admin Costs",#N/A,FALSE,"Act.Fcst Costs"}</definedName>
    <definedName name="wrn.Debbie._.Hawkins." localSheetId="97" hidden="1">{"Admin Costs",#N/A,FALSE,"Act.Fcst Costs"}</definedName>
    <definedName name="wrn.Debbie._.Hawkins." localSheetId="98" hidden="1">{"Admin Costs",#N/A,FALSE,"Act.Fcst Costs"}</definedName>
    <definedName name="wrn.Debbie._.Hawkins." localSheetId="99" hidden="1">{"Admin Costs",#N/A,FALSE,"Act.Fcst Costs"}</definedName>
    <definedName name="wrn.Debbie._.Hawkins." localSheetId="15" hidden="1">{"Admin Costs",#N/A,FALSE,"Act.Fcst Costs"}</definedName>
    <definedName name="wrn.Debbie._.Hawkins." localSheetId="16" hidden="1">{"Admin Costs",#N/A,FALSE,"Act.Fcst Costs"}</definedName>
    <definedName name="wrn.Debbie._.Hawkins." localSheetId="17" hidden="1">{"Admin Costs",#N/A,FALSE,"Act.Fcst Costs"}</definedName>
    <definedName name="wrn.Debbie._.Hawkins." localSheetId="18" hidden="1">{"Admin Costs",#N/A,FALSE,"Act.Fcst Costs"}</definedName>
    <definedName name="wrn.Debbie._.Hawkins." localSheetId="19" hidden="1">{"Admin Costs",#N/A,FALSE,"Act.Fcst Costs"}</definedName>
    <definedName name="wrn.Debbie._.Hawkins." localSheetId="20" hidden="1">{"Admin Costs",#N/A,FALSE,"Act.Fcst Costs"}</definedName>
    <definedName name="wrn.Debbie._.Hawkins." localSheetId="21" hidden="1">{"Admin Costs",#N/A,FALSE,"Act.Fcst Costs"}</definedName>
    <definedName name="wrn.Debbie._.Hawkins." localSheetId="14" hidden="1">{"Admin Costs",#N/A,FALSE,"Act.Fcst Costs"}</definedName>
    <definedName name="wrn.Debbie._.Hawkins." localSheetId="7" hidden="1">{"Admin Costs",#N/A,FALSE,"Act.Fcst Costs"}</definedName>
    <definedName name="wrn.Debbie._.Hawkins." localSheetId="8" hidden="1">{"Admin Costs",#N/A,FALSE,"Act.Fcst Costs"}</definedName>
    <definedName name="wrn.Debbie._.Hawkins." localSheetId="9" hidden="1">{"Admin Costs",#N/A,FALSE,"Act.Fcst Costs"}</definedName>
    <definedName name="wrn.Debbie._.Hawkins." localSheetId="10" hidden="1">{"Admin Costs",#N/A,FALSE,"Act.Fcst Costs"}</definedName>
    <definedName name="wrn.Debbie._.Hawkins." localSheetId="11" hidden="1">{"Admin Costs",#N/A,FALSE,"Act.Fcst Costs"}</definedName>
    <definedName name="wrn.Debbie._.Hawkins." localSheetId="12" hidden="1">{"Admin Costs",#N/A,FALSE,"Act.Fcst Costs"}</definedName>
    <definedName name="wrn.Debbie._.Hawkins." localSheetId="13" hidden="1">{"Admin Costs",#N/A,FALSE,"Act.Fcst Costs"}</definedName>
    <definedName name="wrn.Debbie._.Hawkins." localSheetId="5" hidden="1">{"Admin Costs",#N/A,FALSE,"Act.Fcst Costs"}</definedName>
    <definedName name="wrn.Debbie._.Hawkins." localSheetId="6" hidden="1">{"Admin Costs",#N/A,FALSE,"Act.Fcst Costs"}</definedName>
    <definedName name="wrn.Debbie._.Hawkins." hidden="1">{"Admin Costs",#N/A,FALSE,"Act.Fcst Costs"}</definedName>
    <definedName name="wrn.George._.Viska." localSheetId="22" hidden="1">{#N/A,#N/A,FALSE,"Cost Report";#N/A,#N/A,FALSE,"Qtly Summ.";#N/A,#N/A,FALSE,"Mar  Qtr";#N/A,#N/A,FALSE,"Report Summary"}</definedName>
    <definedName name="wrn.George._.Viska." localSheetId="23" hidden="1">{#N/A,#N/A,FALSE,"Cost Report";#N/A,#N/A,FALSE,"Qtly Summ.";#N/A,#N/A,FALSE,"Mar  Qtr";#N/A,#N/A,FALSE,"Report Summary"}</definedName>
    <definedName name="wrn.George._.Viska." localSheetId="24" hidden="1">{#N/A,#N/A,FALSE,"Cost Report";#N/A,#N/A,FALSE,"Qtly Summ.";#N/A,#N/A,FALSE,"Mar  Qtr";#N/A,#N/A,FALSE,"Report Summary"}</definedName>
    <definedName name="wrn.George._.Viska." localSheetId="25" hidden="1">{#N/A,#N/A,FALSE,"Cost Report";#N/A,#N/A,FALSE,"Qtly Summ.";#N/A,#N/A,FALSE,"Mar  Qtr";#N/A,#N/A,FALSE,"Report Summary"}</definedName>
    <definedName name="wrn.George._.Viska." localSheetId="26" hidden="1">{#N/A,#N/A,FALSE,"Cost Report";#N/A,#N/A,FALSE,"Qtly Summ.";#N/A,#N/A,FALSE,"Mar  Qtr";#N/A,#N/A,FALSE,"Report Summary"}</definedName>
    <definedName name="wrn.George._.Viska." localSheetId="27" hidden="1">{#N/A,#N/A,FALSE,"Cost Report";#N/A,#N/A,FALSE,"Qtly Summ.";#N/A,#N/A,FALSE,"Mar  Qtr";#N/A,#N/A,FALSE,"Report Summary"}</definedName>
    <definedName name="wrn.George._.Viska." localSheetId="28" hidden="1">{#N/A,#N/A,FALSE,"Cost Report";#N/A,#N/A,FALSE,"Qtly Summ.";#N/A,#N/A,FALSE,"Mar  Qtr";#N/A,#N/A,FALSE,"Report Summary"}</definedName>
    <definedName name="wrn.George._.Viska." localSheetId="29" hidden="1">{#N/A,#N/A,FALSE,"Cost Report";#N/A,#N/A,FALSE,"Qtly Summ.";#N/A,#N/A,FALSE,"Mar  Qtr";#N/A,#N/A,FALSE,"Report Summary"}</definedName>
    <definedName name="wrn.George._.Viska." localSheetId="30" hidden="1">{#N/A,#N/A,FALSE,"Cost Report";#N/A,#N/A,FALSE,"Qtly Summ.";#N/A,#N/A,FALSE,"Mar  Qtr";#N/A,#N/A,FALSE,"Report Summary"}</definedName>
    <definedName name="wrn.George._.Viska." localSheetId="31" hidden="1">{#N/A,#N/A,FALSE,"Cost Report";#N/A,#N/A,FALSE,"Qtly Summ.";#N/A,#N/A,FALSE,"Mar  Qtr";#N/A,#N/A,FALSE,"Report Summary"}</definedName>
    <definedName name="wrn.George._.Viska." localSheetId="32" hidden="1">{#N/A,#N/A,FALSE,"Cost Report";#N/A,#N/A,FALSE,"Qtly Summ.";#N/A,#N/A,FALSE,"Mar  Qtr";#N/A,#N/A,FALSE,"Report Summary"}</definedName>
    <definedName name="wrn.George._.Viska." localSheetId="33" hidden="1">{#N/A,#N/A,FALSE,"Cost Report";#N/A,#N/A,FALSE,"Qtly Summ.";#N/A,#N/A,FALSE,"Mar  Qtr";#N/A,#N/A,FALSE,"Report Summary"}</definedName>
    <definedName name="wrn.George._.Viska." localSheetId="34" hidden="1">{#N/A,#N/A,FALSE,"Cost Report";#N/A,#N/A,FALSE,"Qtly Summ.";#N/A,#N/A,FALSE,"Mar  Qtr";#N/A,#N/A,FALSE,"Report Summary"}</definedName>
    <definedName name="wrn.George._.Viska." localSheetId="35" hidden="1">{#N/A,#N/A,FALSE,"Cost Report";#N/A,#N/A,FALSE,"Qtly Summ.";#N/A,#N/A,FALSE,"Mar  Qtr";#N/A,#N/A,FALSE,"Report Summary"}</definedName>
    <definedName name="wrn.George._.Viska." localSheetId="36" hidden="1">{#N/A,#N/A,FALSE,"Cost Report";#N/A,#N/A,FALSE,"Qtly Summ.";#N/A,#N/A,FALSE,"Mar  Qtr";#N/A,#N/A,FALSE,"Report Summary"}</definedName>
    <definedName name="wrn.George._.Viska." localSheetId="37" hidden="1">{#N/A,#N/A,FALSE,"Cost Report";#N/A,#N/A,FALSE,"Qtly Summ.";#N/A,#N/A,FALSE,"Mar  Qtr";#N/A,#N/A,FALSE,"Report Summary"}</definedName>
    <definedName name="wrn.George._.Viska." localSheetId="38" hidden="1">{#N/A,#N/A,FALSE,"Cost Report";#N/A,#N/A,FALSE,"Qtly Summ.";#N/A,#N/A,FALSE,"Mar  Qtr";#N/A,#N/A,FALSE,"Report Summary"}</definedName>
    <definedName name="wrn.George._.Viska." localSheetId="39" hidden="1">{#N/A,#N/A,FALSE,"Cost Report";#N/A,#N/A,FALSE,"Qtly Summ.";#N/A,#N/A,FALSE,"Mar  Qtr";#N/A,#N/A,FALSE,"Report Summary"}</definedName>
    <definedName name="wrn.George._.Viska." localSheetId="40" hidden="1">{#N/A,#N/A,FALSE,"Cost Report";#N/A,#N/A,FALSE,"Qtly Summ.";#N/A,#N/A,FALSE,"Mar  Qtr";#N/A,#N/A,FALSE,"Report Summary"}</definedName>
    <definedName name="wrn.George._.Viska." localSheetId="41" hidden="1">{#N/A,#N/A,FALSE,"Cost Report";#N/A,#N/A,FALSE,"Qtly Summ.";#N/A,#N/A,FALSE,"Mar  Qtr";#N/A,#N/A,FALSE,"Report Summary"}</definedName>
    <definedName name="wrn.George._.Viska." localSheetId="42" hidden="1">{#N/A,#N/A,FALSE,"Cost Report";#N/A,#N/A,FALSE,"Qtly Summ.";#N/A,#N/A,FALSE,"Mar  Qtr";#N/A,#N/A,FALSE,"Report Summary"}</definedName>
    <definedName name="wrn.George._.Viska." localSheetId="45" hidden="1">{#N/A,#N/A,FALSE,"Cost Report";#N/A,#N/A,FALSE,"Qtly Summ.";#N/A,#N/A,FALSE,"Mar  Qtr";#N/A,#N/A,FALSE,"Report Summary"}</definedName>
    <definedName name="wrn.George._.Viska." localSheetId="43" hidden="1">{#N/A,#N/A,FALSE,"Cost Report";#N/A,#N/A,FALSE,"Qtly Summ.";#N/A,#N/A,FALSE,"Mar  Qtr";#N/A,#N/A,FALSE,"Report Summary"}</definedName>
    <definedName name="wrn.George._.Viska." localSheetId="44" hidden="1">{#N/A,#N/A,FALSE,"Cost Report";#N/A,#N/A,FALSE,"Qtly Summ.";#N/A,#N/A,FALSE,"Mar  Qtr";#N/A,#N/A,FALSE,"Report Summary"}</definedName>
    <definedName name="wrn.George._.Viska." localSheetId="46" hidden="1">{#N/A,#N/A,FALSE,"Cost Report";#N/A,#N/A,FALSE,"Qtly Summ.";#N/A,#N/A,FALSE,"Mar  Qtr";#N/A,#N/A,FALSE,"Report Summary"}</definedName>
    <definedName name="wrn.George._.Viska." localSheetId="47" hidden="1">{#N/A,#N/A,FALSE,"Cost Report";#N/A,#N/A,FALSE,"Qtly Summ.";#N/A,#N/A,FALSE,"Mar  Qtr";#N/A,#N/A,FALSE,"Report Summary"}</definedName>
    <definedName name="wrn.George._.Viska." localSheetId="48" hidden="1">{#N/A,#N/A,FALSE,"Cost Report";#N/A,#N/A,FALSE,"Qtly Summ.";#N/A,#N/A,FALSE,"Mar  Qtr";#N/A,#N/A,FALSE,"Report Summary"}</definedName>
    <definedName name="wrn.George._.Viska." localSheetId="49" hidden="1">{#N/A,#N/A,FALSE,"Cost Report";#N/A,#N/A,FALSE,"Qtly Summ.";#N/A,#N/A,FALSE,"Mar  Qtr";#N/A,#N/A,FALSE,"Report Summary"}</definedName>
    <definedName name="wrn.George._.Viska." localSheetId="50" hidden="1">{#N/A,#N/A,FALSE,"Cost Report";#N/A,#N/A,FALSE,"Qtly Summ.";#N/A,#N/A,FALSE,"Mar  Qtr";#N/A,#N/A,FALSE,"Report Summary"}</definedName>
    <definedName name="wrn.George._.Viska." localSheetId="51" hidden="1">{#N/A,#N/A,FALSE,"Cost Report";#N/A,#N/A,FALSE,"Qtly Summ.";#N/A,#N/A,FALSE,"Mar  Qtr";#N/A,#N/A,FALSE,"Report Summary"}</definedName>
    <definedName name="wrn.George._.Viska." localSheetId="52" hidden="1">{#N/A,#N/A,FALSE,"Cost Report";#N/A,#N/A,FALSE,"Qtly Summ.";#N/A,#N/A,FALSE,"Mar  Qtr";#N/A,#N/A,FALSE,"Report Summary"}</definedName>
    <definedName name="wrn.George._.Viska." localSheetId="53" hidden="1">{#N/A,#N/A,FALSE,"Cost Report";#N/A,#N/A,FALSE,"Qtly Summ.";#N/A,#N/A,FALSE,"Mar  Qtr";#N/A,#N/A,FALSE,"Report Summary"}</definedName>
    <definedName name="wrn.George._.Viska." localSheetId="54" hidden="1">{#N/A,#N/A,FALSE,"Cost Report";#N/A,#N/A,FALSE,"Qtly Summ.";#N/A,#N/A,FALSE,"Mar  Qtr";#N/A,#N/A,FALSE,"Report Summary"}</definedName>
    <definedName name="wrn.George._.Viska." localSheetId="55" hidden="1">{#N/A,#N/A,FALSE,"Cost Report";#N/A,#N/A,FALSE,"Qtly Summ.";#N/A,#N/A,FALSE,"Mar  Qtr";#N/A,#N/A,FALSE,"Report Summary"}</definedName>
    <definedName name="wrn.George._.Viska." localSheetId="56" hidden="1">{#N/A,#N/A,FALSE,"Cost Report";#N/A,#N/A,FALSE,"Qtly Summ.";#N/A,#N/A,FALSE,"Mar  Qtr";#N/A,#N/A,FALSE,"Report Summary"}</definedName>
    <definedName name="wrn.George._.Viska." localSheetId="57" hidden="1">{#N/A,#N/A,FALSE,"Cost Report";#N/A,#N/A,FALSE,"Qtly Summ.";#N/A,#N/A,FALSE,"Mar  Qtr";#N/A,#N/A,FALSE,"Report Summary"}</definedName>
    <definedName name="wrn.George._.Viska." localSheetId="58" hidden="1">{#N/A,#N/A,FALSE,"Cost Report";#N/A,#N/A,FALSE,"Qtly Summ.";#N/A,#N/A,FALSE,"Mar  Qtr";#N/A,#N/A,FALSE,"Report Summary"}</definedName>
    <definedName name="wrn.George._.Viska." localSheetId="59" hidden="1">{#N/A,#N/A,FALSE,"Cost Report";#N/A,#N/A,FALSE,"Qtly Summ.";#N/A,#N/A,FALSE,"Mar  Qtr";#N/A,#N/A,FALSE,"Report Summary"}</definedName>
    <definedName name="wrn.George._.Viska." localSheetId="60" hidden="1">{#N/A,#N/A,FALSE,"Cost Report";#N/A,#N/A,FALSE,"Qtly Summ.";#N/A,#N/A,FALSE,"Mar  Qtr";#N/A,#N/A,FALSE,"Report Summary"}</definedName>
    <definedName name="wrn.George._.Viska." localSheetId="61" hidden="1">{#N/A,#N/A,FALSE,"Cost Report";#N/A,#N/A,FALSE,"Qtly Summ.";#N/A,#N/A,FALSE,"Mar  Qtr";#N/A,#N/A,FALSE,"Report Summary"}</definedName>
    <definedName name="wrn.George._.Viska." localSheetId="62" hidden="1">{#N/A,#N/A,FALSE,"Cost Report";#N/A,#N/A,FALSE,"Qtly Summ.";#N/A,#N/A,FALSE,"Mar  Qtr";#N/A,#N/A,FALSE,"Report Summary"}</definedName>
    <definedName name="wrn.George._.Viska." localSheetId="63" hidden="1">{#N/A,#N/A,FALSE,"Cost Report";#N/A,#N/A,FALSE,"Qtly Summ.";#N/A,#N/A,FALSE,"Mar  Qtr";#N/A,#N/A,FALSE,"Report Summary"}</definedName>
    <definedName name="wrn.George._.Viska." localSheetId="64" hidden="1">{#N/A,#N/A,FALSE,"Cost Report";#N/A,#N/A,FALSE,"Qtly Summ.";#N/A,#N/A,FALSE,"Mar  Qtr";#N/A,#N/A,FALSE,"Report Summary"}</definedName>
    <definedName name="wrn.George._.Viska." localSheetId="65" hidden="1">{#N/A,#N/A,FALSE,"Cost Report";#N/A,#N/A,FALSE,"Qtly Summ.";#N/A,#N/A,FALSE,"Mar  Qtr";#N/A,#N/A,FALSE,"Report Summary"}</definedName>
    <definedName name="wrn.George._.Viska." localSheetId="66" hidden="1">{#N/A,#N/A,FALSE,"Cost Report";#N/A,#N/A,FALSE,"Qtly Summ.";#N/A,#N/A,FALSE,"Mar  Qtr";#N/A,#N/A,FALSE,"Report Summary"}</definedName>
    <definedName name="wrn.George._.Viska." localSheetId="67" hidden="1">{#N/A,#N/A,FALSE,"Cost Report";#N/A,#N/A,FALSE,"Qtly Summ.";#N/A,#N/A,FALSE,"Mar  Qtr";#N/A,#N/A,FALSE,"Report Summary"}</definedName>
    <definedName name="wrn.George._.Viska." localSheetId="68" hidden="1">{#N/A,#N/A,FALSE,"Cost Report";#N/A,#N/A,FALSE,"Qtly Summ.";#N/A,#N/A,FALSE,"Mar  Qtr";#N/A,#N/A,FALSE,"Report Summary"}</definedName>
    <definedName name="wrn.George._.Viska." localSheetId="69" hidden="1">{#N/A,#N/A,FALSE,"Cost Report";#N/A,#N/A,FALSE,"Qtly Summ.";#N/A,#N/A,FALSE,"Mar  Qtr";#N/A,#N/A,FALSE,"Report Summary"}</definedName>
    <definedName name="wrn.George._.Viska." localSheetId="70" hidden="1">{#N/A,#N/A,FALSE,"Cost Report";#N/A,#N/A,FALSE,"Qtly Summ.";#N/A,#N/A,FALSE,"Mar  Qtr";#N/A,#N/A,FALSE,"Report Summary"}</definedName>
    <definedName name="wrn.George._.Viska." localSheetId="71" hidden="1">{#N/A,#N/A,FALSE,"Cost Report";#N/A,#N/A,FALSE,"Qtly Summ.";#N/A,#N/A,FALSE,"Mar  Qtr";#N/A,#N/A,FALSE,"Report Summary"}</definedName>
    <definedName name="wrn.George._.Viska." localSheetId="72" hidden="1">{#N/A,#N/A,FALSE,"Cost Report";#N/A,#N/A,FALSE,"Qtly Summ.";#N/A,#N/A,FALSE,"Mar  Qtr";#N/A,#N/A,FALSE,"Report Summary"}</definedName>
    <definedName name="wrn.George._.Viska." localSheetId="73" hidden="1">{#N/A,#N/A,FALSE,"Cost Report";#N/A,#N/A,FALSE,"Qtly Summ.";#N/A,#N/A,FALSE,"Mar  Qtr";#N/A,#N/A,FALSE,"Report Summary"}</definedName>
    <definedName name="wrn.George._.Viska." localSheetId="74" hidden="1">{#N/A,#N/A,FALSE,"Cost Report";#N/A,#N/A,FALSE,"Qtly Summ.";#N/A,#N/A,FALSE,"Mar  Qtr";#N/A,#N/A,FALSE,"Report Summary"}</definedName>
    <definedName name="wrn.George._.Viska." localSheetId="75" hidden="1">{#N/A,#N/A,FALSE,"Cost Report";#N/A,#N/A,FALSE,"Qtly Summ.";#N/A,#N/A,FALSE,"Mar  Qtr";#N/A,#N/A,FALSE,"Report Summary"}</definedName>
    <definedName name="wrn.George._.Viska." localSheetId="76" hidden="1">{#N/A,#N/A,FALSE,"Cost Report";#N/A,#N/A,FALSE,"Qtly Summ.";#N/A,#N/A,FALSE,"Mar  Qtr";#N/A,#N/A,FALSE,"Report Summary"}</definedName>
    <definedName name="wrn.George._.Viska." localSheetId="77" hidden="1">{#N/A,#N/A,FALSE,"Cost Report";#N/A,#N/A,FALSE,"Qtly Summ.";#N/A,#N/A,FALSE,"Mar  Qtr";#N/A,#N/A,FALSE,"Report Summary"}</definedName>
    <definedName name="wrn.George._.Viska." localSheetId="78" hidden="1">{#N/A,#N/A,FALSE,"Cost Report";#N/A,#N/A,FALSE,"Qtly Summ.";#N/A,#N/A,FALSE,"Mar  Qtr";#N/A,#N/A,FALSE,"Report Summary"}</definedName>
    <definedName name="wrn.George._.Viska." localSheetId="79" hidden="1">{#N/A,#N/A,FALSE,"Cost Report";#N/A,#N/A,FALSE,"Qtly Summ.";#N/A,#N/A,FALSE,"Mar  Qtr";#N/A,#N/A,FALSE,"Report Summary"}</definedName>
    <definedName name="wrn.George._.Viska." localSheetId="80" hidden="1">{#N/A,#N/A,FALSE,"Cost Report";#N/A,#N/A,FALSE,"Qtly Summ.";#N/A,#N/A,FALSE,"Mar  Qtr";#N/A,#N/A,FALSE,"Report Summary"}</definedName>
    <definedName name="wrn.George._.Viska." localSheetId="81" hidden="1">{#N/A,#N/A,FALSE,"Cost Report";#N/A,#N/A,FALSE,"Qtly Summ.";#N/A,#N/A,FALSE,"Mar  Qtr";#N/A,#N/A,FALSE,"Report Summary"}</definedName>
    <definedName name="wrn.George._.Viska." localSheetId="82" hidden="1">{#N/A,#N/A,FALSE,"Cost Report";#N/A,#N/A,FALSE,"Qtly Summ.";#N/A,#N/A,FALSE,"Mar  Qtr";#N/A,#N/A,FALSE,"Report Summary"}</definedName>
    <definedName name="wrn.George._.Viska." localSheetId="83" hidden="1">{#N/A,#N/A,FALSE,"Cost Report";#N/A,#N/A,FALSE,"Qtly Summ.";#N/A,#N/A,FALSE,"Mar  Qtr";#N/A,#N/A,FALSE,"Report Summary"}</definedName>
    <definedName name="wrn.George._.Viska." localSheetId="84" hidden="1">{#N/A,#N/A,FALSE,"Cost Report";#N/A,#N/A,FALSE,"Qtly Summ.";#N/A,#N/A,FALSE,"Mar  Qtr";#N/A,#N/A,FALSE,"Report Summary"}</definedName>
    <definedName name="wrn.George._.Viska." localSheetId="85" hidden="1">{#N/A,#N/A,FALSE,"Cost Report";#N/A,#N/A,FALSE,"Qtly Summ.";#N/A,#N/A,FALSE,"Mar  Qtr";#N/A,#N/A,FALSE,"Report Summary"}</definedName>
    <definedName name="wrn.George._.Viska." localSheetId="86" hidden="1">{#N/A,#N/A,FALSE,"Cost Report";#N/A,#N/A,FALSE,"Qtly Summ.";#N/A,#N/A,FALSE,"Mar  Qtr";#N/A,#N/A,FALSE,"Report Summary"}</definedName>
    <definedName name="wrn.George._.Viska." localSheetId="87" hidden="1">{#N/A,#N/A,FALSE,"Cost Report";#N/A,#N/A,FALSE,"Qtly Summ.";#N/A,#N/A,FALSE,"Mar  Qtr";#N/A,#N/A,FALSE,"Report Summary"}</definedName>
    <definedName name="wrn.George._.Viska." localSheetId="88" hidden="1">{#N/A,#N/A,FALSE,"Cost Report";#N/A,#N/A,FALSE,"Qtly Summ.";#N/A,#N/A,FALSE,"Mar  Qtr";#N/A,#N/A,FALSE,"Report Summary"}</definedName>
    <definedName name="wrn.George._.Viska." localSheetId="89" hidden="1">{#N/A,#N/A,FALSE,"Cost Report";#N/A,#N/A,FALSE,"Qtly Summ.";#N/A,#N/A,FALSE,"Mar  Qtr";#N/A,#N/A,FALSE,"Report Summary"}</definedName>
    <definedName name="wrn.George._.Viska." localSheetId="90" hidden="1">{#N/A,#N/A,FALSE,"Cost Report";#N/A,#N/A,FALSE,"Qtly Summ.";#N/A,#N/A,FALSE,"Mar  Qtr";#N/A,#N/A,FALSE,"Report Summary"}</definedName>
    <definedName name="wrn.George._.Viska." localSheetId="91" hidden="1">{#N/A,#N/A,FALSE,"Cost Report";#N/A,#N/A,FALSE,"Qtly Summ.";#N/A,#N/A,FALSE,"Mar  Qtr";#N/A,#N/A,FALSE,"Report Summary"}</definedName>
    <definedName name="wrn.George._.Viska." localSheetId="92" hidden="1">{#N/A,#N/A,FALSE,"Cost Report";#N/A,#N/A,FALSE,"Qtly Summ.";#N/A,#N/A,FALSE,"Mar  Qtr";#N/A,#N/A,FALSE,"Report Summary"}</definedName>
    <definedName name="wrn.George._.Viska." localSheetId="93" hidden="1">{#N/A,#N/A,FALSE,"Cost Report";#N/A,#N/A,FALSE,"Qtly Summ.";#N/A,#N/A,FALSE,"Mar  Qtr";#N/A,#N/A,FALSE,"Report Summary"}</definedName>
    <definedName name="wrn.George._.Viska." localSheetId="94" hidden="1">{#N/A,#N/A,FALSE,"Cost Report";#N/A,#N/A,FALSE,"Qtly Summ.";#N/A,#N/A,FALSE,"Mar  Qtr";#N/A,#N/A,FALSE,"Report Summary"}</definedName>
    <definedName name="wrn.George._.Viska." localSheetId="95" hidden="1">{#N/A,#N/A,FALSE,"Cost Report";#N/A,#N/A,FALSE,"Qtly Summ.";#N/A,#N/A,FALSE,"Mar  Qtr";#N/A,#N/A,FALSE,"Report Summary"}</definedName>
    <definedName name="wrn.George._.Viska." localSheetId="96" hidden="1">{#N/A,#N/A,FALSE,"Cost Report";#N/A,#N/A,FALSE,"Qtly Summ.";#N/A,#N/A,FALSE,"Mar  Qtr";#N/A,#N/A,FALSE,"Report Summary"}</definedName>
    <definedName name="wrn.George._.Viska." localSheetId="97" hidden="1">{#N/A,#N/A,FALSE,"Cost Report";#N/A,#N/A,FALSE,"Qtly Summ.";#N/A,#N/A,FALSE,"Mar  Qtr";#N/A,#N/A,FALSE,"Report Summary"}</definedName>
    <definedName name="wrn.George._.Viska." localSheetId="98" hidden="1">{#N/A,#N/A,FALSE,"Cost Report";#N/A,#N/A,FALSE,"Qtly Summ.";#N/A,#N/A,FALSE,"Mar  Qtr";#N/A,#N/A,FALSE,"Report Summary"}</definedName>
    <definedName name="wrn.George._.Viska." localSheetId="99" hidden="1">{#N/A,#N/A,FALSE,"Cost Report";#N/A,#N/A,FALSE,"Qtly Summ.";#N/A,#N/A,FALSE,"Mar  Qtr";#N/A,#N/A,FALSE,"Report Summary"}</definedName>
    <definedName name="wrn.George._.Viska." localSheetId="15" hidden="1">{#N/A,#N/A,FALSE,"Cost Report";#N/A,#N/A,FALSE,"Qtly Summ.";#N/A,#N/A,FALSE,"Mar  Qtr";#N/A,#N/A,FALSE,"Report Summary"}</definedName>
    <definedName name="wrn.George._.Viska." localSheetId="16" hidden="1">{#N/A,#N/A,FALSE,"Cost Report";#N/A,#N/A,FALSE,"Qtly Summ.";#N/A,#N/A,FALSE,"Mar  Qtr";#N/A,#N/A,FALSE,"Report Summary"}</definedName>
    <definedName name="wrn.George._.Viska." localSheetId="17" hidden="1">{#N/A,#N/A,FALSE,"Cost Report";#N/A,#N/A,FALSE,"Qtly Summ.";#N/A,#N/A,FALSE,"Mar  Qtr";#N/A,#N/A,FALSE,"Report Summary"}</definedName>
    <definedName name="wrn.George._.Viska." localSheetId="18" hidden="1">{#N/A,#N/A,FALSE,"Cost Report";#N/A,#N/A,FALSE,"Qtly Summ.";#N/A,#N/A,FALSE,"Mar  Qtr";#N/A,#N/A,FALSE,"Report Summary"}</definedName>
    <definedName name="wrn.George._.Viska." localSheetId="19" hidden="1">{#N/A,#N/A,FALSE,"Cost Report";#N/A,#N/A,FALSE,"Qtly Summ.";#N/A,#N/A,FALSE,"Mar  Qtr";#N/A,#N/A,FALSE,"Report Summary"}</definedName>
    <definedName name="wrn.George._.Viska." localSheetId="20" hidden="1">{#N/A,#N/A,FALSE,"Cost Report";#N/A,#N/A,FALSE,"Qtly Summ.";#N/A,#N/A,FALSE,"Mar  Qtr";#N/A,#N/A,FALSE,"Report Summary"}</definedName>
    <definedName name="wrn.George._.Viska." localSheetId="21" hidden="1">{#N/A,#N/A,FALSE,"Cost Report";#N/A,#N/A,FALSE,"Qtly Summ.";#N/A,#N/A,FALSE,"Mar  Qtr";#N/A,#N/A,FALSE,"Report Summary"}</definedName>
    <definedName name="wrn.George._.Viska." localSheetId="14" hidden="1">{#N/A,#N/A,FALSE,"Cost Report";#N/A,#N/A,FALSE,"Qtly Summ.";#N/A,#N/A,FALSE,"Mar  Qtr";#N/A,#N/A,FALSE,"Report Summary"}</definedName>
    <definedName name="wrn.George._.Viska." localSheetId="7" hidden="1">{#N/A,#N/A,FALSE,"Cost Report";#N/A,#N/A,FALSE,"Qtly Summ.";#N/A,#N/A,FALSE,"Mar  Qtr";#N/A,#N/A,FALSE,"Report Summary"}</definedName>
    <definedName name="wrn.George._.Viska." localSheetId="8" hidden="1">{#N/A,#N/A,FALSE,"Cost Report";#N/A,#N/A,FALSE,"Qtly Summ.";#N/A,#N/A,FALSE,"Mar  Qtr";#N/A,#N/A,FALSE,"Report Summary"}</definedName>
    <definedName name="wrn.George._.Viska." localSheetId="9" hidden="1">{#N/A,#N/A,FALSE,"Cost Report";#N/A,#N/A,FALSE,"Qtly Summ.";#N/A,#N/A,FALSE,"Mar  Qtr";#N/A,#N/A,FALSE,"Report Summary"}</definedName>
    <definedName name="wrn.George._.Viska." localSheetId="10" hidden="1">{#N/A,#N/A,FALSE,"Cost Report";#N/A,#N/A,FALSE,"Qtly Summ.";#N/A,#N/A,FALSE,"Mar  Qtr";#N/A,#N/A,FALSE,"Report Summary"}</definedName>
    <definedName name="wrn.George._.Viska." localSheetId="11" hidden="1">{#N/A,#N/A,FALSE,"Cost Report";#N/A,#N/A,FALSE,"Qtly Summ.";#N/A,#N/A,FALSE,"Mar  Qtr";#N/A,#N/A,FALSE,"Report Summary"}</definedName>
    <definedName name="wrn.George._.Viska." localSheetId="12" hidden="1">{#N/A,#N/A,FALSE,"Cost Report";#N/A,#N/A,FALSE,"Qtly Summ.";#N/A,#N/A,FALSE,"Mar  Qtr";#N/A,#N/A,FALSE,"Report Summary"}</definedName>
    <definedName name="wrn.George._.Viska." localSheetId="13" hidden="1">{#N/A,#N/A,FALSE,"Cost Report";#N/A,#N/A,FALSE,"Qtly Summ.";#N/A,#N/A,FALSE,"Mar  Qtr";#N/A,#N/A,FALSE,"Report Summary"}</definedName>
    <definedName name="wrn.George._.Viska." localSheetId="5" hidden="1">{#N/A,#N/A,FALSE,"Cost Report";#N/A,#N/A,FALSE,"Qtly Summ.";#N/A,#N/A,FALSE,"Mar  Qtr";#N/A,#N/A,FALSE,"Report Summary"}</definedName>
    <definedName name="wrn.George._.Viska." localSheetId="6" hidden="1">{#N/A,#N/A,FALSE,"Cost Report";#N/A,#N/A,FALSE,"Qtly Summ.";#N/A,#N/A,FALSE,"Mar  Qtr";#N/A,#N/A,FALSE,"Report Summary"}</definedName>
    <definedName name="wrn.George._.Viska." hidden="1">{#N/A,#N/A,FALSE,"Cost Report";#N/A,#N/A,FALSE,"Qtly Summ.";#N/A,#N/A,FALSE,"Mar  Qtr";#N/A,#N/A,FALSE,"Report Summary"}</definedName>
    <definedName name="wrn.Melbourne." localSheetId="22" hidden="1">{#N/A,#N/A,FALSE,"Cost Report";#N/A,#N/A,FALSE,"Sept Qtr";#N/A,#N/A,FALSE,"Qtly Summ.";#N/A,#N/A,FALSE,"Report Summary";#N/A,#N/A,FALSE,"Ammort &amp; Dep.";#N/A,#N/A,FALSE,"Rev. GIC Summ.";#N/A,#N/A,FALSE,"CAPEX";#N/A,#N/A,FALSE,"Stockpile Adj.";#N/A,#N/A,FALSE,"Cost Summary"}</definedName>
    <definedName name="wrn.Melbourne." localSheetId="23" hidden="1">{#N/A,#N/A,FALSE,"Cost Report";#N/A,#N/A,FALSE,"Sept Qtr";#N/A,#N/A,FALSE,"Qtly Summ.";#N/A,#N/A,FALSE,"Report Summary";#N/A,#N/A,FALSE,"Ammort &amp; Dep.";#N/A,#N/A,FALSE,"Rev. GIC Summ.";#N/A,#N/A,FALSE,"CAPEX";#N/A,#N/A,FALSE,"Stockpile Adj.";#N/A,#N/A,FALSE,"Cost Summary"}</definedName>
    <definedName name="wrn.Melbourne." localSheetId="24" hidden="1">{#N/A,#N/A,FALSE,"Cost Report";#N/A,#N/A,FALSE,"Sept Qtr";#N/A,#N/A,FALSE,"Qtly Summ.";#N/A,#N/A,FALSE,"Report Summary";#N/A,#N/A,FALSE,"Ammort &amp; Dep.";#N/A,#N/A,FALSE,"Rev. GIC Summ.";#N/A,#N/A,FALSE,"CAPEX";#N/A,#N/A,FALSE,"Stockpile Adj.";#N/A,#N/A,FALSE,"Cost Summary"}</definedName>
    <definedName name="wrn.Melbourne." localSheetId="25" hidden="1">{#N/A,#N/A,FALSE,"Cost Report";#N/A,#N/A,FALSE,"Sept Qtr";#N/A,#N/A,FALSE,"Qtly Summ.";#N/A,#N/A,FALSE,"Report Summary";#N/A,#N/A,FALSE,"Ammort &amp; Dep.";#N/A,#N/A,FALSE,"Rev. GIC Summ.";#N/A,#N/A,FALSE,"CAPEX";#N/A,#N/A,FALSE,"Stockpile Adj.";#N/A,#N/A,FALSE,"Cost Summary"}</definedName>
    <definedName name="wrn.Melbourne." localSheetId="26" hidden="1">{#N/A,#N/A,FALSE,"Cost Report";#N/A,#N/A,FALSE,"Sept Qtr";#N/A,#N/A,FALSE,"Qtly Summ.";#N/A,#N/A,FALSE,"Report Summary";#N/A,#N/A,FALSE,"Ammort &amp; Dep.";#N/A,#N/A,FALSE,"Rev. GIC Summ.";#N/A,#N/A,FALSE,"CAPEX";#N/A,#N/A,FALSE,"Stockpile Adj.";#N/A,#N/A,FALSE,"Cost Summary"}</definedName>
    <definedName name="wrn.Melbourne." localSheetId="27" hidden="1">{#N/A,#N/A,FALSE,"Cost Report";#N/A,#N/A,FALSE,"Sept Qtr";#N/A,#N/A,FALSE,"Qtly Summ.";#N/A,#N/A,FALSE,"Report Summary";#N/A,#N/A,FALSE,"Ammort &amp; Dep.";#N/A,#N/A,FALSE,"Rev. GIC Summ.";#N/A,#N/A,FALSE,"CAPEX";#N/A,#N/A,FALSE,"Stockpile Adj.";#N/A,#N/A,FALSE,"Cost Summary"}</definedName>
    <definedName name="wrn.Melbourne." localSheetId="28" hidden="1">{#N/A,#N/A,FALSE,"Cost Report";#N/A,#N/A,FALSE,"Sept Qtr";#N/A,#N/A,FALSE,"Qtly Summ.";#N/A,#N/A,FALSE,"Report Summary";#N/A,#N/A,FALSE,"Ammort &amp; Dep.";#N/A,#N/A,FALSE,"Rev. GIC Summ.";#N/A,#N/A,FALSE,"CAPEX";#N/A,#N/A,FALSE,"Stockpile Adj.";#N/A,#N/A,FALSE,"Cost Summary"}</definedName>
    <definedName name="wrn.Melbourne." localSheetId="29" hidden="1">{#N/A,#N/A,FALSE,"Cost Report";#N/A,#N/A,FALSE,"Sept Qtr";#N/A,#N/A,FALSE,"Qtly Summ.";#N/A,#N/A,FALSE,"Report Summary";#N/A,#N/A,FALSE,"Ammort &amp; Dep.";#N/A,#N/A,FALSE,"Rev. GIC Summ.";#N/A,#N/A,FALSE,"CAPEX";#N/A,#N/A,FALSE,"Stockpile Adj.";#N/A,#N/A,FALSE,"Cost Summary"}</definedName>
    <definedName name="wrn.Melbourne." localSheetId="30" hidden="1">{#N/A,#N/A,FALSE,"Cost Report";#N/A,#N/A,FALSE,"Sept Qtr";#N/A,#N/A,FALSE,"Qtly Summ.";#N/A,#N/A,FALSE,"Report Summary";#N/A,#N/A,FALSE,"Ammort &amp; Dep.";#N/A,#N/A,FALSE,"Rev. GIC Summ.";#N/A,#N/A,FALSE,"CAPEX";#N/A,#N/A,FALSE,"Stockpile Adj.";#N/A,#N/A,FALSE,"Cost Summary"}</definedName>
    <definedName name="wrn.Melbourne." localSheetId="31" hidden="1">{#N/A,#N/A,FALSE,"Cost Report";#N/A,#N/A,FALSE,"Sept Qtr";#N/A,#N/A,FALSE,"Qtly Summ.";#N/A,#N/A,FALSE,"Report Summary";#N/A,#N/A,FALSE,"Ammort &amp; Dep.";#N/A,#N/A,FALSE,"Rev. GIC Summ.";#N/A,#N/A,FALSE,"CAPEX";#N/A,#N/A,FALSE,"Stockpile Adj.";#N/A,#N/A,FALSE,"Cost Summary"}</definedName>
    <definedName name="wrn.Melbourne." localSheetId="32" hidden="1">{#N/A,#N/A,FALSE,"Cost Report";#N/A,#N/A,FALSE,"Sept Qtr";#N/A,#N/A,FALSE,"Qtly Summ.";#N/A,#N/A,FALSE,"Report Summary";#N/A,#N/A,FALSE,"Ammort &amp; Dep.";#N/A,#N/A,FALSE,"Rev. GIC Summ.";#N/A,#N/A,FALSE,"CAPEX";#N/A,#N/A,FALSE,"Stockpile Adj.";#N/A,#N/A,FALSE,"Cost Summary"}</definedName>
    <definedName name="wrn.Melbourne." localSheetId="33" hidden="1">{#N/A,#N/A,FALSE,"Cost Report";#N/A,#N/A,FALSE,"Sept Qtr";#N/A,#N/A,FALSE,"Qtly Summ.";#N/A,#N/A,FALSE,"Report Summary";#N/A,#N/A,FALSE,"Ammort &amp; Dep.";#N/A,#N/A,FALSE,"Rev. GIC Summ.";#N/A,#N/A,FALSE,"CAPEX";#N/A,#N/A,FALSE,"Stockpile Adj.";#N/A,#N/A,FALSE,"Cost Summary"}</definedName>
    <definedName name="wrn.Melbourne." localSheetId="34" hidden="1">{#N/A,#N/A,FALSE,"Cost Report";#N/A,#N/A,FALSE,"Sept Qtr";#N/A,#N/A,FALSE,"Qtly Summ.";#N/A,#N/A,FALSE,"Report Summary";#N/A,#N/A,FALSE,"Ammort &amp; Dep.";#N/A,#N/A,FALSE,"Rev. GIC Summ.";#N/A,#N/A,FALSE,"CAPEX";#N/A,#N/A,FALSE,"Stockpile Adj.";#N/A,#N/A,FALSE,"Cost Summary"}</definedName>
    <definedName name="wrn.Melbourne." localSheetId="35" hidden="1">{#N/A,#N/A,FALSE,"Cost Report";#N/A,#N/A,FALSE,"Sept Qtr";#N/A,#N/A,FALSE,"Qtly Summ.";#N/A,#N/A,FALSE,"Report Summary";#N/A,#N/A,FALSE,"Ammort &amp; Dep.";#N/A,#N/A,FALSE,"Rev. GIC Summ.";#N/A,#N/A,FALSE,"CAPEX";#N/A,#N/A,FALSE,"Stockpile Adj.";#N/A,#N/A,FALSE,"Cost Summary"}</definedName>
    <definedName name="wrn.Melbourne." localSheetId="36" hidden="1">{#N/A,#N/A,FALSE,"Cost Report";#N/A,#N/A,FALSE,"Sept Qtr";#N/A,#N/A,FALSE,"Qtly Summ.";#N/A,#N/A,FALSE,"Report Summary";#N/A,#N/A,FALSE,"Ammort &amp; Dep.";#N/A,#N/A,FALSE,"Rev. GIC Summ.";#N/A,#N/A,FALSE,"CAPEX";#N/A,#N/A,FALSE,"Stockpile Adj.";#N/A,#N/A,FALSE,"Cost Summary"}</definedName>
    <definedName name="wrn.Melbourne." localSheetId="37" hidden="1">{#N/A,#N/A,FALSE,"Cost Report";#N/A,#N/A,FALSE,"Sept Qtr";#N/A,#N/A,FALSE,"Qtly Summ.";#N/A,#N/A,FALSE,"Report Summary";#N/A,#N/A,FALSE,"Ammort &amp; Dep.";#N/A,#N/A,FALSE,"Rev. GIC Summ.";#N/A,#N/A,FALSE,"CAPEX";#N/A,#N/A,FALSE,"Stockpile Adj.";#N/A,#N/A,FALSE,"Cost Summary"}</definedName>
    <definedName name="wrn.Melbourne." localSheetId="38" hidden="1">{#N/A,#N/A,FALSE,"Cost Report";#N/A,#N/A,FALSE,"Sept Qtr";#N/A,#N/A,FALSE,"Qtly Summ.";#N/A,#N/A,FALSE,"Report Summary";#N/A,#N/A,FALSE,"Ammort &amp; Dep.";#N/A,#N/A,FALSE,"Rev. GIC Summ.";#N/A,#N/A,FALSE,"CAPEX";#N/A,#N/A,FALSE,"Stockpile Adj.";#N/A,#N/A,FALSE,"Cost Summary"}</definedName>
    <definedName name="wrn.Melbourne." localSheetId="39" hidden="1">{#N/A,#N/A,FALSE,"Cost Report";#N/A,#N/A,FALSE,"Sept Qtr";#N/A,#N/A,FALSE,"Qtly Summ.";#N/A,#N/A,FALSE,"Report Summary";#N/A,#N/A,FALSE,"Ammort &amp; Dep.";#N/A,#N/A,FALSE,"Rev. GIC Summ.";#N/A,#N/A,FALSE,"CAPEX";#N/A,#N/A,FALSE,"Stockpile Adj.";#N/A,#N/A,FALSE,"Cost Summary"}</definedName>
    <definedName name="wrn.Melbourne." localSheetId="40" hidden="1">{#N/A,#N/A,FALSE,"Cost Report";#N/A,#N/A,FALSE,"Sept Qtr";#N/A,#N/A,FALSE,"Qtly Summ.";#N/A,#N/A,FALSE,"Report Summary";#N/A,#N/A,FALSE,"Ammort &amp; Dep.";#N/A,#N/A,FALSE,"Rev. GIC Summ.";#N/A,#N/A,FALSE,"CAPEX";#N/A,#N/A,FALSE,"Stockpile Adj.";#N/A,#N/A,FALSE,"Cost Summary"}</definedName>
    <definedName name="wrn.Melbourne." localSheetId="41" hidden="1">{#N/A,#N/A,FALSE,"Cost Report";#N/A,#N/A,FALSE,"Sept Qtr";#N/A,#N/A,FALSE,"Qtly Summ.";#N/A,#N/A,FALSE,"Report Summary";#N/A,#N/A,FALSE,"Ammort &amp; Dep.";#N/A,#N/A,FALSE,"Rev. GIC Summ.";#N/A,#N/A,FALSE,"CAPEX";#N/A,#N/A,FALSE,"Stockpile Adj.";#N/A,#N/A,FALSE,"Cost Summary"}</definedName>
    <definedName name="wrn.Melbourne." localSheetId="42" hidden="1">{#N/A,#N/A,FALSE,"Cost Report";#N/A,#N/A,FALSE,"Sept Qtr";#N/A,#N/A,FALSE,"Qtly Summ.";#N/A,#N/A,FALSE,"Report Summary";#N/A,#N/A,FALSE,"Ammort &amp; Dep.";#N/A,#N/A,FALSE,"Rev. GIC Summ.";#N/A,#N/A,FALSE,"CAPEX";#N/A,#N/A,FALSE,"Stockpile Adj.";#N/A,#N/A,FALSE,"Cost Summary"}</definedName>
    <definedName name="wrn.Melbourne." localSheetId="45" hidden="1">{#N/A,#N/A,FALSE,"Cost Report";#N/A,#N/A,FALSE,"Sept Qtr";#N/A,#N/A,FALSE,"Qtly Summ.";#N/A,#N/A,FALSE,"Report Summary";#N/A,#N/A,FALSE,"Ammort &amp; Dep.";#N/A,#N/A,FALSE,"Rev. GIC Summ.";#N/A,#N/A,FALSE,"CAPEX";#N/A,#N/A,FALSE,"Stockpile Adj.";#N/A,#N/A,FALSE,"Cost Summary"}</definedName>
    <definedName name="wrn.Melbourne." localSheetId="43" hidden="1">{#N/A,#N/A,FALSE,"Cost Report";#N/A,#N/A,FALSE,"Sept Qtr";#N/A,#N/A,FALSE,"Qtly Summ.";#N/A,#N/A,FALSE,"Report Summary";#N/A,#N/A,FALSE,"Ammort &amp; Dep.";#N/A,#N/A,FALSE,"Rev. GIC Summ.";#N/A,#N/A,FALSE,"CAPEX";#N/A,#N/A,FALSE,"Stockpile Adj.";#N/A,#N/A,FALSE,"Cost Summary"}</definedName>
    <definedName name="wrn.Melbourne." localSheetId="44" hidden="1">{#N/A,#N/A,FALSE,"Cost Report";#N/A,#N/A,FALSE,"Sept Qtr";#N/A,#N/A,FALSE,"Qtly Summ.";#N/A,#N/A,FALSE,"Report Summary";#N/A,#N/A,FALSE,"Ammort &amp; Dep.";#N/A,#N/A,FALSE,"Rev. GIC Summ.";#N/A,#N/A,FALSE,"CAPEX";#N/A,#N/A,FALSE,"Stockpile Adj.";#N/A,#N/A,FALSE,"Cost Summary"}</definedName>
    <definedName name="wrn.Melbourne." localSheetId="46" hidden="1">{#N/A,#N/A,FALSE,"Cost Report";#N/A,#N/A,FALSE,"Sept Qtr";#N/A,#N/A,FALSE,"Qtly Summ.";#N/A,#N/A,FALSE,"Report Summary";#N/A,#N/A,FALSE,"Ammort &amp; Dep.";#N/A,#N/A,FALSE,"Rev. GIC Summ.";#N/A,#N/A,FALSE,"CAPEX";#N/A,#N/A,FALSE,"Stockpile Adj.";#N/A,#N/A,FALSE,"Cost Summary"}</definedName>
    <definedName name="wrn.Melbourne." localSheetId="47" hidden="1">{#N/A,#N/A,FALSE,"Cost Report";#N/A,#N/A,FALSE,"Sept Qtr";#N/A,#N/A,FALSE,"Qtly Summ.";#N/A,#N/A,FALSE,"Report Summary";#N/A,#N/A,FALSE,"Ammort &amp; Dep.";#N/A,#N/A,FALSE,"Rev. GIC Summ.";#N/A,#N/A,FALSE,"CAPEX";#N/A,#N/A,FALSE,"Stockpile Adj.";#N/A,#N/A,FALSE,"Cost Summary"}</definedName>
    <definedName name="wrn.Melbourne." localSheetId="48" hidden="1">{#N/A,#N/A,FALSE,"Cost Report";#N/A,#N/A,FALSE,"Sept Qtr";#N/A,#N/A,FALSE,"Qtly Summ.";#N/A,#N/A,FALSE,"Report Summary";#N/A,#N/A,FALSE,"Ammort &amp; Dep.";#N/A,#N/A,FALSE,"Rev. GIC Summ.";#N/A,#N/A,FALSE,"CAPEX";#N/A,#N/A,FALSE,"Stockpile Adj.";#N/A,#N/A,FALSE,"Cost Summary"}</definedName>
    <definedName name="wrn.Melbourne." localSheetId="49" hidden="1">{#N/A,#N/A,FALSE,"Cost Report";#N/A,#N/A,FALSE,"Sept Qtr";#N/A,#N/A,FALSE,"Qtly Summ.";#N/A,#N/A,FALSE,"Report Summary";#N/A,#N/A,FALSE,"Ammort &amp; Dep.";#N/A,#N/A,FALSE,"Rev. GIC Summ.";#N/A,#N/A,FALSE,"CAPEX";#N/A,#N/A,FALSE,"Stockpile Adj.";#N/A,#N/A,FALSE,"Cost Summary"}</definedName>
    <definedName name="wrn.Melbourne." localSheetId="50" hidden="1">{#N/A,#N/A,FALSE,"Cost Report";#N/A,#N/A,FALSE,"Sept Qtr";#N/A,#N/A,FALSE,"Qtly Summ.";#N/A,#N/A,FALSE,"Report Summary";#N/A,#N/A,FALSE,"Ammort &amp; Dep.";#N/A,#N/A,FALSE,"Rev. GIC Summ.";#N/A,#N/A,FALSE,"CAPEX";#N/A,#N/A,FALSE,"Stockpile Adj.";#N/A,#N/A,FALSE,"Cost Summary"}</definedName>
    <definedName name="wrn.Melbourne." localSheetId="51" hidden="1">{#N/A,#N/A,FALSE,"Cost Report";#N/A,#N/A,FALSE,"Sept Qtr";#N/A,#N/A,FALSE,"Qtly Summ.";#N/A,#N/A,FALSE,"Report Summary";#N/A,#N/A,FALSE,"Ammort &amp; Dep.";#N/A,#N/A,FALSE,"Rev. GIC Summ.";#N/A,#N/A,FALSE,"CAPEX";#N/A,#N/A,FALSE,"Stockpile Adj.";#N/A,#N/A,FALSE,"Cost Summary"}</definedName>
    <definedName name="wrn.Melbourne." localSheetId="52" hidden="1">{#N/A,#N/A,FALSE,"Cost Report";#N/A,#N/A,FALSE,"Sept Qtr";#N/A,#N/A,FALSE,"Qtly Summ.";#N/A,#N/A,FALSE,"Report Summary";#N/A,#N/A,FALSE,"Ammort &amp; Dep.";#N/A,#N/A,FALSE,"Rev. GIC Summ.";#N/A,#N/A,FALSE,"CAPEX";#N/A,#N/A,FALSE,"Stockpile Adj.";#N/A,#N/A,FALSE,"Cost Summary"}</definedName>
    <definedName name="wrn.Melbourne." localSheetId="53" hidden="1">{#N/A,#N/A,FALSE,"Cost Report";#N/A,#N/A,FALSE,"Sept Qtr";#N/A,#N/A,FALSE,"Qtly Summ.";#N/A,#N/A,FALSE,"Report Summary";#N/A,#N/A,FALSE,"Ammort &amp; Dep.";#N/A,#N/A,FALSE,"Rev. GIC Summ.";#N/A,#N/A,FALSE,"CAPEX";#N/A,#N/A,FALSE,"Stockpile Adj.";#N/A,#N/A,FALSE,"Cost Summary"}</definedName>
    <definedName name="wrn.Melbourne." localSheetId="54" hidden="1">{#N/A,#N/A,FALSE,"Cost Report";#N/A,#N/A,FALSE,"Sept Qtr";#N/A,#N/A,FALSE,"Qtly Summ.";#N/A,#N/A,FALSE,"Report Summary";#N/A,#N/A,FALSE,"Ammort &amp; Dep.";#N/A,#N/A,FALSE,"Rev. GIC Summ.";#N/A,#N/A,FALSE,"CAPEX";#N/A,#N/A,FALSE,"Stockpile Adj.";#N/A,#N/A,FALSE,"Cost Summary"}</definedName>
    <definedName name="wrn.Melbourne." localSheetId="55" hidden="1">{#N/A,#N/A,FALSE,"Cost Report";#N/A,#N/A,FALSE,"Sept Qtr";#N/A,#N/A,FALSE,"Qtly Summ.";#N/A,#N/A,FALSE,"Report Summary";#N/A,#N/A,FALSE,"Ammort &amp; Dep.";#N/A,#N/A,FALSE,"Rev. GIC Summ.";#N/A,#N/A,FALSE,"CAPEX";#N/A,#N/A,FALSE,"Stockpile Adj.";#N/A,#N/A,FALSE,"Cost Summary"}</definedName>
    <definedName name="wrn.Melbourne." localSheetId="56" hidden="1">{#N/A,#N/A,FALSE,"Cost Report";#N/A,#N/A,FALSE,"Sept Qtr";#N/A,#N/A,FALSE,"Qtly Summ.";#N/A,#N/A,FALSE,"Report Summary";#N/A,#N/A,FALSE,"Ammort &amp; Dep.";#N/A,#N/A,FALSE,"Rev. GIC Summ.";#N/A,#N/A,FALSE,"CAPEX";#N/A,#N/A,FALSE,"Stockpile Adj.";#N/A,#N/A,FALSE,"Cost Summary"}</definedName>
    <definedName name="wrn.Melbourne." localSheetId="57" hidden="1">{#N/A,#N/A,FALSE,"Cost Report";#N/A,#N/A,FALSE,"Sept Qtr";#N/A,#N/A,FALSE,"Qtly Summ.";#N/A,#N/A,FALSE,"Report Summary";#N/A,#N/A,FALSE,"Ammort &amp; Dep.";#N/A,#N/A,FALSE,"Rev. GIC Summ.";#N/A,#N/A,FALSE,"CAPEX";#N/A,#N/A,FALSE,"Stockpile Adj.";#N/A,#N/A,FALSE,"Cost Summary"}</definedName>
    <definedName name="wrn.Melbourne." localSheetId="58" hidden="1">{#N/A,#N/A,FALSE,"Cost Report";#N/A,#N/A,FALSE,"Sept Qtr";#N/A,#N/A,FALSE,"Qtly Summ.";#N/A,#N/A,FALSE,"Report Summary";#N/A,#N/A,FALSE,"Ammort &amp; Dep.";#N/A,#N/A,FALSE,"Rev. GIC Summ.";#N/A,#N/A,FALSE,"CAPEX";#N/A,#N/A,FALSE,"Stockpile Adj.";#N/A,#N/A,FALSE,"Cost Summary"}</definedName>
    <definedName name="wrn.Melbourne." localSheetId="59" hidden="1">{#N/A,#N/A,FALSE,"Cost Report";#N/A,#N/A,FALSE,"Sept Qtr";#N/A,#N/A,FALSE,"Qtly Summ.";#N/A,#N/A,FALSE,"Report Summary";#N/A,#N/A,FALSE,"Ammort &amp; Dep.";#N/A,#N/A,FALSE,"Rev. GIC Summ.";#N/A,#N/A,FALSE,"CAPEX";#N/A,#N/A,FALSE,"Stockpile Adj.";#N/A,#N/A,FALSE,"Cost Summary"}</definedName>
    <definedName name="wrn.Melbourne." localSheetId="60" hidden="1">{#N/A,#N/A,FALSE,"Cost Report";#N/A,#N/A,FALSE,"Sept Qtr";#N/A,#N/A,FALSE,"Qtly Summ.";#N/A,#N/A,FALSE,"Report Summary";#N/A,#N/A,FALSE,"Ammort &amp; Dep.";#N/A,#N/A,FALSE,"Rev. GIC Summ.";#N/A,#N/A,FALSE,"CAPEX";#N/A,#N/A,FALSE,"Stockpile Adj.";#N/A,#N/A,FALSE,"Cost Summary"}</definedName>
    <definedName name="wrn.Melbourne." localSheetId="61" hidden="1">{#N/A,#N/A,FALSE,"Cost Report";#N/A,#N/A,FALSE,"Sept Qtr";#N/A,#N/A,FALSE,"Qtly Summ.";#N/A,#N/A,FALSE,"Report Summary";#N/A,#N/A,FALSE,"Ammort &amp; Dep.";#N/A,#N/A,FALSE,"Rev. GIC Summ.";#N/A,#N/A,FALSE,"CAPEX";#N/A,#N/A,FALSE,"Stockpile Adj.";#N/A,#N/A,FALSE,"Cost Summary"}</definedName>
    <definedName name="wrn.Melbourne." localSheetId="62" hidden="1">{#N/A,#N/A,FALSE,"Cost Report";#N/A,#N/A,FALSE,"Sept Qtr";#N/A,#N/A,FALSE,"Qtly Summ.";#N/A,#N/A,FALSE,"Report Summary";#N/A,#N/A,FALSE,"Ammort &amp; Dep.";#N/A,#N/A,FALSE,"Rev. GIC Summ.";#N/A,#N/A,FALSE,"CAPEX";#N/A,#N/A,FALSE,"Stockpile Adj.";#N/A,#N/A,FALSE,"Cost Summary"}</definedName>
    <definedName name="wrn.Melbourne." localSheetId="63" hidden="1">{#N/A,#N/A,FALSE,"Cost Report";#N/A,#N/A,FALSE,"Sept Qtr";#N/A,#N/A,FALSE,"Qtly Summ.";#N/A,#N/A,FALSE,"Report Summary";#N/A,#N/A,FALSE,"Ammort &amp; Dep.";#N/A,#N/A,FALSE,"Rev. GIC Summ.";#N/A,#N/A,FALSE,"CAPEX";#N/A,#N/A,FALSE,"Stockpile Adj.";#N/A,#N/A,FALSE,"Cost Summary"}</definedName>
    <definedName name="wrn.Melbourne." localSheetId="64" hidden="1">{#N/A,#N/A,FALSE,"Cost Report";#N/A,#N/A,FALSE,"Sept Qtr";#N/A,#N/A,FALSE,"Qtly Summ.";#N/A,#N/A,FALSE,"Report Summary";#N/A,#N/A,FALSE,"Ammort &amp; Dep.";#N/A,#N/A,FALSE,"Rev. GIC Summ.";#N/A,#N/A,FALSE,"CAPEX";#N/A,#N/A,FALSE,"Stockpile Adj.";#N/A,#N/A,FALSE,"Cost Summary"}</definedName>
    <definedName name="wrn.Melbourne." localSheetId="65" hidden="1">{#N/A,#N/A,FALSE,"Cost Report";#N/A,#N/A,FALSE,"Sept Qtr";#N/A,#N/A,FALSE,"Qtly Summ.";#N/A,#N/A,FALSE,"Report Summary";#N/A,#N/A,FALSE,"Ammort &amp; Dep.";#N/A,#N/A,FALSE,"Rev. GIC Summ.";#N/A,#N/A,FALSE,"CAPEX";#N/A,#N/A,FALSE,"Stockpile Adj.";#N/A,#N/A,FALSE,"Cost Summary"}</definedName>
    <definedName name="wrn.Melbourne." localSheetId="66" hidden="1">{#N/A,#N/A,FALSE,"Cost Report";#N/A,#N/A,FALSE,"Sept Qtr";#N/A,#N/A,FALSE,"Qtly Summ.";#N/A,#N/A,FALSE,"Report Summary";#N/A,#N/A,FALSE,"Ammort &amp; Dep.";#N/A,#N/A,FALSE,"Rev. GIC Summ.";#N/A,#N/A,FALSE,"CAPEX";#N/A,#N/A,FALSE,"Stockpile Adj.";#N/A,#N/A,FALSE,"Cost Summary"}</definedName>
    <definedName name="wrn.Melbourne." localSheetId="67" hidden="1">{#N/A,#N/A,FALSE,"Cost Report";#N/A,#N/A,FALSE,"Sept Qtr";#N/A,#N/A,FALSE,"Qtly Summ.";#N/A,#N/A,FALSE,"Report Summary";#N/A,#N/A,FALSE,"Ammort &amp; Dep.";#N/A,#N/A,FALSE,"Rev. GIC Summ.";#N/A,#N/A,FALSE,"CAPEX";#N/A,#N/A,FALSE,"Stockpile Adj.";#N/A,#N/A,FALSE,"Cost Summary"}</definedName>
    <definedName name="wrn.Melbourne." localSheetId="68" hidden="1">{#N/A,#N/A,FALSE,"Cost Report";#N/A,#N/A,FALSE,"Sept Qtr";#N/A,#N/A,FALSE,"Qtly Summ.";#N/A,#N/A,FALSE,"Report Summary";#N/A,#N/A,FALSE,"Ammort &amp; Dep.";#N/A,#N/A,FALSE,"Rev. GIC Summ.";#N/A,#N/A,FALSE,"CAPEX";#N/A,#N/A,FALSE,"Stockpile Adj.";#N/A,#N/A,FALSE,"Cost Summary"}</definedName>
    <definedName name="wrn.Melbourne." localSheetId="69" hidden="1">{#N/A,#N/A,FALSE,"Cost Report";#N/A,#N/A,FALSE,"Sept Qtr";#N/A,#N/A,FALSE,"Qtly Summ.";#N/A,#N/A,FALSE,"Report Summary";#N/A,#N/A,FALSE,"Ammort &amp; Dep.";#N/A,#N/A,FALSE,"Rev. GIC Summ.";#N/A,#N/A,FALSE,"CAPEX";#N/A,#N/A,FALSE,"Stockpile Adj.";#N/A,#N/A,FALSE,"Cost Summary"}</definedName>
    <definedName name="wrn.Melbourne." localSheetId="70" hidden="1">{#N/A,#N/A,FALSE,"Cost Report";#N/A,#N/A,FALSE,"Sept Qtr";#N/A,#N/A,FALSE,"Qtly Summ.";#N/A,#N/A,FALSE,"Report Summary";#N/A,#N/A,FALSE,"Ammort &amp; Dep.";#N/A,#N/A,FALSE,"Rev. GIC Summ.";#N/A,#N/A,FALSE,"CAPEX";#N/A,#N/A,FALSE,"Stockpile Adj.";#N/A,#N/A,FALSE,"Cost Summary"}</definedName>
    <definedName name="wrn.Melbourne." localSheetId="71" hidden="1">{#N/A,#N/A,FALSE,"Cost Report";#N/A,#N/A,FALSE,"Sept Qtr";#N/A,#N/A,FALSE,"Qtly Summ.";#N/A,#N/A,FALSE,"Report Summary";#N/A,#N/A,FALSE,"Ammort &amp; Dep.";#N/A,#N/A,FALSE,"Rev. GIC Summ.";#N/A,#N/A,FALSE,"CAPEX";#N/A,#N/A,FALSE,"Stockpile Adj.";#N/A,#N/A,FALSE,"Cost Summary"}</definedName>
    <definedName name="wrn.Melbourne." localSheetId="72" hidden="1">{#N/A,#N/A,FALSE,"Cost Report";#N/A,#N/A,FALSE,"Sept Qtr";#N/A,#N/A,FALSE,"Qtly Summ.";#N/A,#N/A,FALSE,"Report Summary";#N/A,#N/A,FALSE,"Ammort &amp; Dep.";#N/A,#N/A,FALSE,"Rev. GIC Summ.";#N/A,#N/A,FALSE,"CAPEX";#N/A,#N/A,FALSE,"Stockpile Adj.";#N/A,#N/A,FALSE,"Cost Summary"}</definedName>
    <definedName name="wrn.Melbourne." localSheetId="73" hidden="1">{#N/A,#N/A,FALSE,"Cost Report";#N/A,#N/A,FALSE,"Sept Qtr";#N/A,#N/A,FALSE,"Qtly Summ.";#N/A,#N/A,FALSE,"Report Summary";#N/A,#N/A,FALSE,"Ammort &amp; Dep.";#N/A,#N/A,FALSE,"Rev. GIC Summ.";#N/A,#N/A,FALSE,"CAPEX";#N/A,#N/A,FALSE,"Stockpile Adj.";#N/A,#N/A,FALSE,"Cost Summary"}</definedName>
    <definedName name="wrn.Melbourne." localSheetId="74" hidden="1">{#N/A,#N/A,FALSE,"Cost Report";#N/A,#N/A,FALSE,"Sept Qtr";#N/A,#N/A,FALSE,"Qtly Summ.";#N/A,#N/A,FALSE,"Report Summary";#N/A,#N/A,FALSE,"Ammort &amp; Dep.";#N/A,#N/A,FALSE,"Rev. GIC Summ.";#N/A,#N/A,FALSE,"CAPEX";#N/A,#N/A,FALSE,"Stockpile Adj.";#N/A,#N/A,FALSE,"Cost Summary"}</definedName>
    <definedName name="wrn.Melbourne." localSheetId="75" hidden="1">{#N/A,#N/A,FALSE,"Cost Report";#N/A,#N/A,FALSE,"Sept Qtr";#N/A,#N/A,FALSE,"Qtly Summ.";#N/A,#N/A,FALSE,"Report Summary";#N/A,#N/A,FALSE,"Ammort &amp; Dep.";#N/A,#N/A,FALSE,"Rev. GIC Summ.";#N/A,#N/A,FALSE,"CAPEX";#N/A,#N/A,FALSE,"Stockpile Adj.";#N/A,#N/A,FALSE,"Cost Summary"}</definedName>
    <definedName name="wrn.Melbourne." localSheetId="76" hidden="1">{#N/A,#N/A,FALSE,"Cost Report";#N/A,#N/A,FALSE,"Sept Qtr";#N/A,#N/A,FALSE,"Qtly Summ.";#N/A,#N/A,FALSE,"Report Summary";#N/A,#N/A,FALSE,"Ammort &amp; Dep.";#N/A,#N/A,FALSE,"Rev. GIC Summ.";#N/A,#N/A,FALSE,"CAPEX";#N/A,#N/A,FALSE,"Stockpile Adj.";#N/A,#N/A,FALSE,"Cost Summary"}</definedName>
    <definedName name="wrn.Melbourne." localSheetId="77" hidden="1">{#N/A,#N/A,FALSE,"Cost Report";#N/A,#N/A,FALSE,"Sept Qtr";#N/A,#N/A,FALSE,"Qtly Summ.";#N/A,#N/A,FALSE,"Report Summary";#N/A,#N/A,FALSE,"Ammort &amp; Dep.";#N/A,#N/A,FALSE,"Rev. GIC Summ.";#N/A,#N/A,FALSE,"CAPEX";#N/A,#N/A,FALSE,"Stockpile Adj.";#N/A,#N/A,FALSE,"Cost Summary"}</definedName>
    <definedName name="wrn.Melbourne." localSheetId="78" hidden="1">{#N/A,#N/A,FALSE,"Cost Report";#N/A,#N/A,FALSE,"Sept Qtr";#N/A,#N/A,FALSE,"Qtly Summ.";#N/A,#N/A,FALSE,"Report Summary";#N/A,#N/A,FALSE,"Ammort &amp; Dep.";#N/A,#N/A,FALSE,"Rev. GIC Summ.";#N/A,#N/A,FALSE,"CAPEX";#N/A,#N/A,FALSE,"Stockpile Adj.";#N/A,#N/A,FALSE,"Cost Summary"}</definedName>
    <definedName name="wrn.Melbourne." localSheetId="79" hidden="1">{#N/A,#N/A,FALSE,"Cost Report";#N/A,#N/A,FALSE,"Sept Qtr";#N/A,#N/A,FALSE,"Qtly Summ.";#N/A,#N/A,FALSE,"Report Summary";#N/A,#N/A,FALSE,"Ammort &amp; Dep.";#N/A,#N/A,FALSE,"Rev. GIC Summ.";#N/A,#N/A,FALSE,"CAPEX";#N/A,#N/A,FALSE,"Stockpile Adj.";#N/A,#N/A,FALSE,"Cost Summary"}</definedName>
    <definedName name="wrn.Melbourne." localSheetId="80" hidden="1">{#N/A,#N/A,FALSE,"Cost Report";#N/A,#N/A,FALSE,"Sept Qtr";#N/A,#N/A,FALSE,"Qtly Summ.";#N/A,#N/A,FALSE,"Report Summary";#N/A,#N/A,FALSE,"Ammort &amp; Dep.";#N/A,#N/A,FALSE,"Rev. GIC Summ.";#N/A,#N/A,FALSE,"CAPEX";#N/A,#N/A,FALSE,"Stockpile Adj.";#N/A,#N/A,FALSE,"Cost Summary"}</definedName>
    <definedName name="wrn.Melbourne." localSheetId="81" hidden="1">{#N/A,#N/A,FALSE,"Cost Report";#N/A,#N/A,FALSE,"Sept Qtr";#N/A,#N/A,FALSE,"Qtly Summ.";#N/A,#N/A,FALSE,"Report Summary";#N/A,#N/A,FALSE,"Ammort &amp; Dep.";#N/A,#N/A,FALSE,"Rev. GIC Summ.";#N/A,#N/A,FALSE,"CAPEX";#N/A,#N/A,FALSE,"Stockpile Adj.";#N/A,#N/A,FALSE,"Cost Summary"}</definedName>
    <definedName name="wrn.Melbourne." localSheetId="82" hidden="1">{#N/A,#N/A,FALSE,"Cost Report";#N/A,#N/A,FALSE,"Sept Qtr";#N/A,#N/A,FALSE,"Qtly Summ.";#N/A,#N/A,FALSE,"Report Summary";#N/A,#N/A,FALSE,"Ammort &amp; Dep.";#N/A,#N/A,FALSE,"Rev. GIC Summ.";#N/A,#N/A,FALSE,"CAPEX";#N/A,#N/A,FALSE,"Stockpile Adj.";#N/A,#N/A,FALSE,"Cost Summary"}</definedName>
    <definedName name="wrn.Melbourne." localSheetId="83" hidden="1">{#N/A,#N/A,FALSE,"Cost Report";#N/A,#N/A,FALSE,"Sept Qtr";#N/A,#N/A,FALSE,"Qtly Summ.";#N/A,#N/A,FALSE,"Report Summary";#N/A,#N/A,FALSE,"Ammort &amp; Dep.";#N/A,#N/A,FALSE,"Rev. GIC Summ.";#N/A,#N/A,FALSE,"CAPEX";#N/A,#N/A,FALSE,"Stockpile Adj.";#N/A,#N/A,FALSE,"Cost Summary"}</definedName>
    <definedName name="wrn.Melbourne." localSheetId="84" hidden="1">{#N/A,#N/A,FALSE,"Cost Report";#N/A,#N/A,FALSE,"Sept Qtr";#N/A,#N/A,FALSE,"Qtly Summ.";#N/A,#N/A,FALSE,"Report Summary";#N/A,#N/A,FALSE,"Ammort &amp; Dep.";#N/A,#N/A,FALSE,"Rev. GIC Summ.";#N/A,#N/A,FALSE,"CAPEX";#N/A,#N/A,FALSE,"Stockpile Adj.";#N/A,#N/A,FALSE,"Cost Summary"}</definedName>
    <definedName name="wrn.Melbourne." localSheetId="85" hidden="1">{#N/A,#N/A,FALSE,"Cost Report";#N/A,#N/A,FALSE,"Sept Qtr";#N/A,#N/A,FALSE,"Qtly Summ.";#N/A,#N/A,FALSE,"Report Summary";#N/A,#N/A,FALSE,"Ammort &amp; Dep.";#N/A,#N/A,FALSE,"Rev. GIC Summ.";#N/A,#N/A,FALSE,"CAPEX";#N/A,#N/A,FALSE,"Stockpile Adj.";#N/A,#N/A,FALSE,"Cost Summary"}</definedName>
    <definedName name="wrn.Melbourne." localSheetId="86" hidden="1">{#N/A,#N/A,FALSE,"Cost Report";#N/A,#N/A,FALSE,"Sept Qtr";#N/A,#N/A,FALSE,"Qtly Summ.";#N/A,#N/A,FALSE,"Report Summary";#N/A,#N/A,FALSE,"Ammort &amp; Dep.";#N/A,#N/A,FALSE,"Rev. GIC Summ.";#N/A,#N/A,FALSE,"CAPEX";#N/A,#N/A,FALSE,"Stockpile Adj.";#N/A,#N/A,FALSE,"Cost Summary"}</definedName>
    <definedName name="wrn.Melbourne." localSheetId="87" hidden="1">{#N/A,#N/A,FALSE,"Cost Report";#N/A,#N/A,FALSE,"Sept Qtr";#N/A,#N/A,FALSE,"Qtly Summ.";#N/A,#N/A,FALSE,"Report Summary";#N/A,#N/A,FALSE,"Ammort &amp; Dep.";#N/A,#N/A,FALSE,"Rev. GIC Summ.";#N/A,#N/A,FALSE,"CAPEX";#N/A,#N/A,FALSE,"Stockpile Adj.";#N/A,#N/A,FALSE,"Cost Summary"}</definedName>
    <definedName name="wrn.Melbourne." localSheetId="88" hidden="1">{#N/A,#N/A,FALSE,"Cost Report";#N/A,#N/A,FALSE,"Sept Qtr";#N/A,#N/A,FALSE,"Qtly Summ.";#N/A,#N/A,FALSE,"Report Summary";#N/A,#N/A,FALSE,"Ammort &amp; Dep.";#N/A,#N/A,FALSE,"Rev. GIC Summ.";#N/A,#N/A,FALSE,"CAPEX";#N/A,#N/A,FALSE,"Stockpile Adj.";#N/A,#N/A,FALSE,"Cost Summary"}</definedName>
    <definedName name="wrn.Melbourne." localSheetId="89" hidden="1">{#N/A,#N/A,FALSE,"Cost Report";#N/A,#N/A,FALSE,"Sept Qtr";#N/A,#N/A,FALSE,"Qtly Summ.";#N/A,#N/A,FALSE,"Report Summary";#N/A,#N/A,FALSE,"Ammort &amp; Dep.";#N/A,#N/A,FALSE,"Rev. GIC Summ.";#N/A,#N/A,FALSE,"CAPEX";#N/A,#N/A,FALSE,"Stockpile Adj.";#N/A,#N/A,FALSE,"Cost Summary"}</definedName>
    <definedName name="wrn.Melbourne." localSheetId="90" hidden="1">{#N/A,#N/A,FALSE,"Cost Report";#N/A,#N/A,FALSE,"Sept Qtr";#N/A,#N/A,FALSE,"Qtly Summ.";#N/A,#N/A,FALSE,"Report Summary";#N/A,#N/A,FALSE,"Ammort &amp; Dep.";#N/A,#N/A,FALSE,"Rev. GIC Summ.";#N/A,#N/A,FALSE,"CAPEX";#N/A,#N/A,FALSE,"Stockpile Adj.";#N/A,#N/A,FALSE,"Cost Summary"}</definedName>
    <definedName name="wrn.Melbourne." localSheetId="91" hidden="1">{#N/A,#N/A,FALSE,"Cost Report";#N/A,#N/A,FALSE,"Sept Qtr";#N/A,#N/A,FALSE,"Qtly Summ.";#N/A,#N/A,FALSE,"Report Summary";#N/A,#N/A,FALSE,"Ammort &amp; Dep.";#N/A,#N/A,FALSE,"Rev. GIC Summ.";#N/A,#N/A,FALSE,"CAPEX";#N/A,#N/A,FALSE,"Stockpile Adj.";#N/A,#N/A,FALSE,"Cost Summary"}</definedName>
    <definedName name="wrn.Melbourne." localSheetId="92" hidden="1">{#N/A,#N/A,FALSE,"Cost Report";#N/A,#N/A,FALSE,"Sept Qtr";#N/A,#N/A,FALSE,"Qtly Summ.";#N/A,#N/A,FALSE,"Report Summary";#N/A,#N/A,FALSE,"Ammort &amp; Dep.";#N/A,#N/A,FALSE,"Rev. GIC Summ.";#N/A,#N/A,FALSE,"CAPEX";#N/A,#N/A,FALSE,"Stockpile Adj.";#N/A,#N/A,FALSE,"Cost Summary"}</definedName>
    <definedName name="wrn.Melbourne." localSheetId="93" hidden="1">{#N/A,#N/A,FALSE,"Cost Report";#N/A,#N/A,FALSE,"Sept Qtr";#N/A,#N/A,FALSE,"Qtly Summ.";#N/A,#N/A,FALSE,"Report Summary";#N/A,#N/A,FALSE,"Ammort &amp; Dep.";#N/A,#N/A,FALSE,"Rev. GIC Summ.";#N/A,#N/A,FALSE,"CAPEX";#N/A,#N/A,FALSE,"Stockpile Adj.";#N/A,#N/A,FALSE,"Cost Summary"}</definedName>
    <definedName name="wrn.Melbourne." localSheetId="94" hidden="1">{#N/A,#N/A,FALSE,"Cost Report";#N/A,#N/A,FALSE,"Sept Qtr";#N/A,#N/A,FALSE,"Qtly Summ.";#N/A,#N/A,FALSE,"Report Summary";#N/A,#N/A,FALSE,"Ammort &amp; Dep.";#N/A,#N/A,FALSE,"Rev. GIC Summ.";#N/A,#N/A,FALSE,"CAPEX";#N/A,#N/A,FALSE,"Stockpile Adj.";#N/A,#N/A,FALSE,"Cost Summary"}</definedName>
    <definedName name="wrn.Melbourne." localSheetId="95" hidden="1">{#N/A,#N/A,FALSE,"Cost Report";#N/A,#N/A,FALSE,"Sept Qtr";#N/A,#N/A,FALSE,"Qtly Summ.";#N/A,#N/A,FALSE,"Report Summary";#N/A,#N/A,FALSE,"Ammort &amp; Dep.";#N/A,#N/A,FALSE,"Rev. GIC Summ.";#N/A,#N/A,FALSE,"CAPEX";#N/A,#N/A,FALSE,"Stockpile Adj.";#N/A,#N/A,FALSE,"Cost Summary"}</definedName>
    <definedName name="wrn.Melbourne." localSheetId="96" hidden="1">{#N/A,#N/A,FALSE,"Cost Report";#N/A,#N/A,FALSE,"Sept Qtr";#N/A,#N/A,FALSE,"Qtly Summ.";#N/A,#N/A,FALSE,"Report Summary";#N/A,#N/A,FALSE,"Ammort &amp; Dep.";#N/A,#N/A,FALSE,"Rev. GIC Summ.";#N/A,#N/A,FALSE,"CAPEX";#N/A,#N/A,FALSE,"Stockpile Adj.";#N/A,#N/A,FALSE,"Cost Summary"}</definedName>
    <definedName name="wrn.Melbourne." localSheetId="97" hidden="1">{#N/A,#N/A,FALSE,"Cost Report";#N/A,#N/A,FALSE,"Sept Qtr";#N/A,#N/A,FALSE,"Qtly Summ.";#N/A,#N/A,FALSE,"Report Summary";#N/A,#N/A,FALSE,"Ammort &amp; Dep.";#N/A,#N/A,FALSE,"Rev. GIC Summ.";#N/A,#N/A,FALSE,"CAPEX";#N/A,#N/A,FALSE,"Stockpile Adj.";#N/A,#N/A,FALSE,"Cost Summary"}</definedName>
    <definedName name="wrn.Melbourne." localSheetId="98" hidden="1">{#N/A,#N/A,FALSE,"Cost Report";#N/A,#N/A,FALSE,"Sept Qtr";#N/A,#N/A,FALSE,"Qtly Summ.";#N/A,#N/A,FALSE,"Report Summary";#N/A,#N/A,FALSE,"Ammort &amp; Dep.";#N/A,#N/A,FALSE,"Rev. GIC Summ.";#N/A,#N/A,FALSE,"CAPEX";#N/A,#N/A,FALSE,"Stockpile Adj.";#N/A,#N/A,FALSE,"Cost Summary"}</definedName>
    <definedName name="wrn.Melbourne." localSheetId="99" hidden="1">{#N/A,#N/A,FALSE,"Cost Report";#N/A,#N/A,FALSE,"Sept Qtr";#N/A,#N/A,FALSE,"Qtly Summ.";#N/A,#N/A,FALSE,"Report Summary";#N/A,#N/A,FALSE,"Ammort &amp; Dep.";#N/A,#N/A,FALSE,"Rev. GIC Summ.";#N/A,#N/A,FALSE,"CAPEX";#N/A,#N/A,FALSE,"Stockpile Adj.";#N/A,#N/A,FALSE,"Cost Summary"}</definedName>
    <definedName name="wrn.Melbourne." localSheetId="15" hidden="1">{#N/A,#N/A,FALSE,"Cost Report";#N/A,#N/A,FALSE,"Sept Qtr";#N/A,#N/A,FALSE,"Qtly Summ.";#N/A,#N/A,FALSE,"Report Summary";#N/A,#N/A,FALSE,"Ammort &amp; Dep.";#N/A,#N/A,FALSE,"Rev. GIC Summ.";#N/A,#N/A,FALSE,"CAPEX";#N/A,#N/A,FALSE,"Stockpile Adj.";#N/A,#N/A,FALSE,"Cost Summary"}</definedName>
    <definedName name="wrn.Melbourne." localSheetId="16" hidden="1">{#N/A,#N/A,FALSE,"Cost Report";#N/A,#N/A,FALSE,"Sept Qtr";#N/A,#N/A,FALSE,"Qtly Summ.";#N/A,#N/A,FALSE,"Report Summary";#N/A,#N/A,FALSE,"Ammort &amp; Dep.";#N/A,#N/A,FALSE,"Rev. GIC Summ.";#N/A,#N/A,FALSE,"CAPEX";#N/A,#N/A,FALSE,"Stockpile Adj.";#N/A,#N/A,FALSE,"Cost Summary"}</definedName>
    <definedName name="wrn.Melbourne." localSheetId="17" hidden="1">{#N/A,#N/A,FALSE,"Cost Report";#N/A,#N/A,FALSE,"Sept Qtr";#N/A,#N/A,FALSE,"Qtly Summ.";#N/A,#N/A,FALSE,"Report Summary";#N/A,#N/A,FALSE,"Ammort &amp; Dep.";#N/A,#N/A,FALSE,"Rev. GIC Summ.";#N/A,#N/A,FALSE,"CAPEX";#N/A,#N/A,FALSE,"Stockpile Adj.";#N/A,#N/A,FALSE,"Cost Summary"}</definedName>
    <definedName name="wrn.Melbourne." localSheetId="18" hidden="1">{#N/A,#N/A,FALSE,"Cost Report";#N/A,#N/A,FALSE,"Sept Qtr";#N/A,#N/A,FALSE,"Qtly Summ.";#N/A,#N/A,FALSE,"Report Summary";#N/A,#N/A,FALSE,"Ammort &amp; Dep.";#N/A,#N/A,FALSE,"Rev. GIC Summ.";#N/A,#N/A,FALSE,"CAPEX";#N/A,#N/A,FALSE,"Stockpile Adj.";#N/A,#N/A,FALSE,"Cost Summary"}</definedName>
    <definedName name="wrn.Melbourne." localSheetId="19" hidden="1">{#N/A,#N/A,FALSE,"Cost Report";#N/A,#N/A,FALSE,"Sept Qtr";#N/A,#N/A,FALSE,"Qtly Summ.";#N/A,#N/A,FALSE,"Report Summary";#N/A,#N/A,FALSE,"Ammort &amp; Dep.";#N/A,#N/A,FALSE,"Rev. GIC Summ.";#N/A,#N/A,FALSE,"CAPEX";#N/A,#N/A,FALSE,"Stockpile Adj.";#N/A,#N/A,FALSE,"Cost Summary"}</definedName>
    <definedName name="wrn.Melbourne." localSheetId="20" hidden="1">{#N/A,#N/A,FALSE,"Cost Report";#N/A,#N/A,FALSE,"Sept Qtr";#N/A,#N/A,FALSE,"Qtly Summ.";#N/A,#N/A,FALSE,"Report Summary";#N/A,#N/A,FALSE,"Ammort &amp; Dep.";#N/A,#N/A,FALSE,"Rev. GIC Summ.";#N/A,#N/A,FALSE,"CAPEX";#N/A,#N/A,FALSE,"Stockpile Adj.";#N/A,#N/A,FALSE,"Cost Summary"}</definedName>
    <definedName name="wrn.Melbourne." localSheetId="21" hidden="1">{#N/A,#N/A,FALSE,"Cost Report";#N/A,#N/A,FALSE,"Sept Qtr";#N/A,#N/A,FALSE,"Qtly Summ.";#N/A,#N/A,FALSE,"Report Summary";#N/A,#N/A,FALSE,"Ammort &amp; Dep.";#N/A,#N/A,FALSE,"Rev. GIC Summ.";#N/A,#N/A,FALSE,"CAPEX";#N/A,#N/A,FALSE,"Stockpile Adj.";#N/A,#N/A,FALSE,"Cost Summary"}</definedName>
    <definedName name="wrn.Melbourne." localSheetId="14" hidden="1">{#N/A,#N/A,FALSE,"Cost Report";#N/A,#N/A,FALSE,"Sept Qtr";#N/A,#N/A,FALSE,"Qtly Summ.";#N/A,#N/A,FALSE,"Report Summary";#N/A,#N/A,FALSE,"Ammort &amp; Dep.";#N/A,#N/A,FALSE,"Rev. GIC Summ.";#N/A,#N/A,FALSE,"CAPEX";#N/A,#N/A,FALSE,"Stockpile Adj.";#N/A,#N/A,FALSE,"Cost Summary"}</definedName>
    <definedName name="wrn.Melbourne." localSheetId="7" hidden="1">{#N/A,#N/A,FALSE,"Cost Report";#N/A,#N/A,FALSE,"Sept Qtr";#N/A,#N/A,FALSE,"Qtly Summ.";#N/A,#N/A,FALSE,"Report Summary";#N/A,#N/A,FALSE,"Ammort &amp; Dep.";#N/A,#N/A,FALSE,"Rev. GIC Summ.";#N/A,#N/A,FALSE,"CAPEX";#N/A,#N/A,FALSE,"Stockpile Adj.";#N/A,#N/A,FALSE,"Cost Summary"}</definedName>
    <definedName name="wrn.Melbourne." localSheetId="8" hidden="1">{#N/A,#N/A,FALSE,"Cost Report";#N/A,#N/A,FALSE,"Sept Qtr";#N/A,#N/A,FALSE,"Qtly Summ.";#N/A,#N/A,FALSE,"Report Summary";#N/A,#N/A,FALSE,"Ammort &amp; Dep.";#N/A,#N/A,FALSE,"Rev. GIC Summ.";#N/A,#N/A,FALSE,"CAPEX";#N/A,#N/A,FALSE,"Stockpile Adj.";#N/A,#N/A,FALSE,"Cost Summary"}</definedName>
    <definedName name="wrn.Melbourne." localSheetId="9" hidden="1">{#N/A,#N/A,FALSE,"Cost Report";#N/A,#N/A,FALSE,"Sept Qtr";#N/A,#N/A,FALSE,"Qtly Summ.";#N/A,#N/A,FALSE,"Report Summary";#N/A,#N/A,FALSE,"Ammort &amp; Dep.";#N/A,#N/A,FALSE,"Rev. GIC Summ.";#N/A,#N/A,FALSE,"CAPEX";#N/A,#N/A,FALSE,"Stockpile Adj.";#N/A,#N/A,FALSE,"Cost Summary"}</definedName>
    <definedName name="wrn.Melbourne." localSheetId="10" hidden="1">{#N/A,#N/A,FALSE,"Cost Report";#N/A,#N/A,FALSE,"Sept Qtr";#N/A,#N/A,FALSE,"Qtly Summ.";#N/A,#N/A,FALSE,"Report Summary";#N/A,#N/A,FALSE,"Ammort &amp; Dep.";#N/A,#N/A,FALSE,"Rev. GIC Summ.";#N/A,#N/A,FALSE,"CAPEX";#N/A,#N/A,FALSE,"Stockpile Adj.";#N/A,#N/A,FALSE,"Cost Summary"}</definedName>
    <definedName name="wrn.Melbourne." localSheetId="11" hidden="1">{#N/A,#N/A,FALSE,"Cost Report";#N/A,#N/A,FALSE,"Sept Qtr";#N/A,#N/A,FALSE,"Qtly Summ.";#N/A,#N/A,FALSE,"Report Summary";#N/A,#N/A,FALSE,"Ammort &amp; Dep.";#N/A,#N/A,FALSE,"Rev. GIC Summ.";#N/A,#N/A,FALSE,"CAPEX";#N/A,#N/A,FALSE,"Stockpile Adj.";#N/A,#N/A,FALSE,"Cost Summary"}</definedName>
    <definedName name="wrn.Melbourne." localSheetId="12" hidden="1">{#N/A,#N/A,FALSE,"Cost Report";#N/A,#N/A,FALSE,"Sept Qtr";#N/A,#N/A,FALSE,"Qtly Summ.";#N/A,#N/A,FALSE,"Report Summary";#N/A,#N/A,FALSE,"Ammort &amp; Dep.";#N/A,#N/A,FALSE,"Rev. GIC Summ.";#N/A,#N/A,FALSE,"CAPEX";#N/A,#N/A,FALSE,"Stockpile Adj.";#N/A,#N/A,FALSE,"Cost Summary"}</definedName>
    <definedName name="wrn.Melbourne." localSheetId="13" hidden="1">{#N/A,#N/A,FALSE,"Cost Report";#N/A,#N/A,FALSE,"Sept Qtr";#N/A,#N/A,FALSE,"Qtly Summ.";#N/A,#N/A,FALSE,"Report Summary";#N/A,#N/A,FALSE,"Ammort &amp; Dep.";#N/A,#N/A,FALSE,"Rev. GIC Summ.";#N/A,#N/A,FALSE,"CAPEX";#N/A,#N/A,FALSE,"Stockpile Adj.";#N/A,#N/A,FALSE,"Cost Summary"}</definedName>
    <definedName name="wrn.Melbourne." localSheetId="5" hidden="1">{#N/A,#N/A,FALSE,"Cost Report";#N/A,#N/A,FALSE,"Sept Qtr";#N/A,#N/A,FALSE,"Qtly Summ.";#N/A,#N/A,FALSE,"Report Summary";#N/A,#N/A,FALSE,"Ammort &amp; Dep.";#N/A,#N/A,FALSE,"Rev. GIC Summ.";#N/A,#N/A,FALSE,"CAPEX";#N/A,#N/A,FALSE,"Stockpile Adj.";#N/A,#N/A,FALSE,"Cost Summary"}</definedName>
    <definedName name="wrn.Melbourne." localSheetId="6" hidden="1">{#N/A,#N/A,FALSE,"Cost Report";#N/A,#N/A,FALSE,"Sept Qtr";#N/A,#N/A,FALSE,"Qtly Summ.";#N/A,#N/A,FALSE,"Report Summary";#N/A,#N/A,FALSE,"Ammort &amp; Dep.";#N/A,#N/A,FALSE,"Rev. GIC Summ.";#N/A,#N/A,FALSE,"CAPEX";#N/A,#N/A,FALSE,"Stockpile Adj.";#N/A,#N/A,FALSE,"Cost Summary"}</definedName>
    <definedName name="wrn.Melbourne." hidden="1">{#N/A,#N/A,FALSE,"Cost Report";#N/A,#N/A,FALSE,"Sept Qtr";#N/A,#N/A,FALSE,"Qtly Summ.";#N/A,#N/A,FALSE,"Report Summary";#N/A,#N/A,FALSE,"Ammort &amp; Dep.";#N/A,#N/A,FALSE,"Rev. GIC Summ.";#N/A,#N/A,FALSE,"CAPEX";#N/A,#N/A,FALSE,"Stockpile Adj.";#N/A,#N/A,FALSE,"Cost Summary"}</definedName>
    <definedName name="wrn.Month._.Report." localSheetId="2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urray._.Simons." localSheetId="22" hidden="1">{#N/A,#N/A,FALSE,"Cost Report";#N/A,#N/A,FALSE,"Table 2.1";#N/A,#N/A,FALSE,"Plant Statistics";"Plant Costs",#N/A,FALSE,"Cost Summary"}</definedName>
    <definedName name="wrn.Murray._.Simons." localSheetId="23" hidden="1">{#N/A,#N/A,FALSE,"Cost Report";#N/A,#N/A,FALSE,"Table 2.1";#N/A,#N/A,FALSE,"Plant Statistics";"Plant Costs",#N/A,FALSE,"Cost Summary"}</definedName>
    <definedName name="wrn.Murray._.Simons." localSheetId="24" hidden="1">{#N/A,#N/A,FALSE,"Cost Report";#N/A,#N/A,FALSE,"Table 2.1";#N/A,#N/A,FALSE,"Plant Statistics";"Plant Costs",#N/A,FALSE,"Cost Summary"}</definedName>
    <definedName name="wrn.Murray._.Simons." localSheetId="25" hidden="1">{#N/A,#N/A,FALSE,"Cost Report";#N/A,#N/A,FALSE,"Table 2.1";#N/A,#N/A,FALSE,"Plant Statistics";"Plant Costs",#N/A,FALSE,"Cost Summary"}</definedName>
    <definedName name="wrn.Murray._.Simons." localSheetId="26" hidden="1">{#N/A,#N/A,FALSE,"Cost Report";#N/A,#N/A,FALSE,"Table 2.1";#N/A,#N/A,FALSE,"Plant Statistics";"Plant Costs",#N/A,FALSE,"Cost Summary"}</definedName>
    <definedName name="wrn.Murray._.Simons." localSheetId="27" hidden="1">{#N/A,#N/A,FALSE,"Cost Report";#N/A,#N/A,FALSE,"Table 2.1";#N/A,#N/A,FALSE,"Plant Statistics";"Plant Costs",#N/A,FALSE,"Cost Summary"}</definedName>
    <definedName name="wrn.Murray._.Simons." localSheetId="28" hidden="1">{#N/A,#N/A,FALSE,"Cost Report";#N/A,#N/A,FALSE,"Table 2.1";#N/A,#N/A,FALSE,"Plant Statistics";"Plant Costs",#N/A,FALSE,"Cost Summary"}</definedName>
    <definedName name="wrn.Murray._.Simons." localSheetId="29" hidden="1">{#N/A,#N/A,FALSE,"Cost Report";#N/A,#N/A,FALSE,"Table 2.1";#N/A,#N/A,FALSE,"Plant Statistics";"Plant Costs",#N/A,FALSE,"Cost Summary"}</definedName>
    <definedName name="wrn.Murray._.Simons." localSheetId="30" hidden="1">{#N/A,#N/A,FALSE,"Cost Report";#N/A,#N/A,FALSE,"Table 2.1";#N/A,#N/A,FALSE,"Plant Statistics";"Plant Costs",#N/A,FALSE,"Cost Summary"}</definedName>
    <definedName name="wrn.Murray._.Simons." localSheetId="31" hidden="1">{#N/A,#N/A,FALSE,"Cost Report";#N/A,#N/A,FALSE,"Table 2.1";#N/A,#N/A,FALSE,"Plant Statistics";"Plant Costs",#N/A,FALSE,"Cost Summary"}</definedName>
    <definedName name="wrn.Murray._.Simons." localSheetId="32" hidden="1">{#N/A,#N/A,FALSE,"Cost Report";#N/A,#N/A,FALSE,"Table 2.1";#N/A,#N/A,FALSE,"Plant Statistics";"Plant Costs",#N/A,FALSE,"Cost Summary"}</definedName>
    <definedName name="wrn.Murray._.Simons." localSheetId="33" hidden="1">{#N/A,#N/A,FALSE,"Cost Report";#N/A,#N/A,FALSE,"Table 2.1";#N/A,#N/A,FALSE,"Plant Statistics";"Plant Costs",#N/A,FALSE,"Cost Summary"}</definedName>
    <definedName name="wrn.Murray._.Simons." localSheetId="34" hidden="1">{#N/A,#N/A,FALSE,"Cost Report";#N/A,#N/A,FALSE,"Table 2.1";#N/A,#N/A,FALSE,"Plant Statistics";"Plant Costs",#N/A,FALSE,"Cost Summary"}</definedName>
    <definedName name="wrn.Murray._.Simons." localSheetId="35" hidden="1">{#N/A,#N/A,FALSE,"Cost Report";#N/A,#N/A,FALSE,"Table 2.1";#N/A,#N/A,FALSE,"Plant Statistics";"Plant Costs",#N/A,FALSE,"Cost Summary"}</definedName>
    <definedName name="wrn.Murray._.Simons." localSheetId="36" hidden="1">{#N/A,#N/A,FALSE,"Cost Report";#N/A,#N/A,FALSE,"Table 2.1";#N/A,#N/A,FALSE,"Plant Statistics";"Plant Costs",#N/A,FALSE,"Cost Summary"}</definedName>
    <definedName name="wrn.Murray._.Simons." localSheetId="37" hidden="1">{#N/A,#N/A,FALSE,"Cost Report";#N/A,#N/A,FALSE,"Table 2.1";#N/A,#N/A,FALSE,"Plant Statistics";"Plant Costs",#N/A,FALSE,"Cost Summary"}</definedName>
    <definedName name="wrn.Murray._.Simons." localSheetId="38" hidden="1">{#N/A,#N/A,FALSE,"Cost Report";#N/A,#N/A,FALSE,"Table 2.1";#N/A,#N/A,FALSE,"Plant Statistics";"Plant Costs",#N/A,FALSE,"Cost Summary"}</definedName>
    <definedName name="wrn.Murray._.Simons." localSheetId="39" hidden="1">{#N/A,#N/A,FALSE,"Cost Report";#N/A,#N/A,FALSE,"Table 2.1";#N/A,#N/A,FALSE,"Plant Statistics";"Plant Costs",#N/A,FALSE,"Cost Summary"}</definedName>
    <definedName name="wrn.Murray._.Simons." localSheetId="40" hidden="1">{#N/A,#N/A,FALSE,"Cost Report";#N/A,#N/A,FALSE,"Table 2.1";#N/A,#N/A,FALSE,"Plant Statistics";"Plant Costs",#N/A,FALSE,"Cost Summary"}</definedName>
    <definedName name="wrn.Murray._.Simons." localSheetId="41" hidden="1">{#N/A,#N/A,FALSE,"Cost Report";#N/A,#N/A,FALSE,"Table 2.1";#N/A,#N/A,FALSE,"Plant Statistics";"Plant Costs",#N/A,FALSE,"Cost Summary"}</definedName>
    <definedName name="wrn.Murray._.Simons." localSheetId="42" hidden="1">{#N/A,#N/A,FALSE,"Cost Report";#N/A,#N/A,FALSE,"Table 2.1";#N/A,#N/A,FALSE,"Plant Statistics";"Plant Costs",#N/A,FALSE,"Cost Summary"}</definedName>
    <definedName name="wrn.Murray._.Simons." localSheetId="45" hidden="1">{#N/A,#N/A,FALSE,"Cost Report";#N/A,#N/A,FALSE,"Table 2.1";#N/A,#N/A,FALSE,"Plant Statistics";"Plant Costs",#N/A,FALSE,"Cost Summary"}</definedName>
    <definedName name="wrn.Murray._.Simons." localSheetId="43" hidden="1">{#N/A,#N/A,FALSE,"Cost Report";#N/A,#N/A,FALSE,"Table 2.1";#N/A,#N/A,FALSE,"Plant Statistics";"Plant Costs",#N/A,FALSE,"Cost Summary"}</definedName>
    <definedName name="wrn.Murray._.Simons." localSheetId="44" hidden="1">{#N/A,#N/A,FALSE,"Cost Report";#N/A,#N/A,FALSE,"Table 2.1";#N/A,#N/A,FALSE,"Plant Statistics";"Plant Costs",#N/A,FALSE,"Cost Summary"}</definedName>
    <definedName name="wrn.Murray._.Simons." localSheetId="46" hidden="1">{#N/A,#N/A,FALSE,"Cost Report";#N/A,#N/A,FALSE,"Table 2.1";#N/A,#N/A,FALSE,"Plant Statistics";"Plant Costs",#N/A,FALSE,"Cost Summary"}</definedName>
    <definedName name="wrn.Murray._.Simons." localSheetId="47" hidden="1">{#N/A,#N/A,FALSE,"Cost Report";#N/A,#N/A,FALSE,"Table 2.1";#N/A,#N/A,FALSE,"Plant Statistics";"Plant Costs",#N/A,FALSE,"Cost Summary"}</definedName>
    <definedName name="wrn.Murray._.Simons." localSheetId="48" hidden="1">{#N/A,#N/A,FALSE,"Cost Report";#N/A,#N/A,FALSE,"Table 2.1";#N/A,#N/A,FALSE,"Plant Statistics";"Plant Costs",#N/A,FALSE,"Cost Summary"}</definedName>
    <definedName name="wrn.Murray._.Simons." localSheetId="49" hidden="1">{#N/A,#N/A,FALSE,"Cost Report";#N/A,#N/A,FALSE,"Table 2.1";#N/A,#N/A,FALSE,"Plant Statistics";"Plant Costs",#N/A,FALSE,"Cost Summary"}</definedName>
    <definedName name="wrn.Murray._.Simons." localSheetId="50" hidden="1">{#N/A,#N/A,FALSE,"Cost Report";#N/A,#N/A,FALSE,"Table 2.1";#N/A,#N/A,FALSE,"Plant Statistics";"Plant Costs",#N/A,FALSE,"Cost Summary"}</definedName>
    <definedName name="wrn.Murray._.Simons." localSheetId="51" hidden="1">{#N/A,#N/A,FALSE,"Cost Report";#N/A,#N/A,FALSE,"Table 2.1";#N/A,#N/A,FALSE,"Plant Statistics";"Plant Costs",#N/A,FALSE,"Cost Summary"}</definedName>
    <definedName name="wrn.Murray._.Simons." localSheetId="52" hidden="1">{#N/A,#N/A,FALSE,"Cost Report";#N/A,#N/A,FALSE,"Table 2.1";#N/A,#N/A,FALSE,"Plant Statistics";"Plant Costs",#N/A,FALSE,"Cost Summary"}</definedName>
    <definedName name="wrn.Murray._.Simons." localSheetId="53" hidden="1">{#N/A,#N/A,FALSE,"Cost Report";#N/A,#N/A,FALSE,"Table 2.1";#N/A,#N/A,FALSE,"Plant Statistics";"Plant Costs",#N/A,FALSE,"Cost Summary"}</definedName>
    <definedName name="wrn.Murray._.Simons." localSheetId="54" hidden="1">{#N/A,#N/A,FALSE,"Cost Report";#N/A,#N/A,FALSE,"Table 2.1";#N/A,#N/A,FALSE,"Plant Statistics";"Plant Costs",#N/A,FALSE,"Cost Summary"}</definedName>
    <definedName name="wrn.Murray._.Simons." localSheetId="55" hidden="1">{#N/A,#N/A,FALSE,"Cost Report";#N/A,#N/A,FALSE,"Table 2.1";#N/A,#N/A,FALSE,"Plant Statistics";"Plant Costs",#N/A,FALSE,"Cost Summary"}</definedName>
    <definedName name="wrn.Murray._.Simons." localSheetId="56" hidden="1">{#N/A,#N/A,FALSE,"Cost Report";#N/A,#N/A,FALSE,"Table 2.1";#N/A,#N/A,FALSE,"Plant Statistics";"Plant Costs",#N/A,FALSE,"Cost Summary"}</definedName>
    <definedName name="wrn.Murray._.Simons." localSheetId="57" hidden="1">{#N/A,#N/A,FALSE,"Cost Report";#N/A,#N/A,FALSE,"Table 2.1";#N/A,#N/A,FALSE,"Plant Statistics";"Plant Costs",#N/A,FALSE,"Cost Summary"}</definedName>
    <definedName name="wrn.Murray._.Simons." localSheetId="58" hidden="1">{#N/A,#N/A,FALSE,"Cost Report";#N/A,#N/A,FALSE,"Table 2.1";#N/A,#N/A,FALSE,"Plant Statistics";"Plant Costs",#N/A,FALSE,"Cost Summary"}</definedName>
    <definedName name="wrn.Murray._.Simons." localSheetId="59" hidden="1">{#N/A,#N/A,FALSE,"Cost Report";#N/A,#N/A,FALSE,"Table 2.1";#N/A,#N/A,FALSE,"Plant Statistics";"Plant Costs",#N/A,FALSE,"Cost Summary"}</definedName>
    <definedName name="wrn.Murray._.Simons." localSheetId="60" hidden="1">{#N/A,#N/A,FALSE,"Cost Report";#N/A,#N/A,FALSE,"Table 2.1";#N/A,#N/A,FALSE,"Plant Statistics";"Plant Costs",#N/A,FALSE,"Cost Summary"}</definedName>
    <definedName name="wrn.Murray._.Simons." localSheetId="61" hidden="1">{#N/A,#N/A,FALSE,"Cost Report";#N/A,#N/A,FALSE,"Table 2.1";#N/A,#N/A,FALSE,"Plant Statistics";"Plant Costs",#N/A,FALSE,"Cost Summary"}</definedName>
    <definedName name="wrn.Murray._.Simons." localSheetId="62" hidden="1">{#N/A,#N/A,FALSE,"Cost Report";#N/A,#N/A,FALSE,"Table 2.1";#N/A,#N/A,FALSE,"Plant Statistics";"Plant Costs",#N/A,FALSE,"Cost Summary"}</definedName>
    <definedName name="wrn.Murray._.Simons." localSheetId="63" hidden="1">{#N/A,#N/A,FALSE,"Cost Report";#N/A,#N/A,FALSE,"Table 2.1";#N/A,#N/A,FALSE,"Plant Statistics";"Plant Costs",#N/A,FALSE,"Cost Summary"}</definedName>
    <definedName name="wrn.Murray._.Simons." localSheetId="64" hidden="1">{#N/A,#N/A,FALSE,"Cost Report";#N/A,#N/A,FALSE,"Table 2.1";#N/A,#N/A,FALSE,"Plant Statistics";"Plant Costs",#N/A,FALSE,"Cost Summary"}</definedName>
    <definedName name="wrn.Murray._.Simons." localSheetId="65" hidden="1">{#N/A,#N/A,FALSE,"Cost Report";#N/A,#N/A,FALSE,"Table 2.1";#N/A,#N/A,FALSE,"Plant Statistics";"Plant Costs",#N/A,FALSE,"Cost Summary"}</definedName>
    <definedName name="wrn.Murray._.Simons." localSheetId="66" hidden="1">{#N/A,#N/A,FALSE,"Cost Report";#N/A,#N/A,FALSE,"Table 2.1";#N/A,#N/A,FALSE,"Plant Statistics";"Plant Costs",#N/A,FALSE,"Cost Summary"}</definedName>
    <definedName name="wrn.Murray._.Simons." localSheetId="67" hidden="1">{#N/A,#N/A,FALSE,"Cost Report";#N/A,#N/A,FALSE,"Table 2.1";#N/A,#N/A,FALSE,"Plant Statistics";"Plant Costs",#N/A,FALSE,"Cost Summary"}</definedName>
    <definedName name="wrn.Murray._.Simons." localSheetId="68" hidden="1">{#N/A,#N/A,FALSE,"Cost Report";#N/A,#N/A,FALSE,"Table 2.1";#N/A,#N/A,FALSE,"Plant Statistics";"Plant Costs",#N/A,FALSE,"Cost Summary"}</definedName>
    <definedName name="wrn.Murray._.Simons." localSheetId="69" hidden="1">{#N/A,#N/A,FALSE,"Cost Report";#N/A,#N/A,FALSE,"Table 2.1";#N/A,#N/A,FALSE,"Plant Statistics";"Plant Costs",#N/A,FALSE,"Cost Summary"}</definedName>
    <definedName name="wrn.Murray._.Simons." localSheetId="70" hidden="1">{#N/A,#N/A,FALSE,"Cost Report";#N/A,#N/A,FALSE,"Table 2.1";#N/A,#N/A,FALSE,"Plant Statistics";"Plant Costs",#N/A,FALSE,"Cost Summary"}</definedName>
    <definedName name="wrn.Murray._.Simons." localSheetId="71" hidden="1">{#N/A,#N/A,FALSE,"Cost Report";#N/A,#N/A,FALSE,"Table 2.1";#N/A,#N/A,FALSE,"Plant Statistics";"Plant Costs",#N/A,FALSE,"Cost Summary"}</definedName>
    <definedName name="wrn.Murray._.Simons." localSheetId="72" hidden="1">{#N/A,#N/A,FALSE,"Cost Report";#N/A,#N/A,FALSE,"Table 2.1";#N/A,#N/A,FALSE,"Plant Statistics";"Plant Costs",#N/A,FALSE,"Cost Summary"}</definedName>
    <definedName name="wrn.Murray._.Simons." localSheetId="73" hidden="1">{#N/A,#N/A,FALSE,"Cost Report";#N/A,#N/A,FALSE,"Table 2.1";#N/A,#N/A,FALSE,"Plant Statistics";"Plant Costs",#N/A,FALSE,"Cost Summary"}</definedName>
    <definedName name="wrn.Murray._.Simons." localSheetId="74" hidden="1">{#N/A,#N/A,FALSE,"Cost Report";#N/A,#N/A,FALSE,"Table 2.1";#N/A,#N/A,FALSE,"Plant Statistics";"Plant Costs",#N/A,FALSE,"Cost Summary"}</definedName>
    <definedName name="wrn.Murray._.Simons." localSheetId="75" hidden="1">{#N/A,#N/A,FALSE,"Cost Report";#N/A,#N/A,FALSE,"Table 2.1";#N/A,#N/A,FALSE,"Plant Statistics";"Plant Costs",#N/A,FALSE,"Cost Summary"}</definedName>
    <definedName name="wrn.Murray._.Simons." localSheetId="76" hidden="1">{#N/A,#N/A,FALSE,"Cost Report";#N/A,#N/A,FALSE,"Table 2.1";#N/A,#N/A,FALSE,"Plant Statistics";"Plant Costs",#N/A,FALSE,"Cost Summary"}</definedName>
    <definedName name="wrn.Murray._.Simons." localSheetId="77" hidden="1">{#N/A,#N/A,FALSE,"Cost Report";#N/A,#N/A,FALSE,"Table 2.1";#N/A,#N/A,FALSE,"Plant Statistics";"Plant Costs",#N/A,FALSE,"Cost Summary"}</definedName>
    <definedName name="wrn.Murray._.Simons." localSheetId="78" hidden="1">{#N/A,#N/A,FALSE,"Cost Report";#N/A,#N/A,FALSE,"Table 2.1";#N/A,#N/A,FALSE,"Plant Statistics";"Plant Costs",#N/A,FALSE,"Cost Summary"}</definedName>
    <definedName name="wrn.Murray._.Simons." localSheetId="79" hidden="1">{#N/A,#N/A,FALSE,"Cost Report";#N/A,#N/A,FALSE,"Table 2.1";#N/A,#N/A,FALSE,"Plant Statistics";"Plant Costs",#N/A,FALSE,"Cost Summary"}</definedName>
    <definedName name="wrn.Murray._.Simons." localSheetId="80" hidden="1">{#N/A,#N/A,FALSE,"Cost Report";#N/A,#N/A,FALSE,"Table 2.1";#N/A,#N/A,FALSE,"Plant Statistics";"Plant Costs",#N/A,FALSE,"Cost Summary"}</definedName>
    <definedName name="wrn.Murray._.Simons." localSheetId="81" hidden="1">{#N/A,#N/A,FALSE,"Cost Report";#N/A,#N/A,FALSE,"Table 2.1";#N/A,#N/A,FALSE,"Plant Statistics";"Plant Costs",#N/A,FALSE,"Cost Summary"}</definedName>
    <definedName name="wrn.Murray._.Simons." localSheetId="82" hidden="1">{#N/A,#N/A,FALSE,"Cost Report";#N/A,#N/A,FALSE,"Table 2.1";#N/A,#N/A,FALSE,"Plant Statistics";"Plant Costs",#N/A,FALSE,"Cost Summary"}</definedName>
    <definedName name="wrn.Murray._.Simons." localSheetId="83" hidden="1">{#N/A,#N/A,FALSE,"Cost Report";#N/A,#N/A,FALSE,"Table 2.1";#N/A,#N/A,FALSE,"Plant Statistics";"Plant Costs",#N/A,FALSE,"Cost Summary"}</definedName>
    <definedName name="wrn.Murray._.Simons." localSheetId="84" hidden="1">{#N/A,#N/A,FALSE,"Cost Report";#N/A,#N/A,FALSE,"Table 2.1";#N/A,#N/A,FALSE,"Plant Statistics";"Plant Costs",#N/A,FALSE,"Cost Summary"}</definedName>
    <definedName name="wrn.Murray._.Simons." localSheetId="85" hidden="1">{#N/A,#N/A,FALSE,"Cost Report";#N/A,#N/A,FALSE,"Table 2.1";#N/A,#N/A,FALSE,"Plant Statistics";"Plant Costs",#N/A,FALSE,"Cost Summary"}</definedName>
    <definedName name="wrn.Murray._.Simons." localSheetId="86" hidden="1">{#N/A,#N/A,FALSE,"Cost Report";#N/A,#N/A,FALSE,"Table 2.1";#N/A,#N/A,FALSE,"Plant Statistics";"Plant Costs",#N/A,FALSE,"Cost Summary"}</definedName>
    <definedName name="wrn.Murray._.Simons." localSheetId="87" hidden="1">{#N/A,#N/A,FALSE,"Cost Report";#N/A,#N/A,FALSE,"Table 2.1";#N/A,#N/A,FALSE,"Plant Statistics";"Plant Costs",#N/A,FALSE,"Cost Summary"}</definedName>
    <definedName name="wrn.Murray._.Simons." localSheetId="88" hidden="1">{#N/A,#N/A,FALSE,"Cost Report";#N/A,#N/A,FALSE,"Table 2.1";#N/A,#N/A,FALSE,"Plant Statistics";"Plant Costs",#N/A,FALSE,"Cost Summary"}</definedName>
    <definedName name="wrn.Murray._.Simons." localSheetId="89" hidden="1">{#N/A,#N/A,FALSE,"Cost Report";#N/A,#N/A,FALSE,"Table 2.1";#N/A,#N/A,FALSE,"Plant Statistics";"Plant Costs",#N/A,FALSE,"Cost Summary"}</definedName>
    <definedName name="wrn.Murray._.Simons." localSheetId="90" hidden="1">{#N/A,#N/A,FALSE,"Cost Report";#N/A,#N/A,FALSE,"Table 2.1";#N/A,#N/A,FALSE,"Plant Statistics";"Plant Costs",#N/A,FALSE,"Cost Summary"}</definedName>
    <definedName name="wrn.Murray._.Simons." localSheetId="91" hidden="1">{#N/A,#N/A,FALSE,"Cost Report";#N/A,#N/A,FALSE,"Table 2.1";#N/A,#N/A,FALSE,"Plant Statistics";"Plant Costs",#N/A,FALSE,"Cost Summary"}</definedName>
    <definedName name="wrn.Murray._.Simons." localSheetId="92" hidden="1">{#N/A,#N/A,FALSE,"Cost Report";#N/A,#N/A,FALSE,"Table 2.1";#N/A,#N/A,FALSE,"Plant Statistics";"Plant Costs",#N/A,FALSE,"Cost Summary"}</definedName>
    <definedName name="wrn.Murray._.Simons." localSheetId="93" hidden="1">{#N/A,#N/A,FALSE,"Cost Report";#N/A,#N/A,FALSE,"Table 2.1";#N/A,#N/A,FALSE,"Plant Statistics";"Plant Costs",#N/A,FALSE,"Cost Summary"}</definedName>
    <definedName name="wrn.Murray._.Simons." localSheetId="94" hidden="1">{#N/A,#N/A,FALSE,"Cost Report";#N/A,#N/A,FALSE,"Table 2.1";#N/A,#N/A,FALSE,"Plant Statistics";"Plant Costs",#N/A,FALSE,"Cost Summary"}</definedName>
    <definedName name="wrn.Murray._.Simons." localSheetId="95" hidden="1">{#N/A,#N/A,FALSE,"Cost Report";#N/A,#N/A,FALSE,"Table 2.1";#N/A,#N/A,FALSE,"Plant Statistics";"Plant Costs",#N/A,FALSE,"Cost Summary"}</definedName>
    <definedName name="wrn.Murray._.Simons." localSheetId="96" hidden="1">{#N/A,#N/A,FALSE,"Cost Report";#N/A,#N/A,FALSE,"Table 2.1";#N/A,#N/A,FALSE,"Plant Statistics";"Plant Costs",#N/A,FALSE,"Cost Summary"}</definedName>
    <definedName name="wrn.Murray._.Simons." localSheetId="97" hidden="1">{#N/A,#N/A,FALSE,"Cost Report";#N/A,#N/A,FALSE,"Table 2.1";#N/A,#N/A,FALSE,"Plant Statistics";"Plant Costs",#N/A,FALSE,"Cost Summary"}</definedName>
    <definedName name="wrn.Murray._.Simons." localSheetId="98" hidden="1">{#N/A,#N/A,FALSE,"Cost Report";#N/A,#N/A,FALSE,"Table 2.1";#N/A,#N/A,FALSE,"Plant Statistics";"Plant Costs",#N/A,FALSE,"Cost Summary"}</definedName>
    <definedName name="wrn.Murray._.Simons." localSheetId="99" hidden="1">{#N/A,#N/A,FALSE,"Cost Report";#N/A,#N/A,FALSE,"Table 2.1";#N/A,#N/A,FALSE,"Plant Statistics";"Plant Costs",#N/A,FALSE,"Cost Summary"}</definedName>
    <definedName name="wrn.Murray._.Simons." localSheetId="15" hidden="1">{#N/A,#N/A,FALSE,"Cost Report";#N/A,#N/A,FALSE,"Table 2.1";#N/A,#N/A,FALSE,"Plant Statistics";"Plant Costs",#N/A,FALSE,"Cost Summary"}</definedName>
    <definedName name="wrn.Murray._.Simons." localSheetId="16" hidden="1">{#N/A,#N/A,FALSE,"Cost Report";#N/A,#N/A,FALSE,"Table 2.1";#N/A,#N/A,FALSE,"Plant Statistics";"Plant Costs",#N/A,FALSE,"Cost Summary"}</definedName>
    <definedName name="wrn.Murray._.Simons." localSheetId="17" hidden="1">{#N/A,#N/A,FALSE,"Cost Report";#N/A,#N/A,FALSE,"Table 2.1";#N/A,#N/A,FALSE,"Plant Statistics";"Plant Costs",#N/A,FALSE,"Cost Summary"}</definedName>
    <definedName name="wrn.Murray._.Simons." localSheetId="18" hidden="1">{#N/A,#N/A,FALSE,"Cost Report";#N/A,#N/A,FALSE,"Table 2.1";#N/A,#N/A,FALSE,"Plant Statistics";"Plant Costs",#N/A,FALSE,"Cost Summary"}</definedName>
    <definedName name="wrn.Murray._.Simons." localSheetId="19" hidden="1">{#N/A,#N/A,FALSE,"Cost Report";#N/A,#N/A,FALSE,"Table 2.1";#N/A,#N/A,FALSE,"Plant Statistics";"Plant Costs",#N/A,FALSE,"Cost Summary"}</definedName>
    <definedName name="wrn.Murray._.Simons." localSheetId="20" hidden="1">{#N/A,#N/A,FALSE,"Cost Report";#N/A,#N/A,FALSE,"Table 2.1";#N/A,#N/A,FALSE,"Plant Statistics";"Plant Costs",#N/A,FALSE,"Cost Summary"}</definedName>
    <definedName name="wrn.Murray._.Simons." localSheetId="21" hidden="1">{#N/A,#N/A,FALSE,"Cost Report";#N/A,#N/A,FALSE,"Table 2.1";#N/A,#N/A,FALSE,"Plant Statistics";"Plant Costs",#N/A,FALSE,"Cost Summary"}</definedName>
    <definedName name="wrn.Murray._.Simons." localSheetId="14" hidden="1">{#N/A,#N/A,FALSE,"Cost Report";#N/A,#N/A,FALSE,"Table 2.1";#N/A,#N/A,FALSE,"Plant Statistics";"Plant Costs",#N/A,FALSE,"Cost Summary"}</definedName>
    <definedName name="wrn.Murray._.Simons." localSheetId="7" hidden="1">{#N/A,#N/A,FALSE,"Cost Report";#N/A,#N/A,FALSE,"Table 2.1";#N/A,#N/A,FALSE,"Plant Statistics";"Plant Costs",#N/A,FALSE,"Cost Summary"}</definedName>
    <definedName name="wrn.Murray._.Simons." localSheetId="8" hidden="1">{#N/A,#N/A,FALSE,"Cost Report";#N/A,#N/A,FALSE,"Table 2.1";#N/A,#N/A,FALSE,"Plant Statistics";"Plant Costs",#N/A,FALSE,"Cost Summary"}</definedName>
    <definedName name="wrn.Murray._.Simons." localSheetId="9" hidden="1">{#N/A,#N/A,FALSE,"Cost Report";#N/A,#N/A,FALSE,"Table 2.1";#N/A,#N/A,FALSE,"Plant Statistics";"Plant Costs",#N/A,FALSE,"Cost Summary"}</definedName>
    <definedName name="wrn.Murray._.Simons." localSheetId="10" hidden="1">{#N/A,#N/A,FALSE,"Cost Report";#N/A,#N/A,FALSE,"Table 2.1";#N/A,#N/A,FALSE,"Plant Statistics";"Plant Costs",#N/A,FALSE,"Cost Summary"}</definedName>
    <definedName name="wrn.Murray._.Simons." localSheetId="11" hidden="1">{#N/A,#N/A,FALSE,"Cost Report";#N/A,#N/A,FALSE,"Table 2.1";#N/A,#N/A,FALSE,"Plant Statistics";"Plant Costs",#N/A,FALSE,"Cost Summary"}</definedName>
    <definedName name="wrn.Murray._.Simons." localSheetId="12" hidden="1">{#N/A,#N/A,FALSE,"Cost Report";#N/A,#N/A,FALSE,"Table 2.1";#N/A,#N/A,FALSE,"Plant Statistics";"Plant Costs",#N/A,FALSE,"Cost Summary"}</definedName>
    <definedName name="wrn.Murray._.Simons." localSheetId="13" hidden="1">{#N/A,#N/A,FALSE,"Cost Report";#N/A,#N/A,FALSE,"Table 2.1";#N/A,#N/A,FALSE,"Plant Statistics";"Plant Costs",#N/A,FALSE,"Cost Summary"}</definedName>
    <definedName name="wrn.Murray._.Simons." localSheetId="5" hidden="1">{#N/A,#N/A,FALSE,"Cost Report";#N/A,#N/A,FALSE,"Table 2.1";#N/A,#N/A,FALSE,"Plant Statistics";"Plant Costs",#N/A,FALSE,"Cost Summary"}</definedName>
    <definedName name="wrn.Murray._.Simons." localSheetId="6" hidden="1">{#N/A,#N/A,FALSE,"Cost Report";#N/A,#N/A,FALSE,"Table 2.1";#N/A,#N/A,FALSE,"Plant Statistics";"Plant Costs",#N/A,FALSE,"Cost Summary"}</definedName>
    <definedName name="wrn.Murray._.Simons." hidden="1">{#N/A,#N/A,FALSE,"Cost Report";#N/A,#N/A,FALSE,"Table 2.1";#N/A,#N/A,FALSE,"Plant Statistics";"Plant Costs",#N/A,FALSE,"Cost Summary"}</definedName>
    <definedName name="wrn.Peter._.Johnston." localSheetId="2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Rob._.Smith." localSheetId="22" hidden="1">{#N/A,#N/A,FALSE,"Cost Report";"Geology",#N/A,FALSE,"Cost Summary";"Geolgy Recon",#N/A,FALSE,"UG Geology Rep."}</definedName>
    <definedName name="wrn.Rob._.Smith." localSheetId="23" hidden="1">{#N/A,#N/A,FALSE,"Cost Report";"Geology",#N/A,FALSE,"Cost Summary";"Geolgy Recon",#N/A,FALSE,"UG Geology Rep."}</definedName>
    <definedName name="wrn.Rob._.Smith." localSheetId="24" hidden="1">{#N/A,#N/A,FALSE,"Cost Report";"Geology",#N/A,FALSE,"Cost Summary";"Geolgy Recon",#N/A,FALSE,"UG Geology Rep."}</definedName>
    <definedName name="wrn.Rob._.Smith." localSheetId="25" hidden="1">{#N/A,#N/A,FALSE,"Cost Report";"Geology",#N/A,FALSE,"Cost Summary";"Geolgy Recon",#N/A,FALSE,"UG Geology Rep."}</definedName>
    <definedName name="wrn.Rob._.Smith." localSheetId="26" hidden="1">{#N/A,#N/A,FALSE,"Cost Report";"Geology",#N/A,FALSE,"Cost Summary";"Geolgy Recon",#N/A,FALSE,"UG Geology Rep."}</definedName>
    <definedName name="wrn.Rob._.Smith." localSheetId="27" hidden="1">{#N/A,#N/A,FALSE,"Cost Report";"Geology",#N/A,FALSE,"Cost Summary";"Geolgy Recon",#N/A,FALSE,"UG Geology Rep."}</definedName>
    <definedName name="wrn.Rob._.Smith." localSheetId="28" hidden="1">{#N/A,#N/A,FALSE,"Cost Report";"Geology",#N/A,FALSE,"Cost Summary";"Geolgy Recon",#N/A,FALSE,"UG Geology Rep."}</definedName>
    <definedName name="wrn.Rob._.Smith." localSheetId="29" hidden="1">{#N/A,#N/A,FALSE,"Cost Report";"Geology",#N/A,FALSE,"Cost Summary";"Geolgy Recon",#N/A,FALSE,"UG Geology Rep."}</definedName>
    <definedName name="wrn.Rob._.Smith." localSheetId="30" hidden="1">{#N/A,#N/A,FALSE,"Cost Report";"Geology",#N/A,FALSE,"Cost Summary";"Geolgy Recon",#N/A,FALSE,"UG Geology Rep."}</definedName>
    <definedName name="wrn.Rob._.Smith." localSheetId="31" hidden="1">{#N/A,#N/A,FALSE,"Cost Report";"Geology",#N/A,FALSE,"Cost Summary";"Geolgy Recon",#N/A,FALSE,"UG Geology Rep."}</definedName>
    <definedName name="wrn.Rob._.Smith." localSheetId="32" hidden="1">{#N/A,#N/A,FALSE,"Cost Report";"Geology",#N/A,FALSE,"Cost Summary";"Geolgy Recon",#N/A,FALSE,"UG Geology Rep."}</definedName>
    <definedName name="wrn.Rob._.Smith." localSheetId="33" hidden="1">{#N/A,#N/A,FALSE,"Cost Report";"Geology",#N/A,FALSE,"Cost Summary";"Geolgy Recon",#N/A,FALSE,"UG Geology Rep."}</definedName>
    <definedName name="wrn.Rob._.Smith." localSheetId="34" hidden="1">{#N/A,#N/A,FALSE,"Cost Report";"Geology",#N/A,FALSE,"Cost Summary";"Geolgy Recon",#N/A,FALSE,"UG Geology Rep."}</definedName>
    <definedName name="wrn.Rob._.Smith." localSheetId="35" hidden="1">{#N/A,#N/A,FALSE,"Cost Report";"Geology",#N/A,FALSE,"Cost Summary";"Geolgy Recon",#N/A,FALSE,"UG Geology Rep."}</definedName>
    <definedName name="wrn.Rob._.Smith." localSheetId="36" hidden="1">{#N/A,#N/A,FALSE,"Cost Report";"Geology",#N/A,FALSE,"Cost Summary";"Geolgy Recon",#N/A,FALSE,"UG Geology Rep."}</definedName>
    <definedName name="wrn.Rob._.Smith." localSheetId="37" hidden="1">{#N/A,#N/A,FALSE,"Cost Report";"Geology",#N/A,FALSE,"Cost Summary";"Geolgy Recon",#N/A,FALSE,"UG Geology Rep."}</definedName>
    <definedName name="wrn.Rob._.Smith." localSheetId="38" hidden="1">{#N/A,#N/A,FALSE,"Cost Report";"Geology",#N/A,FALSE,"Cost Summary";"Geolgy Recon",#N/A,FALSE,"UG Geology Rep."}</definedName>
    <definedName name="wrn.Rob._.Smith." localSheetId="39" hidden="1">{#N/A,#N/A,FALSE,"Cost Report";"Geology",#N/A,FALSE,"Cost Summary";"Geolgy Recon",#N/A,FALSE,"UG Geology Rep."}</definedName>
    <definedName name="wrn.Rob._.Smith." localSheetId="40" hidden="1">{#N/A,#N/A,FALSE,"Cost Report";"Geology",#N/A,FALSE,"Cost Summary";"Geolgy Recon",#N/A,FALSE,"UG Geology Rep."}</definedName>
    <definedName name="wrn.Rob._.Smith." localSheetId="41" hidden="1">{#N/A,#N/A,FALSE,"Cost Report";"Geology",#N/A,FALSE,"Cost Summary";"Geolgy Recon",#N/A,FALSE,"UG Geology Rep."}</definedName>
    <definedName name="wrn.Rob._.Smith." localSheetId="42" hidden="1">{#N/A,#N/A,FALSE,"Cost Report";"Geology",#N/A,FALSE,"Cost Summary";"Geolgy Recon",#N/A,FALSE,"UG Geology Rep."}</definedName>
    <definedName name="wrn.Rob._.Smith." localSheetId="45" hidden="1">{#N/A,#N/A,FALSE,"Cost Report";"Geology",#N/A,FALSE,"Cost Summary";"Geolgy Recon",#N/A,FALSE,"UG Geology Rep."}</definedName>
    <definedName name="wrn.Rob._.Smith." localSheetId="43" hidden="1">{#N/A,#N/A,FALSE,"Cost Report";"Geology",#N/A,FALSE,"Cost Summary";"Geolgy Recon",#N/A,FALSE,"UG Geology Rep."}</definedName>
    <definedName name="wrn.Rob._.Smith." localSheetId="44" hidden="1">{#N/A,#N/A,FALSE,"Cost Report";"Geology",#N/A,FALSE,"Cost Summary";"Geolgy Recon",#N/A,FALSE,"UG Geology Rep."}</definedName>
    <definedName name="wrn.Rob._.Smith." localSheetId="46" hidden="1">{#N/A,#N/A,FALSE,"Cost Report";"Geology",#N/A,FALSE,"Cost Summary";"Geolgy Recon",#N/A,FALSE,"UG Geology Rep."}</definedName>
    <definedName name="wrn.Rob._.Smith." localSheetId="47" hidden="1">{#N/A,#N/A,FALSE,"Cost Report";"Geology",#N/A,FALSE,"Cost Summary";"Geolgy Recon",#N/A,FALSE,"UG Geology Rep."}</definedName>
    <definedName name="wrn.Rob._.Smith." localSheetId="48" hidden="1">{#N/A,#N/A,FALSE,"Cost Report";"Geology",#N/A,FALSE,"Cost Summary";"Geolgy Recon",#N/A,FALSE,"UG Geology Rep."}</definedName>
    <definedName name="wrn.Rob._.Smith." localSheetId="49" hidden="1">{#N/A,#N/A,FALSE,"Cost Report";"Geology",#N/A,FALSE,"Cost Summary";"Geolgy Recon",#N/A,FALSE,"UG Geology Rep."}</definedName>
    <definedName name="wrn.Rob._.Smith." localSheetId="50" hidden="1">{#N/A,#N/A,FALSE,"Cost Report";"Geology",#N/A,FALSE,"Cost Summary";"Geolgy Recon",#N/A,FALSE,"UG Geology Rep."}</definedName>
    <definedName name="wrn.Rob._.Smith." localSheetId="51" hidden="1">{#N/A,#N/A,FALSE,"Cost Report";"Geology",#N/A,FALSE,"Cost Summary";"Geolgy Recon",#N/A,FALSE,"UG Geology Rep."}</definedName>
    <definedName name="wrn.Rob._.Smith." localSheetId="52" hidden="1">{#N/A,#N/A,FALSE,"Cost Report";"Geology",#N/A,FALSE,"Cost Summary";"Geolgy Recon",#N/A,FALSE,"UG Geology Rep."}</definedName>
    <definedName name="wrn.Rob._.Smith." localSheetId="53" hidden="1">{#N/A,#N/A,FALSE,"Cost Report";"Geology",#N/A,FALSE,"Cost Summary";"Geolgy Recon",#N/A,FALSE,"UG Geology Rep."}</definedName>
    <definedName name="wrn.Rob._.Smith." localSheetId="54" hidden="1">{#N/A,#N/A,FALSE,"Cost Report";"Geology",#N/A,FALSE,"Cost Summary";"Geolgy Recon",#N/A,FALSE,"UG Geology Rep."}</definedName>
    <definedName name="wrn.Rob._.Smith." localSheetId="55" hidden="1">{#N/A,#N/A,FALSE,"Cost Report";"Geology",#N/A,FALSE,"Cost Summary";"Geolgy Recon",#N/A,FALSE,"UG Geology Rep."}</definedName>
    <definedName name="wrn.Rob._.Smith." localSheetId="56" hidden="1">{#N/A,#N/A,FALSE,"Cost Report";"Geology",#N/A,FALSE,"Cost Summary";"Geolgy Recon",#N/A,FALSE,"UG Geology Rep."}</definedName>
    <definedName name="wrn.Rob._.Smith." localSheetId="57" hidden="1">{#N/A,#N/A,FALSE,"Cost Report";"Geology",#N/A,FALSE,"Cost Summary";"Geolgy Recon",#N/A,FALSE,"UG Geology Rep."}</definedName>
    <definedName name="wrn.Rob._.Smith." localSheetId="58" hidden="1">{#N/A,#N/A,FALSE,"Cost Report";"Geology",#N/A,FALSE,"Cost Summary";"Geolgy Recon",#N/A,FALSE,"UG Geology Rep."}</definedName>
    <definedName name="wrn.Rob._.Smith." localSheetId="59" hidden="1">{#N/A,#N/A,FALSE,"Cost Report";"Geology",#N/A,FALSE,"Cost Summary";"Geolgy Recon",#N/A,FALSE,"UG Geology Rep."}</definedName>
    <definedName name="wrn.Rob._.Smith." localSheetId="60" hidden="1">{#N/A,#N/A,FALSE,"Cost Report";"Geology",#N/A,FALSE,"Cost Summary";"Geolgy Recon",#N/A,FALSE,"UG Geology Rep."}</definedName>
    <definedName name="wrn.Rob._.Smith." localSheetId="61" hidden="1">{#N/A,#N/A,FALSE,"Cost Report";"Geology",#N/A,FALSE,"Cost Summary";"Geolgy Recon",#N/A,FALSE,"UG Geology Rep."}</definedName>
    <definedName name="wrn.Rob._.Smith." localSheetId="62" hidden="1">{#N/A,#N/A,FALSE,"Cost Report";"Geology",#N/A,FALSE,"Cost Summary";"Geolgy Recon",#N/A,FALSE,"UG Geology Rep."}</definedName>
    <definedName name="wrn.Rob._.Smith." localSheetId="63" hidden="1">{#N/A,#N/A,FALSE,"Cost Report";"Geology",#N/A,FALSE,"Cost Summary";"Geolgy Recon",#N/A,FALSE,"UG Geology Rep."}</definedName>
    <definedName name="wrn.Rob._.Smith." localSheetId="64" hidden="1">{#N/A,#N/A,FALSE,"Cost Report";"Geology",#N/A,FALSE,"Cost Summary";"Geolgy Recon",#N/A,FALSE,"UG Geology Rep."}</definedName>
    <definedName name="wrn.Rob._.Smith." localSheetId="65" hidden="1">{#N/A,#N/A,FALSE,"Cost Report";"Geology",#N/A,FALSE,"Cost Summary";"Geolgy Recon",#N/A,FALSE,"UG Geology Rep."}</definedName>
    <definedName name="wrn.Rob._.Smith." localSheetId="66" hidden="1">{#N/A,#N/A,FALSE,"Cost Report";"Geology",#N/A,FALSE,"Cost Summary";"Geolgy Recon",#N/A,FALSE,"UG Geology Rep."}</definedName>
    <definedName name="wrn.Rob._.Smith." localSheetId="67" hidden="1">{#N/A,#N/A,FALSE,"Cost Report";"Geology",#N/A,FALSE,"Cost Summary";"Geolgy Recon",#N/A,FALSE,"UG Geology Rep."}</definedName>
    <definedName name="wrn.Rob._.Smith." localSheetId="68" hidden="1">{#N/A,#N/A,FALSE,"Cost Report";"Geology",#N/A,FALSE,"Cost Summary";"Geolgy Recon",#N/A,FALSE,"UG Geology Rep."}</definedName>
    <definedName name="wrn.Rob._.Smith." localSheetId="69" hidden="1">{#N/A,#N/A,FALSE,"Cost Report";"Geology",#N/A,FALSE,"Cost Summary";"Geolgy Recon",#N/A,FALSE,"UG Geology Rep."}</definedName>
    <definedName name="wrn.Rob._.Smith." localSheetId="70" hidden="1">{#N/A,#N/A,FALSE,"Cost Report";"Geology",#N/A,FALSE,"Cost Summary";"Geolgy Recon",#N/A,FALSE,"UG Geology Rep."}</definedName>
    <definedName name="wrn.Rob._.Smith." localSheetId="71" hidden="1">{#N/A,#N/A,FALSE,"Cost Report";"Geology",#N/A,FALSE,"Cost Summary";"Geolgy Recon",#N/A,FALSE,"UG Geology Rep."}</definedName>
    <definedName name="wrn.Rob._.Smith." localSheetId="72" hidden="1">{#N/A,#N/A,FALSE,"Cost Report";"Geology",#N/A,FALSE,"Cost Summary";"Geolgy Recon",#N/A,FALSE,"UG Geology Rep."}</definedName>
    <definedName name="wrn.Rob._.Smith." localSheetId="73" hidden="1">{#N/A,#N/A,FALSE,"Cost Report";"Geology",#N/A,FALSE,"Cost Summary";"Geolgy Recon",#N/A,FALSE,"UG Geology Rep."}</definedName>
    <definedName name="wrn.Rob._.Smith." localSheetId="74" hidden="1">{#N/A,#N/A,FALSE,"Cost Report";"Geology",#N/A,FALSE,"Cost Summary";"Geolgy Recon",#N/A,FALSE,"UG Geology Rep."}</definedName>
    <definedName name="wrn.Rob._.Smith." localSheetId="75" hidden="1">{#N/A,#N/A,FALSE,"Cost Report";"Geology",#N/A,FALSE,"Cost Summary";"Geolgy Recon",#N/A,FALSE,"UG Geology Rep."}</definedName>
    <definedName name="wrn.Rob._.Smith." localSheetId="76" hidden="1">{#N/A,#N/A,FALSE,"Cost Report";"Geology",#N/A,FALSE,"Cost Summary";"Geolgy Recon",#N/A,FALSE,"UG Geology Rep."}</definedName>
    <definedName name="wrn.Rob._.Smith." localSheetId="77" hidden="1">{#N/A,#N/A,FALSE,"Cost Report";"Geology",#N/A,FALSE,"Cost Summary";"Geolgy Recon",#N/A,FALSE,"UG Geology Rep."}</definedName>
    <definedName name="wrn.Rob._.Smith." localSheetId="78" hidden="1">{#N/A,#N/A,FALSE,"Cost Report";"Geology",#N/A,FALSE,"Cost Summary";"Geolgy Recon",#N/A,FALSE,"UG Geology Rep."}</definedName>
    <definedName name="wrn.Rob._.Smith." localSheetId="79" hidden="1">{#N/A,#N/A,FALSE,"Cost Report";"Geology",#N/A,FALSE,"Cost Summary";"Geolgy Recon",#N/A,FALSE,"UG Geology Rep."}</definedName>
    <definedName name="wrn.Rob._.Smith." localSheetId="80" hidden="1">{#N/A,#N/A,FALSE,"Cost Report";"Geology",#N/A,FALSE,"Cost Summary";"Geolgy Recon",#N/A,FALSE,"UG Geology Rep."}</definedName>
    <definedName name="wrn.Rob._.Smith." localSheetId="81" hidden="1">{#N/A,#N/A,FALSE,"Cost Report";"Geology",#N/A,FALSE,"Cost Summary";"Geolgy Recon",#N/A,FALSE,"UG Geology Rep."}</definedName>
    <definedName name="wrn.Rob._.Smith." localSheetId="82" hidden="1">{#N/A,#N/A,FALSE,"Cost Report";"Geology",#N/A,FALSE,"Cost Summary";"Geolgy Recon",#N/A,FALSE,"UG Geology Rep."}</definedName>
    <definedName name="wrn.Rob._.Smith." localSheetId="83" hidden="1">{#N/A,#N/A,FALSE,"Cost Report";"Geology",#N/A,FALSE,"Cost Summary";"Geolgy Recon",#N/A,FALSE,"UG Geology Rep."}</definedName>
    <definedName name="wrn.Rob._.Smith." localSheetId="84" hidden="1">{#N/A,#N/A,FALSE,"Cost Report";"Geology",#N/A,FALSE,"Cost Summary";"Geolgy Recon",#N/A,FALSE,"UG Geology Rep."}</definedName>
    <definedName name="wrn.Rob._.Smith." localSheetId="85" hidden="1">{#N/A,#N/A,FALSE,"Cost Report";"Geology",#N/A,FALSE,"Cost Summary";"Geolgy Recon",#N/A,FALSE,"UG Geology Rep."}</definedName>
    <definedName name="wrn.Rob._.Smith." localSheetId="86" hidden="1">{#N/A,#N/A,FALSE,"Cost Report";"Geology",#N/A,FALSE,"Cost Summary";"Geolgy Recon",#N/A,FALSE,"UG Geology Rep."}</definedName>
    <definedName name="wrn.Rob._.Smith." localSheetId="87" hidden="1">{#N/A,#N/A,FALSE,"Cost Report";"Geology",#N/A,FALSE,"Cost Summary";"Geolgy Recon",#N/A,FALSE,"UG Geology Rep."}</definedName>
    <definedName name="wrn.Rob._.Smith." localSheetId="88" hidden="1">{#N/A,#N/A,FALSE,"Cost Report";"Geology",#N/A,FALSE,"Cost Summary";"Geolgy Recon",#N/A,FALSE,"UG Geology Rep."}</definedName>
    <definedName name="wrn.Rob._.Smith." localSheetId="89" hidden="1">{#N/A,#N/A,FALSE,"Cost Report";"Geology",#N/A,FALSE,"Cost Summary";"Geolgy Recon",#N/A,FALSE,"UG Geology Rep."}</definedName>
    <definedName name="wrn.Rob._.Smith." localSheetId="90" hidden="1">{#N/A,#N/A,FALSE,"Cost Report";"Geology",#N/A,FALSE,"Cost Summary";"Geolgy Recon",#N/A,FALSE,"UG Geology Rep."}</definedName>
    <definedName name="wrn.Rob._.Smith." localSheetId="91" hidden="1">{#N/A,#N/A,FALSE,"Cost Report";"Geology",#N/A,FALSE,"Cost Summary";"Geolgy Recon",#N/A,FALSE,"UG Geology Rep."}</definedName>
    <definedName name="wrn.Rob._.Smith." localSheetId="92" hidden="1">{#N/A,#N/A,FALSE,"Cost Report";"Geology",#N/A,FALSE,"Cost Summary";"Geolgy Recon",#N/A,FALSE,"UG Geology Rep."}</definedName>
    <definedName name="wrn.Rob._.Smith." localSheetId="93" hidden="1">{#N/A,#N/A,FALSE,"Cost Report";"Geology",#N/A,FALSE,"Cost Summary";"Geolgy Recon",#N/A,FALSE,"UG Geology Rep."}</definedName>
    <definedName name="wrn.Rob._.Smith." localSheetId="94" hidden="1">{#N/A,#N/A,FALSE,"Cost Report";"Geology",#N/A,FALSE,"Cost Summary";"Geolgy Recon",#N/A,FALSE,"UG Geology Rep."}</definedName>
    <definedName name="wrn.Rob._.Smith." localSheetId="95" hidden="1">{#N/A,#N/A,FALSE,"Cost Report";"Geology",#N/A,FALSE,"Cost Summary";"Geolgy Recon",#N/A,FALSE,"UG Geology Rep."}</definedName>
    <definedName name="wrn.Rob._.Smith." localSheetId="96" hidden="1">{#N/A,#N/A,FALSE,"Cost Report";"Geology",#N/A,FALSE,"Cost Summary";"Geolgy Recon",#N/A,FALSE,"UG Geology Rep."}</definedName>
    <definedName name="wrn.Rob._.Smith." localSheetId="97" hidden="1">{#N/A,#N/A,FALSE,"Cost Report";"Geology",#N/A,FALSE,"Cost Summary";"Geolgy Recon",#N/A,FALSE,"UG Geology Rep."}</definedName>
    <definedName name="wrn.Rob._.Smith." localSheetId="98" hidden="1">{#N/A,#N/A,FALSE,"Cost Report";"Geology",#N/A,FALSE,"Cost Summary";"Geolgy Recon",#N/A,FALSE,"UG Geology Rep."}</definedName>
    <definedName name="wrn.Rob._.Smith." localSheetId="99" hidden="1">{#N/A,#N/A,FALSE,"Cost Report";"Geology",#N/A,FALSE,"Cost Summary";"Geolgy Recon",#N/A,FALSE,"UG Geology Rep."}</definedName>
    <definedName name="wrn.Rob._.Smith." localSheetId="15" hidden="1">{#N/A,#N/A,FALSE,"Cost Report";"Geology",#N/A,FALSE,"Cost Summary";"Geolgy Recon",#N/A,FALSE,"UG Geology Rep."}</definedName>
    <definedName name="wrn.Rob._.Smith." localSheetId="16" hidden="1">{#N/A,#N/A,FALSE,"Cost Report";"Geology",#N/A,FALSE,"Cost Summary";"Geolgy Recon",#N/A,FALSE,"UG Geology Rep."}</definedName>
    <definedName name="wrn.Rob._.Smith." localSheetId="17" hidden="1">{#N/A,#N/A,FALSE,"Cost Report";"Geology",#N/A,FALSE,"Cost Summary";"Geolgy Recon",#N/A,FALSE,"UG Geology Rep."}</definedName>
    <definedName name="wrn.Rob._.Smith." localSheetId="18" hidden="1">{#N/A,#N/A,FALSE,"Cost Report";"Geology",#N/A,FALSE,"Cost Summary";"Geolgy Recon",#N/A,FALSE,"UG Geology Rep."}</definedName>
    <definedName name="wrn.Rob._.Smith." localSheetId="19" hidden="1">{#N/A,#N/A,FALSE,"Cost Report";"Geology",#N/A,FALSE,"Cost Summary";"Geolgy Recon",#N/A,FALSE,"UG Geology Rep."}</definedName>
    <definedName name="wrn.Rob._.Smith." localSheetId="20" hidden="1">{#N/A,#N/A,FALSE,"Cost Report";"Geology",#N/A,FALSE,"Cost Summary";"Geolgy Recon",#N/A,FALSE,"UG Geology Rep."}</definedName>
    <definedName name="wrn.Rob._.Smith." localSheetId="21" hidden="1">{#N/A,#N/A,FALSE,"Cost Report";"Geology",#N/A,FALSE,"Cost Summary";"Geolgy Recon",#N/A,FALSE,"UG Geology Rep."}</definedName>
    <definedName name="wrn.Rob._.Smith." localSheetId="14" hidden="1">{#N/A,#N/A,FALSE,"Cost Report";"Geology",#N/A,FALSE,"Cost Summary";"Geolgy Recon",#N/A,FALSE,"UG Geology Rep."}</definedName>
    <definedName name="wrn.Rob._.Smith." localSheetId="7" hidden="1">{#N/A,#N/A,FALSE,"Cost Report";"Geology",#N/A,FALSE,"Cost Summary";"Geolgy Recon",#N/A,FALSE,"UG Geology Rep."}</definedName>
    <definedName name="wrn.Rob._.Smith." localSheetId="8" hidden="1">{#N/A,#N/A,FALSE,"Cost Report";"Geology",#N/A,FALSE,"Cost Summary";"Geolgy Recon",#N/A,FALSE,"UG Geology Rep."}</definedName>
    <definedName name="wrn.Rob._.Smith." localSheetId="9" hidden="1">{#N/A,#N/A,FALSE,"Cost Report";"Geology",#N/A,FALSE,"Cost Summary";"Geolgy Recon",#N/A,FALSE,"UG Geology Rep."}</definedName>
    <definedName name="wrn.Rob._.Smith." localSheetId="10" hidden="1">{#N/A,#N/A,FALSE,"Cost Report";"Geology",#N/A,FALSE,"Cost Summary";"Geolgy Recon",#N/A,FALSE,"UG Geology Rep."}</definedName>
    <definedName name="wrn.Rob._.Smith." localSheetId="11" hidden="1">{#N/A,#N/A,FALSE,"Cost Report";"Geology",#N/A,FALSE,"Cost Summary";"Geolgy Recon",#N/A,FALSE,"UG Geology Rep."}</definedName>
    <definedName name="wrn.Rob._.Smith." localSheetId="12" hidden="1">{#N/A,#N/A,FALSE,"Cost Report";"Geology",#N/A,FALSE,"Cost Summary";"Geolgy Recon",#N/A,FALSE,"UG Geology Rep."}</definedName>
    <definedName name="wrn.Rob._.Smith." localSheetId="13" hidden="1">{#N/A,#N/A,FALSE,"Cost Report";"Geology",#N/A,FALSE,"Cost Summary";"Geolgy Recon",#N/A,FALSE,"UG Geology Rep."}</definedName>
    <definedName name="wrn.Rob._.Smith." localSheetId="5" hidden="1">{#N/A,#N/A,FALSE,"Cost Report";"Geology",#N/A,FALSE,"Cost Summary";"Geolgy Recon",#N/A,FALSE,"UG Geology Rep."}</definedName>
    <definedName name="wrn.Rob._.Smith." localSheetId="6" hidden="1">{#N/A,#N/A,FALSE,"Cost Report";"Geology",#N/A,FALSE,"Cost Summary";"Geolgy Recon",#N/A,FALSE,"UG Geology Rep."}</definedName>
    <definedName name="wrn.Rob._.Smith." hidden="1">{#N/A,#N/A,FALSE,"Cost Report";"Geology",#N/A,FALSE,"Cost Summary";"Geolgy Recon",#N/A,FALSE,"UG Geology Rep."}</definedName>
    <definedName name="wrn.Simon._.Wulff." localSheetId="2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xxxx" localSheetId="22">#REF!</definedName>
    <definedName name="xxxx" localSheetId="23">#REF!</definedName>
    <definedName name="xxxx" localSheetId="24">#REF!</definedName>
    <definedName name="xxxx" localSheetId="25">#REF!</definedName>
    <definedName name="xxxx" localSheetId="26">#REF!</definedName>
    <definedName name="xxxx" localSheetId="27">#REF!</definedName>
    <definedName name="xxxx" localSheetId="28">#REF!</definedName>
    <definedName name="xxxx" localSheetId="29">#REF!</definedName>
    <definedName name="xxxx" localSheetId="30">#REF!</definedName>
    <definedName name="xxxx" localSheetId="31">#REF!</definedName>
    <definedName name="xxxx" localSheetId="32">#REF!</definedName>
    <definedName name="xxxx" localSheetId="33">#REF!</definedName>
    <definedName name="xxxx" localSheetId="34">#REF!</definedName>
    <definedName name="xxxx" localSheetId="35">#REF!</definedName>
    <definedName name="xxxx" localSheetId="36">#REF!</definedName>
    <definedName name="xxxx" localSheetId="37">#REF!</definedName>
    <definedName name="xxxx" localSheetId="38">#REF!</definedName>
    <definedName name="xxxx" localSheetId="39">#REF!</definedName>
    <definedName name="xxxx" localSheetId="40">#REF!</definedName>
    <definedName name="xxxx" localSheetId="41">#REF!</definedName>
    <definedName name="xxxx" localSheetId="42">#REF!</definedName>
    <definedName name="xxxx" localSheetId="45">#REF!</definedName>
    <definedName name="xxxx" localSheetId="43">#REF!</definedName>
    <definedName name="xxxx" localSheetId="44">#REF!</definedName>
    <definedName name="xxxx" localSheetId="46">#REF!</definedName>
    <definedName name="xxxx" localSheetId="47">#REF!</definedName>
    <definedName name="xxxx" localSheetId="48">#REF!</definedName>
    <definedName name="xxxx" localSheetId="49">#REF!</definedName>
    <definedName name="xxxx" localSheetId="50">#REF!</definedName>
    <definedName name="xxxx" localSheetId="51">#REF!</definedName>
    <definedName name="xxxx" localSheetId="52">#REF!</definedName>
    <definedName name="xxxx" localSheetId="53">#REF!</definedName>
    <definedName name="xxxx" localSheetId="54">#REF!</definedName>
    <definedName name="xxxx" localSheetId="55">#REF!</definedName>
    <definedName name="xxxx" localSheetId="56">#REF!</definedName>
    <definedName name="xxxx" localSheetId="57">#REF!</definedName>
    <definedName name="xxxx" localSheetId="58">#REF!</definedName>
    <definedName name="xxxx" localSheetId="59">#REF!</definedName>
    <definedName name="xxxx" localSheetId="60">#REF!</definedName>
    <definedName name="xxxx" localSheetId="61">#REF!</definedName>
    <definedName name="xxxx" localSheetId="62">#REF!</definedName>
    <definedName name="xxxx" localSheetId="63">#REF!</definedName>
    <definedName name="xxxx" localSheetId="64">#REF!</definedName>
    <definedName name="xxxx" localSheetId="65">#REF!</definedName>
    <definedName name="xxxx" localSheetId="66">#REF!</definedName>
    <definedName name="xxxx" localSheetId="67">#REF!</definedName>
    <definedName name="xxxx" localSheetId="68">#REF!</definedName>
    <definedName name="xxxx" localSheetId="69">#REF!</definedName>
    <definedName name="xxxx" localSheetId="70">#REF!</definedName>
    <definedName name="xxxx" localSheetId="71">#REF!</definedName>
    <definedName name="xxxx" localSheetId="72">#REF!</definedName>
    <definedName name="xxxx" localSheetId="73">#REF!</definedName>
    <definedName name="xxxx" localSheetId="74">#REF!</definedName>
    <definedName name="xxxx" localSheetId="75">#REF!</definedName>
    <definedName name="xxxx" localSheetId="76">#REF!</definedName>
    <definedName name="xxxx" localSheetId="77">#REF!</definedName>
    <definedName name="xxxx" localSheetId="78">#REF!</definedName>
    <definedName name="xxxx" localSheetId="79">#REF!</definedName>
    <definedName name="xxxx" localSheetId="80">#REF!</definedName>
    <definedName name="xxxx" localSheetId="81">#REF!</definedName>
    <definedName name="xxxx" localSheetId="82">#REF!</definedName>
    <definedName name="xxxx" localSheetId="83">#REF!</definedName>
    <definedName name="xxxx" localSheetId="84">#REF!</definedName>
    <definedName name="xxxx" localSheetId="85">#REF!</definedName>
    <definedName name="xxxx" localSheetId="86">#REF!</definedName>
    <definedName name="xxxx" localSheetId="87">#REF!</definedName>
    <definedName name="xxxx" localSheetId="88">#REF!</definedName>
    <definedName name="xxxx" localSheetId="89">#REF!</definedName>
    <definedName name="xxxx" localSheetId="90">#REF!</definedName>
    <definedName name="xxxx" localSheetId="91">#REF!</definedName>
    <definedName name="xxxx" localSheetId="92">#REF!</definedName>
    <definedName name="xxxx" localSheetId="93">#REF!</definedName>
    <definedName name="xxxx" localSheetId="94">#REF!</definedName>
    <definedName name="xxxx" localSheetId="95">#REF!</definedName>
    <definedName name="xxxx" localSheetId="96">#REF!</definedName>
    <definedName name="xxxx" localSheetId="97">#REF!</definedName>
    <definedName name="xxxx" localSheetId="98">#REF!</definedName>
    <definedName name="xxxx" localSheetId="99">#REF!</definedName>
    <definedName name="xxxx" localSheetId="15">#REF!</definedName>
    <definedName name="xxxx" localSheetId="16">#REF!</definedName>
    <definedName name="xxxx" localSheetId="17">#REF!</definedName>
    <definedName name="xxxx" localSheetId="18">#REF!</definedName>
    <definedName name="xxxx" localSheetId="19">#REF!</definedName>
    <definedName name="xxxx" localSheetId="20">#REF!</definedName>
    <definedName name="xxxx" localSheetId="21">#REF!</definedName>
    <definedName name="xxxx" localSheetId="14">#REF!</definedName>
    <definedName name="xxxx" localSheetId="7">#REF!</definedName>
    <definedName name="xxxx" localSheetId="8">#REF!</definedName>
    <definedName name="xxxx" localSheetId="9">#REF!</definedName>
    <definedName name="xxxx" localSheetId="10">#REF!</definedName>
    <definedName name="xxxx" localSheetId="11">#REF!</definedName>
    <definedName name="xxxx" localSheetId="12">#REF!</definedName>
    <definedName name="xxxx" localSheetId="13">#REF!</definedName>
    <definedName name="xxxx" localSheetId="5">#REF!</definedName>
    <definedName name="xxxx" localSheetId="6">#REF!</definedName>
    <definedName name="xxxx">#REF!</definedName>
    <definedName name="Z_079E5118_88DF_4C17_8DD7_4C23E21C216B_.wvu.Cols" localSheetId="45" hidden="1">#REF!</definedName>
    <definedName name="Z_079E5118_88DF_4C17_8DD7_4C23E21C216B_.wvu.Cols" localSheetId="43" hidden="1">#REF!</definedName>
    <definedName name="Z_079E5118_88DF_4C17_8DD7_4C23E21C216B_.wvu.Cols" localSheetId="44" hidden="1">#REF!</definedName>
    <definedName name="Z_079E5118_88DF_4C17_8DD7_4C23E21C216B_.wvu.Cols" localSheetId="46" hidden="1">#REF!</definedName>
    <definedName name="Z_079E5118_88DF_4C17_8DD7_4C23E21C216B_.wvu.Cols" localSheetId="47" hidden="1">#REF!</definedName>
    <definedName name="Z_079E5118_88DF_4C17_8DD7_4C23E21C216B_.wvu.Cols" localSheetId="48" hidden="1">#REF!</definedName>
    <definedName name="Z_079E5118_88DF_4C17_8DD7_4C23E21C216B_.wvu.Cols" localSheetId="49" hidden="1">#REF!</definedName>
    <definedName name="Z_079E5118_88DF_4C17_8DD7_4C23E21C216B_.wvu.Cols" localSheetId="50" hidden="1">#REF!</definedName>
    <definedName name="Z_079E5118_88DF_4C17_8DD7_4C23E21C216B_.wvu.Cols" localSheetId="51" hidden="1">#REF!</definedName>
    <definedName name="Z_079E5118_88DF_4C17_8DD7_4C23E21C216B_.wvu.Cols" localSheetId="52" hidden="1">#REF!</definedName>
    <definedName name="Z_079E5118_88DF_4C17_8DD7_4C23E21C216B_.wvu.Cols" localSheetId="53" hidden="1">#REF!</definedName>
    <definedName name="Z_079E5118_88DF_4C17_8DD7_4C23E21C216B_.wvu.Cols" localSheetId="54" hidden="1">#REF!</definedName>
    <definedName name="Z_079E5118_88DF_4C17_8DD7_4C23E21C216B_.wvu.Cols" localSheetId="55" hidden="1">#REF!</definedName>
    <definedName name="Z_079E5118_88DF_4C17_8DD7_4C23E21C216B_.wvu.Cols" localSheetId="56" hidden="1">#REF!</definedName>
    <definedName name="Z_079E5118_88DF_4C17_8DD7_4C23E21C216B_.wvu.Cols" localSheetId="57" hidden="1">#REF!</definedName>
    <definedName name="Z_079E5118_88DF_4C17_8DD7_4C23E21C216B_.wvu.Cols" localSheetId="58" hidden="1">#REF!</definedName>
    <definedName name="Z_079E5118_88DF_4C17_8DD7_4C23E21C216B_.wvu.Cols" localSheetId="59" hidden="1">#REF!</definedName>
    <definedName name="Z_079E5118_88DF_4C17_8DD7_4C23E21C216B_.wvu.Cols" localSheetId="60" hidden="1">#REF!</definedName>
    <definedName name="Z_079E5118_88DF_4C17_8DD7_4C23E21C216B_.wvu.Cols" localSheetId="61" hidden="1">#REF!</definedName>
    <definedName name="Z_079E5118_88DF_4C17_8DD7_4C23E21C216B_.wvu.Cols" localSheetId="62" hidden="1">#REF!</definedName>
    <definedName name="Z_079E5118_88DF_4C17_8DD7_4C23E21C216B_.wvu.Cols" localSheetId="63" hidden="1">#REF!</definedName>
    <definedName name="Z_079E5118_88DF_4C17_8DD7_4C23E21C216B_.wvu.Cols" localSheetId="64" hidden="1">#REF!</definedName>
    <definedName name="Z_079E5118_88DF_4C17_8DD7_4C23E21C216B_.wvu.Cols" localSheetId="65" hidden="1">#REF!</definedName>
    <definedName name="Z_079E5118_88DF_4C17_8DD7_4C23E21C216B_.wvu.Cols" localSheetId="66" hidden="1">#REF!</definedName>
    <definedName name="Z_079E5118_88DF_4C17_8DD7_4C23E21C216B_.wvu.Cols" localSheetId="67" hidden="1">#REF!</definedName>
    <definedName name="Z_079E5118_88DF_4C17_8DD7_4C23E21C216B_.wvu.Cols" localSheetId="68" hidden="1">#REF!</definedName>
    <definedName name="Z_079E5118_88DF_4C17_8DD7_4C23E21C216B_.wvu.Cols" localSheetId="69" hidden="1">#REF!</definedName>
    <definedName name="Z_079E5118_88DF_4C17_8DD7_4C23E21C216B_.wvu.Cols" localSheetId="70" hidden="1">#REF!</definedName>
    <definedName name="Z_079E5118_88DF_4C17_8DD7_4C23E21C216B_.wvu.Cols" localSheetId="71" hidden="1">#REF!</definedName>
    <definedName name="Z_079E5118_88DF_4C17_8DD7_4C23E21C216B_.wvu.Cols" localSheetId="72" hidden="1">#REF!</definedName>
    <definedName name="Z_079E5118_88DF_4C17_8DD7_4C23E21C216B_.wvu.Cols" localSheetId="73" hidden="1">#REF!</definedName>
    <definedName name="Z_079E5118_88DF_4C17_8DD7_4C23E21C216B_.wvu.Cols" localSheetId="74" hidden="1">#REF!</definedName>
    <definedName name="Z_079E5118_88DF_4C17_8DD7_4C23E21C216B_.wvu.Cols" localSheetId="75" hidden="1">#REF!</definedName>
    <definedName name="Z_079E5118_88DF_4C17_8DD7_4C23E21C216B_.wvu.Cols" localSheetId="76" hidden="1">#REF!</definedName>
    <definedName name="Z_079E5118_88DF_4C17_8DD7_4C23E21C216B_.wvu.Cols" localSheetId="77" hidden="1">#REF!</definedName>
    <definedName name="Z_079E5118_88DF_4C17_8DD7_4C23E21C216B_.wvu.Cols" localSheetId="78" hidden="1">#REF!</definedName>
    <definedName name="Z_079E5118_88DF_4C17_8DD7_4C23E21C216B_.wvu.Cols" localSheetId="79" hidden="1">#REF!</definedName>
    <definedName name="Z_079E5118_88DF_4C17_8DD7_4C23E21C216B_.wvu.Cols" localSheetId="80" hidden="1">#REF!</definedName>
    <definedName name="Z_079E5118_88DF_4C17_8DD7_4C23E21C216B_.wvu.Cols" localSheetId="81" hidden="1">#REF!</definedName>
    <definedName name="Z_079E5118_88DF_4C17_8DD7_4C23E21C216B_.wvu.Cols" localSheetId="82" hidden="1">#REF!</definedName>
    <definedName name="Z_079E5118_88DF_4C17_8DD7_4C23E21C216B_.wvu.Cols" localSheetId="83" hidden="1">#REF!</definedName>
    <definedName name="Z_079E5118_88DF_4C17_8DD7_4C23E21C216B_.wvu.Cols" localSheetId="84" hidden="1">#REF!</definedName>
    <definedName name="Z_079E5118_88DF_4C17_8DD7_4C23E21C216B_.wvu.Cols" localSheetId="85" hidden="1">#REF!</definedName>
    <definedName name="Z_079E5118_88DF_4C17_8DD7_4C23E21C216B_.wvu.Cols" localSheetId="86" hidden="1">#REF!</definedName>
    <definedName name="Z_079E5118_88DF_4C17_8DD7_4C23E21C216B_.wvu.Cols" localSheetId="87" hidden="1">#REF!</definedName>
    <definedName name="Z_079E5118_88DF_4C17_8DD7_4C23E21C216B_.wvu.Cols" localSheetId="88" hidden="1">#REF!</definedName>
    <definedName name="Z_079E5118_88DF_4C17_8DD7_4C23E21C216B_.wvu.Cols" localSheetId="89" hidden="1">#REF!</definedName>
    <definedName name="Z_079E5118_88DF_4C17_8DD7_4C23E21C216B_.wvu.Cols" localSheetId="90" hidden="1">#REF!</definedName>
    <definedName name="Z_079E5118_88DF_4C17_8DD7_4C23E21C216B_.wvu.Cols" localSheetId="91" hidden="1">#REF!</definedName>
    <definedName name="Z_079E5118_88DF_4C17_8DD7_4C23E21C216B_.wvu.Cols" localSheetId="92" hidden="1">#REF!</definedName>
    <definedName name="Z_079E5118_88DF_4C17_8DD7_4C23E21C216B_.wvu.Cols" localSheetId="93" hidden="1">#REF!</definedName>
    <definedName name="Z_079E5118_88DF_4C17_8DD7_4C23E21C216B_.wvu.Cols" localSheetId="94" hidden="1">#REF!</definedName>
    <definedName name="Z_079E5118_88DF_4C17_8DD7_4C23E21C216B_.wvu.Cols" localSheetId="95" hidden="1">#REF!</definedName>
    <definedName name="Z_079E5118_88DF_4C17_8DD7_4C23E21C216B_.wvu.Cols" localSheetId="96" hidden="1">#REF!</definedName>
    <definedName name="Z_079E5118_88DF_4C17_8DD7_4C23E21C216B_.wvu.Cols" localSheetId="97" hidden="1">#REF!</definedName>
    <definedName name="Z_079E5118_88DF_4C17_8DD7_4C23E21C216B_.wvu.Cols" localSheetId="98" hidden="1">#REF!</definedName>
    <definedName name="Z_079E5118_88DF_4C17_8DD7_4C23E21C216B_.wvu.Cols" localSheetId="99" hidden="1">#REF!</definedName>
    <definedName name="Z_079E5118_88DF_4C17_8DD7_4C23E21C216B_.wvu.Cols" localSheetId="5" hidden="1">#REF!</definedName>
    <definedName name="Z_079E5118_88DF_4C17_8DD7_4C23E21C216B_.wvu.Cols" hidden="1">#REF!</definedName>
    <definedName name="Z_079E5118_88DF_4C17_8DD7_4C23E21C216B_.wvu.PrintArea" localSheetId="45" hidden="1">#REF!</definedName>
    <definedName name="Z_079E5118_88DF_4C17_8DD7_4C23E21C216B_.wvu.PrintArea" localSheetId="43" hidden="1">#REF!</definedName>
    <definedName name="Z_079E5118_88DF_4C17_8DD7_4C23E21C216B_.wvu.PrintArea" localSheetId="44" hidden="1">#REF!</definedName>
    <definedName name="Z_079E5118_88DF_4C17_8DD7_4C23E21C216B_.wvu.PrintArea" localSheetId="46" hidden="1">#REF!</definedName>
    <definedName name="Z_079E5118_88DF_4C17_8DD7_4C23E21C216B_.wvu.PrintArea" localSheetId="47" hidden="1">#REF!</definedName>
    <definedName name="Z_079E5118_88DF_4C17_8DD7_4C23E21C216B_.wvu.PrintArea" localSheetId="48" hidden="1">#REF!</definedName>
    <definedName name="Z_079E5118_88DF_4C17_8DD7_4C23E21C216B_.wvu.PrintArea" localSheetId="49" hidden="1">#REF!</definedName>
    <definedName name="Z_079E5118_88DF_4C17_8DD7_4C23E21C216B_.wvu.PrintArea" localSheetId="50" hidden="1">#REF!</definedName>
    <definedName name="Z_079E5118_88DF_4C17_8DD7_4C23E21C216B_.wvu.PrintArea" localSheetId="51" hidden="1">#REF!</definedName>
    <definedName name="Z_079E5118_88DF_4C17_8DD7_4C23E21C216B_.wvu.PrintArea" localSheetId="52" hidden="1">#REF!</definedName>
    <definedName name="Z_079E5118_88DF_4C17_8DD7_4C23E21C216B_.wvu.PrintArea" localSheetId="53" hidden="1">#REF!</definedName>
    <definedName name="Z_079E5118_88DF_4C17_8DD7_4C23E21C216B_.wvu.PrintArea" localSheetId="54" hidden="1">#REF!</definedName>
    <definedName name="Z_079E5118_88DF_4C17_8DD7_4C23E21C216B_.wvu.PrintArea" localSheetId="55" hidden="1">#REF!</definedName>
    <definedName name="Z_079E5118_88DF_4C17_8DD7_4C23E21C216B_.wvu.PrintArea" localSheetId="56" hidden="1">#REF!</definedName>
    <definedName name="Z_079E5118_88DF_4C17_8DD7_4C23E21C216B_.wvu.PrintArea" localSheetId="57" hidden="1">#REF!</definedName>
    <definedName name="Z_079E5118_88DF_4C17_8DD7_4C23E21C216B_.wvu.PrintArea" localSheetId="58" hidden="1">#REF!</definedName>
    <definedName name="Z_079E5118_88DF_4C17_8DD7_4C23E21C216B_.wvu.PrintArea" localSheetId="59" hidden="1">#REF!</definedName>
    <definedName name="Z_079E5118_88DF_4C17_8DD7_4C23E21C216B_.wvu.PrintArea" localSheetId="60" hidden="1">#REF!</definedName>
    <definedName name="Z_079E5118_88DF_4C17_8DD7_4C23E21C216B_.wvu.PrintArea" localSheetId="61" hidden="1">#REF!</definedName>
    <definedName name="Z_079E5118_88DF_4C17_8DD7_4C23E21C216B_.wvu.PrintArea" localSheetId="62" hidden="1">#REF!</definedName>
    <definedName name="Z_079E5118_88DF_4C17_8DD7_4C23E21C216B_.wvu.PrintArea" localSheetId="63" hidden="1">#REF!</definedName>
    <definedName name="Z_079E5118_88DF_4C17_8DD7_4C23E21C216B_.wvu.PrintArea" localSheetId="64" hidden="1">#REF!</definedName>
    <definedName name="Z_079E5118_88DF_4C17_8DD7_4C23E21C216B_.wvu.PrintArea" localSheetId="65" hidden="1">#REF!</definedName>
    <definedName name="Z_079E5118_88DF_4C17_8DD7_4C23E21C216B_.wvu.PrintArea" localSheetId="66" hidden="1">#REF!</definedName>
    <definedName name="Z_079E5118_88DF_4C17_8DD7_4C23E21C216B_.wvu.PrintArea" localSheetId="67" hidden="1">#REF!</definedName>
    <definedName name="Z_079E5118_88DF_4C17_8DD7_4C23E21C216B_.wvu.PrintArea" localSheetId="68" hidden="1">#REF!</definedName>
    <definedName name="Z_079E5118_88DF_4C17_8DD7_4C23E21C216B_.wvu.PrintArea" localSheetId="69" hidden="1">#REF!</definedName>
    <definedName name="Z_079E5118_88DF_4C17_8DD7_4C23E21C216B_.wvu.PrintArea" localSheetId="70" hidden="1">#REF!</definedName>
    <definedName name="Z_079E5118_88DF_4C17_8DD7_4C23E21C216B_.wvu.PrintArea" localSheetId="71" hidden="1">#REF!</definedName>
    <definedName name="Z_079E5118_88DF_4C17_8DD7_4C23E21C216B_.wvu.PrintArea" localSheetId="72" hidden="1">#REF!</definedName>
    <definedName name="Z_079E5118_88DF_4C17_8DD7_4C23E21C216B_.wvu.PrintArea" localSheetId="73" hidden="1">#REF!</definedName>
    <definedName name="Z_079E5118_88DF_4C17_8DD7_4C23E21C216B_.wvu.PrintArea" localSheetId="74" hidden="1">#REF!</definedName>
    <definedName name="Z_079E5118_88DF_4C17_8DD7_4C23E21C216B_.wvu.PrintArea" localSheetId="75" hidden="1">#REF!</definedName>
    <definedName name="Z_079E5118_88DF_4C17_8DD7_4C23E21C216B_.wvu.PrintArea" localSheetId="76" hidden="1">#REF!</definedName>
    <definedName name="Z_079E5118_88DF_4C17_8DD7_4C23E21C216B_.wvu.PrintArea" localSheetId="77" hidden="1">#REF!</definedName>
    <definedName name="Z_079E5118_88DF_4C17_8DD7_4C23E21C216B_.wvu.PrintArea" localSheetId="78" hidden="1">#REF!</definedName>
    <definedName name="Z_079E5118_88DF_4C17_8DD7_4C23E21C216B_.wvu.PrintArea" localSheetId="79" hidden="1">#REF!</definedName>
    <definedName name="Z_079E5118_88DF_4C17_8DD7_4C23E21C216B_.wvu.PrintArea" localSheetId="80" hidden="1">#REF!</definedName>
    <definedName name="Z_079E5118_88DF_4C17_8DD7_4C23E21C216B_.wvu.PrintArea" localSheetId="81" hidden="1">#REF!</definedName>
    <definedName name="Z_079E5118_88DF_4C17_8DD7_4C23E21C216B_.wvu.PrintArea" localSheetId="82" hidden="1">#REF!</definedName>
    <definedName name="Z_079E5118_88DF_4C17_8DD7_4C23E21C216B_.wvu.PrintArea" localSheetId="83" hidden="1">#REF!</definedName>
    <definedName name="Z_079E5118_88DF_4C17_8DD7_4C23E21C216B_.wvu.PrintArea" localSheetId="84" hidden="1">#REF!</definedName>
    <definedName name="Z_079E5118_88DF_4C17_8DD7_4C23E21C216B_.wvu.PrintArea" localSheetId="85" hidden="1">#REF!</definedName>
    <definedName name="Z_079E5118_88DF_4C17_8DD7_4C23E21C216B_.wvu.PrintArea" localSheetId="86" hidden="1">#REF!</definedName>
    <definedName name="Z_079E5118_88DF_4C17_8DD7_4C23E21C216B_.wvu.PrintArea" localSheetId="87" hidden="1">#REF!</definedName>
    <definedName name="Z_079E5118_88DF_4C17_8DD7_4C23E21C216B_.wvu.PrintArea" localSheetId="88" hidden="1">#REF!</definedName>
    <definedName name="Z_079E5118_88DF_4C17_8DD7_4C23E21C216B_.wvu.PrintArea" localSheetId="89" hidden="1">#REF!</definedName>
    <definedName name="Z_079E5118_88DF_4C17_8DD7_4C23E21C216B_.wvu.PrintArea" localSheetId="90" hidden="1">#REF!</definedName>
    <definedName name="Z_079E5118_88DF_4C17_8DD7_4C23E21C216B_.wvu.PrintArea" localSheetId="91" hidden="1">#REF!</definedName>
    <definedName name="Z_079E5118_88DF_4C17_8DD7_4C23E21C216B_.wvu.PrintArea" localSheetId="92" hidden="1">#REF!</definedName>
    <definedName name="Z_079E5118_88DF_4C17_8DD7_4C23E21C216B_.wvu.PrintArea" localSheetId="93" hidden="1">#REF!</definedName>
    <definedName name="Z_079E5118_88DF_4C17_8DD7_4C23E21C216B_.wvu.PrintArea" localSheetId="94" hidden="1">#REF!</definedName>
    <definedName name="Z_079E5118_88DF_4C17_8DD7_4C23E21C216B_.wvu.PrintArea" localSheetId="95" hidden="1">#REF!</definedName>
    <definedName name="Z_079E5118_88DF_4C17_8DD7_4C23E21C216B_.wvu.PrintArea" localSheetId="96" hidden="1">#REF!</definedName>
    <definedName name="Z_079E5118_88DF_4C17_8DD7_4C23E21C216B_.wvu.PrintArea" localSheetId="97" hidden="1">#REF!</definedName>
    <definedName name="Z_079E5118_88DF_4C17_8DD7_4C23E21C216B_.wvu.PrintArea" localSheetId="98" hidden="1">#REF!</definedName>
    <definedName name="Z_079E5118_88DF_4C17_8DD7_4C23E21C216B_.wvu.PrintArea" localSheetId="99" hidden="1">#REF!</definedName>
    <definedName name="Z_079E5118_88DF_4C17_8DD7_4C23E21C216B_.wvu.PrintArea" hidden="1">#REF!</definedName>
    <definedName name="Z_079E5118_88DF_4C17_8DD7_4C23E21C216B_.wvu.Rows" localSheetId="45" hidden="1">#REF!</definedName>
    <definedName name="Z_079E5118_88DF_4C17_8DD7_4C23E21C216B_.wvu.Rows" localSheetId="43" hidden="1">#REF!</definedName>
    <definedName name="Z_079E5118_88DF_4C17_8DD7_4C23E21C216B_.wvu.Rows" localSheetId="44" hidden="1">#REF!</definedName>
    <definedName name="Z_079E5118_88DF_4C17_8DD7_4C23E21C216B_.wvu.Rows" localSheetId="46" hidden="1">#REF!</definedName>
    <definedName name="Z_079E5118_88DF_4C17_8DD7_4C23E21C216B_.wvu.Rows" localSheetId="47" hidden="1">#REF!</definedName>
    <definedName name="Z_079E5118_88DF_4C17_8DD7_4C23E21C216B_.wvu.Rows" localSheetId="48" hidden="1">#REF!</definedName>
    <definedName name="Z_079E5118_88DF_4C17_8DD7_4C23E21C216B_.wvu.Rows" localSheetId="49" hidden="1">#REF!</definedName>
    <definedName name="Z_079E5118_88DF_4C17_8DD7_4C23E21C216B_.wvu.Rows" localSheetId="50" hidden="1">#REF!</definedName>
    <definedName name="Z_079E5118_88DF_4C17_8DD7_4C23E21C216B_.wvu.Rows" localSheetId="51" hidden="1">#REF!</definedName>
    <definedName name="Z_079E5118_88DF_4C17_8DD7_4C23E21C216B_.wvu.Rows" localSheetId="52" hidden="1">#REF!</definedName>
    <definedName name="Z_079E5118_88DF_4C17_8DD7_4C23E21C216B_.wvu.Rows" localSheetId="53" hidden="1">#REF!</definedName>
    <definedName name="Z_079E5118_88DF_4C17_8DD7_4C23E21C216B_.wvu.Rows" localSheetId="54" hidden="1">#REF!</definedName>
    <definedName name="Z_079E5118_88DF_4C17_8DD7_4C23E21C216B_.wvu.Rows" localSheetId="55" hidden="1">#REF!</definedName>
    <definedName name="Z_079E5118_88DF_4C17_8DD7_4C23E21C216B_.wvu.Rows" localSheetId="56" hidden="1">#REF!</definedName>
    <definedName name="Z_079E5118_88DF_4C17_8DD7_4C23E21C216B_.wvu.Rows" localSheetId="57" hidden="1">#REF!</definedName>
    <definedName name="Z_079E5118_88DF_4C17_8DD7_4C23E21C216B_.wvu.Rows" localSheetId="58" hidden="1">#REF!</definedName>
    <definedName name="Z_079E5118_88DF_4C17_8DD7_4C23E21C216B_.wvu.Rows" localSheetId="59" hidden="1">#REF!</definedName>
    <definedName name="Z_079E5118_88DF_4C17_8DD7_4C23E21C216B_.wvu.Rows" localSheetId="60" hidden="1">#REF!</definedName>
    <definedName name="Z_079E5118_88DF_4C17_8DD7_4C23E21C216B_.wvu.Rows" localSheetId="61" hidden="1">#REF!</definedName>
    <definedName name="Z_079E5118_88DF_4C17_8DD7_4C23E21C216B_.wvu.Rows" localSheetId="62" hidden="1">#REF!</definedName>
    <definedName name="Z_079E5118_88DF_4C17_8DD7_4C23E21C216B_.wvu.Rows" localSheetId="63" hidden="1">#REF!</definedName>
    <definedName name="Z_079E5118_88DF_4C17_8DD7_4C23E21C216B_.wvu.Rows" localSheetId="64" hidden="1">#REF!</definedName>
    <definedName name="Z_079E5118_88DF_4C17_8DD7_4C23E21C216B_.wvu.Rows" localSheetId="65" hidden="1">#REF!</definedName>
    <definedName name="Z_079E5118_88DF_4C17_8DD7_4C23E21C216B_.wvu.Rows" localSheetId="66" hidden="1">#REF!</definedName>
    <definedName name="Z_079E5118_88DF_4C17_8DD7_4C23E21C216B_.wvu.Rows" localSheetId="67" hidden="1">#REF!</definedName>
    <definedName name="Z_079E5118_88DF_4C17_8DD7_4C23E21C216B_.wvu.Rows" localSheetId="68" hidden="1">#REF!</definedName>
    <definedName name="Z_079E5118_88DF_4C17_8DD7_4C23E21C216B_.wvu.Rows" localSheetId="69" hidden="1">#REF!</definedName>
    <definedName name="Z_079E5118_88DF_4C17_8DD7_4C23E21C216B_.wvu.Rows" localSheetId="70" hidden="1">#REF!</definedName>
    <definedName name="Z_079E5118_88DF_4C17_8DD7_4C23E21C216B_.wvu.Rows" localSheetId="71" hidden="1">#REF!</definedName>
    <definedName name="Z_079E5118_88DF_4C17_8DD7_4C23E21C216B_.wvu.Rows" localSheetId="72" hidden="1">#REF!</definedName>
    <definedName name="Z_079E5118_88DF_4C17_8DD7_4C23E21C216B_.wvu.Rows" localSheetId="73" hidden="1">#REF!</definedName>
    <definedName name="Z_079E5118_88DF_4C17_8DD7_4C23E21C216B_.wvu.Rows" localSheetId="74" hidden="1">#REF!</definedName>
    <definedName name="Z_079E5118_88DF_4C17_8DD7_4C23E21C216B_.wvu.Rows" localSheetId="75" hidden="1">#REF!</definedName>
    <definedName name="Z_079E5118_88DF_4C17_8DD7_4C23E21C216B_.wvu.Rows" localSheetId="76" hidden="1">#REF!</definedName>
    <definedName name="Z_079E5118_88DF_4C17_8DD7_4C23E21C216B_.wvu.Rows" localSheetId="77" hidden="1">#REF!</definedName>
    <definedName name="Z_079E5118_88DF_4C17_8DD7_4C23E21C216B_.wvu.Rows" localSheetId="78" hidden="1">#REF!</definedName>
    <definedName name="Z_079E5118_88DF_4C17_8DD7_4C23E21C216B_.wvu.Rows" localSheetId="79" hidden="1">#REF!</definedName>
    <definedName name="Z_079E5118_88DF_4C17_8DD7_4C23E21C216B_.wvu.Rows" localSheetId="80" hidden="1">#REF!</definedName>
    <definedName name="Z_079E5118_88DF_4C17_8DD7_4C23E21C216B_.wvu.Rows" localSheetId="81" hidden="1">#REF!</definedName>
    <definedName name="Z_079E5118_88DF_4C17_8DD7_4C23E21C216B_.wvu.Rows" localSheetId="82" hidden="1">#REF!</definedName>
    <definedName name="Z_079E5118_88DF_4C17_8DD7_4C23E21C216B_.wvu.Rows" localSheetId="83" hidden="1">#REF!</definedName>
    <definedName name="Z_079E5118_88DF_4C17_8DD7_4C23E21C216B_.wvu.Rows" localSheetId="84" hidden="1">#REF!</definedName>
    <definedName name="Z_079E5118_88DF_4C17_8DD7_4C23E21C216B_.wvu.Rows" localSheetId="85" hidden="1">#REF!</definedName>
    <definedName name="Z_079E5118_88DF_4C17_8DD7_4C23E21C216B_.wvu.Rows" localSheetId="86" hidden="1">#REF!</definedName>
    <definedName name="Z_079E5118_88DF_4C17_8DD7_4C23E21C216B_.wvu.Rows" localSheetId="87" hidden="1">#REF!</definedName>
    <definedName name="Z_079E5118_88DF_4C17_8DD7_4C23E21C216B_.wvu.Rows" localSheetId="88" hidden="1">#REF!</definedName>
    <definedName name="Z_079E5118_88DF_4C17_8DD7_4C23E21C216B_.wvu.Rows" localSheetId="89" hidden="1">#REF!</definedName>
    <definedName name="Z_079E5118_88DF_4C17_8DD7_4C23E21C216B_.wvu.Rows" localSheetId="90" hidden="1">#REF!</definedName>
    <definedName name="Z_079E5118_88DF_4C17_8DD7_4C23E21C216B_.wvu.Rows" localSheetId="91" hidden="1">#REF!</definedName>
    <definedName name="Z_079E5118_88DF_4C17_8DD7_4C23E21C216B_.wvu.Rows" localSheetId="92" hidden="1">#REF!</definedName>
    <definedName name="Z_079E5118_88DF_4C17_8DD7_4C23E21C216B_.wvu.Rows" localSheetId="93" hidden="1">#REF!</definedName>
    <definedName name="Z_079E5118_88DF_4C17_8DD7_4C23E21C216B_.wvu.Rows" localSheetId="94" hidden="1">#REF!</definedName>
    <definedName name="Z_079E5118_88DF_4C17_8DD7_4C23E21C216B_.wvu.Rows" localSheetId="95" hidden="1">#REF!</definedName>
    <definedName name="Z_079E5118_88DF_4C17_8DD7_4C23E21C216B_.wvu.Rows" localSheetId="96" hidden="1">#REF!</definedName>
    <definedName name="Z_079E5118_88DF_4C17_8DD7_4C23E21C216B_.wvu.Rows" localSheetId="97" hidden="1">#REF!</definedName>
    <definedName name="Z_079E5118_88DF_4C17_8DD7_4C23E21C216B_.wvu.Rows" localSheetId="98" hidden="1">#REF!</definedName>
    <definedName name="Z_079E5118_88DF_4C17_8DD7_4C23E21C216B_.wvu.Rows" localSheetId="99" hidden="1">#REF!</definedName>
    <definedName name="Z_079E5118_88DF_4C17_8DD7_4C23E21C216B_.wvu.Rows" hidden="1">#REF!</definedName>
    <definedName name="Z_66E11401_3E20_11D5_9ADD_00609724276F_.wvu.PrintArea" localSheetId="22" hidden="1">#REF!</definedName>
    <definedName name="Z_66E11401_3E20_11D5_9ADD_00609724276F_.wvu.PrintArea" localSheetId="23" hidden="1">#REF!</definedName>
    <definedName name="Z_66E11401_3E20_11D5_9ADD_00609724276F_.wvu.PrintArea" localSheetId="24" hidden="1">#REF!</definedName>
    <definedName name="Z_66E11401_3E20_11D5_9ADD_00609724276F_.wvu.PrintArea" localSheetId="25" hidden="1">#REF!</definedName>
    <definedName name="Z_66E11401_3E20_11D5_9ADD_00609724276F_.wvu.PrintArea" localSheetId="26" hidden="1">#REF!</definedName>
    <definedName name="Z_66E11401_3E20_11D5_9ADD_00609724276F_.wvu.PrintArea" localSheetId="27" hidden="1">#REF!</definedName>
    <definedName name="Z_66E11401_3E20_11D5_9ADD_00609724276F_.wvu.PrintArea" localSheetId="28" hidden="1">#REF!</definedName>
    <definedName name="Z_66E11401_3E20_11D5_9ADD_00609724276F_.wvu.PrintArea" localSheetId="29" hidden="1">#REF!</definedName>
    <definedName name="Z_66E11401_3E20_11D5_9ADD_00609724276F_.wvu.PrintArea" localSheetId="30" hidden="1">#REF!</definedName>
    <definedName name="Z_66E11401_3E20_11D5_9ADD_00609724276F_.wvu.PrintArea" localSheetId="31" hidden="1">#REF!</definedName>
    <definedName name="Z_66E11401_3E20_11D5_9ADD_00609724276F_.wvu.PrintArea" localSheetId="32" hidden="1">#REF!</definedName>
    <definedName name="Z_66E11401_3E20_11D5_9ADD_00609724276F_.wvu.PrintArea" localSheetId="33" hidden="1">#REF!</definedName>
    <definedName name="Z_66E11401_3E20_11D5_9ADD_00609724276F_.wvu.PrintArea" localSheetId="34" hidden="1">#REF!</definedName>
    <definedName name="Z_66E11401_3E20_11D5_9ADD_00609724276F_.wvu.PrintArea" localSheetId="35" hidden="1">#REF!</definedName>
    <definedName name="Z_66E11401_3E20_11D5_9ADD_00609724276F_.wvu.PrintArea" localSheetId="36" hidden="1">#REF!</definedName>
    <definedName name="Z_66E11401_3E20_11D5_9ADD_00609724276F_.wvu.PrintArea" localSheetId="37" hidden="1">#REF!</definedName>
    <definedName name="Z_66E11401_3E20_11D5_9ADD_00609724276F_.wvu.PrintArea" localSheetId="38" hidden="1">#REF!</definedName>
    <definedName name="Z_66E11401_3E20_11D5_9ADD_00609724276F_.wvu.PrintArea" localSheetId="39" hidden="1">#REF!</definedName>
    <definedName name="Z_66E11401_3E20_11D5_9ADD_00609724276F_.wvu.PrintArea" localSheetId="40" hidden="1">#REF!</definedName>
    <definedName name="Z_66E11401_3E20_11D5_9ADD_00609724276F_.wvu.PrintArea" localSheetId="41" hidden="1">#REF!</definedName>
    <definedName name="Z_66E11401_3E20_11D5_9ADD_00609724276F_.wvu.PrintArea" localSheetId="42" hidden="1">#REF!</definedName>
    <definedName name="Z_66E11401_3E20_11D5_9ADD_00609724276F_.wvu.PrintArea" localSheetId="45" hidden="1">#REF!</definedName>
    <definedName name="Z_66E11401_3E20_11D5_9ADD_00609724276F_.wvu.PrintArea" localSheetId="43" hidden="1">#REF!</definedName>
    <definedName name="Z_66E11401_3E20_11D5_9ADD_00609724276F_.wvu.PrintArea" localSheetId="44" hidden="1">#REF!</definedName>
    <definedName name="Z_66E11401_3E20_11D5_9ADD_00609724276F_.wvu.PrintArea" localSheetId="46" hidden="1">#REF!</definedName>
    <definedName name="Z_66E11401_3E20_11D5_9ADD_00609724276F_.wvu.PrintArea" localSheetId="47" hidden="1">#REF!</definedName>
    <definedName name="Z_66E11401_3E20_11D5_9ADD_00609724276F_.wvu.PrintArea" localSheetId="48" hidden="1">#REF!</definedName>
    <definedName name="Z_66E11401_3E20_11D5_9ADD_00609724276F_.wvu.PrintArea" localSheetId="49" hidden="1">#REF!</definedName>
    <definedName name="Z_66E11401_3E20_11D5_9ADD_00609724276F_.wvu.PrintArea" localSheetId="50" hidden="1">#REF!</definedName>
    <definedName name="Z_66E11401_3E20_11D5_9ADD_00609724276F_.wvu.PrintArea" localSheetId="51" hidden="1">#REF!</definedName>
    <definedName name="Z_66E11401_3E20_11D5_9ADD_00609724276F_.wvu.PrintArea" localSheetId="52" hidden="1">#REF!</definedName>
    <definedName name="Z_66E11401_3E20_11D5_9ADD_00609724276F_.wvu.PrintArea" localSheetId="53" hidden="1">#REF!</definedName>
    <definedName name="Z_66E11401_3E20_11D5_9ADD_00609724276F_.wvu.PrintArea" localSheetId="54" hidden="1">#REF!</definedName>
    <definedName name="Z_66E11401_3E20_11D5_9ADD_00609724276F_.wvu.PrintArea" localSheetId="55" hidden="1">#REF!</definedName>
    <definedName name="Z_66E11401_3E20_11D5_9ADD_00609724276F_.wvu.PrintArea" localSheetId="56" hidden="1">#REF!</definedName>
    <definedName name="Z_66E11401_3E20_11D5_9ADD_00609724276F_.wvu.PrintArea" localSheetId="57" hidden="1">#REF!</definedName>
    <definedName name="Z_66E11401_3E20_11D5_9ADD_00609724276F_.wvu.PrintArea" localSheetId="58" hidden="1">#REF!</definedName>
    <definedName name="Z_66E11401_3E20_11D5_9ADD_00609724276F_.wvu.PrintArea" localSheetId="59" hidden="1">#REF!</definedName>
    <definedName name="Z_66E11401_3E20_11D5_9ADD_00609724276F_.wvu.PrintArea" localSheetId="60" hidden="1">#REF!</definedName>
    <definedName name="Z_66E11401_3E20_11D5_9ADD_00609724276F_.wvu.PrintArea" localSheetId="61" hidden="1">#REF!</definedName>
    <definedName name="Z_66E11401_3E20_11D5_9ADD_00609724276F_.wvu.PrintArea" localSheetId="62" hidden="1">#REF!</definedName>
    <definedName name="Z_66E11401_3E20_11D5_9ADD_00609724276F_.wvu.PrintArea" localSheetId="63" hidden="1">#REF!</definedName>
    <definedName name="Z_66E11401_3E20_11D5_9ADD_00609724276F_.wvu.PrintArea" localSheetId="64" hidden="1">#REF!</definedName>
    <definedName name="Z_66E11401_3E20_11D5_9ADD_00609724276F_.wvu.PrintArea" localSheetId="65" hidden="1">#REF!</definedName>
    <definedName name="Z_66E11401_3E20_11D5_9ADD_00609724276F_.wvu.PrintArea" localSheetId="66" hidden="1">#REF!</definedName>
    <definedName name="Z_66E11401_3E20_11D5_9ADD_00609724276F_.wvu.PrintArea" localSheetId="67" hidden="1">#REF!</definedName>
    <definedName name="Z_66E11401_3E20_11D5_9ADD_00609724276F_.wvu.PrintArea" localSheetId="68" hidden="1">#REF!</definedName>
    <definedName name="Z_66E11401_3E20_11D5_9ADD_00609724276F_.wvu.PrintArea" localSheetId="69" hidden="1">#REF!</definedName>
    <definedName name="Z_66E11401_3E20_11D5_9ADD_00609724276F_.wvu.PrintArea" localSheetId="70" hidden="1">#REF!</definedName>
    <definedName name="Z_66E11401_3E20_11D5_9ADD_00609724276F_.wvu.PrintArea" localSheetId="71" hidden="1">#REF!</definedName>
    <definedName name="Z_66E11401_3E20_11D5_9ADD_00609724276F_.wvu.PrintArea" localSheetId="72" hidden="1">#REF!</definedName>
    <definedName name="Z_66E11401_3E20_11D5_9ADD_00609724276F_.wvu.PrintArea" localSheetId="73" hidden="1">#REF!</definedName>
    <definedName name="Z_66E11401_3E20_11D5_9ADD_00609724276F_.wvu.PrintArea" localSheetId="74" hidden="1">#REF!</definedName>
    <definedName name="Z_66E11401_3E20_11D5_9ADD_00609724276F_.wvu.PrintArea" localSheetId="75" hidden="1">#REF!</definedName>
    <definedName name="Z_66E11401_3E20_11D5_9ADD_00609724276F_.wvu.PrintArea" localSheetId="76" hidden="1">#REF!</definedName>
    <definedName name="Z_66E11401_3E20_11D5_9ADD_00609724276F_.wvu.PrintArea" localSheetId="77" hidden="1">#REF!</definedName>
    <definedName name="Z_66E11401_3E20_11D5_9ADD_00609724276F_.wvu.PrintArea" localSheetId="78" hidden="1">#REF!</definedName>
    <definedName name="Z_66E11401_3E20_11D5_9ADD_00609724276F_.wvu.PrintArea" localSheetId="79" hidden="1">#REF!</definedName>
    <definedName name="Z_66E11401_3E20_11D5_9ADD_00609724276F_.wvu.PrintArea" localSheetId="80" hidden="1">#REF!</definedName>
    <definedName name="Z_66E11401_3E20_11D5_9ADD_00609724276F_.wvu.PrintArea" localSheetId="81" hidden="1">#REF!</definedName>
    <definedName name="Z_66E11401_3E20_11D5_9ADD_00609724276F_.wvu.PrintArea" localSheetId="82" hidden="1">#REF!</definedName>
    <definedName name="Z_66E11401_3E20_11D5_9ADD_00609724276F_.wvu.PrintArea" localSheetId="83" hidden="1">#REF!</definedName>
    <definedName name="Z_66E11401_3E20_11D5_9ADD_00609724276F_.wvu.PrintArea" localSheetId="84" hidden="1">#REF!</definedName>
    <definedName name="Z_66E11401_3E20_11D5_9ADD_00609724276F_.wvu.PrintArea" localSheetId="85" hidden="1">#REF!</definedName>
    <definedName name="Z_66E11401_3E20_11D5_9ADD_00609724276F_.wvu.PrintArea" localSheetId="86" hidden="1">#REF!</definedName>
    <definedName name="Z_66E11401_3E20_11D5_9ADD_00609724276F_.wvu.PrintArea" localSheetId="87" hidden="1">#REF!</definedName>
    <definedName name="Z_66E11401_3E20_11D5_9ADD_00609724276F_.wvu.PrintArea" localSheetId="88" hidden="1">#REF!</definedName>
    <definedName name="Z_66E11401_3E20_11D5_9ADD_00609724276F_.wvu.PrintArea" localSheetId="89" hidden="1">#REF!</definedName>
    <definedName name="Z_66E11401_3E20_11D5_9ADD_00609724276F_.wvu.PrintArea" localSheetId="90" hidden="1">#REF!</definedName>
    <definedName name="Z_66E11401_3E20_11D5_9ADD_00609724276F_.wvu.PrintArea" localSheetId="91" hidden="1">#REF!</definedName>
    <definedName name="Z_66E11401_3E20_11D5_9ADD_00609724276F_.wvu.PrintArea" localSheetId="92" hidden="1">#REF!</definedName>
    <definedName name="Z_66E11401_3E20_11D5_9ADD_00609724276F_.wvu.PrintArea" localSheetId="93" hidden="1">#REF!</definedName>
    <definedName name="Z_66E11401_3E20_11D5_9ADD_00609724276F_.wvu.PrintArea" localSheetId="94" hidden="1">#REF!</definedName>
    <definedName name="Z_66E11401_3E20_11D5_9ADD_00609724276F_.wvu.PrintArea" localSheetId="95" hidden="1">#REF!</definedName>
    <definedName name="Z_66E11401_3E20_11D5_9ADD_00609724276F_.wvu.PrintArea" localSheetId="96" hidden="1">#REF!</definedName>
    <definedName name="Z_66E11401_3E20_11D5_9ADD_00609724276F_.wvu.PrintArea" localSheetId="97" hidden="1">#REF!</definedName>
    <definedName name="Z_66E11401_3E20_11D5_9ADD_00609724276F_.wvu.PrintArea" localSheetId="98" hidden="1">#REF!</definedName>
    <definedName name="Z_66E11401_3E20_11D5_9ADD_00609724276F_.wvu.PrintArea" localSheetId="99" hidden="1">#REF!</definedName>
    <definedName name="Z_66E11401_3E20_11D5_9ADD_00609724276F_.wvu.PrintArea" localSheetId="15" hidden="1">#REF!</definedName>
    <definedName name="Z_66E11401_3E20_11D5_9ADD_00609724276F_.wvu.PrintArea" localSheetId="16" hidden="1">#REF!</definedName>
    <definedName name="Z_66E11401_3E20_11D5_9ADD_00609724276F_.wvu.PrintArea" localSheetId="17" hidden="1">#REF!</definedName>
    <definedName name="Z_66E11401_3E20_11D5_9ADD_00609724276F_.wvu.PrintArea" localSheetId="18" hidden="1">#REF!</definedName>
    <definedName name="Z_66E11401_3E20_11D5_9ADD_00609724276F_.wvu.PrintArea" localSheetId="19" hidden="1">#REF!</definedName>
    <definedName name="Z_66E11401_3E20_11D5_9ADD_00609724276F_.wvu.PrintArea" localSheetId="20" hidden="1">#REF!</definedName>
    <definedName name="Z_66E11401_3E20_11D5_9ADD_00609724276F_.wvu.PrintArea" localSheetId="21" hidden="1">#REF!</definedName>
    <definedName name="Z_66E11401_3E20_11D5_9ADD_00609724276F_.wvu.PrintArea" localSheetId="14" hidden="1">#REF!</definedName>
    <definedName name="Z_66E11401_3E20_11D5_9ADD_00609724276F_.wvu.PrintArea" localSheetId="7" hidden="1">#REF!</definedName>
    <definedName name="Z_66E11401_3E20_11D5_9ADD_00609724276F_.wvu.PrintArea" localSheetId="8" hidden="1">#REF!</definedName>
    <definedName name="Z_66E11401_3E20_11D5_9ADD_00609724276F_.wvu.PrintArea" localSheetId="9" hidden="1">#REF!</definedName>
    <definedName name="Z_66E11401_3E20_11D5_9ADD_00609724276F_.wvu.PrintArea" localSheetId="10" hidden="1">#REF!</definedName>
    <definedName name="Z_66E11401_3E20_11D5_9ADD_00609724276F_.wvu.PrintArea" localSheetId="11" hidden="1">#REF!</definedName>
    <definedName name="Z_66E11401_3E20_11D5_9ADD_00609724276F_.wvu.PrintArea" localSheetId="12" hidden="1">#REF!</definedName>
    <definedName name="Z_66E11401_3E20_11D5_9ADD_00609724276F_.wvu.PrintArea" localSheetId="13" hidden="1">#REF!</definedName>
    <definedName name="Z_66E11401_3E20_11D5_9ADD_00609724276F_.wvu.PrintArea" localSheetId="5" hidden="1">#REF!</definedName>
    <definedName name="Z_66E11401_3E20_11D5_9ADD_00609724276F_.wvu.PrintArea" localSheetId="6" hidden="1">#REF!</definedName>
    <definedName name="Z_66E11401_3E20_11D5_9ADD_00609724276F_.wvu.PrintArea" localSheetId="3" hidden="1">#REF!</definedName>
    <definedName name="Z_66E11401_3E20_11D5_9ADD_00609724276F_.wvu.PrintArea" localSheetId="4" hidden="1">#REF!</definedName>
    <definedName name="Z_66E11401_3E20_11D5_9ADD_00609724276F_.wvu.PrintArea" hidden="1">#REF!</definedName>
    <definedName name="あ" localSheetId="45">#REF!</definedName>
    <definedName name="あ" localSheetId="43">#REF!</definedName>
    <definedName name="あ" localSheetId="44">#REF!</definedName>
    <definedName name="あ" localSheetId="46">#REF!</definedName>
    <definedName name="あ" localSheetId="47">#REF!</definedName>
    <definedName name="あ" localSheetId="48">#REF!</definedName>
    <definedName name="あ" localSheetId="49">#REF!</definedName>
    <definedName name="あ" localSheetId="50">#REF!</definedName>
    <definedName name="あ" localSheetId="51">#REF!</definedName>
    <definedName name="あ" localSheetId="52">#REF!</definedName>
    <definedName name="あ" localSheetId="53">#REF!</definedName>
    <definedName name="あ" localSheetId="54">#REF!</definedName>
    <definedName name="あ" localSheetId="55">#REF!</definedName>
    <definedName name="あ" localSheetId="56">#REF!</definedName>
    <definedName name="あ" localSheetId="57">#REF!</definedName>
    <definedName name="あ" localSheetId="58">#REF!</definedName>
    <definedName name="あ" localSheetId="59">#REF!</definedName>
    <definedName name="あ" localSheetId="60">#REF!</definedName>
    <definedName name="あ" localSheetId="61">#REF!</definedName>
    <definedName name="あ" localSheetId="62">#REF!</definedName>
    <definedName name="あ" localSheetId="63">#REF!</definedName>
    <definedName name="あ" localSheetId="64">#REF!</definedName>
    <definedName name="あ" localSheetId="65">#REF!</definedName>
    <definedName name="あ" localSheetId="66">#REF!</definedName>
    <definedName name="あ" localSheetId="67">#REF!</definedName>
    <definedName name="あ" localSheetId="68">#REF!</definedName>
    <definedName name="あ" localSheetId="69">#REF!</definedName>
    <definedName name="あ" localSheetId="70">#REF!</definedName>
    <definedName name="あ" localSheetId="71">#REF!</definedName>
    <definedName name="あ" localSheetId="72">#REF!</definedName>
    <definedName name="あ" localSheetId="73">#REF!</definedName>
    <definedName name="あ" localSheetId="74">#REF!</definedName>
    <definedName name="あ" localSheetId="75">#REF!</definedName>
    <definedName name="あ" localSheetId="76">#REF!</definedName>
    <definedName name="あ" localSheetId="77">#REF!</definedName>
    <definedName name="あ" localSheetId="78">#REF!</definedName>
    <definedName name="あ" localSheetId="79">#REF!</definedName>
    <definedName name="あ" localSheetId="80">#REF!</definedName>
    <definedName name="あ" localSheetId="81">#REF!</definedName>
    <definedName name="あ" localSheetId="82">#REF!</definedName>
    <definedName name="あ" localSheetId="83">#REF!</definedName>
    <definedName name="あ" localSheetId="84">#REF!</definedName>
    <definedName name="あ" localSheetId="85">#REF!</definedName>
    <definedName name="あ" localSheetId="86">#REF!</definedName>
    <definedName name="あ" localSheetId="87">#REF!</definedName>
    <definedName name="あ" localSheetId="88">#REF!</definedName>
    <definedName name="あ" localSheetId="89">#REF!</definedName>
    <definedName name="あ" localSheetId="90">#REF!</definedName>
    <definedName name="あ" localSheetId="91">#REF!</definedName>
    <definedName name="あ" localSheetId="92">#REF!</definedName>
    <definedName name="あ" localSheetId="93">#REF!</definedName>
    <definedName name="あ" localSheetId="94">#REF!</definedName>
    <definedName name="あ" localSheetId="95">#REF!</definedName>
    <definedName name="あ" localSheetId="96">#REF!</definedName>
    <definedName name="あ" localSheetId="97">#REF!</definedName>
    <definedName name="あ" localSheetId="98">#REF!</definedName>
    <definedName name="あ" localSheetId="99">#REF!</definedName>
    <definedName name="あ">#REF!</definedName>
    <definedName name="あ１２５" localSheetId="22">[21]MAIN時間見積り!#REF!</definedName>
    <definedName name="あ１２５" localSheetId="23">[21]MAIN時間見積り!#REF!</definedName>
    <definedName name="あ１２５" localSheetId="24">[21]MAIN時間見積り!#REF!</definedName>
    <definedName name="あ１２５" localSheetId="25">[21]MAIN時間見積り!#REF!</definedName>
    <definedName name="あ１２５" localSheetId="26">[21]MAIN時間見積り!#REF!</definedName>
    <definedName name="あ１２５" localSheetId="27">[21]MAIN時間見積り!#REF!</definedName>
    <definedName name="あ１２５" localSheetId="28">[21]MAIN時間見積り!#REF!</definedName>
    <definedName name="あ１２５" localSheetId="29">[21]MAIN時間見積り!#REF!</definedName>
    <definedName name="あ１２５" localSheetId="30">[21]MAIN時間見積り!#REF!</definedName>
    <definedName name="あ１２５" localSheetId="31">[21]MAIN時間見積り!#REF!</definedName>
    <definedName name="あ１２５" localSheetId="32">[21]MAIN時間見積り!#REF!</definedName>
    <definedName name="あ１２５" localSheetId="33">[21]MAIN時間見積り!#REF!</definedName>
    <definedName name="あ１２５" localSheetId="34">[21]MAIN時間見積り!#REF!</definedName>
    <definedName name="あ１２５" localSheetId="35">[21]MAIN時間見積り!#REF!</definedName>
    <definedName name="あ１２５" localSheetId="36">[21]MAIN時間見積り!#REF!</definedName>
    <definedName name="あ１２５" localSheetId="37">[21]MAIN時間見積り!#REF!</definedName>
    <definedName name="あ１２５" localSheetId="38">[21]MAIN時間見積り!#REF!</definedName>
    <definedName name="あ１２５" localSheetId="39">[21]MAIN時間見積り!#REF!</definedName>
    <definedName name="あ１２５" localSheetId="40">[21]MAIN時間見積り!#REF!</definedName>
    <definedName name="あ１２５" localSheetId="41">[21]MAIN時間見積り!#REF!</definedName>
    <definedName name="あ１２５" localSheetId="42">[21]MAIN時間見積り!#REF!</definedName>
    <definedName name="あ１２５" localSheetId="45">[21]MAIN時間見積り!#REF!</definedName>
    <definedName name="あ１２５" localSheetId="43">[21]MAIN時間見積り!#REF!</definedName>
    <definedName name="あ１２５" localSheetId="44">[21]MAIN時間見積り!#REF!</definedName>
    <definedName name="あ１２５" localSheetId="46">[21]MAIN時間見積り!#REF!</definedName>
    <definedName name="あ１２５" localSheetId="47">[21]MAIN時間見積り!#REF!</definedName>
    <definedName name="あ１２５" localSheetId="48">[21]MAIN時間見積り!#REF!</definedName>
    <definedName name="あ１２５" localSheetId="49">[21]MAIN時間見積り!#REF!</definedName>
    <definedName name="あ１２５" localSheetId="50">[21]MAIN時間見積り!#REF!</definedName>
    <definedName name="あ１２５" localSheetId="51">[21]MAIN時間見積り!#REF!</definedName>
    <definedName name="あ１２５" localSheetId="52">[21]MAIN時間見積り!#REF!</definedName>
    <definedName name="あ１２５" localSheetId="53">[21]MAIN時間見積り!#REF!</definedName>
    <definedName name="あ１２５" localSheetId="54">[21]MAIN時間見積り!#REF!</definedName>
    <definedName name="あ１２５" localSheetId="55">[21]MAIN時間見積り!#REF!</definedName>
    <definedName name="あ１２５" localSheetId="56">[21]MAIN時間見積り!#REF!</definedName>
    <definedName name="あ１２５" localSheetId="57">[21]MAIN時間見積り!#REF!</definedName>
    <definedName name="あ１２５" localSheetId="58">[21]MAIN時間見積り!#REF!</definedName>
    <definedName name="あ１２５" localSheetId="59">[21]MAIN時間見積り!#REF!</definedName>
    <definedName name="あ１２５" localSheetId="60">[21]MAIN時間見積り!#REF!</definedName>
    <definedName name="あ１２５" localSheetId="61">[21]MAIN時間見積り!#REF!</definedName>
    <definedName name="あ１２５" localSheetId="62">[21]MAIN時間見積り!#REF!</definedName>
    <definedName name="あ１２５" localSheetId="63">[21]MAIN時間見積り!#REF!</definedName>
    <definedName name="あ１２５" localSheetId="64">[21]MAIN時間見積り!#REF!</definedName>
    <definedName name="あ１２５" localSheetId="65">[21]MAIN時間見積り!#REF!</definedName>
    <definedName name="あ１２５" localSheetId="66">[21]MAIN時間見積り!#REF!</definedName>
    <definedName name="あ１２５" localSheetId="67">[21]MAIN時間見積り!#REF!</definedName>
    <definedName name="あ１２５" localSheetId="68">[21]MAIN時間見積り!#REF!</definedName>
    <definedName name="あ１２５" localSheetId="69">[21]MAIN時間見積り!#REF!</definedName>
    <definedName name="あ１２５" localSheetId="70">[21]MAIN時間見積り!#REF!</definedName>
    <definedName name="あ１２５" localSheetId="71">[21]MAIN時間見積り!#REF!</definedName>
    <definedName name="あ１２５" localSheetId="72">[21]MAIN時間見積り!#REF!</definedName>
    <definedName name="あ１２５" localSheetId="73">[21]MAIN時間見積り!#REF!</definedName>
    <definedName name="あ１２５" localSheetId="74">[21]MAIN時間見積り!#REF!</definedName>
    <definedName name="あ１２５" localSheetId="75">[21]MAIN時間見積り!#REF!</definedName>
    <definedName name="あ１２５" localSheetId="76">[21]MAIN時間見積り!#REF!</definedName>
    <definedName name="あ１２５" localSheetId="77">[21]MAIN時間見積り!#REF!</definedName>
    <definedName name="あ１２５" localSheetId="78">[21]MAIN時間見積り!#REF!</definedName>
    <definedName name="あ１２５" localSheetId="79">[21]MAIN時間見積り!#REF!</definedName>
    <definedName name="あ１２５" localSheetId="80">[21]MAIN時間見積り!#REF!</definedName>
    <definedName name="あ１２５" localSheetId="81">[21]MAIN時間見積り!#REF!</definedName>
    <definedName name="あ１２５" localSheetId="82">[21]MAIN時間見積り!#REF!</definedName>
    <definedName name="あ１２５" localSheetId="83">[21]MAIN時間見積り!#REF!</definedName>
    <definedName name="あ１２５" localSheetId="84">[21]MAIN時間見積り!#REF!</definedName>
    <definedName name="あ１２５" localSheetId="85">[21]MAIN時間見積り!#REF!</definedName>
    <definedName name="あ１２５" localSheetId="86">[21]MAIN時間見積り!#REF!</definedName>
    <definedName name="あ１２５" localSheetId="87">[21]MAIN時間見積り!#REF!</definedName>
    <definedName name="あ１２５" localSheetId="88">[21]MAIN時間見積り!#REF!</definedName>
    <definedName name="あ１２５" localSheetId="89">[21]MAIN時間見積り!#REF!</definedName>
    <definedName name="あ１２５" localSheetId="90">[21]MAIN時間見積り!#REF!</definedName>
    <definedName name="あ１２５" localSheetId="91">[21]MAIN時間見積り!#REF!</definedName>
    <definedName name="あ１２５" localSheetId="92">[21]MAIN時間見積り!#REF!</definedName>
    <definedName name="あ１２５" localSheetId="93">[21]MAIN時間見積り!#REF!</definedName>
    <definedName name="あ１２５" localSheetId="94">[21]MAIN時間見積り!#REF!</definedName>
    <definedName name="あ１２５" localSheetId="95">[21]MAIN時間見積り!#REF!</definedName>
    <definedName name="あ１２５" localSheetId="96">[21]MAIN時間見積り!#REF!</definedName>
    <definedName name="あ１２５" localSheetId="97">[21]MAIN時間見積り!#REF!</definedName>
    <definedName name="あ１２５" localSheetId="98">[21]MAIN時間見積り!#REF!</definedName>
    <definedName name="あ１２５" localSheetId="99">[21]MAIN時間見積り!#REF!</definedName>
    <definedName name="あ１２５" localSheetId="15">[21]MAIN時間見積り!#REF!</definedName>
    <definedName name="あ１２５" localSheetId="16">[21]MAIN時間見積り!#REF!</definedName>
    <definedName name="あ１２５" localSheetId="17">[21]MAIN時間見積り!#REF!</definedName>
    <definedName name="あ１２５" localSheetId="18">[21]MAIN時間見積り!#REF!</definedName>
    <definedName name="あ１２５" localSheetId="19">[21]MAIN時間見積り!#REF!</definedName>
    <definedName name="あ１２５" localSheetId="20">[21]MAIN時間見積り!#REF!</definedName>
    <definedName name="あ１２５" localSheetId="21">[21]MAIN時間見積り!#REF!</definedName>
    <definedName name="あ１２５" localSheetId="14">[21]MAIN時間見積り!#REF!</definedName>
    <definedName name="あ１２５" localSheetId="7">[21]MAIN時間見積り!#REF!</definedName>
    <definedName name="あ１２５" localSheetId="8">[21]MAIN時間見積り!#REF!</definedName>
    <definedName name="あ１２５" localSheetId="9">[21]MAIN時間見積り!#REF!</definedName>
    <definedName name="あ１２５" localSheetId="10">[21]MAIN時間見積り!#REF!</definedName>
    <definedName name="あ１２５" localSheetId="11">[21]MAIN時間見積り!#REF!</definedName>
    <definedName name="あ１２５" localSheetId="12">[21]MAIN時間見積り!#REF!</definedName>
    <definedName name="あ１２５" localSheetId="13">[21]MAIN時間見積り!#REF!</definedName>
    <definedName name="あ１２５" localSheetId="5">[21]MAIN時間見積り!#REF!</definedName>
    <definedName name="あ１２５" localSheetId="6">[21]MAIN時間見積り!#REF!</definedName>
    <definedName name="あ１２５">[21]MAIN時間見積り!#REF!</definedName>
    <definedName name="あ４２０" localSheetId="22">[22]処理機能記述!#REF!</definedName>
    <definedName name="あ４２０" localSheetId="23">[22]処理機能記述!#REF!</definedName>
    <definedName name="あ４２０" localSheetId="24">[22]処理機能記述!#REF!</definedName>
    <definedName name="あ４２０" localSheetId="25">[22]処理機能記述!#REF!</definedName>
    <definedName name="あ４２０" localSheetId="26">[22]処理機能記述!#REF!</definedName>
    <definedName name="あ４２０" localSheetId="27">[22]処理機能記述!#REF!</definedName>
    <definedName name="あ４２０" localSheetId="28">[22]処理機能記述!#REF!</definedName>
    <definedName name="あ４２０" localSheetId="29">[22]処理機能記述!#REF!</definedName>
    <definedName name="あ４２０" localSheetId="30">[22]処理機能記述!#REF!</definedName>
    <definedName name="あ４２０" localSheetId="31">[22]処理機能記述!#REF!</definedName>
    <definedName name="あ４２０" localSheetId="32">[22]処理機能記述!#REF!</definedName>
    <definedName name="あ４２０" localSheetId="33">[22]処理機能記述!#REF!</definedName>
    <definedName name="あ４２０" localSheetId="34">[22]処理機能記述!#REF!</definedName>
    <definedName name="あ４２０" localSheetId="35">[22]処理機能記述!#REF!</definedName>
    <definedName name="あ４２０" localSheetId="36">[22]処理機能記述!#REF!</definedName>
    <definedName name="あ４２０" localSheetId="37">[22]処理機能記述!#REF!</definedName>
    <definedName name="あ４２０" localSheetId="38">[22]処理機能記述!#REF!</definedName>
    <definedName name="あ４２０" localSheetId="39">[22]処理機能記述!#REF!</definedName>
    <definedName name="あ４２０" localSheetId="40">[22]処理機能記述!#REF!</definedName>
    <definedName name="あ４２０" localSheetId="41">[22]処理機能記述!#REF!</definedName>
    <definedName name="あ４２０" localSheetId="42">[22]処理機能記述!#REF!</definedName>
    <definedName name="あ４２０" localSheetId="45">[22]処理機能記述!#REF!</definedName>
    <definedName name="あ４２０" localSheetId="43">[22]処理機能記述!#REF!</definedName>
    <definedName name="あ４２０" localSheetId="44">[22]処理機能記述!#REF!</definedName>
    <definedName name="あ４２０" localSheetId="46">[22]処理機能記述!#REF!</definedName>
    <definedName name="あ４２０" localSheetId="47">[22]処理機能記述!#REF!</definedName>
    <definedName name="あ４２０" localSheetId="48">[22]処理機能記述!#REF!</definedName>
    <definedName name="あ４２０" localSheetId="49">[22]処理機能記述!#REF!</definedName>
    <definedName name="あ４２０" localSheetId="50">[22]処理機能記述!#REF!</definedName>
    <definedName name="あ４２０" localSheetId="51">[22]処理機能記述!#REF!</definedName>
    <definedName name="あ４２０" localSheetId="52">[22]処理機能記述!#REF!</definedName>
    <definedName name="あ４２０" localSheetId="53">[22]処理機能記述!#REF!</definedName>
    <definedName name="あ４２０" localSheetId="54">[22]処理機能記述!#REF!</definedName>
    <definedName name="あ４２０" localSheetId="55">[22]処理機能記述!#REF!</definedName>
    <definedName name="あ４２０" localSheetId="56">[22]処理機能記述!#REF!</definedName>
    <definedName name="あ４２０" localSheetId="57">[22]処理機能記述!#REF!</definedName>
    <definedName name="あ４２０" localSheetId="58">[22]処理機能記述!#REF!</definedName>
    <definedName name="あ４２０" localSheetId="59">[22]処理機能記述!#REF!</definedName>
    <definedName name="あ４２０" localSheetId="60">[22]処理機能記述!#REF!</definedName>
    <definedName name="あ４２０" localSheetId="61">[22]処理機能記述!#REF!</definedName>
    <definedName name="あ４２０" localSheetId="62">[22]処理機能記述!#REF!</definedName>
    <definedName name="あ４２０" localSheetId="63">[22]処理機能記述!#REF!</definedName>
    <definedName name="あ４２０" localSheetId="64">[22]処理機能記述!#REF!</definedName>
    <definedName name="あ４２０" localSheetId="65">[22]処理機能記述!#REF!</definedName>
    <definedName name="あ４２０" localSheetId="66">[22]処理機能記述!#REF!</definedName>
    <definedName name="あ４２０" localSheetId="67">[22]処理機能記述!#REF!</definedName>
    <definedName name="あ４２０" localSheetId="68">[22]処理機能記述!#REF!</definedName>
    <definedName name="あ４２０" localSheetId="69">[22]処理機能記述!#REF!</definedName>
    <definedName name="あ４２０" localSheetId="70">[22]処理機能記述!#REF!</definedName>
    <definedName name="あ４２０" localSheetId="71">[22]処理機能記述!#REF!</definedName>
    <definedName name="あ４２０" localSheetId="72">[22]処理機能記述!#REF!</definedName>
    <definedName name="あ４２０" localSheetId="73">[22]処理機能記述!#REF!</definedName>
    <definedName name="あ４２０" localSheetId="74">[22]処理機能記述!#REF!</definedName>
    <definedName name="あ４２０" localSheetId="75">[22]処理機能記述!#REF!</definedName>
    <definedName name="あ４２０" localSheetId="76">[22]処理機能記述!#REF!</definedName>
    <definedName name="あ４２０" localSheetId="77">[22]処理機能記述!#REF!</definedName>
    <definedName name="あ４２０" localSheetId="78">[22]処理機能記述!#REF!</definedName>
    <definedName name="あ４２０" localSheetId="79">[22]処理機能記述!#REF!</definedName>
    <definedName name="あ４２０" localSheetId="80">[22]処理機能記述!#REF!</definedName>
    <definedName name="あ４２０" localSheetId="81">[22]処理機能記述!#REF!</definedName>
    <definedName name="あ４２０" localSheetId="82">[22]処理機能記述!#REF!</definedName>
    <definedName name="あ４２０" localSheetId="83">[22]処理機能記述!#REF!</definedName>
    <definedName name="あ４２０" localSheetId="84">[22]処理機能記述!#REF!</definedName>
    <definedName name="あ４２０" localSheetId="85">[22]処理機能記述!#REF!</definedName>
    <definedName name="あ４２０" localSheetId="86">[22]処理機能記述!#REF!</definedName>
    <definedName name="あ４２０" localSheetId="87">[22]処理機能記述!#REF!</definedName>
    <definedName name="あ４２０" localSheetId="88">[22]処理機能記述!#REF!</definedName>
    <definedName name="あ４２０" localSheetId="89">[22]処理機能記述!#REF!</definedName>
    <definedName name="あ４２０" localSheetId="90">[22]処理機能記述!#REF!</definedName>
    <definedName name="あ４２０" localSheetId="91">[22]処理機能記述!#REF!</definedName>
    <definedName name="あ４２０" localSheetId="92">[22]処理機能記述!#REF!</definedName>
    <definedName name="あ４２０" localSheetId="93">[22]処理機能記述!#REF!</definedName>
    <definedName name="あ４２０" localSheetId="94">[22]処理機能記述!#REF!</definedName>
    <definedName name="あ４２０" localSheetId="95">[22]処理機能記述!#REF!</definedName>
    <definedName name="あ４２０" localSheetId="96">[22]処理機能記述!#REF!</definedName>
    <definedName name="あ４２０" localSheetId="97">[22]処理機能記述!#REF!</definedName>
    <definedName name="あ４２０" localSheetId="98">[22]処理機能記述!#REF!</definedName>
    <definedName name="あ４２０" localSheetId="99">[22]処理機能記述!#REF!</definedName>
    <definedName name="あ４２０" localSheetId="15">[22]処理機能記述!#REF!</definedName>
    <definedName name="あ４２０" localSheetId="16">[22]処理機能記述!#REF!</definedName>
    <definedName name="あ４２０" localSheetId="17">[22]処理機能記述!#REF!</definedName>
    <definedName name="あ４２０" localSheetId="18">[22]処理機能記述!#REF!</definedName>
    <definedName name="あ４２０" localSheetId="19">[22]処理機能記述!#REF!</definedName>
    <definedName name="あ４２０" localSheetId="20">[22]処理機能記述!#REF!</definedName>
    <definedName name="あ４２０" localSheetId="21">[22]処理機能記述!#REF!</definedName>
    <definedName name="あ４２０" localSheetId="14">[22]処理機能記述!#REF!</definedName>
    <definedName name="あ４２０" localSheetId="7">[22]処理機能記述!#REF!</definedName>
    <definedName name="あ４２０" localSheetId="8">[22]処理機能記述!#REF!</definedName>
    <definedName name="あ４２０" localSheetId="9">[22]処理機能記述!#REF!</definedName>
    <definedName name="あ４２０" localSheetId="10">[22]処理機能記述!#REF!</definedName>
    <definedName name="あ４２０" localSheetId="11">[22]処理機能記述!#REF!</definedName>
    <definedName name="あ４２０" localSheetId="12">[22]処理機能記述!#REF!</definedName>
    <definedName name="あ４２０" localSheetId="13">[22]処理機能記述!#REF!</definedName>
    <definedName name="あ４２０" localSheetId="5">[22]処理機能記述!#REF!</definedName>
    <definedName name="あ４２０" localSheetId="6">[22]処理機能記述!#REF!</definedName>
    <definedName name="あ４２０">[22]処理機能記述!#REF!</definedName>
    <definedName name="あ４５０" localSheetId="45">[22]処理機能記述!#REF!</definedName>
    <definedName name="あ４５０" localSheetId="43">[22]処理機能記述!#REF!</definedName>
    <definedName name="あ４５０" localSheetId="44">[22]処理機能記述!#REF!</definedName>
    <definedName name="あ４５０" localSheetId="46">[22]処理機能記述!#REF!</definedName>
    <definedName name="あ４５０" localSheetId="47">[22]処理機能記述!#REF!</definedName>
    <definedName name="あ４５０" localSheetId="48">[22]処理機能記述!#REF!</definedName>
    <definedName name="あ４５０" localSheetId="49">[22]処理機能記述!#REF!</definedName>
    <definedName name="あ４５０" localSheetId="50">[22]処理機能記述!#REF!</definedName>
    <definedName name="あ４５０" localSheetId="51">[22]処理機能記述!#REF!</definedName>
    <definedName name="あ４５０" localSheetId="52">[22]処理機能記述!#REF!</definedName>
    <definedName name="あ４５０" localSheetId="53">[22]処理機能記述!#REF!</definedName>
    <definedName name="あ４５０" localSheetId="54">[22]処理機能記述!#REF!</definedName>
    <definedName name="あ４５０" localSheetId="55">[22]処理機能記述!#REF!</definedName>
    <definedName name="あ４５０" localSheetId="56">[22]処理機能記述!#REF!</definedName>
    <definedName name="あ４５０" localSheetId="57">[22]処理機能記述!#REF!</definedName>
    <definedName name="あ４５０" localSheetId="58">[22]処理機能記述!#REF!</definedName>
    <definedName name="あ４５０" localSheetId="59">[22]処理機能記述!#REF!</definedName>
    <definedName name="あ４５０" localSheetId="60">[22]処理機能記述!#REF!</definedName>
    <definedName name="あ４５０" localSheetId="61">[22]処理機能記述!#REF!</definedName>
    <definedName name="あ４５０" localSheetId="62">[22]処理機能記述!#REF!</definedName>
    <definedName name="あ４５０" localSheetId="63">[22]処理機能記述!#REF!</definedName>
    <definedName name="あ４５０" localSheetId="64">[22]処理機能記述!#REF!</definedName>
    <definedName name="あ４５０" localSheetId="65">[22]処理機能記述!#REF!</definedName>
    <definedName name="あ４５０" localSheetId="66">[22]処理機能記述!#REF!</definedName>
    <definedName name="あ４５０" localSheetId="67">[22]処理機能記述!#REF!</definedName>
    <definedName name="あ４５０" localSheetId="68">[22]処理機能記述!#REF!</definedName>
    <definedName name="あ４５０" localSheetId="69">[22]処理機能記述!#REF!</definedName>
    <definedName name="あ４５０" localSheetId="70">[22]処理機能記述!#REF!</definedName>
    <definedName name="あ４５０" localSheetId="71">[22]処理機能記述!#REF!</definedName>
    <definedName name="あ４５０" localSheetId="72">[22]処理機能記述!#REF!</definedName>
    <definedName name="あ４５０" localSheetId="73">[22]処理機能記述!#REF!</definedName>
    <definedName name="あ４５０" localSheetId="74">[22]処理機能記述!#REF!</definedName>
    <definedName name="あ４５０" localSheetId="75">[22]処理機能記述!#REF!</definedName>
    <definedName name="あ４５０" localSheetId="76">[22]処理機能記述!#REF!</definedName>
    <definedName name="あ４５０" localSheetId="77">[22]処理機能記述!#REF!</definedName>
    <definedName name="あ４５０" localSheetId="78">[22]処理機能記述!#REF!</definedName>
    <definedName name="あ４５０" localSheetId="79">[22]処理機能記述!#REF!</definedName>
    <definedName name="あ４５０" localSheetId="80">[22]処理機能記述!#REF!</definedName>
    <definedName name="あ４５０" localSheetId="81">[22]処理機能記述!#REF!</definedName>
    <definedName name="あ４５０" localSheetId="82">[22]処理機能記述!#REF!</definedName>
    <definedName name="あ４５０" localSheetId="83">[22]処理機能記述!#REF!</definedName>
    <definedName name="あ４５０" localSheetId="84">[22]処理機能記述!#REF!</definedName>
    <definedName name="あ４５０" localSheetId="85">[22]処理機能記述!#REF!</definedName>
    <definedName name="あ４５０" localSheetId="86">[22]処理機能記述!#REF!</definedName>
    <definedName name="あ４５０" localSheetId="87">[22]処理機能記述!#REF!</definedName>
    <definedName name="あ４５０" localSheetId="88">[22]処理機能記述!#REF!</definedName>
    <definedName name="あ４５０" localSheetId="89">[22]処理機能記述!#REF!</definedName>
    <definedName name="あ４５０" localSheetId="90">[22]処理機能記述!#REF!</definedName>
    <definedName name="あ４５０" localSheetId="91">[22]処理機能記述!#REF!</definedName>
    <definedName name="あ４５０" localSheetId="92">[22]処理機能記述!#REF!</definedName>
    <definedName name="あ４５０" localSheetId="93">[22]処理機能記述!#REF!</definedName>
    <definedName name="あ４５０" localSheetId="94">[22]処理機能記述!#REF!</definedName>
    <definedName name="あ４５０" localSheetId="95">[22]処理機能記述!#REF!</definedName>
    <definedName name="あ４５０" localSheetId="96">[22]処理機能記述!#REF!</definedName>
    <definedName name="あ４５０" localSheetId="97">[22]処理機能記述!#REF!</definedName>
    <definedName name="あ４５０" localSheetId="98">[22]処理機能記述!#REF!</definedName>
    <definedName name="あ４５０" localSheetId="99">[22]処理機能記述!#REF!</definedName>
    <definedName name="あ４５０">[22]処理機能記述!#REF!</definedName>
    <definedName name="あ５００" localSheetId="22">#REF!</definedName>
    <definedName name="あ５００" localSheetId="23">#REF!</definedName>
    <definedName name="あ５００" localSheetId="24">#REF!</definedName>
    <definedName name="あ５００" localSheetId="25">#REF!</definedName>
    <definedName name="あ５００" localSheetId="26">#REF!</definedName>
    <definedName name="あ５００" localSheetId="27">#REF!</definedName>
    <definedName name="あ５００" localSheetId="28">#REF!</definedName>
    <definedName name="あ５００" localSheetId="29">#REF!</definedName>
    <definedName name="あ５００" localSheetId="30">#REF!</definedName>
    <definedName name="あ５００" localSheetId="31">#REF!</definedName>
    <definedName name="あ５００" localSheetId="32">#REF!</definedName>
    <definedName name="あ５００" localSheetId="33">#REF!</definedName>
    <definedName name="あ５００" localSheetId="34">#REF!</definedName>
    <definedName name="あ５００" localSheetId="35">#REF!</definedName>
    <definedName name="あ５００" localSheetId="36">#REF!</definedName>
    <definedName name="あ５００" localSheetId="37">#REF!</definedName>
    <definedName name="あ５００" localSheetId="38">#REF!</definedName>
    <definedName name="あ５００" localSheetId="39">#REF!</definedName>
    <definedName name="あ５００" localSheetId="40">#REF!</definedName>
    <definedName name="あ５００" localSheetId="41">#REF!</definedName>
    <definedName name="あ５００" localSheetId="42">#REF!</definedName>
    <definedName name="あ５００" localSheetId="45">#REF!</definedName>
    <definedName name="あ５００" localSheetId="43">#REF!</definedName>
    <definedName name="あ５００" localSheetId="44">#REF!</definedName>
    <definedName name="あ５００" localSheetId="46">#REF!</definedName>
    <definedName name="あ５００" localSheetId="47">#REF!</definedName>
    <definedName name="あ５００" localSheetId="48">#REF!</definedName>
    <definedName name="あ５００" localSheetId="49">#REF!</definedName>
    <definedName name="あ５００" localSheetId="50">#REF!</definedName>
    <definedName name="あ５００" localSheetId="51">#REF!</definedName>
    <definedName name="あ５００" localSheetId="52">#REF!</definedName>
    <definedName name="あ５００" localSheetId="53">#REF!</definedName>
    <definedName name="あ５００" localSheetId="54">#REF!</definedName>
    <definedName name="あ５００" localSheetId="55">#REF!</definedName>
    <definedName name="あ５００" localSheetId="56">#REF!</definedName>
    <definedName name="あ５００" localSheetId="57">#REF!</definedName>
    <definedName name="あ５００" localSheetId="58">#REF!</definedName>
    <definedName name="あ５００" localSheetId="59">#REF!</definedName>
    <definedName name="あ５００" localSheetId="60">#REF!</definedName>
    <definedName name="あ５００" localSheetId="61">#REF!</definedName>
    <definedName name="あ５００" localSheetId="62">#REF!</definedName>
    <definedName name="あ５００" localSheetId="63">#REF!</definedName>
    <definedName name="あ５００" localSheetId="64">#REF!</definedName>
    <definedName name="あ５００" localSheetId="65">#REF!</definedName>
    <definedName name="あ５００" localSheetId="66">#REF!</definedName>
    <definedName name="あ５００" localSheetId="67">#REF!</definedName>
    <definedName name="あ５００" localSheetId="68">#REF!</definedName>
    <definedName name="あ５００" localSheetId="69">#REF!</definedName>
    <definedName name="あ５００" localSheetId="70">#REF!</definedName>
    <definedName name="あ５００" localSheetId="71">#REF!</definedName>
    <definedName name="あ５００" localSheetId="72">#REF!</definedName>
    <definedName name="あ５００" localSheetId="73">#REF!</definedName>
    <definedName name="あ５００" localSheetId="74">#REF!</definedName>
    <definedName name="あ５００" localSheetId="75">#REF!</definedName>
    <definedName name="あ５００" localSheetId="76">#REF!</definedName>
    <definedName name="あ５００" localSheetId="77">#REF!</definedName>
    <definedName name="あ５００" localSheetId="78">#REF!</definedName>
    <definedName name="あ５００" localSheetId="79">#REF!</definedName>
    <definedName name="あ５００" localSheetId="80">#REF!</definedName>
    <definedName name="あ５００" localSheetId="81">#REF!</definedName>
    <definedName name="あ５００" localSheetId="82">#REF!</definedName>
    <definedName name="あ５００" localSheetId="83">#REF!</definedName>
    <definedName name="あ５００" localSheetId="84">#REF!</definedName>
    <definedName name="あ５００" localSheetId="85">#REF!</definedName>
    <definedName name="あ５００" localSheetId="86">#REF!</definedName>
    <definedName name="あ５００" localSheetId="87">#REF!</definedName>
    <definedName name="あ５００" localSheetId="88">#REF!</definedName>
    <definedName name="あ５００" localSheetId="89">#REF!</definedName>
    <definedName name="あ５００" localSheetId="90">#REF!</definedName>
    <definedName name="あ５００" localSheetId="91">#REF!</definedName>
    <definedName name="あ５００" localSheetId="92">#REF!</definedName>
    <definedName name="あ５００" localSheetId="93">#REF!</definedName>
    <definedName name="あ５００" localSheetId="94">#REF!</definedName>
    <definedName name="あ５００" localSheetId="95">#REF!</definedName>
    <definedName name="あ５００" localSheetId="96">#REF!</definedName>
    <definedName name="あ５００" localSheetId="97">#REF!</definedName>
    <definedName name="あ５００" localSheetId="98">#REF!</definedName>
    <definedName name="あ５００" localSheetId="99">#REF!</definedName>
    <definedName name="あ５００" localSheetId="15">#REF!</definedName>
    <definedName name="あ５００" localSheetId="16">#REF!</definedName>
    <definedName name="あ５００" localSheetId="17">#REF!</definedName>
    <definedName name="あ５００" localSheetId="18">#REF!</definedName>
    <definedName name="あ５００" localSheetId="19">#REF!</definedName>
    <definedName name="あ５００" localSheetId="20">#REF!</definedName>
    <definedName name="あ５００" localSheetId="21">#REF!</definedName>
    <definedName name="あ５００" localSheetId="14">#REF!</definedName>
    <definedName name="あ５００" localSheetId="7">#REF!</definedName>
    <definedName name="あ５００" localSheetId="8">#REF!</definedName>
    <definedName name="あ５００" localSheetId="9">#REF!</definedName>
    <definedName name="あ５００" localSheetId="10">#REF!</definedName>
    <definedName name="あ５００" localSheetId="11">#REF!</definedName>
    <definedName name="あ５００" localSheetId="12">#REF!</definedName>
    <definedName name="あ５００" localSheetId="13">#REF!</definedName>
    <definedName name="あ５００" localSheetId="5">#REF!</definedName>
    <definedName name="あ５００" localSheetId="6">#REF!</definedName>
    <definedName name="あ５００">#REF!</definedName>
    <definedName name="あああ" localSheetId="45">#REF!</definedName>
    <definedName name="あああ" localSheetId="43">#REF!</definedName>
    <definedName name="あああ" localSheetId="44">#REF!</definedName>
    <definedName name="あああ" localSheetId="46">#REF!</definedName>
    <definedName name="あああ" localSheetId="47">#REF!</definedName>
    <definedName name="あああ" localSheetId="48">#REF!</definedName>
    <definedName name="あああ" localSheetId="49">#REF!</definedName>
    <definedName name="あああ" localSheetId="50">#REF!</definedName>
    <definedName name="あああ" localSheetId="51">#REF!</definedName>
    <definedName name="あああ" localSheetId="52">#REF!</definedName>
    <definedName name="あああ" localSheetId="53">#REF!</definedName>
    <definedName name="あああ" localSheetId="54">#REF!</definedName>
    <definedName name="あああ" localSheetId="55">#REF!</definedName>
    <definedName name="あああ" localSheetId="56">#REF!</definedName>
    <definedName name="あああ" localSheetId="57">#REF!</definedName>
    <definedName name="あああ" localSheetId="58">#REF!</definedName>
    <definedName name="あああ" localSheetId="59">#REF!</definedName>
    <definedName name="あああ" localSheetId="60">#REF!</definedName>
    <definedName name="あああ" localSheetId="61">#REF!</definedName>
    <definedName name="あああ" localSheetId="62">#REF!</definedName>
    <definedName name="あああ" localSheetId="63">#REF!</definedName>
    <definedName name="あああ" localSheetId="64">#REF!</definedName>
    <definedName name="あああ" localSheetId="65">#REF!</definedName>
    <definedName name="あああ" localSheetId="66">#REF!</definedName>
    <definedName name="あああ" localSheetId="67">#REF!</definedName>
    <definedName name="あああ" localSheetId="68">#REF!</definedName>
    <definedName name="あああ" localSheetId="69">#REF!</definedName>
    <definedName name="あああ" localSheetId="70">#REF!</definedName>
    <definedName name="あああ" localSheetId="71">#REF!</definedName>
    <definedName name="あああ" localSheetId="72">#REF!</definedName>
    <definedName name="あああ" localSheetId="73">#REF!</definedName>
    <definedName name="あああ" localSheetId="74">#REF!</definedName>
    <definedName name="あああ" localSheetId="75">#REF!</definedName>
    <definedName name="あああ" localSheetId="76">#REF!</definedName>
    <definedName name="あああ" localSheetId="77">#REF!</definedName>
    <definedName name="あああ" localSheetId="78">#REF!</definedName>
    <definedName name="あああ" localSheetId="79">#REF!</definedName>
    <definedName name="あああ" localSheetId="80">#REF!</definedName>
    <definedName name="あああ" localSheetId="81">#REF!</definedName>
    <definedName name="あああ" localSheetId="82">#REF!</definedName>
    <definedName name="あああ" localSheetId="83">#REF!</definedName>
    <definedName name="あああ" localSheetId="84">#REF!</definedName>
    <definedName name="あああ" localSheetId="85">#REF!</definedName>
    <definedName name="あああ" localSheetId="86">#REF!</definedName>
    <definedName name="あああ" localSheetId="87">#REF!</definedName>
    <definedName name="あああ" localSheetId="88">#REF!</definedName>
    <definedName name="あああ" localSheetId="89">#REF!</definedName>
    <definedName name="あああ" localSheetId="90">#REF!</definedName>
    <definedName name="あああ" localSheetId="91">#REF!</definedName>
    <definedName name="あああ" localSheetId="92">#REF!</definedName>
    <definedName name="あああ" localSheetId="93">#REF!</definedName>
    <definedName name="あああ" localSheetId="94">#REF!</definedName>
    <definedName name="あああ" localSheetId="95">#REF!</definedName>
    <definedName name="あああ" localSheetId="96">#REF!</definedName>
    <definedName name="あああ" localSheetId="97">#REF!</definedName>
    <definedName name="あああ" localSheetId="98">#REF!</definedName>
    <definedName name="あああ" localSheetId="99">#REF!</definedName>
    <definedName name="あああ" localSheetId="5">#REF!</definedName>
    <definedName name="あああ">#REF!</definedName>
    <definedName name="いいい" localSheetId="45">#REF!</definedName>
    <definedName name="いいい" localSheetId="43">#REF!</definedName>
    <definedName name="いいい" localSheetId="44">#REF!</definedName>
    <definedName name="いいい" localSheetId="46">#REF!</definedName>
    <definedName name="いいい" localSheetId="47">#REF!</definedName>
    <definedName name="いいい" localSheetId="48">#REF!</definedName>
    <definedName name="いいい" localSheetId="49">#REF!</definedName>
    <definedName name="いいい" localSheetId="50">#REF!</definedName>
    <definedName name="いいい" localSheetId="51">#REF!</definedName>
    <definedName name="いいい" localSheetId="52">#REF!</definedName>
    <definedName name="いいい" localSheetId="53">#REF!</definedName>
    <definedName name="いいい" localSheetId="54">#REF!</definedName>
    <definedName name="いいい" localSheetId="55">#REF!</definedName>
    <definedName name="いいい" localSheetId="56">#REF!</definedName>
    <definedName name="いいい" localSheetId="57">#REF!</definedName>
    <definedName name="いいい" localSheetId="58">#REF!</definedName>
    <definedName name="いいい" localSheetId="59">#REF!</definedName>
    <definedName name="いいい" localSheetId="60">#REF!</definedName>
    <definedName name="いいい" localSheetId="61">#REF!</definedName>
    <definedName name="いいい" localSheetId="62">#REF!</definedName>
    <definedName name="いいい" localSheetId="63">#REF!</definedName>
    <definedName name="いいい" localSheetId="64">#REF!</definedName>
    <definedName name="いいい" localSheetId="65">#REF!</definedName>
    <definedName name="いいい" localSheetId="66">#REF!</definedName>
    <definedName name="いいい" localSheetId="67">#REF!</definedName>
    <definedName name="いいい" localSheetId="68">#REF!</definedName>
    <definedName name="いいい" localSheetId="69">#REF!</definedName>
    <definedName name="いいい" localSheetId="70">#REF!</definedName>
    <definedName name="いいい" localSheetId="71">#REF!</definedName>
    <definedName name="いいい" localSheetId="72">#REF!</definedName>
    <definedName name="いいい" localSheetId="73">#REF!</definedName>
    <definedName name="いいい" localSheetId="74">#REF!</definedName>
    <definedName name="いいい" localSheetId="75">#REF!</definedName>
    <definedName name="いいい" localSheetId="76">#REF!</definedName>
    <definedName name="いいい" localSheetId="77">#REF!</definedName>
    <definedName name="いいい" localSheetId="78">#REF!</definedName>
    <definedName name="いいい" localSheetId="79">#REF!</definedName>
    <definedName name="いいい" localSheetId="80">#REF!</definedName>
    <definedName name="いいい" localSheetId="81">#REF!</definedName>
    <definedName name="いいい" localSheetId="82">#REF!</definedName>
    <definedName name="いいい" localSheetId="83">#REF!</definedName>
    <definedName name="いいい" localSheetId="84">#REF!</definedName>
    <definedName name="いいい" localSheetId="85">#REF!</definedName>
    <definedName name="いいい" localSheetId="86">#REF!</definedName>
    <definedName name="いいい" localSheetId="87">#REF!</definedName>
    <definedName name="いいい" localSheetId="88">#REF!</definedName>
    <definedName name="いいい" localSheetId="89">#REF!</definedName>
    <definedName name="いいい" localSheetId="90">#REF!</definedName>
    <definedName name="いいい" localSheetId="91">#REF!</definedName>
    <definedName name="いいい" localSheetId="92">#REF!</definedName>
    <definedName name="いいい" localSheetId="93">#REF!</definedName>
    <definedName name="いいい" localSheetId="94">#REF!</definedName>
    <definedName name="いいい" localSheetId="95">#REF!</definedName>
    <definedName name="いいい" localSheetId="96">#REF!</definedName>
    <definedName name="いいい" localSheetId="97">#REF!</definedName>
    <definedName name="いいい" localSheetId="98">#REF!</definedName>
    <definedName name="いいい" localSheetId="99">#REF!</definedName>
    <definedName name="いいい">#REF!</definedName>
    <definedName name="ｽﾐﾄﾛ材CIF単価ﾄﾞﾙ" localSheetId="45">#REF!</definedName>
    <definedName name="ｽﾐﾄﾛ材CIF単価ﾄﾞﾙ" localSheetId="43">#REF!</definedName>
    <definedName name="ｽﾐﾄﾛ材CIF単価ﾄﾞﾙ" localSheetId="44">#REF!</definedName>
    <definedName name="ｽﾐﾄﾛ材CIF単価ﾄﾞﾙ" localSheetId="46">#REF!</definedName>
    <definedName name="ｽﾐﾄﾛ材CIF単価ﾄﾞﾙ" localSheetId="47">#REF!</definedName>
    <definedName name="ｽﾐﾄﾛ材CIF単価ﾄﾞﾙ" localSheetId="48">#REF!</definedName>
    <definedName name="ｽﾐﾄﾛ材CIF単価ﾄﾞﾙ" localSheetId="49">#REF!</definedName>
    <definedName name="ｽﾐﾄﾛ材CIF単価ﾄﾞﾙ" localSheetId="50">#REF!</definedName>
    <definedName name="ｽﾐﾄﾛ材CIF単価ﾄﾞﾙ" localSheetId="51">#REF!</definedName>
    <definedName name="ｽﾐﾄﾛ材CIF単価ﾄﾞﾙ" localSheetId="52">#REF!</definedName>
    <definedName name="ｽﾐﾄﾛ材CIF単価ﾄﾞﾙ" localSheetId="53">#REF!</definedName>
    <definedName name="ｽﾐﾄﾛ材CIF単価ﾄﾞﾙ" localSheetId="54">#REF!</definedName>
    <definedName name="ｽﾐﾄﾛ材CIF単価ﾄﾞﾙ" localSheetId="55">#REF!</definedName>
    <definedName name="ｽﾐﾄﾛ材CIF単価ﾄﾞﾙ" localSheetId="56">#REF!</definedName>
    <definedName name="ｽﾐﾄﾛ材CIF単価ﾄﾞﾙ" localSheetId="57">#REF!</definedName>
    <definedName name="ｽﾐﾄﾛ材CIF単価ﾄﾞﾙ" localSheetId="58">#REF!</definedName>
    <definedName name="ｽﾐﾄﾛ材CIF単価ﾄﾞﾙ" localSheetId="59">#REF!</definedName>
    <definedName name="ｽﾐﾄﾛ材CIF単価ﾄﾞﾙ" localSheetId="60">#REF!</definedName>
    <definedName name="ｽﾐﾄﾛ材CIF単価ﾄﾞﾙ" localSheetId="61">#REF!</definedName>
    <definedName name="ｽﾐﾄﾛ材CIF単価ﾄﾞﾙ" localSheetId="62">#REF!</definedName>
    <definedName name="ｽﾐﾄﾛ材CIF単価ﾄﾞﾙ" localSheetId="63">#REF!</definedName>
    <definedName name="ｽﾐﾄﾛ材CIF単価ﾄﾞﾙ" localSheetId="64">#REF!</definedName>
    <definedName name="ｽﾐﾄﾛ材CIF単価ﾄﾞﾙ" localSheetId="65">#REF!</definedName>
    <definedName name="ｽﾐﾄﾛ材CIF単価ﾄﾞﾙ" localSheetId="66">#REF!</definedName>
    <definedName name="ｽﾐﾄﾛ材CIF単価ﾄﾞﾙ" localSheetId="67">#REF!</definedName>
    <definedName name="ｽﾐﾄﾛ材CIF単価ﾄﾞﾙ" localSheetId="68">#REF!</definedName>
    <definedName name="ｽﾐﾄﾛ材CIF単価ﾄﾞﾙ" localSheetId="69">#REF!</definedName>
    <definedName name="ｽﾐﾄﾛ材CIF単価ﾄﾞﾙ" localSheetId="70">#REF!</definedName>
    <definedName name="ｽﾐﾄﾛ材CIF単価ﾄﾞﾙ" localSheetId="71">#REF!</definedName>
    <definedName name="ｽﾐﾄﾛ材CIF単価ﾄﾞﾙ" localSheetId="72">#REF!</definedName>
    <definedName name="ｽﾐﾄﾛ材CIF単価ﾄﾞﾙ" localSheetId="73">#REF!</definedName>
    <definedName name="ｽﾐﾄﾛ材CIF単価ﾄﾞﾙ" localSheetId="74">#REF!</definedName>
    <definedName name="ｽﾐﾄﾛ材CIF単価ﾄﾞﾙ" localSheetId="75">#REF!</definedName>
    <definedName name="ｽﾐﾄﾛ材CIF単価ﾄﾞﾙ" localSheetId="76">#REF!</definedName>
    <definedName name="ｽﾐﾄﾛ材CIF単価ﾄﾞﾙ" localSheetId="77">#REF!</definedName>
    <definedName name="ｽﾐﾄﾛ材CIF単価ﾄﾞﾙ" localSheetId="78">#REF!</definedName>
    <definedName name="ｽﾐﾄﾛ材CIF単価ﾄﾞﾙ" localSheetId="79">#REF!</definedName>
    <definedName name="ｽﾐﾄﾛ材CIF単価ﾄﾞﾙ" localSheetId="80">#REF!</definedName>
    <definedName name="ｽﾐﾄﾛ材CIF単価ﾄﾞﾙ" localSheetId="81">#REF!</definedName>
    <definedName name="ｽﾐﾄﾛ材CIF単価ﾄﾞﾙ" localSheetId="82">#REF!</definedName>
    <definedName name="ｽﾐﾄﾛ材CIF単価ﾄﾞﾙ" localSheetId="83">#REF!</definedName>
    <definedName name="ｽﾐﾄﾛ材CIF単価ﾄﾞﾙ" localSheetId="84">#REF!</definedName>
    <definedName name="ｽﾐﾄﾛ材CIF単価ﾄﾞﾙ" localSheetId="85">#REF!</definedName>
    <definedName name="ｽﾐﾄﾛ材CIF単価ﾄﾞﾙ" localSheetId="86">#REF!</definedName>
    <definedName name="ｽﾐﾄﾛ材CIF単価ﾄﾞﾙ" localSheetId="87">#REF!</definedName>
    <definedName name="ｽﾐﾄﾛ材CIF単価ﾄﾞﾙ" localSheetId="88">#REF!</definedName>
    <definedName name="ｽﾐﾄﾛ材CIF単価ﾄﾞﾙ" localSheetId="89">#REF!</definedName>
    <definedName name="ｽﾐﾄﾛ材CIF単価ﾄﾞﾙ" localSheetId="90">#REF!</definedName>
    <definedName name="ｽﾐﾄﾛ材CIF単価ﾄﾞﾙ" localSheetId="91">#REF!</definedName>
    <definedName name="ｽﾐﾄﾛ材CIF単価ﾄﾞﾙ" localSheetId="92">#REF!</definedName>
    <definedName name="ｽﾐﾄﾛ材CIF単価ﾄﾞﾙ" localSheetId="93">#REF!</definedName>
    <definedName name="ｽﾐﾄﾛ材CIF単価ﾄﾞﾙ" localSheetId="94">#REF!</definedName>
    <definedName name="ｽﾐﾄﾛ材CIF単価ﾄﾞﾙ" localSheetId="95">#REF!</definedName>
    <definedName name="ｽﾐﾄﾛ材CIF単価ﾄﾞﾙ" localSheetId="96">#REF!</definedName>
    <definedName name="ｽﾐﾄﾛ材CIF単価ﾄﾞﾙ" localSheetId="97">#REF!</definedName>
    <definedName name="ｽﾐﾄﾛ材CIF単価ﾄﾞﾙ" localSheetId="98">#REF!</definedName>
    <definedName name="ｽﾐﾄﾛ材CIF単価ﾄﾞﾙ" localSheetId="99">#REF!</definedName>
    <definedName name="ｽﾐﾄﾛ材CIF単価ﾄﾞﾙ">#REF!</definedName>
    <definedName name="ｽﾐﾄﾛ材CIF率" localSheetId="45">#REF!</definedName>
    <definedName name="ｽﾐﾄﾛ材CIF率" localSheetId="43">#REF!</definedName>
    <definedName name="ｽﾐﾄﾛ材CIF率" localSheetId="44">#REF!</definedName>
    <definedName name="ｽﾐﾄﾛ材CIF率" localSheetId="46">#REF!</definedName>
    <definedName name="ｽﾐﾄﾛ材CIF率" localSheetId="47">#REF!</definedName>
    <definedName name="ｽﾐﾄﾛ材CIF率" localSheetId="48">#REF!</definedName>
    <definedName name="ｽﾐﾄﾛ材CIF率" localSheetId="49">#REF!</definedName>
    <definedName name="ｽﾐﾄﾛ材CIF率" localSheetId="50">#REF!</definedName>
    <definedName name="ｽﾐﾄﾛ材CIF率" localSheetId="51">#REF!</definedName>
    <definedName name="ｽﾐﾄﾛ材CIF率" localSheetId="52">#REF!</definedName>
    <definedName name="ｽﾐﾄﾛ材CIF率" localSheetId="53">#REF!</definedName>
    <definedName name="ｽﾐﾄﾛ材CIF率" localSheetId="54">#REF!</definedName>
    <definedName name="ｽﾐﾄﾛ材CIF率" localSheetId="55">#REF!</definedName>
    <definedName name="ｽﾐﾄﾛ材CIF率" localSheetId="56">#REF!</definedName>
    <definedName name="ｽﾐﾄﾛ材CIF率" localSheetId="57">#REF!</definedName>
    <definedName name="ｽﾐﾄﾛ材CIF率" localSheetId="58">#REF!</definedName>
    <definedName name="ｽﾐﾄﾛ材CIF率" localSheetId="59">#REF!</definedName>
    <definedName name="ｽﾐﾄﾛ材CIF率" localSheetId="60">#REF!</definedName>
    <definedName name="ｽﾐﾄﾛ材CIF率" localSheetId="61">#REF!</definedName>
    <definedName name="ｽﾐﾄﾛ材CIF率" localSheetId="62">#REF!</definedName>
    <definedName name="ｽﾐﾄﾛ材CIF率" localSheetId="63">#REF!</definedName>
    <definedName name="ｽﾐﾄﾛ材CIF率" localSheetId="64">#REF!</definedName>
    <definedName name="ｽﾐﾄﾛ材CIF率" localSheetId="65">#REF!</definedName>
    <definedName name="ｽﾐﾄﾛ材CIF率" localSheetId="66">#REF!</definedName>
    <definedName name="ｽﾐﾄﾛ材CIF率" localSheetId="67">#REF!</definedName>
    <definedName name="ｽﾐﾄﾛ材CIF率" localSheetId="68">#REF!</definedName>
    <definedName name="ｽﾐﾄﾛ材CIF率" localSheetId="69">#REF!</definedName>
    <definedName name="ｽﾐﾄﾛ材CIF率" localSheetId="70">#REF!</definedName>
    <definedName name="ｽﾐﾄﾛ材CIF率" localSheetId="71">#REF!</definedName>
    <definedName name="ｽﾐﾄﾛ材CIF率" localSheetId="72">#REF!</definedName>
    <definedName name="ｽﾐﾄﾛ材CIF率" localSheetId="73">#REF!</definedName>
    <definedName name="ｽﾐﾄﾛ材CIF率" localSheetId="74">#REF!</definedName>
    <definedName name="ｽﾐﾄﾛ材CIF率" localSheetId="75">#REF!</definedName>
    <definedName name="ｽﾐﾄﾛ材CIF率" localSheetId="76">#REF!</definedName>
    <definedName name="ｽﾐﾄﾛ材CIF率" localSheetId="77">#REF!</definedName>
    <definedName name="ｽﾐﾄﾛ材CIF率" localSheetId="78">#REF!</definedName>
    <definedName name="ｽﾐﾄﾛ材CIF率" localSheetId="79">#REF!</definedName>
    <definedName name="ｽﾐﾄﾛ材CIF率" localSheetId="80">#REF!</definedName>
    <definedName name="ｽﾐﾄﾛ材CIF率" localSheetId="81">#REF!</definedName>
    <definedName name="ｽﾐﾄﾛ材CIF率" localSheetId="82">#REF!</definedName>
    <definedName name="ｽﾐﾄﾛ材CIF率" localSheetId="83">#REF!</definedName>
    <definedName name="ｽﾐﾄﾛ材CIF率" localSheetId="84">#REF!</definedName>
    <definedName name="ｽﾐﾄﾛ材CIF率" localSheetId="85">#REF!</definedName>
    <definedName name="ｽﾐﾄﾛ材CIF率" localSheetId="86">#REF!</definedName>
    <definedName name="ｽﾐﾄﾛ材CIF率" localSheetId="87">#REF!</definedName>
    <definedName name="ｽﾐﾄﾛ材CIF率" localSheetId="88">#REF!</definedName>
    <definedName name="ｽﾐﾄﾛ材CIF率" localSheetId="89">#REF!</definedName>
    <definedName name="ｽﾐﾄﾛ材CIF率" localSheetId="90">#REF!</definedName>
    <definedName name="ｽﾐﾄﾛ材CIF率" localSheetId="91">#REF!</definedName>
    <definedName name="ｽﾐﾄﾛ材CIF率" localSheetId="92">#REF!</definedName>
    <definedName name="ｽﾐﾄﾛ材CIF率" localSheetId="93">#REF!</definedName>
    <definedName name="ｽﾐﾄﾛ材CIF率" localSheetId="94">#REF!</definedName>
    <definedName name="ｽﾐﾄﾛ材CIF率" localSheetId="95">#REF!</definedName>
    <definedName name="ｽﾐﾄﾛ材CIF率" localSheetId="96">#REF!</definedName>
    <definedName name="ｽﾐﾄﾛ材CIF率" localSheetId="97">#REF!</definedName>
    <definedName name="ｽﾐﾄﾛ材CIF率" localSheetId="98">#REF!</definedName>
    <definedName name="ｽﾐﾄﾛ材CIF率" localSheetId="99">#REF!</definedName>
    <definedName name="ｽﾐﾄﾛ材CIF率">#REF!</definedName>
    <definedName name="ｽﾐﾄﾛ材FOB率" localSheetId="45">#REF!</definedName>
    <definedName name="ｽﾐﾄﾛ材FOB率" localSheetId="43">#REF!</definedName>
    <definedName name="ｽﾐﾄﾛ材FOB率" localSheetId="44">#REF!</definedName>
    <definedName name="ｽﾐﾄﾛ材FOB率" localSheetId="46">#REF!</definedName>
    <definedName name="ｽﾐﾄﾛ材FOB率" localSheetId="47">#REF!</definedName>
    <definedName name="ｽﾐﾄﾛ材FOB率" localSheetId="48">#REF!</definedName>
    <definedName name="ｽﾐﾄﾛ材FOB率" localSheetId="49">#REF!</definedName>
    <definedName name="ｽﾐﾄﾛ材FOB率" localSheetId="50">#REF!</definedName>
    <definedName name="ｽﾐﾄﾛ材FOB率" localSheetId="51">#REF!</definedName>
    <definedName name="ｽﾐﾄﾛ材FOB率" localSheetId="52">#REF!</definedName>
    <definedName name="ｽﾐﾄﾛ材FOB率" localSheetId="53">#REF!</definedName>
    <definedName name="ｽﾐﾄﾛ材FOB率" localSheetId="54">#REF!</definedName>
    <definedName name="ｽﾐﾄﾛ材FOB率" localSheetId="55">#REF!</definedName>
    <definedName name="ｽﾐﾄﾛ材FOB率" localSheetId="56">#REF!</definedName>
    <definedName name="ｽﾐﾄﾛ材FOB率" localSheetId="57">#REF!</definedName>
    <definedName name="ｽﾐﾄﾛ材FOB率" localSheetId="58">#REF!</definedName>
    <definedName name="ｽﾐﾄﾛ材FOB率" localSheetId="59">#REF!</definedName>
    <definedName name="ｽﾐﾄﾛ材FOB率" localSheetId="60">#REF!</definedName>
    <definedName name="ｽﾐﾄﾛ材FOB率" localSheetId="61">#REF!</definedName>
    <definedName name="ｽﾐﾄﾛ材FOB率" localSheetId="62">#REF!</definedName>
    <definedName name="ｽﾐﾄﾛ材FOB率" localSheetId="63">#REF!</definedName>
    <definedName name="ｽﾐﾄﾛ材FOB率" localSheetId="64">#REF!</definedName>
    <definedName name="ｽﾐﾄﾛ材FOB率" localSheetId="65">#REF!</definedName>
    <definedName name="ｽﾐﾄﾛ材FOB率" localSheetId="66">#REF!</definedName>
    <definedName name="ｽﾐﾄﾛ材FOB率" localSheetId="67">#REF!</definedName>
    <definedName name="ｽﾐﾄﾛ材FOB率" localSheetId="68">#REF!</definedName>
    <definedName name="ｽﾐﾄﾛ材FOB率" localSheetId="69">#REF!</definedName>
    <definedName name="ｽﾐﾄﾛ材FOB率" localSheetId="70">#REF!</definedName>
    <definedName name="ｽﾐﾄﾛ材FOB率" localSheetId="71">#REF!</definedName>
    <definedName name="ｽﾐﾄﾛ材FOB率" localSheetId="72">#REF!</definedName>
    <definedName name="ｽﾐﾄﾛ材FOB率" localSheetId="73">#REF!</definedName>
    <definedName name="ｽﾐﾄﾛ材FOB率" localSheetId="74">#REF!</definedName>
    <definedName name="ｽﾐﾄﾛ材FOB率" localSheetId="75">#REF!</definedName>
    <definedName name="ｽﾐﾄﾛ材FOB率" localSheetId="76">#REF!</definedName>
    <definedName name="ｽﾐﾄﾛ材FOB率" localSheetId="77">#REF!</definedName>
    <definedName name="ｽﾐﾄﾛ材FOB率" localSheetId="78">#REF!</definedName>
    <definedName name="ｽﾐﾄﾛ材FOB率" localSheetId="79">#REF!</definedName>
    <definedName name="ｽﾐﾄﾛ材FOB率" localSheetId="80">#REF!</definedName>
    <definedName name="ｽﾐﾄﾛ材FOB率" localSheetId="81">#REF!</definedName>
    <definedName name="ｽﾐﾄﾛ材FOB率" localSheetId="82">#REF!</definedName>
    <definedName name="ｽﾐﾄﾛ材FOB率" localSheetId="83">#REF!</definedName>
    <definedName name="ｽﾐﾄﾛ材FOB率" localSheetId="84">#REF!</definedName>
    <definedName name="ｽﾐﾄﾛ材FOB率" localSheetId="85">#REF!</definedName>
    <definedName name="ｽﾐﾄﾛ材FOB率" localSheetId="86">#REF!</definedName>
    <definedName name="ｽﾐﾄﾛ材FOB率" localSheetId="87">#REF!</definedName>
    <definedName name="ｽﾐﾄﾛ材FOB率" localSheetId="88">#REF!</definedName>
    <definedName name="ｽﾐﾄﾛ材FOB率" localSheetId="89">#REF!</definedName>
    <definedName name="ｽﾐﾄﾛ材FOB率" localSheetId="90">#REF!</definedName>
    <definedName name="ｽﾐﾄﾛ材FOB率" localSheetId="91">#REF!</definedName>
    <definedName name="ｽﾐﾄﾛ材FOB率" localSheetId="92">#REF!</definedName>
    <definedName name="ｽﾐﾄﾛ材FOB率" localSheetId="93">#REF!</definedName>
    <definedName name="ｽﾐﾄﾛ材FOB率" localSheetId="94">#REF!</definedName>
    <definedName name="ｽﾐﾄﾛ材FOB率" localSheetId="95">#REF!</definedName>
    <definedName name="ｽﾐﾄﾛ材FOB率" localSheetId="96">#REF!</definedName>
    <definedName name="ｽﾐﾄﾛ材FOB率" localSheetId="97">#REF!</definedName>
    <definedName name="ｽﾐﾄﾛ材FOB率" localSheetId="98">#REF!</definedName>
    <definedName name="ｽﾐﾄﾛ材FOB率" localSheetId="99">#REF!</definedName>
    <definedName name="ｽﾐﾄﾛ材FOB率">#REF!</definedName>
    <definedName name="テーブルレイアウト作成" localSheetId="45">#REF!</definedName>
    <definedName name="テーブルレイアウト作成" localSheetId="43">#REF!</definedName>
    <definedName name="テーブルレイアウト作成" localSheetId="44">#REF!</definedName>
    <definedName name="テーブルレイアウト作成" localSheetId="46">#REF!</definedName>
    <definedName name="テーブルレイアウト作成" localSheetId="47">#REF!</definedName>
    <definedName name="テーブルレイアウト作成" localSheetId="48">#REF!</definedName>
    <definedName name="テーブルレイアウト作成" localSheetId="49">#REF!</definedName>
    <definedName name="テーブルレイアウト作成" localSheetId="50">#REF!</definedName>
    <definedName name="テーブルレイアウト作成" localSheetId="51">#REF!</definedName>
    <definedName name="テーブルレイアウト作成" localSheetId="52">#REF!</definedName>
    <definedName name="テーブルレイアウト作成" localSheetId="53">#REF!</definedName>
    <definedName name="テーブルレイアウト作成" localSheetId="54">#REF!</definedName>
    <definedName name="テーブルレイアウト作成" localSheetId="55">#REF!</definedName>
    <definedName name="テーブルレイアウト作成" localSheetId="56">#REF!</definedName>
    <definedName name="テーブルレイアウト作成" localSheetId="57">#REF!</definedName>
    <definedName name="テーブルレイアウト作成" localSheetId="58">#REF!</definedName>
    <definedName name="テーブルレイアウト作成" localSheetId="59">#REF!</definedName>
    <definedName name="テーブルレイアウト作成" localSheetId="60">#REF!</definedName>
    <definedName name="テーブルレイアウト作成" localSheetId="61">#REF!</definedName>
    <definedName name="テーブルレイアウト作成" localSheetId="62">#REF!</definedName>
    <definedName name="テーブルレイアウト作成" localSheetId="63">#REF!</definedName>
    <definedName name="テーブルレイアウト作成" localSheetId="64">#REF!</definedName>
    <definedName name="テーブルレイアウト作成" localSheetId="65">#REF!</definedName>
    <definedName name="テーブルレイアウト作成" localSheetId="66">#REF!</definedName>
    <definedName name="テーブルレイアウト作成" localSheetId="67">#REF!</definedName>
    <definedName name="テーブルレイアウト作成" localSheetId="68">#REF!</definedName>
    <definedName name="テーブルレイアウト作成" localSheetId="69">#REF!</definedName>
    <definedName name="テーブルレイアウト作成" localSheetId="70">#REF!</definedName>
    <definedName name="テーブルレイアウト作成" localSheetId="71">#REF!</definedName>
    <definedName name="テーブルレイアウト作成" localSheetId="72">#REF!</definedName>
    <definedName name="テーブルレイアウト作成" localSheetId="73">#REF!</definedName>
    <definedName name="テーブルレイアウト作成" localSheetId="74">#REF!</definedName>
    <definedName name="テーブルレイアウト作成" localSheetId="75">#REF!</definedName>
    <definedName name="テーブルレイアウト作成" localSheetId="76">#REF!</definedName>
    <definedName name="テーブルレイアウト作成" localSheetId="77">#REF!</definedName>
    <definedName name="テーブルレイアウト作成" localSheetId="78">#REF!</definedName>
    <definedName name="テーブルレイアウト作成" localSheetId="79">#REF!</definedName>
    <definedName name="テーブルレイアウト作成" localSheetId="80">#REF!</definedName>
    <definedName name="テーブルレイアウト作成" localSheetId="81">#REF!</definedName>
    <definedName name="テーブルレイアウト作成" localSheetId="82">#REF!</definedName>
    <definedName name="テーブルレイアウト作成" localSheetId="83">#REF!</definedName>
    <definedName name="テーブルレイアウト作成" localSheetId="84">#REF!</definedName>
    <definedName name="テーブルレイアウト作成" localSheetId="85">#REF!</definedName>
    <definedName name="テーブルレイアウト作成" localSheetId="86">#REF!</definedName>
    <definedName name="テーブルレイアウト作成" localSheetId="87">#REF!</definedName>
    <definedName name="テーブルレイアウト作成" localSheetId="88">#REF!</definedName>
    <definedName name="テーブルレイアウト作成" localSheetId="89">#REF!</definedName>
    <definedName name="テーブルレイアウト作成" localSheetId="90">#REF!</definedName>
    <definedName name="テーブルレイアウト作成" localSheetId="91">#REF!</definedName>
    <definedName name="テーブルレイアウト作成" localSheetId="92">#REF!</definedName>
    <definedName name="テーブルレイアウト作成" localSheetId="93">#REF!</definedName>
    <definedName name="テーブルレイアウト作成" localSheetId="94">#REF!</definedName>
    <definedName name="テーブルレイアウト作成" localSheetId="95">#REF!</definedName>
    <definedName name="テーブルレイアウト作成" localSheetId="96">#REF!</definedName>
    <definedName name="テーブルレイアウト作成" localSheetId="97">#REF!</definedName>
    <definedName name="テーブルレイアウト作成" localSheetId="98">#REF!</definedName>
    <definedName name="テーブルレイアウト作成" localSheetId="99">#REF!</definedName>
    <definedName name="テーブルレイアウト作成">#REF!</definedName>
    <definedName name="プログラム区分名称">[23]選択項目一覧!$A$1</definedName>
    <definedName name="ﾚｰﾄKD" localSheetId="22">#REF!</definedName>
    <definedName name="ﾚｰﾄKD" localSheetId="23">#REF!</definedName>
    <definedName name="ﾚｰﾄKD" localSheetId="24">#REF!</definedName>
    <definedName name="ﾚｰﾄKD" localSheetId="25">#REF!</definedName>
    <definedName name="ﾚｰﾄKD" localSheetId="26">#REF!</definedName>
    <definedName name="ﾚｰﾄKD" localSheetId="27">#REF!</definedName>
    <definedName name="ﾚｰﾄKD" localSheetId="28">#REF!</definedName>
    <definedName name="ﾚｰﾄKD" localSheetId="29">#REF!</definedName>
    <definedName name="ﾚｰﾄKD" localSheetId="30">#REF!</definedName>
    <definedName name="ﾚｰﾄKD" localSheetId="31">#REF!</definedName>
    <definedName name="ﾚｰﾄKD" localSheetId="32">#REF!</definedName>
    <definedName name="ﾚｰﾄKD" localSheetId="33">#REF!</definedName>
    <definedName name="ﾚｰﾄKD" localSheetId="34">#REF!</definedName>
    <definedName name="ﾚｰﾄKD" localSheetId="35">#REF!</definedName>
    <definedName name="ﾚｰﾄKD" localSheetId="36">#REF!</definedName>
    <definedName name="ﾚｰﾄKD" localSheetId="37">#REF!</definedName>
    <definedName name="ﾚｰﾄKD" localSheetId="38">#REF!</definedName>
    <definedName name="ﾚｰﾄKD" localSheetId="39">#REF!</definedName>
    <definedName name="ﾚｰﾄKD" localSheetId="40">#REF!</definedName>
    <definedName name="ﾚｰﾄKD" localSheetId="41">#REF!</definedName>
    <definedName name="ﾚｰﾄKD" localSheetId="42">#REF!</definedName>
    <definedName name="ﾚｰﾄKD" localSheetId="45">#REF!</definedName>
    <definedName name="ﾚｰﾄKD" localSheetId="43">#REF!</definedName>
    <definedName name="ﾚｰﾄKD" localSheetId="44">#REF!</definedName>
    <definedName name="ﾚｰﾄKD" localSheetId="46">#REF!</definedName>
    <definedName name="ﾚｰﾄKD" localSheetId="47">#REF!</definedName>
    <definedName name="ﾚｰﾄKD" localSheetId="48">#REF!</definedName>
    <definedName name="ﾚｰﾄKD" localSheetId="49">#REF!</definedName>
    <definedName name="ﾚｰﾄKD" localSheetId="50">#REF!</definedName>
    <definedName name="ﾚｰﾄKD" localSheetId="51">#REF!</definedName>
    <definedName name="ﾚｰﾄKD" localSheetId="52">#REF!</definedName>
    <definedName name="ﾚｰﾄKD" localSheetId="53">#REF!</definedName>
    <definedName name="ﾚｰﾄKD" localSheetId="54">#REF!</definedName>
    <definedName name="ﾚｰﾄKD" localSheetId="55">#REF!</definedName>
    <definedName name="ﾚｰﾄKD" localSheetId="56">#REF!</definedName>
    <definedName name="ﾚｰﾄKD" localSheetId="57">#REF!</definedName>
    <definedName name="ﾚｰﾄKD" localSheetId="58">#REF!</definedName>
    <definedName name="ﾚｰﾄKD" localSheetId="59">#REF!</definedName>
    <definedName name="ﾚｰﾄKD" localSheetId="60">#REF!</definedName>
    <definedName name="ﾚｰﾄKD" localSheetId="61">#REF!</definedName>
    <definedName name="ﾚｰﾄKD" localSheetId="62">#REF!</definedName>
    <definedName name="ﾚｰﾄKD" localSheetId="63">#REF!</definedName>
    <definedName name="ﾚｰﾄKD" localSheetId="64">#REF!</definedName>
    <definedName name="ﾚｰﾄKD" localSheetId="65">#REF!</definedName>
    <definedName name="ﾚｰﾄKD" localSheetId="66">#REF!</definedName>
    <definedName name="ﾚｰﾄKD" localSheetId="67">#REF!</definedName>
    <definedName name="ﾚｰﾄKD" localSheetId="68">#REF!</definedName>
    <definedName name="ﾚｰﾄKD" localSheetId="69">#REF!</definedName>
    <definedName name="ﾚｰﾄKD" localSheetId="70">#REF!</definedName>
    <definedName name="ﾚｰﾄKD" localSheetId="71">#REF!</definedName>
    <definedName name="ﾚｰﾄKD" localSheetId="72">#REF!</definedName>
    <definedName name="ﾚｰﾄKD" localSheetId="73">#REF!</definedName>
    <definedName name="ﾚｰﾄKD" localSheetId="74">#REF!</definedName>
    <definedName name="ﾚｰﾄKD" localSheetId="75">#REF!</definedName>
    <definedName name="ﾚｰﾄKD" localSheetId="76">#REF!</definedName>
    <definedName name="ﾚｰﾄKD" localSheetId="77">#REF!</definedName>
    <definedName name="ﾚｰﾄKD" localSheetId="78">#REF!</definedName>
    <definedName name="ﾚｰﾄKD" localSheetId="79">#REF!</definedName>
    <definedName name="ﾚｰﾄKD" localSheetId="80">#REF!</definedName>
    <definedName name="ﾚｰﾄKD" localSheetId="81">#REF!</definedName>
    <definedName name="ﾚｰﾄKD" localSheetId="82">#REF!</definedName>
    <definedName name="ﾚｰﾄKD" localSheetId="83">#REF!</definedName>
    <definedName name="ﾚｰﾄKD" localSheetId="84">#REF!</definedName>
    <definedName name="ﾚｰﾄKD" localSheetId="85">#REF!</definedName>
    <definedName name="ﾚｰﾄKD" localSheetId="86">#REF!</definedName>
    <definedName name="ﾚｰﾄKD" localSheetId="87">#REF!</definedName>
    <definedName name="ﾚｰﾄKD" localSheetId="88">#REF!</definedName>
    <definedName name="ﾚｰﾄKD" localSheetId="89">#REF!</definedName>
    <definedName name="ﾚｰﾄKD" localSheetId="90">#REF!</definedName>
    <definedName name="ﾚｰﾄKD" localSheetId="91">#REF!</definedName>
    <definedName name="ﾚｰﾄKD" localSheetId="92">#REF!</definedName>
    <definedName name="ﾚｰﾄKD" localSheetId="93">#REF!</definedName>
    <definedName name="ﾚｰﾄKD" localSheetId="94">#REF!</definedName>
    <definedName name="ﾚｰﾄKD" localSheetId="95">#REF!</definedName>
    <definedName name="ﾚｰﾄKD" localSheetId="96">#REF!</definedName>
    <definedName name="ﾚｰﾄKD" localSheetId="97">#REF!</definedName>
    <definedName name="ﾚｰﾄKD" localSheetId="98">#REF!</definedName>
    <definedName name="ﾚｰﾄKD" localSheetId="99">#REF!</definedName>
    <definedName name="ﾚｰﾄKD" localSheetId="15">#REF!</definedName>
    <definedName name="ﾚｰﾄKD" localSheetId="16">#REF!</definedName>
    <definedName name="ﾚｰﾄKD" localSheetId="17">#REF!</definedName>
    <definedName name="ﾚｰﾄKD" localSheetId="18">#REF!</definedName>
    <definedName name="ﾚｰﾄKD" localSheetId="19">#REF!</definedName>
    <definedName name="ﾚｰﾄKD" localSheetId="20">#REF!</definedName>
    <definedName name="ﾚｰﾄKD" localSheetId="21">#REF!</definedName>
    <definedName name="ﾚｰﾄKD" localSheetId="14">#REF!</definedName>
    <definedName name="ﾚｰﾄKD" localSheetId="7">#REF!</definedName>
    <definedName name="ﾚｰﾄKD" localSheetId="8">#REF!</definedName>
    <definedName name="ﾚｰﾄKD" localSheetId="9">#REF!</definedName>
    <definedName name="ﾚｰﾄKD" localSheetId="10">#REF!</definedName>
    <definedName name="ﾚｰﾄKD" localSheetId="11">#REF!</definedName>
    <definedName name="ﾚｰﾄKD" localSheetId="12">#REF!</definedName>
    <definedName name="ﾚｰﾄKD" localSheetId="13">#REF!</definedName>
    <definedName name="ﾚｰﾄKD" localSheetId="5">#REF!</definedName>
    <definedName name="ﾚｰﾄKD" localSheetId="6">#REF!</definedName>
    <definedName name="ﾚｰﾄKD">#REF!</definedName>
    <definedName name="ﾚｰﾄKD外" localSheetId="45">#REF!</definedName>
    <definedName name="ﾚｰﾄKD外" localSheetId="43">#REF!</definedName>
    <definedName name="ﾚｰﾄKD外" localSheetId="44">#REF!</definedName>
    <definedName name="ﾚｰﾄKD外" localSheetId="46">#REF!</definedName>
    <definedName name="ﾚｰﾄKD外" localSheetId="47">#REF!</definedName>
    <definedName name="ﾚｰﾄKD外" localSheetId="48">#REF!</definedName>
    <definedName name="ﾚｰﾄKD外" localSheetId="49">#REF!</definedName>
    <definedName name="ﾚｰﾄKD外" localSheetId="50">#REF!</definedName>
    <definedName name="ﾚｰﾄKD外" localSheetId="51">#REF!</definedName>
    <definedName name="ﾚｰﾄKD外" localSheetId="52">#REF!</definedName>
    <definedName name="ﾚｰﾄKD外" localSheetId="53">#REF!</definedName>
    <definedName name="ﾚｰﾄKD外" localSheetId="54">#REF!</definedName>
    <definedName name="ﾚｰﾄKD外" localSheetId="55">#REF!</definedName>
    <definedName name="ﾚｰﾄKD外" localSheetId="56">#REF!</definedName>
    <definedName name="ﾚｰﾄKD外" localSheetId="57">#REF!</definedName>
    <definedName name="ﾚｰﾄKD外" localSheetId="58">#REF!</definedName>
    <definedName name="ﾚｰﾄKD外" localSheetId="59">#REF!</definedName>
    <definedName name="ﾚｰﾄKD外" localSheetId="60">#REF!</definedName>
    <definedName name="ﾚｰﾄKD外" localSheetId="61">#REF!</definedName>
    <definedName name="ﾚｰﾄKD外" localSheetId="62">#REF!</definedName>
    <definedName name="ﾚｰﾄKD外" localSheetId="63">#REF!</definedName>
    <definedName name="ﾚｰﾄKD外" localSheetId="64">#REF!</definedName>
    <definedName name="ﾚｰﾄKD外" localSheetId="65">#REF!</definedName>
    <definedName name="ﾚｰﾄKD外" localSheetId="66">#REF!</definedName>
    <definedName name="ﾚｰﾄKD外" localSheetId="67">#REF!</definedName>
    <definedName name="ﾚｰﾄKD外" localSheetId="68">#REF!</definedName>
    <definedName name="ﾚｰﾄKD外" localSheetId="69">#REF!</definedName>
    <definedName name="ﾚｰﾄKD外" localSheetId="70">#REF!</definedName>
    <definedName name="ﾚｰﾄKD外" localSheetId="71">#REF!</definedName>
    <definedName name="ﾚｰﾄKD外" localSheetId="72">#REF!</definedName>
    <definedName name="ﾚｰﾄKD外" localSheetId="73">#REF!</definedName>
    <definedName name="ﾚｰﾄKD外" localSheetId="74">#REF!</definedName>
    <definedName name="ﾚｰﾄKD外" localSheetId="75">#REF!</definedName>
    <definedName name="ﾚｰﾄKD外" localSheetId="76">#REF!</definedName>
    <definedName name="ﾚｰﾄKD外" localSheetId="77">#REF!</definedName>
    <definedName name="ﾚｰﾄKD外" localSheetId="78">#REF!</definedName>
    <definedName name="ﾚｰﾄKD外" localSheetId="79">#REF!</definedName>
    <definedName name="ﾚｰﾄKD外" localSheetId="80">#REF!</definedName>
    <definedName name="ﾚｰﾄKD外" localSheetId="81">#REF!</definedName>
    <definedName name="ﾚｰﾄKD外" localSheetId="82">#REF!</definedName>
    <definedName name="ﾚｰﾄKD外" localSheetId="83">#REF!</definedName>
    <definedName name="ﾚｰﾄKD外" localSheetId="84">#REF!</definedName>
    <definedName name="ﾚｰﾄKD外" localSheetId="85">#REF!</definedName>
    <definedName name="ﾚｰﾄKD外" localSheetId="86">#REF!</definedName>
    <definedName name="ﾚｰﾄKD外" localSheetId="87">#REF!</definedName>
    <definedName name="ﾚｰﾄKD外" localSheetId="88">#REF!</definedName>
    <definedName name="ﾚｰﾄKD外" localSheetId="89">#REF!</definedName>
    <definedName name="ﾚｰﾄKD外" localSheetId="90">#REF!</definedName>
    <definedName name="ﾚｰﾄKD外" localSheetId="91">#REF!</definedName>
    <definedName name="ﾚｰﾄKD外" localSheetId="92">#REF!</definedName>
    <definedName name="ﾚｰﾄKD外" localSheetId="93">#REF!</definedName>
    <definedName name="ﾚｰﾄKD外" localSheetId="94">#REF!</definedName>
    <definedName name="ﾚｰﾄKD外" localSheetId="95">#REF!</definedName>
    <definedName name="ﾚｰﾄKD外" localSheetId="96">#REF!</definedName>
    <definedName name="ﾚｰﾄKD外" localSheetId="97">#REF!</definedName>
    <definedName name="ﾚｰﾄKD外" localSheetId="98">#REF!</definedName>
    <definedName name="ﾚｰﾄKD外" localSheetId="99">#REF!</definedName>
    <definedName name="ﾚｰﾄKD外" localSheetId="5">#REF!</definedName>
    <definedName name="ﾚｰﾄKD外">#REF!</definedName>
    <definedName name="為替レート">[24]D1BOX原価表!$C$6</definedName>
    <definedName name="為替ﾚﾄ円ﾄﾞﾙ" localSheetId="22">#REF!</definedName>
    <definedName name="為替ﾚﾄ円ﾄﾞﾙ" localSheetId="23">#REF!</definedName>
    <definedName name="為替ﾚﾄ円ﾄﾞﾙ" localSheetId="24">#REF!</definedName>
    <definedName name="為替ﾚﾄ円ﾄﾞﾙ" localSheetId="25">#REF!</definedName>
    <definedName name="為替ﾚﾄ円ﾄﾞﾙ" localSheetId="26">#REF!</definedName>
    <definedName name="為替ﾚﾄ円ﾄﾞﾙ" localSheetId="27">#REF!</definedName>
    <definedName name="為替ﾚﾄ円ﾄﾞﾙ" localSheetId="28">#REF!</definedName>
    <definedName name="為替ﾚﾄ円ﾄﾞﾙ" localSheetId="29">#REF!</definedName>
    <definedName name="為替ﾚﾄ円ﾄﾞﾙ" localSheetId="30">#REF!</definedName>
    <definedName name="為替ﾚﾄ円ﾄﾞﾙ" localSheetId="31">#REF!</definedName>
    <definedName name="為替ﾚﾄ円ﾄﾞﾙ" localSheetId="32">#REF!</definedName>
    <definedName name="為替ﾚﾄ円ﾄﾞﾙ" localSheetId="33">#REF!</definedName>
    <definedName name="為替ﾚﾄ円ﾄﾞﾙ" localSheetId="34">#REF!</definedName>
    <definedName name="為替ﾚﾄ円ﾄﾞﾙ" localSheetId="35">#REF!</definedName>
    <definedName name="為替ﾚﾄ円ﾄﾞﾙ" localSheetId="36">#REF!</definedName>
    <definedName name="為替ﾚﾄ円ﾄﾞﾙ" localSheetId="37">#REF!</definedName>
    <definedName name="為替ﾚﾄ円ﾄﾞﾙ" localSheetId="38">#REF!</definedName>
    <definedName name="為替ﾚﾄ円ﾄﾞﾙ" localSheetId="39">#REF!</definedName>
    <definedName name="為替ﾚﾄ円ﾄﾞﾙ" localSheetId="40">#REF!</definedName>
    <definedName name="為替ﾚﾄ円ﾄﾞﾙ" localSheetId="41">#REF!</definedName>
    <definedName name="為替ﾚﾄ円ﾄﾞﾙ" localSheetId="42">#REF!</definedName>
    <definedName name="為替ﾚﾄ円ﾄﾞﾙ" localSheetId="45">#REF!</definedName>
    <definedName name="為替ﾚﾄ円ﾄﾞﾙ" localSheetId="43">#REF!</definedName>
    <definedName name="為替ﾚﾄ円ﾄﾞﾙ" localSheetId="44">#REF!</definedName>
    <definedName name="為替ﾚﾄ円ﾄﾞﾙ" localSheetId="46">#REF!</definedName>
    <definedName name="為替ﾚﾄ円ﾄﾞﾙ" localSheetId="47">#REF!</definedName>
    <definedName name="為替ﾚﾄ円ﾄﾞﾙ" localSheetId="48">#REF!</definedName>
    <definedName name="為替ﾚﾄ円ﾄﾞﾙ" localSheetId="49">#REF!</definedName>
    <definedName name="為替ﾚﾄ円ﾄﾞﾙ" localSheetId="50">#REF!</definedName>
    <definedName name="為替ﾚﾄ円ﾄﾞﾙ" localSheetId="51">#REF!</definedName>
    <definedName name="為替ﾚﾄ円ﾄﾞﾙ" localSheetId="52">#REF!</definedName>
    <definedName name="為替ﾚﾄ円ﾄﾞﾙ" localSheetId="53">#REF!</definedName>
    <definedName name="為替ﾚﾄ円ﾄﾞﾙ" localSheetId="54">#REF!</definedName>
    <definedName name="為替ﾚﾄ円ﾄﾞﾙ" localSheetId="55">#REF!</definedName>
    <definedName name="為替ﾚﾄ円ﾄﾞﾙ" localSheetId="56">#REF!</definedName>
    <definedName name="為替ﾚﾄ円ﾄﾞﾙ" localSheetId="57">#REF!</definedName>
    <definedName name="為替ﾚﾄ円ﾄﾞﾙ" localSheetId="58">#REF!</definedName>
    <definedName name="為替ﾚﾄ円ﾄﾞﾙ" localSheetId="59">#REF!</definedName>
    <definedName name="為替ﾚﾄ円ﾄﾞﾙ" localSheetId="60">#REF!</definedName>
    <definedName name="為替ﾚﾄ円ﾄﾞﾙ" localSheetId="61">#REF!</definedName>
    <definedName name="為替ﾚﾄ円ﾄﾞﾙ" localSheetId="62">#REF!</definedName>
    <definedName name="為替ﾚﾄ円ﾄﾞﾙ" localSheetId="63">#REF!</definedName>
    <definedName name="為替ﾚﾄ円ﾄﾞﾙ" localSheetId="64">#REF!</definedName>
    <definedName name="為替ﾚﾄ円ﾄﾞﾙ" localSheetId="65">#REF!</definedName>
    <definedName name="為替ﾚﾄ円ﾄﾞﾙ" localSheetId="66">#REF!</definedName>
    <definedName name="為替ﾚﾄ円ﾄﾞﾙ" localSheetId="67">#REF!</definedName>
    <definedName name="為替ﾚﾄ円ﾄﾞﾙ" localSheetId="68">#REF!</definedName>
    <definedName name="為替ﾚﾄ円ﾄﾞﾙ" localSheetId="69">#REF!</definedName>
    <definedName name="為替ﾚﾄ円ﾄﾞﾙ" localSheetId="70">#REF!</definedName>
    <definedName name="為替ﾚﾄ円ﾄﾞﾙ" localSheetId="71">#REF!</definedName>
    <definedName name="為替ﾚﾄ円ﾄﾞﾙ" localSheetId="72">#REF!</definedName>
    <definedName name="為替ﾚﾄ円ﾄﾞﾙ" localSheetId="73">#REF!</definedName>
    <definedName name="為替ﾚﾄ円ﾄﾞﾙ" localSheetId="74">#REF!</definedName>
    <definedName name="為替ﾚﾄ円ﾄﾞﾙ" localSheetId="75">#REF!</definedName>
    <definedName name="為替ﾚﾄ円ﾄﾞﾙ" localSheetId="76">#REF!</definedName>
    <definedName name="為替ﾚﾄ円ﾄﾞﾙ" localSheetId="77">#REF!</definedName>
    <definedName name="為替ﾚﾄ円ﾄﾞﾙ" localSheetId="78">#REF!</definedName>
    <definedName name="為替ﾚﾄ円ﾄﾞﾙ" localSheetId="79">#REF!</definedName>
    <definedName name="為替ﾚﾄ円ﾄﾞﾙ" localSheetId="80">#REF!</definedName>
    <definedName name="為替ﾚﾄ円ﾄﾞﾙ" localSheetId="81">#REF!</definedName>
    <definedName name="為替ﾚﾄ円ﾄﾞﾙ" localSheetId="82">#REF!</definedName>
    <definedName name="為替ﾚﾄ円ﾄﾞﾙ" localSheetId="83">#REF!</definedName>
    <definedName name="為替ﾚﾄ円ﾄﾞﾙ" localSheetId="84">#REF!</definedName>
    <definedName name="為替ﾚﾄ円ﾄﾞﾙ" localSheetId="85">#REF!</definedName>
    <definedName name="為替ﾚﾄ円ﾄﾞﾙ" localSheetId="86">#REF!</definedName>
    <definedName name="為替ﾚﾄ円ﾄﾞﾙ" localSheetId="87">#REF!</definedName>
    <definedName name="為替ﾚﾄ円ﾄﾞﾙ" localSheetId="88">#REF!</definedName>
    <definedName name="為替ﾚﾄ円ﾄﾞﾙ" localSheetId="89">#REF!</definedName>
    <definedName name="為替ﾚﾄ円ﾄﾞﾙ" localSheetId="90">#REF!</definedName>
    <definedName name="為替ﾚﾄ円ﾄﾞﾙ" localSheetId="91">#REF!</definedName>
    <definedName name="為替ﾚﾄ円ﾄﾞﾙ" localSheetId="92">#REF!</definedName>
    <definedName name="為替ﾚﾄ円ﾄﾞﾙ" localSheetId="93">#REF!</definedName>
    <definedName name="為替ﾚﾄ円ﾄﾞﾙ" localSheetId="94">#REF!</definedName>
    <definedName name="為替ﾚﾄ円ﾄﾞﾙ" localSheetId="95">#REF!</definedName>
    <definedName name="為替ﾚﾄ円ﾄﾞﾙ" localSheetId="96">#REF!</definedName>
    <definedName name="為替ﾚﾄ円ﾄﾞﾙ" localSheetId="97">#REF!</definedName>
    <definedName name="為替ﾚﾄ円ﾄﾞﾙ" localSheetId="98">#REF!</definedName>
    <definedName name="為替ﾚﾄ円ﾄﾞﾙ" localSheetId="99">#REF!</definedName>
    <definedName name="為替ﾚﾄ円ﾄﾞﾙ" localSheetId="15">#REF!</definedName>
    <definedName name="為替ﾚﾄ円ﾄﾞﾙ" localSheetId="16">#REF!</definedName>
    <definedName name="為替ﾚﾄ円ﾄﾞﾙ" localSheetId="17">#REF!</definedName>
    <definedName name="為替ﾚﾄ円ﾄﾞﾙ" localSheetId="18">#REF!</definedName>
    <definedName name="為替ﾚﾄ円ﾄﾞﾙ" localSheetId="19">#REF!</definedName>
    <definedName name="為替ﾚﾄ円ﾄﾞﾙ" localSheetId="20">#REF!</definedName>
    <definedName name="為替ﾚﾄ円ﾄﾞﾙ" localSheetId="21">#REF!</definedName>
    <definedName name="為替ﾚﾄ円ﾄﾞﾙ" localSheetId="14">#REF!</definedName>
    <definedName name="為替ﾚﾄ円ﾄﾞﾙ" localSheetId="7">#REF!</definedName>
    <definedName name="為替ﾚﾄ円ﾄﾞﾙ" localSheetId="8">#REF!</definedName>
    <definedName name="為替ﾚﾄ円ﾄﾞﾙ" localSheetId="9">#REF!</definedName>
    <definedName name="為替ﾚﾄ円ﾄﾞﾙ" localSheetId="10">#REF!</definedName>
    <definedName name="為替ﾚﾄ円ﾄﾞﾙ" localSheetId="11">#REF!</definedName>
    <definedName name="為替ﾚﾄ円ﾄﾞﾙ" localSheetId="12">#REF!</definedName>
    <definedName name="為替ﾚﾄ円ﾄﾞﾙ" localSheetId="13">#REF!</definedName>
    <definedName name="為替ﾚﾄ円ﾄﾞﾙ" localSheetId="5">#REF!</definedName>
    <definedName name="為替ﾚﾄ円ﾄﾞﾙ" localSheetId="6">#REF!</definedName>
    <definedName name="為替ﾚﾄ円ﾄﾞﾙ">#REF!</definedName>
    <definedName name="為替ﾚﾄ円元" localSheetId="45">#REF!</definedName>
    <definedName name="為替ﾚﾄ円元" localSheetId="43">#REF!</definedName>
    <definedName name="為替ﾚﾄ円元" localSheetId="44">#REF!</definedName>
    <definedName name="為替ﾚﾄ円元" localSheetId="46">#REF!</definedName>
    <definedName name="為替ﾚﾄ円元" localSheetId="47">#REF!</definedName>
    <definedName name="為替ﾚﾄ円元" localSheetId="48">#REF!</definedName>
    <definedName name="為替ﾚﾄ円元" localSheetId="49">#REF!</definedName>
    <definedName name="為替ﾚﾄ円元" localSheetId="50">#REF!</definedName>
    <definedName name="為替ﾚﾄ円元" localSheetId="51">#REF!</definedName>
    <definedName name="為替ﾚﾄ円元" localSheetId="52">#REF!</definedName>
    <definedName name="為替ﾚﾄ円元" localSheetId="53">#REF!</definedName>
    <definedName name="為替ﾚﾄ円元" localSheetId="54">#REF!</definedName>
    <definedName name="為替ﾚﾄ円元" localSheetId="55">#REF!</definedName>
    <definedName name="為替ﾚﾄ円元" localSheetId="56">#REF!</definedName>
    <definedName name="為替ﾚﾄ円元" localSheetId="57">#REF!</definedName>
    <definedName name="為替ﾚﾄ円元" localSheetId="58">#REF!</definedName>
    <definedName name="為替ﾚﾄ円元" localSheetId="59">#REF!</definedName>
    <definedName name="為替ﾚﾄ円元" localSheetId="60">#REF!</definedName>
    <definedName name="為替ﾚﾄ円元" localSheetId="61">#REF!</definedName>
    <definedName name="為替ﾚﾄ円元" localSheetId="62">#REF!</definedName>
    <definedName name="為替ﾚﾄ円元" localSheetId="63">#REF!</definedName>
    <definedName name="為替ﾚﾄ円元" localSheetId="64">#REF!</definedName>
    <definedName name="為替ﾚﾄ円元" localSheetId="65">#REF!</definedName>
    <definedName name="為替ﾚﾄ円元" localSheetId="66">#REF!</definedName>
    <definedName name="為替ﾚﾄ円元" localSheetId="67">#REF!</definedName>
    <definedName name="為替ﾚﾄ円元" localSheetId="68">#REF!</definedName>
    <definedName name="為替ﾚﾄ円元" localSheetId="69">#REF!</definedName>
    <definedName name="為替ﾚﾄ円元" localSheetId="70">#REF!</definedName>
    <definedName name="為替ﾚﾄ円元" localSheetId="71">#REF!</definedName>
    <definedName name="為替ﾚﾄ円元" localSheetId="72">#REF!</definedName>
    <definedName name="為替ﾚﾄ円元" localSheetId="73">#REF!</definedName>
    <definedName name="為替ﾚﾄ円元" localSheetId="74">#REF!</definedName>
    <definedName name="為替ﾚﾄ円元" localSheetId="75">#REF!</definedName>
    <definedName name="為替ﾚﾄ円元" localSheetId="76">#REF!</definedName>
    <definedName name="為替ﾚﾄ円元" localSheetId="77">#REF!</definedName>
    <definedName name="為替ﾚﾄ円元" localSheetId="78">#REF!</definedName>
    <definedName name="為替ﾚﾄ円元" localSheetId="79">#REF!</definedName>
    <definedName name="為替ﾚﾄ円元" localSheetId="80">#REF!</definedName>
    <definedName name="為替ﾚﾄ円元" localSheetId="81">#REF!</definedName>
    <definedName name="為替ﾚﾄ円元" localSheetId="82">#REF!</definedName>
    <definedName name="為替ﾚﾄ円元" localSheetId="83">#REF!</definedName>
    <definedName name="為替ﾚﾄ円元" localSheetId="84">#REF!</definedName>
    <definedName name="為替ﾚﾄ円元" localSheetId="85">#REF!</definedName>
    <definedName name="為替ﾚﾄ円元" localSheetId="86">#REF!</definedName>
    <definedName name="為替ﾚﾄ円元" localSheetId="87">#REF!</definedName>
    <definedName name="為替ﾚﾄ円元" localSheetId="88">#REF!</definedName>
    <definedName name="為替ﾚﾄ円元" localSheetId="89">#REF!</definedName>
    <definedName name="為替ﾚﾄ円元" localSheetId="90">#REF!</definedName>
    <definedName name="為替ﾚﾄ円元" localSheetId="91">#REF!</definedName>
    <definedName name="為替ﾚﾄ円元" localSheetId="92">#REF!</definedName>
    <definedName name="為替ﾚﾄ円元" localSheetId="93">#REF!</definedName>
    <definedName name="為替ﾚﾄ円元" localSheetId="94">#REF!</definedName>
    <definedName name="為替ﾚﾄ円元" localSheetId="95">#REF!</definedName>
    <definedName name="為替ﾚﾄ円元" localSheetId="96">#REF!</definedName>
    <definedName name="為替ﾚﾄ円元" localSheetId="97">#REF!</definedName>
    <definedName name="為替ﾚﾄ円元" localSheetId="98">#REF!</definedName>
    <definedName name="為替ﾚﾄ円元" localSheetId="99">#REF!</definedName>
    <definedName name="為替ﾚﾄ円元">#REF!</definedName>
    <definedName name="為替ﾚﾄ元ﾄﾞﾙ" localSheetId="22">#REF!</definedName>
    <definedName name="為替ﾚﾄ元ﾄﾞﾙ" localSheetId="23">#REF!</definedName>
    <definedName name="為替ﾚﾄ元ﾄﾞﾙ" localSheetId="24">#REF!</definedName>
    <definedName name="為替ﾚﾄ元ﾄﾞﾙ" localSheetId="25">#REF!</definedName>
    <definedName name="為替ﾚﾄ元ﾄﾞﾙ" localSheetId="26">#REF!</definedName>
    <definedName name="為替ﾚﾄ元ﾄﾞﾙ" localSheetId="27">#REF!</definedName>
    <definedName name="為替ﾚﾄ元ﾄﾞﾙ" localSheetId="28">#REF!</definedName>
    <definedName name="為替ﾚﾄ元ﾄﾞﾙ" localSheetId="29">#REF!</definedName>
    <definedName name="為替ﾚﾄ元ﾄﾞﾙ" localSheetId="30">#REF!</definedName>
    <definedName name="為替ﾚﾄ元ﾄﾞﾙ" localSheetId="31">#REF!</definedName>
    <definedName name="為替ﾚﾄ元ﾄﾞﾙ" localSheetId="32">#REF!</definedName>
    <definedName name="為替ﾚﾄ元ﾄﾞﾙ" localSheetId="33">#REF!</definedName>
    <definedName name="為替ﾚﾄ元ﾄﾞﾙ" localSheetId="34">#REF!</definedName>
    <definedName name="為替ﾚﾄ元ﾄﾞﾙ" localSheetId="35">#REF!</definedName>
    <definedName name="為替ﾚﾄ元ﾄﾞﾙ" localSheetId="36">#REF!</definedName>
    <definedName name="為替ﾚﾄ元ﾄﾞﾙ" localSheetId="37">#REF!</definedName>
    <definedName name="為替ﾚﾄ元ﾄﾞﾙ" localSheetId="38">#REF!</definedName>
    <definedName name="為替ﾚﾄ元ﾄﾞﾙ" localSheetId="39">#REF!</definedName>
    <definedName name="為替ﾚﾄ元ﾄﾞﾙ" localSheetId="40">#REF!</definedName>
    <definedName name="為替ﾚﾄ元ﾄﾞﾙ" localSheetId="41">#REF!</definedName>
    <definedName name="為替ﾚﾄ元ﾄﾞﾙ" localSheetId="42">#REF!</definedName>
    <definedName name="為替ﾚﾄ元ﾄﾞﾙ" localSheetId="45">#REF!</definedName>
    <definedName name="為替ﾚﾄ元ﾄﾞﾙ" localSheetId="43">#REF!</definedName>
    <definedName name="為替ﾚﾄ元ﾄﾞﾙ" localSheetId="44">#REF!</definedName>
    <definedName name="為替ﾚﾄ元ﾄﾞﾙ" localSheetId="46">#REF!</definedName>
    <definedName name="為替ﾚﾄ元ﾄﾞﾙ" localSheetId="47">#REF!</definedName>
    <definedName name="為替ﾚﾄ元ﾄﾞﾙ" localSheetId="48">#REF!</definedName>
    <definedName name="為替ﾚﾄ元ﾄﾞﾙ" localSheetId="49">#REF!</definedName>
    <definedName name="為替ﾚﾄ元ﾄﾞﾙ" localSheetId="50">#REF!</definedName>
    <definedName name="為替ﾚﾄ元ﾄﾞﾙ" localSheetId="51">#REF!</definedName>
    <definedName name="為替ﾚﾄ元ﾄﾞﾙ" localSheetId="52">#REF!</definedName>
    <definedName name="為替ﾚﾄ元ﾄﾞﾙ" localSheetId="53">#REF!</definedName>
    <definedName name="為替ﾚﾄ元ﾄﾞﾙ" localSheetId="54">#REF!</definedName>
    <definedName name="為替ﾚﾄ元ﾄﾞﾙ" localSheetId="55">#REF!</definedName>
    <definedName name="為替ﾚﾄ元ﾄﾞﾙ" localSheetId="56">#REF!</definedName>
    <definedName name="為替ﾚﾄ元ﾄﾞﾙ" localSheetId="57">#REF!</definedName>
    <definedName name="為替ﾚﾄ元ﾄﾞﾙ" localSheetId="58">#REF!</definedName>
    <definedName name="為替ﾚﾄ元ﾄﾞﾙ" localSheetId="59">#REF!</definedName>
    <definedName name="為替ﾚﾄ元ﾄﾞﾙ" localSheetId="60">#REF!</definedName>
    <definedName name="為替ﾚﾄ元ﾄﾞﾙ" localSheetId="61">#REF!</definedName>
    <definedName name="為替ﾚﾄ元ﾄﾞﾙ" localSheetId="62">#REF!</definedName>
    <definedName name="為替ﾚﾄ元ﾄﾞﾙ" localSheetId="63">#REF!</definedName>
    <definedName name="為替ﾚﾄ元ﾄﾞﾙ" localSheetId="64">#REF!</definedName>
    <definedName name="為替ﾚﾄ元ﾄﾞﾙ" localSheetId="65">#REF!</definedName>
    <definedName name="為替ﾚﾄ元ﾄﾞﾙ" localSheetId="66">#REF!</definedName>
    <definedName name="為替ﾚﾄ元ﾄﾞﾙ" localSheetId="67">#REF!</definedName>
    <definedName name="為替ﾚﾄ元ﾄﾞﾙ" localSheetId="68">#REF!</definedName>
    <definedName name="為替ﾚﾄ元ﾄﾞﾙ" localSheetId="69">#REF!</definedName>
    <definedName name="為替ﾚﾄ元ﾄﾞﾙ" localSheetId="70">#REF!</definedName>
    <definedName name="為替ﾚﾄ元ﾄﾞﾙ" localSheetId="71">#REF!</definedName>
    <definedName name="為替ﾚﾄ元ﾄﾞﾙ" localSheetId="72">#REF!</definedName>
    <definedName name="為替ﾚﾄ元ﾄﾞﾙ" localSheetId="73">#REF!</definedName>
    <definedName name="為替ﾚﾄ元ﾄﾞﾙ" localSheetId="74">#REF!</definedName>
    <definedName name="為替ﾚﾄ元ﾄﾞﾙ" localSheetId="75">#REF!</definedName>
    <definedName name="為替ﾚﾄ元ﾄﾞﾙ" localSheetId="76">#REF!</definedName>
    <definedName name="為替ﾚﾄ元ﾄﾞﾙ" localSheetId="77">#REF!</definedName>
    <definedName name="為替ﾚﾄ元ﾄﾞﾙ" localSheetId="78">#REF!</definedName>
    <definedName name="為替ﾚﾄ元ﾄﾞﾙ" localSheetId="79">#REF!</definedName>
    <definedName name="為替ﾚﾄ元ﾄﾞﾙ" localSheetId="80">#REF!</definedName>
    <definedName name="為替ﾚﾄ元ﾄﾞﾙ" localSheetId="81">#REF!</definedName>
    <definedName name="為替ﾚﾄ元ﾄﾞﾙ" localSheetId="82">#REF!</definedName>
    <definedName name="為替ﾚﾄ元ﾄﾞﾙ" localSheetId="83">#REF!</definedName>
    <definedName name="為替ﾚﾄ元ﾄﾞﾙ" localSheetId="84">#REF!</definedName>
    <definedName name="為替ﾚﾄ元ﾄﾞﾙ" localSheetId="85">#REF!</definedName>
    <definedName name="為替ﾚﾄ元ﾄﾞﾙ" localSheetId="86">#REF!</definedName>
    <definedName name="為替ﾚﾄ元ﾄﾞﾙ" localSheetId="87">#REF!</definedName>
    <definedName name="為替ﾚﾄ元ﾄﾞﾙ" localSheetId="88">#REF!</definedName>
    <definedName name="為替ﾚﾄ元ﾄﾞﾙ" localSheetId="89">#REF!</definedName>
    <definedName name="為替ﾚﾄ元ﾄﾞﾙ" localSheetId="90">#REF!</definedName>
    <definedName name="為替ﾚﾄ元ﾄﾞﾙ" localSheetId="91">#REF!</definedName>
    <definedName name="為替ﾚﾄ元ﾄﾞﾙ" localSheetId="92">#REF!</definedName>
    <definedName name="為替ﾚﾄ元ﾄﾞﾙ" localSheetId="93">#REF!</definedName>
    <definedName name="為替ﾚﾄ元ﾄﾞﾙ" localSheetId="94">#REF!</definedName>
    <definedName name="為替ﾚﾄ元ﾄﾞﾙ" localSheetId="95">#REF!</definedName>
    <definedName name="為替ﾚﾄ元ﾄﾞﾙ" localSheetId="96">#REF!</definedName>
    <definedName name="為替ﾚﾄ元ﾄﾞﾙ" localSheetId="97">#REF!</definedName>
    <definedName name="為替ﾚﾄ元ﾄﾞﾙ" localSheetId="98">#REF!</definedName>
    <definedName name="為替ﾚﾄ元ﾄﾞﾙ" localSheetId="99">#REF!</definedName>
    <definedName name="為替ﾚﾄ元ﾄﾞﾙ" localSheetId="15">#REF!</definedName>
    <definedName name="為替ﾚﾄ元ﾄﾞﾙ" localSheetId="16">#REF!</definedName>
    <definedName name="為替ﾚﾄ元ﾄﾞﾙ" localSheetId="17">#REF!</definedName>
    <definedName name="為替ﾚﾄ元ﾄﾞﾙ" localSheetId="18">#REF!</definedName>
    <definedName name="為替ﾚﾄ元ﾄﾞﾙ" localSheetId="19">#REF!</definedName>
    <definedName name="為替ﾚﾄ元ﾄﾞﾙ" localSheetId="20">#REF!</definedName>
    <definedName name="為替ﾚﾄ元ﾄﾞﾙ" localSheetId="21">#REF!</definedName>
    <definedName name="為替ﾚﾄ元ﾄﾞﾙ" localSheetId="14">#REF!</definedName>
    <definedName name="為替ﾚﾄ元ﾄﾞﾙ" localSheetId="7">#REF!</definedName>
    <definedName name="為替ﾚﾄ元ﾄﾞﾙ" localSheetId="8">#REF!</definedName>
    <definedName name="為替ﾚﾄ元ﾄﾞﾙ" localSheetId="9">#REF!</definedName>
    <definedName name="為替ﾚﾄ元ﾄﾞﾙ" localSheetId="10">#REF!</definedName>
    <definedName name="為替ﾚﾄ元ﾄﾞﾙ" localSheetId="11">#REF!</definedName>
    <definedName name="為替ﾚﾄ元ﾄﾞﾙ" localSheetId="12">#REF!</definedName>
    <definedName name="為替ﾚﾄ元ﾄﾞﾙ" localSheetId="13">#REF!</definedName>
    <definedName name="為替ﾚﾄ元ﾄﾞﾙ" localSheetId="5">#REF!</definedName>
    <definedName name="為替ﾚﾄ元ﾄﾞﾙ" localSheetId="6">#REF!</definedName>
    <definedName name="為替ﾚﾄ元ﾄﾞﾙ">#REF!</definedName>
    <definedName name="移行" localSheetId="45">#REF!</definedName>
    <definedName name="移行" localSheetId="43">#REF!</definedName>
    <definedName name="移行" localSheetId="44">#REF!</definedName>
    <definedName name="移行" localSheetId="46">#REF!</definedName>
    <definedName name="移行" localSheetId="47">#REF!</definedName>
    <definedName name="移行" localSheetId="48">#REF!</definedName>
    <definedName name="移行" localSheetId="49">#REF!</definedName>
    <definedName name="移行" localSheetId="50">#REF!</definedName>
    <definedName name="移行" localSheetId="51">#REF!</definedName>
    <definedName name="移行" localSheetId="52">#REF!</definedName>
    <definedName name="移行" localSheetId="53">#REF!</definedName>
    <definedName name="移行" localSheetId="54">#REF!</definedName>
    <definedName name="移行" localSheetId="55">#REF!</definedName>
    <definedName name="移行" localSheetId="56">#REF!</definedName>
    <definedName name="移行" localSheetId="57">#REF!</definedName>
    <definedName name="移行" localSheetId="58">#REF!</definedName>
    <definedName name="移行" localSheetId="59">#REF!</definedName>
    <definedName name="移行" localSheetId="60">#REF!</definedName>
    <definedName name="移行" localSheetId="61">#REF!</definedName>
    <definedName name="移行" localSheetId="62">#REF!</definedName>
    <definedName name="移行" localSheetId="63">#REF!</definedName>
    <definedName name="移行" localSheetId="64">#REF!</definedName>
    <definedName name="移行" localSheetId="65">#REF!</definedName>
    <definedName name="移行" localSheetId="66">#REF!</definedName>
    <definedName name="移行" localSheetId="67">#REF!</definedName>
    <definedName name="移行" localSheetId="68">#REF!</definedName>
    <definedName name="移行" localSheetId="69">#REF!</definedName>
    <definedName name="移行" localSheetId="70">#REF!</definedName>
    <definedName name="移行" localSheetId="71">#REF!</definedName>
    <definedName name="移行" localSheetId="72">#REF!</definedName>
    <definedName name="移行" localSheetId="73">#REF!</definedName>
    <definedName name="移行" localSheetId="74">#REF!</definedName>
    <definedName name="移行" localSheetId="75">#REF!</definedName>
    <definedName name="移行" localSheetId="76">#REF!</definedName>
    <definedName name="移行" localSheetId="77">#REF!</definedName>
    <definedName name="移行" localSheetId="78">#REF!</definedName>
    <definedName name="移行" localSheetId="79">#REF!</definedName>
    <definedName name="移行" localSheetId="80">#REF!</definedName>
    <definedName name="移行" localSheetId="81">#REF!</definedName>
    <definedName name="移行" localSheetId="82">#REF!</definedName>
    <definedName name="移行" localSheetId="83">#REF!</definedName>
    <definedName name="移行" localSheetId="84">#REF!</definedName>
    <definedName name="移行" localSheetId="85">#REF!</definedName>
    <definedName name="移行" localSheetId="86">#REF!</definedName>
    <definedName name="移行" localSheetId="87">#REF!</definedName>
    <definedName name="移行" localSheetId="88">#REF!</definedName>
    <definedName name="移行" localSheetId="89">#REF!</definedName>
    <definedName name="移行" localSheetId="90">#REF!</definedName>
    <definedName name="移行" localSheetId="91">#REF!</definedName>
    <definedName name="移行" localSheetId="92">#REF!</definedName>
    <definedName name="移行" localSheetId="93">#REF!</definedName>
    <definedName name="移行" localSheetId="94">#REF!</definedName>
    <definedName name="移行" localSheetId="95">#REF!</definedName>
    <definedName name="移行" localSheetId="96">#REF!</definedName>
    <definedName name="移行" localSheetId="97">#REF!</definedName>
    <definedName name="移行" localSheetId="98">#REF!</definedName>
    <definedName name="移行" localSheetId="99">#REF!</definedName>
    <definedName name="移行">#REF!</definedName>
    <definedName name="一般為替ﾚｰﾄ円ﾄﾞﾙ" localSheetId="45">#REF!</definedName>
    <definedName name="一般為替ﾚｰﾄ円ﾄﾞﾙ" localSheetId="43">#REF!</definedName>
    <definedName name="一般為替ﾚｰﾄ円ﾄﾞﾙ" localSheetId="44">#REF!</definedName>
    <definedName name="一般為替ﾚｰﾄ円ﾄﾞﾙ" localSheetId="46">#REF!</definedName>
    <definedName name="一般為替ﾚｰﾄ円ﾄﾞﾙ" localSheetId="47">#REF!</definedName>
    <definedName name="一般為替ﾚｰﾄ円ﾄﾞﾙ" localSheetId="48">#REF!</definedName>
    <definedName name="一般為替ﾚｰﾄ円ﾄﾞﾙ" localSheetId="49">#REF!</definedName>
    <definedName name="一般為替ﾚｰﾄ円ﾄﾞﾙ" localSheetId="50">#REF!</definedName>
    <definedName name="一般為替ﾚｰﾄ円ﾄﾞﾙ" localSheetId="51">#REF!</definedName>
    <definedName name="一般為替ﾚｰﾄ円ﾄﾞﾙ" localSheetId="52">#REF!</definedName>
    <definedName name="一般為替ﾚｰﾄ円ﾄﾞﾙ" localSheetId="53">#REF!</definedName>
    <definedName name="一般為替ﾚｰﾄ円ﾄﾞﾙ" localSheetId="54">#REF!</definedName>
    <definedName name="一般為替ﾚｰﾄ円ﾄﾞﾙ" localSheetId="55">#REF!</definedName>
    <definedName name="一般為替ﾚｰﾄ円ﾄﾞﾙ" localSheetId="56">#REF!</definedName>
    <definedName name="一般為替ﾚｰﾄ円ﾄﾞﾙ" localSheetId="57">#REF!</definedName>
    <definedName name="一般為替ﾚｰﾄ円ﾄﾞﾙ" localSheetId="58">#REF!</definedName>
    <definedName name="一般為替ﾚｰﾄ円ﾄﾞﾙ" localSheetId="59">#REF!</definedName>
    <definedName name="一般為替ﾚｰﾄ円ﾄﾞﾙ" localSheetId="60">#REF!</definedName>
    <definedName name="一般為替ﾚｰﾄ円ﾄﾞﾙ" localSheetId="61">#REF!</definedName>
    <definedName name="一般為替ﾚｰﾄ円ﾄﾞﾙ" localSheetId="62">#REF!</definedName>
    <definedName name="一般為替ﾚｰﾄ円ﾄﾞﾙ" localSheetId="63">#REF!</definedName>
    <definedName name="一般為替ﾚｰﾄ円ﾄﾞﾙ" localSheetId="64">#REF!</definedName>
    <definedName name="一般為替ﾚｰﾄ円ﾄﾞﾙ" localSheetId="65">#REF!</definedName>
    <definedName name="一般為替ﾚｰﾄ円ﾄﾞﾙ" localSheetId="66">#REF!</definedName>
    <definedName name="一般為替ﾚｰﾄ円ﾄﾞﾙ" localSheetId="67">#REF!</definedName>
    <definedName name="一般為替ﾚｰﾄ円ﾄﾞﾙ" localSheetId="68">#REF!</definedName>
    <definedName name="一般為替ﾚｰﾄ円ﾄﾞﾙ" localSheetId="69">#REF!</definedName>
    <definedName name="一般為替ﾚｰﾄ円ﾄﾞﾙ" localSheetId="70">#REF!</definedName>
    <definedName name="一般為替ﾚｰﾄ円ﾄﾞﾙ" localSheetId="71">#REF!</definedName>
    <definedName name="一般為替ﾚｰﾄ円ﾄﾞﾙ" localSheetId="72">#REF!</definedName>
    <definedName name="一般為替ﾚｰﾄ円ﾄﾞﾙ" localSheetId="73">#REF!</definedName>
    <definedName name="一般為替ﾚｰﾄ円ﾄﾞﾙ" localSheetId="74">#REF!</definedName>
    <definedName name="一般為替ﾚｰﾄ円ﾄﾞﾙ" localSheetId="75">#REF!</definedName>
    <definedName name="一般為替ﾚｰﾄ円ﾄﾞﾙ" localSheetId="76">#REF!</definedName>
    <definedName name="一般為替ﾚｰﾄ円ﾄﾞﾙ" localSheetId="77">#REF!</definedName>
    <definedName name="一般為替ﾚｰﾄ円ﾄﾞﾙ" localSheetId="78">#REF!</definedName>
    <definedName name="一般為替ﾚｰﾄ円ﾄﾞﾙ" localSheetId="79">#REF!</definedName>
    <definedName name="一般為替ﾚｰﾄ円ﾄﾞﾙ" localSheetId="80">#REF!</definedName>
    <definedName name="一般為替ﾚｰﾄ円ﾄﾞﾙ" localSheetId="81">#REF!</definedName>
    <definedName name="一般為替ﾚｰﾄ円ﾄﾞﾙ" localSheetId="82">#REF!</definedName>
    <definedName name="一般為替ﾚｰﾄ円ﾄﾞﾙ" localSheetId="83">#REF!</definedName>
    <definedName name="一般為替ﾚｰﾄ円ﾄﾞﾙ" localSheetId="84">#REF!</definedName>
    <definedName name="一般為替ﾚｰﾄ円ﾄﾞﾙ" localSheetId="85">#REF!</definedName>
    <definedName name="一般為替ﾚｰﾄ円ﾄﾞﾙ" localSheetId="86">#REF!</definedName>
    <definedName name="一般為替ﾚｰﾄ円ﾄﾞﾙ" localSheetId="87">#REF!</definedName>
    <definedName name="一般為替ﾚｰﾄ円ﾄﾞﾙ" localSheetId="88">#REF!</definedName>
    <definedName name="一般為替ﾚｰﾄ円ﾄﾞﾙ" localSheetId="89">#REF!</definedName>
    <definedName name="一般為替ﾚｰﾄ円ﾄﾞﾙ" localSheetId="90">#REF!</definedName>
    <definedName name="一般為替ﾚｰﾄ円ﾄﾞﾙ" localSheetId="91">#REF!</definedName>
    <definedName name="一般為替ﾚｰﾄ円ﾄﾞﾙ" localSheetId="92">#REF!</definedName>
    <definedName name="一般為替ﾚｰﾄ円ﾄﾞﾙ" localSheetId="93">#REF!</definedName>
    <definedName name="一般為替ﾚｰﾄ円ﾄﾞﾙ" localSheetId="94">#REF!</definedName>
    <definedName name="一般為替ﾚｰﾄ円ﾄﾞﾙ" localSheetId="95">#REF!</definedName>
    <definedName name="一般為替ﾚｰﾄ円ﾄﾞﾙ" localSheetId="96">#REF!</definedName>
    <definedName name="一般為替ﾚｰﾄ円ﾄﾞﾙ" localSheetId="97">#REF!</definedName>
    <definedName name="一般為替ﾚｰﾄ円ﾄﾞﾙ" localSheetId="98">#REF!</definedName>
    <definedName name="一般為替ﾚｰﾄ円ﾄﾞﾙ" localSheetId="99">#REF!</definedName>
    <definedName name="一般為替ﾚｰﾄ円ﾄﾞﾙ">#REF!</definedName>
    <definedName name="一般為替ﾚｰﾄ円元" localSheetId="45">#REF!</definedName>
    <definedName name="一般為替ﾚｰﾄ円元" localSheetId="43">#REF!</definedName>
    <definedName name="一般為替ﾚｰﾄ円元" localSheetId="44">#REF!</definedName>
    <definedName name="一般為替ﾚｰﾄ円元" localSheetId="46">#REF!</definedName>
    <definedName name="一般為替ﾚｰﾄ円元" localSheetId="47">#REF!</definedName>
    <definedName name="一般為替ﾚｰﾄ円元" localSheetId="48">#REF!</definedName>
    <definedName name="一般為替ﾚｰﾄ円元" localSheetId="49">#REF!</definedName>
    <definedName name="一般為替ﾚｰﾄ円元" localSheetId="50">#REF!</definedName>
    <definedName name="一般為替ﾚｰﾄ円元" localSheetId="51">#REF!</definedName>
    <definedName name="一般為替ﾚｰﾄ円元" localSheetId="52">#REF!</definedName>
    <definedName name="一般為替ﾚｰﾄ円元" localSheetId="53">#REF!</definedName>
    <definedName name="一般為替ﾚｰﾄ円元" localSheetId="54">#REF!</definedName>
    <definedName name="一般為替ﾚｰﾄ円元" localSheetId="55">#REF!</definedName>
    <definedName name="一般為替ﾚｰﾄ円元" localSheetId="56">#REF!</definedName>
    <definedName name="一般為替ﾚｰﾄ円元" localSheetId="57">#REF!</definedName>
    <definedName name="一般為替ﾚｰﾄ円元" localSheetId="58">#REF!</definedName>
    <definedName name="一般為替ﾚｰﾄ円元" localSheetId="59">#REF!</definedName>
    <definedName name="一般為替ﾚｰﾄ円元" localSheetId="60">#REF!</definedName>
    <definedName name="一般為替ﾚｰﾄ円元" localSheetId="61">#REF!</definedName>
    <definedName name="一般為替ﾚｰﾄ円元" localSheetId="62">#REF!</definedName>
    <definedName name="一般為替ﾚｰﾄ円元" localSheetId="63">#REF!</definedName>
    <definedName name="一般為替ﾚｰﾄ円元" localSheetId="64">#REF!</definedName>
    <definedName name="一般為替ﾚｰﾄ円元" localSheetId="65">#REF!</definedName>
    <definedName name="一般為替ﾚｰﾄ円元" localSheetId="66">#REF!</definedName>
    <definedName name="一般為替ﾚｰﾄ円元" localSheetId="67">#REF!</definedName>
    <definedName name="一般為替ﾚｰﾄ円元" localSheetId="68">#REF!</definedName>
    <definedName name="一般為替ﾚｰﾄ円元" localSheetId="69">#REF!</definedName>
    <definedName name="一般為替ﾚｰﾄ円元" localSheetId="70">#REF!</definedName>
    <definedName name="一般為替ﾚｰﾄ円元" localSheetId="71">#REF!</definedName>
    <definedName name="一般為替ﾚｰﾄ円元" localSheetId="72">#REF!</definedName>
    <definedName name="一般為替ﾚｰﾄ円元" localSheetId="73">#REF!</definedName>
    <definedName name="一般為替ﾚｰﾄ円元" localSheetId="74">#REF!</definedName>
    <definedName name="一般為替ﾚｰﾄ円元" localSheetId="75">#REF!</definedName>
    <definedName name="一般為替ﾚｰﾄ円元" localSheetId="76">#REF!</definedName>
    <definedName name="一般為替ﾚｰﾄ円元" localSheetId="77">#REF!</definedName>
    <definedName name="一般為替ﾚｰﾄ円元" localSheetId="78">#REF!</definedName>
    <definedName name="一般為替ﾚｰﾄ円元" localSheetId="79">#REF!</definedName>
    <definedName name="一般為替ﾚｰﾄ円元" localSheetId="80">#REF!</definedName>
    <definedName name="一般為替ﾚｰﾄ円元" localSheetId="81">#REF!</definedName>
    <definedName name="一般為替ﾚｰﾄ円元" localSheetId="82">#REF!</definedName>
    <definedName name="一般為替ﾚｰﾄ円元" localSheetId="83">#REF!</definedName>
    <definedName name="一般為替ﾚｰﾄ円元" localSheetId="84">#REF!</definedName>
    <definedName name="一般為替ﾚｰﾄ円元" localSheetId="85">#REF!</definedName>
    <definedName name="一般為替ﾚｰﾄ円元" localSheetId="86">#REF!</definedName>
    <definedName name="一般為替ﾚｰﾄ円元" localSheetId="87">#REF!</definedName>
    <definedName name="一般為替ﾚｰﾄ円元" localSheetId="88">#REF!</definedName>
    <definedName name="一般為替ﾚｰﾄ円元" localSheetId="89">#REF!</definedName>
    <definedName name="一般為替ﾚｰﾄ円元" localSheetId="90">#REF!</definedName>
    <definedName name="一般為替ﾚｰﾄ円元" localSheetId="91">#REF!</definedName>
    <definedName name="一般為替ﾚｰﾄ円元" localSheetId="92">#REF!</definedName>
    <definedName name="一般為替ﾚｰﾄ円元" localSheetId="93">#REF!</definedName>
    <definedName name="一般為替ﾚｰﾄ円元" localSheetId="94">#REF!</definedName>
    <definedName name="一般為替ﾚｰﾄ円元" localSheetId="95">#REF!</definedName>
    <definedName name="一般為替ﾚｰﾄ円元" localSheetId="96">#REF!</definedName>
    <definedName name="一般為替ﾚｰﾄ円元" localSheetId="97">#REF!</definedName>
    <definedName name="一般為替ﾚｰﾄ円元" localSheetId="98">#REF!</definedName>
    <definedName name="一般為替ﾚｰﾄ円元" localSheetId="99">#REF!</definedName>
    <definedName name="一般為替ﾚｰﾄ円元">#REF!</definedName>
    <definedName name="一般為替ﾚｰﾄ元ﾄﾞﾙ" localSheetId="45">#REF!</definedName>
    <definedName name="一般為替ﾚｰﾄ元ﾄﾞﾙ" localSheetId="43">#REF!</definedName>
    <definedName name="一般為替ﾚｰﾄ元ﾄﾞﾙ" localSheetId="44">#REF!</definedName>
    <definedName name="一般為替ﾚｰﾄ元ﾄﾞﾙ" localSheetId="46">#REF!</definedName>
    <definedName name="一般為替ﾚｰﾄ元ﾄﾞﾙ" localSheetId="47">#REF!</definedName>
    <definedName name="一般為替ﾚｰﾄ元ﾄﾞﾙ" localSheetId="48">#REF!</definedName>
    <definedName name="一般為替ﾚｰﾄ元ﾄﾞﾙ" localSheetId="49">#REF!</definedName>
    <definedName name="一般為替ﾚｰﾄ元ﾄﾞﾙ" localSheetId="50">#REF!</definedName>
    <definedName name="一般為替ﾚｰﾄ元ﾄﾞﾙ" localSheetId="51">#REF!</definedName>
    <definedName name="一般為替ﾚｰﾄ元ﾄﾞﾙ" localSheetId="52">#REF!</definedName>
    <definedName name="一般為替ﾚｰﾄ元ﾄﾞﾙ" localSheetId="53">#REF!</definedName>
    <definedName name="一般為替ﾚｰﾄ元ﾄﾞﾙ" localSheetId="54">#REF!</definedName>
    <definedName name="一般為替ﾚｰﾄ元ﾄﾞﾙ" localSheetId="55">#REF!</definedName>
    <definedName name="一般為替ﾚｰﾄ元ﾄﾞﾙ" localSheetId="56">#REF!</definedName>
    <definedName name="一般為替ﾚｰﾄ元ﾄﾞﾙ" localSheetId="57">#REF!</definedName>
    <definedName name="一般為替ﾚｰﾄ元ﾄﾞﾙ" localSheetId="58">#REF!</definedName>
    <definedName name="一般為替ﾚｰﾄ元ﾄﾞﾙ" localSheetId="59">#REF!</definedName>
    <definedName name="一般為替ﾚｰﾄ元ﾄﾞﾙ" localSheetId="60">#REF!</definedName>
    <definedName name="一般為替ﾚｰﾄ元ﾄﾞﾙ" localSheetId="61">#REF!</definedName>
    <definedName name="一般為替ﾚｰﾄ元ﾄﾞﾙ" localSheetId="62">#REF!</definedName>
    <definedName name="一般為替ﾚｰﾄ元ﾄﾞﾙ" localSheetId="63">#REF!</definedName>
    <definedName name="一般為替ﾚｰﾄ元ﾄﾞﾙ" localSheetId="64">#REF!</definedName>
    <definedName name="一般為替ﾚｰﾄ元ﾄﾞﾙ" localSheetId="65">#REF!</definedName>
    <definedName name="一般為替ﾚｰﾄ元ﾄﾞﾙ" localSheetId="66">#REF!</definedName>
    <definedName name="一般為替ﾚｰﾄ元ﾄﾞﾙ" localSheetId="67">#REF!</definedName>
    <definedName name="一般為替ﾚｰﾄ元ﾄﾞﾙ" localSheetId="68">#REF!</definedName>
    <definedName name="一般為替ﾚｰﾄ元ﾄﾞﾙ" localSheetId="69">#REF!</definedName>
    <definedName name="一般為替ﾚｰﾄ元ﾄﾞﾙ" localSheetId="70">#REF!</definedName>
    <definedName name="一般為替ﾚｰﾄ元ﾄﾞﾙ" localSheetId="71">#REF!</definedName>
    <definedName name="一般為替ﾚｰﾄ元ﾄﾞﾙ" localSheetId="72">#REF!</definedName>
    <definedName name="一般為替ﾚｰﾄ元ﾄﾞﾙ" localSheetId="73">#REF!</definedName>
    <definedName name="一般為替ﾚｰﾄ元ﾄﾞﾙ" localSheetId="74">#REF!</definedName>
    <definedName name="一般為替ﾚｰﾄ元ﾄﾞﾙ" localSheetId="75">#REF!</definedName>
    <definedName name="一般為替ﾚｰﾄ元ﾄﾞﾙ" localSheetId="76">#REF!</definedName>
    <definedName name="一般為替ﾚｰﾄ元ﾄﾞﾙ" localSheetId="77">#REF!</definedName>
    <definedName name="一般為替ﾚｰﾄ元ﾄﾞﾙ" localSheetId="78">#REF!</definedName>
    <definedName name="一般為替ﾚｰﾄ元ﾄﾞﾙ" localSheetId="79">#REF!</definedName>
    <definedName name="一般為替ﾚｰﾄ元ﾄﾞﾙ" localSheetId="80">#REF!</definedName>
    <definedName name="一般為替ﾚｰﾄ元ﾄﾞﾙ" localSheetId="81">#REF!</definedName>
    <definedName name="一般為替ﾚｰﾄ元ﾄﾞﾙ" localSheetId="82">#REF!</definedName>
    <definedName name="一般為替ﾚｰﾄ元ﾄﾞﾙ" localSheetId="83">#REF!</definedName>
    <definedName name="一般為替ﾚｰﾄ元ﾄﾞﾙ" localSheetId="84">#REF!</definedName>
    <definedName name="一般為替ﾚｰﾄ元ﾄﾞﾙ" localSheetId="85">#REF!</definedName>
    <definedName name="一般為替ﾚｰﾄ元ﾄﾞﾙ" localSheetId="86">#REF!</definedName>
    <definedName name="一般為替ﾚｰﾄ元ﾄﾞﾙ" localSheetId="87">#REF!</definedName>
    <definedName name="一般為替ﾚｰﾄ元ﾄﾞﾙ" localSheetId="88">#REF!</definedName>
    <definedName name="一般為替ﾚｰﾄ元ﾄﾞﾙ" localSheetId="89">#REF!</definedName>
    <definedName name="一般為替ﾚｰﾄ元ﾄﾞﾙ" localSheetId="90">#REF!</definedName>
    <definedName name="一般為替ﾚｰﾄ元ﾄﾞﾙ" localSheetId="91">#REF!</definedName>
    <definedName name="一般為替ﾚｰﾄ元ﾄﾞﾙ" localSheetId="92">#REF!</definedName>
    <definedName name="一般為替ﾚｰﾄ元ﾄﾞﾙ" localSheetId="93">#REF!</definedName>
    <definedName name="一般為替ﾚｰﾄ元ﾄﾞﾙ" localSheetId="94">#REF!</definedName>
    <definedName name="一般為替ﾚｰﾄ元ﾄﾞﾙ" localSheetId="95">#REF!</definedName>
    <definedName name="一般為替ﾚｰﾄ元ﾄﾞﾙ" localSheetId="96">#REF!</definedName>
    <definedName name="一般為替ﾚｰﾄ元ﾄﾞﾙ" localSheetId="97">#REF!</definedName>
    <definedName name="一般為替ﾚｰﾄ元ﾄﾞﾙ" localSheetId="98">#REF!</definedName>
    <definedName name="一般為替ﾚｰﾄ元ﾄﾞﾙ" localSheetId="99">#REF!</definedName>
    <definedName name="一般為替ﾚｰﾄ元ﾄﾞﾙ">#REF!</definedName>
    <definedName name="印刷用" localSheetId="22">[25]レポートレイアウト!#REF!</definedName>
    <definedName name="印刷用" localSheetId="23">[25]レポートレイアウト!#REF!</definedName>
    <definedName name="印刷用" localSheetId="24">[25]レポートレイアウト!#REF!</definedName>
    <definedName name="印刷用" localSheetId="25">[25]レポートレイアウト!#REF!</definedName>
    <definedName name="印刷用" localSheetId="26">[25]レポートレイアウト!#REF!</definedName>
    <definedName name="印刷用" localSheetId="27">[25]レポートレイアウト!#REF!</definedName>
    <definedName name="印刷用" localSheetId="28">[25]レポートレイアウト!#REF!</definedName>
    <definedName name="印刷用" localSheetId="29">[25]レポートレイアウト!#REF!</definedName>
    <definedName name="印刷用" localSheetId="30">[25]レポートレイアウト!#REF!</definedName>
    <definedName name="印刷用" localSheetId="31">[25]レポートレイアウト!#REF!</definedName>
    <definedName name="印刷用" localSheetId="32">[25]レポートレイアウト!#REF!</definedName>
    <definedName name="印刷用" localSheetId="33">[25]レポートレイアウト!#REF!</definedName>
    <definedName name="印刷用" localSheetId="34">[25]レポートレイアウト!#REF!</definedName>
    <definedName name="印刷用" localSheetId="35">[25]レポートレイアウト!#REF!</definedName>
    <definedName name="印刷用" localSheetId="36">[25]レポートレイアウト!#REF!</definedName>
    <definedName name="印刷用" localSheetId="37">[25]レポートレイアウト!#REF!</definedName>
    <definedName name="印刷用" localSheetId="38">[25]レポートレイアウト!#REF!</definedName>
    <definedName name="印刷用" localSheetId="39">[25]レポートレイアウト!#REF!</definedName>
    <definedName name="印刷用" localSheetId="40">[25]レポートレイアウト!#REF!</definedName>
    <definedName name="印刷用" localSheetId="41">[25]レポートレイアウト!#REF!</definedName>
    <definedName name="印刷用" localSheetId="42">[25]レポートレイアウト!#REF!</definedName>
    <definedName name="印刷用" localSheetId="45">[25]レポートレイアウト!#REF!</definedName>
    <definedName name="印刷用" localSheetId="43">[25]レポートレイアウト!#REF!</definedName>
    <definedName name="印刷用" localSheetId="44">[25]レポートレイアウト!#REF!</definedName>
    <definedName name="印刷用" localSheetId="46">[25]レポートレイアウト!#REF!</definedName>
    <definedName name="印刷用" localSheetId="47">[25]レポートレイアウト!#REF!</definedName>
    <definedName name="印刷用" localSheetId="48">[25]レポートレイアウト!#REF!</definedName>
    <definedName name="印刷用" localSheetId="49">[25]レポートレイアウト!#REF!</definedName>
    <definedName name="印刷用" localSheetId="50">[25]レポートレイアウト!#REF!</definedName>
    <definedName name="印刷用" localSheetId="51">[25]レポートレイアウト!#REF!</definedName>
    <definedName name="印刷用" localSheetId="52">[25]レポートレイアウト!#REF!</definedName>
    <definedName name="印刷用" localSheetId="53">[25]レポートレイアウト!#REF!</definedName>
    <definedName name="印刷用" localSheetId="54">[25]レポートレイアウト!#REF!</definedName>
    <definedName name="印刷用" localSheetId="55">[25]レポートレイアウト!#REF!</definedName>
    <definedName name="印刷用" localSheetId="56">[25]レポートレイアウト!#REF!</definedName>
    <definedName name="印刷用" localSheetId="57">[25]レポートレイアウト!#REF!</definedName>
    <definedName name="印刷用" localSheetId="58">[25]レポートレイアウト!#REF!</definedName>
    <definedName name="印刷用" localSheetId="59">[25]レポートレイアウト!#REF!</definedName>
    <definedName name="印刷用" localSheetId="60">[25]レポートレイアウト!#REF!</definedName>
    <definedName name="印刷用" localSheetId="61">[25]レポートレイアウト!#REF!</definedName>
    <definedName name="印刷用" localSheetId="62">[25]レポートレイアウト!#REF!</definedName>
    <definedName name="印刷用" localSheetId="63">[25]レポートレイアウト!#REF!</definedName>
    <definedName name="印刷用" localSheetId="64">[25]レポートレイアウト!#REF!</definedName>
    <definedName name="印刷用" localSheetId="65">[25]レポートレイアウト!#REF!</definedName>
    <definedName name="印刷用" localSheetId="66">[25]レポートレイアウト!#REF!</definedName>
    <definedName name="印刷用" localSheetId="67">[25]レポートレイアウト!#REF!</definedName>
    <definedName name="印刷用" localSheetId="68">[25]レポートレイアウト!#REF!</definedName>
    <definedName name="印刷用" localSheetId="69">[25]レポートレイアウト!#REF!</definedName>
    <definedName name="印刷用" localSheetId="70">[25]レポートレイアウト!#REF!</definedName>
    <definedName name="印刷用" localSheetId="71">[25]レポートレイアウト!#REF!</definedName>
    <definedName name="印刷用" localSheetId="72">[25]レポートレイアウト!#REF!</definedName>
    <definedName name="印刷用" localSheetId="73">[25]レポートレイアウト!#REF!</definedName>
    <definedName name="印刷用" localSheetId="74">[25]レポートレイアウト!#REF!</definedName>
    <definedName name="印刷用" localSheetId="75">[25]レポートレイアウト!#REF!</definedName>
    <definedName name="印刷用" localSheetId="76">[25]レポートレイアウト!#REF!</definedName>
    <definedName name="印刷用" localSheetId="77">[25]レポートレイアウト!#REF!</definedName>
    <definedName name="印刷用" localSheetId="78">[25]レポートレイアウト!#REF!</definedName>
    <definedName name="印刷用" localSheetId="79">[25]レポートレイアウト!#REF!</definedName>
    <definedName name="印刷用" localSheetId="80">[25]レポートレイアウト!#REF!</definedName>
    <definedName name="印刷用" localSheetId="81">[25]レポートレイアウト!#REF!</definedName>
    <definedName name="印刷用" localSheetId="82">[25]レポートレイアウト!#REF!</definedName>
    <definedName name="印刷用" localSheetId="83">[25]レポートレイアウト!#REF!</definedName>
    <definedName name="印刷用" localSheetId="84">[25]レポートレイアウト!#REF!</definedName>
    <definedName name="印刷用" localSheetId="85">[25]レポートレイアウト!#REF!</definedName>
    <definedName name="印刷用" localSheetId="86">[25]レポートレイアウト!#REF!</definedName>
    <definedName name="印刷用" localSheetId="87">[25]レポートレイアウト!#REF!</definedName>
    <definedName name="印刷用" localSheetId="88">[25]レポートレイアウト!#REF!</definedName>
    <definedName name="印刷用" localSheetId="89">[25]レポートレイアウト!#REF!</definedName>
    <definedName name="印刷用" localSheetId="90">[25]レポートレイアウト!#REF!</definedName>
    <definedName name="印刷用" localSheetId="91">[25]レポートレイアウト!#REF!</definedName>
    <definedName name="印刷用" localSheetId="92">[25]レポートレイアウト!#REF!</definedName>
    <definedName name="印刷用" localSheetId="93">[25]レポートレイアウト!#REF!</definedName>
    <definedName name="印刷用" localSheetId="94">[25]レポートレイアウト!#REF!</definedName>
    <definedName name="印刷用" localSheetId="95">[25]レポートレイアウト!#REF!</definedName>
    <definedName name="印刷用" localSheetId="96">[25]レポートレイアウト!#REF!</definedName>
    <definedName name="印刷用" localSheetId="97">[25]レポートレイアウト!#REF!</definedName>
    <definedName name="印刷用" localSheetId="98">[25]レポートレイアウト!#REF!</definedName>
    <definedName name="印刷用" localSheetId="99">[25]レポートレイアウト!#REF!</definedName>
    <definedName name="印刷用" localSheetId="15">[25]レポートレイアウト!#REF!</definedName>
    <definedName name="印刷用" localSheetId="16">[25]レポートレイアウト!#REF!</definedName>
    <definedName name="印刷用" localSheetId="17">[25]レポートレイアウト!#REF!</definedName>
    <definedName name="印刷用" localSheetId="18">[25]レポートレイアウト!#REF!</definedName>
    <definedName name="印刷用" localSheetId="19">[25]レポートレイアウト!#REF!</definedName>
    <definedName name="印刷用" localSheetId="20">[25]レポートレイアウト!#REF!</definedName>
    <definedName name="印刷用" localSheetId="21">[25]レポートレイアウト!#REF!</definedName>
    <definedName name="印刷用" localSheetId="14">[25]レポートレイアウト!#REF!</definedName>
    <definedName name="印刷用" localSheetId="7">[25]レポートレイアウト!#REF!</definedName>
    <definedName name="印刷用" localSheetId="8">[25]レポートレイアウト!#REF!</definedName>
    <definedName name="印刷用" localSheetId="9">[25]レポートレイアウト!#REF!</definedName>
    <definedName name="印刷用" localSheetId="10">[25]レポートレイアウト!#REF!</definedName>
    <definedName name="印刷用" localSheetId="11">[25]レポートレイアウト!#REF!</definedName>
    <definedName name="印刷用" localSheetId="12">[25]レポートレイアウト!#REF!</definedName>
    <definedName name="印刷用" localSheetId="13">[25]レポートレイアウト!#REF!</definedName>
    <definedName name="印刷用" localSheetId="5">[25]レポートレイアウト!#REF!</definedName>
    <definedName name="印刷用" localSheetId="6">[25]レポートレイアウト!#REF!</definedName>
    <definedName name="印刷用">[25]レポートレイアウト!#REF!</definedName>
    <definedName name="円ドル" localSheetId="22">#REF!</definedName>
    <definedName name="円ドル" localSheetId="23">#REF!</definedName>
    <definedName name="円ドル" localSheetId="24">#REF!</definedName>
    <definedName name="円ドル" localSheetId="25">#REF!</definedName>
    <definedName name="円ドル" localSheetId="26">#REF!</definedName>
    <definedName name="円ドル" localSheetId="27">#REF!</definedName>
    <definedName name="円ドル" localSheetId="28">#REF!</definedName>
    <definedName name="円ドル" localSheetId="29">#REF!</definedName>
    <definedName name="円ドル" localSheetId="30">#REF!</definedName>
    <definedName name="円ドル" localSheetId="31">#REF!</definedName>
    <definedName name="円ドル" localSheetId="32">#REF!</definedName>
    <definedName name="円ドル" localSheetId="33">#REF!</definedName>
    <definedName name="円ドル" localSheetId="34">#REF!</definedName>
    <definedName name="円ドル" localSheetId="35">#REF!</definedName>
    <definedName name="円ドル" localSheetId="36">#REF!</definedName>
    <definedName name="円ドル" localSheetId="37">#REF!</definedName>
    <definedName name="円ドル" localSheetId="38">#REF!</definedName>
    <definedName name="円ドル" localSheetId="39">#REF!</definedName>
    <definedName name="円ドル" localSheetId="40">#REF!</definedName>
    <definedName name="円ドル" localSheetId="41">#REF!</definedName>
    <definedName name="円ドル" localSheetId="42">#REF!</definedName>
    <definedName name="円ドル" localSheetId="45">#REF!</definedName>
    <definedName name="円ドル" localSheetId="43">#REF!</definedName>
    <definedName name="円ドル" localSheetId="44">#REF!</definedName>
    <definedName name="円ドル" localSheetId="46">#REF!</definedName>
    <definedName name="円ドル" localSheetId="47">#REF!</definedName>
    <definedName name="円ドル" localSheetId="48">#REF!</definedName>
    <definedName name="円ドル" localSheetId="49">#REF!</definedName>
    <definedName name="円ドル" localSheetId="50">#REF!</definedName>
    <definedName name="円ドル" localSheetId="51">#REF!</definedName>
    <definedName name="円ドル" localSheetId="52">#REF!</definedName>
    <definedName name="円ドル" localSheetId="53">#REF!</definedName>
    <definedName name="円ドル" localSheetId="54">#REF!</definedName>
    <definedName name="円ドル" localSheetId="55">#REF!</definedName>
    <definedName name="円ドル" localSheetId="56">#REF!</definedName>
    <definedName name="円ドル" localSheetId="57">#REF!</definedName>
    <definedName name="円ドル" localSheetId="58">#REF!</definedName>
    <definedName name="円ドル" localSheetId="59">#REF!</definedName>
    <definedName name="円ドル" localSheetId="60">#REF!</definedName>
    <definedName name="円ドル" localSheetId="61">#REF!</definedName>
    <definedName name="円ドル" localSheetId="62">#REF!</definedName>
    <definedName name="円ドル" localSheetId="63">#REF!</definedName>
    <definedName name="円ドル" localSheetId="64">#REF!</definedName>
    <definedName name="円ドル" localSheetId="65">#REF!</definedName>
    <definedName name="円ドル" localSheetId="66">#REF!</definedName>
    <definedName name="円ドル" localSheetId="67">#REF!</definedName>
    <definedName name="円ドル" localSheetId="68">#REF!</definedName>
    <definedName name="円ドル" localSheetId="69">#REF!</definedName>
    <definedName name="円ドル" localSheetId="70">#REF!</definedName>
    <definedName name="円ドル" localSheetId="71">#REF!</definedName>
    <definedName name="円ドル" localSheetId="72">#REF!</definedName>
    <definedName name="円ドル" localSheetId="73">#REF!</definedName>
    <definedName name="円ドル" localSheetId="74">#REF!</definedName>
    <definedName name="円ドル" localSheetId="75">#REF!</definedName>
    <definedName name="円ドル" localSheetId="76">#REF!</definedName>
    <definedName name="円ドル" localSheetId="77">#REF!</definedName>
    <definedName name="円ドル" localSheetId="78">#REF!</definedName>
    <definedName name="円ドル" localSheetId="79">#REF!</definedName>
    <definedName name="円ドル" localSheetId="80">#REF!</definedName>
    <definedName name="円ドル" localSheetId="81">#REF!</definedName>
    <definedName name="円ドル" localSheetId="82">#REF!</definedName>
    <definedName name="円ドル" localSheetId="83">#REF!</definedName>
    <definedName name="円ドル" localSheetId="84">#REF!</definedName>
    <definedName name="円ドル" localSheetId="85">#REF!</definedName>
    <definedName name="円ドル" localSheetId="86">#REF!</definedName>
    <definedName name="円ドル" localSheetId="87">#REF!</definedName>
    <definedName name="円ドル" localSheetId="88">#REF!</definedName>
    <definedName name="円ドル" localSheetId="89">#REF!</definedName>
    <definedName name="円ドル" localSheetId="90">#REF!</definedName>
    <definedName name="円ドル" localSheetId="91">#REF!</definedName>
    <definedName name="円ドル" localSheetId="92">#REF!</definedName>
    <definedName name="円ドル" localSheetId="93">#REF!</definedName>
    <definedName name="円ドル" localSheetId="94">#REF!</definedName>
    <definedName name="円ドル" localSheetId="95">#REF!</definedName>
    <definedName name="円ドル" localSheetId="96">#REF!</definedName>
    <definedName name="円ドル" localSheetId="97">#REF!</definedName>
    <definedName name="円ドル" localSheetId="98">#REF!</definedName>
    <definedName name="円ドル" localSheetId="99">#REF!</definedName>
    <definedName name="円ドル" localSheetId="15">#REF!</definedName>
    <definedName name="円ドル" localSheetId="16">#REF!</definedName>
    <definedName name="円ドル" localSheetId="17">#REF!</definedName>
    <definedName name="円ドル" localSheetId="18">#REF!</definedName>
    <definedName name="円ドル" localSheetId="19">#REF!</definedName>
    <definedName name="円ドル" localSheetId="20">#REF!</definedName>
    <definedName name="円ドル" localSheetId="21">#REF!</definedName>
    <definedName name="円ドル" localSheetId="14">#REF!</definedName>
    <definedName name="円ドル" localSheetId="7">#REF!</definedName>
    <definedName name="円ドル" localSheetId="8">#REF!</definedName>
    <definedName name="円ドル" localSheetId="9">#REF!</definedName>
    <definedName name="円ドル" localSheetId="10">#REF!</definedName>
    <definedName name="円ドル" localSheetId="11">#REF!</definedName>
    <definedName name="円ドル" localSheetId="12">#REF!</definedName>
    <definedName name="円ドル" localSheetId="13">#REF!</definedName>
    <definedName name="円ドル" localSheetId="5">#REF!</definedName>
    <definedName name="円ドル" localSheetId="6">#REF!</definedName>
    <definedName name="円ドル">#REF!</definedName>
    <definedName name="海上運賃率" localSheetId="45">#REF!</definedName>
    <definedName name="海上運賃率" localSheetId="43">#REF!</definedName>
    <definedName name="海上運賃率" localSheetId="44">#REF!</definedName>
    <definedName name="海上運賃率" localSheetId="46">#REF!</definedName>
    <definedName name="海上運賃率" localSheetId="47">#REF!</definedName>
    <definedName name="海上運賃率" localSheetId="48">#REF!</definedName>
    <definedName name="海上運賃率" localSheetId="49">#REF!</definedName>
    <definedName name="海上運賃率" localSheetId="50">#REF!</definedName>
    <definedName name="海上運賃率" localSheetId="51">#REF!</definedName>
    <definedName name="海上運賃率" localSheetId="52">#REF!</definedName>
    <definedName name="海上運賃率" localSheetId="53">#REF!</definedName>
    <definedName name="海上運賃率" localSheetId="54">#REF!</definedName>
    <definedName name="海上運賃率" localSheetId="55">#REF!</definedName>
    <definedName name="海上運賃率" localSheetId="56">#REF!</definedName>
    <definedName name="海上運賃率" localSheetId="57">#REF!</definedName>
    <definedName name="海上運賃率" localSheetId="58">#REF!</definedName>
    <definedName name="海上運賃率" localSheetId="59">#REF!</definedName>
    <definedName name="海上運賃率" localSheetId="60">#REF!</definedName>
    <definedName name="海上運賃率" localSheetId="61">#REF!</definedName>
    <definedName name="海上運賃率" localSheetId="62">#REF!</definedName>
    <definedName name="海上運賃率" localSheetId="63">#REF!</definedName>
    <definedName name="海上運賃率" localSheetId="64">#REF!</definedName>
    <definedName name="海上運賃率" localSheetId="65">#REF!</definedName>
    <definedName name="海上運賃率" localSheetId="66">#REF!</definedName>
    <definedName name="海上運賃率" localSheetId="67">#REF!</definedName>
    <definedName name="海上運賃率" localSheetId="68">#REF!</definedName>
    <definedName name="海上運賃率" localSheetId="69">#REF!</definedName>
    <definedName name="海上運賃率" localSheetId="70">#REF!</definedName>
    <definedName name="海上運賃率" localSheetId="71">#REF!</definedName>
    <definedName name="海上運賃率" localSheetId="72">#REF!</definedName>
    <definedName name="海上運賃率" localSheetId="73">#REF!</definedName>
    <definedName name="海上運賃率" localSheetId="74">#REF!</definedName>
    <definedName name="海上運賃率" localSheetId="75">#REF!</definedName>
    <definedName name="海上運賃率" localSheetId="76">#REF!</definedName>
    <definedName name="海上運賃率" localSheetId="77">#REF!</definedName>
    <definedName name="海上運賃率" localSheetId="78">#REF!</definedName>
    <definedName name="海上運賃率" localSheetId="79">#REF!</definedName>
    <definedName name="海上運賃率" localSheetId="80">#REF!</definedName>
    <definedName name="海上運賃率" localSheetId="81">#REF!</definedName>
    <definedName name="海上運賃率" localSheetId="82">#REF!</definedName>
    <definedName name="海上運賃率" localSheetId="83">#REF!</definedName>
    <definedName name="海上運賃率" localSheetId="84">#REF!</definedName>
    <definedName name="海上運賃率" localSheetId="85">#REF!</definedName>
    <definedName name="海上運賃率" localSheetId="86">#REF!</definedName>
    <definedName name="海上運賃率" localSheetId="87">#REF!</definedName>
    <definedName name="海上運賃率" localSheetId="88">#REF!</definedName>
    <definedName name="海上運賃率" localSheetId="89">#REF!</definedName>
    <definedName name="海上運賃率" localSheetId="90">#REF!</definedName>
    <definedName name="海上運賃率" localSheetId="91">#REF!</definedName>
    <definedName name="海上運賃率" localSheetId="92">#REF!</definedName>
    <definedName name="海上運賃率" localSheetId="93">#REF!</definedName>
    <definedName name="海上運賃率" localSheetId="94">#REF!</definedName>
    <definedName name="海上運賃率" localSheetId="95">#REF!</definedName>
    <definedName name="海上運賃率" localSheetId="96">#REF!</definedName>
    <definedName name="海上運賃率" localSheetId="97">#REF!</definedName>
    <definedName name="海上運賃率" localSheetId="98">#REF!</definedName>
    <definedName name="海上運賃率" localSheetId="99">#REF!</definedName>
    <definedName name="海上運賃率">#REF!</definedName>
    <definedName name="開始行" localSheetId="22">[26]書換え条件!#REF!</definedName>
    <definedName name="開始行" localSheetId="23">[26]書換え条件!#REF!</definedName>
    <definedName name="開始行" localSheetId="24">[26]書換え条件!#REF!</definedName>
    <definedName name="開始行" localSheetId="25">[26]書換え条件!#REF!</definedName>
    <definedName name="開始行" localSheetId="26">[26]書換え条件!#REF!</definedName>
    <definedName name="開始行" localSheetId="27">[26]書換え条件!#REF!</definedName>
    <definedName name="開始行" localSheetId="28">[26]書換え条件!#REF!</definedName>
    <definedName name="開始行" localSheetId="29">[26]書換え条件!#REF!</definedName>
    <definedName name="開始行" localSheetId="30">[26]書換え条件!#REF!</definedName>
    <definedName name="開始行" localSheetId="31">[26]書換え条件!#REF!</definedName>
    <definedName name="開始行" localSheetId="32">[26]書換え条件!#REF!</definedName>
    <definedName name="開始行" localSheetId="33">[26]書換え条件!#REF!</definedName>
    <definedName name="開始行" localSheetId="34">[26]書換え条件!#REF!</definedName>
    <definedName name="開始行" localSheetId="35">[26]書換え条件!#REF!</definedName>
    <definedName name="開始行" localSheetId="36">[26]書換え条件!#REF!</definedName>
    <definedName name="開始行" localSheetId="37">[26]書換え条件!#REF!</definedName>
    <definedName name="開始行" localSheetId="38">[26]書換え条件!#REF!</definedName>
    <definedName name="開始行" localSheetId="39">[26]書換え条件!#REF!</definedName>
    <definedName name="開始行" localSheetId="40">[26]書換え条件!#REF!</definedName>
    <definedName name="開始行" localSheetId="41">[26]書換え条件!#REF!</definedName>
    <definedName name="開始行" localSheetId="42">[26]書換え条件!#REF!</definedName>
    <definedName name="開始行" localSheetId="45">[26]書換え条件!#REF!</definedName>
    <definedName name="開始行" localSheetId="43">[26]書換え条件!#REF!</definedName>
    <definedName name="開始行" localSheetId="44">[26]書換え条件!#REF!</definedName>
    <definedName name="開始行" localSheetId="46">[26]書換え条件!#REF!</definedName>
    <definedName name="開始行" localSheetId="47">[26]書換え条件!#REF!</definedName>
    <definedName name="開始行" localSheetId="48">[26]書換え条件!#REF!</definedName>
    <definedName name="開始行" localSheetId="49">[26]書換え条件!#REF!</definedName>
    <definedName name="開始行" localSheetId="50">[26]書換え条件!#REF!</definedName>
    <definedName name="開始行" localSheetId="51">[26]書換え条件!#REF!</definedName>
    <definedName name="開始行" localSheetId="52">[26]書換え条件!#REF!</definedName>
    <definedName name="開始行" localSheetId="53">[26]書換え条件!#REF!</definedName>
    <definedName name="開始行" localSheetId="54">[26]書換え条件!#REF!</definedName>
    <definedName name="開始行" localSheetId="55">[26]書換え条件!#REF!</definedName>
    <definedName name="開始行" localSheetId="56">[26]書換え条件!#REF!</definedName>
    <definedName name="開始行" localSheetId="57">[26]書換え条件!#REF!</definedName>
    <definedName name="開始行" localSheetId="58">[26]書換え条件!#REF!</definedName>
    <definedName name="開始行" localSheetId="59">[26]書換え条件!#REF!</definedName>
    <definedName name="開始行" localSheetId="60">[26]書換え条件!#REF!</definedName>
    <definedName name="開始行" localSheetId="61">[26]書換え条件!#REF!</definedName>
    <definedName name="開始行" localSheetId="62">[26]書換え条件!#REF!</definedName>
    <definedName name="開始行" localSheetId="63">[26]書換え条件!#REF!</definedName>
    <definedName name="開始行" localSheetId="64">[26]書換え条件!#REF!</definedName>
    <definedName name="開始行" localSheetId="65">[26]書換え条件!#REF!</definedName>
    <definedName name="開始行" localSheetId="66">[26]書換え条件!#REF!</definedName>
    <definedName name="開始行" localSheetId="67">[26]書換え条件!#REF!</definedName>
    <definedName name="開始行" localSheetId="68">[26]書換え条件!#REF!</definedName>
    <definedName name="開始行" localSheetId="69">[26]書換え条件!#REF!</definedName>
    <definedName name="開始行" localSheetId="70">[26]書換え条件!#REF!</definedName>
    <definedName name="開始行" localSheetId="71">[26]書換え条件!#REF!</definedName>
    <definedName name="開始行" localSheetId="72">[26]書換え条件!#REF!</definedName>
    <definedName name="開始行" localSheetId="73">[26]書換え条件!#REF!</definedName>
    <definedName name="開始行" localSheetId="74">[26]書換え条件!#REF!</definedName>
    <definedName name="開始行" localSheetId="75">[26]書換え条件!#REF!</definedName>
    <definedName name="開始行" localSheetId="76">[26]書換え条件!#REF!</definedName>
    <definedName name="開始行" localSheetId="77">[26]書換え条件!#REF!</definedName>
    <definedName name="開始行" localSheetId="78">[26]書換え条件!#REF!</definedName>
    <definedName name="開始行" localSheetId="79">[26]書換え条件!#REF!</definedName>
    <definedName name="開始行" localSheetId="80">[26]書換え条件!#REF!</definedName>
    <definedName name="開始行" localSheetId="81">[26]書換え条件!#REF!</definedName>
    <definedName name="開始行" localSheetId="82">[26]書換え条件!#REF!</definedName>
    <definedName name="開始行" localSheetId="83">[26]書換え条件!#REF!</definedName>
    <definedName name="開始行" localSheetId="84">[26]書換え条件!#REF!</definedName>
    <definedName name="開始行" localSheetId="85">[26]書換え条件!#REF!</definedName>
    <definedName name="開始行" localSheetId="86">[26]書換え条件!#REF!</definedName>
    <definedName name="開始行" localSheetId="87">[26]書換え条件!#REF!</definedName>
    <definedName name="開始行" localSheetId="88">[26]書換え条件!#REF!</definedName>
    <definedName name="開始行" localSheetId="89">[26]書換え条件!#REF!</definedName>
    <definedName name="開始行" localSheetId="90">[26]書換え条件!#REF!</definedName>
    <definedName name="開始行" localSheetId="91">[26]書換え条件!#REF!</definedName>
    <definedName name="開始行" localSheetId="92">[26]書換え条件!#REF!</definedName>
    <definedName name="開始行" localSheetId="93">[26]書換え条件!#REF!</definedName>
    <definedName name="開始行" localSheetId="94">[26]書換え条件!#REF!</definedName>
    <definedName name="開始行" localSheetId="95">[26]書換え条件!#REF!</definedName>
    <definedName name="開始行" localSheetId="96">[26]書換え条件!#REF!</definedName>
    <definedName name="開始行" localSheetId="97">[26]書換え条件!#REF!</definedName>
    <definedName name="開始行" localSheetId="98">[26]書換え条件!#REF!</definedName>
    <definedName name="開始行" localSheetId="99">[26]書換え条件!#REF!</definedName>
    <definedName name="開始行" localSheetId="15">[26]書換え条件!#REF!</definedName>
    <definedName name="開始行" localSheetId="16">[26]書換え条件!#REF!</definedName>
    <definedName name="開始行" localSheetId="17">[26]書換え条件!#REF!</definedName>
    <definedName name="開始行" localSheetId="18">[26]書換え条件!#REF!</definedName>
    <definedName name="開始行" localSheetId="19">[26]書換え条件!#REF!</definedName>
    <definedName name="開始行" localSheetId="20">[26]書換え条件!#REF!</definedName>
    <definedName name="開始行" localSheetId="21">[26]書換え条件!#REF!</definedName>
    <definedName name="開始行" localSheetId="14">[26]書換え条件!#REF!</definedName>
    <definedName name="開始行" localSheetId="7">[26]書換え条件!#REF!</definedName>
    <definedName name="開始行" localSheetId="8">[26]書換え条件!#REF!</definedName>
    <definedName name="開始行" localSheetId="9">[26]書換え条件!#REF!</definedName>
    <definedName name="開始行" localSheetId="10">[26]書換え条件!#REF!</definedName>
    <definedName name="開始行" localSheetId="11">[26]書換え条件!#REF!</definedName>
    <definedName name="開始行" localSheetId="12">[26]書換え条件!#REF!</definedName>
    <definedName name="開始行" localSheetId="13">[26]書換え条件!#REF!</definedName>
    <definedName name="開始行" localSheetId="5">[26]書換え条件!#REF!</definedName>
    <definedName name="開始行" localSheetId="6">[26]書換え条件!#REF!</definedName>
    <definedName name="開始行">[26]書換え条件!#REF!</definedName>
    <definedName name="基礎" localSheetId="22">#REF!</definedName>
    <definedName name="基礎" localSheetId="23">#REF!</definedName>
    <definedName name="基礎" localSheetId="24">#REF!</definedName>
    <definedName name="基礎" localSheetId="25">#REF!</definedName>
    <definedName name="基礎" localSheetId="26">#REF!</definedName>
    <definedName name="基礎" localSheetId="27">#REF!</definedName>
    <definedName name="基礎" localSheetId="28">#REF!</definedName>
    <definedName name="基礎" localSheetId="29">#REF!</definedName>
    <definedName name="基礎" localSheetId="30">#REF!</definedName>
    <definedName name="基礎" localSheetId="31">#REF!</definedName>
    <definedName name="基礎" localSheetId="32">#REF!</definedName>
    <definedName name="基礎" localSheetId="33">#REF!</definedName>
    <definedName name="基礎" localSheetId="34">#REF!</definedName>
    <definedName name="基礎" localSheetId="35">#REF!</definedName>
    <definedName name="基礎" localSheetId="36">#REF!</definedName>
    <definedName name="基礎" localSheetId="37">#REF!</definedName>
    <definedName name="基礎" localSheetId="38">#REF!</definedName>
    <definedName name="基礎" localSheetId="39">#REF!</definedName>
    <definedName name="基礎" localSheetId="40">#REF!</definedName>
    <definedName name="基礎" localSheetId="41">#REF!</definedName>
    <definedName name="基礎" localSheetId="42">#REF!</definedName>
    <definedName name="基礎" localSheetId="45">#REF!</definedName>
    <definedName name="基礎" localSheetId="43">#REF!</definedName>
    <definedName name="基礎" localSheetId="44">#REF!</definedName>
    <definedName name="基礎" localSheetId="46">#REF!</definedName>
    <definedName name="基礎" localSheetId="47">#REF!</definedName>
    <definedName name="基礎" localSheetId="48">#REF!</definedName>
    <definedName name="基礎" localSheetId="49">#REF!</definedName>
    <definedName name="基礎" localSheetId="50">#REF!</definedName>
    <definedName name="基礎" localSheetId="51">#REF!</definedName>
    <definedName name="基礎" localSheetId="52">#REF!</definedName>
    <definedName name="基礎" localSheetId="53">#REF!</definedName>
    <definedName name="基礎" localSheetId="54">#REF!</definedName>
    <definedName name="基礎" localSheetId="55">#REF!</definedName>
    <definedName name="基礎" localSheetId="56">#REF!</definedName>
    <definedName name="基礎" localSheetId="57">#REF!</definedName>
    <definedName name="基礎" localSheetId="58">#REF!</definedName>
    <definedName name="基礎" localSheetId="59">#REF!</definedName>
    <definedName name="基礎" localSheetId="60">#REF!</definedName>
    <definedName name="基礎" localSheetId="61">#REF!</definedName>
    <definedName name="基礎" localSheetId="62">#REF!</definedName>
    <definedName name="基礎" localSheetId="63">#REF!</definedName>
    <definedName name="基礎" localSheetId="64">#REF!</definedName>
    <definedName name="基礎" localSheetId="65">#REF!</definedName>
    <definedName name="基礎" localSheetId="66">#REF!</definedName>
    <definedName name="基礎" localSheetId="67">#REF!</definedName>
    <definedName name="基礎" localSheetId="68">#REF!</definedName>
    <definedName name="基礎" localSheetId="69">#REF!</definedName>
    <definedName name="基礎" localSheetId="70">#REF!</definedName>
    <definedName name="基礎" localSheetId="71">#REF!</definedName>
    <definedName name="基礎" localSheetId="72">#REF!</definedName>
    <definedName name="基礎" localSheetId="73">#REF!</definedName>
    <definedName name="基礎" localSheetId="74">#REF!</definedName>
    <definedName name="基礎" localSheetId="75">#REF!</definedName>
    <definedName name="基礎" localSheetId="76">#REF!</definedName>
    <definedName name="基礎" localSheetId="77">#REF!</definedName>
    <definedName name="基礎" localSheetId="78">#REF!</definedName>
    <definedName name="基礎" localSheetId="79">#REF!</definedName>
    <definedName name="基礎" localSheetId="80">#REF!</definedName>
    <definedName name="基礎" localSheetId="81">#REF!</definedName>
    <definedName name="基礎" localSheetId="82">#REF!</definedName>
    <definedName name="基礎" localSheetId="83">#REF!</definedName>
    <definedName name="基礎" localSheetId="84">#REF!</definedName>
    <definedName name="基礎" localSheetId="85">#REF!</definedName>
    <definedName name="基礎" localSheetId="86">#REF!</definedName>
    <definedName name="基礎" localSheetId="87">#REF!</definedName>
    <definedName name="基礎" localSheetId="88">#REF!</definedName>
    <definedName name="基礎" localSheetId="89">#REF!</definedName>
    <definedName name="基礎" localSheetId="90">#REF!</definedName>
    <definedName name="基礎" localSheetId="91">#REF!</definedName>
    <definedName name="基礎" localSheetId="92">#REF!</definedName>
    <definedName name="基礎" localSheetId="93">#REF!</definedName>
    <definedName name="基礎" localSheetId="94">#REF!</definedName>
    <definedName name="基礎" localSheetId="95">#REF!</definedName>
    <definedName name="基礎" localSheetId="96">#REF!</definedName>
    <definedName name="基礎" localSheetId="97">#REF!</definedName>
    <definedName name="基礎" localSheetId="98">#REF!</definedName>
    <definedName name="基礎" localSheetId="99">#REF!</definedName>
    <definedName name="基礎" localSheetId="15">#REF!</definedName>
    <definedName name="基礎" localSheetId="16">#REF!</definedName>
    <definedName name="基礎" localSheetId="17">#REF!</definedName>
    <definedName name="基礎" localSheetId="18">#REF!</definedName>
    <definedName name="基礎" localSheetId="19">#REF!</definedName>
    <definedName name="基礎" localSheetId="20">#REF!</definedName>
    <definedName name="基礎" localSheetId="21">#REF!</definedName>
    <definedName name="基礎" localSheetId="14">#REF!</definedName>
    <definedName name="基礎" localSheetId="7">#REF!</definedName>
    <definedName name="基礎" localSheetId="8">#REF!</definedName>
    <definedName name="基礎" localSheetId="9">#REF!</definedName>
    <definedName name="基礎" localSheetId="10">#REF!</definedName>
    <definedName name="基礎" localSheetId="11">#REF!</definedName>
    <definedName name="基礎" localSheetId="12">#REF!</definedName>
    <definedName name="基礎" localSheetId="13">#REF!</definedName>
    <definedName name="基礎" localSheetId="5">#REF!</definedName>
    <definedName name="基礎" localSheetId="6">#REF!</definedName>
    <definedName name="基礎">#REF!</definedName>
    <definedName name="機能" localSheetId="45">#REF!</definedName>
    <definedName name="機能" localSheetId="43">#REF!</definedName>
    <definedName name="機能" localSheetId="44">#REF!</definedName>
    <definedName name="機能" localSheetId="46">#REF!</definedName>
    <definedName name="機能" localSheetId="47">#REF!</definedName>
    <definedName name="機能" localSheetId="48">#REF!</definedName>
    <definedName name="機能" localSheetId="49">#REF!</definedName>
    <definedName name="機能" localSheetId="50">#REF!</definedName>
    <definedName name="機能" localSheetId="51">#REF!</definedName>
    <definedName name="機能" localSheetId="52">#REF!</definedName>
    <definedName name="機能" localSheetId="53">#REF!</definedName>
    <definedName name="機能" localSheetId="54">#REF!</definedName>
    <definedName name="機能" localSheetId="55">#REF!</definedName>
    <definedName name="機能" localSheetId="56">#REF!</definedName>
    <definedName name="機能" localSheetId="57">#REF!</definedName>
    <definedName name="機能" localSheetId="58">#REF!</definedName>
    <definedName name="機能" localSheetId="59">#REF!</definedName>
    <definedName name="機能" localSheetId="60">#REF!</definedName>
    <definedName name="機能" localSheetId="61">#REF!</definedName>
    <definedName name="機能" localSheetId="62">#REF!</definedName>
    <definedName name="機能" localSheetId="63">#REF!</definedName>
    <definedName name="機能" localSheetId="64">#REF!</definedName>
    <definedName name="機能" localSheetId="65">#REF!</definedName>
    <definedName name="機能" localSheetId="66">#REF!</definedName>
    <definedName name="機能" localSheetId="67">#REF!</definedName>
    <definedName name="機能" localSheetId="68">#REF!</definedName>
    <definedName name="機能" localSheetId="69">#REF!</definedName>
    <definedName name="機能" localSheetId="70">#REF!</definedName>
    <definedName name="機能" localSheetId="71">#REF!</definedName>
    <definedName name="機能" localSheetId="72">#REF!</definedName>
    <definedName name="機能" localSheetId="73">#REF!</definedName>
    <definedName name="機能" localSheetId="74">#REF!</definedName>
    <definedName name="機能" localSheetId="75">#REF!</definedName>
    <definedName name="機能" localSheetId="76">#REF!</definedName>
    <definedName name="機能" localSheetId="77">#REF!</definedName>
    <definedName name="機能" localSheetId="78">#REF!</definedName>
    <definedName name="機能" localSheetId="79">#REF!</definedName>
    <definedName name="機能" localSheetId="80">#REF!</definedName>
    <definedName name="機能" localSheetId="81">#REF!</definedName>
    <definedName name="機能" localSheetId="82">#REF!</definedName>
    <definedName name="機能" localSheetId="83">#REF!</definedName>
    <definedName name="機能" localSheetId="84">#REF!</definedName>
    <definedName name="機能" localSheetId="85">#REF!</definedName>
    <definedName name="機能" localSheetId="86">#REF!</definedName>
    <definedName name="機能" localSheetId="87">#REF!</definedName>
    <definedName name="機能" localSheetId="88">#REF!</definedName>
    <definedName name="機能" localSheetId="89">#REF!</definedName>
    <definedName name="機能" localSheetId="90">#REF!</definedName>
    <definedName name="機能" localSheetId="91">#REF!</definedName>
    <definedName name="機能" localSheetId="92">#REF!</definedName>
    <definedName name="機能" localSheetId="93">#REF!</definedName>
    <definedName name="機能" localSheetId="94">#REF!</definedName>
    <definedName name="機能" localSheetId="95">#REF!</definedName>
    <definedName name="機能" localSheetId="96">#REF!</definedName>
    <definedName name="機能" localSheetId="97">#REF!</definedName>
    <definedName name="機能" localSheetId="98">#REF!</definedName>
    <definedName name="機能" localSheetId="99">#REF!</definedName>
    <definedName name="機能">#REF!</definedName>
    <definedName name="検索" localSheetId="45">#REF!</definedName>
    <definedName name="検索" localSheetId="43">#REF!</definedName>
    <definedName name="検索" localSheetId="44">#REF!</definedName>
    <definedName name="検索" localSheetId="46">#REF!</definedName>
    <definedName name="検索" localSheetId="47">#REF!</definedName>
    <definedName name="検索" localSheetId="48">#REF!</definedName>
    <definedName name="検索" localSheetId="49">#REF!</definedName>
    <definedName name="検索" localSheetId="50">#REF!</definedName>
    <definedName name="検索" localSheetId="51">#REF!</definedName>
    <definedName name="検索" localSheetId="52">#REF!</definedName>
    <definedName name="検索" localSheetId="53">#REF!</definedName>
    <definedName name="検索" localSheetId="54">#REF!</definedName>
    <definedName name="検索" localSheetId="55">#REF!</definedName>
    <definedName name="検索" localSheetId="56">#REF!</definedName>
    <definedName name="検索" localSheetId="57">#REF!</definedName>
    <definedName name="検索" localSheetId="58">#REF!</definedName>
    <definedName name="検索" localSheetId="59">#REF!</definedName>
    <definedName name="検索" localSheetId="60">#REF!</definedName>
    <definedName name="検索" localSheetId="61">#REF!</definedName>
    <definedName name="検索" localSheetId="62">#REF!</definedName>
    <definedName name="検索" localSheetId="63">#REF!</definedName>
    <definedName name="検索" localSheetId="64">#REF!</definedName>
    <definedName name="検索" localSheetId="65">#REF!</definedName>
    <definedName name="検索" localSheetId="66">#REF!</definedName>
    <definedName name="検索" localSheetId="67">#REF!</definedName>
    <definedName name="検索" localSheetId="68">#REF!</definedName>
    <definedName name="検索" localSheetId="69">#REF!</definedName>
    <definedName name="検索" localSheetId="70">#REF!</definedName>
    <definedName name="検索" localSheetId="71">#REF!</definedName>
    <definedName name="検索" localSheetId="72">#REF!</definedName>
    <definedName name="検索" localSheetId="73">#REF!</definedName>
    <definedName name="検索" localSheetId="74">#REF!</definedName>
    <definedName name="検索" localSheetId="75">#REF!</definedName>
    <definedName name="検索" localSheetId="76">#REF!</definedName>
    <definedName name="検索" localSheetId="77">#REF!</definedName>
    <definedName name="検索" localSheetId="78">#REF!</definedName>
    <definedName name="検索" localSheetId="79">#REF!</definedName>
    <definedName name="検索" localSheetId="80">#REF!</definedName>
    <definedName name="検索" localSheetId="81">#REF!</definedName>
    <definedName name="検索" localSheetId="82">#REF!</definedName>
    <definedName name="検索" localSheetId="83">#REF!</definedName>
    <definedName name="検索" localSheetId="84">#REF!</definedName>
    <definedName name="検索" localSheetId="85">#REF!</definedName>
    <definedName name="検索" localSheetId="86">#REF!</definedName>
    <definedName name="検索" localSheetId="87">#REF!</definedName>
    <definedName name="検索" localSheetId="88">#REF!</definedName>
    <definedName name="検索" localSheetId="89">#REF!</definedName>
    <definedName name="検索" localSheetId="90">#REF!</definedName>
    <definedName name="検索" localSheetId="91">#REF!</definedName>
    <definedName name="検索" localSheetId="92">#REF!</definedName>
    <definedName name="検索" localSheetId="93">#REF!</definedName>
    <definedName name="検索" localSheetId="94">#REF!</definedName>
    <definedName name="検索" localSheetId="95">#REF!</definedName>
    <definedName name="検索" localSheetId="96">#REF!</definedName>
    <definedName name="検索" localSheetId="97">#REF!</definedName>
    <definedName name="検索" localSheetId="98">#REF!</definedName>
    <definedName name="検索" localSheetId="99">#REF!</definedName>
    <definedName name="検索">#REF!</definedName>
    <definedName name="現地共通費率" localSheetId="45">#REF!</definedName>
    <definedName name="現地共通費率" localSheetId="43">#REF!</definedName>
    <definedName name="現地共通費率" localSheetId="44">#REF!</definedName>
    <definedName name="現地共通費率" localSheetId="46">#REF!</definedName>
    <definedName name="現地共通費率" localSheetId="47">#REF!</definedName>
    <definedName name="現地共通費率" localSheetId="48">#REF!</definedName>
    <definedName name="現地共通費率" localSheetId="49">#REF!</definedName>
    <definedName name="現地共通費率" localSheetId="50">#REF!</definedName>
    <definedName name="現地共通費率" localSheetId="51">#REF!</definedName>
    <definedName name="現地共通費率" localSheetId="52">#REF!</definedName>
    <definedName name="現地共通費率" localSheetId="53">#REF!</definedName>
    <definedName name="現地共通費率" localSheetId="54">#REF!</definedName>
    <definedName name="現地共通費率" localSheetId="55">#REF!</definedName>
    <definedName name="現地共通費率" localSheetId="56">#REF!</definedName>
    <definedName name="現地共通費率" localSheetId="57">#REF!</definedName>
    <definedName name="現地共通費率" localSheetId="58">#REF!</definedName>
    <definedName name="現地共通費率" localSheetId="59">#REF!</definedName>
    <definedName name="現地共通費率" localSheetId="60">#REF!</definedName>
    <definedName name="現地共通費率" localSheetId="61">#REF!</definedName>
    <definedName name="現地共通費率" localSheetId="62">#REF!</definedName>
    <definedName name="現地共通費率" localSheetId="63">#REF!</definedName>
    <definedName name="現地共通費率" localSheetId="64">#REF!</definedName>
    <definedName name="現地共通費率" localSheetId="65">#REF!</definedName>
    <definedName name="現地共通費率" localSheetId="66">#REF!</definedName>
    <definedName name="現地共通費率" localSheetId="67">#REF!</definedName>
    <definedName name="現地共通費率" localSheetId="68">#REF!</definedName>
    <definedName name="現地共通費率" localSheetId="69">#REF!</definedName>
    <definedName name="現地共通費率" localSheetId="70">#REF!</definedName>
    <definedName name="現地共通費率" localSheetId="71">#REF!</definedName>
    <definedName name="現地共通費率" localSheetId="72">#REF!</definedName>
    <definedName name="現地共通費率" localSheetId="73">#REF!</definedName>
    <definedName name="現地共通費率" localSheetId="74">#REF!</definedName>
    <definedName name="現地共通費率" localSheetId="75">#REF!</definedName>
    <definedName name="現地共通費率" localSheetId="76">#REF!</definedName>
    <definedName name="現地共通費率" localSheetId="77">#REF!</definedName>
    <definedName name="現地共通費率" localSheetId="78">#REF!</definedName>
    <definedName name="現地共通費率" localSheetId="79">#REF!</definedName>
    <definedName name="現地共通費率" localSheetId="80">#REF!</definedName>
    <definedName name="現地共通費率" localSheetId="81">#REF!</definedName>
    <definedName name="現地共通費率" localSheetId="82">#REF!</definedName>
    <definedName name="現地共通費率" localSheetId="83">#REF!</definedName>
    <definedName name="現地共通費率" localSheetId="84">#REF!</definedName>
    <definedName name="現地共通費率" localSheetId="85">#REF!</definedName>
    <definedName name="現地共通費率" localSheetId="86">#REF!</definedName>
    <definedName name="現地共通費率" localSheetId="87">#REF!</definedName>
    <definedName name="現地共通費率" localSheetId="88">#REF!</definedName>
    <definedName name="現地共通費率" localSheetId="89">#REF!</definedName>
    <definedName name="現地共通費率" localSheetId="90">#REF!</definedName>
    <definedName name="現地共通費率" localSheetId="91">#REF!</definedName>
    <definedName name="現地共通費率" localSheetId="92">#REF!</definedName>
    <definedName name="現地共通費率" localSheetId="93">#REF!</definedName>
    <definedName name="現地共通費率" localSheetId="94">#REF!</definedName>
    <definedName name="現地共通費率" localSheetId="95">#REF!</definedName>
    <definedName name="現地共通費率" localSheetId="96">#REF!</definedName>
    <definedName name="現地共通費率" localSheetId="97">#REF!</definedName>
    <definedName name="現地共通費率" localSheetId="98">#REF!</definedName>
    <definedName name="現地共通費率" localSheetId="99">#REF!</definedName>
    <definedName name="現地共通費率">#REF!</definedName>
    <definedName name="現地材増値税除外品部品単価ﾄﾞﾙ" localSheetId="45">#REF!</definedName>
    <definedName name="現地材増値税除外品部品単価ﾄﾞﾙ" localSheetId="43">#REF!</definedName>
    <definedName name="現地材増値税除外品部品単価ﾄﾞﾙ" localSheetId="44">#REF!</definedName>
    <definedName name="現地材増値税除外品部品単価ﾄﾞﾙ" localSheetId="46">#REF!</definedName>
    <definedName name="現地材増値税除外品部品単価ﾄﾞﾙ" localSheetId="47">#REF!</definedName>
    <definedName name="現地材増値税除外品部品単価ﾄﾞﾙ" localSheetId="48">#REF!</definedName>
    <definedName name="現地材増値税除外品部品単価ﾄﾞﾙ" localSheetId="49">#REF!</definedName>
    <definedName name="現地材増値税除外品部品単価ﾄﾞﾙ" localSheetId="50">#REF!</definedName>
    <definedName name="現地材増値税除外品部品単価ﾄﾞﾙ" localSheetId="51">#REF!</definedName>
    <definedName name="現地材増値税除外品部品単価ﾄﾞﾙ" localSheetId="52">#REF!</definedName>
    <definedName name="現地材増値税除外品部品単価ﾄﾞﾙ" localSheetId="53">#REF!</definedName>
    <definedName name="現地材増値税除外品部品単価ﾄﾞﾙ" localSheetId="54">#REF!</definedName>
    <definedName name="現地材増値税除外品部品単価ﾄﾞﾙ" localSheetId="55">#REF!</definedName>
    <definedName name="現地材増値税除外品部品単価ﾄﾞﾙ" localSheetId="56">#REF!</definedName>
    <definedName name="現地材増値税除外品部品単価ﾄﾞﾙ" localSheetId="57">#REF!</definedName>
    <definedName name="現地材増値税除外品部品単価ﾄﾞﾙ" localSheetId="58">#REF!</definedName>
    <definedName name="現地材増値税除外品部品単価ﾄﾞﾙ" localSheetId="59">#REF!</definedName>
    <definedName name="現地材増値税除外品部品単価ﾄﾞﾙ" localSheetId="60">#REF!</definedName>
    <definedName name="現地材増値税除外品部品単価ﾄﾞﾙ" localSheetId="61">#REF!</definedName>
    <definedName name="現地材増値税除外品部品単価ﾄﾞﾙ" localSheetId="62">#REF!</definedName>
    <definedName name="現地材増値税除外品部品単価ﾄﾞﾙ" localSheetId="63">#REF!</definedName>
    <definedName name="現地材増値税除外品部品単価ﾄﾞﾙ" localSheetId="64">#REF!</definedName>
    <definedName name="現地材増値税除外品部品単価ﾄﾞﾙ" localSheetId="65">#REF!</definedName>
    <definedName name="現地材増値税除外品部品単価ﾄﾞﾙ" localSheetId="66">#REF!</definedName>
    <definedName name="現地材増値税除外品部品単価ﾄﾞﾙ" localSheetId="67">#REF!</definedName>
    <definedName name="現地材増値税除外品部品単価ﾄﾞﾙ" localSheetId="68">#REF!</definedName>
    <definedName name="現地材増値税除外品部品単価ﾄﾞﾙ" localSheetId="69">#REF!</definedName>
    <definedName name="現地材増値税除外品部品単価ﾄﾞﾙ" localSheetId="70">#REF!</definedName>
    <definedName name="現地材増値税除外品部品単価ﾄﾞﾙ" localSheetId="71">#REF!</definedName>
    <definedName name="現地材増値税除外品部品単価ﾄﾞﾙ" localSheetId="72">#REF!</definedName>
    <definedName name="現地材増値税除外品部品単価ﾄﾞﾙ" localSheetId="73">#REF!</definedName>
    <definedName name="現地材増値税除外品部品単価ﾄﾞﾙ" localSheetId="74">#REF!</definedName>
    <definedName name="現地材増値税除外品部品単価ﾄﾞﾙ" localSheetId="75">#REF!</definedName>
    <definedName name="現地材増値税除外品部品単価ﾄﾞﾙ" localSheetId="76">#REF!</definedName>
    <definedName name="現地材増値税除外品部品単価ﾄﾞﾙ" localSheetId="77">#REF!</definedName>
    <definedName name="現地材増値税除外品部品単価ﾄﾞﾙ" localSheetId="78">#REF!</definedName>
    <definedName name="現地材増値税除外品部品単価ﾄﾞﾙ" localSheetId="79">#REF!</definedName>
    <definedName name="現地材増値税除外品部品単価ﾄﾞﾙ" localSheetId="80">#REF!</definedName>
    <definedName name="現地材増値税除外品部品単価ﾄﾞﾙ" localSheetId="81">#REF!</definedName>
    <definedName name="現地材増値税除外品部品単価ﾄﾞﾙ" localSheetId="82">#REF!</definedName>
    <definedName name="現地材増値税除外品部品単価ﾄﾞﾙ" localSheetId="83">#REF!</definedName>
    <definedName name="現地材増値税除外品部品単価ﾄﾞﾙ" localSheetId="84">#REF!</definedName>
    <definedName name="現地材増値税除外品部品単価ﾄﾞﾙ" localSheetId="85">#REF!</definedName>
    <definedName name="現地材増値税除外品部品単価ﾄﾞﾙ" localSheetId="86">#REF!</definedName>
    <definedName name="現地材増値税除外品部品単価ﾄﾞﾙ" localSheetId="87">#REF!</definedName>
    <definedName name="現地材増値税除外品部品単価ﾄﾞﾙ" localSheetId="88">#REF!</definedName>
    <definedName name="現地材増値税除外品部品単価ﾄﾞﾙ" localSheetId="89">#REF!</definedName>
    <definedName name="現地材増値税除外品部品単価ﾄﾞﾙ" localSheetId="90">#REF!</definedName>
    <definedName name="現地材増値税除外品部品単価ﾄﾞﾙ" localSheetId="91">#REF!</definedName>
    <definedName name="現地材増値税除外品部品単価ﾄﾞﾙ" localSheetId="92">#REF!</definedName>
    <definedName name="現地材増値税除外品部品単価ﾄﾞﾙ" localSheetId="93">#REF!</definedName>
    <definedName name="現地材増値税除外品部品単価ﾄﾞﾙ" localSheetId="94">#REF!</definedName>
    <definedName name="現地材増値税除外品部品単価ﾄﾞﾙ" localSheetId="95">#REF!</definedName>
    <definedName name="現地材増値税除外品部品単価ﾄﾞﾙ" localSheetId="96">#REF!</definedName>
    <definedName name="現地材増値税除外品部品単価ﾄﾞﾙ" localSheetId="97">#REF!</definedName>
    <definedName name="現地材増値税除外品部品単価ﾄﾞﾙ" localSheetId="98">#REF!</definedName>
    <definedName name="現地材増値税除外品部品単価ﾄﾞﾙ" localSheetId="99">#REF!</definedName>
    <definedName name="現地材増値税除外品部品単価ﾄﾞﾙ">#REF!</definedName>
    <definedName name="現地材増値税対象部品単価元" localSheetId="45">#REF!</definedName>
    <definedName name="現地材増値税対象部品単価元" localSheetId="43">#REF!</definedName>
    <definedName name="現地材増値税対象部品単価元" localSheetId="44">#REF!</definedName>
    <definedName name="現地材増値税対象部品単価元" localSheetId="46">#REF!</definedName>
    <definedName name="現地材増値税対象部品単価元" localSheetId="47">#REF!</definedName>
    <definedName name="現地材増値税対象部品単価元" localSheetId="48">#REF!</definedName>
    <definedName name="現地材増値税対象部品単価元" localSheetId="49">#REF!</definedName>
    <definedName name="現地材増値税対象部品単価元" localSheetId="50">#REF!</definedName>
    <definedName name="現地材増値税対象部品単価元" localSheetId="51">#REF!</definedName>
    <definedName name="現地材増値税対象部品単価元" localSheetId="52">#REF!</definedName>
    <definedName name="現地材増値税対象部品単価元" localSheetId="53">#REF!</definedName>
    <definedName name="現地材増値税対象部品単価元" localSheetId="54">#REF!</definedName>
    <definedName name="現地材増値税対象部品単価元" localSheetId="55">#REF!</definedName>
    <definedName name="現地材増値税対象部品単価元" localSheetId="56">#REF!</definedName>
    <definedName name="現地材増値税対象部品単価元" localSheetId="57">#REF!</definedName>
    <definedName name="現地材増値税対象部品単価元" localSheetId="58">#REF!</definedName>
    <definedName name="現地材増値税対象部品単価元" localSheetId="59">#REF!</definedName>
    <definedName name="現地材増値税対象部品単価元" localSheetId="60">#REF!</definedName>
    <definedName name="現地材増値税対象部品単価元" localSheetId="61">#REF!</definedName>
    <definedName name="現地材増値税対象部品単価元" localSheetId="62">#REF!</definedName>
    <definedName name="現地材増値税対象部品単価元" localSheetId="63">#REF!</definedName>
    <definedName name="現地材増値税対象部品単価元" localSheetId="64">#REF!</definedName>
    <definedName name="現地材増値税対象部品単価元" localSheetId="65">#REF!</definedName>
    <definedName name="現地材増値税対象部品単価元" localSheetId="66">#REF!</definedName>
    <definedName name="現地材増値税対象部品単価元" localSheetId="67">#REF!</definedName>
    <definedName name="現地材増値税対象部品単価元" localSheetId="68">#REF!</definedName>
    <definedName name="現地材増値税対象部品単価元" localSheetId="69">#REF!</definedName>
    <definedName name="現地材増値税対象部品単価元" localSheetId="70">#REF!</definedName>
    <definedName name="現地材増値税対象部品単価元" localSheetId="71">#REF!</definedName>
    <definedName name="現地材増値税対象部品単価元" localSheetId="72">#REF!</definedName>
    <definedName name="現地材増値税対象部品単価元" localSheetId="73">#REF!</definedName>
    <definedName name="現地材増値税対象部品単価元" localSheetId="74">#REF!</definedName>
    <definedName name="現地材増値税対象部品単価元" localSheetId="75">#REF!</definedName>
    <definedName name="現地材増値税対象部品単価元" localSheetId="76">#REF!</definedName>
    <definedName name="現地材増値税対象部品単価元" localSheetId="77">#REF!</definedName>
    <definedName name="現地材増値税対象部品単価元" localSheetId="78">#REF!</definedName>
    <definedName name="現地材増値税対象部品単価元" localSheetId="79">#REF!</definedName>
    <definedName name="現地材増値税対象部品単価元" localSheetId="80">#REF!</definedName>
    <definedName name="現地材増値税対象部品単価元" localSheetId="81">#REF!</definedName>
    <definedName name="現地材増値税対象部品単価元" localSheetId="82">#REF!</definedName>
    <definedName name="現地材増値税対象部品単価元" localSheetId="83">#REF!</definedName>
    <definedName name="現地材増値税対象部品単価元" localSheetId="84">#REF!</definedName>
    <definedName name="現地材増値税対象部品単価元" localSheetId="85">#REF!</definedName>
    <definedName name="現地材増値税対象部品単価元" localSheetId="86">#REF!</definedName>
    <definedName name="現地材増値税対象部品単価元" localSheetId="87">#REF!</definedName>
    <definedName name="現地材増値税対象部品単価元" localSheetId="88">#REF!</definedName>
    <definedName name="現地材増値税対象部品単価元" localSheetId="89">#REF!</definedName>
    <definedName name="現地材増値税対象部品単価元" localSheetId="90">#REF!</definedName>
    <definedName name="現地材増値税対象部品単価元" localSheetId="91">#REF!</definedName>
    <definedName name="現地材増値税対象部品単価元" localSheetId="92">#REF!</definedName>
    <definedName name="現地材増値税対象部品単価元" localSheetId="93">#REF!</definedName>
    <definedName name="現地材増値税対象部品単価元" localSheetId="94">#REF!</definedName>
    <definedName name="現地材増値税対象部品単価元" localSheetId="95">#REF!</definedName>
    <definedName name="現地材増値税対象部品単価元" localSheetId="96">#REF!</definedName>
    <definedName name="現地材増値税対象部品単価元" localSheetId="97">#REF!</definedName>
    <definedName name="現地材増値税対象部品単価元" localSheetId="98">#REF!</definedName>
    <definedName name="現地材増値税対象部品単価元" localSheetId="99">#REF!</definedName>
    <definedName name="現地材増値税対象部品単価元">#REF!</definedName>
    <definedName name="現地調達材増値税率" localSheetId="45">#REF!</definedName>
    <definedName name="現地調達材増値税率" localSheetId="43">#REF!</definedName>
    <definedName name="現地調達材増値税率" localSheetId="44">#REF!</definedName>
    <definedName name="現地調達材増値税率" localSheetId="46">#REF!</definedName>
    <definedName name="現地調達材増値税率" localSheetId="47">#REF!</definedName>
    <definedName name="現地調達材増値税率" localSheetId="48">#REF!</definedName>
    <definedName name="現地調達材増値税率" localSheetId="49">#REF!</definedName>
    <definedName name="現地調達材増値税率" localSheetId="50">#REF!</definedName>
    <definedName name="現地調達材増値税率" localSheetId="51">#REF!</definedName>
    <definedName name="現地調達材増値税率" localSheetId="52">#REF!</definedName>
    <definedName name="現地調達材増値税率" localSheetId="53">#REF!</definedName>
    <definedName name="現地調達材増値税率" localSheetId="54">#REF!</definedName>
    <definedName name="現地調達材増値税率" localSheetId="55">#REF!</definedName>
    <definedName name="現地調達材増値税率" localSheetId="56">#REF!</definedName>
    <definedName name="現地調達材増値税率" localSheetId="57">#REF!</definedName>
    <definedName name="現地調達材増値税率" localSheetId="58">#REF!</definedName>
    <definedName name="現地調達材増値税率" localSheetId="59">#REF!</definedName>
    <definedName name="現地調達材増値税率" localSheetId="60">#REF!</definedName>
    <definedName name="現地調達材増値税率" localSheetId="61">#REF!</definedName>
    <definedName name="現地調達材増値税率" localSheetId="62">#REF!</definedName>
    <definedName name="現地調達材増値税率" localSheetId="63">#REF!</definedName>
    <definedName name="現地調達材増値税率" localSheetId="64">#REF!</definedName>
    <definedName name="現地調達材増値税率" localSheetId="65">#REF!</definedName>
    <definedName name="現地調達材増値税率" localSheetId="66">#REF!</definedName>
    <definedName name="現地調達材増値税率" localSheetId="67">#REF!</definedName>
    <definedName name="現地調達材増値税率" localSheetId="68">#REF!</definedName>
    <definedName name="現地調達材増値税率" localSheetId="69">#REF!</definedName>
    <definedName name="現地調達材増値税率" localSheetId="70">#REF!</definedName>
    <definedName name="現地調達材増値税率" localSheetId="71">#REF!</definedName>
    <definedName name="現地調達材増値税率" localSheetId="72">#REF!</definedName>
    <definedName name="現地調達材増値税率" localSheetId="73">#REF!</definedName>
    <definedName name="現地調達材増値税率" localSheetId="74">#REF!</definedName>
    <definedName name="現地調達材増値税率" localSheetId="75">#REF!</definedName>
    <definedName name="現地調達材増値税率" localSheetId="76">#REF!</definedName>
    <definedName name="現地調達材増値税率" localSheetId="77">#REF!</definedName>
    <definedName name="現地調達材増値税率" localSheetId="78">#REF!</definedName>
    <definedName name="現地調達材増値税率" localSheetId="79">#REF!</definedName>
    <definedName name="現地調達材増値税率" localSheetId="80">#REF!</definedName>
    <definedName name="現地調達材増値税率" localSheetId="81">#REF!</definedName>
    <definedName name="現地調達材増値税率" localSheetId="82">#REF!</definedName>
    <definedName name="現地調達材増値税率" localSheetId="83">#REF!</definedName>
    <definedName name="現地調達材増値税率" localSheetId="84">#REF!</definedName>
    <definedName name="現地調達材増値税率" localSheetId="85">#REF!</definedName>
    <definedName name="現地調達材増値税率" localSheetId="86">#REF!</definedName>
    <definedName name="現地調達材増値税率" localSheetId="87">#REF!</definedName>
    <definedName name="現地調達材増値税率" localSheetId="88">#REF!</definedName>
    <definedName name="現地調達材増値税率" localSheetId="89">#REF!</definedName>
    <definedName name="現地調達材増値税率" localSheetId="90">#REF!</definedName>
    <definedName name="現地調達材増値税率" localSheetId="91">#REF!</definedName>
    <definedName name="現地調達材増値税率" localSheetId="92">#REF!</definedName>
    <definedName name="現地調達材増値税率" localSheetId="93">#REF!</definedName>
    <definedName name="現地調達材増値税率" localSheetId="94">#REF!</definedName>
    <definedName name="現地調達材増値税率" localSheetId="95">#REF!</definedName>
    <definedName name="現地調達材増値税率" localSheetId="96">#REF!</definedName>
    <definedName name="現地調達材増値税率" localSheetId="97">#REF!</definedName>
    <definedName name="現地調達材増値税率" localSheetId="98">#REF!</definedName>
    <definedName name="現地調達材増値税率" localSheetId="99">#REF!</definedName>
    <definedName name="現地調達材増値税率">#REF!</definedName>
    <definedName name="現地販売管理費率" localSheetId="45">#REF!</definedName>
    <definedName name="現地販売管理費率" localSheetId="43">#REF!</definedName>
    <definedName name="現地販売管理費率" localSheetId="44">#REF!</definedName>
    <definedName name="現地販売管理費率" localSheetId="46">#REF!</definedName>
    <definedName name="現地販売管理費率" localSheetId="47">#REF!</definedName>
    <definedName name="現地販売管理費率" localSheetId="48">#REF!</definedName>
    <definedName name="現地販売管理費率" localSheetId="49">#REF!</definedName>
    <definedName name="現地販売管理費率" localSheetId="50">#REF!</definedName>
    <definedName name="現地販売管理費率" localSheetId="51">#REF!</definedName>
    <definedName name="現地販売管理費率" localSheetId="52">#REF!</definedName>
    <definedName name="現地販売管理費率" localSheetId="53">#REF!</definedName>
    <definedName name="現地販売管理費率" localSheetId="54">#REF!</definedName>
    <definedName name="現地販売管理費率" localSheetId="55">#REF!</definedName>
    <definedName name="現地販売管理費率" localSheetId="56">#REF!</definedName>
    <definedName name="現地販売管理費率" localSheetId="57">#REF!</definedName>
    <definedName name="現地販売管理費率" localSheetId="58">#REF!</definedName>
    <definedName name="現地販売管理費率" localSheetId="59">#REF!</definedName>
    <definedName name="現地販売管理費率" localSheetId="60">#REF!</definedName>
    <definedName name="現地販売管理費率" localSheetId="61">#REF!</definedName>
    <definedName name="現地販売管理費率" localSheetId="62">#REF!</definedName>
    <definedName name="現地販売管理費率" localSheetId="63">#REF!</definedName>
    <definedName name="現地販売管理費率" localSheetId="64">#REF!</definedName>
    <definedName name="現地販売管理費率" localSheetId="65">#REF!</definedName>
    <definedName name="現地販売管理費率" localSheetId="66">#REF!</definedName>
    <definedName name="現地販売管理費率" localSheetId="67">#REF!</definedName>
    <definedName name="現地販売管理費率" localSheetId="68">#REF!</definedName>
    <definedName name="現地販売管理費率" localSheetId="69">#REF!</definedName>
    <definedName name="現地販売管理費率" localSheetId="70">#REF!</definedName>
    <definedName name="現地販売管理費率" localSheetId="71">#REF!</definedName>
    <definedName name="現地販売管理費率" localSheetId="72">#REF!</definedName>
    <definedName name="現地販売管理費率" localSheetId="73">#REF!</definedName>
    <definedName name="現地販売管理費率" localSheetId="74">#REF!</definedName>
    <definedName name="現地販売管理費率" localSheetId="75">#REF!</definedName>
    <definedName name="現地販売管理費率" localSheetId="76">#REF!</definedName>
    <definedName name="現地販売管理費率" localSheetId="77">#REF!</definedName>
    <definedName name="現地販売管理費率" localSheetId="78">#REF!</definedName>
    <definedName name="現地販売管理費率" localSheetId="79">#REF!</definedName>
    <definedName name="現地販売管理費率" localSheetId="80">#REF!</definedName>
    <definedName name="現地販売管理費率" localSheetId="81">#REF!</definedName>
    <definedName name="現地販売管理費率" localSheetId="82">#REF!</definedName>
    <definedName name="現地販売管理費率" localSheetId="83">#REF!</definedName>
    <definedName name="現地販売管理費率" localSheetId="84">#REF!</definedName>
    <definedName name="現地販売管理費率" localSheetId="85">#REF!</definedName>
    <definedName name="現地販売管理費率" localSheetId="86">#REF!</definedName>
    <definedName name="現地販売管理費率" localSheetId="87">#REF!</definedName>
    <definedName name="現地販売管理費率" localSheetId="88">#REF!</definedName>
    <definedName name="現地販売管理費率" localSheetId="89">#REF!</definedName>
    <definedName name="現地販売管理費率" localSheetId="90">#REF!</definedName>
    <definedName name="現地販売管理費率" localSheetId="91">#REF!</definedName>
    <definedName name="現地販売管理費率" localSheetId="92">#REF!</definedName>
    <definedName name="現地販売管理費率" localSheetId="93">#REF!</definedName>
    <definedName name="現地販売管理費率" localSheetId="94">#REF!</definedName>
    <definedName name="現地販売管理費率" localSheetId="95">#REF!</definedName>
    <definedName name="現地販売管理費率" localSheetId="96">#REF!</definedName>
    <definedName name="現地販売管理費率" localSheetId="97">#REF!</definedName>
    <definedName name="現地販売管理費率" localSheetId="98">#REF!</definedName>
    <definedName name="現地販売管理費率" localSheetId="99">#REF!</definedName>
    <definedName name="現地販売管理費率">#REF!</definedName>
    <definedName name="現地補助費" localSheetId="45">#REF!</definedName>
    <definedName name="現地補助費" localSheetId="43">#REF!</definedName>
    <definedName name="現地補助費" localSheetId="44">#REF!</definedName>
    <definedName name="現地補助費" localSheetId="46">#REF!</definedName>
    <definedName name="現地補助費" localSheetId="47">#REF!</definedName>
    <definedName name="現地補助費" localSheetId="48">#REF!</definedName>
    <definedName name="現地補助費" localSheetId="49">#REF!</definedName>
    <definedName name="現地補助費" localSheetId="50">#REF!</definedName>
    <definedName name="現地補助費" localSheetId="51">#REF!</definedName>
    <definedName name="現地補助費" localSheetId="52">#REF!</definedName>
    <definedName name="現地補助費" localSheetId="53">#REF!</definedName>
    <definedName name="現地補助費" localSheetId="54">#REF!</definedName>
    <definedName name="現地補助費" localSheetId="55">#REF!</definedName>
    <definedName name="現地補助費" localSheetId="56">#REF!</definedName>
    <definedName name="現地補助費" localSheetId="57">#REF!</definedName>
    <definedName name="現地補助費" localSheetId="58">#REF!</definedName>
    <definedName name="現地補助費" localSheetId="59">#REF!</definedName>
    <definedName name="現地補助費" localSheetId="60">#REF!</definedName>
    <definedName name="現地補助費" localSheetId="61">#REF!</definedName>
    <definedName name="現地補助費" localSheetId="62">#REF!</definedName>
    <definedName name="現地補助費" localSheetId="63">#REF!</definedName>
    <definedName name="現地補助費" localSheetId="64">#REF!</definedName>
    <definedName name="現地補助費" localSheetId="65">#REF!</definedName>
    <definedName name="現地補助費" localSheetId="66">#REF!</definedName>
    <definedName name="現地補助費" localSheetId="67">#REF!</definedName>
    <definedName name="現地補助費" localSheetId="68">#REF!</definedName>
    <definedName name="現地補助費" localSheetId="69">#REF!</definedName>
    <definedName name="現地補助費" localSheetId="70">#REF!</definedName>
    <definedName name="現地補助費" localSheetId="71">#REF!</definedName>
    <definedName name="現地補助費" localSheetId="72">#REF!</definedName>
    <definedName name="現地補助費" localSheetId="73">#REF!</definedName>
    <definedName name="現地補助費" localSheetId="74">#REF!</definedName>
    <definedName name="現地補助費" localSheetId="75">#REF!</definedName>
    <definedName name="現地補助費" localSheetId="76">#REF!</definedName>
    <definedName name="現地補助費" localSheetId="77">#REF!</definedName>
    <definedName name="現地補助費" localSheetId="78">#REF!</definedName>
    <definedName name="現地補助費" localSheetId="79">#REF!</definedName>
    <definedName name="現地補助費" localSheetId="80">#REF!</definedName>
    <definedName name="現地補助費" localSheetId="81">#REF!</definedName>
    <definedName name="現地補助費" localSheetId="82">#REF!</definedName>
    <definedName name="現地補助費" localSheetId="83">#REF!</definedName>
    <definedName name="現地補助費" localSheetId="84">#REF!</definedName>
    <definedName name="現地補助費" localSheetId="85">#REF!</definedName>
    <definedName name="現地補助費" localSheetId="86">#REF!</definedName>
    <definedName name="現地補助費" localSheetId="87">#REF!</definedName>
    <definedName name="現地補助費" localSheetId="88">#REF!</definedName>
    <definedName name="現地補助費" localSheetId="89">#REF!</definedName>
    <definedName name="現地補助費" localSheetId="90">#REF!</definedName>
    <definedName name="現地補助費" localSheetId="91">#REF!</definedName>
    <definedName name="現地補助費" localSheetId="92">#REF!</definedName>
    <definedName name="現地補助費" localSheetId="93">#REF!</definedName>
    <definedName name="現地補助費" localSheetId="94">#REF!</definedName>
    <definedName name="現地補助費" localSheetId="95">#REF!</definedName>
    <definedName name="現地補助費" localSheetId="96">#REF!</definedName>
    <definedName name="現地補助費" localSheetId="97">#REF!</definedName>
    <definedName name="現地補助費" localSheetId="98">#REF!</definedName>
    <definedName name="現地補助費" localSheetId="99">#REF!</definedName>
    <definedName name="現地補助費">#REF!</definedName>
    <definedName name="現地補助部門費率" localSheetId="45">#REF!</definedName>
    <definedName name="現地補助部門費率" localSheetId="43">#REF!</definedName>
    <definedName name="現地補助部門費率" localSheetId="44">#REF!</definedName>
    <definedName name="現地補助部門費率" localSheetId="46">#REF!</definedName>
    <definedName name="現地補助部門費率" localSheetId="47">#REF!</definedName>
    <definedName name="現地補助部門費率" localSheetId="48">#REF!</definedName>
    <definedName name="現地補助部門費率" localSheetId="49">#REF!</definedName>
    <definedName name="現地補助部門費率" localSheetId="50">#REF!</definedName>
    <definedName name="現地補助部門費率" localSheetId="51">#REF!</definedName>
    <definedName name="現地補助部門費率" localSheetId="52">#REF!</definedName>
    <definedName name="現地補助部門費率" localSheetId="53">#REF!</definedName>
    <definedName name="現地補助部門費率" localSheetId="54">#REF!</definedName>
    <definedName name="現地補助部門費率" localSheetId="55">#REF!</definedName>
    <definedName name="現地補助部門費率" localSheetId="56">#REF!</definedName>
    <definedName name="現地補助部門費率" localSheetId="57">#REF!</definedName>
    <definedName name="現地補助部門費率" localSheetId="58">#REF!</definedName>
    <definedName name="現地補助部門費率" localSheetId="59">#REF!</definedName>
    <definedName name="現地補助部門費率" localSheetId="60">#REF!</definedName>
    <definedName name="現地補助部門費率" localSheetId="61">#REF!</definedName>
    <definedName name="現地補助部門費率" localSheetId="62">#REF!</definedName>
    <definedName name="現地補助部門費率" localSheetId="63">#REF!</definedName>
    <definedName name="現地補助部門費率" localSheetId="64">#REF!</definedName>
    <definedName name="現地補助部門費率" localSheetId="65">#REF!</definedName>
    <definedName name="現地補助部門費率" localSheetId="66">#REF!</definedName>
    <definedName name="現地補助部門費率" localSheetId="67">#REF!</definedName>
    <definedName name="現地補助部門費率" localSheetId="68">#REF!</definedName>
    <definedName name="現地補助部門費率" localSheetId="69">#REF!</definedName>
    <definedName name="現地補助部門費率" localSheetId="70">#REF!</definedName>
    <definedName name="現地補助部門費率" localSheetId="71">#REF!</definedName>
    <definedName name="現地補助部門費率" localSheetId="72">#REF!</definedName>
    <definedName name="現地補助部門費率" localSheetId="73">#REF!</definedName>
    <definedName name="現地補助部門費率" localSheetId="74">#REF!</definedName>
    <definedName name="現地補助部門費率" localSheetId="75">#REF!</definedName>
    <definedName name="現地補助部門費率" localSheetId="76">#REF!</definedName>
    <definedName name="現地補助部門費率" localSheetId="77">#REF!</definedName>
    <definedName name="現地補助部門費率" localSheetId="78">#REF!</definedName>
    <definedName name="現地補助部門費率" localSheetId="79">#REF!</definedName>
    <definedName name="現地補助部門費率" localSheetId="80">#REF!</definedName>
    <definedName name="現地補助部門費率" localSheetId="81">#REF!</definedName>
    <definedName name="現地補助部門費率" localSheetId="82">#REF!</definedName>
    <definedName name="現地補助部門費率" localSheetId="83">#REF!</definedName>
    <definedName name="現地補助部門費率" localSheetId="84">#REF!</definedName>
    <definedName name="現地補助部門費率" localSheetId="85">#REF!</definedName>
    <definedName name="現地補助部門費率" localSheetId="86">#REF!</definedName>
    <definedName name="現地補助部門費率" localSheetId="87">#REF!</definedName>
    <definedName name="現地補助部門費率" localSheetId="88">#REF!</definedName>
    <definedName name="現地補助部門費率" localSheetId="89">#REF!</definedName>
    <definedName name="現地補助部門費率" localSheetId="90">#REF!</definedName>
    <definedName name="現地補助部門費率" localSheetId="91">#REF!</definedName>
    <definedName name="現地補助部門費率" localSheetId="92">#REF!</definedName>
    <definedName name="現地補助部門費率" localSheetId="93">#REF!</definedName>
    <definedName name="現地補助部門費率" localSheetId="94">#REF!</definedName>
    <definedName name="現地補助部門費率" localSheetId="95">#REF!</definedName>
    <definedName name="現地補助部門費率" localSheetId="96">#REF!</definedName>
    <definedName name="現地補助部門費率" localSheetId="97">#REF!</definedName>
    <definedName name="現地補助部門費率" localSheetId="98">#REF!</definedName>
    <definedName name="現地補助部門費率" localSheetId="99">#REF!</definedName>
    <definedName name="現地補助部門費率">#REF!</definedName>
    <definedName name="現地利益率" localSheetId="45">#REF!</definedName>
    <definedName name="現地利益率" localSheetId="43">#REF!</definedName>
    <definedName name="現地利益率" localSheetId="44">#REF!</definedName>
    <definedName name="現地利益率" localSheetId="46">#REF!</definedName>
    <definedName name="現地利益率" localSheetId="47">#REF!</definedName>
    <definedName name="現地利益率" localSheetId="48">#REF!</definedName>
    <definedName name="現地利益率" localSheetId="49">#REF!</definedName>
    <definedName name="現地利益率" localSheetId="50">#REF!</definedName>
    <definedName name="現地利益率" localSheetId="51">#REF!</definedName>
    <definedName name="現地利益率" localSheetId="52">#REF!</definedName>
    <definedName name="現地利益率" localSheetId="53">#REF!</definedName>
    <definedName name="現地利益率" localSheetId="54">#REF!</definedName>
    <definedName name="現地利益率" localSheetId="55">#REF!</definedName>
    <definedName name="現地利益率" localSheetId="56">#REF!</definedName>
    <definedName name="現地利益率" localSheetId="57">#REF!</definedName>
    <definedName name="現地利益率" localSheetId="58">#REF!</definedName>
    <definedName name="現地利益率" localSheetId="59">#REF!</definedName>
    <definedName name="現地利益率" localSheetId="60">#REF!</definedName>
    <definedName name="現地利益率" localSheetId="61">#REF!</definedName>
    <definedName name="現地利益率" localSheetId="62">#REF!</definedName>
    <definedName name="現地利益率" localSheetId="63">#REF!</definedName>
    <definedName name="現地利益率" localSheetId="64">#REF!</definedName>
    <definedName name="現地利益率" localSheetId="65">#REF!</definedName>
    <definedName name="現地利益率" localSheetId="66">#REF!</definedName>
    <definedName name="現地利益率" localSheetId="67">#REF!</definedName>
    <definedName name="現地利益率" localSheetId="68">#REF!</definedName>
    <definedName name="現地利益率" localSheetId="69">#REF!</definedName>
    <definedName name="現地利益率" localSheetId="70">#REF!</definedName>
    <definedName name="現地利益率" localSheetId="71">#REF!</definedName>
    <definedName name="現地利益率" localSheetId="72">#REF!</definedName>
    <definedName name="現地利益率" localSheetId="73">#REF!</definedName>
    <definedName name="現地利益率" localSheetId="74">#REF!</definedName>
    <definedName name="現地利益率" localSheetId="75">#REF!</definedName>
    <definedName name="現地利益率" localSheetId="76">#REF!</definedName>
    <definedName name="現地利益率" localSheetId="77">#REF!</definedName>
    <definedName name="現地利益率" localSheetId="78">#REF!</definedName>
    <definedName name="現地利益率" localSheetId="79">#REF!</definedName>
    <definedName name="現地利益率" localSheetId="80">#REF!</definedName>
    <definedName name="現地利益率" localSheetId="81">#REF!</definedName>
    <definedName name="現地利益率" localSheetId="82">#REF!</definedName>
    <definedName name="現地利益率" localSheetId="83">#REF!</definedName>
    <definedName name="現地利益率" localSheetId="84">#REF!</definedName>
    <definedName name="現地利益率" localSheetId="85">#REF!</definedName>
    <definedName name="現地利益率" localSheetId="86">#REF!</definedName>
    <definedName name="現地利益率" localSheetId="87">#REF!</definedName>
    <definedName name="現地利益率" localSheetId="88">#REF!</definedName>
    <definedName name="現地利益率" localSheetId="89">#REF!</definedName>
    <definedName name="現地利益率" localSheetId="90">#REF!</definedName>
    <definedName name="現地利益率" localSheetId="91">#REF!</definedName>
    <definedName name="現地利益率" localSheetId="92">#REF!</definedName>
    <definedName name="現地利益率" localSheetId="93">#REF!</definedName>
    <definedName name="現地利益率" localSheetId="94">#REF!</definedName>
    <definedName name="現地利益率" localSheetId="95">#REF!</definedName>
    <definedName name="現地利益率" localSheetId="96">#REF!</definedName>
    <definedName name="現地利益率" localSheetId="97">#REF!</definedName>
    <definedName name="現地利益率" localSheetId="98">#REF!</definedName>
    <definedName name="現地利益率" localSheetId="99">#REF!</definedName>
    <definedName name="現地利益率">#REF!</definedName>
    <definedName name="更新" localSheetId="45">#REF!</definedName>
    <definedName name="更新" localSheetId="43">#REF!</definedName>
    <definedName name="更新" localSheetId="44">#REF!</definedName>
    <definedName name="更新" localSheetId="46">#REF!</definedName>
    <definedName name="更新" localSheetId="47">#REF!</definedName>
    <definedName name="更新" localSheetId="48">#REF!</definedName>
    <definedName name="更新" localSheetId="49">#REF!</definedName>
    <definedName name="更新" localSheetId="50">#REF!</definedName>
    <definedName name="更新" localSheetId="51">#REF!</definedName>
    <definedName name="更新" localSheetId="52">#REF!</definedName>
    <definedName name="更新" localSheetId="53">#REF!</definedName>
    <definedName name="更新" localSheetId="54">#REF!</definedName>
    <definedName name="更新" localSheetId="55">#REF!</definedName>
    <definedName name="更新" localSheetId="56">#REF!</definedName>
    <definedName name="更新" localSheetId="57">#REF!</definedName>
    <definedName name="更新" localSheetId="58">#REF!</definedName>
    <definedName name="更新" localSheetId="59">#REF!</definedName>
    <definedName name="更新" localSheetId="60">#REF!</definedName>
    <definedName name="更新" localSheetId="61">#REF!</definedName>
    <definedName name="更新" localSheetId="62">#REF!</definedName>
    <definedName name="更新" localSheetId="63">#REF!</definedName>
    <definedName name="更新" localSheetId="64">#REF!</definedName>
    <definedName name="更新" localSheetId="65">#REF!</definedName>
    <definedName name="更新" localSheetId="66">#REF!</definedName>
    <definedName name="更新" localSheetId="67">#REF!</definedName>
    <definedName name="更新" localSheetId="68">#REF!</definedName>
    <definedName name="更新" localSheetId="69">#REF!</definedName>
    <definedName name="更新" localSheetId="70">#REF!</definedName>
    <definedName name="更新" localSheetId="71">#REF!</definedName>
    <definedName name="更新" localSheetId="72">#REF!</definedName>
    <definedName name="更新" localSheetId="73">#REF!</definedName>
    <definedName name="更新" localSheetId="74">#REF!</definedName>
    <definedName name="更新" localSheetId="75">#REF!</definedName>
    <definedName name="更新" localSheetId="76">#REF!</definedName>
    <definedName name="更新" localSheetId="77">#REF!</definedName>
    <definedName name="更新" localSheetId="78">#REF!</definedName>
    <definedName name="更新" localSheetId="79">#REF!</definedName>
    <definedName name="更新" localSheetId="80">#REF!</definedName>
    <definedName name="更新" localSheetId="81">#REF!</definedName>
    <definedName name="更新" localSheetId="82">#REF!</definedName>
    <definedName name="更新" localSheetId="83">#REF!</definedName>
    <definedName name="更新" localSheetId="84">#REF!</definedName>
    <definedName name="更新" localSheetId="85">#REF!</definedName>
    <definedName name="更新" localSheetId="86">#REF!</definedName>
    <definedName name="更新" localSheetId="87">#REF!</definedName>
    <definedName name="更新" localSheetId="88">#REF!</definedName>
    <definedName name="更新" localSheetId="89">#REF!</definedName>
    <definedName name="更新" localSheetId="90">#REF!</definedName>
    <definedName name="更新" localSheetId="91">#REF!</definedName>
    <definedName name="更新" localSheetId="92">#REF!</definedName>
    <definedName name="更新" localSheetId="93">#REF!</definedName>
    <definedName name="更新" localSheetId="94">#REF!</definedName>
    <definedName name="更新" localSheetId="95">#REF!</definedName>
    <definedName name="更新" localSheetId="96">#REF!</definedName>
    <definedName name="更新" localSheetId="97">#REF!</definedName>
    <definedName name="更新" localSheetId="98">#REF!</definedName>
    <definedName name="更新" localSheetId="99">#REF!</definedName>
    <definedName name="更新">#REF!</definedName>
    <definedName name="材料減耗費率">'[27]125円ﾃﾞｰﾀ'!$E$119</definedName>
    <definedName name="材料減耗費率FOB" localSheetId="22">#REF!</definedName>
    <definedName name="材料減耗費率FOB" localSheetId="23">#REF!</definedName>
    <definedName name="材料減耗費率FOB" localSheetId="24">#REF!</definedName>
    <definedName name="材料減耗費率FOB" localSheetId="25">#REF!</definedName>
    <definedName name="材料減耗費率FOB" localSheetId="26">#REF!</definedName>
    <definedName name="材料減耗費率FOB" localSheetId="27">#REF!</definedName>
    <definedName name="材料減耗費率FOB" localSheetId="28">#REF!</definedName>
    <definedName name="材料減耗費率FOB" localSheetId="29">#REF!</definedName>
    <definedName name="材料減耗費率FOB" localSheetId="30">#REF!</definedName>
    <definedName name="材料減耗費率FOB" localSheetId="31">#REF!</definedName>
    <definedName name="材料減耗費率FOB" localSheetId="32">#REF!</definedName>
    <definedName name="材料減耗費率FOB" localSheetId="33">#REF!</definedName>
    <definedName name="材料減耗費率FOB" localSheetId="34">#REF!</definedName>
    <definedName name="材料減耗費率FOB" localSheetId="35">#REF!</definedName>
    <definedName name="材料減耗費率FOB" localSheetId="36">#REF!</definedName>
    <definedName name="材料減耗費率FOB" localSheetId="37">#REF!</definedName>
    <definedName name="材料減耗費率FOB" localSheetId="38">#REF!</definedName>
    <definedName name="材料減耗費率FOB" localSheetId="39">#REF!</definedName>
    <definedName name="材料減耗費率FOB" localSheetId="40">#REF!</definedName>
    <definedName name="材料減耗費率FOB" localSheetId="41">#REF!</definedName>
    <definedName name="材料減耗費率FOB" localSheetId="42">#REF!</definedName>
    <definedName name="材料減耗費率FOB" localSheetId="45">#REF!</definedName>
    <definedName name="材料減耗費率FOB" localSheetId="43">#REF!</definedName>
    <definedName name="材料減耗費率FOB" localSheetId="44">#REF!</definedName>
    <definedName name="材料減耗費率FOB" localSheetId="46">#REF!</definedName>
    <definedName name="材料減耗費率FOB" localSheetId="47">#REF!</definedName>
    <definedName name="材料減耗費率FOB" localSheetId="48">#REF!</definedName>
    <definedName name="材料減耗費率FOB" localSheetId="49">#REF!</definedName>
    <definedName name="材料減耗費率FOB" localSheetId="50">#REF!</definedName>
    <definedName name="材料減耗費率FOB" localSheetId="51">#REF!</definedName>
    <definedName name="材料減耗費率FOB" localSheetId="52">#REF!</definedName>
    <definedName name="材料減耗費率FOB" localSheetId="53">#REF!</definedName>
    <definedName name="材料減耗費率FOB" localSheetId="54">#REF!</definedName>
    <definedName name="材料減耗費率FOB" localSheetId="55">#REF!</definedName>
    <definedName name="材料減耗費率FOB" localSheetId="56">#REF!</definedName>
    <definedName name="材料減耗費率FOB" localSheetId="57">#REF!</definedName>
    <definedName name="材料減耗費率FOB" localSheetId="58">#REF!</definedName>
    <definedName name="材料減耗費率FOB" localSheetId="59">#REF!</definedName>
    <definedName name="材料減耗費率FOB" localSheetId="60">#REF!</definedName>
    <definedName name="材料減耗費率FOB" localSheetId="61">#REF!</definedName>
    <definedName name="材料減耗費率FOB" localSheetId="62">#REF!</definedName>
    <definedName name="材料減耗費率FOB" localSheetId="63">#REF!</definedName>
    <definedName name="材料減耗費率FOB" localSheetId="64">#REF!</definedName>
    <definedName name="材料減耗費率FOB" localSheetId="65">#REF!</definedName>
    <definedName name="材料減耗費率FOB" localSheetId="66">#REF!</definedName>
    <definedName name="材料減耗費率FOB" localSheetId="67">#REF!</definedName>
    <definedName name="材料減耗費率FOB" localSheetId="68">#REF!</definedName>
    <definedName name="材料減耗費率FOB" localSheetId="69">#REF!</definedName>
    <definedName name="材料減耗費率FOB" localSheetId="70">#REF!</definedName>
    <definedName name="材料減耗費率FOB" localSheetId="71">#REF!</definedName>
    <definedName name="材料減耗費率FOB" localSheetId="72">#REF!</definedName>
    <definedName name="材料減耗費率FOB" localSheetId="73">#REF!</definedName>
    <definedName name="材料減耗費率FOB" localSheetId="74">#REF!</definedName>
    <definedName name="材料減耗費率FOB" localSheetId="75">#REF!</definedName>
    <definedName name="材料減耗費率FOB" localSheetId="76">#REF!</definedName>
    <definedName name="材料減耗費率FOB" localSheetId="77">#REF!</definedName>
    <definedName name="材料減耗費率FOB" localSheetId="78">#REF!</definedName>
    <definedName name="材料減耗費率FOB" localSheetId="79">#REF!</definedName>
    <definedName name="材料減耗費率FOB" localSheetId="80">#REF!</definedName>
    <definedName name="材料減耗費率FOB" localSheetId="81">#REF!</definedName>
    <definedName name="材料減耗費率FOB" localSheetId="82">#REF!</definedName>
    <definedName name="材料減耗費率FOB" localSheetId="83">#REF!</definedName>
    <definedName name="材料減耗費率FOB" localSheetId="84">#REF!</definedName>
    <definedName name="材料減耗費率FOB" localSheetId="85">#REF!</definedName>
    <definedName name="材料減耗費率FOB" localSheetId="86">#REF!</definedName>
    <definedName name="材料減耗費率FOB" localSheetId="87">#REF!</definedName>
    <definedName name="材料減耗費率FOB" localSheetId="88">#REF!</definedName>
    <definedName name="材料減耗費率FOB" localSheetId="89">#REF!</definedName>
    <definedName name="材料減耗費率FOB" localSheetId="90">#REF!</definedName>
    <definedName name="材料減耗費率FOB" localSheetId="91">#REF!</definedName>
    <definedName name="材料減耗費率FOB" localSheetId="92">#REF!</definedName>
    <definedName name="材料減耗費率FOB" localSheetId="93">#REF!</definedName>
    <definedName name="材料減耗費率FOB" localSheetId="94">#REF!</definedName>
    <definedName name="材料減耗費率FOB" localSheetId="95">#REF!</definedName>
    <definedName name="材料減耗費率FOB" localSheetId="96">#REF!</definedName>
    <definedName name="材料減耗費率FOB" localSheetId="97">#REF!</definedName>
    <definedName name="材料減耗費率FOB" localSheetId="98">#REF!</definedName>
    <definedName name="材料減耗費率FOB" localSheetId="99">#REF!</definedName>
    <definedName name="材料減耗費率FOB" localSheetId="15">#REF!</definedName>
    <definedName name="材料減耗費率FOB" localSheetId="16">#REF!</definedName>
    <definedName name="材料減耗費率FOB" localSheetId="17">#REF!</definedName>
    <definedName name="材料減耗費率FOB" localSheetId="18">#REF!</definedName>
    <definedName name="材料減耗費率FOB" localSheetId="19">#REF!</definedName>
    <definedName name="材料減耗費率FOB" localSheetId="20">#REF!</definedName>
    <definedName name="材料減耗費率FOB" localSheetId="21">#REF!</definedName>
    <definedName name="材料減耗費率FOB" localSheetId="14">#REF!</definedName>
    <definedName name="材料減耗費率FOB" localSheetId="7">#REF!</definedName>
    <definedName name="材料減耗費率FOB" localSheetId="8">#REF!</definedName>
    <definedName name="材料減耗費率FOB" localSheetId="9">#REF!</definedName>
    <definedName name="材料減耗費率FOB" localSheetId="10">#REF!</definedName>
    <definedName name="材料減耗費率FOB" localSheetId="11">#REF!</definedName>
    <definedName name="材料減耗費率FOB" localSheetId="12">#REF!</definedName>
    <definedName name="材料減耗費率FOB" localSheetId="13">#REF!</definedName>
    <definedName name="材料減耗費率FOB" localSheetId="5">#REF!</definedName>
    <definedName name="材料減耗費率FOB" localSheetId="6">#REF!</definedName>
    <definedName name="材料減耗費率FOB">#REF!</definedName>
    <definedName name="材料総合率" localSheetId="45">#REF!</definedName>
    <definedName name="材料総合率" localSheetId="43">#REF!</definedName>
    <definedName name="材料総合率" localSheetId="44">#REF!</definedName>
    <definedName name="材料総合率" localSheetId="46">#REF!</definedName>
    <definedName name="材料総合率" localSheetId="47">#REF!</definedName>
    <definedName name="材料総合率" localSheetId="48">#REF!</definedName>
    <definedName name="材料総合率" localSheetId="49">#REF!</definedName>
    <definedName name="材料総合率" localSheetId="50">#REF!</definedName>
    <definedName name="材料総合率" localSheetId="51">#REF!</definedName>
    <definedName name="材料総合率" localSheetId="52">#REF!</definedName>
    <definedName name="材料総合率" localSheetId="53">#REF!</definedName>
    <definedName name="材料総合率" localSheetId="54">#REF!</definedName>
    <definedName name="材料総合率" localSheetId="55">#REF!</definedName>
    <definedName name="材料総合率" localSheetId="56">#REF!</definedName>
    <definedName name="材料総合率" localSheetId="57">#REF!</definedName>
    <definedName name="材料総合率" localSheetId="58">#REF!</definedName>
    <definedName name="材料総合率" localSheetId="59">#REF!</definedName>
    <definedName name="材料総合率" localSheetId="60">#REF!</definedName>
    <definedName name="材料総合率" localSheetId="61">#REF!</definedName>
    <definedName name="材料総合率" localSheetId="62">#REF!</definedName>
    <definedName name="材料総合率" localSheetId="63">#REF!</definedName>
    <definedName name="材料総合率" localSheetId="64">#REF!</definedName>
    <definedName name="材料総合率" localSheetId="65">#REF!</definedName>
    <definedName name="材料総合率" localSheetId="66">#REF!</definedName>
    <definedName name="材料総合率" localSheetId="67">#REF!</definedName>
    <definedName name="材料総合率" localSheetId="68">#REF!</definedName>
    <definedName name="材料総合率" localSheetId="69">#REF!</definedName>
    <definedName name="材料総合率" localSheetId="70">#REF!</definedName>
    <definedName name="材料総合率" localSheetId="71">#REF!</definedName>
    <definedName name="材料総合率" localSheetId="72">#REF!</definedName>
    <definedName name="材料総合率" localSheetId="73">#REF!</definedName>
    <definedName name="材料総合率" localSheetId="74">#REF!</definedName>
    <definedName name="材料総合率" localSheetId="75">#REF!</definedName>
    <definedName name="材料総合率" localSheetId="76">#REF!</definedName>
    <definedName name="材料総合率" localSheetId="77">#REF!</definedName>
    <definedName name="材料総合率" localSheetId="78">#REF!</definedName>
    <definedName name="材料総合率" localSheetId="79">#REF!</definedName>
    <definedName name="材料総合率" localSheetId="80">#REF!</definedName>
    <definedName name="材料総合率" localSheetId="81">#REF!</definedName>
    <definedName name="材料総合率" localSheetId="82">#REF!</definedName>
    <definedName name="材料総合率" localSheetId="83">#REF!</definedName>
    <definedName name="材料総合率" localSheetId="84">#REF!</definedName>
    <definedName name="材料総合率" localSheetId="85">#REF!</definedName>
    <definedName name="材料総合率" localSheetId="86">#REF!</definedName>
    <definedName name="材料総合率" localSheetId="87">#REF!</definedName>
    <definedName name="材料総合率" localSheetId="88">#REF!</definedName>
    <definedName name="材料総合率" localSheetId="89">#REF!</definedName>
    <definedName name="材料総合率" localSheetId="90">#REF!</definedName>
    <definedName name="材料総合率" localSheetId="91">#REF!</definedName>
    <definedName name="材料総合率" localSheetId="92">#REF!</definedName>
    <definedName name="材料総合率" localSheetId="93">#REF!</definedName>
    <definedName name="材料総合率" localSheetId="94">#REF!</definedName>
    <definedName name="材料総合率" localSheetId="95">#REF!</definedName>
    <definedName name="材料総合率" localSheetId="96">#REF!</definedName>
    <definedName name="材料総合率" localSheetId="97">#REF!</definedName>
    <definedName name="材料総合率" localSheetId="98">#REF!</definedName>
    <definedName name="材料総合率" localSheetId="99">#REF!</definedName>
    <definedName name="材料総合率" localSheetId="5">#REF!</definedName>
    <definedName name="材料総合率">#REF!</definedName>
    <definedName name="材料調達資金金利率" localSheetId="45">#REF!</definedName>
    <definedName name="材料調達資金金利率" localSheetId="43">#REF!</definedName>
    <definedName name="材料調達資金金利率" localSheetId="44">#REF!</definedName>
    <definedName name="材料調達資金金利率" localSheetId="46">#REF!</definedName>
    <definedName name="材料調達資金金利率" localSheetId="47">#REF!</definedName>
    <definedName name="材料調達資金金利率" localSheetId="48">#REF!</definedName>
    <definedName name="材料調達資金金利率" localSheetId="49">#REF!</definedName>
    <definedName name="材料調達資金金利率" localSheetId="50">#REF!</definedName>
    <definedName name="材料調達資金金利率" localSheetId="51">#REF!</definedName>
    <definedName name="材料調達資金金利率" localSheetId="52">#REF!</definedName>
    <definedName name="材料調達資金金利率" localSheetId="53">#REF!</definedName>
    <definedName name="材料調達資金金利率" localSheetId="54">#REF!</definedName>
    <definedName name="材料調達資金金利率" localSheetId="55">#REF!</definedName>
    <definedName name="材料調達資金金利率" localSheetId="56">#REF!</definedName>
    <definedName name="材料調達資金金利率" localSheetId="57">#REF!</definedName>
    <definedName name="材料調達資金金利率" localSheetId="58">#REF!</definedName>
    <definedName name="材料調達資金金利率" localSheetId="59">#REF!</definedName>
    <definedName name="材料調達資金金利率" localSheetId="60">#REF!</definedName>
    <definedName name="材料調達資金金利率" localSheetId="61">#REF!</definedName>
    <definedName name="材料調達資金金利率" localSheetId="62">#REF!</definedName>
    <definedName name="材料調達資金金利率" localSheetId="63">#REF!</definedName>
    <definedName name="材料調達資金金利率" localSheetId="64">#REF!</definedName>
    <definedName name="材料調達資金金利率" localSheetId="65">#REF!</definedName>
    <definedName name="材料調達資金金利率" localSheetId="66">#REF!</definedName>
    <definedName name="材料調達資金金利率" localSheetId="67">#REF!</definedName>
    <definedName name="材料調達資金金利率" localSheetId="68">#REF!</definedName>
    <definedName name="材料調達資金金利率" localSheetId="69">#REF!</definedName>
    <definedName name="材料調達資金金利率" localSheetId="70">#REF!</definedName>
    <definedName name="材料調達資金金利率" localSheetId="71">#REF!</definedName>
    <definedName name="材料調達資金金利率" localSheetId="72">#REF!</definedName>
    <definedName name="材料調達資金金利率" localSheetId="73">#REF!</definedName>
    <definedName name="材料調達資金金利率" localSheetId="74">#REF!</definedName>
    <definedName name="材料調達資金金利率" localSheetId="75">#REF!</definedName>
    <definedName name="材料調達資金金利率" localSheetId="76">#REF!</definedName>
    <definedName name="材料調達資金金利率" localSheetId="77">#REF!</definedName>
    <definedName name="材料調達資金金利率" localSheetId="78">#REF!</definedName>
    <definedName name="材料調達資金金利率" localSheetId="79">#REF!</definedName>
    <definedName name="材料調達資金金利率" localSheetId="80">#REF!</definedName>
    <definedName name="材料調達資金金利率" localSheetId="81">#REF!</definedName>
    <definedName name="材料調達資金金利率" localSheetId="82">#REF!</definedName>
    <definedName name="材料調達資金金利率" localSheetId="83">#REF!</definedName>
    <definedName name="材料調達資金金利率" localSheetId="84">#REF!</definedName>
    <definedName name="材料調達資金金利率" localSheetId="85">#REF!</definedName>
    <definedName name="材料調達資金金利率" localSheetId="86">#REF!</definedName>
    <definedName name="材料調達資金金利率" localSheetId="87">#REF!</definedName>
    <definedName name="材料調達資金金利率" localSheetId="88">#REF!</definedName>
    <definedName name="材料調達資金金利率" localSheetId="89">#REF!</definedName>
    <definedName name="材料調達資金金利率" localSheetId="90">#REF!</definedName>
    <definedName name="材料調達資金金利率" localSheetId="91">#REF!</definedName>
    <definedName name="材料調達資金金利率" localSheetId="92">#REF!</definedName>
    <definedName name="材料調達資金金利率" localSheetId="93">#REF!</definedName>
    <definedName name="材料調達資金金利率" localSheetId="94">#REF!</definedName>
    <definedName name="材料調達資金金利率" localSheetId="95">#REF!</definedName>
    <definedName name="材料調達資金金利率" localSheetId="96">#REF!</definedName>
    <definedName name="材料調達資金金利率" localSheetId="97">#REF!</definedName>
    <definedName name="材料調達資金金利率" localSheetId="98">#REF!</definedName>
    <definedName name="材料調達資金金利率" localSheetId="99">#REF!</definedName>
    <definedName name="材料調達資金金利率">#REF!</definedName>
    <definedName name="社内加工賃率平均元分" localSheetId="45">#REF!</definedName>
    <definedName name="社内加工賃率平均元分" localSheetId="43">#REF!</definedName>
    <definedName name="社内加工賃率平均元分" localSheetId="44">#REF!</definedName>
    <definedName name="社内加工賃率平均元分" localSheetId="46">#REF!</definedName>
    <definedName name="社内加工賃率平均元分" localSheetId="47">#REF!</definedName>
    <definedName name="社内加工賃率平均元分" localSheetId="48">#REF!</definedName>
    <definedName name="社内加工賃率平均元分" localSheetId="49">#REF!</definedName>
    <definedName name="社内加工賃率平均元分" localSheetId="50">#REF!</definedName>
    <definedName name="社内加工賃率平均元分" localSheetId="51">#REF!</definedName>
    <definedName name="社内加工賃率平均元分" localSheetId="52">#REF!</definedName>
    <definedName name="社内加工賃率平均元分" localSheetId="53">#REF!</definedName>
    <definedName name="社内加工賃率平均元分" localSheetId="54">#REF!</definedName>
    <definedName name="社内加工賃率平均元分" localSheetId="55">#REF!</definedName>
    <definedName name="社内加工賃率平均元分" localSheetId="56">#REF!</definedName>
    <definedName name="社内加工賃率平均元分" localSheetId="57">#REF!</definedName>
    <definedName name="社内加工賃率平均元分" localSheetId="58">#REF!</definedName>
    <definedName name="社内加工賃率平均元分" localSheetId="59">#REF!</definedName>
    <definedName name="社内加工賃率平均元分" localSheetId="60">#REF!</definedName>
    <definedName name="社内加工賃率平均元分" localSheetId="61">#REF!</definedName>
    <definedName name="社内加工賃率平均元分" localSheetId="62">#REF!</definedName>
    <definedName name="社内加工賃率平均元分" localSheetId="63">#REF!</definedName>
    <definedName name="社内加工賃率平均元分" localSheetId="64">#REF!</definedName>
    <definedName name="社内加工賃率平均元分" localSheetId="65">#REF!</definedName>
    <definedName name="社内加工賃率平均元分" localSheetId="66">#REF!</definedName>
    <definedName name="社内加工賃率平均元分" localSheetId="67">#REF!</definedName>
    <definedName name="社内加工賃率平均元分" localSheetId="68">#REF!</definedName>
    <definedName name="社内加工賃率平均元分" localSheetId="69">#REF!</definedName>
    <definedName name="社内加工賃率平均元分" localSheetId="70">#REF!</definedName>
    <definedName name="社内加工賃率平均元分" localSheetId="71">#REF!</definedName>
    <definedName name="社内加工賃率平均元分" localSheetId="72">#REF!</definedName>
    <definedName name="社内加工賃率平均元分" localSheetId="73">#REF!</definedName>
    <definedName name="社内加工賃率平均元分" localSheetId="74">#REF!</definedName>
    <definedName name="社内加工賃率平均元分" localSheetId="75">#REF!</definedName>
    <definedName name="社内加工賃率平均元分" localSheetId="76">#REF!</definedName>
    <definedName name="社内加工賃率平均元分" localSheetId="77">#REF!</definedName>
    <definedName name="社内加工賃率平均元分" localSheetId="78">#REF!</definedName>
    <definedName name="社内加工賃率平均元分" localSheetId="79">#REF!</definedName>
    <definedName name="社内加工賃率平均元分" localSheetId="80">#REF!</definedName>
    <definedName name="社内加工賃率平均元分" localSheetId="81">#REF!</definedName>
    <definedName name="社内加工賃率平均元分" localSheetId="82">#REF!</definedName>
    <definedName name="社内加工賃率平均元分" localSheetId="83">#REF!</definedName>
    <definedName name="社内加工賃率平均元分" localSheetId="84">#REF!</definedName>
    <definedName name="社内加工賃率平均元分" localSheetId="85">#REF!</definedName>
    <definedName name="社内加工賃率平均元分" localSheetId="86">#REF!</definedName>
    <definedName name="社内加工賃率平均元分" localSheetId="87">#REF!</definedName>
    <definedName name="社内加工賃率平均元分" localSheetId="88">#REF!</definedName>
    <definedName name="社内加工賃率平均元分" localSheetId="89">#REF!</definedName>
    <definedName name="社内加工賃率平均元分" localSheetId="90">#REF!</definedName>
    <definedName name="社内加工賃率平均元分" localSheetId="91">#REF!</definedName>
    <definedName name="社内加工賃率平均元分" localSheetId="92">#REF!</definedName>
    <definedName name="社内加工賃率平均元分" localSheetId="93">#REF!</definedName>
    <definedName name="社内加工賃率平均元分" localSheetId="94">#REF!</definedName>
    <definedName name="社内加工賃率平均元分" localSheetId="95">#REF!</definedName>
    <definedName name="社内加工賃率平均元分" localSheetId="96">#REF!</definedName>
    <definedName name="社内加工賃率平均元分" localSheetId="97">#REF!</definedName>
    <definedName name="社内加工賃率平均元分" localSheetId="98">#REF!</definedName>
    <definedName name="社内加工賃率平均元分" localSheetId="99">#REF!</definedName>
    <definedName name="社内加工賃率平均元分">#REF!</definedName>
    <definedName name="社内梱包費率" localSheetId="45">#REF!</definedName>
    <definedName name="社内梱包費率" localSheetId="43">#REF!</definedName>
    <definedName name="社内梱包費率" localSheetId="44">#REF!</definedName>
    <definedName name="社内梱包費率" localSheetId="46">#REF!</definedName>
    <definedName name="社内梱包費率" localSheetId="47">#REF!</definedName>
    <definedName name="社内梱包費率" localSheetId="48">#REF!</definedName>
    <definedName name="社内梱包費率" localSheetId="49">#REF!</definedName>
    <definedName name="社内梱包費率" localSheetId="50">#REF!</definedName>
    <definedName name="社内梱包費率" localSheetId="51">#REF!</definedName>
    <definedName name="社内梱包費率" localSheetId="52">#REF!</definedName>
    <definedName name="社内梱包費率" localSheetId="53">#REF!</definedName>
    <definedName name="社内梱包費率" localSheetId="54">#REF!</definedName>
    <definedName name="社内梱包費率" localSheetId="55">#REF!</definedName>
    <definedName name="社内梱包費率" localSheetId="56">#REF!</definedName>
    <definedName name="社内梱包費率" localSheetId="57">#REF!</definedName>
    <definedName name="社内梱包費率" localSheetId="58">#REF!</definedName>
    <definedName name="社内梱包費率" localSheetId="59">#REF!</definedName>
    <definedName name="社内梱包費率" localSheetId="60">#REF!</definedName>
    <definedName name="社内梱包費率" localSheetId="61">#REF!</definedName>
    <definedName name="社内梱包費率" localSheetId="62">#REF!</definedName>
    <definedName name="社内梱包費率" localSheetId="63">#REF!</definedName>
    <definedName name="社内梱包費率" localSheetId="64">#REF!</definedName>
    <definedName name="社内梱包費率" localSheetId="65">#REF!</definedName>
    <definedName name="社内梱包費率" localSheetId="66">#REF!</definedName>
    <definedName name="社内梱包費率" localSheetId="67">#REF!</definedName>
    <definedName name="社内梱包費率" localSheetId="68">#REF!</definedName>
    <definedName name="社内梱包費率" localSheetId="69">#REF!</definedName>
    <definedName name="社内梱包費率" localSheetId="70">#REF!</definedName>
    <definedName name="社内梱包費率" localSheetId="71">#REF!</definedName>
    <definedName name="社内梱包費率" localSheetId="72">#REF!</definedName>
    <definedName name="社内梱包費率" localSheetId="73">#REF!</definedName>
    <definedName name="社内梱包費率" localSheetId="74">#REF!</definedName>
    <definedName name="社内梱包費率" localSheetId="75">#REF!</definedName>
    <definedName name="社内梱包費率" localSheetId="76">#REF!</definedName>
    <definedName name="社内梱包費率" localSheetId="77">#REF!</definedName>
    <definedName name="社内梱包費率" localSheetId="78">#REF!</definedName>
    <definedName name="社内梱包費率" localSheetId="79">#REF!</definedName>
    <definedName name="社内梱包費率" localSheetId="80">#REF!</definedName>
    <definedName name="社内梱包費率" localSheetId="81">#REF!</definedName>
    <definedName name="社内梱包費率" localSheetId="82">#REF!</definedName>
    <definedName name="社内梱包費率" localSheetId="83">#REF!</definedName>
    <definedName name="社内梱包費率" localSheetId="84">#REF!</definedName>
    <definedName name="社内梱包費率" localSheetId="85">#REF!</definedName>
    <definedName name="社内梱包費率" localSheetId="86">#REF!</definedName>
    <definedName name="社内梱包費率" localSheetId="87">#REF!</definedName>
    <definedName name="社内梱包費率" localSheetId="88">#REF!</definedName>
    <definedName name="社内梱包費率" localSheetId="89">#REF!</definedName>
    <definedName name="社内梱包費率" localSheetId="90">#REF!</definedName>
    <definedName name="社内梱包費率" localSheetId="91">#REF!</definedName>
    <definedName name="社内梱包費率" localSheetId="92">#REF!</definedName>
    <definedName name="社内梱包費率" localSheetId="93">#REF!</definedName>
    <definedName name="社内梱包費率" localSheetId="94">#REF!</definedName>
    <definedName name="社内梱包費率" localSheetId="95">#REF!</definedName>
    <definedName name="社内梱包費率" localSheetId="96">#REF!</definedName>
    <definedName name="社内梱包費率" localSheetId="97">#REF!</definedName>
    <definedName name="社内梱包費率" localSheetId="98">#REF!</definedName>
    <definedName name="社内梱包費率" localSheetId="99">#REF!</definedName>
    <definedName name="社内梱包費率">#REF!</definedName>
    <definedName name="終了行" localSheetId="22">[26]書換え条件!#REF!</definedName>
    <definedName name="終了行" localSheetId="23">[26]書換え条件!#REF!</definedName>
    <definedName name="終了行" localSheetId="24">[26]書換え条件!#REF!</definedName>
    <definedName name="終了行" localSheetId="25">[26]書換え条件!#REF!</definedName>
    <definedName name="終了行" localSheetId="26">[26]書換え条件!#REF!</definedName>
    <definedName name="終了行" localSheetId="27">[26]書換え条件!#REF!</definedName>
    <definedName name="終了行" localSheetId="28">[26]書換え条件!#REF!</definedName>
    <definedName name="終了行" localSheetId="29">[26]書換え条件!#REF!</definedName>
    <definedName name="終了行" localSheetId="30">[26]書換え条件!#REF!</definedName>
    <definedName name="終了行" localSheetId="31">[26]書換え条件!#REF!</definedName>
    <definedName name="終了行" localSheetId="32">[26]書換え条件!#REF!</definedName>
    <definedName name="終了行" localSheetId="33">[26]書換え条件!#REF!</definedName>
    <definedName name="終了行" localSheetId="34">[26]書換え条件!#REF!</definedName>
    <definedName name="終了行" localSheetId="35">[26]書換え条件!#REF!</definedName>
    <definedName name="終了行" localSheetId="36">[26]書換え条件!#REF!</definedName>
    <definedName name="終了行" localSheetId="37">[26]書換え条件!#REF!</definedName>
    <definedName name="終了行" localSheetId="38">[26]書換え条件!#REF!</definedName>
    <definedName name="終了行" localSheetId="39">[26]書換え条件!#REF!</definedName>
    <definedName name="終了行" localSheetId="40">[26]書換え条件!#REF!</definedName>
    <definedName name="終了行" localSheetId="41">[26]書換え条件!#REF!</definedName>
    <definedName name="終了行" localSheetId="42">[26]書換え条件!#REF!</definedName>
    <definedName name="終了行" localSheetId="45">[26]書換え条件!#REF!</definedName>
    <definedName name="終了行" localSheetId="43">[26]書換え条件!#REF!</definedName>
    <definedName name="終了行" localSheetId="44">[26]書換え条件!#REF!</definedName>
    <definedName name="終了行" localSheetId="46">[26]書換え条件!#REF!</definedName>
    <definedName name="終了行" localSheetId="47">[26]書換え条件!#REF!</definedName>
    <definedName name="終了行" localSheetId="48">[26]書換え条件!#REF!</definedName>
    <definedName name="終了行" localSheetId="49">[26]書換え条件!#REF!</definedName>
    <definedName name="終了行" localSheetId="50">[26]書換え条件!#REF!</definedName>
    <definedName name="終了行" localSheetId="51">[26]書換え条件!#REF!</definedName>
    <definedName name="終了行" localSheetId="52">[26]書換え条件!#REF!</definedName>
    <definedName name="終了行" localSheetId="53">[26]書換え条件!#REF!</definedName>
    <definedName name="終了行" localSheetId="54">[26]書換え条件!#REF!</definedName>
    <definedName name="終了行" localSheetId="55">[26]書換え条件!#REF!</definedName>
    <definedName name="終了行" localSheetId="56">[26]書換え条件!#REF!</definedName>
    <definedName name="終了行" localSheetId="57">[26]書換え条件!#REF!</definedName>
    <definedName name="終了行" localSheetId="58">[26]書換え条件!#REF!</definedName>
    <definedName name="終了行" localSheetId="59">[26]書換え条件!#REF!</definedName>
    <definedName name="終了行" localSheetId="60">[26]書換え条件!#REF!</definedName>
    <definedName name="終了行" localSheetId="61">[26]書換え条件!#REF!</definedName>
    <definedName name="終了行" localSheetId="62">[26]書換え条件!#REF!</definedName>
    <definedName name="終了行" localSheetId="63">[26]書換え条件!#REF!</definedName>
    <definedName name="終了行" localSheetId="64">[26]書換え条件!#REF!</definedName>
    <definedName name="終了行" localSheetId="65">[26]書換え条件!#REF!</definedName>
    <definedName name="終了行" localSheetId="66">[26]書換え条件!#REF!</definedName>
    <definedName name="終了行" localSheetId="67">[26]書換え条件!#REF!</definedName>
    <definedName name="終了行" localSheetId="68">[26]書換え条件!#REF!</definedName>
    <definedName name="終了行" localSheetId="69">[26]書換え条件!#REF!</definedName>
    <definedName name="終了行" localSheetId="70">[26]書換え条件!#REF!</definedName>
    <definedName name="終了行" localSheetId="71">[26]書換え条件!#REF!</definedName>
    <definedName name="終了行" localSheetId="72">[26]書換え条件!#REF!</definedName>
    <definedName name="終了行" localSheetId="73">[26]書換え条件!#REF!</definedName>
    <definedName name="終了行" localSheetId="74">[26]書換え条件!#REF!</definedName>
    <definedName name="終了行" localSheetId="75">[26]書換え条件!#REF!</definedName>
    <definedName name="終了行" localSheetId="76">[26]書換え条件!#REF!</definedName>
    <definedName name="終了行" localSheetId="77">[26]書換え条件!#REF!</definedName>
    <definedName name="終了行" localSheetId="78">[26]書換え条件!#REF!</definedName>
    <definedName name="終了行" localSheetId="79">[26]書換え条件!#REF!</definedName>
    <definedName name="終了行" localSheetId="80">[26]書換え条件!#REF!</definedName>
    <definedName name="終了行" localSheetId="81">[26]書換え条件!#REF!</definedName>
    <definedName name="終了行" localSheetId="82">[26]書換え条件!#REF!</definedName>
    <definedName name="終了行" localSheetId="83">[26]書換え条件!#REF!</definedName>
    <definedName name="終了行" localSheetId="84">[26]書換え条件!#REF!</definedName>
    <definedName name="終了行" localSheetId="85">[26]書換え条件!#REF!</definedName>
    <definedName name="終了行" localSheetId="86">[26]書換え条件!#REF!</definedName>
    <definedName name="終了行" localSheetId="87">[26]書換え条件!#REF!</definedName>
    <definedName name="終了行" localSheetId="88">[26]書換え条件!#REF!</definedName>
    <definedName name="終了行" localSheetId="89">[26]書換え条件!#REF!</definedName>
    <definedName name="終了行" localSheetId="90">[26]書換え条件!#REF!</definedName>
    <definedName name="終了行" localSheetId="91">[26]書換え条件!#REF!</definedName>
    <definedName name="終了行" localSheetId="92">[26]書換え条件!#REF!</definedName>
    <definedName name="終了行" localSheetId="93">[26]書換え条件!#REF!</definedName>
    <definedName name="終了行" localSheetId="94">[26]書換え条件!#REF!</definedName>
    <definedName name="終了行" localSheetId="95">[26]書換え条件!#REF!</definedName>
    <definedName name="終了行" localSheetId="96">[26]書換え条件!#REF!</definedName>
    <definedName name="終了行" localSheetId="97">[26]書換え条件!#REF!</definedName>
    <definedName name="終了行" localSheetId="98">[26]書換え条件!#REF!</definedName>
    <definedName name="終了行" localSheetId="99">[26]書換え条件!#REF!</definedName>
    <definedName name="終了行" localSheetId="15">[26]書換え条件!#REF!</definedName>
    <definedName name="終了行" localSheetId="16">[26]書換え条件!#REF!</definedName>
    <definedName name="終了行" localSheetId="17">[26]書換え条件!#REF!</definedName>
    <definedName name="終了行" localSheetId="18">[26]書換え条件!#REF!</definedName>
    <definedName name="終了行" localSheetId="19">[26]書換え条件!#REF!</definedName>
    <definedName name="終了行" localSheetId="20">[26]書換え条件!#REF!</definedName>
    <definedName name="終了行" localSheetId="21">[26]書換え条件!#REF!</definedName>
    <definedName name="終了行" localSheetId="14">[26]書換え条件!#REF!</definedName>
    <definedName name="終了行" localSheetId="7">[26]書換え条件!#REF!</definedName>
    <definedName name="終了行" localSheetId="8">[26]書換え条件!#REF!</definedName>
    <definedName name="終了行" localSheetId="9">[26]書換え条件!#REF!</definedName>
    <definedName name="終了行" localSheetId="10">[26]書換え条件!#REF!</definedName>
    <definedName name="終了行" localSheetId="11">[26]書換え条件!#REF!</definedName>
    <definedName name="終了行" localSheetId="12">[26]書換え条件!#REF!</definedName>
    <definedName name="終了行" localSheetId="13">[26]書換え条件!#REF!</definedName>
    <definedName name="終了行" localSheetId="5">[26]書換え条件!#REF!</definedName>
    <definedName name="終了行" localSheetId="6">[26]書換え条件!#REF!</definedName>
    <definedName name="終了行">[26]書換え条件!#REF!</definedName>
    <definedName name="所要量1" localSheetId="22">#REF!</definedName>
    <definedName name="所要量1" localSheetId="23">#REF!</definedName>
    <definedName name="所要量1" localSheetId="24">#REF!</definedName>
    <definedName name="所要量1" localSheetId="25">#REF!</definedName>
    <definedName name="所要量1" localSheetId="26">#REF!</definedName>
    <definedName name="所要量1" localSheetId="27">#REF!</definedName>
    <definedName name="所要量1" localSheetId="28">#REF!</definedName>
    <definedName name="所要量1" localSheetId="29">#REF!</definedName>
    <definedName name="所要量1" localSheetId="30">#REF!</definedName>
    <definedName name="所要量1" localSheetId="31">#REF!</definedName>
    <definedName name="所要量1" localSheetId="32">#REF!</definedName>
    <definedName name="所要量1" localSheetId="33">#REF!</definedName>
    <definedName name="所要量1" localSheetId="34">#REF!</definedName>
    <definedName name="所要量1" localSheetId="35">#REF!</definedName>
    <definedName name="所要量1" localSheetId="36">#REF!</definedName>
    <definedName name="所要量1" localSheetId="37">#REF!</definedName>
    <definedName name="所要量1" localSheetId="38">#REF!</definedName>
    <definedName name="所要量1" localSheetId="39">#REF!</definedName>
    <definedName name="所要量1" localSheetId="40">#REF!</definedName>
    <definedName name="所要量1" localSheetId="41">#REF!</definedName>
    <definedName name="所要量1" localSheetId="42">#REF!</definedName>
    <definedName name="所要量1" localSheetId="45">#REF!</definedName>
    <definedName name="所要量1" localSheetId="43">#REF!</definedName>
    <definedName name="所要量1" localSheetId="44">#REF!</definedName>
    <definedName name="所要量1" localSheetId="46">#REF!</definedName>
    <definedName name="所要量1" localSheetId="47">#REF!</definedName>
    <definedName name="所要量1" localSheetId="48">#REF!</definedName>
    <definedName name="所要量1" localSheetId="49">#REF!</definedName>
    <definedName name="所要量1" localSheetId="50">#REF!</definedName>
    <definedName name="所要量1" localSheetId="51">#REF!</definedName>
    <definedName name="所要量1" localSheetId="52">#REF!</definedName>
    <definedName name="所要量1" localSheetId="53">#REF!</definedName>
    <definedName name="所要量1" localSheetId="54">#REF!</definedName>
    <definedName name="所要量1" localSheetId="55">#REF!</definedName>
    <definedName name="所要量1" localSheetId="56">#REF!</definedName>
    <definedName name="所要量1" localSheetId="57">#REF!</definedName>
    <definedName name="所要量1" localSheetId="58">#REF!</definedName>
    <definedName name="所要量1" localSheetId="59">#REF!</definedName>
    <definedName name="所要量1" localSheetId="60">#REF!</definedName>
    <definedName name="所要量1" localSheetId="61">#REF!</definedName>
    <definedName name="所要量1" localSheetId="62">#REF!</definedName>
    <definedName name="所要量1" localSheetId="63">#REF!</definedName>
    <definedName name="所要量1" localSheetId="64">#REF!</definedName>
    <definedName name="所要量1" localSheetId="65">#REF!</definedName>
    <definedName name="所要量1" localSheetId="66">#REF!</definedName>
    <definedName name="所要量1" localSheetId="67">#REF!</definedName>
    <definedName name="所要量1" localSheetId="68">#REF!</definedName>
    <definedName name="所要量1" localSheetId="69">#REF!</definedName>
    <definedName name="所要量1" localSheetId="70">#REF!</definedName>
    <definedName name="所要量1" localSheetId="71">#REF!</definedName>
    <definedName name="所要量1" localSheetId="72">#REF!</definedName>
    <definedName name="所要量1" localSheetId="73">#REF!</definedName>
    <definedName name="所要量1" localSheetId="74">#REF!</definedName>
    <definedName name="所要量1" localSheetId="75">#REF!</definedName>
    <definedName name="所要量1" localSheetId="76">#REF!</definedName>
    <definedName name="所要量1" localSheetId="77">#REF!</definedName>
    <definedName name="所要量1" localSheetId="78">#REF!</definedName>
    <definedName name="所要量1" localSheetId="79">#REF!</definedName>
    <definedName name="所要量1" localSheetId="80">#REF!</definedName>
    <definedName name="所要量1" localSheetId="81">#REF!</definedName>
    <definedName name="所要量1" localSheetId="82">#REF!</definedName>
    <definedName name="所要量1" localSheetId="83">#REF!</definedName>
    <definedName name="所要量1" localSheetId="84">#REF!</definedName>
    <definedName name="所要量1" localSheetId="85">#REF!</definedName>
    <definedName name="所要量1" localSheetId="86">#REF!</definedName>
    <definedName name="所要量1" localSheetId="87">#REF!</definedName>
    <definedName name="所要量1" localSheetId="88">#REF!</definedName>
    <definedName name="所要量1" localSheetId="89">#REF!</definedName>
    <definedName name="所要量1" localSheetId="90">#REF!</definedName>
    <definedName name="所要量1" localSheetId="91">#REF!</definedName>
    <definedName name="所要量1" localSheetId="92">#REF!</definedName>
    <definedName name="所要量1" localSheetId="93">#REF!</definedName>
    <definedName name="所要量1" localSheetId="94">#REF!</definedName>
    <definedName name="所要量1" localSheetId="95">#REF!</definedName>
    <definedName name="所要量1" localSheetId="96">#REF!</definedName>
    <definedName name="所要量1" localSheetId="97">#REF!</definedName>
    <definedName name="所要量1" localSheetId="98">#REF!</definedName>
    <definedName name="所要量1" localSheetId="99">#REF!</definedName>
    <definedName name="所要量1" localSheetId="15">#REF!</definedName>
    <definedName name="所要量1" localSheetId="16">#REF!</definedName>
    <definedName name="所要量1" localSheetId="17">#REF!</definedName>
    <definedName name="所要量1" localSheetId="18">#REF!</definedName>
    <definedName name="所要量1" localSheetId="19">#REF!</definedName>
    <definedName name="所要量1" localSheetId="20">#REF!</definedName>
    <definedName name="所要量1" localSheetId="21">#REF!</definedName>
    <definedName name="所要量1" localSheetId="14">#REF!</definedName>
    <definedName name="所要量1" localSheetId="7">#REF!</definedName>
    <definedName name="所要量1" localSheetId="8">#REF!</definedName>
    <definedName name="所要量1" localSheetId="9">#REF!</definedName>
    <definedName name="所要量1" localSheetId="10">#REF!</definedName>
    <definedName name="所要量1" localSheetId="11">#REF!</definedName>
    <definedName name="所要量1" localSheetId="12">#REF!</definedName>
    <definedName name="所要量1" localSheetId="13">#REF!</definedName>
    <definedName name="所要量1" localSheetId="5">#REF!</definedName>
    <definedName name="所要量1" localSheetId="6">#REF!</definedName>
    <definedName name="所要量1">#REF!</definedName>
    <definedName name="所要量2" localSheetId="45">#REF!</definedName>
    <definedName name="所要量2" localSheetId="43">#REF!</definedName>
    <definedName name="所要量2" localSheetId="44">#REF!</definedName>
    <definedName name="所要量2" localSheetId="46">#REF!</definedName>
    <definedName name="所要量2" localSheetId="47">#REF!</definedName>
    <definedName name="所要量2" localSheetId="48">#REF!</definedName>
    <definedName name="所要量2" localSheetId="49">#REF!</definedName>
    <definedName name="所要量2" localSheetId="50">#REF!</definedName>
    <definedName name="所要量2" localSheetId="51">#REF!</definedName>
    <definedName name="所要量2" localSheetId="52">#REF!</definedName>
    <definedName name="所要量2" localSheetId="53">#REF!</definedName>
    <definedName name="所要量2" localSheetId="54">#REF!</definedName>
    <definedName name="所要量2" localSheetId="55">#REF!</definedName>
    <definedName name="所要量2" localSheetId="56">#REF!</definedName>
    <definedName name="所要量2" localSheetId="57">#REF!</definedName>
    <definedName name="所要量2" localSheetId="58">#REF!</definedName>
    <definedName name="所要量2" localSheetId="59">#REF!</definedName>
    <definedName name="所要量2" localSheetId="60">#REF!</definedName>
    <definedName name="所要量2" localSheetId="61">#REF!</definedName>
    <definedName name="所要量2" localSheetId="62">#REF!</definedName>
    <definedName name="所要量2" localSheetId="63">#REF!</definedName>
    <definedName name="所要量2" localSheetId="64">#REF!</definedName>
    <definedName name="所要量2" localSheetId="65">#REF!</definedName>
    <definedName name="所要量2" localSheetId="66">#REF!</definedName>
    <definedName name="所要量2" localSheetId="67">#REF!</definedName>
    <definedName name="所要量2" localSheetId="68">#REF!</definedName>
    <definedName name="所要量2" localSheetId="69">#REF!</definedName>
    <definedName name="所要量2" localSheetId="70">#REF!</definedName>
    <definedName name="所要量2" localSheetId="71">#REF!</definedName>
    <definedName name="所要量2" localSheetId="72">#REF!</definedName>
    <definedName name="所要量2" localSheetId="73">#REF!</definedName>
    <definedName name="所要量2" localSheetId="74">#REF!</definedName>
    <definedName name="所要量2" localSheetId="75">#REF!</definedName>
    <definedName name="所要量2" localSheetId="76">#REF!</definedName>
    <definedName name="所要量2" localSheetId="77">#REF!</definedName>
    <definedName name="所要量2" localSheetId="78">#REF!</definedName>
    <definedName name="所要量2" localSheetId="79">#REF!</definedName>
    <definedName name="所要量2" localSheetId="80">#REF!</definedName>
    <definedName name="所要量2" localSheetId="81">#REF!</definedName>
    <definedName name="所要量2" localSheetId="82">#REF!</definedName>
    <definedName name="所要量2" localSheetId="83">#REF!</definedName>
    <definedName name="所要量2" localSheetId="84">#REF!</definedName>
    <definedName name="所要量2" localSheetId="85">#REF!</definedName>
    <definedName name="所要量2" localSheetId="86">#REF!</definedName>
    <definedName name="所要量2" localSheetId="87">#REF!</definedName>
    <definedName name="所要量2" localSheetId="88">#REF!</definedName>
    <definedName name="所要量2" localSheetId="89">#REF!</definedName>
    <definedName name="所要量2" localSheetId="90">#REF!</definedName>
    <definedName name="所要量2" localSheetId="91">#REF!</definedName>
    <definedName name="所要量2" localSheetId="92">#REF!</definedName>
    <definedName name="所要量2" localSheetId="93">#REF!</definedName>
    <definedName name="所要量2" localSheetId="94">#REF!</definedName>
    <definedName name="所要量2" localSheetId="95">#REF!</definedName>
    <definedName name="所要量2" localSheetId="96">#REF!</definedName>
    <definedName name="所要量2" localSheetId="97">#REF!</definedName>
    <definedName name="所要量2" localSheetId="98">#REF!</definedName>
    <definedName name="所要量2" localSheetId="99">#REF!</definedName>
    <definedName name="所要量2">#REF!</definedName>
    <definedName name="所要量3" localSheetId="45">#REF!</definedName>
    <definedName name="所要量3" localSheetId="43">#REF!</definedName>
    <definedName name="所要量3" localSheetId="44">#REF!</definedName>
    <definedName name="所要量3" localSheetId="46">#REF!</definedName>
    <definedName name="所要量3" localSheetId="47">#REF!</definedName>
    <definedName name="所要量3" localSheetId="48">#REF!</definedName>
    <definedName name="所要量3" localSheetId="49">#REF!</definedName>
    <definedName name="所要量3" localSheetId="50">#REF!</definedName>
    <definedName name="所要量3" localSheetId="51">#REF!</definedName>
    <definedName name="所要量3" localSheetId="52">#REF!</definedName>
    <definedName name="所要量3" localSheetId="53">#REF!</definedName>
    <definedName name="所要量3" localSheetId="54">#REF!</definedName>
    <definedName name="所要量3" localSheetId="55">#REF!</definedName>
    <definedName name="所要量3" localSheetId="56">#REF!</definedName>
    <definedName name="所要量3" localSheetId="57">#REF!</definedName>
    <definedName name="所要量3" localSheetId="58">#REF!</definedName>
    <definedName name="所要量3" localSheetId="59">#REF!</definedName>
    <definedName name="所要量3" localSheetId="60">#REF!</definedName>
    <definedName name="所要量3" localSheetId="61">#REF!</definedName>
    <definedName name="所要量3" localSheetId="62">#REF!</definedName>
    <definedName name="所要量3" localSheetId="63">#REF!</definedName>
    <definedName name="所要量3" localSheetId="64">#REF!</definedName>
    <definedName name="所要量3" localSheetId="65">#REF!</definedName>
    <definedName name="所要量3" localSheetId="66">#REF!</definedName>
    <definedName name="所要量3" localSheetId="67">#REF!</definedName>
    <definedName name="所要量3" localSheetId="68">#REF!</definedName>
    <definedName name="所要量3" localSheetId="69">#REF!</definedName>
    <definedName name="所要量3" localSheetId="70">#REF!</definedName>
    <definedName name="所要量3" localSheetId="71">#REF!</definedName>
    <definedName name="所要量3" localSheetId="72">#REF!</definedName>
    <definedName name="所要量3" localSheetId="73">#REF!</definedName>
    <definedName name="所要量3" localSheetId="74">#REF!</definedName>
    <definedName name="所要量3" localSheetId="75">#REF!</definedName>
    <definedName name="所要量3" localSheetId="76">#REF!</definedName>
    <definedName name="所要量3" localSheetId="77">#REF!</definedName>
    <definedName name="所要量3" localSheetId="78">#REF!</definedName>
    <definedName name="所要量3" localSheetId="79">#REF!</definedName>
    <definedName name="所要量3" localSheetId="80">#REF!</definedName>
    <definedName name="所要量3" localSheetId="81">#REF!</definedName>
    <definedName name="所要量3" localSheetId="82">#REF!</definedName>
    <definedName name="所要量3" localSheetId="83">#REF!</definedName>
    <definedName name="所要量3" localSheetId="84">#REF!</definedName>
    <definedName name="所要量3" localSheetId="85">#REF!</definedName>
    <definedName name="所要量3" localSheetId="86">#REF!</definedName>
    <definedName name="所要量3" localSheetId="87">#REF!</definedName>
    <definedName name="所要量3" localSheetId="88">#REF!</definedName>
    <definedName name="所要量3" localSheetId="89">#REF!</definedName>
    <definedName name="所要量3" localSheetId="90">#REF!</definedName>
    <definedName name="所要量3" localSheetId="91">#REF!</definedName>
    <definedName name="所要量3" localSheetId="92">#REF!</definedName>
    <definedName name="所要量3" localSheetId="93">#REF!</definedName>
    <definedName name="所要量3" localSheetId="94">#REF!</definedName>
    <definedName name="所要量3" localSheetId="95">#REF!</definedName>
    <definedName name="所要量3" localSheetId="96">#REF!</definedName>
    <definedName name="所要量3" localSheetId="97">#REF!</definedName>
    <definedName name="所要量3" localSheetId="98">#REF!</definedName>
    <definedName name="所要量3" localSheetId="99">#REF!</definedName>
    <definedName name="所要量3">#REF!</definedName>
    <definedName name="所要量4" localSheetId="45">#REF!</definedName>
    <definedName name="所要量4" localSheetId="43">#REF!</definedName>
    <definedName name="所要量4" localSheetId="44">#REF!</definedName>
    <definedName name="所要量4" localSheetId="46">#REF!</definedName>
    <definedName name="所要量4" localSheetId="47">#REF!</definedName>
    <definedName name="所要量4" localSheetId="48">#REF!</definedName>
    <definedName name="所要量4" localSheetId="49">#REF!</definedName>
    <definedName name="所要量4" localSheetId="50">#REF!</definedName>
    <definedName name="所要量4" localSheetId="51">#REF!</definedName>
    <definedName name="所要量4" localSheetId="52">#REF!</definedName>
    <definedName name="所要量4" localSheetId="53">#REF!</definedName>
    <definedName name="所要量4" localSheetId="54">#REF!</definedName>
    <definedName name="所要量4" localSheetId="55">#REF!</definedName>
    <definedName name="所要量4" localSheetId="56">#REF!</definedName>
    <definedName name="所要量4" localSheetId="57">#REF!</definedName>
    <definedName name="所要量4" localSheetId="58">#REF!</definedName>
    <definedName name="所要量4" localSheetId="59">#REF!</definedName>
    <definedName name="所要量4" localSheetId="60">#REF!</definedName>
    <definedName name="所要量4" localSheetId="61">#REF!</definedName>
    <definedName name="所要量4" localSheetId="62">#REF!</definedName>
    <definedName name="所要量4" localSheetId="63">#REF!</definedName>
    <definedName name="所要量4" localSheetId="64">#REF!</definedName>
    <definedName name="所要量4" localSheetId="65">#REF!</definedName>
    <definedName name="所要量4" localSheetId="66">#REF!</definedName>
    <definedName name="所要量4" localSheetId="67">#REF!</definedName>
    <definedName name="所要量4" localSheetId="68">#REF!</definedName>
    <definedName name="所要量4" localSheetId="69">#REF!</definedName>
    <definedName name="所要量4" localSheetId="70">#REF!</definedName>
    <definedName name="所要量4" localSheetId="71">#REF!</definedName>
    <definedName name="所要量4" localSheetId="72">#REF!</definedName>
    <definedName name="所要量4" localSheetId="73">#REF!</definedName>
    <definedName name="所要量4" localSheetId="74">#REF!</definedName>
    <definedName name="所要量4" localSheetId="75">#REF!</definedName>
    <definedName name="所要量4" localSheetId="76">#REF!</definedName>
    <definedName name="所要量4" localSheetId="77">#REF!</definedName>
    <definedName name="所要量4" localSheetId="78">#REF!</definedName>
    <definedName name="所要量4" localSheetId="79">#REF!</definedName>
    <definedName name="所要量4" localSheetId="80">#REF!</definedName>
    <definedName name="所要量4" localSheetId="81">#REF!</definedName>
    <definedName name="所要量4" localSheetId="82">#REF!</definedName>
    <definedName name="所要量4" localSheetId="83">#REF!</definedName>
    <definedName name="所要量4" localSheetId="84">#REF!</definedName>
    <definedName name="所要量4" localSheetId="85">#REF!</definedName>
    <definedName name="所要量4" localSheetId="86">#REF!</definedName>
    <definedName name="所要量4" localSheetId="87">#REF!</definedName>
    <definedName name="所要量4" localSheetId="88">#REF!</definedName>
    <definedName name="所要量4" localSheetId="89">#REF!</definedName>
    <definedName name="所要量4" localSheetId="90">#REF!</definedName>
    <definedName name="所要量4" localSheetId="91">#REF!</definedName>
    <definedName name="所要量4" localSheetId="92">#REF!</definedName>
    <definedName name="所要量4" localSheetId="93">#REF!</definedName>
    <definedName name="所要量4" localSheetId="94">#REF!</definedName>
    <definedName name="所要量4" localSheetId="95">#REF!</definedName>
    <definedName name="所要量4" localSheetId="96">#REF!</definedName>
    <definedName name="所要量4" localSheetId="97">#REF!</definedName>
    <definedName name="所要量4" localSheetId="98">#REF!</definedName>
    <definedName name="所要量4" localSheetId="99">#REF!</definedName>
    <definedName name="所要量4">#REF!</definedName>
    <definedName name="所要量5" localSheetId="45">#REF!</definedName>
    <definedName name="所要量5" localSheetId="43">#REF!</definedName>
    <definedName name="所要量5" localSheetId="44">#REF!</definedName>
    <definedName name="所要量5" localSheetId="46">#REF!</definedName>
    <definedName name="所要量5" localSheetId="47">#REF!</definedName>
    <definedName name="所要量5" localSheetId="48">#REF!</definedName>
    <definedName name="所要量5" localSheetId="49">#REF!</definedName>
    <definedName name="所要量5" localSheetId="50">#REF!</definedName>
    <definedName name="所要量5" localSheetId="51">#REF!</definedName>
    <definedName name="所要量5" localSheetId="52">#REF!</definedName>
    <definedName name="所要量5" localSheetId="53">#REF!</definedName>
    <definedName name="所要量5" localSheetId="54">#REF!</definedName>
    <definedName name="所要量5" localSheetId="55">#REF!</definedName>
    <definedName name="所要量5" localSheetId="56">#REF!</definedName>
    <definedName name="所要量5" localSheetId="57">#REF!</definedName>
    <definedName name="所要量5" localSheetId="58">#REF!</definedName>
    <definedName name="所要量5" localSheetId="59">#REF!</definedName>
    <definedName name="所要量5" localSheetId="60">#REF!</definedName>
    <definedName name="所要量5" localSheetId="61">#REF!</definedName>
    <definedName name="所要量5" localSheetId="62">#REF!</definedName>
    <definedName name="所要量5" localSheetId="63">#REF!</definedName>
    <definedName name="所要量5" localSheetId="64">#REF!</definedName>
    <definedName name="所要量5" localSheetId="65">#REF!</definedName>
    <definedName name="所要量5" localSheetId="66">#REF!</definedName>
    <definedName name="所要量5" localSheetId="67">#REF!</definedName>
    <definedName name="所要量5" localSheetId="68">#REF!</definedName>
    <definedName name="所要量5" localSheetId="69">#REF!</definedName>
    <definedName name="所要量5" localSheetId="70">#REF!</definedName>
    <definedName name="所要量5" localSheetId="71">#REF!</definedName>
    <definedName name="所要量5" localSheetId="72">#REF!</definedName>
    <definedName name="所要量5" localSheetId="73">#REF!</definedName>
    <definedName name="所要量5" localSheetId="74">#REF!</definedName>
    <definedName name="所要量5" localSheetId="75">#REF!</definedName>
    <definedName name="所要量5" localSheetId="76">#REF!</definedName>
    <definedName name="所要量5" localSheetId="77">#REF!</definedName>
    <definedName name="所要量5" localSheetId="78">#REF!</definedName>
    <definedName name="所要量5" localSheetId="79">#REF!</definedName>
    <definedName name="所要量5" localSheetId="80">#REF!</definedName>
    <definedName name="所要量5" localSheetId="81">#REF!</definedName>
    <definedName name="所要量5" localSheetId="82">#REF!</definedName>
    <definedName name="所要量5" localSheetId="83">#REF!</definedName>
    <definedName name="所要量5" localSheetId="84">#REF!</definedName>
    <definedName name="所要量5" localSheetId="85">#REF!</definedName>
    <definedName name="所要量5" localSheetId="86">#REF!</definedName>
    <definedName name="所要量5" localSheetId="87">#REF!</definedName>
    <definedName name="所要量5" localSheetId="88">#REF!</definedName>
    <definedName name="所要量5" localSheetId="89">#REF!</definedName>
    <definedName name="所要量5" localSheetId="90">#REF!</definedName>
    <definedName name="所要量5" localSheetId="91">#REF!</definedName>
    <definedName name="所要量5" localSheetId="92">#REF!</definedName>
    <definedName name="所要量5" localSheetId="93">#REF!</definedName>
    <definedName name="所要量5" localSheetId="94">#REF!</definedName>
    <definedName name="所要量5" localSheetId="95">#REF!</definedName>
    <definedName name="所要量5" localSheetId="96">#REF!</definedName>
    <definedName name="所要量5" localSheetId="97">#REF!</definedName>
    <definedName name="所要量5" localSheetId="98">#REF!</definedName>
    <definedName name="所要量5" localSheetId="99">#REF!</definedName>
    <definedName name="所要量5">#REF!</definedName>
    <definedName name="身上" localSheetId="45">#REF!</definedName>
    <definedName name="身上" localSheetId="43">#REF!</definedName>
    <definedName name="身上" localSheetId="44">#REF!</definedName>
    <definedName name="身上" localSheetId="46">#REF!</definedName>
    <definedName name="身上" localSheetId="47">#REF!</definedName>
    <definedName name="身上" localSheetId="48">#REF!</definedName>
    <definedName name="身上" localSheetId="49">#REF!</definedName>
    <definedName name="身上" localSheetId="50">#REF!</definedName>
    <definedName name="身上" localSheetId="51">#REF!</definedName>
    <definedName name="身上" localSheetId="52">#REF!</definedName>
    <definedName name="身上" localSheetId="53">#REF!</definedName>
    <definedName name="身上" localSheetId="54">#REF!</definedName>
    <definedName name="身上" localSheetId="55">#REF!</definedName>
    <definedName name="身上" localSheetId="56">#REF!</definedName>
    <definedName name="身上" localSheetId="57">#REF!</definedName>
    <definedName name="身上" localSheetId="58">#REF!</definedName>
    <definedName name="身上" localSheetId="59">#REF!</definedName>
    <definedName name="身上" localSheetId="60">#REF!</definedName>
    <definedName name="身上" localSheetId="61">#REF!</definedName>
    <definedName name="身上" localSheetId="62">#REF!</definedName>
    <definedName name="身上" localSheetId="63">#REF!</definedName>
    <definedName name="身上" localSheetId="64">#REF!</definedName>
    <definedName name="身上" localSheetId="65">#REF!</definedName>
    <definedName name="身上" localSheetId="66">#REF!</definedName>
    <definedName name="身上" localSheetId="67">#REF!</definedName>
    <definedName name="身上" localSheetId="68">#REF!</definedName>
    <definedName name="身上" localSheetId="69">#REF!</definedName>
    <definedName name="身上" localSheetId="70">#REF!</definedName>
    <definedName name="身上" localSheetId="71">#REF!</definedName>
    <definedName name="身上" localSheetId="72">#REF!</definedName>
    <definedName name="身上" localSheetId="73">#REF!</definedName>
    <definedName name="身上" localSheetId="74">#REF!</definedName>
    <definedName name="身上" localSheetId="75">#REF!</definedName>
    <definedName name="身上" localSheetId="76">#REF!</definedName>
    <definedName name="身上" localSheetId="77">#REF!</definedName>
    <definedName name="身上" localSheetId="78">#REF!</definedName>
    <definedName name="身上" localSheetId="79">#REF!</definedName>
    <definedName name="身上" localSheetId="80">#REF!</definedName>
    <definedName name="身上" localSheetId="81">#REF!</definedName>
    <definedName name="身上" localSheetId="82">#REF!</definedName>
    <definedName name="身上" localSheetId="83">#REF!</definedName>
    <definedName name="身上" localSheetId="84">#REF!</definedName>
    <definedName name="身上" localSheetId="85">#REF!</definedName>
    <definedName name="身上" localSheetId="86">#REF!</definedName>
    <definedName name="身上" localSheetId="87">#REF!</definedName>
    <definedName name="身上" localSheetId="88">#REF!</definedName>
    <definedName name="身上" localSheetId="89">#REF!</definedName>
    <definedName name="身上" localSheetId="90">#REF!</definedName>
    <definedName name="身上" localSheetId="91">#REF!</definedName>
    <definedName name="身上" localSheetId="92">#REF!</definedName>
    <definedName name="身上" localSheetId="93">#REF!</definedName>
    <definedName name="身上" localSheetId="94">#REF!</definedName>
    <definedName name="身上" localSheetId="95">#REF!</definedName>
    <definedName name="身上" localSheetId="96">#REF!</definedName>
    <definedName name="身上" localSheetId="97">#REF!</definedName>
    <definedName name="身上" localSheetId="98">#REF!</definedName>
    <definedName name="身上" localSheetId="99">#REF!</definedName>
    <definedName name="身上">#REF!</definedName>
    <definedName name="設備投資2011.2.19" hidden="1">"P80"</definedName>
    <definedName name="損耗費" localSheetId="22">#REF!</definedName>
    <definedName name="損耗費" localSheetId="23">#REF!</definedName>
    <definedName name="損耗費" localSheetId="24">#REF!</definedName>
    <definedName name="損耗費" localSheetId="25">#REF!</definedName>
    <definedName name="損耗費" localSheetId="26">#REF!</definedName>
    <definedName name="損耗費" localSheetId="27">#REF!</definedName>
    <definedName name="損耗費" localSheetId="28">#REF!</definedName>
    <definedName name="損耗費" localSheetId="29">#REF!</definedName>
    <definedName name="損耗費" localSheetId="30">#REF!</definedName>
    <definedName name="損耗費" localSheetId="31">#REF!</definedName>
    <definedName name="損耗費" localSheetId="32">#REF!</definedName>
    <definedName name="損耗費" localSheetId="33">#REF!</definedName>
    <definedName name="損耗費" localSheetId="34">#REF!</definedName>
    <definedName name="損耗費" localSheetId="35">#REF!</definedName>
    <definedName name="損耗費" localSheetId="36">#REF!</definedName>
    <definedName name="損耗費" localSheetId="37">#REF!</definedName>
    <definedName name="損耗費" localSheetId="38">#REF!</definedName>
    <definedName name="損耗費" localSheetId="39">#REF!</definedName>
    <definedName name="損耗費" localSheetId="40">#REF!</definedName>
    <definedName name="損耗費" localSheetId="41">#REF!</definedName>
    <definedName name="損耗費" localSheetId="42">#REF!</definedName>
    <definedName name="損耗費" localSheetId="45">#REF!</definedName>
    <definedName name="損耗費" localSheetId="43">#REF!</definedName>
    <definedName name="損耗費" localSheetId="44">#REF!</definedName>
    <definedName name="損耗費" localSheetId="46">#REF!</definedName>
    <definedName name="損耗費" localSheetId="47">#REF!</definedName>
    <definedName name="損耗費" localSheetId="48">#REF!</definedName>
    <definedName name="損耗費" localSheetId="49">#REF!</definedName>
    <definedName name="損耗費" localSheetId="50">#REF!</definedName>
    <definedName name="損耗費" localSheetId="51">#REF!</definedName>
    <definedName name="損耗費" localSheetId="52">#REF!</definedName>
    <definedName name="損耗費" localSheetId="53">#REF!</definedName>
    <definedName name="損耗費" localSheetId="54">#REF!</definedName>
    <definedName name="損耗費" localSheetId="55">#REF!</definedName>
    <definedName name="損耗費" localSheetId="56">#REF!</definedName>
    <definedName name="損耗費" localSheetId="57">#REF!</definedName>
    <definedName name="損耗費" localSheetId="58">#REF!</definedName>
    <definedName name="損耗費" localSheetId="59">#REF!</definedName>
    <definedName name="損耗費" localSheetId="60">#REF!</definedName>
    <definedName name="損耗費" localSheetId="61">#REF!</definedName>
    <definedName name="損耗費" localSheetId="62">#REF!</definedName>
    <definedName name="損耗費" localSheetId="63">#REF!</definedName>
    <definedName name="損耗費" localSheetId="64">#REF!</definedName>
    <definedName name="損耗費" localSheetId="65">#REF!</definedName>
    <definedName name="損耗費" localSheetId="66">#REF!</definedName>
    <definedName name="損耗費" localSheetId="67">#REF!</definedName>
    <definedName name="損耗費" localSheetId="68">#REF!</definedName>
    <definedName name="損耗費" localSheetId="69">#REF!</definedName>
    <definedName name="損耗費" localSheetId="70">#REF!</definedName>
    <definedName name="損耗費" localSheetId="71">#REF!</definedName>
    <definedName name="損耗費" localSheetId="72">#REF!</definedName>
    <definedName name="損耗費" localSheetId="73">#REF!</definedName>
    <definedName name="損耗費" localSheetId="74">#REF!</definedName>
    <definedName name="損耗費" localSheetId="75">#REF!</definedName>
    <definedName name="損耗費" localSheetId="76">#REF!</definedName>
    <definedName name="損耗費" localSheetId="77">#REF!</definedName>
    <definedName name="損耗費" localSheetId="78">#REF!</definedName>
    <definedName name="損耗費" localSheetId="79">#REF!</definedName>
    <definedName name="損耗費" localSheetId="80">#REF!</definedName>
    <definedName name="損耗費" localSheetId="81">#REF!</definedName>
    <definedName name="損耗費" localSheetId="82">#REF!</definedName>
    <definedName name="損耗費" localSheetId="83">#REF!</definedName>
    <definedName name="損耗費" localSheetId="84">#REF!</definedName>
    <definedName name="損耗費" localSheetId="85">#REF!</definedName>
    <definedName name="損耗費" localSheetId="86">#REF!</definedName>
    <definedName name="損耗費" localSheetId="87">#REF!</definedName>
    <definedName name="損耗費" localSheetId="88">#REF!</definedName>
    <definedName name="損耗費" localSheetId="89">#REF!</definedName>
    <definedName name="損耗費" localSheetId="90">#REF!</definedName>
    <definedName name="損耗費" localSheetId="91">#REF!</definedName>
    <definedName name="損耗費" localSheetId="92">#REF!</definedName>
    <definedName name="損耗費" localSheetId="93">#REF!</definedName>
    <definedName name="損耗費" localSheetId="94">#REF!</definedName>
    <definedName name="損耗費" localSheetId="95">#REF!</definedName>
    <definedName name="損耗費" localSheetId="96">#REF!</definedName>
    <definedName name="損耗費" localSheetId="97">#REF!</definedName>
    <definedName name="損耗費" localSheetId="98">#REF!</definedName>
    <definedName name="損耗費" localSheetId="99">#REF!</definedName>
    <definedName name="損耗費" localSheetId="15">#REF!</definedName>
    <definedName name="損耗費" localSheetId="16">#REF!</definedName>
    <definedName name="損耗費" localSheetId="17">#REF!</definedName>
    <definedName name="損耗費" localSheetId="18">#REF!</definedName>
    <definedName name="損耗費" localSheetId="19">#REF!</definedName>
    <definedName name="損耗費" localSheetId="20">#REF!</definedName>
    <definedName name="損耗費" localSheetId="21">#REF!</definedName>
    <definedName name="損耗費" localSheetId="14">#REF!</definedName>
    <definedName name="損耗費" localSheetId="7">#REF!</definedName>
    <definedName name="損耗費" localSheetId="8">#REF!</definedName>
    <definedName name="損耗費" localSheetId="9">#REF!</definedName>
    <definedName name="損耗費" localSheetId="10">#REF!</definedName>
    <definedName name="損耗費" localSheetId="11">#REF!</definedName>
    <definedName name="損耗費" localSheetId="12">#REF!</definedName>
    <definedName name="損耗費" localSheetId="13">#REF!</definedName>
    <definedName name="損耗費" localSheetId="5">#REF!</definedName>
    <definedName name="損耗費" localSheetId="6">#REF!</definedName>
    <definedName name="損耗費">#REF!</definedName>
    <definedName name="他社輸入一般為替ﾚｰﾄ円ﾄﾞﾙ" localSheetId="45">#REF!</definedName>
    <definedName name="他社輸入一般為替ﾚｰﾄ円ﾄﾞﾙ" localSheetId="43">#REF!</definedName>
    <definedName name="他社輸入一般為替ﾚｰﾄ円ﾄﾞﾙ" localSheetId="44">#REF!</definedName>
    <definedName name="他社輸入一般為替ﾚｰﾄ円ﾄﾞﾙ" localSheetId="46">#REF!</definedName>
    <definedName name="他社輸入一般為替ﾚｰﾄ円ﾄﾞﾙ" localSheetId="47">#REF!</definedName>
    <definedName name="他社輸入一般為替ﾚｰﾄ円ﾄﾞﾙ" localSheetId="48">#REF!</definedName>
    <definedName name="他社輸入一般為替ﾚｰﾄ円ﾄﾞﾙ" localSheetId="49">#REF!</definedName>
    <definedName name="他社輸入一般為替ﾚｰﾄ円ﾄﾞﾙ" localSheetId="50">#REF!</definedName>
    <definedName name="他社輸入一般為替ﾚｰﾄ円ﾄﾞﾙ" localSheetId="51">#REF!</definedName>
    <definedName name="他社輸入一般為替ﾚｰﾄ円ﾄﾞﾙ" localSheetId="52">#REF!</definedName>
    <definedName name="他社輸入一般為替ﾚｰﾄ円ﾄﾞﾙ" localSheetId="53">#REF!</definedName>
    <definedName name="他社輸入一般為替ﾚｰﾄ円ﾄﾞﾙ" localSheetId="54">#REF!</definedName>
    <definedName name="他社輸入一般為替ﾚｰﾄ円ﾄﾞﾙ" localSheetId="55">#REF!</definedName>
    <definedName name="他社輸入一般為替ﾚｰﾄ円ﾄﾞﾙ" localSheetId="56">#REF!</definedName>
    <definedName name="他社輸入一般為替ﾚｰﾄ円ﾄﾞﾙ" localSheetId="57">#REF!</definedName>
    <definedName name="他社輸入一般為替ﾚｰﾄ円ﾄﾞﾙ" localSheetId="58">#REF!</definedName>
    <definedName name="他社輸入一般為替ﾚｰﾄ円ﾄﾞﾙ" localSheetId="59">#REF!</definedName>
    <definedName name="他社輸入一般為替ﾚｰﾄ円ﾄﾞﾙ" localSheetId="60">#REF!</definedName>
    <definedName name="他社輸入一般為替ﾚｰﾄ円ﾄﾞﾙ" localSheetId="61">#REF!</definedName>
    <definedName name="他社輸入一般為替ﾚｰﾄ円ﾄﾞﾙ" localSheetId="62">#REF!</definedName>
    <definedName name="他社輸入一般為替ﾚｰﾄ円ﾄﾞﾙ" localSheetId="63">#REF!</definedName>
    <definedName name="他社輸入一般為替ﾚｰﾄ円ﾄﾞﾙ" localSheetId="64">#REF!</definedName>
    <definedName name="他社輸入一般為替ﾚｰﾄ円ﾄﾞﾙ" localSheetId="65">#REF!</definedName>
    <definedName name="他社輸入一般為替ﾚｰﾄ円ﾄﾞﾙ" localSheetId="66">#REF!</definedName>
    <definedName name="他社輸入一般為替ﾚｰﾄ円ﾄﾞﾙ" localSheetId="67">#REF!</definedName>
    <definedName name="他社輸入一般為替ﾚｰﾄ円ﾄﾞﾙ" localSheetId="68">#REF!</definedName>
    <definedName name="他社輸入一般為替ﾚｰﾄ円ﾄﾞﾙ" localSheetId="69">#REF!</definedName>
    <definedName name="他社輸入一般為替ﾚｰﾄ円ﾄﾞﾙ" localSheetId="70">#REF!</definedName>
    <definedName name="他社輸入一般為替ﾚｰﾄ円ﾄﾞﾙ" localSheetId="71">#REF!</definedName>
    <definedName name="他社輸入一般為替ﾚｰﾄ円ﾄﾞﾙ" localSheetId="72">#REF!</definedName>
    <definedName name="他社輸入一般為替ﾚｰﾄ円ﾄﾞﾙ" localSheetId="73">#REF!</definedName>
    <definedName name="他社輸入一般為替ﾚｰﾄ円ﾄﾞﾙ" localSheetId="74">#REF!</definedName>
    <definedName name="他社輸入一般為替ﾚｰﾄ円ﾄﾞﾙ" localSheetId="75">#REF!</definedName>
    <definedName name="他社輸入一般為替ﾚｰﾄ円ﾄﾞﾙ" localSheetId="76">#REF!</definedName>
    <definedName name="他社輸入一般為替ﾚｰﾄ円ﾄﾞﾙ" localSheetId="77">#REF!</definedName>
    <definedName name="他社輸入一般為替ﾚｰﾄ円ﾄﾞﾙ" localSheetId="78">#REF!</definedName>
    <definedName name="他社輸入一般為替ﾚｰﾄ円ﾄﾞﾙ" localSheetId="79">#REF!</definedName>
    <definedName name="他社輸入一般為替ﾚｰﾄ円ﾄﾞﾙ" localSheetId="80">#REF!</definedName>
    <definedName name="他社輸入一般為替ﾚｰﾄ円ﾄﾞﾙ" localSheetId="81">#REF!</definedName>
    <definedName name="他社輸入一般為替ﾚｰﾄ円ﾄﾞﾙ" localSheetId="82">#REF!</definedName>
    <definedName name="他社輸入一般為替ﾚｰﾄ円ﾄﾞﾙ" localSheetId="83">#REF!</definedName>
    <definedName name="他社輸入一般為替ﾚｰﾄ円ﾄﾞﾙ" localSheetId="84">#REF!</definedName>
    <definedName name="他社輸入一般為替ﾚｰﾄ円ﾄﾞﾙ" localSheetId="85">#REF!</definedName>
    <definedName name="他社輸入一般為替ﾚｰﾄ円ﾄﾞﾙ" localSheetId="86">#REF!</definedName>
    <definedName name="他社輸入一般為替ﾚｰﾄ円ﾄﾞﾙ" localSheetId="87">#REF!</definedName>
    <definedName name="他社輸入一般為替ﾚｰﾄ円ﾄﾞﾙ" localSheetId="88">#REF!</definedName>
    <definedName name="他社輸入一般為替ﾚｰﾄ円ﾄﾞﾙ" localSheetId="89">#REF!</definedName>
    <definedName name="他社輸入一般為替ﾚｰﾄ円ﾄﾞﾙ" localSheetId="90">#REF!</definedName>
    <definedName name="他社輸入一般為替ﾚｰﾄ円ﾄﾞﾙ" localSheetId="91">#REF!</definedName>
    <definedName name="他社輸入一般為替ﾚｰﾄ円ﾄﾞﾙ" localSheetId="92">#REF!</definedName>
    <definedName name="他社輸入一般為替ﾚｰﾄ円ﾄﾞﾙ" localSheetId="93">#REF!</definedName>
    <definedName name="他社輸入一般為替ﾚｰﾄ円ﾄﾞﾙ" localSheetId="94">#REF!</definedName>
    <definedName name="他社輸入一般為替ﾚｰﾄ円ﾄﾞﾙ" localSheetId="95">#REF!</definedName>
    <definedName name="他社輸入一般為替ﾚｰﾄ円ﾄﾞﾙ" localSheetId="96">#REF!</definedName>
    <definedName name="他社輸入一般為替ﾚｰﾄ円ﾄﾞﾙ" localSheetId="97">#REF!</definedName>
    <definedName name="他社輸入一般為替ﾚｰﾄ円ﾄﾞﾙ" localSheetId="98">#REF!</definedName>
    <definedName name="他社輸入一般為替ﾚｰﾄ円ﾄﾞﾙ" localSheetId="99">#REF!</definedName>
    <definedName name="他社輸入一般為替ﾚｰﾄ円ﾄﾞﾙ">#REF!</definedName>
    <definedName name="他社輸入材CIF単価ﾄﾞﾙ" localSheetId="45">#REF!</definedName>
    <definedName name="他社輸入材CIF単価ﾄﾞﾙ" localSheetId="43">#REF!</definedName>
    <definedName name="他社輸入材CIF単価ﾄﾞﾙ" localSheetId="44">#REF!</definedName>
    <definedName name="他社輸入材CIF単価ﾄﾞﾙ" localSheetId="46">#REF!</definedName>
    <definedName name="他社輸入材CIF単価ﾄﾞﾙ" localSheetId="47">#REF!</definedName>
    <definedName name="他社輸入材CIF単価ﾄﾞﾙ" localSheetId="48">#REF!</definedName>
    <definedName name="他社輸入材CIF単価ﾄﾞﾙ" localSheetId="49">#REF!</definedName>
    <definedName name="他社輸入材CIF単価ﾄﾞﾙ" localSheetId="50">#REF!</definedName>
    <definedName name="他社輸入材CIF単価ﾄﾞﾙ" localSheetId="51">#REF!</definedName>
    <definedName name="他社輸入材CIF単価ﾄﾞﾙ" localSheetId="52">#REF!</definedName>
    <definedName name="他社輸入材CIF単価ﾄﾞﾙ" localSheetId="53">#REF!</definedName>
    <definedName name="他社輸入材CIF単価ﾄﾞﾙ" localSheetId="54">#REF!</definedName>
    <definedName name="他社輸入材CIF単価ﾄﾞﾙ" localSheetId="55">#REF!</definedName>
    <definedName name="他社輸入材CIF単価ﾄﾞﾙ" localSheetId="56">#REF!</definedName>
    <definedName name="他社輸入材CIF単価ﾄﾞﾙ" localSheetId="57">#REF!</definedName>
    <definedName name="他社輸入材CIF単価ﾄﾞﾙ" localSheetId="58">#REF!</definedName>
    <definedName name="他社輸入材CIF単価ﾄﾞﾙ" localSheetId="59">#REF!</definedName>
    <definedName name="他社輸入材CIF単価ﾄﾞﾙ" localSheetId="60">#REF!</definedName>
    <definedName name="他社輸入材CIF単価ﾄﾞﾙ" localSheetId="61">#REF!</definedName>
    <definedName name="他社輸入材CIF単価ﾄﾞﾙ" localSheetId="62">#REF!</definedName>
    <definedName name="他社輸入材CIF単価ﾄﾞﾙ" localSheetId="63">#REF!</definedName>
    <definedName name="他社輸入材CIF単価ﾄﾞﾙ" localSheetId="64">#REF!</definedName>
    <definedName name="他社輸入材CIF単価ﾄﾞﾙ" localSheetId="65">#REF!</definedName>
    <definedName name="他社輸入材CIF単価ﾄﾞﾙ" localSheetId="66">#REF!</definedName>
    <definedName name="他社輸入材CIF単価ﾄﾞﾙ" localSheetId="67">#REF!</definedName>
    <definedName name="他社輸入材CIF単価ﾄﾞﾙ" localSheetId="68">#REF!</definedName>
    <definedName name="他社輸入材CIF単価ﾄﾞﾙ" localSheetId="69">#REF!</definedName>
    <definedName name="他社輸入材CIF単価ﾄﾞﾙ" localSheetId="70">#REF!</definedName>
    <definedName name="他社輸入材CIF単価ﾄﾞﾙ" localSheetId="71">#REF!</definedName>
    <definedName name="他社輸入材CIF単価ﾄﾞﾙ" localSheetId="72">#REF!</definedName>
    <definedName name="他社輸入材CIF単価ﾄﾞﾙ" localSheetId="73">#REF!</definedName>
    <definedName name="他社輸入材CIF単価ﾄﾞﾙ" localSheetId="74">#REF!</definedName>
    <definedName name="他社輸入材CIF単価ﾄﾞﾙ" localSheetId="75">#REF!</definedName>
    <definedName name="他社輸入材CIF単価ﾄﾞﾙ" localSheetId="76">#REF!</definedName>
    <definedName name="他社輸入材CIF単価ﾄﾞﾙ" localSheetId="77">#REF!</definedName>
    <definedName name="他社輸入材CIF単価ﾄﾞﾙ" localSheetId="78">#REF!</definedName>
    <definedName name="他社輸入材CIF単価ﾄﾞﾙ" localSheetId="79">#REF!</definedName>
    <definedName name="他社輸入材CIF単価ﾄﾞﾙ" localSheetId="80">#REF!</definedName>
    <definedName name="他社輸入材CIF単価ﾄﾞﾙ" localSheetId="81">#REF!</definedName>
    <definedName name="他社輸入材CIF単価ﾄﾞﾙ" localSheetId="82">#REF!</definedName>
    <definedName name="他社輸入材CIF単価ﾄﾞﾙ" localSheetId="83">#REF!</definedName>
    <definedName name="他社輸入材CIF単価ﾄﾞﾙ" localSheetId="84">#REF!</definedName>
    <definedName name="他社輸入材CIF単価ﾄﾞﾙ" localSheetId="85">#REF!</definedName>
    <definedName name="他社輸入材CIF単価ﾄﾞﾙ" localSheetId="86">#REF!</definedName>
    <definedName name="他社輸入材CIF単価ﾄﾞﾙ" localSheetId="87">#REF!</definedName>
    <definedName name="他社輸入材CIF単価ﾄﾞﾙ" localSheetId="88">#REF!</definedName>
    <definedName name="他社輸入材CIF単価ﾄﾞﾙ" localSheetId="89">#REF!</definedName>
    <definedName name="他社輸入材CIF単価ﾄﾞﾙ" localSheetId="90">#REF!</definedName>
    <definedName name="他社輸入材CIF単価ﾄﾞﾙ" localSheetId="91">#REF!</definedName>
    <definedName name="他社輸入材CIF単価ﾄﾞﾙ" localSheetId="92">#REF!</definedName>
    <definedName name="他社輸入材CIF単価ﾄﾞﾙ" localSheetId="93">#REF!</definedName>
    <definedName name="他社輸入材CIF単価ﾄﾞﾙ" localSheetId="94">#REF!</definedName>
    <definedName name="他社輸入材CIF単価ﾄﾞﾙ" localSheetId="95">#REF!</definedName>
    <definedName name="他社輸入材CIF単価ﾄﾞﾙ" localSheetId="96">#REF!</definedName>
    <definedName name="他社輸入材CIF単価ﾄﾞﾙ" localSheetId="97">#REF!</definedName>
    <definedName name="他社輸入材CIF単価ﾄﾞﾙ" localSheetId="98">#REF!</definedName>
    <definedName name="他社輸入材CIF単価ﾄﾞﾙ" localSheetId="99">#REF!</definedName>
    <definedName name="他社輸入材CIF単価ﾄﾞﾙ">#REF!</definedName>
    <definedName name="他社輸入材一般CIF率" localSheetId="45">#REF!</definedName>
    <definedName name="他社輸入材一般CIF率" localSheetId="43">#REF!</definedName>
    <definedName name="他社輸入材一般CIF率" localSheetId="44">#REF!</definedName>
    <definedName name="他社輸入材一般CIF率" localSheetId="46">#REF!</definedName>
    <definedName name="他社輸入材一般CIF率" localSheetId="47">#REF!</definedName>
    <definedName name="他社輸入材一般CIF率" localSheetId="48">#REF!</definedName>
    <definedName name="他社輸入材一般CIF率" localSheetId="49">#REF!</definedName>
    <definedName name="他社輸入材一般CIF率" localSheetId="50">#REF!</definedName>
    <definedName name="他社輸入材一般CIF率" localSheetId="51">#REF!</definedName>
    <definedName name="他社輸入材一般CIF率" localSheetId="52">#REF!</definedName>
    <definedName name="他社輸入材一般CIF率" localSheetId="53">#REF!</definedName>
    <definedName name="他社輸入材一般CIF率" localSheetId="54">#REF!</definedName>
    <definedName name="他社輸入材一般CIF率" localSheetId="55">#REF!</definedName>
    <definedName name="他社輸入材一般CIF率" localSheetId="56">#REF!</definedName>
    <definedName name="他社輸入材一般CIF率" localSheetId="57">#REF!</definedName>
    <definedName name="他社輸入材一般CIF率" localSheetId="58">#REF!</definedName>
    <definedName name="他社輸入材一般CIF率" localSheetId="59">#REF!</definedName>
    <definedName name="他社輸入材一般CIF率" localSheetId="60">#REF!</definedName>
    <definedName name="他社輸入材一般CIF率" localSheetId="61">#REF!</definedName>
    <definedName name="他社輸入材一般CIF率" localSheetId="62">#REF!</definedName>
    <definedName name="他社輸入材一般CIF率" localSheetId="63">#REF!</definedName>
    <definedName name="他社輸入材一般CIF率" localSheetId="64">#REF!</definedName>
    <definedName name="他社輸入材一般CIF率" localSheetId="65">#REF!</definedName>
    <definedName name="他社輸入材一般CIF率" localSheetId="66">#REF!</definedName>
    <definedName name="他社輸入材一般CIF率" localSheetId="67">#REF!</definedName>
    <definedName name="他社輸入材一般CIF率" localSheetId="68">#REF!</definedName>
    <definedName name="他社輸入材一般CIF率" localSheetId="69">#REF!</definedName>
    <definedName name="他社輸入材一般CIF率" localSheetId="70">#REF!</definedName>
    <definedName name="他社輸入材一般CIF率" localSheetId="71">#REF!</definedName>
    <definedName name="他社輸入材一般CIF率" localSheetId="72">#REF!</definedName>
    <definedName name="他社輸入材一般CIF率" localSheetId="73">#REF!</definedName>
    <definedName name="他社輸入材一般CIF率" localSheetId="74">#REF!</definedName>
    <definedName name="他社輸入材一般CIF率" localSheetId="75">#REF!</definedName>
    <definedName name="他社輸入材一般CIF率" localSheetId="76">#REF!</definedName>
    <definedName name="他社輸入材一般CIF率" localSheetId="77">#REF!</definedName>
    <definedName name="他社輸入材一般CIF率" localSheetId="78">#REF!</definedName>
    <definedName name="他社輸入材一般CIF率" localSheetId="79">#REF!</definedName>
    <definedName name="他社輸入材一般CIF率" localSheetId="80">#REF!</definedName>
    <definedName name="他社輸入材一般CIF率" localSheetId="81">#REF!</definedName>
    <definedName name="他社輸入材一般CIF率" localSheetId="82">#REF!</definedName>
    <definedName name="他社輸入材一般CIF率" localSheetId="83">#REF!</definedName>
    <definedName name="他社輸入材一般CIF率" localSheetId="84">#REF!</definedName>
    <definedName name="他社輸入材一般CIF率" localSheetId="85">#REF!</definedName>
    <definedName name="他社輸入材一般CIF率" localSheetId="86">#REF!</definedName>
    <definedName name="他社輸入材一般CIF率" localSheetId="87">#REF!</definedName>
    <definedName name="他社輸入材一般CIF率" localSheetId="88">#REF!</definedName>
    <definedName name="他社輸入材一般CIF率" localSheetId="89">#REF!</definedName>
    <definedName name="他社輸入材一般CIF率" localSheetId="90">#REF!</definedName>
    <definedName name="他社輸入材一般CIF率" localSheetId="91">#REF!</definedName>
    <definedName name="他社輸入材一般CIF率" localSheetId="92">#REF!</definedName>
    <definedName name="他社輸入材一般CIF率" localSheetId="93">#REF!</definedName>
    <definedName name="他社輸入材一般CIF率" localSheetId="94">#REF!</definedName>
    <definedName name="他社輸入材一般CIF率" localSheetId="95">#REF!</definedName>
    <definedName name="他社輸入材一般CIF率" localSheetId="96">#REF!</definedName>
    <definedName name="他社輸入材一般CIF率" localSheetId="97">#REF!</definedName>
    <definedName name="他社輸入材一般CIF率" localSheetId="98">#REF!</definedName>
    <definedName name="他社輸入材一般CIF率" localSheetId="99">#REF!</definedName>
    <definedName name="他社輸入材一般CIF率">#REF!</definedName>
    <definedName name="帳票" localSheetId="45">#REF!</definedName>
    <definedName name="帳票" localSheetId="43">#REF!</definedName>
    <definedName name="帳票" localSheetId="44">#REF!</definedName>
    <definedName name="帳票" localSheetId="46">#REF!</definedName>
    <definedName name="帳票" localSheetId="47">#REF!</definedName>
    <definedName name="帳票" localSheetId="48">#REF!</definedName>
    <definedName name="帳票" localSheetId="49">#REF!</definedName>
    <definedName name="帳票" localSheetId="50">#REF!</definedName>
    <definedName name="帳票" localSheetId="51">#REF!</definedName>
    <definedName name="帳票" localSheetId="52">#REF!</definedName>
    <definedName name="帳票" localSheetId="53">#REF!</definedName>
    <definedName name="帳票" localSheetId="54">#REF!</definedName>
    <definedName name="帳票" localSheetId="55">#REF!</definedName>
    <definedName name="帳票" localSheetId="56">#REF!</definedName>
    <definedName name="帳票" localSheetId="57">#REF!</definedName>
    <definedName name="帳票" localSheetId="58">#REF!</definedName>
    <definedName name="帳票" localSheetId="59">#REF!</definedName>
    <definedName name="帳票" localSheetId="60">#REF!</definedName>
    <definedName name="帳票" localSheetId="61">#REF!</definedName>
    <definedName name="帳票" localSheetId="62">#REF!</definedName>
    <definedName name="帳票" localSheetId="63">#REF!</definedName>
    <definedName name="帳票" localSheetId="64">#REF!</definedName>
    <definedName name="帳票" localSheetId="65">#REF!</definedName>
    <definedName name="帳票" localSheetId="66">#REF!</definedName>
    <definedName name="帳票" localSheetId="67">#REF!</definedName>
    <definedName name="帳票" localSheetId="68">#REF!</definedName>
    <definedName name="帳票" localSheetId="69">#REF!</definedName>
    <definedName name="帳票" localSheetId="70">#REF!</definedName>
    <definedName name="帳票" localSheetId="71">#REF!</definedName>
    <definedName name="帳票" localSheetId="72">#REF!</definedName>
    <definedName name="帳票" localSheetId="73">#REF!</definedName>
    <definedName name="帳票" localSheetId="74">#REF!</definedName>
    <definedName name="帳票" localSheetId="75">#REF!</definedName>
    <definedName name="帳票" localSheetId="76">#REF!</definedName>
    <definedName name="帳票" localSheetId="77">#REF!</definedName>
    <definedName name="帳票" localSheetId="78">#REF!</definedName>
    <definedName name="帳票" localSheetId="79">#REF!</definedName>
    <definedName name="帳票" localSheetId="80">#REF!</definedName>
    <definedName name="帳票" localSheetId="81">#REF!</definedName>
    <definedName name="帳票" localSheetId="82">#REF!</definedName>
    <definedName name="帳票" localSheetId="83">#REF!</definedName>
    <definedName name="帳票" localSheetId="84">#REF!</definedName>
    <definedName name="帳票" localSheetId="85">#REF!</definedName>
    <definedName name="帳票" localSheetId="86">#REF!</definedName>
    <definedName name="帳票" localSheetId="87">#REF!</definedName>
    <definedName name="帳票" localSheetId="88">#REF!</definedName>
    <definedName name="帳票" localSheetId="89">#REF!</definedName>
    <definedName name="帳票" localSheetId="90">#REF!</definedName>
    <definedName name="帳票" localSheetId="91">#REF!</definedName>
    <definedName name="帳票" localSheetId="92">#REF!</definedName>
    <definedName name="帳票" localSheetId="93">#REF!</definedName>
    <definedName name="帳票" localSheetId="94">#REF!</definedName>
    <definedName name="帳票" localSheetId="95">#REF!</definedName>
    <definedName name="帳票" localSheetId="96">#REF!</definedName>
    <definedName name="帳票" localSheetId="97">#REF!</definedName>
    <definedName name="帳票" localSheetId="98">#REF!</definedName>
    <definedName name="帳票" localSheetId="99">#REF!</definedName>
    <definedName name="帳票" localSheetId="5">#REF!</definedName>
    <definedName name="帳票">#REF!</definedName>
    <definedName name="賃率CLEL組立" localSheetId="22">#REF!</definedName>
    <definedName name="賃率CLEL組立" localSheetId="23">#REF!</definedName>
    <definedName name="賃率CLEL組立" localSheetId="24">#REF!</definedName>
    <definedName name="賃率CLEL組立" localSheetId="25">#REF!</definedName>
    <definedName name="賃率CLEL組立" localSheetId="26">#REF!</definedName>
    <definedName name="賃率CLEL組立" localSheetId="27">#REF!</definedName>
    <definedName name="賃率CLEL組立" localSheetId="28">#REF!</definedName>
    <definedName name="賃率CLEL組立" localSheetId="29">#REF!</definedName>
    <definedName name="賃率CLEL組立" localSheetId="30">#REF!</definedName>
    <definedName name="賃率CLEL組立" localSheetId="31">#REF!</definedName>
    <definedName name="賃率CLEL組立" localSheetId="32">#REF!</definedName>
    <definedName name="賃率CLEL組立" localSheetId="33">#REF!</definedName>
    <definedName name="賃率CLEL組立" localSheetId="34">#REF!</definedName>
    <definedName name="賃率CLEL組立" localSheetId="35">#REF!</definedName>
    <definedName name="賃率CLEL組立" localSheetId="36">#REF!</definedName>
    <definedName name="賃率CLEL組立" localSheetId="37">#REF!</definedName>
    <definedName name="賃率CLEL組立" localSheetId="38">#REF!</definedName>
    <definedName name="賃率CLEL組立" localSheetId="39">#REF!</definedName>
    <definedName name="賃率CLEL組立" localSheetId="40">#REF!</definedName>
    <definedName name="賃率CLEL組立" localSheetId="41">#REF!</definedName>
    <definedName name="賃率CLEL組立" localSheetId="42">#REF!</definedName>
    <definedName name="賃率CLEL組立" localSheetId="45">#REF!</definedName>
    <definedName name="賃率CLEL組立" localSheetId="43">#REF!</definedName>
    <definedName name="賃率CLEL組立" localSheetId="44">#REF!</definedName>
    <definedName name="賃率CLEL組立" localSheetId="46">#REF!</definedName>
    <definedName name="賃率CLEL組立" localSheetId="47">#REF!</definedName>
    <definedName name="賃率CLEL組立" localSheetId="48">#REF!</definedName>
    <definedName name="賃率CLEL組立" localSheetId="49">#REF!</definedName>
    <definedName name="賃率CLEL組立" localSheetId="50">#REF!</definedName>
    <definedName name="賃率CLEL組立" localSheetId="51">#REF!</definedName>
    <definedName name="賃率CLEL組立" localSheetId="52">#REF!</definedName>
    <definedName name="賃率CLEL組立" localSheetId="53">#REF!</definedName>
    <definedName name="賃率CLEL組立" localSheetId="54">#REF!</definedName>
    <definedName name="賃率CLEL組立" localSheetId="55">#REF!</definedName>
    <definedName name="賃率CLEL組立" localSheetId="56">#REF!</definedName>
    <definedName name="賃率CLEL組立" localSheetId="57">#REF!</definedName>
    <definedName name="賃率CLEL組立" localSheetId="58">#REF!</definedName>
    <definedName name="賃率CLEL組立" localSheetId="59">#REF!</definedName>
    <definedName name="賃率CLEL組立" localSheetId="60">#REF!</definedName>
    <definedName name="賃率CLEL組立" localSheetId="61">#REF!</definedName>
    <definedName name="賃率CLEL組立" localSheetId="62">#REF!</definedName>
    <definedName name="賃率CLEL組立" localSheetId="63">#REF!</definedName>
    <definedName name="賃率CLEL組立" localSheetId="64">#REF!</definedName>
    <definedName name="賃率CLEL組立" localSheetId="65">#REF!</definedName>
    <definedName name="賃率CLEL組立" localSheetId="66">#REF!</definedName>
    <definedName name="賃率CLEL組立" localSheetId="67">#REF!</definedName>
    <definedName name="賃率CLEL組立" localSheetId="68">#REF!</definedName>
    <definedName name="賃率CLEL組立" localSheetId="69">#REF!</definedName>
    <definedName name="賃率CLEL組立" localSheetId="70">#REF!</definedName>
    <definedName name="賃率CLEL組立" localSheetId="71">#REF!</definedName>
    <definedName name="賃率CLEL組立" localSheetId="72">#REF!</definedName>
    <definedName name="賃率CLEL組立" localSheetId="73">#REF!</definedName>
    <definedName name="賃率CLEL組立" localSheetId="74">#REF!</definedName>
    <definedName name="賃率CLEL組立" localSheetId="75">#REF!</definedName>
    <definedName name="賃率CLEL組立" localSheetId="76">#REF!</definedName>
    <definedName name="賃率CLEL組立" localSheetId="77">#REF!</definedName>
    <definedName name="賃率CLEL組立" localSheetId="78">#REF!</definedName>
    <definedName name="賃率CLEL組立" localSheetId="79">#REF!</definedName>
    <definedName name="賃率CLEL組立" localSheetId="80">#REF!</definedName>
    <definedName name="賃率CLEL組立" localSheetId="81">#REF!</definedName>
    <definedName name="賃率CLEL組立" localSheetId="82">#REF!</definedName>
    <definedName name="賃率CLEL組立" localSheetId="83">#REF!</definedName>
    <definedName name="賃率CLEL組立" localSheetId="84">#REF!</definedName>
    <definedName name="賃率CLEL組立" localSheetId="85">#REF!</definedName>
    <definedName name="賃率CLEL組立" localSheetId="86">#REF!</definedName>
    <definedName name="賃率CLEL組立" localSheetId="87">#REF!</definedName>
    <definedName name="賃率CLEL組立" localSheetId="88">#REF!</definedName>
    <definedName name="賃率CLEL組立" localSheetId="89">#REF!</definedName>
    <definedName name="賃率CLEL組立" localSheetId="90">#REF!</definedName>
    <definedName name="賃率CLEL組立" localSheetId="91">#REF!</definedName>
    <definedName name="賃率CLEL組立" localSheetId="92">#REF!</definedName>
    <definedName name="賃率CLEL組立" localSheetId="93">#REF!</definedName>
    <definedName name="賃率CLEL組立" localSheetId="94">#REF!</definedName>
    <definedName name="賃率CLEL組立" localSheetId="95">#REF!</definedName>
    <definedName name="賃率CLEL組立" localSheetId="96">#REF!</definedName>
    <definedName name="賃率CLEL組立" localSheetId="97">#REF!</definedName>
    <definedName name="賃率CLEL組立" localSheetId="98">#REF!</definedName>
    <definedName name="賃率CLEL組立" localSheetId="99">#REF!</definedName>
    <definedName name="賃率CLEL組立" localSheetId="15">#REF!</definedName>
    <definedName name="賃率CLEL組立" localSheetId="16">#REF!</definedName>
    <definedName name="賃率CLEL組立" localSheetId="17">#REF!</definedName>
    <definedName name="賃率CLEL組立" localSheetId="18">#REF!</definedName>
    <definedName name="賃率CLEL組立" localSheetId="19">#REF!</definedName>
    <definedName name="賃率CLEL組立" localSheetId="20">#REF!</definedName>
    <definedName name="賃率CLEL組立" localSheetId="21">#REF!</definedName>
    <definedName name="賃率CLEL組立" localSheetId="14">#REF!</definedName>
    <definedName name="賃率CLEL組立" localSheetId="7">#REF!</definedName>
    <definedName name="賃率CLEL組立" localSheetId="8">#REF!</definedName>
    <definedName name="賃率CLEL組立" localSheetId="9">#REF!</definedName>
    <definedName name="賃率CLEL組立" localSheetId="10">#REF!</definedName>
    <definedName name="賃率CLEL組立" localSheetId="11">#REF!</definedName>
    <definedName name="賃率CLEL組立" localSheetId="12">#REF!</definedName>
    <definedName name="賃率CLEL組立" localSheetId="13">#REF!</definedName>
    <definedName name="賃率CLEL組立" localSheetId="5">#REF!</definedName>
    <definedName name="賃率CLEL組立" localSheetId="6">#REF!</definedName>
    <definedName name="賃率CLEL組立">#REF!</definedName>
    <definedName name="賃率MKｹｰｽ成形" localSheetId="22">#REF!</definedName>
    <definedName name="賃率MKｹｰｽ成形" localSheetId="23">#REF!</definedName>
    <definedName name="賃率MKｹｰｽ成形" localSheetId="24">#REF!</definedName>
    <definedName name="賃率MKｹｰｽ成形" localSheetId="25">#REF!</definedName>
    <definedName name="賃率MKｹｰｽ成形" localSheetId="26">#REF!</definedName>
    <definedName name="賃率MKｹｰｽ成形" localSheetId="27">#REF!</definedName>
    <definedName name="賃率MKｹｰｽ成形" localSheetId="28">#REF!</definedName>
    <definedName name="賃率MKｹｰｽ成形" localSheetId="29">#REF!</definedName>
    <definedName name="賃率MKｹｰｽ成形" localSheetId="30">#REF!</definedName>
    <definedName name="賃率MKｹｰｽ成形" localSheetId="31">#REF!</definedName>
    <definedName name="賃率MKｹｰｽ成形" localSheetId="32">#REF!</definedName>
    <definedName name="賃率MKｹｰｽ成形" localSheetId="33">#REF!</definedName>
    <definedName name="賃率MKｹｰｽ成形" localSheetId="34">#REF!</definedName>
    <definedName name="賃率MKｹｰｽ成形" localSheetId="35">#REF!</definedName>
    <definedName name="賃率MKｹｰｽ成形" localSheetId="36">#REF!</definedName>
    <definedName name="賃率MKｹｰｽ成形" localSheetId="37">#REF!</definedName>
    <definedName name="賃率MKｹｰｽ成形" localSheetId="38">#REF!</definedName>
    <definedName name="賃率MKｹｰｽ成形" localSheetId="39">#REF!</definedName>
    <definedName name="賃率MKｹｰｽ成形" localSheetId="40">#REF!</definedName>
    <definedName name="賃率MKｹｰｽ成形" localSheetId="41">#REF!</definedName>
    <definedName name="賃率MKｹｰｽ成形" localSheetId="42">#REF!</definedName>
    <definedName name="賃率MKｹｰｽ成形" localSheetId="45">#REF!</definedName>
    <definedName name="賃率MKｹｰｽ成形" localSheetId="43">#REF!</definedName>
    <definedName name="賃率MKｹｰｽ成形" localSheetId="44">#REF!</definedName>
    <definedName name="賃率MKｹｰｽ成形" localSheetId="46">#REF!</definedName>
    <definedName name="賃率MKｹｰｽ成形" localSheetId="47">#REF!</definedName>
    <definedName name="賃率MKｹｰｽ成形" localSheetId="48">#REF!</definedName>
    <definedName name="賃率MKｹｰｽ成形" localSheetId="49">#REF!</definedName>
    <definedName name="賃率MKｹｰｽ成形" localSheetId="50">#REF!</definedName>
    <definedName name="賃率MKｹｰｽ成形" localSheetId="51">#REF!</definedName>
    <definedName name="賃率MKｹｰｽ成形" localSheetId="52">#REF!</definedName>
    <definedName name="賃率MKｹｰｽ成形" localSheetId="53">#REF!</definedName>
    <definedName name="賃率MKｹｰｽ成形" localSheetId="54">#REF!</definedName>
    <definedName name="賃率MKｹｰｽ成形" localSheetId="55">#REF!</definedName>
    <definedName name="賃率MKｹｰｽ成形" localSheetId="56">#REF!</definedName>
    <definedName name="賃率MKｹｰｽ成形" localSheetId="57">#REF!</definedName>
    <definedName name="賃率MKｹｰｽ成形" localSheetId="58">#REF!</definedName>
    <definedName name="賃率MKｹｰｽ成形" localSheetId="59">#REF!</definedName>
    <definedName name="賃率MKｹｰｽ成形" localSheetId="60">#REF!</definedName>
    <definedName name="賃率MKｹｰｽ成形" localSheetId="61">#REF!</definedName>
    <definedName name="賃率MKｹｰｽ成形" localSheetId="62">#REF!</definedName>
    <definedName name="賃率MKｹｰｽ成形" localSheetId="63">#REF!</definedName>
    <definedName name="賃率MKｹｰｽ成形" localSheetId="64">#REF!</definedName>
    <definedName name="賃率MKｹｰｽ成形" localSheetId="65">#REF!</definedName>
    <definedName name="賃率MKｹｰｽ成形" localSheetId="66">#REF!</definedName>
    <definedName name="賃率MKｹｰｽ成形" localSheetId="67">#REF!</definedName>
    <definedName name="賃率MKｹｰｽ成形" localSheetId="68">#REF!</definedName>
    <definedName name="賃率MKｹｰｽ成形" localSheetId="69">#REF!</definedName>
    <definedName name="賃率MKｹｰｽ成形" localSheetId="70">#REF!</definedName>
    <definedName name="賃率MKｹｰｽ成形" localSheetId="71">#REF!</definedName>
    <definedName name="賃率MKｹｰｽ成形" localSheetId="72">#REF!</definedName>
    <definedName name="賃率MKｹｰｽ成形" localSheetId="73">#REF!</definedName>
    <definedName name="賃率MKｹｰｽ成形" localSheetId="74">#REF!</definedName>
    <definedName name="賃率MKｹｰｽ成形" localSheetId="75">#REF!</definedName>
    <definedName name="賃率MKｹｰｽ成形" localSheetId="76">#REF!</definedName>
    <definedName name="賃率MKｹｰｽ成形" localSheetId="77">#REF!</definedName>
    <definedName name="賃率MKｹｰｽ成形" localSheetId="78">#REF!</definedName>
    <definedName name="賃率MKｹｰｽ成形" localSheetId="79">#REF!</definedName>
    <definedName name="賃率MKｹｰｽ成形" localSheetId="80">#REF!</definedName>
    <definedName name="賃率MKｹｰｽ成形" localSheetId="81">#REF!</definedName>
    <definedName name="賃率MKｹｰｽ成形" localSheetId="82">#REF!</definedName>
    <definedName name="賃率MKｹｰｽ成形" localSheetId="83">#REF!</definedName>
    <definedName name="賃率MKｹｰｽ成形" localSheetId="84">#REF!</definedName>
    <definedName name="賃率MKｹｰｽ成形" localSheetId="85">#REF!</definedName>
    <definedName name="賃率MKｹｰｽ成形" localSheetId="86">#REF!</definedName>
    <definedName name="賃率MKｹｰｽ成形" localSheetId="87">#REF!</definedName>
    <definedName name="賃率MKｹｰｽ成形" localSheetId="88">#REF!</definedName>
    <definedName name="賃率MKｹｰｽ成形" localSheetId="89">#REF!</definedName>
    <definedName name="賃率MKｹｰｽ成形" localSheetId="90">#REF!</definedName>
    <definedName name="賃率MKｹｰｽ成形" localSheetId="91">#REF!</definedName>
    <definedName name="賃率MKｹｰｽ成形" localSheetId="92">#REF!</definedName>
    <definedName name="賃率MKｹｰｽ成形" localSheetId="93">#REF!</definedName>
    <definedName name="賃率MKｹｰｽ成形" localSheetId="94">#REF!</definedName>
    <definedName name="賃率MKｹｰｽ成形" localSheetId="95">#REF!</definedName>
    <definedName name="賃率MKｹｰｽ成形" localSheetId="96">#REF!</definedName>
    <definedName name="賃率MKｹｰｽ成形" localSheetId="97">#REF!</definedName>
    <definedName name="賃率MKｹｰｽ成形" localSheetId="98">#REF!</definedName>
    <definedName name="賃率MKｹｰｽ成形" localSheetId="99">#REF!</definedName>
    <definedName name="賃率MKｹｰｽ成形" localSheetId="15">#REF!</definedName>
    <definedName name="賃率MKｹｰｽ成形" localSheetId="16">#REF!</definedName>
    <definedName name="賃率MKｹｰｽ成形" localSheetId="17">#REF!</definedName>
    <definedName name="賃率MKｹｰｽ成形" localSheetId="18">#REF!</definedName>
    <definedName name="賃率MKｹｰｽ成形" localSheetId="19">#REF!</definedName>
    <definedName name="賃率MKｹｰｽ成形" localSheetId="20">#REF!</definedName>
    <definedName name="賃率MKｹｰｽ成形" localSheetId="21">#REF!</definedName>
    <definedName name="賃率MKｹｰｽ成形" localSheetId="14">#REF!</definedName>
    <definedName name="賃率MKｹｰｽ成形" localSheetId="7">#REF!</definedName>
    <definedName name="賃率MKｹｰｽ成形" localSheetId="8">#REF!</definedName>
    <definedName name="賃率MKｹｰｽ成形" localSheetId="9">#REF!</definedName>
    <definedName name="賃率MKｹｰｽ成形" localSheetId="10">#REF!</definedName>
    <definedName name="賃率MKｹｰｽ成形" localSheetId="11">#REF!</definedName>
    <definedName name="賃率MKｹｰｽ成形" localSheetId="12">#REF!</definedName>
    <definedName name="賃率MKｹｰｽ成形" localSheetId="13">#REF!</definedName>
    <definedName name="賃率MKｹｰｽ成形" localSheetId="5">#REF!</definedName>
    <definedName name="賃率MKｹｰｽ成形" localSheetId="6">#REF!</definedName>
    <definedName name="賃率MKｹｰｽ成形">#REF!</definedName>
    <definedName name="賃率MKｹｰｽ塗装" localSheetId="22">#REF!</definedName>
    <definedName name="賃率MKｹｰｽ塗装" localSheetId="23">#REF!</definedName>
    <definedName name="賃率MKｹｰｽ塗装" localSheetId="24">#REF!</definedName>
    <definedName name="賃率MKｹｰｽ塗装" localSheetId="25">#REF!</definedName>
    <definedName name="賃率MKｹｰｽ塗装" localSheetId="26">#REF!</definedName>
    <definedName name="賃率MKｹｰｽ塗装" localSheetId="27">#REF!</definedName>
    <definedName name="賃率MKｹｰｽ塗装" localSheetId="28">#REF!</definedName>
    <definedName name="賃率MKｹｰｽ塗装" localSheetId="29">#REF!</definedName>
    <definedName name="賃率MKｹｰｽ塗装" localSheetId="30">#REF!</definedName>
    <definedName name="賃率MKｹｰｽ塗装" localSheetId="31">#REF!</definedName>
    <definedName name="賃率MKｹｰｽ塗装" localSheetId="32">#REF!</definedName>
    <definedName name="賃率MKｹｰｽ塗装" localSheetId="33">#REF!</definedName>
    <definedName name="賃率MKｹｰｽ塗装" localSheetId="34">#REF!</definedName>
    <definedName name="賃率MKｹｰｽ塗装" localSheetId="35">#REF!</definedName>
    <definedName name="賃率MKｹｰｽ塗装" localSheetId="36">#REF!</definedName>
    <definedName name="賃率MKｹｰｽ塗装" localSheetId="37">#REF!</definedName>
    <definedName name="賃率MKｹｰｽ塗装" localSheetId="38">#REF!</definedName>
    <definedName name="賃率MKｹｰｽ塗装" localSheetId="39">#REF!</definedName>
    <definedName name="賃率MKｹｰｽ塗装" localSheetId="40">#REF!</definedName>
    <definedName name="賃率MKｹｰｽ塗装" localSheetId="41">#REF!</definedName>
    <definedName name="賃率MKｹｰｽ塗装" localSheetId="42">#REF!</definedName>
    <definedName name="賃率MKｹｰｽ塗装" localSheetId="45">#REF!</definedName>
    <definedName name="賃率MKｹｰｽ塗装" localSheetId="43">#REF!</definedName>
    <definedName name="賃率MKｹｰｽ塗装" localSheetId="44">#REF!</definedName>
    <definedName name="賃率MKｹｰｽ塗装" localSheetId="46">#REF!</definedName>
    <definedName name="賃率MKｹｰｽ塗装" localSheetId="47">#REF!</definedName>
    <definedName name="賃率MKｹｰｽ塗装" localSheetId="48">#REF!</definedName>
    <definedName name="賃率MKｹｰｽ塗装" localSheetId="49">#REF!</definedName>
    <definedName name="賃率MKｹｰｽ塗装" localSheetId="50">#REF!</definedName>
    <definedName name="賃率MKｹｰｽ塗装" localSheetId="51">#REF!</definedName>
    <definedName name="賃率MKｹｰｽ塗装" localSheetId="52">#REF!</definedName>
    <definedName name="賃率MKｹｰｽ塗装" localSheetId="53">#REF!</definedName>
    <definedName name="賃率MKｹｰｽ塗装" localSheetId="54">#REF!</definedName>
    <definedName name="賃率MKｹｰｽ塗装" localSheetId="55">#REF!</definedName>
    <definedName name="賃率MKｹｰｽ塗装" localSheetId="56">#REF!</definedName>
    <definedName name="賃率MKｹｰｽ塗装" localSheetId="57">#REF!</definedName>
    <definedName name="賃率MKｹｰｽ塗装" localSheetId="58">#REF!</definedName>
    <definedName name="賃率MKｹｰｽ塗装" localSheetId="59">#REF!</definedName>
    <definedName name="賃率MKｹｰｽ塗装" localSheetId="60">#REF!</definedName>
    <definedName name="賃率MKｹｰｽ塗装" localSheetId="61">#REF!</definedName>
    <definedName name="賃率MKｹｰｽ塗装" localSheetId="62">#REF!</definedName>
    <definedName name="賃率MKｹｰｽ塗装" localSheetId="63">#REF!</definedName>
    <definedName name="賃率MKｹｰｽ塗装" localSheetId="64">#REF!</definedName>
    <definedName name="賃率MKｹｰｽ塗装" localSheetId="65">#REF!</definedName>
    <definedName name="賃率MKｹｰｽ塗装" localSheetId="66">#REF!</definedName>
    <definedName name="賃率MKｹｰｽ塗装" localSheetId="67">#REF!</definedName>
    <definedName name="賃率MKｹｰｽ塗装" localSheetId="68">#REF!</definedName>
    <definedName name="賃率MKｹｰｽ塗装" localSheetId="69">#REF!</definedName>
    <definedName name="賃率MKｹｰｽ塗装" localSheetId="70">#REF!</definedName>
    <definedName name="賃率MKｹｰｽ塗装" localSheetId="71">#REF!</definedName>
    <definedName name="賃率MKｹｰｽ塗装" localSheetId="72">#REF!</definedName>
    <definedName name="賃率MKｹｰｽ塗装" localSheetId="73">#REF!</definedName>
    <definedName name="賃率MKｹｰｽ塗装" localSheetId="74">#REF!</definedName>
    <definedName name="賃率MKｹｰｽ塗装" localSheetId="75">#REF!</definedName>
    <definedName name="賃率MKｹｰｽ塗装" localSheetId="76">#REF!</definedName>
    <definedName name="賃率MKｹｰｽ塗装" localSheetId="77">#REF!</definedName>
    <definedName name="賃率MKｹｰｽ塗装" localSheetId="78">#REF!</definedName>
    <definedName name="賃率MKｹｰｽ塗装" localSheetId="79">#REF!</definedName>
    <definedName name="賃率MKｹｰｽ塗装" localSheetId="80">#REF!</definedName>
    <definedName name="賃率MKｹｰｽ塗装" localSheetId="81">#REF!</definedName>
    <definedName name="賃率MKｹｰｽ塗装" localSheetId="82">#REF!</definedName>
    <definedName name="賃率MKｹｰｽ塗装" localSheetId="83">#REF!</definedName>
    <definedName name="賃率MKｹｰｽ塗装" localSheetId="84">#REF!</definedName>
    <definedName name="賃率MKｹｰｽ塗装" localSheetId="85">#REF!</definedName>
    <definedName name="賃率MKｹｰｽ塗装" localSheetId="86">#REF!</definedName>
    <definedName name="賃率MKｹｰｽ塗装" localSheetId="87">#REF!</definedName>
    <definedName name="賃率MKｹｰｽ塗装" localSheetId="88">#REF!</definedName>
    <definedName name="賃率MKｹｰｽ塗装" localSheetId="89">#REF!</definedName>
    <definedName name="賃率MKｹｰｽ塗装" localSheetId="90">#REF!</definedName>
    <definedName name="賃率MKｹｰｽ塗装" localSheetId="91">#REF!</definedName>
    <definedName name="賃率MKｹｰｽ塗装" localSheetId="92">#REF!</definedName>
    <definedName name="賃率MKｹｰｽ塗装" localSheetId="93">#REF!</definedName>
    <definedName name="賃率MKｹｰｽ塗装" localSheetId="94">#REF!</definedName>
    <definedName name="賃率MKｹｰｽ塗装" localSheetId="95">#REF!</definedName>
    <definedName name="賃率MKｹｰｽ塗装" localSheetId="96">#REF!</definedName>
    <definedName name="賃率MKｹｰｽ塗装" localSheetId="97">#REF!</definedName>
    <definedName name="賃率MKｹｰｽ塗装" localSheetId="98">#REF!</definedName>
    <definedName name="賃率MKｹｰｽ塗装" localSheetId="99">#REF!</definedName>
    <definedName name="賃率MKｹｰｽ塗装" localSheetId="15">#REF!</definedName>
    <definedName name="賃率MKｹｰｽ塗装" localSheetId="16">#REF!</definedName>
    <definedName name="賃率MKｹｰｽ塗装" localSheetId="17">#REF!</definedName>
    <definedName name="賃率MKｹｰｽ塗装" localSheetId="18">#REF!</definedName>
    <definedName name="賃率MKｹｰｽ塗装" localSheetId="19">#REF!</definedName>
    <definedName name="賃率MKｹｰｽ塗装" localSheetId="20">#REF!</definedName>
    <definedName name="賃率MKｹｰｽ塗装" localSheetId="21">#REF!</definedName>
    <definedName name="賃率MKｹｰｽ塗装" localSheetId="14">#REF!</definedName>
    <definedName name="賃率MKｹｰｽ塗装" localSheetId="7">#REF!</definedName>
    <definedName name="賃率MKｹｰｽ塗装" localSheetId="8">#REF!</definedName>
    <definedName name="賃率MKｹｰｽ塗装" localSheetId="9">#REF!</definedName>
    <definedName name="賃率MKｹｰｽ塗装" localSheetId="10">#REF!</definedName>
    <definedName name="賃率MKｹｰｽ塗装" localSheetId="11">#REF!</definedName>
    <definedName name="賃率MKｹｰｽ塗装" localSheetId="12">#REF!</definedName>
    <definedName name="賃率MKｹｰｽ塗装" localSheetId="13">#REF!</definedName>
    <definedName name="賃率MKｹｰｽ塗装" localSheetId="5">#REF!</definedName>
    <definedName name="賃率MKｹｰｽ塗装" localSheetId="6">#REF!</definedName>
    <definedName name="賃率MKｹｰｽ塗装">#REF!</definedName>
    <definedName name="賃率MK組立GH" localSheetId="45">#REF!</definedName>
    <definedName name="賃率MK組立GH" localSheetId="43">#REF!</definedName>
    <definedName name="賃率MK組立GH" localSheetId="44">#REF!</definedName>
    <definedName name="賃率MK組立GH" localSheetId="46">#REF!</definedName>
    <definedName name="賃率MK組立GH" localSheetId="47">#REF!</definedName>
    <definedName name="賃率MK組立GH" localSheetId="48">#REF!</definedName>
    <definedName name="賃率MK組立GH" localSheetId="49">#REF!</definedName>
    <definedName name="賃率MK組立GH" localSheetId="50">#REF!</definedName>
    <definedName name="賃率MK組立GH" localSheetId="51">#REF!</definedName>
    <definedName name="賃率MK組立GH" localSheetId="52">#REF!</definedName>
    <definedName name="賃率MK組立GH" localSheetId="53">#REF!</definedName>
    <definedName name="賃率MK組立GH" localSheetId="54">#REF!</definedName>
    <definedName name="賃率MK組立GH" localSheetId="55">#REF!</definedName>
    <definedName name="賃率MK組立GH" localSheetId="56">#REF!</definedName>
    <definedName name="賃率MK組立GH" localSheetId="57">#REF!</definedName>
    <definedName name="賃率MK組立GH" localSheetId="58">#REF!</definedName>
    <definedName name="賃率MK組立GH" localSheetId="59">#REF!</definedName>
    <definedName name="賃率MK組立GH" localSheetId="60">#REF!</definedName>
    <definedName name="賃率MK組立GH" localSheetId="61">#REF!</definedName>
    <definedName name="賃率MK組立GH" localSheetId="62">#REF!</definedName>
    <definedName name="賃率MK組立GH" localSheetId="63">#REF!</definedName>
    <definedName name="賃率MK組立GH" localSheetId="64">#REF!</definedName>
    <definedName name="賃率MK組立GH" localSheetId="65">#REF!</definedName>
    <definedName name="賃率MK組立GH" localSheetId="66">#REF!</definedName>
    <definedName name="賃率MK組立GH" localSheetId="67">#REF!</definedName>
    <definedName name="賃率MK組立GH" localSheetId="68">#REF!</definedName>
    <definedName name="賃率MK組立GH" localSheetId="69">#REF!</definedName>
    <definedName name="賃率MK組立GH" localSheetId="70">#REF!</definedName>
    <definedName name="賃率MK組立GH" localSheetId="71">#REF!</definedName>
    <definedName name="賃率MK組立GH" localSheetId="72">#REF!</definedName>
    <definedName name="賃率MK組立GH" localSheetId="73">#REF!</definedName>
    <definedName name="賃率MK組立GH" localSheetId="74">#REF!</definedName>
    <definedName name="賃率MK組立GH" localSheetId="75">#REF!</definedName>
    <definedName name="賃率MK組立GH" localSheetId="76">#REF!</definedName>
    <definedName name="賃率MK組立GH" localSheetId="77">#REF!</definedName>
    <definedName name="賃率MK組立GH" localSheetId="78">#REF!</definedName>
    <definedName name="賃率MK組立GH" localSheetId="79">#REF!</definedName>
    <definedName name="賃率MK組立GH" localSheetId="80">#REF!</definedName>
    <definedName name="賃率MK組立GH" localSheetId="81">#REF!</definedName>
    <definedName name="賃率MK組立GH" localSheetId="82">#REF!</definedName>
    <definedName name="賃率MK組立GH" localSheetId="83">#REF!</definedName>
    <definedName name="賃率MK組立GH" localSheetId="84">#REF!</definedName>
    <definedName name="賃率MK組立GH" localSheetId="85">#REF!</definedName>
    <definedName name="賃率MK組立GH" localSheetId="86">#REF!</definedName>
    <definedName name="賃率MK組立GH" localSheetId="87">#REF!</definedName>
    <definedName name="賃率MK組立GH" localSheetId="88">#REF!</definedName>
    <definedName name="賃率MK組立GH" localSheetId="89">#REF!</definedName>
    <definedName name="賃率MK組立GH" localSheetId="90">#REF!</definedName>
    <definedName name="賃率MK組立GH" localSheetId="91">#REF!</definedName>
    <definedName name="賃率MK組立GH" localSheetId="92">#REF!</definedName>
    <definedName name="賃率MK組立GH" localSheetId="93">#REF!</definedName>
    <definedName name="賃率MK組立GH" localSheetId="94">#REF!</definedName>
    <definedName name="賃率MK組立GH" localSheetId="95">#REF!</definedName>
    <definedName name="賃率MK組立GH" localSheetId="96">#REF!</definedName>
    <definedName name="賃率MK組立GH" localSheetId="97">#REF!</definedName>
    <definedName name="賃率MK組立GH" localSheetId="98">#REF!</definedName>
    <definedName name="賃率MK組立GH" localSheetId="99">#REF!</definedName>
    <definedName name="賃率MK組立GH">#REF!</definedName>
    <definedName name="賃率MK部品GH" localSheetId="45">#REF!</definedName>
    <definedName name="賃率MK部品GH" localSheetId="43">#REF!</definedName>
    <definedName name="賃率MK部品GH" localSheetId="44">#REF!</definedName>
    <definedName name="賃率MK部品GH" localSheetId="46">#REF!</definedName>
    <definedName name="賃率MK部品GH" localSheetId="47">#REF!</definedName>
    <definedName name="賃率MK部品GH" localSheetId="48">#REF!</definedName>
    <definedName name="賃率MK部品GH" localSheetId="49">#REF!</definedName>
    <definedName name="賃率MK部品GH" localSheetId="50">#REF!</definedName>
    <definedName name="賃率MK部品GH" localSheetId="51">#REF!</definedName>
    <definedName name="賃率MK部品GH" localSheetId="52">#REF!</definedName>
    <definedName name="賃率MK部品GH" localSheetId="53">#REF!</definedName>
    <definedName name="賃率MK部品GH" localSheetId="54">#REF!</definedName>
    <definedName name="賃率MK部品GH" localSheetId="55">#REF!</definedName>
    <definedName name="賃率MK部品GH" localSheetId="56">#REF!</definedName>
    <definedName name="賃率MK部品GH" localSheetId="57">#REF!</definedName>
    <definedName name="賃率MK部品GH" localSheetId="58">#REF!</definedName>
    <definedName name="賃率MK部品GH" localSheetId="59">#REF!</definedName>
    <definedName name="賃率MK部品GH" localSheetId="60">#REF!</definedName>
    <definedName name="賃率MK部品GH" localSheetId="61">#REF!</definedName>
    <definedName name="賃率MK部品GH" localSheetId="62">#REF!</definedName>
    <definedName name="賃率MK部品GH" localSheetId="63">#REF!</definedName>
    <definedName name="賃率MK部品GH" localSheetId="64">#REF!</definedName>
    <definedName name="賃率MK部品GH" localSheetId="65">#REF!</definedName>
    <definedName name="賃率MK部品GH" localSheetId="66">#REF!</definedName>
    <definedName name="賃率MK部品GH" localSheetId="67">#REF!</definedName>
    <definedName name="賃率MK部品GH" localSheetId="68">#REF!</definedName>
    <definedName name="賃率MK部品GH" localSheetId="69">#REF!</definedName>
    <definedName name="賃率MK部品GH" localSheetId="70">#REF!</definedName>
    <definedName name="賃率MK部品GH" localSheetId="71">#REF!</definedName>
    <definedName name="賃率MK部品GH" localSheetId="72">#REF!</definedName>
    <definedName name="賃率MK部品GH" localSheetId="73">#REF!</definedName>
    <definedName name="賃率MK部品GH" localSheetId="74">#REF!</definedName>
    <definedName name="賃率MK部品GH" localSheetId="75">#REF!</definedName>
    <definedName name="賃率MK部品GH" localSheetId="76">#REF!</definedName>
    <definedName name="賃率MK部品GH" localSheetId="77">#REF!</definedName>
    <definedName name="賃率MK部品GH" localSheetId="78">#REF!</definedName>
    <definedName name="賃率MK部品GH" localSheetId="79">#REF!</definedName>
    <definedName name="賃率MK部品GH" localSheetId="80">#REF!</definedName>
    <definedName name="賃率MK部品GH" localSheetId="81">#REF!</definedName>
    <definedName name="賃率MK部品GH" localSheetId="82">#REF!</definedName>
    <definedName name="賃率MK部品GH" localSheetId="83">#REF!</definedName>
    <definedName name="賃率MK部品GH" localSheetId="84">#REF!</definedName>
    <definedName name="賃率MK部品GH" localSheetId="85">#REF!</definedName>
    <definedName name="賃率MK部品GH" localSheetId="86">#REF!</definedName>
    <definedName name="賃率MK部品GH" localSheetId="87">#REF!</definedName>
    <definedName name="賃率MK部品GH" localSheetId="88">#REF!</definedName>
    <definedName name="賃率MK部品GH" localSheetId="89">#REF!</definedName>
    <definedName name="賃率MK部品GH" localSheetId="90">#REF!</definedName>
    <definedName name="賃率MK部品GH" localSheetId="91">#REF!</definedName>
    <definedName name="賃率MK部品GH" localSheetId="92">#REF!</definedName>
    <definedName name="賃率MK部品GH" localSheetId="93">#REF!</definedName>
    <definedName name="賃率MK部品GH" localSheetId="94">#REF!</definedName>
    <definedName name="賃率MK部品GH" localSheetId="95">#REF!</definedName>
    <definedName name="賃率MK部品GH" localSheetId="96">#REF!</definedName>
    <definedName name="賃率MK部品GH" localSheetId="97">#REF!</definedName>
    <definedName name="賃率MK部品GH" localSheetId="98">#REF!</definedName>
    <definedName name="賃率MK部品GH" localSheetId="99">#REF!</definedName>
    <definedName name="賃率MK部品GH">#REF!</definedName>
    <definedName name="賃率ｼｰﾄSMT" localSheetId="45">#REF!</definedName>
    <definedName name="賃率ｼｰﾄSMT" localSheetId="43">#REF!</definedName>
    <definedName name="賃率ｼｰﾄSMT" localSheetId="44">#REF!</definedName>
    <definedName name="賃率ｼｰﾄSMT" localSheetId="46">#REF!</definedName>
    <definedName name="賃率ｼｰﾄSMT" localSheetId="47">#REF!</definedName>
    <definedName name="賃率ｼｰﾄSMT" localSheetId="48">#REF!</definedName>
    <definedName name="賃率ｼｰﾄSMT" localSheetId="49">#REF!</definedName>
    <definedName name="賃率ｼｰﾄSMT" localSheetId="50">#REF!</definedName>
    <definedName name="賃率ｼｰﾄSMT" localSheetId="51">#REF!</definedName>
    <definedName name="賃率ｼｰﾄSMT" localSheetId="52">#REF!</definedName>
    <definedName name="賃率ｼｰﾄSMT" localSheetId="53">#REF!</definedName>
    <definedName name="賃率ｼｰﾄSMT" localSheetId="54">#REF!</definedName>
    <definedName name="賃率ｼｰﾄSMT" localSheetId="55">#REF!</definedName>
    <definedName name="賃率ｼｰﾄSMT" localSheetId="56">#REF!</definedName>
    <definedName name="賃率ｼｰﾄSMT" localSheetId="57">#REF!</definedName>
    <definedName name="賃率ｼｰﾄSMT" localSheetId="58">#REF!</definedName>
    <definedName name="賃率ｼｰﾄSMT" localSheetId="59">#REF!</definedName>
    <definedName name="賃率ｼｰﾄSMT" localSheetId="60">#REF!</definedName>
    <definedName name="賃率ｼｰﾄSMT" localSheetId="61">#REF!</definedName>
    <definedName name="賃率ｼｰﾄSMT" localSheetId="62">#REF!</definedName>
    <definedName name="賃率ｼｰﾄSMT" localSheetId="63">#REF!</definedName>
    <definedName name="賃率ｼｰﾄSMT" localSheetId="64">#REF!</definedName>
    <definedName name="賃率ｼｰﾄSMT" localSheetId="65">#REF!</definedName>
    <definedName name="賃率ｼｰﾄSMT" localSheetId="66">#REF!</definedName>
    <definedName name="賃率ｼｰﾄSMT" localSheetId="67">#REF!</definedName>
    <definedName name="賃率ｼｰﾄSMT" localSheetId="68">#REF!</definedName>
    <definedName name="賃率ｼｰﾄSMT" localSheetId="69">#REF!</definedName>
    <definedName name="賃率ｼｰﾄSMT" localSheetId="70">#REF!</definedName>
    <definedName name="賃率ｼｰﾄSMT" localSheetId="71">#REF!</definedName>
    <definedName name="賃率ｼｰﾄSMT" localSheetId="72">#REF!</definedName>
    <definedName name="賃率ｼｰﾄSMT" localSheetId="73">#REF!</definedName>
    <definedName name="賃率ｼｰﾄSMT" localSheetId="74">#REF!</definedName>
    <definedName name="賃率ｼｰﾄSMT" localSheetId="75">#REF!</definedName>
    <definedName name="賃率ｼｰﾄSMT" localSheetId="76">#REF!</definedName>
    <definedName name="賃率ｼｰﾄSMT" localSheetId="77">#REF!</definedName>
    <definedName name="賃率ｼｰﾄSMT" localSheetId="78">#REF!</definedName>
    <definedName name="賃率ｼｰﾄSMT" localSheetId="79">#REF!</definedName>
    <definedName name="賃率ｼｰﾄSMT" localSheetId="80">#REF!</definedName>
    <definedName name="賃率ｼｰﾄSMT" localSheetId="81">#REF!</definedName>
    <definedName name="賃率ｼｰﾄSMT" localSheetId="82">#REF!</definedName>
    <definedName name="賃率ｼｰﾄSMT" localSheetId="83">#REF!</definedName>
    <definedName name="賃率ｼｰﾄSMT" localSheetId="84">#REF!</definedName>
    <definedName name="賃率ｼｰﾄSMT" localSheetId="85">#REF!</definedName>
    <definedName name="賃率ｼｰﾄSMT" localSheetId="86">#REF!</definedName>
    <definedName name="賃率ｼｰﾄSMT" localSheetId="87">#REF!</definedName>
    <definedName name="賃率ｼｰﾄSMT" localSheetId="88">#REF!</definedName>
    <definedName name="賃率ｼｰﾄSMT" localSheetId="89">#REF!</definedName>
    <definedName name="賃率ｼｰﾄSMT" localSheetId="90">#REF!</definedName>
    <definedName name="賃率ｼｰﾄSMT" localSheetId="91">#REF!</definedName>
    <definedName name="賃率ｼｰﾄSMT" localSheetId="92">#REF!</definedName>
    <definedName name="賃率ｼｰﾄSMT" localSheetId="93">#REF!</definedName>
    <definedName name="賃率ｼｰﾄSMT" localSheetId="94">#REF!</definedName>
    <definedName name="賃率ｼｰﾄSMT" localSheetId="95">#REF!</definedName>
    <definedName name="賃率ｼｰﾄSMT" localSheetId="96">#REF!</definedName>
    <definedName name="賃率ｼｰﾄSMT" localSheetId="97">#REF!</definedName>
    <definedName name="賃率ｼｰﾄSMT" localSheetId="98">#REF!</definedName>
    <definedName name="賃率ｼｰﾄSMT" localSheetId="99">#REF!</definedName>
    <definedName name="賃率ｼｰﾄSMT">#REF!</definedName>
    <definedName name="賃率ｼｰﾄ自挿" localSheetId="45">#REF!</definedName>
    <definedName name="賃率ｼｰﾄ自挿" localSheetId="43">#REF!</definedName>
    <definedName name="賃率ｼｰﾄ自挿" localSheetId="44">#REF!</definedName>
    <definedName name="賃率ｼｰﾄ自挿" localSheetId="46">#REF!</definedName>
    <definedName name="賃率ｼｰﾄ自挿" localSheetId="47">#REF!</definedName>
    <definedName name="賃率ｼｰﾄ自挿" localSheetId="48">#REF!</definedName>
    <definedName name="賃率ｼｰﾄ自挿" localSheetId="49">#REF!</definedName>
    <definedName name="賃率ｼｰﾄ自挿" localSheetId="50">#REF!</definedName>
    <definedName name="賃率ｼｰﾄ自挿" localSheetId="51">#REF!</definedName>
    <definedName name="賃率ｼｰﾄ自挿" localSheetId="52">#REF!</definedName>
    <definedName name="賃率ｼｰﾄ自挿" localSheetId="53">#REF!</definedName>
    <definedName name="賃率ｼｰﾄ自挿" localSheetId="54">#REF!</definedName>
    <definedName name="賃率ｼｰﾄ自挿" localSheetId="55">#REF!</definedName>
    <definedName name="賃率ｼｰﾄ自挿" localSheetId="56">#REF!</definedName>
    <definedName name="賃率ｼｰﾄ自挿" localSheetId="57">#REF!</definedName>
    <definedName name="賃率ｼｰﾄ自挿" localSheetId="58">#REF!</definedName>
    <definedName name="賃率ｼｰﾄ自挿" localSheetId="59">#REF!</definedName>
    <definedName name="賃率ｼｰﾄ自挿" localSheetId="60">#REF!</definedName>
    <definedName name="賃率ｼｰﾄ自挿" localSheetId="61">#REF!</definedName>
    <definedName name="賃率ｼｰﾄ自挿" localSheetId="62">#REF!</definedName>
    <definedName name="賃率ｼｰﾄ自挿" localSheetId="63">#REF!</definedName>
    <definedName name="賃率ｼｰﾄ自挿" localSheetId="64">#REF!</definedName>
    <definedName name="賃率ｼｰﾄ自挿" localSheetId="65">#REF!</definedName>
    <definedName name="賃率ｼｰﾄ自挿" localSheetId="66">#REF!</definedName>
    <definedName name="賃率ｼｰﾄ自挿" localSheetId="67">#REF!</definedName>
    <definedName name="賃率ｼｰﾄ自挿" localSheetId="68">#REF!</definedName>
    <definedName name="賃率ｼｰﾄ自挿" localSheetId="69">#REF!</definedName>
    <definedName name="賃率ｼｰﾄ自挿" localSheetId="70">#REF!</definedName>
    <definedName name="賃率ｼｰﾄ自挿" localSheetId="71">#REF!</definedName>
    <definedName name="賃率ｼｰﾄ自挿" localSheetId="72">#REF!</definedName>
    <definedName name="賃率ｼｰﾄ自挿" localSheetId="73">#REF!</definedName>
    <definedName name="賃率ｼｰﾄ自挿" localSheetId="74">#REF!</definedName>
    <definedName name="賃率ｼｰﾄ自挿" localSheetId="75">#REF!</definedName>
    <definedName name="賃率ｼｰﾄ自挿" localSheetId="76">#REF!</definedName>
    <definedName name="賃率ｼｰﾄ自挿" localSheetId="77">#REF!</definedName>
    <definedName name="賃率ｼｰﾄ自挿" localSheetId="78">#REF!</definedName>
    <definedName name="賃率ｼｰﾄ自挿" localSheetId="79">#REF!</definedName>
    <definedName name="賃率ｼｰﾄ自挿" localSheetId="80">#REF!</definedName>
    <definedName name="賃率ｼｰﾄ自挿" localSheetId="81">#REF!</definedName>
    <definedName name="賃率ｼｰﾄ自挿" localSheetId="82">#REF!</definedName>
    <definedName name="賃率ｼｰﾄ自挿" localSheetId="83">#REF!</definedName>
    <definedName name="賃率ｼｰﾄ自挿" localSheetId="84">#REF!</definedName>
    <definedName name="賃率ｼｰﾄ自挿" localSheetId="85">#REF!</definedName>
    <definedName name="賃率ｼｰﾄ自挿" localSheetId="86">#REF!</definedName>
    <definedName name="賃率ｼｰﾄ自挿" localSheetId="87">#REF!</definedName>
    <definedName name="賃率ｼｰﾄ自挿" localSheetId="88">#REF!</definedName>
    <definedName name="賃率ｼｰﾄ自挿" localSheetId="89">#REF!</definedName>
    <definedName name="賃率ｼｰﾄ自挿" localSheetId="90">#REF!</definedName>
    <definedName name="賃率ｼｰﾄ自挿" localSheetId="91">#REF!</definedName>
    <definedName name="賃率ｼｰﾄ自挿" localSheetId="92">#REF!</definedName>
    <definedName name="賃率ｼｰﾄ自挿" localSheetId="93">#REF!</definedName>
    <definedName name="賃率ｼｰﾄ自挿" localSheetId="94">#REF!</definedName>
    <definedName name="賃率ｼｰﾄ自挿" localSheetId="95">#REF!</definedName>
    <definedName name="賃率ｼｰﾄ自挿" localSheetId="96">#REF!</definedName>
    <definedName name="賃率ｼｰﾄ自挿" localSheetId="97">#REF!</definedName>
    <definedName name="賃率ｼｰﾄ自挿" localSheetId="98">#REF!</definedName>
    <definedName name="賃率ｼｰﾄ自挿" localSheetId="99">#REF!</definedName>
    <definedName name="賃率ｼｰﾄ自挿">#REF!</definedName>
    <definedName name="賃率ｼｰﾄ手挿" localSheetId="45">#REF!</definedName>
    <definedName name="賃率ｼｰﾄ手挿" localSheetId="43">#REF!</definedName>
    <definedName name="賃率ｼｰﾄ手挿" localSheetId="44">#REF!</definedName>
    <definedName name="賃率ｼｰﾄ手挿" localSheetId="46">#REF!</definedName>
    <definedName name="賃率ｼｰﾄ手挿" localSheetId="47">#REF!</definedName>
    <definedName name="賃率ｼｰﾄ手挿" localSheetId="48">#REF!</definedName>
    <definedName name="賃率ｼｰﾄ手挿" localSheetId="49">#REF!</definedName>
    <definedName name="賃率ｼｰﾄ手挿" localSheetId="50">#REF!</definedName>
    <definedName name="賃率ｼｰﾄ手挿" localSheetId="51">#REF!</definedName>
    <definedName name="賃率ｼｰﾄ手挿" localSheetId="52">#REF!</definedName>
    <definedName name="賃率ｼｰﾄ手挿" localSheetId="53">#REF!</definedName>
    <definedName name="賃率ｼｰﾄ手挿" localSheetId="54">#REF!</definedName>
    <definedName name="賃率ｼｰﾄ手挿" localSheetId="55">#REF!</definedName>
    <definedName name="賃率ｼｰﾄ手挿" localSheetId="56">#REF!</definedName>
    <definedName name="賃率ｼｰﾄ手挿" localSheetId="57">#REF!</definedName>
    <definedName name="賃率ｼｰﾄ手挿" localSheetId="58">#REF!</definedName>
    <definedName name="賃率ｼｰﾄ手挿" localSheetId="59">#REF!</definedName>
    <definedName name="賃率ｼｰﾄ手挿" localSheetId="60">#REF!</definedName>
    <definedName name="賃率ｼｰﾄ手挿" localSheetId="61">#REF!</definedName>
    <definedName name="賃率ｼｰﾄ手挿" localSheetId="62">#REF!</definedName>
    <definedName name="賃率ｼｰﾄ手挿" localSheetId="63">#REF!</definedName>
    <definedName name="賃率ｼｰﾄ手挿" localSheetId="64">#REF!</definedName>
    <definedName name="賃率ｼｰﾄ手挿" localSheetId="65">#REF!</definedName>
    <definedName name="賃率ｼｰﾄ手挿" localSheetId="66">#REF!</definedName>
    <definedName name="賃率ｼｰﾄ手挿" localSheetId="67">#REF!</definedName>
    <definedName name="賃率ｼｰﾄ手挿" localSheetId="68">#REF!</definedName>
    <definedName name="賃率ｼｰﾄ手挿" localSheetId="69">#REF!</definedName>
    <definedName name="賃率ｼｰﾄ手挿" localSheetId="70">#REF!</definedName>
    <definedName name="賃率ｼｰﾄ手挿" localSheetId="71">#REF!</definedName>
    <definedName name="賃率ｼｰﾄ手挿" localSheetId="72">#REF!</definedName>
    <definedName name="賃率ｼｰﾄ手挿" localSheetId="73">#REF!</definedName>
    <definedName name="賃率ｼｰﾄ手挿" localSheetId="74">#REF!</definedName>
    <definedName name="賃率ｼｰﾄ手挿" localSheetId="75">#REF!</definedName>
    <definedName name="賃率ｼｰﾄ手挿" localSheetId="76">#REF!</definedName>
    <definedName name="賃率ｼｰﾄ手挿" localSheetId="77">#REF!</definedName>
    <definedName name="賃率ｼｰﾄ手挿" localSheetId="78">#REF!</definedName>
    <definedName name="賃率ｼｰﾄ手挿" localSheetId="79">#REF!</definedName>
    <definedName name="賃率ｼｰﾄ手挿" localSheetId="80">#REF!</definedName>
    <definedName name="賃率ｼｰﾄ手挿" localSheetId="81">#REF!</definedName>
    <definedName name="賃率ｼｰﾄ手挿" localSheetId="82">#REF!</definedName>
    <definedName name="賃率ｼｰﾄ手挿" localSheetId="83">#REF!</definedName>
    <definedName name="賃率ｼｰﾄ手挿" localSheetId="84">#REF!</definedName>
    <definedName name="賃率ｼｰﾄ手挿" localSheetId="85">#REF!</definedName>
    <definedName name="賃率ｼｰﾄ手挿" localSheetId="86">#REF!</definedName>
    <definedName name="賃率ｼｰﾄ手挿" localSheetId="87">#REF!</definedName>
    <definedName name="賃率ｼｰﾄ手挿" localSheetId="88">#REF!</definedName>
    <definedName name="賃率ｼｰﾄ手挿" localSheetId="89">#REF!</definedName>
    <definedName name="賃率ｼｰﾄ手挿" localSheetId="90">#REF!</definedName>
    <definedName name="賃率ｼｰﾄ手挿" localSheetId="91">#REF!</definedName>
    <definedName name="賃率ｼｰﾄ手挿" localSheetId="92">#REF!</definedName>
    <definedName name="賃率ｼｰﾄ手挿" localSheetId="93">#REF!</definedName>
    <definedName name="賃率ｼｰﾄ手挿" localSheetId="94">#REF!</definedName>
    <definedName name="賃率ｼｰﾄ手挿" localSheetId="95">#REF!</definedName>
    <definedName name="賃率ｼｰﾄ手挿" localSheetId="96">#REF!</definedName>
    <definedName name="賃率ｼｰﾄ手挿" localSheetId="97">#REF!</definedName>
    <definedName name="賃率ｼｰﾄ手挿" localSheetId="98">#REF!</definedName>
    <definedName name="賃率ｼｰﾄ手挿" localSheetId="99">#REF!</definedName>
    <definedName name="賃率ｼｰﾄ手挿">#REF!</definedName>
    <definedName name="賃率木工機械" localSheetId="45">#REF!</definedName>
    <definedName name="賃率木工機械" localSheetId="43">#REF!</definedName>
    <definedName name="賃率木工機械" localSheetId="44">#REF!</definedName>
    <definedName name="賃率木工機械" localSheetId="46">#REF!</definedName>
    <definedName name="賃率木工機械" localSheetId="47">#REF!</definedName>
    <definedName name="賃率木工機械" localSheetId="48">#REF!</definedName>
    <definedName name="賃率木工機械" localSheetId="49">#REF!</definedName>
    <definedName name="賃率木工機械" localSheetId="50">#REF!</definedName>
    <definedName name="賃率木工機械" localSheetId="51">#REF!</definedName>
    <definedName name="賃率木工機械" localSheetId="52">#REF!</definedName>
    <definedName name="賃率木工機械" localSheetId="53">#REF!</definedName>
    <definedName name="賃率木工機械" localSheetId="54">#REF!</definedName>
    <definedName name="賃率木工機械" localSheetId="55">#REF!</definedName>
    <definedName name="賃率木工機械" localSheetId="56">#REF!</definedName>
    <definedName name="賃率木工機械" localSheetId="57">#REF!</definedName>
    <definedName name="賃率木工機械" localSheetId="58">#REF!</definedName>
    <definedName name="賃率木工機械" localSheetId="59">#REF!</definedName>
    <definedName name="賃率木工機械" localSheetId="60">#REF!</definedName>
    <definedName name="賃率木工機械" localSheetId="61">#REF!</definedName>
    <definedName name="賃率木工機械" localSheetId="62">#REF!</definedName>
    <definedName name="賃率木工機械" localSheetId="63">#REF!</definedName>
    <definedName name="賃率木工機械" localSheetId="64">#REF!</definedName>
    <definedName name="賃率木工機械" localSheetId="65">#REF!</definedName>
    <definedName name="賃率木工機械" localSheetId="66">#REF!</definedName>
    <definedName name="賃率木工機械" localSheetId="67">#REF!</definedName>
    <definedName name="賃率木工機械" localSheetId="68">#REF!</definedName>
    <definedName name="賃率木工機械" localSheetId="69">#REF!</definedName>
    <definedName name="賃率木工機械" localSheetId="70">#REF!</definedName>
    <definedName name="賃率木工機械" localSheetId="71">#REF!</definedName>
    <definedName name="賃率木工機械" localSheetId="72">#REF!</definedName>
    <definedName name="賃率木工機械" localSheetId="73">#REF!</definedName>
    <definedName name="賃率木工機械" localSheetId="74">#REF!</definedName>
    <definedName name="賃率木工機械" localSheetId="75">#REF!</definedName>
    <definedName name="賃率木工機械" localSheetId="76">#REF!</definedName>
    <definedName name="賃率木工機械" localSheetId="77">#REF!</definedName>
    <definedName name="賃率木工機械" localSheetId="78">#REF!</definedName>
    <definedName name="賃率木工機械" localSheetId="79">#REF!</definedName>
    <definedName name="賃率木工機械" localSheetId="80">#REF!</definedName>
    <definedName name="賃率木工機械" localSheetId="81">#REF!</definedName>
    <definedName name="賃率木工機械" localSheetId="82">#REF!</definedName>
    <definedName name="賃率木工機械" localSheetId="83">#REF!</definedName>
    <definedName name="賃率木工機械" localSheetId="84">#REF!</definedName>
    <definedName name="賃率木工機械" localSheetId="85">#REF!</definedName>
    <definedName name="賃率木工機械" localSheetId="86">#REF!</definedName>
    <definedName name="賃率木工機械" localSheetId="87">#REF!</definedName>
    <definedName name="賃率木工機械" localSheetId="88">#REF!</definedName>
    <definedName name="賃率木工機械" localSheetId="89">#REF!</definedName>
    <definedName name="賃率木工機械" localSheetId="90">#REF!</definedName>
    <definedName name="賃率木工機械" localSheetId="91">#REF!</definedName>
    <definedName name="賃率木工機械" localSheetId="92">#REF!</definedName>
    <definedName name="賃率木工機械" localSheetId="93">#REF!</definedName>
    <definedName name="賃率木工機械" localSheetId="94">#REF!</definedName>
    <definedName name="賃率木工機械" localSheetId="95">#REF!</definedName>
    <definedName name="賃率木工機械" localSheetId="96">#REF!</definedName>
    <definedName name="賃率木工機械" localSheetId="97">#REF!</definedName>
    <definedName name="賃率木工機械" localSheetId="98">#REF!</definedName>
    <definedName name="賃率木工機械" localSheetId="99">#REF!</definedName>
    <definedName name="賃率木工機械">#REF!</definedName>
    <definedName name="賃率木工組立" localSheetId="45">#REF!</definedName>
    <definedName name="賃率木工組立" localSheetId="43">#REF!</definedName>
    <definedName name="賃率木工組立" localSheetId="44">#REF!</definedName>
    <definedName name="賃率木工組立" localSheetId="46">#REF!</definedName>
    <definedName name="賃率木工組立" localSheetId="47">#REF!</definedName>
    <definedName name="賃率木工組立" localSheetId="48">#REF!</definedName>
    <definedName name="賃率木工組立" localSheetId="49">#REF!</definedName>
    <definedName name="賃率木工組立" localSheetId="50">#REF!</definedName>
    <definedName name="賃率木工組立" localSheetId="51">#REF!</definedName>
    <definedName name="賃率木工組立" localSheetId="52">#REF!</definedName>
    <definedName name="賃率木工組立" localSheetId="53">#REF!</definedName>
    <definedName name="賃率木工組立" localSheetId="54">#REF!</definedName>
    <definedName name="賃率木工組立" localSheetId="55">#REF!</definedName>
    <definedName name="賃率木工組立" localSheetId="56">#REF!</definedName>
    <definedName name="賃率木工組立" localSheetId="57">#REF!</definedName>
    <definedName name="賃率木工組立" localSheetId="58">#REF!</definedName>
    <definedName name="賃率木工組立" localSheetId="59">#REF!</definedName>
    <definedName name="賃率木工組立" localSheetId="60">#REF!</definedName>
    <definedName name="賃率木工組立" localSheetId="61">#REF!</definedName>
    <definedName name="賃率木工組立" localSheetId="62">#REF!</definedName>
    <definedName name="賃率木工組立" localSheetId="63">#REF!</definedName>
    <definedName name="賃率木工組立" localSheetId="64">#REF!</definedName>
    <definedName name="賃率木工組立" localSheetId="65">#REF!</definedName>
    <definedName name="賃率木工組立" localSheetId="66">#REF!</definedName>
    <definedName name="賃率木工組立" localSheetId="67">#REF!</definedName>
    <definedName name="賃率木工組立" localSheetId="68">#REF!</definedName>
    <definedName name="賃率木工組立" localSheetId="69">#REF!</definedName>
    <definedName name="賃率木工組立" localSheetId="70">#REF!</definedName>
    <definedName name="賃率木工組立" localSheetId="71">#REF!</definedName>
    <definedName name="賃率木工組立" localSheetId="72">#REF!</definedName>
    <definedName name="賃率木工組立" localSheetId="73">#REF!</definedName>
    <definedName name="賃率木工組立" localSheetId="74">#REF!</definedName>
    <definedName name="賃率木工組立" localSheetId="75">#REF!</definedName>
    <definedName name="賃率木工組立" localSheetId="76">#REF!</definedName>
    <definedName name="賃率木工組立" localSheetId="77">#REF!</definedName>
    <definedName name="賃率木工組立" localSheetId="78">#REF!</definedName>
    <definedName name="賃率木工組立" localSheetId="79">#REF!</definedName>
    <definedName name="賃率木工組立" localSheetId="80">#REF!</definedName>
    <definedName name="賃率木工組立" localSheetId="81">#REF!</definedName>
    <definedName name="賃率木工組立" localSheetId="82">#REF!</definedName>
    <definedName name="賃率木工組立" localSheetId="83">#REF!</definedName>
    <definedName name="賃率木工組立" localSheetId="84">#REF!</definedName>
    <definedName name="賃率木工組立" localSheetId="85">#REF!</definedName>
    <definedName name="賃率木工組立" localSheetId="86">#REF!</definedName>
    <definedName name="賃率木工組立" localSheetId="87">#REF!</definedName>
    <definedName name="賃率木工組立" localSheetId="88">#REF!</definedName>
    <definedName name="賃率木工組立" localSheetId="89">#REF!</definedName>
    <definedName name="賃率木工組立" localSheetId="90">#REF!</definedName>
    <definedName name="賃率木工組立" localSheetId="91">#REF!</definedName>
    <definedName name="賃率木工組立" localSheetId="92">#REF!</definedName>
    <definedName name="賃率木工組立" localSheetId="93">#REF!</definedName>
    <definedName name="賃率木工組立" localSheetId="94">#REF!</definedName>
    <definedName name="賃率木工組立" localSheetId="95">#REF!</definedName>
    <definedName name="賃率木工組立" localSheetId="96">#REF!</definedName>
    <definedName name="賃率木工組立" localSheetId="97">#REF!</definedName>
    <definedName name="賃率木工組立" localSheetId="98">#REF!</definedName>
    <definedName name="賃率木工組立" localSheetId="99">#REF!</definedName>
    <definedName name="賃率木工組立">#REF!</definedName>
    <definedName name="日本支給材CIF単価ﾄﾞﾙ" localSheetId="45">#REF!</definedName>
    <definedName name="日本支給材CIF単価ﾄﾞﾙ" localSheetId="43">#REF!</definedName>
    <definedName name="日本支給材CIF単価ﾄﾞﾙ" localSheetId="44">#REF!</definedName>
    <definedName name="日本支給材CIF単価ﾄﾞﾙ" localSheetId="46">#REF!</definedName>
    <definedName name="日本支給材CIF単価ﾄﾞﾙ" localSheetId="47">#REF!</definedName>
    <definedName name="日本支給材CIF単価ﾄﾞﾙ" localSheetId="48">#REF!</definedName>
    <definedName name="日本支給材CIF単価ﾄﾞﾙ" localSheetId="49">#REF!</definedName>
    <definedName name="日本支給材CIF単価ﾄﾞﾙ" localSheetId="50">#REF!</definedName>
    <definedName name="日本支給材CIF単価ﾄﾞﾙ" localSheetId="51">#REF!</definedName>
    <definedName name="日本支給材CIF単価ﾄﾞﾙ" localSheetId="52">#REF!</definedName>
    <definedName name="日本支給材CIF単価ﾄﾞﾙ" localSheetId="53">#REF!</definedName>
    <definedName name="日本支給材CIF単価ﾄﾞﾙ" localSheetId="54">#REF!</definedName>
    <definedName name="日本支給材CIF単価ﾄﾞﾙ" localSheetId="55">#REF!</definedName>
    <definedName name="日本支給材CIF単価ﾄﾞﾙ" localSheetId="56">#REF!</definedName>
    <definedName name="日本支給材CIF単価ﾄﾞﾙ" localSheetId="57">#REF!</definedName>
    <definedName name="日本支給材CIF単価ﾄﾞﾙ" localSheetId="58">#REF!</definedName>
    <definedName name="日本支給材CIF単価ﾄﾞﾙ" localSheetId="59">#REF!</definedName>
    <definedName name="日本支給材CIF単価ﾄﾞﾙ" localSheetId="60">#REF!</definedName>
    <definedName name="日本支給材CIF単価ﾄﾞﾙ" localSheetId="61">#REF!</definedName>
    <definedName name="日本支給材CIF単価ﾄﾞﾙ" localSheetId="62">#REF!</definedName>
    <definedName name="日本支給材CIF単価ﾄﾞﾙ" localSheetId="63">#REF!</definedName>
    <definedName name="日本支給材CIF単価ﾄﾞﾙ" localSheetId="64">#REF!</definedName>
    <definedName name="日本支給材CIF単価ﾄﾞﾙ" localSheetId="65">#REF!</definedName>
    <definedName name="日本支給材CIF単価ﾄﾞﾙ" localSheetId="66">#REF!</definedName>
    <definedName name="日本支給材CIF単価ﾄﾞﾙ" localSheetId="67">#REF!</definedName>
    <definedName name="日本支給材CIF単価ﾄﾞﾙ" localSheetId="68">#REF!</definedName>
    <definedName name="日本支給材CIF単価ﾄﾞﾙ" localSheetId="69">#REF!</definedName>
    <definedName name="日本支給材CIF単価ﾄﾞﾙ" localSheetId="70">#REF!</definedName>
    <definedName name="日本支給材CIF単価ﾄﾞﾙ" localSheetId="71">#REF!</definedName>
    <definedName name="日本支給材CIF単価ﾄﾞﾙ" localSheetId="72">#REF!</definedName>
    <definedName name="日本支給材CIF単価ﾄﾞﾙ" localSheetId="73">#REF!</definedName>
    <definedName name="日本支給材CIF単価ﾄﾞﾙ" localSheetId="74">#REF!</definedName>
    <definedName name="日本支給材CIF単価ﾄﾞﾙ" localSheetId="75">#REF!</definedName>
    <definedName name="日本支給材CIF単価ﾄﾞﾙ" localSheetId="76">#REF!</definedName>
    <definedName name="日本支給材CIF単価ﾄﾞﾙ" localSheetId="77">#REF!</definedName>
    <definedName name="日本支給材CIF単価ﾄﾞﾙ" localSheetId="78">#REF!</definedName>
    <definedName name="日本支給材CIF単価ﾄﾞﾙ" localSheetId="79">#REF!</definedName>
    <definedName name="日本支給材CIF単価ﾄﾞﾙ" localSheetId="80">#REF!</definedName>
    <definedName name="日本支給材CIF単価ﾄﾞﾙ" localSheetId="81">#REF!</definedName>
    <definedName name="日本支給材CIF単価ﾄﾞﾙ" localSheetId="82">#REF!</definedName>
    <definedName name="日本支給材CIF単価ﾄﾞﾙ" localSheetId="83">#REF!</definedName>
    <definedName name="日本支給材CIF単価ﾄﾞﾙ" localSheetId="84">#REF!</definedName>
    <definedName name="日本支給材CIF単価ﾄﾞﾙ" localSheetId="85">#REF!</definedName>
    <definedName name="日本支給材CIF単価ﾄﾞﾙ" localSheetId="86">#REF!</definedName>
    <definedName name="日本支給材CIF単価ﾄﾞﾙ" localSheetId="87">#REF!</definedName>
    <definedName name="日本支給材CIF単価ﾄﾞﾙ" localSheetId="88">#REF!</definedName>
    <definedName name="日本支給材CIF単価ﾄﾞﾙ" localSheetId="89">#REF!</definedName>
    <definedName name="日本支給材CIF単価ﾄﾞﾙ" localSheetId="90">#REF!</definedName>
    <definedName name="日本支給材CIF単価ﾄﾞﾙ" localSheetId="91">#REF!</definedName>
    <definedName name="日本支給材CIF単価ﾄﾞﾙ" localSheetId="92">#REF!</definedName>
    <definedName name="日本支給材CIF単価ﾄﾞﾙ" localSheetId="93">#REF!</definedName>
    <definedName name="日本支給材CIF単価ﾄﾞﾙ" localSheetId="94">#REF!</definedName>
    <definedName name="日本支給材CIF単価ﾄﾞﾙ" localSheetId="95">#REF!</definedName>
    <definedName name="日本支給材CIF単価ﾄﾞﾙ" localSheetId="96">#REF!</definedName>
    <definedName name="日本支給材CIF単価ﾄﾞﾙ" localSheetId="97">#REF!</definedName>
    <definedName name="日本支給材CIF単価ﾄﾞﾙ" localSheetId="98">#REF!</definedName>
    <definedName name="日本支給材CIF単価ﾄﾞﾙ" localSheetId="99">#REF!</definedName>
    <definedName name="日本支給材CIF単価ﾄﾞﾙ">#REF!</definedName>
    <definedName name="日本支給材KDCIF率" localSheetId="45">#REF!</definedName>
    <definedName name="日本支給材KDCIF率" localSheetId="43">#REF!</definedName>
    <definedName name="日本支給材KDCIF率" localSheetId="44">#REF!</definedName>
    <definedName name="日本支給材KDCIF率" localSheetId="46">#REF!</definedName>
    <definedName name="日本支給材KDCIF率" localSheetId="47">#REF!</definedName>
    <definedName name="日本支給材KDCIF率" localSheetId="48">#REF!</definedName>
    <definedName name="日本支給材KDCIF率" localSheetId="49">#REF!</definedName>
    <definedName name="日本支給材KDCIF率" localSheetId="50">#REF!</definedName>
    <definedName name="日本支給材KDCIF率" localSheetId="51">#REF!</definedName>
    <definedName name="日本支給材KDCIF率" localSheetId="52">#REF!</definedName>
    <definedName name="日本支給材KDCIF率" localSheetId="53">#REF!</definedName>
    <definedName name="日本支給材KDCIF率" localSheetId="54">#REF!</definedName>
    <definedName name="日本支給材KDCIF率" localSheetId="55">#REF!</definedName>
    <definedName name="日本支給材KDCIF率" localSheetId="56">#REF!</definedName>
    <definedName name="日本支給材KDCIF率" localSheetId="57">#REF!</definedName>
    <definedName name="日本支給材KDCIF率" localSheetId="58">#REF!</definedName>
    <definedName name="日本支給材KDCIF率" localSheetId="59">#REF!</definedName>
    <definedName name="日本支給材KDCIF率" localSheetId="60">#REF!</definedName>
    <definedName name="日本支給材KDCIF率" localSheetId="61">#REF!</definedName>
    <definedName name="日本支給材KDCIF率" localSheetId="62">#REF!</definedName>
    <definedName name="日本支給材KDCIF率" localSheetId="63">#REF!</definedName>
    <definedName name="日本支給材KDCIF率" localSheetId="64">#REF!</definedName>
    <definedName name="日本支給材KDCIF率" localSheetId="65">#REF!</definedName>
    <definedName name="日本支給材KDCIF率" localSheetId="66">#REF!</definedName>
    <definedName name="日本支給材KDCIF率" localSheetId="67">#REF!</definedName>
    <definedName name="日本支給材KDCIF率" localSheetId="68">#REF!</definedName>
    <definedName name="日本支給材KDCIF率" localSheetId="69">#REF!</definedName>
    <definedName name="日本支給材KDCIF率" localSheetId="70">#REF!</definedName>
    <definedName name="日本支給材KDCIF率" localSheetId="71">#REF!</definedName>
    <definedName name="日本支給材KDCIF率" localSheetId="72">#REF!</definedName>
    <definedName name="日本支給材KDCIF率" localSheetId="73">#REF!</definedName>
    <definedName name="日本支給材KDCIF率" localSheetId="74">#REF!</definedName>
    <definedName name="日本支給材KDCIF率" localSheetId="75">#REF!</definedName>
    <definedName name="日本支給材KDCIF率" localSheetId="76">#REF!</definedName>
    <definedName name="日本支給材KDCIF率" localSheetId="77">#REF!</definedName>
    <definedName name="日本支給材KDCIF率" localSheetId="78">#REF!</definedName>
    <definedName name="日本支給材KDCIF率" localSheetId="79">#REF!</definedName>
    <definedName name="日本支給材KDCIF率" localSheetId="80">#REF!</definedName>
    <definedName name="日本支給材KDCIF率" localSheetId="81">#REF!</definedName>
    <definedName name="日本支給材KDCIF率" localSheetId="82">#REF!</definedName>
    <definedName name="日本支給材KDCIF率" localSheetId="83">#REF!</definedName>
    <definedName name="日本支給材KDCIF率" localSheetId="84">#REF!</definedName>
    <definedName name="日本支給材KDCIF率" localSheetId="85">#REF!</definedName>
    <definedName name="日本支給材KDCIF率" localSheetId="86">#REF!</definedName>
    <definedName name="日本支給材KDCIF率" localSheetId="87">#REF!</definedName>
    <definedName name="日本支給材KDCIF率" localSheetId="88">#REF!</definedName>
    <definedName name="日本支給材KDCIF率" localSheetId="89">#REF!</definedName>
    <definedName name="日本支給材KDCIF率" localSheetId="90">#REF!</definedName>
    <definedName name="日本支給材KDCIF率" localSheetId="91">#REF!</definedName>
    <definedName name="日本支給材KDCIF率" localSheetId="92">#REF!</definedName>
    <definedName name="日本支給材KDCIF率" localSheetId="93">#REF!</definedName>
    <definedName name="日本支給材KDCIF率" localSheetId="94">#REF!</definedName>
    <definedName name="日本支給材KDCIF率" localSheetId="95">#REF!</definedName>
    <definedName name="日本支給材KDCIF率" localSheetId="96">#REF!</definedName>
    <definedName name="日本支給材KDCIF率" localSheetId="97">#REF!</definedName>
    <definedName name="日本支給材KDCIF率" localSheetId="98">#REF!</definedName>
    <definedName name="日本支給材KDCIF率" localSheetId="99">#REF!</definedName>
    <definedName name="日本支給材KDCIF率">#REF!</definedName>
    <definedName name="日本支給材KD為替円ﾄﾞﾙ" localSheetId="45">#REF!</definedName>
    <definedName name="日本支給材KD為替円ﾄﾞﾙ" localSheetId="43">#REF!</definedName>
    <definedName name="日本支給材KD為替円ﾄﾞﾙ" localSheetId="44">#REF!</definedName>
    <definedName name="日本支給材KD為替円ﾄﾞﾙ" localSheetId="46">#REF!</definedName>
    <definedName name="日本支給材KD為替円ﾄﾞﾙ" localSheetId="47">#REF!</definedName>
    <definedName name="日本支給材KD為替円ﾄﾞﾙ" localSheetId="48">#REF!</definedName>
    <definedName name="日本支給材KD為替円ﾄﾞﾙ" localSheetId="49">#REF!</definedName>
    <definedName name="日本支給材KD為替円ﾄﾞﾙ" localSheetId="50">#REF!</definedName>
    <definedName name="日本支給材KD為替円ﾄﾞﾙ" localSheetId="51">#REF!</definedName>
    <definedName name="日本支給材KD為替円ﾄﾞﾙ" localSheetId="52">#REF!</definedName>
    <definedName name="日本支給材KD為替円ﾄﾞﾙ" localSheetId="53">#REF!</definedName>
    <definedName name="日本支給材KD為替円ﾄﾞﾙ" localSheetId="54">#REF!</definedName>
    <definedName name="日本支給材KD為替円ﾄﾞﾙ" localSheetId="55">#REF!</definedName>
    <definedName name="日本支給材KD為替円ﾄﾞﾙ" localSheetId="56">#REF!</definedName>
    <definedName name="日本支給材KD為替円ﾄﾞﾙ" localSheetId="57">#REF!</definedName>
    <definedName name="日本支給材KD為替円ﾄﾞﾙ" localSheetId="58">#REF!</definedName>
    <definedName name="日本支給材KD為替円ﾄﾞﾙ" localSheetId="59">#REF!</definedName>
    <definedName name="日本支給材KD為替円ﾄﾞﾙ" localSheetId="60">#REF!</definedName>
    <definedName name="日本支給材KD為替円ﾄﾞﾙ" localSheetId="61">#REF!</definedName>
    <definedName name="日本支給材KD為替円ﾄﾞﾙ" localSheetId="62">#REF!</definedName>
    <definedName name="日本支給材KD為替円ﾄﾞﾙ" localSheetId="63">#REF!</definedName>
    <definedName name="日本支給材KD為替円ﾄﾞﾙ" localSheetId="64">#REF!</definedName>
    <definedName name="日本支給材KD為替円ﾄﾞﾙ" localSheetId="65">#REF!</definedName>
    <definedName name="日本支給材KD為替円ﾄﾞﾙ" localSheetId="66">#REF!</definedName>
    <definedName name="日本支給材KD為替円ﾄﾞﾙ" localSheetId="67">#REF!</definedName>
    <definedName name="日本支給材KD為替円ﾄﾞﾙ" localSheetId="68">#REF!</definedName>
    <definedName name="日本支給材KD為替円ﾄﾞﾙ" localSheetId="69">#REF!</definedName>
    <definedName name="日本支給材KD為替円ﾄﾞﾙ" localSheetId="70">#REF!</definedName>
    <definedName name="日本支給材KD為替円ﾄﾞﾙ" localSheetId="71">#REF!</definedName>
    <definedName name="日本支給材KD為替円ﾄﾞﾙ" localSheetId="72">#REF!</definedName>
    <definedName name="日本支給材KD為替円ﾄﾞﾙ" localSheetId="73">#REF!</definedName>
    <definedName name="日本支給材KD為替円ﾄﾞﾙ" localSheetId="74">#REF!</definedName>
    <definedName name="日本支給材KD為替円ﾄﾞﾙ" localSheetId="75">#REF!</definedName>
    <definedName name="日本支給材KD為替円ﾄﾞﾙ" localSheetId="76">#REF!</definedName>
    <definedName name="日本支給材KD為替円ﾄﾞﾙ" localSheetId="77">#REF!</definedName>
    <definedName name="日本支給材KD為替円ﾄﾞﾙ" localSheetId="78">#REF!</definedName>
    <definedName name="日本支給材KD為替円ﾄﾞﾙ" localSheetId="79">#REF!</definedName>
    <definedName name="日本支給材KD為替円ﾄﾞﾙ" localSheetId="80">#REF!</definedName>
    <definedName name="日本支給材KD為替円ﾄﾞﾙ" localSheetId="81">#REF!</definedName>
    <definedName name="日本支給材KD為替円ﾄﾞﾙ" localSheetId="82">#REF!</definedName>
    <definedName name="日本支給材KD為替円ﾄﾞﾙ" localSheetId="83">#REF!</definedName>
    <definedName name="日本支給材KD為替円ﾄﾞﾙ" localSheetId="84">#REF!</definedName>
    <definedName name="日本支給材KD為替円ﾄﾞﾙ" localSheetId="85">#REF!</definedName>
    <definedName name="日本支給材KD為替円ﾄﾞﾙ" localSheetId="86">#REF!</definedName>
    <definedName name="日本支給材KD為替円ﾄﾞﾙ" localSheetId="87">#REF!</definedName>
    <definedName name="日本支給材KD為替円ﾄﾞﾙ" localSheetId="88">#REF!</definedName>
    <definedName name="日本支給材KD為替円ﾄﾞﾙ" localSheetId="89">#REF!</definedName>
    <definedName name="日本支給材KD為替円ﾄﾞﾙ" localSheetId="90">#REF!</definedName>
    <definedName name="日本支給材KD為替円ﾄﾞﾙ" localSheetId="91">#REF!</definedName>
    <definedName name="日本支給材KD為替円ﾄﾞﾙ" localSheetId="92">#REF!</definedName>
    <definedName name="日本支給材KD為替円ﾄﾞﾙ" localSheetId="93">#REF!</definedName>
    <definedName name="日本支給材KD為替円ﾄﾞﾙ" localSheetId="94">#REF!</definedName>
    <definedName name="日本支給材KD為替円ﾄﾞﾙ" localSheetId="95">#REF!</definedName>
    <definedName name="日本支給材KD為替円ﾄﾞﾙ" localSheetId="96">#REF!</definedName>
    <definedName name="日本支給材KD為替円ﾄﾞﾙ" localSheetId="97">#REF!</definedName>
    <definedName name="日本支給材KD為替円ﾄﾞﾙ" localSheetId="98">#REF!</definedName>
    <definedName name="日本支給材KD為替円ﾄﾞﾙ" localSheetId="99">#REF!</definedName>
    <definedName name="日本支給材KD為替円ﾄﾞﾙ">#REF!</definedName>
    <definedName name="日本支給材為替ﾚﾄ円ﾄﾞﾙ" localSheetId="45">#REF!</definedName>
    <definedName name="日本支給材為替ﾚﾄ円ﾄﾞﾙ" localSheetId="43">#REF!</definedName>
    <definedName name="日本支給材為替ﾚﾄ円ﾄﾞﾙ" localSheetId="44">#REF!</definedName>
    <definedName name="日本支給材為替ﾚﾄ円ﾄﾞﾙ" localSheetId="46">#REF!</definedName>
    <definedName name="日本支給材為替ﾚﾄ円ﾄﾞﾙ" localSheetId="47">#REF!</definedName>
    <definedName name="日本支給材為替ﾚﾄ円ﾄﾞﾙ" localSheetId="48">#REF!</definedName>
    <definedName name="日本支給材為替ﾚﾄ円ﾄﾞﾙ" localSheetId="49">#REF!</definedName>
    <definedName name="日本支給材為替ﾚﾄ円ﾄﾞﾙ" localSheetId="50">#REF!</definedName>
    <definedName name="日本支給材為替ﾚﾄ円ﾄﾞﾙ" localSheetId="51">#REF!</definedName>
    <definedName name="日本支給材為替ﾚﾄ円ﾄﾞﾙ" localSheetId="52">#REF!</definedName>
    <definedName name="日本支給材為替ﾚﾄ円ﾄﾞﾙ" localSheetId="53">#REF!</definedName>
    <definedName name="日本支給材為替ﾚﾄ円ﾄﾞﾙ" localSheetId="54">#REF!</definedName>
    <definedName name="日本支給材為替ﾚﾄ円ﾄﾞﾙ" localSheetId="55">#REF!</definedName>
    <definedName name="日本支給材為替ﾚﾄ円ﾄﾞﾙ" localSheetId="56">#REF!</definedName>
    <definedName name="日本支給材為替ﾚﾄ円ﾄﾞﾙ" localSheetId="57">#REF!</definedName>
    <definedName name="日本支給材為替ﾚﾄ円ﾄﾞﾙ" localSheetId="58">#REF!</definedName>
    <definedName name="日本支給材為替ﾚﾄ円ﾄﾞﾙ" localSheetId="59">#REF!</definedName>
    <definedName name="日本支給材為替ﾚﾄ円ﾄﾞﾙ" localSheetId="60">#REF!</definedName>
    <definedName name="日本支給材為替ﾚﾄ円ﾄﾞﾙ" localSheetId="61">#REF!</definedName>
    <definedName name="日本支給材為替ﾚﾄ円ﾄﾞﾙ" localSheetId="62">#REF!</definedName>
    <definedName name="日本支給材為替ﾚﾄ円ﾄﾞﾙ" localSheetId="63">#REF!</definedName>
    <definedName name="日本支給材為替ﾚﾄ円ﾄﾞﾙ" localSheetId="64">#REF!</definedName>
    <definedName name="日本支給材為替ﾚﾄ円ﾄﾞﾙ" localSheetId="65">#REF!</definedName>
    <definedName name="日本支給材為替ﾚﾄ円ﾄﾞﾙ" localSheetId="66">#REF!</definedName>
    <definedName name="日本支給材為替ﾚﾄ円ﾄﾞﾙ" localSheetId="67">#REF!</definedName>
    <definedName name="日本支給材為替ﾚﾄ円ﾄﾞﾙ" localSheetId="68">#REF!</definedName>
    <definedName name="日本支給材為替ﾚﾄ円ﾄﾞﾙ" localSheetId="69">#REF!</definedName>
    <definedName name="日本支給材為替ﾚﾄ円ﾄﾞﾙ" localSheetId="70">#REF!</definedName>
    <definedName name="日本支給材為替ﾚﾄ円ﾄﾞﾙ" localSheetId="71">#REF!</definedName>
    <definedName name="日本支給材為替ﾚﾄ円ﾄﾞﾙ" localSheetId="72">#REF!</definedName>
    <definedName name="日本支給材為替ﾚﾄ円ﾄﾞﾙ" localSheetId="73">#REF!</definedName>
    <definedName name="日本支給材為替ﾚﾄ円ﾄﾞﾙ" localSheetId="74">#REF!</definedName>
    <definedName name="日本支給材為替ﾚﾄ円ﾄﾞﾙ" localSheetId="75">#REF!</definedName>
    <definedName name="日本支給材為替ﾚﾄ円ﾄﾞﾙ" localSheetId="76">#REF!</definedName>
    <definedName name="日本支給材為替ﾚﾄ円ﾄﾞﾙ" localSheetId="77">#REF!</definedName>
    <definedName name="日本支給材為替ﾚﾄ円ﾄﾞﾙ" localSheetId="78">#REF!</definedName>
    <definedName name="日本支給材為替ﾚﾄ円ﾄﾞﾙ" localSheetId="79">#REF!</definedName>
    <definedName name="日本支給材為替ﾚﾄ円ﾄﾞﾙ" localSheetId="80">#REF!</definedName>
    <definedName name="日本支給材為替ﾚﾄ円ﾄﾞﾙ" localSheetId="81">#REF!</definedName>
    <definedName name="日本支給材為替ﾚﾄ円ﾄﾞﾙ" localSheetId="82">#REF!</definedName>
    <definedName name="日本支給材為替ﾚﾄ円ﾄﾞﾙ" localSheetId="83">#REF!</definedName>
    <definedName name="日本支給材為替ﾚﾄ円ﾄﾞﾙ" localSheetId="84">#REF!</definedName>
    <definedName name="日本支給材為替ﾚﾄ円ﾄﾞﾙ" localSheetId="85">#REF!</definedName>
    <definedName name="日本支給材為替ﾚﾄ円ﾄﾞﾙ" localSheetId="86">#REF!</definedName>
    <definedName name="日本支給材為替ﾚﾄ円ﾄﾞﾙ" localSheetId="87">#REF!</definedName>
    <definedName name="日本支給材為替ﾚﾄ円ﾄﾞﾙ" localSheetId="88">#REF!</definedName>
    <definedName name="日本支給材為替ﾚﾄ円ﾄﾞﾙ" localSheetId="89">#REF!</definedName>
    <definedName name="日本支給材為替ﾚﾄ円ﾄﾞﾙ" localSheetId="90">#REF!</definedName>
    <definedName name="日本支給材為替ﾚﾄ円ﾄﾞﾙ" localSheetId="91">#REF!</definedName>
    <definedName name="日本支給材為替ﾚﾄ円ﾄﾞﾙ" localSheetId="92">#REF!</definedName>
    <definedName name="日本支給材為替ﾚﾄ円ﾄﾞﾙ" localSheetId="93">#REF!</definedName>
    <definedName name="日本支給材為替ﾚﾄ円ﾄﾞﾙ" localSheetId="94">#REF!</definedName>
    <definedName name="日本支給材為替ﾚﾄ円ﾄﾞﾙ" localSheetId="95">#REF!</definedName>
    <definedName name="日本支給材為替ﾚﾄ円ﾄﾞﾙ" localSheetId="96">#REF!</definedName>
    <definedName name="日本支給材為替ﾚﾄ円ﾄﾞﾙ" localSheetId="97">#REF!</definedName>
    <definedName name="日本支給材為替ﾚﾄ円ﾄﾞﾙ" localSheetId="98">#REF!</definedName>
    <definedName name="日本支給材為替ﾚﾄ円ﾄﾞﾙ" localSheetId="99">#REF!</definedName>
    <definedName name="日本支給材為替ﾚﾄ円ﾄﾞﾙ">#REF!</definedName>
    <definedName name="日本支給材確定単価円" localSheetId="45">#REF!</definedName>
    <definedName name="日本支給材確定単価円" localSheetId="43">#REF!</definedName>
    <definedName name="日本支給材確定単価円" localSheetId="44">#REF!</definedName>
    <definedName name="日本支給材確定単価円" localSheetId="46">#REF!</definedName>
    <definedName name="日本支給材確定単価円" localSheetId="47">#REF!</definedName>
    <definedName name="日本支給材確定単価円" localSheetId="48">#REF!</definedName>
    <definedName name="日本支給材確定単価円" localSheetId="49">#REF!</definedName>
    <definedName name="日本支給材確定単価円" localSheetId="50">#REF!</definedName>
    <definedName name="日本支給材確定単価円" localSheetId="51">#REF!</definedName>
    <definedName name="日本支給材確定単価円" localSheetId="52">#REF!</definedName>
    <definedName name="日本支給材確定単価円" localSheetId="53">#REF!</definedName>
    <definedName name="日本支給材確定単価円" localSheetId="54">#REF!</definedName>
    <definedName name="日本支給材確定単価円" localSheetId="55">#REF!</definedName>
    <definedName name="日本支給材確定単価円" localSheetId="56">#REF!</definedName>
    <definedName name="日本支給材確定単価円" localSheetId="57">#REF!</definedName>
    <definedName name="日本支給材確定単価円" localSheetId="58">#REF!</definedName>
    <definedName name="日本支給材確定単価円" localSheetId="59">#REF!</definedName>
    <definedName name="日本支給材確定単価円" localSheetId="60">#REF!</definedName>
    <definedName name="日本支給材確定単価円" localSheetId="61">#REF!</definedName>
    <definedName name="日本支給材確定単価円" localSheetId="62">#REF!</definedName>
    <definedName name="日本支給材確定単価円" localSheetId="63">#REF!</definedName>
    <definedName name="日本支給材確定単価円" localSheetId="64">#REF!</definedName>
    <definedName name="日本支給材確定単価円" localSheetId="65">#REF!</definedName>
    <definedName name="日本支給材確定単価円" localSheetId="66">#REF!</definedName>
    <definedName name="日本支給材確定単価円" localSheetId="67">#REF!</definedName>
    <definedName name="日本支給材確定単価円" localSheetId="68">#REF!</definedName>
    <definedName name="日本支給材確定単価円" localSheetId="69">#REF!</definedName>
    <definedName name="日本支給材確定単価円" localSheetId="70">#REF!</definedName>
    <definedName name="日本支給材確定単価円" localSheetId="71">#REF!</definedName>
    <definedName name="日本支給材確定単価円" localSheetId="72">#REF!</definedName>
    <definedName name="日本支給材確定単価円" localSheetId="73">#REF!</definedName>
    <definedName name="日本支給材確定単価円" localSheetId="74">#REF!</definedName>
    <definedName name="日本支給材確定単価円" localSheetId="75">#REF!</definedName>
    <definedName name="日本支給材確定単価円" localSheetId="76">#REF!</definedName>
    <definedName name="日本支給材確定単価円" localSheetId="77">#REF!</definedName>
    <definedName name="日本支給材確定単価円" localSheetId="78">#REF!</definedName>
    <definedName name="日本支給材確定単価円" localSheetId="79">#REF!</definedName>
    <definedName name="日本支給材確定単価円" localSheetId="80">#REF!</definedName>
    <definedName name="日本支給材確定単価円" localSheetId="81">#REF!</definedName>
    <definedName name="日本支給材確定単価円" localSheetId="82">#REF!</definedName>
    <definedName name="日本支給材確定単価円" localSheetId="83">#REF!</definedName>
    <definedName name="日本支給材確定単価円" localSheetId="84">#REF!</definedName>
    <definedName name="日本支給材確定単価円" localSheetId="85">#REF!</definedName>
    <definedName name="日本支給材確定単価円" localSheetId="86">#REF!</definedName>
    <definedName name="日本支給材確定単価円" localSheetId="87">#REF!</definedName>
    <definedName name="日本支給材確定単価円" localSheetId="88">#REF!</definedName>
    <definedName name="日本支給材確定単価円" localSheetId="89">#REF!</definedName>
    <definedName name="日本支給材確定単価円" localSheetId="90">#REF!</definedName>
    <definedName name="日本支給材確定単価円" localSheetId="91">#REF!</definedName>
    <definedName name="日本支給材確定単価円" localSheetId="92">#REF!</definedName>
    <definedName name="日本支給材確定単価円" localSheetId="93">#REF!</definedName>
    <definedName name="日本支給材確定単価円" localSheetId="94">#REF!</definedName>
    <definedName name="日本支給材確定単価円" localSheetId="95">#REF!</definedName>
    <definedName name="日本支給材確定単価円" localSheetId="96">#REF!</definedName>
    <definedName name="日本支給材確定単価円" localSheetId="97">#REF!</definedName>
    <definedName name="日本支給材確定単価円" localSheetId="98">#REF!</definedName>
    <definedName name="日本支給材確定単価円" localSheetId="99">#REF!</definedName>
    <definedName name="日本支給材確定単価円">#REF!</definedName>
    <definedName name="日本支給材実勢単価計円" localSheetId="45">#REF!</definedName>
    <definedName name="日本支給材実勢単価計円" localSheetId="43">#REF!</definedName>
    <definedName name="日本支給材実勢単価計円" localSheetId="44">#REF!</definedName>
    <definedName name="日本支給材実勢単価計円" localSheetId="46">#REF!</definedName>
    <definedName name="日本支給材実勢単価計円" localSheetId="47">#REF!</definedName>
    <definedName name="日本支給材実勢単価計円" localSheetId="48">#REF!</definedName>
    <definedName name="日本支給材実勢単価計円" localSheetId="49">#REF!</definedName>
    <definedName name="日本支給材実勢単価計円" localSheetId="50">#REF!</definedName>
    <definedName name="日本支給材実勢単価計円" localSheetId="51">#REF!</definedName>
    <definedName name="日本支給材実勢単価計円" localSheetId="52">#REF!</definedName>
    <definedName name="日本支給材実勢単価計円" localSheetId="53">#REF!</definedName>
    <definedName name="日本支給材実勢単価計円" localSheetId="54">#REF!</definedName>
    <definedName name="日本支給材実勢単価計円" localSheetId="55">#REF!</definedName>
    <definedName name="日本支給材実勢単価計円" localSheetId="56">#REF!</definedName>
    <definedName name="日本支給材実勢単価計円" localSheetId="57">#REF!</definedName>
    <definedName name="日本支給材実勢単価計円" localSheetId="58">#REF!</definedName>
    <definedName name="日本支給材実勢単価計円" localSheetId="59">#REF!</definedName>
    <definedName name="日本支給材実勢単価計円" localSheetId="60">#REF!</definedName>
    <definedName name="日本支給材実勢単価計円" localSheetId="61">#REF!</definedName>
    <definedName name="日本支給材実勢単価計円" localSheetId="62">#REF!</definedName>
    <definedName name="日本支給材実勢単価計円" localSheetId="63">#REF!</definedName>
    <definedName name="日本支給材実勢単価計円" localSheetId="64">#REF!</definedName>
    <definedName name="日本支給材実勢単価計円" localSheetId="65">#REF!</definedName>
    <definedName name="日本支給材実勢単価計円" localSheetId="66">#REF!</definedName>
    <definedName name="日本支給材実勢単価計円" localSheetId="67">#REF!</definedName>
    <definedName name="日本支給材実勢単価計円" localSheetId="68">#REF!</definedName>
    <definedName name="日本支給材実勢単価計円" localSheetId="69">#REF!</definedName>
    <definedName name="日本支給材実勢単価計円" localSheetId="70">#REF!</definedName>
    <definedName name="日本支給材実勢単価計円" localSheetId="71">#REF!</definedName>
    <definedName name="日本支給材実勢単価計円" localSheetId="72">#REF!</definedName>
    <definedName name="日本支給材実勢単価計円" localSheetId="73">#REF!</definedName>
    <definedName name="日本支給材実勢単価計円" localSheetId="74">#REF!</definedName>
    <definedName name="日本支給材実勢単価計円" localSheetId="75">#REF!</definedName>
    <definedName name="日本支給材実勢単価計円" localSheetId="76">#REF!</definedName>
    <definedName name="日本支給材実勢単価計円" localSheetId="77">#REF!</definedName>
    <definedName name="日本支給材実勢単価計円" localSheetId="78">#REF!</definedName>
    <definedName name="日本支給材実勢単価計円" localSheetId="79">#REF!</definedName>
    <definedName name="日本支給材実勢単価計円" localSheetId="80">#REF!</definedName>
    <definedName name="日本支給材実勢単価計円" localSheetId="81">#REF!</definedName>
    <definedName name="日本支給材実勢単価計円" localSheetId="82">#REF!</definedName>
    <definedName name="日本支給材実勢単価計円" localSheetId="83">#REF!</definedName>
    <definedName name="日本支給材実勢単価計円" localSheetId="84">#REF!</definedName>
    <definedName name="日本支給材実勢単価計円" localSheetId="85">#REF!</definedName>
    <definedName name="日本支給材実勢単価計円" localSheetId="86">#REF!</definedName>
    <definedName name="日本支給材実勢単価計円" localSheetId="87">#REF!</definedName>
    <definedName name="日本支給材実勢単価計円" localSheetId="88">#REF!</definedName>
    <definedName name="日本支給材実勢単価計円" localSheetId="89">#REF!</definedName>
    <definedName name="日本支給材実勢単価計円" localSheetId="90">#REF!</definedName>
    <definedName name="日本支給材実勢単価計円" localSheetId="91">#REF!</definedName>
    <definedName name="日本支給材実勢単価計円" localSheetId="92">#REF!</definedName>
    <definedName name="日本支給材実勢単価計円" localSheetId="93">#REF!</definedName>
    <definedName name="日本支給材実勢単価計円" localSheetId="94">#REF!</definedName>
    <definedName name="日本支給材実勢単価計円" localSheetId="95">#REF!</definedName>
    <definedName name="日本支給材実勢単価計円" localSheetId="96">#REF!</definedName>
    <definedName name="日本支給材実勢単価計円" localSheetId="97">#REF!</definedName>
    <definedName name="日本支給材実勢単価計円" localSheetId="98">#REF!</definedName>
    <definedName name="日本支給材実勢単価計円" localSheetId="99">#REF!</definedName>
    <definedName name="日本支給材実勢単価計円">#REF!</definedName>
    <definedName name="能率CLEL組立て" localSheetId="22">#REF!</definedName>
    <definedName name="能率CLEL組立て" localSheetId="23">#REF!</definedName>
    <definedName name="能率CLEL組立て" localSheetId="24">#REF!</definedName>
    <definedName name="能率CLEL組立て" localSheetId="25">#REF!</definedName>
    <definedName name="能率CLEL組立て" localSheetId="26">#REF!</definedName>
    <definedName name="能率CLEL組立て" localSheetId="27">#REF!</definedName>
    <definedName name="能率CLEL組立て" localSheetId="28">#REF!</definedName>
    <definedName name="能率CLEL組立て" localSheetId="29">#REF!</definedName>
    <definedName name="能率CLEL組立て" localSheetId="30">#REF!</definedName>
    <definedName name="能率CLEL組立て" localSheetId="31">#REF!</definedName>
    <definedName name="能率CLEL組立て" localSheetId="32">#REF!</definedName>
    <definedName name="能率CLEL組立て" localSheetId="33">#REF!</definedName>
    <definedName name="能率CLEL組立て" localSheetId="34">#REF!</definedName>
    <definedName name="能率CLEL組立て" localSheetId="35">#REF!</definedName>
    <definedName name="能率CLEL組立て" localSheetId="36">#REF!</definedName>
    <definedName name="能率CLEL組立て" localSheetId="37">#REF!</definedName>
    <definedName name="能率CLEL組立て" localSheetId="38">#REF!</definedName>
    <definedName name="能率CLEL組立て" localSheetId="39">#REF!</definedName>
    <definedName name="能率CLEL組立て" localSheetId="40">#REF!</definedName>
    <definedName name="能率CLEL組立て" localSheetId="41">#REF!</definedName>
    <definedName name="能率CLEL組立て" localSheetId="42">#REF!</definedName>
    <definedName name="能率CLEL組立て" localSheetId="45">#REF!</definedName>
    <definedName name="能率CLEL組立て" localSheetId="43">#REF!</definedName>
    <definedName name="能率CLEL組立て" localSheetId="44">#REF!</definedName>
    <definedName name="能率CLEL組立て" localSheetId="46">#REF!</definedName>
    <definedName name="能率CLEL組立て" localSheetId="47">#REF!</definedName>
    <definedName name="能率CLEL組立て" localSheetId="48">#REF!</definedName>
    <definedName name="能率CLEL組立て" localSheetId="49">#REF!</definedName>
    <definedName name="能率CLEL組立て" localSheetId="50">#REF!</definedName>
    <definedName name="能率CLEL組立て" localSheetId="51">#REF!</definedName>
    <definedName name="能率CLEL組立て" localSheetId="52">#REF!</definedName>
    <definedName name="能率CLEL組立て" localSheetId="53">#REF!</definedName>
    <definedName name="能率CLEL組立て" localSheetId="54">#REF!</definedName>
    <definedName name="能率CLEL組立て" localSheetId="55">#REF!</definedName>
    <definedName name="能率CLEL組立て" localSheetId="56">#REF!</definedName>
    <definedName name="能率CLEL組立て" localSheetId="57">#REF!</definedName>
    <definedName name="能率CLEL組立て" localSheetId="58">#REF!</definedName>
    <definedName name="能率CLEL組立て" localSheetId="59">#REF!</definedName>
    <definedName name="能率CLEL組立て" localSheetId="60">#REF!</definedName>
    <definedName name="能率CLEL組立て" localSheetId="61">#REF!</definedName>
    <definedName name="能率CLEL組立て" localSheetId="62">#REF!</definedName>
    <definedName name="能率CLEL組立て" localSheetId="63">#REF!</definedName>
    <definedName name="能率CLEL組立て" localSheetId="64">#REF!</definedName>
    <definedName name="能率CLEL組立て" localSheetId="65">#REF!</definedName>
    <definedName name="能率CLEL組立て" localSheetId="66">#REF!</definedName>
    <definedName name="能率CLEL組立て" localSheetId="67">#REF!</definedName>
    <definedName name="能率CLEL組立て" localSheetId="68">#REF!</definedName>
    <definedName name="能率CLEL組立て" localSheetId="69">#REF!</definedName>
    <definedName name="能率CLEL組立て" localSheetId="70">#REF!</definedName>
    <definedName name="能率CLEL組立て" localSheetId="71">#REF!</definedName>
    <definedName name="能率CLEL組立て" localSheetId="72">#REF!</definedName>
    <definedName name="能率CLEL組立て" localSheetId="73">#REF!</definedName>
    <definedName name="能率CLEL組立て" localSheetId="74">#REF!</definedName>
    <definedName name="能率CLEL組立て" localSheetId="75">#REF!</definedName>
    <definedName name="能率CLEL組立て" localSheetId="76">#REF!</definedName>
    <definedName name="能率CLEL組立て" localSheetId="77">#REF!</definedName>
    <definedName name="能率CLEL組立て" localSheetId="78">#REF!</definedName>
    <definedName name="能率CLEL組立て" localSheetId="79">#REF!</definedName>
    <definedName name="能率CLEL組立て" localSheetId="80">#REF!</definedName>
    <definedName name="能率CLEL組立て" localSheetId="81">#REF!</definedName>
    <definedName name="能率CLEL組立て" localSheetId="82">#REF!</definedName>
    <definedName name="能率CLEL組立て" localSheetId="83">#REF!</definedName>
    <definedName name="能率CLEL組立て" localSheetId="84">#REF!</definedName>
    <definedName name="能率CLEL組立て" localSheetId="85">#REF!</definedName>
    <definedName name="能率CLEL組立て" localSheetId="86">#REF!</definedName>
    <definedName name="能率CLEL組立て" localSheetId="87">#REF!</definedName>
    <definedName name="能率CLEL組立て" localSheetId="88">#REF!</definedName>
    <definedName name="能率CLEL組立て" localSheetId="89">#REF!</definedName>
    <definedName name="能率CLEL組立て" localSheetId="90">#REF!</definedName>
    <definedName name="能率CLEL組立て" localSheetId="91">#REF!</definedName>
    <definedName name="能率CLEL組立て" localSheetId="92">#REF!</definedName>
    <definedName name="能率CLEL組立て" localSheetId="93">#REF!</definedName>
    <definedName name="能率CLEL組立て" localSheetId="94">#REF!</definedName>
    <definedName name="能率CLEL組立て" localSheetId="95">#REF!</definedName>
    <definedName name="能率CLEL組立て" localSheetId="96">#REF!</definedName>
    <definedName name="能率CLEL組立て" localSheetId="97">#REF!</definedName>
    <definedName name="能率CLEL組立て" localSheetId="98">#REF!</definedName>
    <definedName name="能率CLEL組立て" localSheetId="99">#REF!</definedName>
    <definedName name="能率CLEL組立て" localSheetId="15">#REF!</definedName>
    <definedName name="能率CLEL組立て" localSheetId="16">#REF!</definedName>
    <definedName name="能率CLEL組立て" localSheetId="17">#REF!</definedName>
    <definedName name="能率CLEL組立て" localSheetId="18">#REF!</definedName>
    <definedName name="能率CLEL組立て" localSheetId="19">#REF!</definedName>
    <definedName name="能率CLEL組立て" localSheetId="20">#REF!</definedName>
    <definedName name="能率CLEL組立て" localSheetId="21">#REF!</definedName>
    <definedName name="能率CLEL組立て" localSheetId="14">#REF!</definedName>
    <definedName name="能率CLEL組立て" localSheetId="7">#REF!</definedName>
    <definedName name="能率CLEL組立て" localSheetId="8">#REF!</definedName>
    <definedName name="能率CLEL組立て" localSheetId="9">#REF!</definedName>
    <definedName name="能率CLEL組立て" localSheetId="10">#REF!</definedName>
    <definedName name="能率CLEL組立て" localSheetId="11">#REF!</definedName>
    <definedName name="能率CLEL組立て" localSheetId="12">#REF!</definedName>
    <definedName name="能率CLEL組立て" localSheetId="13">#REF!</definedName>
    <definedName name="能率CLEL組立て" localSheetId="5">#REF!</definedName>
    <definedName name="能率CLEL組立て" localSheetId="6">#REF!</definedName>
    <definedName name="能率CLEL組立て">#REF!</definedName>
    <definedName name="能率MK組立GH" localSheetId="22">#REF!</definedName>
    <definedName name="能率MK組立GH" localSheetId="23">#REF!</definedName>
    <definedName name="能率MK組立GH" localSheetId="24">#REF!</definedName>
    <definedName name="能率MK組立GH" localSheetId="25">#REF!</definedName>
    <definedName name="能率MK組立GH" localSheetId="26">#REF!</definedName>
    <definedName name="能率MK組立GH" localSheetId="27">#REF!</definedName>
    <definedName name="能率MK組立GH" localSheetId="28">#REF!</definedName>
    <definedName name="能率MK組立GH" localSheetId="29">#REF!</definedName>
    <definedName name="能率MK組立GH" localSheetId="30">#REF!</definedName>
    <definedName name="能率MK組立GH" localSheetId="31">#REF!</definedName>
    <definedName name="能率MK組立GH" localSheetId="32">#REF!</definedName>
    <definedName name="能率MK組立GH" localSheetId="33">#REF!</definedName>
    <definedName name="能率MK組立GH" localSheetId="34">#REF!</definedName>
    <definedName name="能率MK組立GH" localSheetId="35">#REF!</definedName>
    <definedName name="能率MK組立GH" localSheetId="36">#REF!</definedName>
    <definedName name="能率MK組立GH" localSheetId="37">#REF!</definedName>
    <definedName name="能率MK組立GH" localSheetId="38">#REF!</definedName>
    <definedName name="能率MK組立GH" localSheetId="39">#REF!</definedName>
    <definedName name="能率MK組立GH" localSheetId="40">#REF!</definedName>
    <definedName name="能率MK組立GH" localSheetId="41">#REF!</definedName>
    <definedName name="能率MK組立GH" localSheetId="42">#REF!</definedName>
    <definedName name="能率MK組立GH" localSheetId="45">#REF!</definedName>
    <definedName name="能率MK組立GH" localSheetId="43">#REF!</definedName>
    <definedName name="能率MK組立GH" localSheetId="44">#REF!</definedName>
    <definedName name="能率MK組立GH" localSheetId="46">#REF!</definedName>
    <definedName name="能率MK組立GH" localSheetId="47">#REF!</definedName>
    <definedName name="能率MK組立GH" localSheetId="48">#REF!</definedName>
    <definedName name="能率MK組立GH" localSheetId="49">#REF!</definedName>
    <definedName name="能率MK組立GH" localSheetId="50">#REF!</definedName>
    <definedName name="能率MK組立GH" localSheetId="51">#REF!</definedName>
    <definedName name="能率MK組立GH" localSheetId="52">#REF!</definedName>
    <definedName name="能率MK組立GH" localSheetId="53">#REF!</definedName>
    <definedName name="能率MK組立GH" localSheetId="54">#REF!</definedName>
    <definedName name="能率MK組立GH" localSheetId="55">#REF!</definedName>
    <definedName name="能率MK組立GH" localSheetId="56">#REF!</definedName>
    <definedName name="能率MK組立GH" localSheetId="57">#REF!</definedName>
    <definedName name="能率MK組立GH" localSheetId="58">#REF!</definedName>
    <definedName name="能率MK組立GH" localSheetId="59">#REF!</definedName>
    <definedName name="能率MK組立GH" localSheetId="60">#REF!</definedName>
    <definedName name="能率MK組立GH" localSheetId="61">#REF!</definedName>
    <definedName name="能率MK組立GH" localSheetId="62">#REF!</definedName>
    <definedName name="能率MK組立GH" localSheetId="63">#REF!</definedName>
    <definedName name="能率MK組立GH" localSheetId="64">#REF!</definedName>
    <definedName name="能率MK組立GH" localSheetId="65">#REF!</definedName>
    <definedName name="能率MK組立GH" localSheetId="66">#REF!</definedName>
    <definedName name="能率MK組立GH" localSheetId="67">#REF!</definedName>
    <definedName name="能率MK組立GH" localSheetId="68">#REF!</definedName>
    <definedName name="能率MK組立GH" localSheetId="69">#REF!</definedName>
    <definedName name="能率MK組立GH" localSheetId="70">#REF!</definedName>
    <definedName name="能率MK組立GH" localSheetId="71">#REF!</definedName>
    <definedName name="能率MK組立GH" localSheetId="72">#REF!</definedName>
    <definedName name="能率MK組立GH" localSheetId="73">#REF!</definedName>
    <definedName name="能率MK組立GH" localSheetId="74">#REF!</definedName>
    <definedName name="能率MK組立GH" localSheetId="75">#REF!</definedName>
    <definedName name="能率MK組立GH" localSheetId="76">#REF!</definedName>
    <definedName name="能率MK組立GH" localSheetId="77">#REF!</definedName>
    <definedName name="能率MK組立GH" localSheetId="78">#REF!</definedName>
    <definedName name="能率MK組立GH" localSheetId="79">#REF!</definedName>
    <definedName name="能率MK組立GH" localSheetId="80">#REF!</definedName>
    <definedName name="能率MK組立GH" localSheetId="81">#REF!</definedName>
    <definedName name="能率MK組立GH" localSheetId="82">#REF!</definedName>
    <definedName name="能率MK組立GH" localSheetId="83">#REF!</definedName>
    <definedName name="能率MK組立GH" localSheetId="84">#REF!</definedName>
    <definedName name="能率MK組立GH" localSheetId="85">#REF!</definedName>
    <definedName name="能率MK組立GH" localSheetId="86">#REF!</definedName>
    <definedName name="能率MK組立GH" localSheetId="87">#REF!</definedName>
    <definedName name="能率MK組立GH" localSheetId="88">#REF!</definedName>
    <definedName name="能率MK組立GH" localSheetId="89">#REF!</definedName>
    <definedName name="能率MK組立GH" localSheetId="90">#REF!</definedName>
    <definedName name="能率MK組立GH" localSheetId="91">#REF!</definedName>
    <definedName name="能率MK組立GH" localSheetId="92">#REF!</definedName>
    <definedName name="能率MK組立GH" localSheetId="93">#REF!</definedName>
    <definedName name="能率MK組立GH" localSheetId="94">#REF!</definedName>
    <definedName name="能率MK組立GH" localSheetId="95">#REF!</definedName>
    <definedName name="能率MK組立GH" localSheetId="96">#REF!</definedName>
    <definedName name="能率MK組立GH" localSheetId="97">#REF!</definedName>
    <definedName name="能率MK組立GH" localSheetId="98">#REF!</definedName>
    <definedName name="能率MK組立GH" localSheetId="99">#REF!</definedName>
    <definedName name="能率MK組立GH" localSheetId="15">#REF!</definedName>
    <definedName name="能率MK組立GH" localSheetId="16">#REF!</definedName>
    <definedName name="能率MK組立GH" localSheetId="17">#REF!</definedName>
    <definedName name="能率MK組立GH" localSheetId="18">#REF!</definedName>
    <definedName name="能率MK組立GH" localSheetId="19">#REF!</definedName>
    <definedName name="能率MK組立GH" localSheetId="20">#REF!</definedName>
    <definedName name="能率MK組立GH" localSheetId="21">#REF!</definedName>
    <definedName name="能率MK組立GH" localSheetId="14">#REF!</definedName>
    <definedName name="能率MK組立GH" localSheetId="7">#REF!</definedName>
    <definedName name="能率MK組立GH" localSheetId="8">#REF!</definedName>
    <definedName name="能率MK組立GH" localSheetId="9">#REF!</definedName>
    <definedName name="能率MK組立GH" localSheetId="10">#REF!</definedName>
    <definedName name="能率MK組立GH" localSheetId="11">#REF!</definedName>
    <definedName name="能率MK組立GH" localSheetId="12">#REF!</definedName>
    <definedName name="能率MK組立GH" localSheetId="13">#REF!</definedName>
    <definedName name="能率MK組立GH" localSheetId="5">#REF!</definedName>
    <definedName name="能率MK組立GH" localSheetId="6">#REF!</definedName>
    <definedName name="能率MK組立GH">#REF!</definedName>
    <definedName name="能率MK部品GH" localSheetId="22">#REF!</definedName>
    <definedName name="能率MK部品GH" localSheetId="23">#REF!</definedName>
    <definedName name="能率MK部品GH" localSheetId="24">#REF!</definedName>
    <definedName name="能率MK部品GH" localSheetId="25">#REF!</definedName>
    <definedName name="能率MK部品GH" localSheetId="26">#REF!</definedName>
    <definedName name="能率MK部品GH" localSheetId="27">#REF!</definedName>
    <definedName name="能率MK部品GH" localSheetId="28">#REF!</definedName>
    <definedName name="能率MK部品GH" localSheetId="29">#REF!</definedName>
    <definedName name="能率MK部品GH" localSheetId="30">#REF!</definedName>
    <definedName name="能率MK部品GH" localSheetId="31">#REF!</definedName>
    <definedName name="能率MK部品GH" localSheetId="32">#REF!</definedName>
    <definedName name="能率MK部品GH" localSheetId="33">#REF!</definedName>
    <definedName name="能率MK部品GH" localSheetId="34">#REF!</definedName>
    <definedName name="能率MK部品GH" localSheetId="35">#REF!</definedName>
    <definedName name="能率MK部品GH" localSheetId="36">#REF!</definedName>
    <definedName name="能率MK部品GH" localSheetId="37">#REF!</definedName>
    <definedName name="能率MK部品GH" localSheetId="38">#REF!</definedName>
    <definedName name="能率MK部品GH" localSheetId="39">#REF!</definedName>
    <definedName name="能率MK部品GH" localSheetId="40">#REF!</definedName>
    <definedName name="能率MK部品GH" localSheetId="41">#REF!</definedName>
    <definedName name="能率MK部品GH" localSheetId="42">#REF!</definedName>
    <definedName name="能率MK部品GH" localSheetId="45">#REF!</definedName>
    <definedName name="能率MK部品GH" localSheetId="43">#REF!</definedName>
    <definedName name="能率MK部品GH" localSheetId="44">#REF!</definedName>
    <definedName name="能率MK部品GH" localSheetId="46">#REF!</definedName>
    <definedName name="能率MK部品GH" localSheetId="47">#REF!</definedName>
    <definedName name="能率MK部品GH" localSheetId="48">#REF!</definedName>
    <definedName name="能率MK部品GH" localSheetId="49">#REF!</definedName>
    <definedName name="能率MK部品GH" localSheetId="50">#REF!</definedName>
    <definedName name="能率MK部品GH" localSheetId="51">#REF!</definedName>
    <definedName name="能率MK部品GH" localSheetId="52">#REF!</definedName>
    <definedName name="能率MK部品GH" localSheetId="53">#REF!</definedName>
    <definedName name="能率MK部品GH" localSheetId="54">#REF!</definedName>
    <definedName name="能率MK部品GH" localSheetId="55">#REF!</definedName>
    <definedName name="能率MK部品GH" localSheetId="56">#REF!</definedName>
    <definedName name="能率MK部品GH" localSheetId="57">#REF!</definedName>
    <definedName name="能率MK部品GH" localSheetId="58">#REF!</definedName>
    <definedName name="能率MK部品GH" localSheetId="59">#REF!</definedName>
    <definedName name="能率MK部品GH" localSheetId="60">#REF!</definedName>
    <definedName name="能率MK部品GH" localSheetId="61">#REF!</definedName>
    <definedName name="能率MK部品GH" localSheetId="62">#REF!</definedName>
    <definedName name="能率MK部品GH" localSheetId="63">#REF!</definedName>
    <definedName name="能率MK部品GH" localSheetId="64">#REF!</definedName>
    <definedName name="能率MK部品GH" localSheetId="65">#REF!</definedName>
    <definedName name="能率MK部品GH" localSheetId="66">#REF!</definedName>
    <definedName name="能率MK部品GH" localSheetId="67">#REF!</definedName>
    <definedName name="能率MK部品GH" localSheetId="68">#REF!</definedName>
    <definedName name="能率MK部品GH" localSheetId="69">#REF!</definedName>
    <definedName name="能率MK部品GH" localSheetId="70">#REF!</definedName>
    <definedName name="能率MK部品GH" localSheetId="71">#REF!</definedName>
    <definedName name="能率MK部品GH" localSheetId="72">#REF!</definedName>
    <definedName name="能率MK部品GH" localSheetId="73">#REF!</definedName>
    <definedName name="能率MK部品GH" localSheetId="74">#REF!</definedName>
    <definedName name="能率MK部品GH" localSheetId="75">#REF!</definedName>
    <definedName name="能率MK部品GH" localSheetId="76">#REF!</definedName>
    <definedName name="能率MK部品GH" localSheetId="77">#REF!</definedName>
    <definedName name="能率MK部品GH" localSheetId="78">#REF!</definedName>
    <definedName name="能率MK部品GH" localSheetId="79">#REF!</definedName>
    <definedName name="能率MK部品GH" localSheetId="80">#REF!</definedName>
    <definedName name="能率MK部品GH" localSheetId="81">#REF!</definedName>
    <definedName name="能率MK部品GH" localSheetId="82">#REF!</definedName>
    <definedName name="能率MK部品GH" localSheetId="83">#REF!</definedName>
    <definedName name="能率MK部品GH" localSheetId="84">#REF!</definedName>
    <definedName name="能率MK部品GH" localSheetId="85">#REF!</definedName>
    <definedName name="能率MK部品GH" localSheetId="86">#REF!</definedName>
    <definedName name="能率MK部品GH" localSheetId="87">#REF!</definedName>
    <definedName name="能率MK部品GH" localSheetId="88">#REF!</definedName>
    <definedName name="能率MK部品GH" localSheetId="89">#REF!</definedName>
    <definedName name="能率MK部品GH" localSheetId="90">#REF!</definedName>
    <definedName name="能率MK部品GH" localSheetId="91">#REF!</definedName>
    <definedName name="能率MK部品GH" localSheetId="92">#REF!</definedName>
    <definedName name="能率MK部品GH" localSheetId="93">#REF!</definedName>
    <definedName name="能率MK部品GH" localSheetId="94">#REF!</definedName>
    <definedName name="能率MK部品GH" localSheetId="95">#REF!</definedName>
    <definedName name="能率MK部品GH" localSheetId="96">#REF!</definedName>
    <definedName name="能率MK部品GH" localSheetId="97">#REF!</definedName>
    <definedName name="能率MK部品GH" localSheetId="98">#REF!</definedName>
    <definedName name="能率MK部品GH" localSheetId="99">#REF!</definedName>
    <definedName name="能率MK部品GH" localSheetId="15">#REF!</definedName>
    <definedName name="能率MK部品GH" localSheetId="16">#REF!</definedName>
    <definedName name="能率MK部品GH" localSheetId="17">#REF!</definedName>
    <definedName name="能率MK部品GH" localSheetId="18">#REF!</definedName>
    <definedName name="能率MK部品GH" localSheetId="19">#REF!</definedName>
    <definedName name="能率MK部品GH" localSheetId="20">#REF!</definedName>
    <definedName name="能率MK部品GH" localSheetId="21">#REF!</definedName>
    <definedName name="能率MK部品GH" localSheetId="14">#REF!</definedName>
    <definedName name="能率MK部品GH" localSheetId="7">#REF!</definedName>
    <definedName name="能率MK部品GH" localSheetId="8">#REF!</definedName>
    <definedName name="能率MK部品GH" localSheetId="9">#REF!</definedName>
    <definedName name="能率MK部品GH" localSheetId="10">#REF!</definedName>
    <definedName name="能率MK部品GH" localSheetId="11">#REF!</definedName>
    <definedName name="能率MK部品GH" localSheetId="12">#REF!</definedName>
    <definedName name="能率MK部品GH" localSheetId="13">#REF!</definedName>
    <definedName name="能率MK部品GH" localSheetId="5">#REF!</definedName>
    <definedName name="能率MK部品GH" localSheetId="6">#REF!</definedName>
    <definedName name="能率MK部品GH">#REF!</definedName>
    <definedName name="能率ｹｰｽ成形" localSheetId="45">#REF!</definedName>
    <definedName name="能率ｹｰｽ成形" localSheetId="43">#REF!</definedName>
    <definedName name="能率ｹｰｽ成形" localSheetId="44">#REF!</definedName>
    <definedName name="能率ｹｰｽ成形" localSheetId="46">#REF!</definedName>
    <definedName name="能率ｹｰｽ成形" localSheetId="47">#REF!</definedName>
    <definedName name="能率ｹｰｽ成形" localSheetId="48">#REF!</definedName>
    <definedName name="能率ｹｰｽ成形" localSheetId="49">#REF!</definedName>
    <definedName name="能率ｹｰｽ成形" localSheetId="50">#REF!</definedName>
    <definedName name="能率ｹｰｽ成形" localSheetId="51">#REF!</definedName>
    <definedName name="能率ｹｰｽ成形" localSheetId="52">#REF!</definedName>
    <definedName name="能率ｹｰｽ成形" localSheetId="53">#REF!</definedName>
    <definedName name="能率ｹｰｽ成形" localSheetId="54">#REF!</definedName>
    <definedName name="能率ｹｰｽ成形" localSheetId="55">#REF!</definedName>
    <definedName name="能率ｹｰｽ成形" localSheetId="56">#REF!</definedName>
    <definedName name="能率ｹｰｽ成形" localSheetId="57">#REF!</definedName>
    <definedName name="能率ｹｰｽ成形" localSheetId="58">#REF!</definedName>
    <definedName name="能率ｹｰｽ成形" localSheetId="59">#REF!</definedName>
    <definedName name="能率ｹｰｽ成形" localSheetId="60">#REF!</definedName>
    <definedName name="能率ｹｰｽ成形" localSheetId="61">#REF!</definedName>
    <definedName name="能率ｹｰｽ成形" localSheetId="62">#REF!</definedName>
    <definedName name="能率ｹｰｽ成形" localSheetId="63">#REF!</definedName>
    <definedName name="能率ｹｰｽ成形" localSheetId="64">#REF!</definedName>
    <definedName name="能率ｹｰｽ成形" localSheetId="65">#REF!</definedName>
    <definedName name="能率ｹｰｽ成形" localSheetId="66">#REF!</definedName>
    <definedName name="能率ｹｰｽ成形" localSheetId="67">#REF!</definedName>
    <definedName name="能率ｹｰｽ成形" localSheetId="68">#REF!</definedName>
    <definedName name="能率ｹｰｽ成形" localSheetId="69">#REF!</definedName>
    <definedName name="能率ｹｰｽ成形" localSheetId="70">#REF!</definedName>
    <definedName name="能率ｹｰｽ成形" localSheetId="71">#REF!</definedName>
    <definedName name="能率ｹｰｽ成形" localSheetId="72">#REF!</definedName>
    <definedName name="能率ｹｰｽ成形" localSheetId="73">#REF!</definedName>
    <definedName name="能率ｹｰｽ成形" localSheetId="74">#REF!</definedName>
    <definedName name="能率ｹｰｽ成形" localSheetId="75">#REF!</definedName>
    <definedName name="能率ｹｰｽ成形" localSheetId="76">#REF!</definedName>
    <definedName name="能率ｹｰｽ成形" localSheetId="77">#REF!</definedName>
    <definedName name="能率ｹｰｽ成形" localSheetId="78">#REF!</definedName>
    <definedName name="能率ｹｰｽ成形" localSheetId="79">#REF!</definedName>
    <definedName name="能率ｹｰｽ成形" localSheetId="80">#REF!</definedName>
    <definedName name="能率ｹｰｽ成形" localSheetId="81">#REF!</definedName>
    <definedName name="能率ｹｰｽ成形" localSheetId="82">#REF!</definedName>
    <definedName name="能率ｹｰｽ成形" localSheetId="83">#REF!</definedName>
    <definedName name="能率ｹｰｽ成形" localSheetId="84">#REF!</definedName>
    <definedName name="能率ｹｰｽ成形" localSheetId="85">#REF!</definedName>
    <definedName name="能率ｹｰｽ成形" localSheetId="86">#REF!</definedName>
    <definedName name="能率ｹｰｽ成形" localSheetId="87">#REF!</definedName>
    <definedName name="能率ｹｰｽ成形" localSheetId="88">#REF!</definedName>
    <definedName name="能率ｹｰｽ成形" localSheetId="89">#REF!</definedName>
    <definedName name="能率ｹｰｽ成形" localSheetId="90">#REF!</definedName>
    <definedName name="能率ｹｰｽ成形" localSheetId="91">#REF!</definedName>
    <definedName name="能率ｹｰｽ成形" localSheetId="92">#REF!</definedName>
    <definedName name="能率ｹｰｽ成形" localSheetId="93">#REF!</definedName>
    <definedName name="能率ｹｰｽ成形" localSheetId="94">#REF!</definedName>
    <definedName name="能率ｹｰｽ成形" localSheetId="95">#REF!</definedName>
    <definedName name="能率ｹｰｽ成形" localSheetId="96">#REF!</definedName>
    <definedName name="能率ｹｰｽ成形" localSheetId="97">#REF!</definedName>
    <definedName name="能率ｹｰｽ成形" localSheetId="98">#REF!</definedName>
    <definedName name="能率ｹｰｽ成形" localSheetId="99">#REF!</definedName>
    <definedName name="能率ｹｰｽ成形">#REF!</definedName>
    <definedName name="能率ｹｰｽ塗装" localSheetId="45">#REF!</definedName>
    <definedName name="能率ｹｰｽ塗装" localSheetId="43">#REF!</definedName>
    <definedName name="能率ｹｰｽ塗装" localSheetId="44">#REF!</definedName>
    <definedName name="能率ｹｰｽ塗装" localSheetId="46">#REF!</definedName>
    <definedName name="能率ｹｰｽ塗装" localSheetId="47">#REF!</definedName>
    <definedName name="能率ｹｰｽ塗装" localSheetId="48">#REF!</definedName>
    <definedName name="能率ｹｰｽ塗装" localSheetId="49">#REF!</definedName>
    <definedName name="能率ｹｰｽ塗装" localSheetId="50">#REF!</definedName>
    <definedName name="能率ｹｰｽ塗装" localSheetId="51">#REF!</definedName>
    <definedName name="能率ｹｰｽ塗装" localSheetId="52">#REF!</definedName>
    <definedName name="能率ｹｰｽ塗装" localSheetId="53">#REF!</definedName>
    <definedName name="能率ｹｰｽ塗装" localSheetId="54">#REF!</definedName>
    <definedName name="能率ｹｰｽ塗装" localSheetId="55">#REF!</definedName>
    <definedName name="能率ｹｰｽ塗装" localSheetId="56">#REF!</definedName>
    <definedName name="能率ｹｰｽ塗装" localSheetId="57">#REF!</definedName>
    <definedName name="能率ｹｰｽ塗装" localSheetId="58">#REF!</definedName>
    <definedName name="能率ｹｰｽ塗装" localSheetId="59">#REF!</definedName>
    <definedName name="能率ｹｰｽ塗装" localSheetId="60">#REF!</definedName>
    <definedName name="能率ｹｰｽ塗装" localSheetId="61">#REF!</definedName>
    <definedName name="能率ｹｰｽ塗装" localSheetId="62">#REF!</definedName>
    <definedName name="能率ｹｰｽ塗装" localSheetId="63">#REF!</definedName>
    <definedName name="能率ｹｰｽ塗装" localSheetId="64">#REF!</definedName>
    <definedName name="能率ｹｰｽ塗装" localSheetId="65">#REF!</definedName>
    <definedName name="能率ｹｰｽ塗装" localSheetId="66">#REF!</definedName>
    <definedName name="能率ｹｰｽ塗装" localSheetId="67">#REF!</definedName>
    <definedName name="能率ｹｰｽ塗装" localSheetId="68">#REF!</definedName>
    <definedName name="能率ｹｰｽ塗装" localSheetId="69">#REF!</definedName>
    <definedName name="能率ｹｰｽ塗装" localSheetId="70">#REF!</definedName>
    <definedName name="能率ｹｰｽ塗装" localSheetId="71">#REF!</definedName>
    <definedName name="能率ｹｰｽ塗装" localSheetId="72">#REF!</definedName>
    <definedName name="能率ｹｰｽ塗装" localSheetId="73">#REF!</definedName>
    <definedName name="能率ｹｰｽ塗装" localSheetId="74">#REF!</definedName>
    <definedName name="能率ｹｰｽ塗装" localSheetId="75">#REF!</definedName>
    <definedName name="能率ｹｰｽ塗装" localSheetId="76">#REF!</definedName>
    <definedName name="能率ｹｰｽ塗装" localSheetId="77">#REF!</definedName>
    <definedName name="能率ｹｰｽ塗装" localSheetId="78">#REF!</definedName>
    <definedName name="能率ｹｰｽ塗装" localSheetId="79">#REF!</definedName>
    <definedName name="能率ｹｰｽ塗装" localSheetId="80">#REF!</definedName>
    <definedName name="能率ｹｰｽ塗装" localSheetId="81">#REF!</definedName>
    <definedName name="能率ｹｰｽ塗装" localSheetId="82">#REF!</definedName>
    <definedName name="能率ｹｰｽ塗装" localSheetId="83">#REF!</definedName>
    <definedName name="能率ｹｰｽ塗装" localSheetId="84">#REF!</definedName>
    <definedName name="能率ｹｰｽ塗装" localSheetId="85">#REF!</definedName>
    <definedName name="能率ｹｰｽ塗装" localSheetId="86">#REF!</definedName>
    <definedName name="能率ｹｰｽ塗装" localSheetId="87">#REF!</definedName>
    <definedName name="能率ｹｰｽ塗装" localSheetId="88">#REF!</definedName>
    <definedName name="能率ｹｰｽ塗装" localSheetId="89">#REF!</definedName>
    <definedName name="能率ｹｰｽ塗装" localSheetId="90">#REF!</definedName>
    <definedName name="能率ｹｰｽ塗装" localSheetId="91">#REF!</definedName>
    <definedName name="能率ｹｰｽ塗装" localSheetId="92">#REF!</definedName>
    <definedName name="能率ｹｰｽ塗装" localSheetId="93">#REF!</definedName>
    <definedName name="能率ｹｰｽ塗装" localSheetId="94">#REF!</definedName>
    <definedName name="能率ｹｰｽ塗装" localSheetId="95">#REF!</definedName>
    <definedName name="能率ｹｰｽ塗装" localSheetId="96">#REF!</definedName>
    <definedName name="能率ｹｰｽ塗装" localSheetId="97">#REF!</definedName>
    <definedName name="能率ｹｰｽ塗装" localSheetId="98">#REF!</definedName>
    <definedName name="能率ｹｰｽ塗装" localSheetId="99">#REF!</definedName>
    <definedName name="能率ｹｰｽ塗装">#REF!</definedName>
    <definedName name="能率ｼｰﾄSMT" localSheetId="45">#REF!</definedName>
    <definedName name="能率ｼｰﾄSMT" localSheetId="43">#REF!</definedName>
    <definedName name="能率ｼｰﾄSMT" localSheetId="44">#REF!</definedName>
    <definedName name="能率ｼｰﾄSMT" localSheetId="46">#REF!</definedName>
    <definedName name="能率ｼｰﾄSMT" localSheetId="47">#REF!</definedName>
    <definedName name="能率ｼｰﾄSMT" localSheetId="48">#REF!</definedName>
    <definedName name="能率ｼｰﾄSMT" localSheetId="49">#REF!</definedName>
    <definedName name="能率ｼｰﾄSMT" localSheetId="50">#REF!</definedName>
    <definedName name="能率ｼｰﾄSMT" localSheetId="51">#REF!</definedName>
    <definedName name="能率ｼｰﾄSMT" localSheetId="52">#REF!</definedName>
    <definedName name="能率ｼｰﾄSMT" localSheetId="53">#REF!</definedName>
    <definedName name="能率ｼｰﾄSMT" localSheetId="54">#REF!</definedName>
    <definedName name="能率ｼｰﾄSMT" localSheetId="55">#REF!</definedName>
    <definedName name="能率ｼｰﾄSMT" localSheetId="56">#REF!</definedName>
    <definedName name="能率ｼｰﾄSMT" localSheetId="57">#REF!</definedName>
    <definedName name="能率ｼｰﾄSMT" localSheetId="58">#REF!</definedName>
    <definedName name="能率ｼｰﾄSMT" localSheetId="59">#REF!</definedName>
    <definedName name="能率ｼｰﾄSMT" localSheetId="60">#REF!</definedName>
    <definedName name="能率ｼｰﾄSMT" localSheetId="61">#REF!</definedName>
    <definedName name="能率ｼｰﾄSMT" localSheetId="62">#REF!</definedName>
    <definedName name="能率ｼｰﾄSMT" localSheetId="63">#REF!</definedName>
    <definedName name="能率ｼｰﾄSMT" localSheetId="64">#REF!</definedName>
    <definedName name="能率ｼｰﾄSMT" localSheetId="65">#REF!</definedName>
    <definedName name="能率ｼｰﾄSMT" localSheetId="66">#REF!</definedName>
    <definedName name="能率ｼｰﾄSMT" localSheetId="67">#REF!</definedName>
    <definedName name="能率ｼｰﾄSMT" localSheetId="68">#REF!</definedName>
    <definedName name="能率ｼｰﾄSMT" localSheetId="69">#REF!</definedName>
    <definedName name="能率ｼｰﾄSMT" localSheetId="70">#REF!</definedName>
    <definedName name="能率ｼｰﾄSMT" localSheetId="71">#REF!</definedName>
    <definedName name="能率ｼｰﾄSMT" localSheetId="72">#REF!</definedName>
    <definedName name="能率ｼｰﾄSMT" localSheetId="73">#REF!</definedName>
    <definedName name="能率ｼｰﾄSMT" localSheetId="74">#REF!</definedName>
    <definedName name="能率ｼｰﾄSMT" localSheetId="75">#REF!</definedName>
    <definedName name="能率ｼｰﾄSMT" localSheetId="76">#REF!</definedName>
    <definedName name="能率ｼｰﾄSMT" localSheetId="77">#REF!</definedName>
    <definedName name="能率ｼｰﾄSMT" localSheetId="78">#REF!</definedName>
    <definedName name="能率ｼｰﾄSMT" localSheetId="79">#REF!</definedName>
    <definedName name="能率ｼｰﾄSMT" localSheetId="80">#REF!</definedName>
    <definedName name="能率ｼｰﾄSMT" localSheetId="81">#REF!</definedName>
    <definedName name="能率ｼｰﾄSMT" localSheetId="82">#REF!</definedName>
    <definedName name="能率ｼｰﾄSMT" localSheetId="83">#REF!</definedName>
    <definedName name="能率ｼｰﾄSMT" localSheetId="84">#REF!</definedName>
    <definedName name="能率ｼｰﾄSMT" localSheetId="85">#REF!</definedName>
    <definedName name="能率ｼｰﾄSMT" localSheetId="86">#REF!</definedName>
    <definedName name="能率ｼｰﾄSMT" localSheetId="87">#REF!</definedName>
    <definedName name="能率ｼｰﾄSMT" localSheetId="88">#REF!</definedName>
    <definedName name="能率ｼｰﾄSMT" localSheetId="89">#REF!</definedName>
    <definedName name="能率ｼｰﾄSMT" localSheetId="90">#REF!</definedName>
    <definedName name="能率ｼｰﾄSMT" localSheetId="91">#REF!</definedName>
    <definedName name="能率ｼｰﾄSMT" localSheetId="92">#REF!</definedName>
    <definedName name="能率ｼｰﾄSMT" localSheetId="93">#REF!</definedName>
    <definedName name="能率ｼｰﾄSMT" localSheetId="94">#REF!</definedName>
    <definedName name="能率ｼｰﾄSMT" localSheetId="95">#REF!</definedName>
    <definedName name="能率ｼｰﾄSMT" localSheetId="96">#REF!</definedName>
    <definedName name="能率ｼｰﾄSMT" localSheetId="97">#REF!</definedName>
    <definedName name="能率ｼｰﾄSMT" localSheetId="98">#REF!</definedName>
    <definedName name="能率ｼｰﾄSMT" localSheetId="99">#REF!</definedName>
    <definedName name="能率ｼｰﾄSMT">#REF!</definedName>
    <definedName name="能率ｼｰﾄ自挿" localSheetId="45">#REF!</definedName>
    <definedName name="能率ｼｰﾄ自挿" localSheetId="43">#REF!</definedName>
    <definedName name="能率ｼｰﾄ自挿" localSheetId="44">#REF!</definedName>
    <definedName name="能率ｼｰﾄ自挿" localSheetId="46">#REF!</definedName>
    <definedName name="能率ｼｰﾄ自挿" localSheetId="47">#REF!</definedName>
    <definedName name="能率ｼｰﾄ自挿" localSheetId="48">#REF!</definedName>
    <definedName name="能率ｼｰﾄ自挿" localSheetId="49">#REF!</definedName>
    <definedName name="能率ｼｰﾄ自挿" localSheetId="50">#REF!</definedName>
    <definedName name="能率ｼｰﾄ自挿" localSheetId="51">#REF!</definedName>
    <definedName name="能率ｼｰﾄ自挿" localSheetId="52">#REF!</definedName>
    <definedName name="能率ｼｰﾄ自挿" localSheetId="53">#REF!</definedName>
    <definedName name="能率ｼｰﾄ自挿" localSheetId="54">#REF!</definedName>
    <definedName name="能率ｼｰﾄ自挿" localSheetId="55">#REF!</definedName>
    <definedName name="能率ｼｰﾄ自挿" localSheetId="56">#REF!</definedName>
    <definedName name="能率ｼｰﾄ自挿" localSheetId="57">#REF!</definedName>
    <definedName name="能率ｼｰﾄ自挿" localSheetId="58">#REF!</definedName>
    <definedName name="能率ｼｰﾄ自挿" localSheetId="59">#REF!</definedName>
    <definedName name="能率ｼｰﾄ自挿" localSheetId="60">#REF!</definedName>
    <definedName name="能率ｼｰﾄ自挿" localSheetId="61">#REF!</definedName>
    <definedName name="能率ｼｰﾄ自挿" localSheetId="62">#REF!</definedName>
    <definedName name="能率ｼｰﾄ自挿" localSheetId="63">#REF!</definedName>
    <definedName name="能率ｼｰﾄ自挿" localSheetId="64">#REF!</definedName>
    <definedName name="能率ｼｰﾄ自挿" localSheetId="65">#REF!</definedName>
    <definedName name="能率ｼｰﾄ自挿" localSheetId="66">#REF!</definedName>
    <definedName name="能率ｼｰﾄ自挿" localSheetId="67">#REF!</definedName>
    <definedName name="能率ｼｰﾄ自挿" localSheetId="68">#REF!</definedName>
    <definedName name="能率ｼｰﾄ自挿" localSheetId="69">#REF!</definedName>
    <definedName name="能率ｼｰﾄ自挿" localSheetId="70">#REF!</definedName>
    <definedName name="能率ｼｰﾄ自挿" localSheetId="71">#REF!</definedName>
    <definedName name="能率ｼｰﾄ自挿" localSheetId="72">#REF!</definedName>
    <definedName name="能率ｼｰﾄ自挿" localSheetId="73">#REF!</definedName>
    <definedName name="能率ｼｰﾄ自挿" localSheetId="74">#REF!</definedName>
    <definedName name="能率ｼｰﾄ自挿" localSheetId="75">#REF!</definedName>
    <definedName name="能率ｼｰﾄ自挿" localSheetId="76">#REF!</definedName>
    <definedName name="能率ｼｰﾄ自挿" localSheetId="77">#REF!</definedName>
    <definedName name="能率ｼｰﾄ自挿" localSheetId="78">#REF!</definedName>
    <definedName name="能率ｼｰﾄ自挿" localSheetId="79">#REF!</definedName>
    <definedName name="能率ｼｰﾄ自挿" localSheetId="80">#REF!</definedName>
    <definedName name="能率ｼｰﾄ自挿" localSheetId="81">#REF!</definedName>
    <definedName name="能率ｼｰﾄ自挿" localSheetId="82">#REF!</definedName>
    <definedName name="能率ｼｰﾄ自挿" localSheetId="83">#REF!</definedName>
    <definedName name="能率ｼｰﾄ自挿" localSheetId="84">#REF!</definedName>
    <definedName name="能率ｼｰﾄ自挿" localSheetId="85">#REF!</definedName>
    <definedName name="能率ｼｰﾄ自挿" localSheetId="86">#REF!</definedName>
    <definedName name="能率ｼｰﾄ自挿" localSheetId="87">#REF!</definedName>
    <definedName name="能率ｼｰﾄ自挿" localSheetId="88">#REF!</definedName>
    <definedName name="能率ｼｰﾄ自挿" localSheetId="89">#REF!</definedName>
    <definedName name="能率ｼｰﾄ自挿" localSheetId="90">#REF!</definedName>
    <definedName name="能率ｼｰﾄ自挿" localSheetId="91">#REF!</definedName>
    <definedName name="能率ｼｰﾄ自挿" localSheetId="92">#REF!</definedName>
    <definedName name="能率ｼｰﾄ自挿" localSheetId="93">#REF!</definedName>
    <definedName name="能率ｼｰﾄ自挿" localSheetId="94">#REF!</definedName>
    <definedName name="能率ｼｰﾄ自挿" localSheetId="95">#REF!</definedName>
    <definedName name="能率ｼｰﾄ自挿" localSheetId="96">#REF!</definedName>
    <definedName name="能率ｼｰﾄ自挿" localSheetId="97">#REF!</definedName>
    <definedName name="能率ｼｰﾄ自挿" localSheetId="98">#REF!</definedName>
    <definedName name="能率ｼｰﾄ自挿" localSheetId="99">#REF!</definedName>
    <definedName name="能率ｼｰﾄ自挿">#REF!</definedName>
    <definedName name="能率ｼｰﾄ手挿" localSheetId="45">#REF!</definedName>
    <definedName name="能率ｼｰﾄ手挿" localSheetId="43">#REF!</definedName>
    <definedName name="能率ｼｰﾄ手挿" localSheetId="44">#REF!</definedName>
    <definedName name="能率ｼｰﾄ手挿" localSheetId="46">#REF!</definedName>
    <definedName name="能率ｼｰﾄ手挿" localSheetId="47">#REF!</definedName>
    <definedName name="能率ｼｰﾄ手挿" localSheetId="48">#REF!</definedName>
    <definedName name="能率ｼｰﾄ手挿" localSheetId="49">#REF!</definedName>
    <definedName name="能率ｼｰﾄ手挿" localSheetId="50">#REF!</definedName>
    <definedName name="能率ｼｰﾄ手挿" localSheetId="51">#REF!</definedName>
    <definedName name="能率ｼｰﾄ手挿" localSheetId="52">#REF!</definedName>
    <definedName name="能率ｼｰﾄ手挿" localSheetId="53">#REF!</definedName>
    <definedName name="能率ｼｰﾄ手挿" localSheetId="54">#REF!</definedName>
    <definedName name="能率ｼｰﾄ手挿" localSheetId="55">#REF!</definedName>
    <definedName name="能率ｼｰﾄ手挿" localSheetId="56">#REF!</definedName>
    <definedName name="能率ｼｰﾄ手挿" localSheetId="57">#REF!</definedName>
    <definedName name="能率ｼｰﾄ手挿" localSheetId="58">#REF!</definedName>
    <definedName name="能率ｼｰﾄ手挿" localSheetId="59">#REF!</definedName>
    <definedName name="能率ｼｰﾄ手挿" localSheetId="60">#REF!</definedName>
    <definedName name="能率ｼｰﾄ手挿" localSheetId="61">#REF!</definedName>
    <definedName name="能率ｼｰﾄ手挿" localSheetId="62">#REF!</definedName>
    <definedName name="能率ｼｰﾄ手挿" localSheetId="63">#REF!</definedName>
    <definedName name="能率ｼｰﾄ手挿" localSheetId="64">#REF!</definedName>
    <definedName name="能率ｼｰﾄ手挿" localSheetId="65">#REF!</definedName>
    <definedName name="能率ｼｰﾄ手挿" localSheetId="66">#REF!</definedName>
    <definedName name="能率ｼｰﾄ手挿" localSheetId="67">#REF!</definedName>
    <definedName name="能率ｼｰﾄ手挿" localSheetId="68">#REF!</definedName>
    <definedName name="能率ｼｰﾄ手挿" localSheetId="69">#REF!</definedName>
    <definedName name="能率ｼｰﾄ手挿" localSheetId="70">#REF!</definedName>
    <definedName name="能率ｼｰﾄ手挿" localSheetId="71">#REF!</definedName>
    <definedName name="能率ｼｰﾄ手挿" localSheetId="72">#REF!</definedName>
    <definedName name="能率ｼｰﾄ手挿" localSheetId="73">#REF!</definedName>
    <definedName name="能率ｼｰﾄ手挿" localSheetId="74">#REF!</definedName>
    <definedName name="能率ｼｰﾄ手挿" localSheetId="75">#REF!</definedName>
    <definedName name="能率ｼｰﾄ手挿" localSheetId="76">#REF!</definedName>
    <definedName name="能率ｼｰﾄ手挿" localSheetId="77">#REF!</definedName>
    <definedName name="能率ｼｰﾄ手挿" localSheetId="78">#REF!</definedName>
    <definedName name="能率ｼｰﾄ手挿" localSheetId="79">#REF!</definedName>
    <definedName name="能率ｼｰﾄ手挿" localSheetId="80">#REF!</definedName>
    <definedName name="能率ｼｰﾄ手挿" localSheetId="81">#REF!</definedName>
    <definedName name="能率ｼｰﾄ手挿" localSheetId="82">#REF!</definedName>
    <definedName name="能率ｼｰﾄ手挿" localSheetId="83">#REF!</definedName>
    <definedName name="能率ｼｰﾄ手挿" localSheetId="84">#REF!</definedName>
    <definedName name="能率ｼｰﾄ手挿" localSheetId="85">#REF!</definedName>
    <definedName name="能率ｼｰﾄ手挿" localSheetId="86">#REF!</definedName>
    <definedName name="能率ｼｰﾄ手挿" localSheetId="87">#REF!</definedName>
    <definedName name="能率ｼｰﾄ手挿" localSheetId="88">#REF!</definedName>
    <definedName name="能率ｼｰﾄ手挿" localSheetId="89">#REF!</definedName>
    <definedName name="能率ｼｰﾄ手挿" localSheetId="90">#REF!</definedName>
    <definedName name="能率ｼｰﾄ手挿" localSheetId="91">#REF!</definedName>
    <definedName name="能率ｼｰﾄ手挿" localSheetId="92">#REF!</definedName>
    <definedName name="能率ｼｰﾄ手挿" localSheetId="93">#REF!</definedName>
    <definedName name="能率ｼｰﾄ手挿" localSheetId="94">#REF!</definedName>
    <definedName name="能率ｼｰﾄ手挿" localSheetId="95">#REF!</definedName>
    <definedName name="能率ｼｰﾄ手挿" localSheetId="96">#REF!</definedName>
    <definedName name="能率ｼｰﾄ手挿" localSheetId="97">#REF!</definedName>
    <definedName name="能率ｼｰﾄ手挿" localSheetId="98">#REF!</definedName>
    <definedName name="能率ｼｰﾄ手挿" localSheetId="99">#REF!</definedName>
    <definedName name="能率ｼｰﾄ手挿">#REF!</definedName>
    <definedName name="能率木工機械" localSheetId="45">#REF!</definedName>
    <definedName name="能率木工機械" localSheetId="43">#REF!</definedName>
    <definedName name="能率木工機械" localSheetId="44">#REF!</definedName>
    <definedName name="能率木工機械" localSheetId="46">#REF!</definedName>
    <definedName name="能率木工機械" localSheetId="47">#REF!</definedName>
    <definedName name="能率木工機械" localSheetId="48">#REF!</definedName>
    <definedName name="能率木工機械" localSheetId="49">#REF!</definedName>
    <definedName name="能率木工機械" localSheetId="50">#REF!</definedName>
    <definedName name="能率木工機械" localSheetId="51">#REF!</definedName>
    <definedName name="能率木工機械" localSheetId="52">#REF!</definedName>
    <definedName name="能率木工機械" localSheetId="53">#REF!</definedName>
    <definedName name="能率木工機械" localSheetId="54">#REF!</definedName>
    <definedName name="能率木工機械" localSheetId="55">#REF!</definedName>
    <definedName name="能率木工機械" localSheetId="56">#REF!</definedName>
    <definedName name="能率木工機械" localSheetId="57">#REF!</definedName>
    <definedName name="能率木工機械" localSheetId="58">#REF!</definedName>
    <definedName name="能率木工機械" localSheetId="59">#REF!</definedName>
    <definedName name="能率木工機械" localSheetId="60">#REF!</definedName>
    <definedName name="能率木工機械" localSheetId="61">#REF!</definedName>
    <definedName name="能率木工機械" localSheetId="62">#REF!</definedName>
    <definedName name="能率木工機械" localSheetId="63">#REF!</definedName>
    <definedName name="能率木工機械" localSheetId="64">#REF!</definedName>
    <definedName name="能率木工機械" localSheetId="65">#REF!</definedName>
    <definedName name="能率木工機械" localSheetId="66">#REF!</definedName>
    <definedName name="能率木工機械" localSheetId="67">#REF!</definedName>
    <definedName name="能率木工機械" localSheetId="68">#REF!</definedName>
    <definedName name="能率木工機械" localSheetId="69">#REF!</definedName>
    <definedName name="能率木工機械" localSheetId="70">#REF!</definedName>
    <definedName name="能率木工機械" localSheetId="71">#REF!</definedName>
    <definedName name="能率木工機械" localSheetId="72">#REF!</definedName>
    <definedName name="能率木工機械" localSheetId="73">#REF!</definedName>
    <definedName name="能率木工機械" localSheetId="74">#REF!</definedName>
    <definedName name="能率木工機械" localSheetId="75">#REF!</definedName>
    <definedName name="能率木工機械" localSheetId="76">#REF!</definedName>
    <definedName name="能率木工機械" localSheetId="77">#REF!</definedName>
    <definedName name="能率木工機械" localSheetId="78">#REF!</definedName>
    <definedName name="能率木工機械" localSheetId="79">#REF!</definedName>
    <definedName name="能率木工機械" localSheetId="80">#REF!</definedName>
    <definedName name="能率木工機械" localSheetId="81">#REF!</definedName>
    <definedName name="能率木工機械" localSheetId="82">#REF!</definedName>
    <definedName name="能率木工機械" localSheetId="83">#REF!</definedName>
    <definedName name="能率木工機械" localSheetId="84">#REF!</definedName>
    <definedName name="能率木工機械" localSheetId="85">#REF!</definedName>
    <definedName name="能率木工機械" localSheetId="86">#REF!</definedName>
    <definedName name="能率木工機械" localSheetId="87">#REF!</definedName>
    <definedName name="能率木工機械" localSheetId="88">#REF!</definedName>
    <definedName name="能率木工機械" localSheetId="89">#REF!</definedName>
    <definedName name="能率木工機械" localSheetId="90">#REF!</definedName>
    <definedName name="能率木工機械" localSheetId="91">#REF!</definedName>
    <definedName name="能率木工機械" localSheetId="92">#REF!</definedName>
    <definedName name="能率木工機械" localSheetId="93">#REF!</definedName>
    <definedName name="能率木工機械" localSheetId="94">#REF!</definedName>
    <definedName name="能率木工機械" localSheetId="95">#REF!</definedName>
    <definedName name="能率木工機械" localSheetId="96">#REF!</definedName>
    <definedName name="能率木工機械" localSheetId="97">#REF!</definedName>
    <definedName name="能率木工機械" localSheetId="98">#REF!</definedName>
    <definedName name="能率木工機械" localSheetId="99">#REF!</definedName>
    <definedName name="能率木工機械">#REF!</definedName>
    <definedName name="能率木工組立" localSheetId="45">#REF!</definedName>
    <definedName name="能率木工組立" localSheetId="43">#REF!</definedName>
    <definedName name="能率木工組立" localSheetId="44">#REF!</definedName>
    <definedName name="能率木工組立" localSheetId="46">#REF!</definedName>
    <definedName name="能率木工組立" localSheetId="47">#REF!</definedName>
    <definedName name="能率木工組立" localSheetId="48">#REF!</definedName>
    <definedName name="能率木工組立" localSheetId="49">#REF!</definedName>
    <definedName name="能率木工組立" localSheetId="50">#REF!</definedName>
    <definedName name="能率木工組立" localSheetId="51">#REF!</definedName>
    <definedName name="能率木工組立" localSheetId="52">#REF!</definedName>
    <definedName name="能率木工組立" localSheetId="53">#REF!</definedName>
    <definedName name="能率木工組立" localSheetId="54">#REF!</definedName>
    <definedName name="能率木工組立" localSheetId="55">#REF!</definedName>
    <definedName name="能率木工組立" localSheetId="56">#REF!</definedName>
    <definedName name="能率木工組立" localSheetId="57">#REF!</definedName>
    <definedName name="能率木工組立" localSheetId="58">#REF!</definedName>
    <definedName name="能率木工組立" localSheetId="59">#REF!</definedName>
    <definedName name="能率木工組立" localSheetId="60">#REF!</definedName>
    <definedName name="能率木工組立" localSheetId="61">#REF!</definedName>
    <definedName name="能率木工組立" localSheetId="62">#REF!</definedName>
    <definedName name="能率木工組立" localSheetId="63">#REF!</definedName>
    <definedName name="能率木工組立" localSheetId="64">#REF!</definedName>
    <definedName name="能率木工組立" localSheetId="65">#REF!</definedName>
    <definedName name="能率木工組立" localSheetId="66">#REF!</definedName>
    <definedName name="能率木工組立" localSheetId="67">#REF!</definedName>
    <definedName name="能率木工組立" localSheetId="68">#REF!</definedName>
    <definedName name="能率木工組立" localSheetId="69">#REF!</definedName>
    <definedName name="能率木工組立" localSheetId="70">#REF!</definedName>
    <definedName name="能率木工組立" localSheetId="71">#REF!</definedName>
    <definedName name="能率木工組立" localSheetId="72">#REF!</definedName>
    <definedName name="能率木工組立" localSheetId="73">#REF!</definedName>
    <definedName name="能率木工組立" localSheetId="74">#REF!</definedName>
    <definedName name="能率木工組立" localSheetId="75">#REF!</definedName>
    <definedName name="能率木工組立" localSheetId="76">#REF!</definedName>
    <definedName name="能率木工組立" localSheetId="77">#REF!</definedName>
    <definedName name="能率木工組立" localSheetId="78">#REF!</definedName>
    <definedName name="能率木工組立" localSheetId="79">#REF!</definedName>
    <definedName name="能率木工組立" localSheetId="80">#REF!</definedName>
    <definedName name="能率木工組立" localSheetId="81">#REF!</definedName>
    <definedName name="能率木工組立" localSheetId="82">#REF!</definedName>
    <definedName name="能率木工組立" localSheetId="83">#REF!</definedName>
    <definedName name="能率木工組立" localSheetId="84">#REF!</definedName>
    <definedName name="能率木工組立" localSheetId="85">#REF!</definedName>
    <definedName name="能率木工組立" localSheetId="86">#REF!</definedName>
    <definedName name="能率木工組立" localSheetId="87">#REF!</definedName>
    <definedName name="能率木工組立" localSheetId="88">#REF!</definedName>
    <definedName name="能率木工組立" localSheetId="89">#REF!</definedName>
    <definedName name="能率木工組立" localSheetId="90">#REF!</definedName>
    <definedName name="能率木工組立" localSheetId="91">#REF!</definedName>
    <definedName name="能率木工組立" localSheetId="92">#REF!</definedName>
    <definedName name="能率木工組立" localSheetId="93">#REF!</definedName>
    <definedName name="能率木工組立" localSheetId="94">#REF!</definedName>
    <definedName name="能率木工組立" localSheetId="95">#REF!</definedName>
    <definedName name="能率木工組立" localSheetId="96">#REF!</definedName>
    <definedName name="能率木工組立" localSheetId="97">#REF!</definedName>
    <definedName name="能率木工組立" localSheetId="98">#REF!</definedName>
    <definedName name="能率木工組立" localSheetId="99">#REF!</definedName>
    <definedName name="能率木工組立">#REF!</definedName>
    <definedName name="保険料率" localSheetId="45">#REF!</definedName>
    <definedName name="保険料率" localSheetId="43">#REF!</definedName>
    <definedName name="保険料率" localSheetId="44">#REF!</definedName>
    <definedName name="保険料率" localSheetId="46">#REF!</definedName>
    <definedName name="保険料率" localSheetId="47">#REF!</definedName>
    <definedName name="保険料率" localSheetId="48">#REF!</definedName>
    <definedName name="保険料率" localSheetId="49">#REF!</definedName>
    <definedName name="保険料率" localSheetId="50">#REF!</definedName>
    <definedName name="保険料率" localSheetId="51">#REF!</definedName>
    <definedName name="保険料率" localSheetId="52">#REF!</definedName>
    <definedName name="保険料率" localSheetId="53">#REF!</definedName>
    <definedName name="保険料率" localSheetId="54">#REF!</definedName>
    <definedName name="保険料率" localSheetId="55">#REF!</definedName>
    <definedName name="保険料率" localSheetId="56">#REF!</definedName>
    <definedName name="保険料率" localSheetId="57">#REF!</definedName>
    <definedName name="保険料率" localSheetId="58">#REF!</definedName>
    <definedName name="保険料率" localSheetId="59">#REF!</definedName>
    <definedName name="保険料率" localSheetId="60">#REF!</definedName>
    <definedName name="保険料率" localSheetId="61">#REF!</definedName>
    <definedName name="保険料率" localSheetId="62">#REF!</definedName>
    <definedName name="保険料率" localSheetId="63">#REF!</definedName>
    <definedName name="保険料率" localSheetId="64">#REF!</definedName>
    <definedName name="保険料率" localSheetId="65">#REF!</definedName>
    <definedName name="保険料率" localSheetId="66">#REF!</definedName>
    <definedName name="保険料率" localSheetId="67">#REF!</definedName>
    <definedName name="保険料率" localSheetId="68">#REF!</definedName>
    <definedName name="保険料率" localSheetId="69">#REF!</definedName>
    <definedName name="保険料率" localSheetId="70">#REF!</definedName>
    <definedName name="保険料率" localSheetId="71">#REF!</definedName>
    <definedName name="保険料率" localSheetId="72">#REF!</definedName>
    <definedName name="保険料率" localSheetId="73">#REF!</definedName>
    <definedName name="保険料率" localSheetId="74">#REF!</definedName>
    <definedName name="保険料率" localSheetId="75">#REF!</definedName>
    <definedName name="保険料率" localSheetId="76">#REF!</definedName>
    <definedName name="保険料率" localSheetId="77">#REF!</definedName>
    <definedName name="保険料率" localSheetId="78">#REF!</definedName>
    <definedName name="保険料率" localSheetId="79">#REF!</definedName>
    <definedName name="保険料率" localSheetId="80">#REF!</definedName>
    <definedName name="保険料率" localSheetId="81">#REF!</definedName>
    <definedName name="保険料率" localSheetId="82">#REF!</definedName>
    <definedName name="保険料率" localSheetId="83">#REF!</definedName>
    <definedName name="保険料率" localSheetId="84">#REF!</definedName>
    <definedName name="保険料率" localSheetId="85">#REF!</definedName>
    <definedName name="保険料率" localSheetId="86">#REF!</definedName>
    <definedName name="保険料率" localSheetId="87">#REF!</definedName>
    <definedName name="保険料率" localSheetId="88">#REF!</definedName>
    <definedName name="保険料率" localSheetId="89">#REF!</definedName>
    <definedName name="保険料率" localSheetId="90">#REF!</definedName>
    <definedName name="保険料率" localSheetId="91">#REF!</definedName>
    <definedName name="保険料率" localSheetId="92">#REF!</definedName>
    <definedName name="保険料率" localSheetId="93">#REF!</definedName>
    <definedName name="保険料率" localSheetId="94">#REF!</definedName>
    <definedName name="保険料率" localSheetId="95">#REF!</definedName>
    <definedName name="保険料率" localSheetId="96">#REF!</definedName>
    <definedName name="保険料率" localSheetId="97">#REF!</definedName>
    <definedName name="保険料率" localSheetId="98">#REF!</definedName>
    <definedName name="保険料率" localSheetId="99">#REF!</definedName>
    <definedName name="保険料率">#REF!</definedName>
    <definedName name="本社管理費率" localSheetId="45">#REF!</definedName>
    <definedName name="本社管理費率" localSheetId="43">#REF!</definedName>
    <definedName name="本社管理費率" localSheetId="44">#REF!</definedName>
    <definedName name="本社管理費率" localSheetId="46">#REF!</definedName>
    <definedName name="本社管理費率" localSheetId="47">#REF!</definedName>
    <definedName name="本社管理費率" localSheetId="48">#REF!</definedName>
    <definedName name="本社管理費率" localSheetId="49">#REF!</definedName>
    <definedName name="本社管理費率" localSheetId="50">#REF!</definedName>
    <definedName name="本社管理費率" localSheetId="51">#REF!</definedName>
    <definedName name="本社管理費率" localSheetId="52">#REF!</definedName>
    <definedName name="本社管理費率" localSheetId="53">#REF!</definedName>
    <definedName name="本社管理費率" localSheetId="54">#REF!</definedName>
    <definedName name="本社管理費率" localSheetId="55">#REF!</definedName>
    <definedName name="本社管理費率" localSheetId="56">#REF!</definedName>
    <definedName name="本社管理費率" localSheetId="57">#REF!</definedName>
    <definedName name="本社管理費率" localSheetId="58">#REF!</definedName>
    <definedName name="本社管理費率" localSheetId="59">#REF!</definedName>
    <definedName name="本社管理費率" localSheetId="60">#REF!</definedName>
    <definedName name="本社管理費率" localSheetId="61">#REF!</definedName>
    <definedName name="本社管理費率" localSheetId="62">#REF!</definedName>
    <definedName name="本社管理費率" localSheetId="63">#REF!</definedName>
    <definedName name="本社管理費率" localSheetId="64">#REF!</definedName>
    <definedName name="本社管理費率" localSheetId="65">#REF!</definedName>
    <definedName name="本社管理費率" localSheetId="66">#REF!</definedName>
    <definedName name="本社管理費率" localSheetId="67">#REF!</definedName>
    <definedName name="本社管理費率" localSheetId="68">#REF!</definedName>
    <definedName name="本社管理費率" localSheetId="69">#REF!</definedName>
    <definedName name="本社管理費率" localSheetId="70">#REF!</definedName>
    <definedName name="本社管理費率" localSheetId="71">#REF!</definedName>
    <definedName name="本社管理費率" localSheetId="72">#REF!</definedName>
    <definedName name="本社管理費率" localSheetId="73">#REF!</definedName>
    <definedName name="本社管理費率" localSheetId="74">#REF!</definedName>
    <definedName name="本社管理費率" localSheetId="75">#REF!</definedName>
    <definedName name="本社管理費率" localSheetId="76">#REF!</definedName>
    <definedName name="本社管理費率" localSheetId="77">#REF!</definedName>
    <definedName name="本社管理費率" localSheetId="78">#REF!</definedName>
    <definedName name="本社管理費率" localSheetId="79">#REF!</definedName>
    <definedName name="本社管理費率" localSheetId="80">#REF!</definedName>
    <definedName name="本社管理費率" localSheetId="81">#REF!</definedName>
    <definedName name="本社管理費率" localSheetId="82">#REF!</definedName>
    <definedName name="本社管理費率" localSheetId="83">#REF!</definedName>
    <definedName name="本社管理費率" localSheetId="84">#REF!</definedName>
    <definedName name="本社管理費率" localSheetId="85">#REF!</definedName>
    <definedName name="本社管理費率" localSheetId="86">#REF!</definedName>
    <definedName name="本社管理費率" localSheetId="87">#REF!</definedName>
    <definedName name="本社管理費率" localSheetId="88">#REF!</definedName>
    <definedName name="本社管理費率" localSheetId="89">#REF!</definedName>
    <definedName name="本社管理費率" localSheetId="90">#REF!</definedName>
    <definedName name="本社管理費率" localSheetId="91">#REF!</definedName>
    <definedName name="本社管理費率" localSheetId="92">#REF!</definedName>
    <definedName name="本社管理費率" localSheetId="93">#REF!</definedName>
    <definedName name="本社管理費率" localSheetId="94">#REF!</definedName>
    <definedName name="本社管理費率" localSheetId="95">#REF!</definedName>
    <definedName name="本社管理費率" localSheetId="96">#REF!</definedName>
    <definedName name="本社管理費率" localSheetId="97">#REF!</definedName>
    <definedName name="本社管理費率" localSheetId="98">#REF!</definedName>
    <definedName name="本社管理費率" localSheetId="99">#REF!</definedName>
    <definedName name="本社管理費率">#REF!</definedName>
    <definedName name="本社生産共通費率" localSheetId="45">#REF!</definedName>
    <definedName name="本社生産共通費率" localSheetId="43">#REF!</definedName>
    <definedName name="本社生産共通費率" localSheetId="44">#REF!</definedName>
    <definedName name="本社生産共通費率" localSheetId="46">#REF!</definedName>
    <definedName name="本社生産共通費率" localSheetId="47">#REF!</definedName>
    <definedName name="本社生産共通費率" localSheetId="48">#REF!</definedName>
    <definedName name="本社生産共通費率" localSheetId="49">#REF!</definedName>
    <definedName name="本社生産共通費率" localSheetId="50">#REF!</definedName>
    <definedName name="本社生産共通費率" localSheetId="51">#REF!</definedName>
    <definedName name="本社生産共通費率" localSheetId="52">#REF!</definedName>
    <definedName name="本社生産共通費率" localSheetId="53">#REF!</definedName>
    <definedName name="本社生産共通費率" localSheetId="54">#REF!</definedName>
    <definedName name="本社生産共通費率" localSheetId="55">#REF!</definedName>
    <definedName name="本社生産共通費率" localSheetId="56">#REF!</definedName>
    <definedName name="本社生産共通費率" localSheetId="57">#REF!</definedName>
    <definedName name="本社生産共通費率" localSheetId="58">#REF!</definedName>
    <definedName name="本社生産共通費率" localSheetId="59">#REF!</definedName>
    <definedName name="本社生産共通費率" localSheetId="60">#REF!</definedName>
    <definedName name="本社生産共通費率" localSheetId="61">#REF!</definedName>
    <definedName name="本社生産共通費率" localSheetId="62">#REF!</definedName>
    <definedName name="本社生産共通費率" localSheetId="63">#REF!</definedName>
    <definedName name="本社生産共通費率" localSheetId="64">#REF!</definedName>
    <definedName name="本社生産共通費率" localSheetId="65">#REF!</definedName>
    <definedName name="本社生産共通費率" localSheetId="66">#REF!</definedName>
    <definedName name="本社生産共通費率" localSheetId="67">#REF!</definedName>
    <definedName name="本社生産共通費率" localSheetId="68">#REF!</definedName>
    <definedName name="本社生産共通費率" localSheetId="69">#REF!</definedName>
    <definedName name="本社生産共通費率" localSheetId="70">#REF!</definedName>
    <definedName name="本社生産共通費率" localSheetId="71">#REF!</definedName>
    <definedName name="本社生産共通費率" localSheetId="72">#REF!</definedName>
    <definedName name="本社生産共通費率" localSheetId="73">#REF!</definedName>
    <definedName name="本社生産共通費率" localSheetId="74">#REF!</definedName>
    <definedName name="本社生産共通費率" localSheetId="75">#REF!</definedName>
    <definedName name="本社生産共通費率" localSheetId="76">#REF!</definedName>
    <definedName name="本社生産共通費率" localSheetId="77">#REF!</definedName>
    <definedName name="本社生産共通費率" localSheetId="78">#REF!</definedName>
    <definedName name="本社生産共通費率" localSheetId="79">#REF!</definedName>
    <definedName name="本社生産共通費率" localSheetId="80">#REF!</definedName>
    <definedName name="本社生産共通費率" localSheetId="81">#REF!</definedName>
    <definedName name="本社生産共通費率" localSheetId="82">#REF!</definedName>
    <definedName name="本社生産共通費率" localSheetId="83">#REF!</definedName>
    <definedName name="本社生産共通費率" localSheetId="84">#REF!</definedName>
    <definedName name="本社生産共通費率" localSheetId="85">#REF!</definedName>
    <definedName name="本社生産共通費率" localSheetId="86">#REF!</definedName>
    <definedName name="本社生産共通費率" localSheetId="87">#REF!</definedName>
    <definedName name="本社生産共通費率" localSheetId="88">#REF!</definedName>
    <definedName name="本社生産共通費率" localSheetId="89">#REF!</definedName>
    <definedName name="本社生産共通費率" localSheetId="90">#REF!</definedName>
    <definedName name="本社生産共通費率" localSheetId="91">#REF!</definedName>
    <definedName name="本社生産共通費率" localSheetId="92">#REF!</definedName>
    <definedName name="本社生産共通費率" localSheetId="93">#REF!</definedName>
    <definedName name="本社生産共通費率" localSheetId="94">#REF!</definedName>
    <definedName name="本社生産共通費率" localSheetId="95">#REF!</definedName>
    <definedName name="本社生産共通費率" localSheetId="96">#REF!</definedName>
    <definedName name="本社生産共通費率" localSheetId="97">#REF!</definedName>
    <definedName name="本社生産共通費率" localSheetId="98">#REF!</definedName>
    <definedName name="本社生産共通費率" localSheetId="99">#REF!</definedName>
    <definedName name="本社生産共通費率">#REF!</definedName>
    <definedName name="本社補助部門費率" localSheetId="45">#REF!</definedName>
    <definedName name="本社補助部門費率" localSheetId="43">#REF!</definedName>
    <definedName name="本社補助部門費率" localSheetId="44">#REF!</definedName>
    <definedName name="本社補助部門費率" localSheetId="46">#REF!</definedName>
    <definedName name="本社補助部門費率" localSheetId="47">#REF!</definedName>
    <definedName name="本社補助部門費率" localSheetId="48">#REF!</definedName>
    <definedName name="本社補助部門費率" localSheetId="49">#REF!</definedName>
    <definedName name="本社補助部門費率" localSheetId="50">#REF!</definedName>
    <definedName name="本社補助部門費率" localSheetId="51">#REF!</definedName>
    <definedName name="本社補助部門費率" localSheetId="52">#REF!</definedName>
    <definedName name="本社補助部門費率" localSheetId="53">#REF!</definedName>
    <definedName name="本社補助部門費率" localSheetId="54">#REF!</definedName>
    <definedName name="本社補助部門費率" localSheetId="55">#REF!</definedName>
    <definedName name="本社補助部門費率" localSheetId="56">#REF!</definedName>
    <definedName name="本社補助部門費率" localSheetId="57">#REF!</definedName>
    <definedName name="本社補助部門費率" localSheetId="58">#REF!</definedName>
    <definedName name="本社補助部門費率" localSheetId="59">#REF!</definedName>
    <definedName name="本社補助部門費率" localSheetId="60">#REF!</definedName>
    <definedName name="本社補助部門費率" localSheetId="61">#REF!</definedName>
    <definedName name="本社補助部門費率" localSheetId="62">#REF!</definedName>
    <definedName name="本社補助部門費率" localSheetId="63">#REF!</definedName>
    <definedName name="本社補助部門費率" localSheetId="64">#REF!</definedName>
    <definedName name="本社補助部門費率" localSheetId="65">#REF!</definedName>
    <definedName name="本社補助部門費率" localSheetId="66">#REF!</definedName>
    <definedName name="本社補助部門費率" localSheetId="67">#REF!</definedName>
    <definedName name="本社補助部門費率" localSheetId="68">#REF!</definedName>
    <definedName name="本社補助部門費率" localSheetId="69">#REF!</definedName>
    <definedName name="本社補助部門費率" localSheetId="70">#REF!</definedName>
    <definedName name="本社補助部門費率" localSheetId="71">#REF!</definedName>
    <definedName name="本社補助部門費率" localSheetId="72">#REF!</definedName>
    <definedName name="本社補助部門費率" localSheetId="73">#REF!</definedName>
    <definedName name="本社補助部門費率" localSheetId="74">#REF!</definedName>
    <definedName name="本社補助部門費率" localSheetId="75">#REF!</definedName>
    <definedName name="本社補助部門費率" localSheetId="76">#REF!</definedName>
    <definedName name="本社補助部門費率" localSheetId="77">#REF!</definedName>
    <definedName name="本社補助部門費率" localSheetId="78">#REF!</definedName>
    <definedName name="本社補助部門費率" localSheetId="79">#REF!</definedName>
    <definedName name="本社補助部門費率" localSheetId="80">#REF!</definedName>
    <definedName name="本社補助部門費率" localSheetId="81">#REF!</definedName>
    <definedName name="本社補助部門費率" localSheetId="82">#REF!</definedName>
    <definedName name="本社補助部門費率" localSheetId="83">#REF!</definedName>
    <definedName name="本社補助部門費率" localSheetId="84">#REF!</definedName>
    <definedName name="本社補助部門費率" localSheetId="85">#REF!</definedName>
    <definedName name="本社補助部門費率" localSheetId="86">#REF!</definedName>
    <definedName name="本社補助部門費率" localSheetId="87">#REF!</definedName>
    <definedName name="本社補助部門費率" localSheetId="88">#REF!</definedName>
    <definedName name="本社補助部門費率" localSheetId="89">#REF!</definedName>
    <definedName name="本社補助部門費率" localSheetId="90">#REF!</definedName>
    <definedName name="本社補助部門費率" localSheetId="91">#REF!</definedName>
    <definedName name="本社補助部門費率" localSheetId="92">#REF!</definedName>
    <definedName name="本社補助部門費率" localSheetId="93">#REF!</definedName>
    <definedName name="本社補助部門費率" localSheetId="94">#REF!</definedName>
    <definedName name="本社補助部門費率" localSheetId="95">#REF!</definedName>
    <definedName name="本社補助部門費率" localSheetId="96">#REF!</definedName>
    <definedName name="本社補助部門費率" localSheetId="97">#REF!</definedName>
    <definedName name="本社補助部門費率" localSheetId="98">#REF!</definedName>
    <definedName name="本社補助部門費率" localSheetId="99">#REF!</definedName>
    <definedName name="本社補助部門費率">#REF!</definedName>
    <definedName name="輸送．輸出諸掛率" localSheetId="45">#REF!</definedName>
    <definedName name="輸送．輸出諸掛率" localSheetId="43">#REF!</definedName>
    <definedName name="輸送．輸出諸掛率" localSheetId="44">#REF!</definedName>
    <definedName name="輸送．輸出諸掛率" localSheetId="46">#REF!</definedName>
    <definedName name="輸送．輸出諸掛率" localSheetId="47">#REF!</definedName>
    <definedName name="輸送．輸出諸掛率" localSheetId="48">#REF!</definedName>
    <definedName name="輸送．輸出諸掛率" localSheetId="49">#REF!</definedName>
    <definedName name="輸送．輸出諸掛率" localSheetId="50">#REF!</definedName>
    <definedName name="輸送．輸出諸掛率" localSheetId="51">#REF!</definedName>
    <definedName name="輸送．輸出諸掛率" localSheetId="52">#REF!</definedName>
    <definedName name="輸送．輸出諸掛率" localSheetId="53">#REF!</definedName>
    <definedName name="輸送．輸出諸掛率" localSheetId="54">#REF!</definedName>
    <definedName name="輸送．輸出諸掛率" localSheetId="55">#REF!</definedName>
    <definedName name="輸送．輸出諸掛率" localSheetId="56">#REF!</definedName>
    <definedName name="輸送．輸出諸掛率" localSheetId="57">#REF!</definedName>
    <definedName name="輸送．輸出諸掛率" localSheetId="58">#REF!</definedName>
    <definedName name="輸送．輸出諸掛率" localSheetId="59">#REF!</definedName>
    <definedName name="輸送．輸出諸掛率" localSheetId="60">#REF!</definedName>
    <definedName name="輸送．輸出諸掛率" localSheetId="61">#REF!</definedName>
    <definedName name="輸送．輸出諸掛率" localSheetId="62">#REF!</definedName>
    <definedName name="輸送．輸出諸掛率" localSheetId="63">#REF!</definedName>
    <definedName name="輸送．輸出諸掛率" localSheetId="64">#REF!</definedName>
    <definedName name="輸送．輸出諸掛率" localSheetId="65">#REF!</definedName>
    <definedName name="輸送．輸出諸掛率" localSheetId="66">#REF!</definedName>
    <definedName name="輸送．輸出諸掛率" localSheetId="67">#REF!</definedName>
    <definedName name="輸送．輸出諸掛率" localSheetId="68">#REF!</definedName>
    <definedName name="輸送．輸出諸掛率" localSheetId="69">#REF!</definedName>
    <definedName name="輸送．輸出諸掛率" localSheetId="70">#REF!</definedName>
    <definedName name="輸送．輸出諸掛率" localSheetId="71">#REF!</definedName>
    <definedName name="輸送．輸出諸掛率" localSheetId="72">#REF!</definedName>
    <definedName name="輸送．輸出諸掛率" localSheetId="73">#REF!</definedName>
    <definedName name="輸送．輸出諸掛率" localSheetId="74">#REF!</definedName>
    <definedName name="輸送．輸出諸掛率" localSheetId="75">#REF!</definedName>
    <definedName name="輸送．輸出諸掛率" localSheetId="76">#REF!</definedName>
    <definedName name="輸送．輸出諸掛率" localSheetId="77">#REF!</definedName>
    <definedName name="輸送．輸出諸掛率" localSheetId="78">#REF!</definedName>
    <definedName name="輸送．輸出諸掛率" localSheetId="79">#REF!</definedName>
    <definedName name="輸送．輸出諸掛率" localSheetId="80">#REF!</definedName>
    <definedName name="輸送．輸出諸掛率" localSheetId="81">#REF!</definedName>
    <definedName name="輸送．輸出諸掛率" localSheetId="82">#REF!</definedName>
    <definedName name="輸送．輸出諸掛率" localSheetId="83">#REF!</definedName>
    <definedName name="輸送．輸出諸掛率" localSheetId="84">#REF!</definedName>
    <definedName name="輸送．輸出諸掛率" localSheetId="85">#REF!</definedName>
    <definedName name="輸送．輸出諸掛率" localSheetId="86">#REF!</definedName>
    <definedName name="輸送．輸出諸掛率" localSheetId="87">#REF!</definedName>
    <definedName name="輸送．輸出諸掛率" localSheetId="88">#REF!</definedName>
    <definedName name="輸送．輸出諸掛率" localSheetId="89">#REF!</definedName>
    <definedName name="輸送．輸出諸掛率" localSheetId="90">#REF!</definedName>
    <definedName name="輸送．輸出諸掛率" localSheetId="91">#REF!</definedName>
    <definedName name="輸送．輸出諸掛率" localSheetId="92">#REF!</definedName>
    <definedName name="輸送．輸出諸掛率" localSheetId="93">#REF!</definedName>
    <definedName name="輸送．輸出諸掛率" localSheetId="94">#REF!</definedName>
    <definedName name="輸送．輸出諸掛率" localSheetId="95">#REF!</definedName>
    <definedName name="輸送．輸出諸掛率" localSheetId="96">#REF!</definedName>
    <definedName name="輸送．輸出諸掛率" localSheetId="97">#REF!</definedName>
    <definedName name="輸送．輸出諸掛率" localSheetId="98">#REF!</definedName>
    <definedName name="輸送．輸出諸掛率" localSheetId="99">#REF!</definedName>
    <definedName name="輸送．輸出諸掛率">#REF!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5" i="9805" l="1"/>
  <c r="J21" i="9805"/>
  <c r="W27" i="9805"/>
  <c r="V27" i="9805"/>
  <c r="T27" i="9805"/>
  <c r="Q27" i="9805"/>
  <c r="N27" i="9805"/>
  <c r="M27" i="9805"/>
  <c r="L27" i="9805"/>
  <c r="J27" i="9805"/>
  <c r="I27" i="9805"/>
  <c r="G27" i="9805"/>
  <c r="H27" i="9805" s="1"/>
  <c r="D27" i="9805"/>
  <c r="C27" i="9805"/>
  <c r="W26" i="9805"/>
  <c r="V26" i="9805"/>
  <c r="T26" i="9805"/>
  <c r="Q26" i="9805"/>
  <c r="N26" i="9805"/>
  <c r="M26" i="9805"/>
  <c r="L26" i="9805"/>
  <c r="J26" i="9805"/>
  <c r="I26" i="9805"/>
  <c r="G26" i="9805"/>
  <c r="H26" i="9805" s="1"/>
  <c r="D26" i="9805"/>
  <c r="C26" i="9805"/>
  <c r="V25" i="9805"/>
  <c r="T25" i="9805"/>
  <c r="Q25" i="9805"/>
  <c r="N25" i="9805"/>
  <c r="M25" i="9805"/>
  <c r="W18" i="9805"/>
  <c r="V18" i="9805"/>
  <c r="T18" i="9805"/>
  <c r="Q18" i="9805"/>
  <c r="N18" i="9805"/>
  <c r="M18" i="9805"/>
  <c r="L18" i="9805"/>
  <c r="J18" i="9805"/>
  <c r="I18" i="9805"/>
  <c r="G18" i="9805"/>
  <c r="H18" i="9805" s="1"/>
  <c r="D18" i="9805"/>
  <c r="C18" i="9805"/>
  <c r="E75" i="9805"/>
  <c r="V29" i="9805"/>
  <c r="T29" i="9805"/>
  <c r="S29" i="9805"/>
  <c r="Q29" i="9805"/>
  <c r="P29" i="9805"/>
  <c r="W28" i="9805"/>
  <c r="V28" i="9805"/>
  <c r="T28" i="9805"/>
  <c r="Q28" i="9805"/>
  <c r="N28" i="9805"/>
  <c r="M28" i="9805"/>
  <c r="L28" i="9805"/>
  <c r="J28" i="9805"/>
  <c r="I28" i="9805"/>
  <c r="H28" i="9805"/>
  <c r="G28" i="9805"/>
  <c r="D28" i="9805"/>
  <c r="C28" i="9805"/>
  <c r="W24" i="9805"/>
  <c r="V24" i="9805"/>
  <c r="T24" i="9805"/>
  <c r="Q24" i="9805"/>
  <c r="N24" i="9805"/>
  <c r="M24" i="9805"/>
  <c r="L24" i="9805"/>
  <c r="J24" i="9805"/>
  <c r="I24" i="9805"/>
  <c r="G24" i="9805"/>
  <c r="H24" i="9805" s="1"/>
  <c r="D24" i="9805"/>
  <c r="C24" i="9805"/>
  <c r="W23" i="9805"/>
  <c r="V23" i="9805"/>
  <c r="T23" i="9805"/>
  <c r="Q23" i="9805"/>
  <c r="N23" i="9805"/>
  <c r="M23" i="9805"/>
  <c r="L23" i="9805"/>
  <c r="J23" i="9805"/>
  <c r="I23" i="9805"/>
  <c r="G23" i="9805"/>
  <c r="H23" i="9805" s="1"/>
  <c r="D23" i="9805"/>
  <c r="C23" i="9805"/>
  <c r="W22" i="9805"/>
  <c r="V22" i="9805"/>
  <c r="T22" i="9805"/>
  <c r="Q22" i="9805"/>
  <c r="N22" i="9805"/>
  <c r="M22" i="9805"/>
  <c r="L22" i="9805"/>
  <c r="J22" i="9805"/>
  <c r="I22" i="9805"/>
  <c r="G22" i="9805"/>
  <c r="H22" i="9805" s="1"/>
  <c r="D22" i="9805"/>
  <c r="C22" i="9805"/>
  <c r="W21" i="9805"/>
  <c r="V21" i="9805"/>
  <c r="T21" i="9805"/>
  <c r="Q21" i="9805"/>
  <c r="N21" i="9805"/>
  <c r="L21" i="9805"/>
  <c r="I21" i="9805"/>
  <c r="D21" i="9805"/>
  <c r="W20" i="9805"/>
  <c r="V20" i="9805"/>
  <c r="T20" i="9805"/>
  <c r="Q20" i="9805"/>
  <c r="N20" i="9805"/>
  <c r="M20" i="9805"/>
  <c r="L20" i="9805"/>
  <c r="J20" i="9805"/>
  <c r="I20" i="9805"/>
  <c r="G20" i="9805"/>
  <c r="H20" i="9805" s="1"/>
  <c r="D20" i="9805"/>
  <c r="C20" i="9805"/>
  <c r="W19" i="9805"/>
  <c r="V19" i="9805"/>
  <c r="T19" i="9805"/>
  <c r="Q19" i="9805"/>
  <c r="N19" i="9805"/>
  <c r="M19" i="9805"/>
  <c r="L19" i="9805"/>
  <c r="J19" i="9805"/>
  <c r="I19" i="9805"/>
  <c r="G19" i="9805"/>
  <c r="H19" i="9805" s="1"/>
  <c r="D19" i="9805"/>
  <c r="C19" i="9805"/>
  <c r="W17" i="9805"/>
  <c r="V17" i="9805"/>
  <c r="T17" i="9805"/>
  <c r="Q17" i="9805"/>
  <c r="N17" i="9805"/>
  <c r="N29" i="9805" s="1"/>
  <c r="M17" i="9805"/>
  <c r="L17" i="9805"/>
  <c r="J17" i="9805"/>
  <c r="I17" i="9805"/>
  <c r="H17" i="9805"/>
  <c r="G17" i="9805"/>
  <c r="D17" i="9805"/>
  <c r="C17" i="9805"/>
  <c r="J5" i="9805"/>
  <c r="W27" i="9804"/>
  <c r="V27" i="9804"/>
  <c r="T27" i="9804"/>
  <c r="Q27" i="9804"/>
  <c r="N27" i="9804"/>
  <c r="M27" i="9804"/>
  <c r="L27" i="9804"/>
  <c r="J27" i="9804"/>
  <c r="I27" i="9804"/>
  <c r="G27" i="9804"/>
  <c r="H27" i="9804" s="1"/>
  <c r="D27" i="9804"/>
  <c r="C27" i="9804"/>
  <c r="W26" i="9804"/>
  <c r="V26" i="9804"/>
  <c r="T26" i="9804"/>
  <c r="Q26" i="9804"/>
  <c r="N26" i="9804"/>
  <c r="M26" i="9804"/>
  <c r="L26" i="9804"/>
  <c r="J26" i="9804"/>
  <c r="I26" i="9804"/>
  <c r="G26" i="9804"/>
  <c r="H26" i="9804" s="1"/>
  <c r="D26" i="9804"/>
  <c r="C26" i="9804"/>
  <c r="W25" i="9804"/>
  <c r="V25" i="9804"/>
  <c r="T25" i="9804"/>
  <c r="Q25" i="9804"/>
  <c r="N25" i="9804"/>
  <c r="M25" i="9804"/>
  <c r="L25" i="9804"/>
  <c r="J25" i="9804"/>
  <c r="I25" i="9804"/>
  <c r="G25" i="9804"/>
  <c r="H25" i="9804" s="1"/>
  <c r="D25" i="9804"/>
  <c r="C25" i="9804"/>
  <c r="W24" i="9804"/>
  <c r="V24" i="9804"/>
  <c r="T24" i="9804"/>
  <c r="Q24" i="9804"/>
  <c r="N24" i="9804"/>
  <c r="M24" i="9804"/>
  <c r="L24" i="9804"/>
  <c r="J24" i="9804"/>
  <c r="I24" i="9804"/>
  <c r="G24" i="9804"/>
  <c r="H24" i="9804" s="1"/>
  <c r="D24" i="9804"/>
  <c r="C24" i="9804"/>
  <c r="W19" i="9804"/>
  <c r="V19" i="9804"/>
  <c r="T19" i="9804"/>
  <c r="Q19" i="9804"/>
  <c r="N19" i="9804"/>
  <c r="M19" i="9804"/>
  <c r="L19" i="9804"/>
  <c r="J19" i="9804"/>
  <c r="I19" i="9804"/>
  <c r="H19" i="9804"/>
  <c r="G19" i="9804"/>
  <c r="D19" i="9804"/>
  <c r="C19" i="9804"/>
  <c r="E77" i="9804"/>
  <c r="V31" i="9804"/>
  <c r="T31" i="9804"/>
  <c r="S31" i="9804"/>
  <c r="Q31" i="9804"/>
  <c r="P31" i="9804"/>
  <c r="E31" i="9804"/>
  <c r="W30" i="9804"/>
  <c r="V30" i="9804"/>
  <c r="T30" i="9804"/>
  <c r="Q30" i="9804"/>
  <c r="N30" i="9804"/>
  <c r="M30" i="9804"/>
  <c r="L30" i="9804"/>
  <c r="J30" i="9804"/>
  <c r="I30" i="9804"/>
  <c r="H30" i="9804"/>
  <c r="G30" i="9804"/>
  <c r="D30" i="9804"/>
  <c r="C30" i="9804"/>
  <c r="W29" i="9804"/>
  <c r="V29" i="9804"/>
  <c r="T29" i="9804"/>
  <c r="Q29" i="9804"/>
  <c r="N29" i="9804"/>
  <c r="M29" i="9804"/>
  <c r="L29" i="9804"/>
  <c r="J29" i="9804"/>
  <c r="I29" i="9804"/>
  <c r="G29" i="9804"/>
  <c r="H29" i="9804" s="1"/>
  <c r="D29" i="9804"/>
  <c r="C29" i="9804"/>
  <c r="W28" i="9804"/>
  <c r="V28" i="9804"/>
  <c r="T28" i="9804"/>
  <c r="Q28" i="9804"/>
  <c r="N28" i="9804"/>
  <c r="M28" i="9804"/>
  <c r="L28" i="9804"/>
  <c r="J28" i="9804"/>
  <c r="I28" i="9804"/>
  <c r="G28" i="9804"/>
  <c r="H28" i="9804" s="1"/>
  <c r="D28" i="9804"/>
  <c r="C28" i="9804"/>
  <c r="W23" i="9804"/>
  <c r="V23" i="9804"/>
  <c r="T23" i="9804"/>
  <c r="Q23" i="9804"/>
  <c r="N23" i="9804"/>
  <c r="M23" i="9804"/>
  <c r="L23" i="9804"/>
  <c r="J23" i="9804"/>
  <c r="I23" i="9804"/>
  <c r="G23" i="9804"/>
  <c r="H23" i="9804" s="1"/>
  <c r="D23" i="9804"/>
  <c r="C23" i="9804"/>
  <c r="W22" i="9804"/>
  <c r="V22" i="9804"/>
  <c r="T22" i="9804"/>
  <c r="Q22" i="9804"/>
  <c r="N22" i="9804"/>
  <c r="M22" i="9804"/>
  <c r="L22" i="9804"/>
  <c r="J22" i="9804"/>
  <c r="I22" i="9804"/>
  <c r="G22" i="9804"/>
  <c r="H22" i="9804" s="1"/>
  <c r="D22" i="9804"/>
  <c r="C22" i="9804"/>
  <c r="W21" i="9804"/>
  <c r="V21" i="9804"/>
  <c r="T21" i="9804"/>
  <c r="Q21" i="9804"/>
  <c r="N21" i="9804"/>
  <c r="M21" i="9804"/>
  <c r="L21" i="9804"/>
  <c r="J21" i="9804"/>
  <c r="I21" i="9804"/>
  <c r="G21" i="9804"/>
  <c r="H21" i="9804" s="1"/>
  <c r="D21" i="9804"/>
  <c r="C21" i="9804"/>
  <c r="W20" i="9804"/>
  <c r="V20" i="9804"/>
  <c r="T20" i="9804"/>
  <c r="Q20" i="9804"/>
  <c r="N20" i="9804"/>
  <c r="M20" i="9804"/>
  <c r="L20" i="9804"/>
  <c r="J20" i="9804"/>
  <c r="I20" i="9804"/>
  <c r="G20" i="9804"/>
  <c r="H20" i="9804" s="1"/>
  <c r="D20" i="9804"/>
  <c r="C20" i="9804"/>
  <c r="W18" i="9804"/>
  <c r="V18" i="9804"/>
  <c r="T18" i="9804"/>
  <c r="Q18" i="9804"/>
  <c r="N18" i="9804"/>
  <c r="M18" i="9804"/>
  <c r="L18" i="9804"/>
  <c r="J18" i="9804"/>
  <c r="I18" i="9804"/>
  <c r="G18" i="9804"/>
  <c r="H18" i="9804" s="1"/>
  <c r="D18" i="9804"/>
  <c r="C18" i="9804"/>
  <c r="W17" i="9804"/>
  <c r="V17" i="9804"/>
  <c r="T17" i="9804"/>
  <c r="Q17" i="9804"/>
  <c r="N17" i="9804"/>
  <c r="N31" i="9804" s="1"/>
  <c r="M17" i="9804"/>
  <c r="L17" i="9804"/>
  <c r="J17" i="9804"/>
  <c r="I17" i="9804"/>
  <c r="H17" i="9804"/>
  <c r="G17" i="9804"/>
  <c r="D17" i="9804"/>
  <c r="C17" i="9804"/>
  <c r="J5" i="9804"/>
  <c r="C25" i="9805" l="1"/>
  <c r="I25" i="9805"/>
  <c r="W25" i="9805"/>
  <c r="W29" i="9805" s="1"/>
  <c r="D25" i="9805"/>
  <c r="J25" i="9805"/>
  <c r="G25" i="9805"/>
  <c r="H25" i="9805" s="1"/>
  <c r="G21" i="9805"/>
  <c r="H21" i="9805" s="1"/>
  <c r="M21" i="9805"/>
  <c r="M29" i="9805" s="1"/>
  <c r="E29" i="9805"/>
  <c r="C21" i="9805"/>
  <c r="L29" i="9805"/>
  <c r="L31" i="9804"/>
  <c r="M31" i="9804"/>
  <c r="W31" i="9804"/>
  <c r="H31" i="9804"/>
  <c r="E73" i="9803"/>
  <c r="V27" i="9803"/>
  <c r="U27" i="9803"/>
  <c r="T27" i="9803"/>
  <c r="S27" i="9803"/>
  <c r="R27" i="9803"/>
  <c r="Q27" i="9803"/>
  <c r="P27" i="9803"/>
  <c r="E27" i="9803"/>
  <c r="W26" i="9803"/>
  <c r="V26" i="9803"/>
  <c r="T26" i="9803"/>
  <c r="Q26" i="9803"/>
  <c r="N26" i="9803"/>
  <c r="M26" i="9803"/>
  <c r="L26" i="9803"/>
  <c r="J26" i="9803"/>
  <c r="I26" i="9803"/>
  <c r="H26" i="9803"/>
  <c r="G26" i="9803"/>
  <c r="D26" i="9803"/>
  <c r="C26" i="9803"/>
  <c r="W25" i="9803"/>
  <c r="V25" i="9803"/>
  <c r="T25" i="9803"/>
  <c r="Q25" i="9803"/>
  <c r="N25" i="9803"/>
  <c r="M25" i="9803"/>
  <c r="L25" i="9803"/>
  <c r="J25" i="9803"/>
  <c r="I25" i="9803"/>
  <c r="H25" i="9803"/>
  <c r="G25" i="9803"/>
  <c r="D25" i="9803"/>
  <c r="C25" i="9803"/>
  <c r="W24" i="9803"/>
  <c r="V24" i="9803"/>
  <c r="T24" i="9803"/>
  <c r="Q24" i="9803"/>
  <c r="N24" i="9803"/>
  <c r="M24" i="9803"/>
  <c r="L24" i="9803"/>
  <c r="J24" i="9803"/>
  <c r="I24" i="9803"/>
  <c r="H24" i="9803"/>
  <c r="G24" i="9803"/>
  <c r="D24" i="9803"/>
  <c r="C24" i="9803"/>
  <c r="W23" i="9803"/>
  <c r="V23" i="9803"/>
  <c r="T23" i="9803"/>
  <c r="Q23" i="9803"/>
  <c r="N23" i="9803"/>
  <c r="M23" i="9803"/>
  <c r="L23" i="9803"/>
  <c r="J23" i="9803"/>
  <c r="I23" i="9803"/>
  <c r="G23" i="9803"/>
  <c r="H23" i="9803" s="1"/>
  <c r="D23" i="9803"/>
  <c r="C23" i="9803"/>
  <c r="W22" i="9803"/>
  <c r="V22" i="9803"/>
  <c r="T22" i="9803"/>
  <c r="Q22" i="9803"/>
  <c r="N22" i="9803"/>
  <c r="M22" i="9803"/>
  <c r="L22" i="9803"/>
  <c r="J22" i="9803"/>
  <c r="I22" i="9803"/>
  <c r="G22" i="9803"/>
  <c r="H22" i="9803" s="1"/>
  <c r="D22" i="9803"/>
  <c r="C22" i="9803"/>
  <c r="W21" i="9803"/>
  <c r="V21" i="9803"/>
  <c r="T21" i="9803"/>
  <c r="Q21" i="9803"/>
  <c r="N21" i="9803"/>
  <c r="M21" i="9803"/>
  <c r="L21" i="9803"/>
  <c r="J21" i="9803"/>
  <c r="I21" i="9803"/>
  <c r="G21" i="9803"/>
  <c r="H21" i="9803" s="1"/>
  <c r="D21" i="9803"/>
  <c r="C21" i="9803"/>
  <c r="W20" i="9803"/>
  <c r="V20" i="9803"/>
  <c r="T20" i="9803"/>
  <c r="Q20" i="9803"/>
  <c r="N20" i="9803"/>
  <c r="M20" i="9803"/>
  <c r="L20" i="9803"/>
  <c r="J20" i="9803"/>
  <c r="I20" i="9803"/>
  <c r="G20" i="9803"/>
  <c r="H20" i="9803" s="1"/>
  <c r="D20" i="9803"/>
  <c r="C20" i="9803"/>
  <c r="W19" i="9803"/>
  <c r="V19" i="9803"/>
  <c r="T19" i="9803"/>
  <c r="Q19" i="9803"/>
  <c r="N19" i="9803"/>
  <c r="M19" i="9803"/>
  <c r="L19" i="9803"/>
  <c r="J19" i="9803"/>
  <c r="I19" i="9803"/>
  <c r="G19" i="9803"/>
  <c r="H19" i="9803" s="1"/>
  <c r="D19" i="9803"/>
  <c r="C19" i="9803"/>
  <c r="W18" i="9803"/>
  <c r="V18" i="9803"/>
  <c r="T18" i="9803"/>
  <c r="Q18" i="9803"/>
  <c r="N18" i="9803"/>
  <c r="M18" i="9803"/>
  <c r="L18" i="9803"/>
  <c r="J18" i="9803"/>
  <c r="I18" i="9803"/>
  <c r="G18" i="9803"/>
  <c r="H18" i="9803" s="1"/>
  <c r="D18" i="9803"/>
  <c r="C18" i="9803"/>
  <c r="W17" i="9803"/>
  <c r="V17" i="9803"/>
  <c r="T17" i="9803"/>
  <c r="Q17" i="9803"/>
  <c r="N17" i="9803"/>
  <c r="M17" i="9803"/>
  <c r="L17" i="9803"/>
  <c r="J17" i="9803"/>
  <c r="I17" i="9803"/>
  <c r="H17" i="9803"/>
  <c r="G17" i="9803"/>
  <c r="D17" i="9803"/>
  <c r="C17" i="9803"/>
  <c r="N27" i="9803"/>
  <c r="J5" i="9803"/>
  <c r="W19" i="9802"/>
  <c r="V19" i="9802"/>
  <c r="T19" i="9802"/>
  <c r="Q19" i="9802"/>
  <c r="N19" i="9802"/>
  <c r="M19" i="9802"/>
  <c r="L19" i="9802"/>
  <c r="J19" i="9802"/>
  <c r="I19" i="9802"/>
  <c r="G19" i="9802"/>
  <c r="H19" i="9802" s="1"/>
  <c r="D19" i="9802"/>
  <c r="C19" i="9802"/>
  <c r="W18" i="9802"/>
  <c r="V18" i="9802"/>
  <c r="T18" i="9802"/>
  <c r="Q18" i="9802"/>
  <c r="N18" i="9802"/>
  <c r="M18" i="9802"/>
  <c r="L18" i="9802"/>
  <c r="J18" i="9802"/>
  <c r="I18" i="9802"/>
  <c r="G18" i="9802"/>
  <c r="H18" i="9802" s="1"/>
  <c r="D18" i="9802"/>
  <c r="C18" i="9802"/>
  <c r="W17" i="9802"/>
  <c r="V17" i="9802"/>
  <c r="T17" i="9802"/>
  <c r="Q17" i="9802"/>
  <c r="N17" i="9802"/>
  <c r="N27" i="9802" s="1"/>
  <c r="M17" i="9802"/>
  <c r="L17" i="9802"/>
  <c r="J17" i="9802"/>
  <c r="I17" i="9802"/>
  <c r="H17" i="9802"/>
  <c r="G17" i="9802"/>
  <c r="D17" i="9802"/>
  <c r="C17" i="9802"/>
  <c r="E73" i="9802"/>
  <c r="V27" i="9802"/>
  <c r="T27" i="9802"/>
  <c r="S27" i="9802"/>
  <c r="Q27" i="9802"/>
  <c r="P27" i="9802"/>
  <c r="E27" i="9802"/>
  <c r="W26" i="9802"/>
  <c r="V26" i="9802"/>
  <c r="T26" i="9802"/>
  <c r="Q26" i="9802"/>
  <c r="N26" i="9802"/>
  <c r="M26" i="9802"/>
  <c r="L26" i="9802"/>
  <c r="J26" i="9802"/>
  <c r="I26" i="9802"/>
  <c r="H26" i="9802"/>
  <c r="G26" i="9802"/>
  <c r="D26" i="9802"/>
  <c r="C26" i="9802"/>
  <c r="W25" i="9802"/>
  <c r="V25" i="9802"/>
  <c r="T25" i="9802"/>
  <c r="Q25" i="9802"/>
  <c r="N25" i="9802"/>
  <c r="M25" i="9802"/>
  <c r="L25" i="9802"/>
  <c r="J25" i="9802"/>
  <c r="I25" i="9802"/>
  <c r="H25" i="9802"/>
  <c r="G25" i="9802"/>
  <c r="D25" i="9802"/>
  <c r="C25" i="9802"/>
  <c r="W24" i="9802"/>
  <c r="V24" i="9802"/>
  <c r="T24" i="9802"/>
  <c r="Q24" i="9802"/>
  <c r="N24" i="9802"/>
  <c r="M24" i="9802"/>
  <c r="L24" i="9802"/>
  <c r="J24" i="9802"/>
  <c r="I24" i="9802"/>
  <c r="G24" i="9802"/>
  <c r="H24" i="9802" s="1"/>
  <c r="D24" i="9802"/>
  <c r="C24" i="9802"/>
  <c r="W23" i="9802"/>
  <c r="V23" i="9802"/>
  <c r="T23" i="9802"/>
  <c r="Q23" i="9802"/>
  <c r="N23" i="9802"/>
  <c r="M23" i="9802"/>
  <c r="L23" i="9802"/>
  <c r="J23" i="9802"/>
  <c r="I23" i="9802"/>
  <c r="G23" i="9802"/>
  <c r="H23" i="9802" s="1"/>
  <c r="D23" i="9802"/>
  <c r="C23" i="9802"/>
  <c r="W22" i="9802"/>
  <c r="V22" i="9802"/>
  <c r="T22" i="9802"/>
  <c r="Q22" i="9802"/>
  <c r="N22" i="9802"/>
  <c r="M22" i="9802"/>
  <c r="L22" i="9802"/>
  <c r="J22" i="9802"/>
  <c r="I22" i="9802"/>
  <c r="G22" i="9802"/>
  <c r="H22" i="9802" s="1"/>
  <c r="D22" i="9802"/>
  <c r="C22" i="9802"/>
  <c r="W21" i="9802"/>
  <c r="V21" i="9802"/>
  <c r="T21" i="9802"/>
  <c r="Q21" i="9802"/>
  <c r="N21" i="9802"/>
  <c r="M21" i="9802"/>
  <c r="L21" i="9802"/>
  <c r="J21" i="9802"/>
  <c r="I21" i="9802"/>
  <c r="G21" i="9802"/>
  <c r="H21" i="9802" s="1"/>
  <c r="D21" i="9802"/>
  <c r="C21" i="9802"/>
  <c r="W20" i="9802"/>
  <c r="V20" i="9802"/>
  <c r="T20" i="9802"/>
  <c r="Q20" i="9802"/>
  <c r="N20" i="9802"/>
  <c r="M20" i="9802"/>
  <c r="L20" i="9802"/>
  <c r="J20" i="9802"/>
  <c r="I20" i="9802"/>
  <c r="G20" i="9802"/>
  <c r="H20" i="9802" s="1"/>
  <c r="D20" i="9802"/>
  <c r="C20" i="9802"/>
  <c r="J5" i="9802"/>
  <c r="W22" i="9801"/>
  <c r="V22" i="9801"/>
  <c r="T22" i="9801"/>
  <c r="Q22" i="9801"/>
  <c r="N22" i="9801"/>
  <c r="M22" i="9801"/>
  <c r="L22" i="9801"/>
  <c r="J22" i="9801"/>
  <c r="I22" i="9801"/>
  <c r="G22" i="9801"/>
  <c r="H22" i="9801" s="1"/>
  <c r="D22" i="9801"/>
  <c r="C22" i="9801"/>
  <c r="W21" i="9801"/>
  <c r="V21" i="9801"/>
  <c r="T21" i="9801"/>
  <c r="Q21" i="9801"/>
  <c r="N21" i="9801"/>
  <c r="M21" i="9801"/>
  <c r="L21" i="9801"/>
  <c r="J21" i="9801"/>
  <c r="I21" i="9801"/>
  <c r="G21" i="9801"/>
  <c r="H21" i="9801" s="1"/>
  <c r="D21" i="9801"/>
  <c r="C21" i="9801"/>
  <c r="W20" i="9801"/>
  <c r="V20" i="9801"/>
  <c r="T20" i="9801"/>
  <c r="Q20" i="9801"/>
  <c r="N20" i="9801"/>
  <c r="M20" i="9801"/>
  <c r="L20" i="9801"/>
  <c r="J20" i="9801"/>
  <c r="I20" i="9801"/>
  <c r="G20" i="9801"/>
  <c r="H20" i="9801" s="1"/>
  <c r="D20" i="9801"/>
  <c r="C20" i="9801"/>
  <c r="W19" i="9801"/>
  <c r="V19" i="9801"/>
  <c r="T19" i="9801"/>
  <c r="Q19" i="9801"/>
  <c r="N19" i="9801"/>
  <c r="M19" i="9801"/>
  <c r="L19" i="9801"/>
  <c r="J19" i="9801"/>
  <c r="I19" i="9801"/>
  <c r="G19" i="9801"/>
  <c r="H19" i="9801" s="1"/>
  <c r="D19" i="9801"/>
  <c r="C19" i="9801"/>
  <c r="E76" i="9801"/>
  <c r="V30" i="9801"/>
  <c r="U30" i="9801"/>
  <c r="T30" i="9801"/>
  <c r="S30" i="9801"/>
  <c r="R30" i="9801"/>
  <c r="Q30" i="9801"/>
  <c r="P30" i="9801"/>
  <c r="E30" i="9801"/>
  <c r="W29" i="9801"/>
  <c r="V29" i="9801"/>
  <c r="T29" i="9801"/>
  <c r="Q29" i="9801"/>
  <c r="N29" i="9801"/>
  <c r="M29" i="9801"/>
  <c r="L29" i="9801"/>
  <c r="J29" i="9801"/>
  <c r="I29" i="9801"/>
  <c r="H29" i="9801"/>
  <c r="G29" i="9801"/>
  <c r="D29" i="9801"/>
  <c r="C29" i="9801"/>
  <c r="W28" i="9801"/>
  <c r="V28" i="9801"/>
  <c r="T28" i="9801"/>
  <c r="Q28" i="9801"/>
  <c r="N28" i="9801"/>
  <c r="M28" i="9801"/>
  <c r="L28" i="9801"/>
  <c r="J28" i="9801"/>
  <c r="I28" i="9801"/>
  <c r="H28" i="9801"/>
  <c r="G28" i="9801"/>
  <c r="D28" i="9801"/>
  <c r="C28" i="9801"/>
  <c r="W27" i="9801"/>
  <c r="V27" i="9801"/>
  <c r="T27" i="9801"/>
  <c r="Q27" i="9801"/>
  <c r="N27" i="9801"/>
  <c r="M27" i="9801"/>
  <c r="L27" i="9801"/>
  <c r="J27" i="9801"/>
  <c r="I27" i="9801"/>
  <c r="H27" i="9801"/>
  <c r="G27" i="9801"/>
  <c r="D27" i="9801"/>
  <c r="C27" i="9801"/>
  <c r="W26" i="9801"/>
  <c r="V26" i="9801"/>
  <c r="T26" i="9801"/>
  <c r="Q26" i="9801"/>
  <c r="N26" i="9801"/>
  <c r="M26" i="9801"/>
  <c r="L26" i="9801"/>
  <c r="J26" i="9801"/>
  <c r="I26" i="9801"/>
  <c r="H26" i="9801"/>
  <c r="G26" i="9801"/>
  <c r="D26" i="9801"/>
  <c r="C26" i="9801"/>
  <c r="W25" i="9801"/>
  <c r="V25" i="9801"/>
  <c r="T25" i="9801"/>
  <c r="Q25" i="9801"/>
  <c r="N25" i="9801"/>
  <c r="M25" i="9801"/>
  <c r="L25" i="9801"/>
  <c r="J25" i="9801"/>
  <c r="I25" i="9801"/>
  <c r="G25" i="9801"/>
  <c r="H25" i="9801" s="1"/>
  <c r="D25" i="9801"/>
  <c r="C25" i="9801"/>
  <c r="W24" i="9801"/>
  <c r="V24" i="9801"/>
  <c r="T24" i="9801"/>
  <c r="Q24" i="9801"/>
  <c r="N24" i="9801"/>
  <c r="M24" i="9801"/>
  <c r="L24" i="9801"/>
  <c r="J24" i="9801"/>
  <c r="I24" i="9801"/>
  <c r="H24" i="9801"/>
  <c r="G24" i="9801"/>
  <c r="D24" i="9801"/>
  <c r="C24" i="9801"/>
  <c r="W23" i="9801"/>
  <c r="V23" i="9801"/>
  <c r="T23" i="9801"/>
  <c r="Q23" i="9801"/>
  <c r="N23" i="9801"/>
  <c r="M23" i="9801"/>
  <c r="L23" i="9801"/>
  <c r="J23" i="9801"/>
  <c r="I23" i="9801"/>
  <c r="G23" i="9801"/>
  <c r="H23" i="9801" s="1"/>
  <c r="D23" i="9801"/>
  <c r="C23" i="9801"/>
  <c r="W18" i="9801"/>
  <c r="V18" i="9801"/>
  <c r="T18" i="9801"/>
  <c r="Q18" i="9801"/>
  <c r="N18" i="9801"/>
  <c r="M18" i="9801"/>
  <c r="L18" i="9801"/>
  <c r="J18" i="9801"/>
  <c r="I18" i="9801"/>
  <c r="G18" i="9801"/>
  <c r="H18" i="9801" s="1"/>
  <c r="D18" i="9801"/>
  <c r="C18" i="9801"/>
  <c r="W17" i="9801"/>
  <c r="V17" i="9801"/>
  <c r="T17" i="9801"/>
  <c r="Q17" i="9801"/>
  <c r="N17" i="9801"/>
  <c r="N30" i="9801" s="1"/>
  <c r="M17" i="9801"/>
  <c r="L17" i="9801"/>
  <c r="J17" i="9801"/>
  <c r="I17" i="9801"/>
  <c r="H17" i="9801"/>
  <c r="G17" i="9801"/>
  <c r="D17" i="9801"/>
  <c r="C17" i="9801"/>
  <c r="J5" i="9801"/>
  <c r="E74" i="9800"/>
  <c r="V28" i="9800"/>
  <c r="U28" i="9800"/>
  <c r="T28" i="9800"/>
  <c r="S28" i="9800"/>
  <c r="R28" i="9800"/>
  <c r="Q28" i="9800"/>
  <c r="P28" i="9800"/>
  <c r="E28" i="9800"/>
  <c r="W27" i="9800"/>
  <c r="V27" i="9800"/>
  <c r="T27" i="9800"/>
  <c r="Q27" i="9800"/>
  <c r="N27" i="9800"/>
  <c r="M27" i="9800"/>
  <c r="L27" i="9800"/>
  <c r="J27" i="9800"/>
  <c r="I27" i="9800"/>
  <c r="H27" i="9800"/>
  <c r="G27" i="9800"/>
  <c r="D27" i="9800"/>
  <c r="C27" i="9800"/>
  <c r="W26" i="9800"/>
  <c r="V26" i="9800"/>
  <c r="T26" i="9800"/>
  <c r="Q26" i="9800"/>
  <c r="N26" i="9800"/>
  <c r="M26" i="9800"/>
  <c r="L26" i="9800"/>
  <c r="J26" i="9800"/>
  <c r="I26" i="9800"/>
  <c r="H26" i="9800"/>
  <c r="G26" i="9800"/>
  <c r="D26" i="9800"/>
  <c r="C26" i="9800"/>
  <c r="W25" i="9800"/>
  <c r="V25" i="9800"/>
  <c r="T25" i="9800"/>
  <c r="Q25" i="9800"/>
  <c r="N25" i="9800"/>
  <c r="M25" i="9800"/>
  <c r="L25" i="9800"/>
  <c r="J25" i="9800"/>
  <c r="I25" i="9800"/>
  <c r="H25" i="9800"/>
  <c r="G25" i="9800"/>
  <c r="D25" i="9800"/>
  <c r="C25" i="9800"/>
  <c r="W24" i="9800"/>
  <c r="V24" i="9800"/>
  <c r="T24" i="9800"/>
  <c r="Q24" i="9800"/>
  <c r="N24" i="9800"/>
  <c r="M24" i="9800"/>
  <c r="L24" i="9800"/>
  <c r="J24" i="9800"/>
  <c r="I24" i="9800"/>
  <c r="H24" i="9800"/>
  <c r="G24" i="9800"/>
  <c r="D24" i="9800"/>
  <c r="C24" i="9800"/>
  <c r="W23" i="9800"/>
  <c r="V23" i="9800"/>
  <c r="T23" i="9800"/>
  <c r="Q23" i="9800"/>
  <c r="N23" i="9800"/>
  <c r="M23" i="9800"/>
  <c r="L23" i="9800"/>
  <c r="J23" i="9800"/>
  <c r="I23" i="9800"/>
  <c r="H23" i="9800"/>
  <c r="G23" i="9800"/>
  <c r="D23" i="9800"/>
  <c r="C23" i="9800"/>
  <c r="W22" i="9800"/>
  <c r="V22" i="9800"/>
  <c r="T22" i="9800"/>
  <c r="Q22" i="9800"/>
  <c r="N22" i="9800"/>
  <c r="M22" i="9800"/>
  <c r="L22" i="9800"/>
  <c r="J22" i="9800"/>
  <c r="I22" i="9800"/>
  <c r="H22" i="9800"/>
  <c r="G22" i="9800"/>
  <c r="D22" i="9800"/>
  <c r="C22" i="9800"/>
  <c r="W21" i="9800"/>
  <c r="V21" i="9800"/>
  <c r="T21" i="9800"/>
  <c r="Q21" i="9800"/>
  <c r="N21" i="9800"/>
  <c r="M21" i="9800"/>
  <c r="L21" i="9800"/>
  <c r="J21" i="9800"/>
  <c r="I21" i="9800"/>
  <c r="H21" i="9800"/>
  <c r="G21" i="9800"/>
  <c r="D21" i="9800"/>
  <c r="C21" i="9800"/>
  <c r="W20" i="9800"/>
  <c r="V20" i="9800"/>
  <c r="T20" i="9800"/>
  <c r="Q20" i="9800"/>
  <c r="N20" i="9800"/>
  <c r="M20" i="9800"/>
  <c r="L20" i="9800"/>
  <c r="J20" i="9800"/>
  <c r="I20" i="9800"/>
  <c r="G20" i="9800"/>
  <c r="H20" i="9800" s="1"/>
  <c r="D20" i="9800"/>
  <c r="C20" i="9800"/>
  <c r="V19" i="9800"/>
  <c r="T19" i="9800"/>
  <c r="Q19" i="9800"/>
  <c r="N19" i="9800"/>
  <c r="H19" i="9800"/>
  <c r="V18" i="9800"/>
  <c r="T18" i="9800"/>
  <c r="Q18" i="9800"/>
  <c r="N18" i="9800"/>
  <c r="H18" i="9800"/>
  <c r="W17" i="9800"/>
  <c r="V17" i="9800"/>
  <c r="T17" i="9800"/>
  <c r="Q17" i="9800"/>
  <c r="N17" i="9800"/>
  <c r="N28" i="9800" s="1"/>
  <c r="M17" i="9800"/>
  <c r="L17" i="9800"/>
  <c r="J17" i="9800"/>
  <c r="I17" i="9800"/>
  <c r="H17" i="9800"/>
  <c r="G17" i="9800"/>
  <c r="D17" i="9800"/>
  <c r="C17" i="9800"/>
  <c r="J5" i="9800"/>
  <c r="E74" i="9799"/>
  <c r="V28" i="9799"/>
  <c r="U28" i="9799"/>
  <c r="T28" i="9799"/>
  <c r="S28" i="9799"/>
  <c r="R28" i="9799"/>
  <c r="Q28" i="9799"/>
  <c r="P28" i="9799"/>
  <c r="E28" i="9799"/>
  <c r="W27" i="9799"/>
  <c r="V27" i="9799"/>
  <c r="T27" i="9799"/>
  <c r="Q27" i="9799"/>
  <c r="N27" i="9799"/>
  <c r="M27" i="9799"/>
  <c r="L27" i="9799"/>
  <c r="J27" i="9799"/>
  <c r="I27" i="9799"/>
  <c r="H27" i="9799"/>
  <c r="G27" i="9799"/>
  <c r="D27" i="9799"/>
  <c r="C27" i="9799"/>
  <c r="W26" i="9799"/>
  <c r="V26" i="9799"/>
  <c r="T26" i="9799"/>
  <c r="Q26" i="9799"/>
  <c r="N26" i="9799"/>
  <c r="M26" i="9799"/>
  <c r="L26" i="9799"/>
  <c r="J26" i="9799"/>
  <c r="I26" i="9799"/>
  <c r="H26" i="9799"/>
  <c r="G26" i="9799"/>
  <c r="D26" i="9799"/>
  <c r="C26" i="9799"/>
  <c r="W25" i="9799"/>
  <c r="V25" i="9799"/>
  <c r="T25" i="9799"/>
  <c r="Q25" i="9799"/>
  <c r="N25" i="9799"/>
  <c r="M25" i="9799"/>
  <c r="L25" i="9799"/>
  <c r="J25" i="9799"/>
  <c r="I25" i="9799"/>
  <c r="H25" i="9799"/>
  <c r="G25" i="9799"/>
  <c r="D25" i="9799"/>
  <c r="C25" i="9799"/>
  <c r="W24" i="9799"/>
  <c r="V24" i="9799"/>
  <c r="T24" i="9799"/>
  <c r="Q24" i="9799"/>
  <c r="N24" i="9799"/>
  <c r="M24" i="9799"/>
  <c r="L24" i="9799"/>
  <c r="J24" i="9799"/>
  <c r="I24" i="9799"/>
  <c r="H24" i="9799"/>
  <c r="G24" i="9799"/>
  <c r="D24" i="9799"/>
  <c r="C24" i="9799"/>
  <c r="W20" i="9799"/>
  <c r="V20" i="9799"/>
  <c r="T20" i="9799"/>
  <c r="Q20" i="9799"/>
  <c r="N20" i="9799"/>
  <c r="M20" i="9799"/>
  <c r="L20" i="9799"/>
  <c r="J20" i="9799"/>
  <c r="I20" i="9799"/>
  <c r="G20" i="9799"/>
  <c r="H20" i="9799" s="1"/>
  <c r="D20" i="9799"/>
  <c r="C20" i="9799"/>
  <c r="W19" i="9799"/>
  <c r="V19" i="9799"/>
  <c r="T19" i="9799"/>
  <c r="Q19" i="9799"/>
  <c r="N19" i="9799"/>
  <c r="M19" i="9799"/>
  <c r="L19" i="9799"/>
  <c r="J19" i="9799"/>
  <c r="I19" i="9799"/>
  <c r="H19" i="9799"/>
  <c r="G19" i="9799"/>
  <c r="D19" i="9799"/>
  <c r="C19" i="9799"/>
  <c r="W23" i="9799"/>
  <c r="V23" i="9799"/>
  <c r="T23" i="9799"/>
  <c r="Q23" i="9799"/>
  <c r="N23" i="9799"/>
  <c r="M23" i="9799"/>
  <c r="L23" i="9799"/>
  <c r="J23" i="9799"/>
  <c r="I23" i="9799"/>
  <c r="G23" i="9799"/>
  <c r="H23" i="9799" s="1"/>
  <c r="D23" i="9799"/>
  <c r="C23" i="9799"/>
  <c r="W22" i="9799"/>
  <c r="V22" i="9799"/>
  <c r="T22" i="9799"/>
  <c r="Q22" i="9799"/>
  <c r="N22" i="9799"/>
  <c r="M22" i="9799"/>
  <c r="L22" i="9799"/>
  <c r="J22" i="9799"/>
  <c r="I22" i="9799"/>
  <c r="G22" i="9799"/>
  <c r="H22" i="9799" s="1"/>
  <c r="D22" i="9799"/>
  <c r="C22" i="9799"/>
  <c r="W21" i="9799"/>
  <c r="V21" i="9799"/>
  <c r="T21" i="9799"/>
  <c r="Q21" i="9799"/>
  <c r="N21" i="9799"/>
  <c r="M21" i="9799"/>
  <c r="L21" i="9799"/>
  <c r="J21" i="9799"/>
  <c r="I21" i="9799"/>
  <c r="H21" i="9799"/>
  <c r="G21" i="9799"/>
  <c r="D21" i="9799"/>
  <c r="C21" i="9799"/>
  <c r="W18" i="9799"/>
  <c r="V18" i="9799"/>
  <c r="T18" i="9799"/>
  <c r="Q18" i="9799"/>
  <c r="N18" i="9799"/>
  <c r="M18" i="9799"/>
  <c r="L18" i="9799"/>
  <c r="J18" i="9799"/>
  <c r="I18" i="9799"/>
  <c r="G18" i="9799"/>
  <c r="H18" i="9799" s="1"/>
  <c r="D18" i="9799"/>
  <c r="C18" i="9799"/>
  <c r="W17" i="9799"/>
  <c r="V17" i="9799"/>
  <c r="T17" i="9799"/>
  <c r="Q17" i="9799"/>
  <c r="N17" i="9799"/>
  <c r="N28" i="9799" s="1"/>
  <c r="M17" i="9799"/>
  <c r="L17" i="9799"/>
  <c r="J17" i="9799"/>
  <c r="I17" i="9799"/>
  <c r="H17" i="9799"/>
  <c r="G17" i="9799"/>
  <c r="D17" i="9799"/>
  <c r="C17" i="9799"/>
  <c r="J5" i="9799"/>
  <c r="W19" i="9798"/>
  <c r="V19" i="9798"/>
  <c r="T19" i="9798"/>
  <c r="Q19" i="9798"/>
  <c r="N19" i="9798"/>
  <c r="M19" i="9798"/>
  <c r="L19" i="9798"/>
  <c r="J19" i="9798"/>
  <c r="I19" i="9798"/>
  <c r="G19" i="9798"/>
  <c r="H19" i="9798" s="1"/>
  <c r="D19" i="9798"/>
  <c r="C19" i="9798"/>
  <c r="L27" i="9802" l="1"/>
  <c r="H29" i="9805"/>
  <c r="H27" i="9802"/>
  <c r="M27" i="9802"/>
  <c r="W27" i="9802"/>
  <c r="M27" i="9803"/>
  <c r="L27" i="9803"/>
  <c r="W27" i="9803"/>
  <c r="H27" i="9803"/>
  <c r="H30" i="9801"/>
  <c r="M30" i="9801"/>
  <c r="W30" i="9801"/>
  <c r="L30" i="9801"/>
  <c r="L28" i="9800"/>
  <c r="W28" i="9800"/>
  <c r="M28" i="9800"/>
  <c r="H28" i="9800"/>
  <c r="H28" i="9799"/>
  <c r="M28" i="9799"/>
  <c r="W28" i="9799"/>
  <c r="L28" i="9799"/>
  <c r="E74" i="9798"/>
  <c r="V28" i="9798"/>
  <c r="U28" i="9798"/>
  <c r="T28" i="9798"/>
  <c r="S28" i="9798"/>
  <c r="R28" i="9798"/>
  <c r="Q28" i="9798"/>
  <c r="P28" i="9798"/>
  <c r="E28" i="9798"/>
  <c r="W27" i="9798"/>
  <c r="V27" i="9798"/>
  <c r="T27" i="9798"/>
  <c r="Q27" i="9798"/>
  <c r="N27" i="9798"/>
  <c r="M27" i="9798"/>
  <c r="L27" i="9798"/>
  <c r="J27" i="9798"/>
  <c r="I27" i="9798"/>
  <c r="H27" i="9798"/>
  <c r="G27" i="9798"/>
  <c r="D27" i="9798"/>
  <c r="C27" i="9798"/>
  <c r="W26" i="9798"/>
  <c r="V26" i="9798"/>
  <c r="T26" i="9798"/>
  <c r="Q26" i="9798"/>
  <c r="N26" i="9798"/>
  <c r="M26" i="9798"/>
  <c r="L26" i="9798"/>
  <c r="J26" i="9798"/>
  <c r="I26" i="9798"/>
  <c r="H26" i="9798"/>
  <c r="G26" i="9798"/>
  <c r="D26" i="9798"/>
  <c r="C26" i="9798"/>
  <c r="W25" i="9798"/>
  <c r="V25" i="9798"/>
  <c r="T25" i="9798"/>
  <c r="Q25" i="9798"/>
  <c r="N25" i="9798"/>
  <c r="M25" i="9798"/>
  <c r="L25" i="9798"/>
  <c r="J25" i="9798"/>
  <c r="I25" i="9798"/>
  <c r="H25" i="9798"/>
  <c r="G25" i="9798"/>
  <c r="D25" i="9798"/>
  <c r="C25" i="9798"/>
  <c r="W24" i="9798"/>
  <c r="V24" i="9798"/>
  <c r="T24" i="9798"/>
  <c r="Q24" i="9798"/>
  <c r="N24" i="9798"/>
  <c r="M24" i="9798"/>
  <c r="L24" i="9798"/>
  <c r="J24" i="9798"/>
  <c r="I24" i="9798"/>
  <c r="H24" i="9798"/>
  <c r="G24" i="9798"/>
  <c r="D24" i="9798"/>
  <c r="C24" i="9798"/>
  <c r="W21" i="9798"/>
  <c r="V21" i="9798"/>
  <c r="T21" i="9798"/>
  <c r="Q21" i="9798"/>
  <c r="N21" i="9798"/>
  <c r="M21" i="9798"/>
  <c r="L21" i="9798"/>
  <c r="J21" i="9798"/>
  <c r="I21" i="9798"/>
  <c r="G21" i="9798"/>
  <c r="H21" i="9798" s="1"/>
  <c r="D21" i="9798"/>
  <c r="C21" i="9798"/>
  <c r="W20" i="9798"/>
  <c r="V20" i="9798"/>
  <c r="T20" i="9798"/>
  <c r="Q20" i="9798"/>
  <c r="N20" i="9798"/>
  <c r="M20" i="9798"/>
  <c r="L20" i="9798"/>
  <c r="J20" i="9798"/>
  <c r="I20" i="9798"/>
  <c r="G20" i="9798"/>
  <c r="H20" i="9798" s="1"/>
  <c r="D20" i="9798"/>
  <c r="C20" i="9798"/>
  <c r="W18" i="9798"/>
  <c r="V18" i="9798"/>
  <c r="T18" i="9798"/>
  <c r="Q18" i="9798"/>
  <c r="N18" i="9798"/>
  <c r="M18" i="9798"/>
  <c r="L18" i="9798"/>
  <c r="J18" i="9798"/>
  <c r="I18" i="9798"/>
  <c r="G18" i="9798"/>
  <c r="H18" i="9798" s="1"/>
  <c r="D18" i="9798"/>
  <c r="C18" i="9798"/>
  <c r="W17" i="9798"/>
  <c r="V17" i="9798"/>
  <c r="T17" i="9798"/>
  <c r="Q17" i="9798"/>
  <c r="N17" i="9798"/>
  <c r="M17" i="9798"/>
  <c r="L17" i="9798"/>
  <c r="J17" i="9798"/>
  <c r="I17" i="9798"/>
  <c r="H17" i="9798"/>
  <c r="G17" i="9798"/>
  <c r="D17" i="9798"/>
  <c r="C17" i="9798"/>
  <c r="W23" i="9798"/>
  <c r="V23" i="9798"/>
  <c r="T23" i="9798"/>
  <c r="Q23" i="9798"/>
  <c r="N23" i="9798"/>
  <c r="M23" i="9798"/>
  <c r="L23" i="9798"/>
  <c r="J23" i="9798"/>
  <c r="I23" i="9798"/>
  <c r="G23" i="9798"/>
  <c r="H23" i="9798" s="1"/>
  <c r="D23" i="9798"/>
  <c r="C23" i="9798"/>
  <c r="W22" i="9798"/>
  <c r="V22" i="9798"/>
  <c r="T22" i="9798"/>
  <c r="Q22" i="9798"/>
  <c r="N22" i="9798"/>
  <c r="M22" i="9798"/>
  <c r="L22" i="9798"/>
  <c r="J22" i="9798"/>
  <c r="I22" i="9798"/>
  <c r="H22" i="9798"/>
  <c r="G22" i="9798"/>
  <c r="D22" i="9798"/>
  <c r="C22" i="9798"/>
  <c r="J5" i="9798"/>
  <c r="W20" i="9797"/>
  <c r="V20" i="9797"/>
  <c r="T20" i="9797"/>
  <c r="Q20" i="9797"/>
  <c r="N20" i="9797"/>
  <c r="M20" i="9797"/>
  <c r="L20" i="9797"/>
  <c r="J20" i="9797"/>
  <c r="I20" i="9797"/>
  <c r="G20" i="9797"/>
  <c r="H20" i="9797" s="1"/>
  <c r="D20" i="9797"/>
  <c r="C20" i="9797"/>
  <c r="W19" i="9797"/>
  <c r="V19" i="9797"/>
  <c r="T19" i="9797"/>
  <c r="Q19" i="9797"/>
  <c r="N19" i="9797"/>
  <c r="M19" i="9797"/>
  <c r="L19" i="9797"/>
  <c r="J19" i="9797"/>
  <c r="I19" i="9797"/>
  <c r="H19" i="9797"/>
  <c r="G19" i="9797"/>
  <c r="D19" i="9797"/>
  <c r="C19" i="9797"/>
  <c r="E74" i="9797"/>
  <c r="V28" i="9797"/>
  <c r="U28" i="9797"/>
  <c r="T28" i="9797"/>
  <c r="S28" i="9797"/>
  <c r="R28" i="9797"/>
  <c r="Q28" i="9797"/>
  <c r="P28" i="9797"/>
  <c r="E28" i="9797"/>
  <c r="W27" i="9797"/>
  <c r="V27" i="9797"/>
  <c r="T27" i="9797"/>
  <c r="Q27" i="9797"/>
  <c r="N27" i="9797"/>
  <c r="M27" i="9797"/>
  <c r="L27" i="9797"/>
  <c r="J27" i="9797"/>
  <c r="I27" i="9797"/>
  <c r="H27" i="9797"/>
  <c r="G27" i="9797"/>
  <c r="D27" i="9797"/>
  <c r="C27" i="9797"/>
  <c r="W26" i="9797"/>
  <c r="V26" i="9797"/>
  <c r="T26" i="9797"/>
  <c r="Q26" i="9797"/>
  <c r="N26" i="9797"/>
  <c r="M26" i="9797"/>
  <c r="L26" i="9797"/>
  <c r="J26" i="9797"/>
  <c r="I26" i="9797"/>
  <c r="H26" i="9797"/>
  <c r="G26" i="9797"/>
  <c r="D26" i="9797"/>
  <c r="C26" i="9797"/>
  <c r="W25" i="9797"/>
  <c r="V25" i="9797"/>
  <c r="T25" i="9797"/>
  <c r="Q25" i="9797"/>
  <c r="N25" i="9797"/>
  <c r="M25" i="9797"/>
  <c r="L25" i="9797"/>
  <c r="J25" i="9797"/>
  <c r="I25" i="9797"/>
  <c r="H25" i="9797"/>
  <c r="G25" i="9797"/>
  <c r="D25" i="9797"/>
  <c r="C25" i="9797"/>
  <c r="W24" i="9797"/>
  <c r="V24" i="9797"/>
  <c r="T24" i="9797"/>
  <c r="Q24" i="9797"/>
  <c r="N24" i="9797"/>
  <c r="M24" i="9797"/>
  <c r="L24" i="9797"/>
  <c r="J24" i="9797"/>
  <c r="I24" i="9797"/>
  <c r="H24" i="9797"/>
  <c r="G24" i="9797"/>
  <c r="D24" i="9797"/>
  <c r="C24" i="9797"/>
  <c r="W23" i="9797"/>
  <c r="V23" i="9797"/>
  <c r="T23" i="9797"/>
  <c r="Q23" i="9797"/>
  <c r="N23" i="9797"/>
  <c r="M23" i="9797"/>
  <c r="L23" i="9797"/>
  <c r="J23" i="9797"/>
  <c r="I23" i="9797"/>
  <c r="G23" i="9797"/>
  <c r="H23" i="9797" s="1"/>
  <c r="D23" i="9797"/>
  <c r="C23" i="9797"/>
  <c r="W22" i="9797"/>
  <c r="V22" i="9797"/>
  <c r="T22" i="9797"/>
  <c r="Q22" i="9797"/>
  <c r="N22" i="9797"/>
  <c r="M22" i="9797"/>
  <c r="L22" i="9797"/>
  <c r="J22" i="9797"/>
  <c r="I22" i="9797"/>
  <c r="G22" i="9797"/>
  <c r="H22" i="9797" s="1"/>
  <c r="D22" i="9797"/>
  <c r="C22" i="9797"/>
  <c r="W21" i="9797"/>
  <c r="V21" i="9797"/>
  <c r="T21" i="9797"/>
  <c r="Q21" i="9797"/>
  <c r="N21" i="9797"/>
  <c r="M21" i="9797"/>
  <c r="L21" i="9797"/>
  <c r="J21" i="9797"/>
  <c r="I21" i="9797"/>
  <c r="G21" i="9797"/>
  <c r="H21" i="9797" s="1"/>
  <c r="D21" i="9797"/>
  <c r="C21" i="9797"/>
  <c r="W18" i="9797"/>
  <c r="V18" i="9797"/>
  <c r="T18" i="9797"/>
  <c r="Q18" i="9797"/>
  <c r="N18" i="9797"/>
  <c r="M18" i="9797"/>
  <c r="L18" i="9797"/>
  <c r="J18" i="9797"/>
  <c r="I18" i="9797"/>
  <c r="G18" i="9797"/>
  <c r="H18" i="9797" s="1"/>
  <c r="D18" i="9797"/>
  <c r="C18" i="9797"/>
  <c r="W17" i="9797"/>
  <c r="V17" i="9797"/>
  <c r="T17" i="9797"/>
  <c r="Q17" i="9797"/>
  <c r="N17" i="9797"/>
  <c r="N28" i="9797" s="1"/>
  <c r="M17" i="9797"/>
  <c r="L17" i="9797"/>
  <c r="J17" i="9797"/>
  <c r="I17" i="9797"/>
  <c r="H17" i="9797"/>
  <c r="G17" i="9797"/>
  <c r="D17" i="9797"/>
  <c r="C17" i="9797"/>
  <c r="J5" i="9797"/>
  <c r="E73" i="9796"/>
  <c r="V27" i="9796"/>
  <c r="U27" i="9796"/>
  <c r="T27" i="9796"/>
  <c r="S27" i="9796"/>
  <c r="R27" i="9796"/>
  <c r="Q27" i="9796"/>
  <c r="P27" i="9796"/>
  <c r="E27" i="9796"/>
  <c r="W26" i="9796"/>
  <c r="V26" i="9796"/>
  <c r="T26" i="9796"/>
  <c r="Q26" i="9796"/>
  <c r="N26" i="9796"/>
  <c r="M26" i="9796"/>
  <c r="L26" i="9796"/>
  <c r="J26" i="9796"/>
  <c r="I26" i="9796"/>
  <c r="H26" i="9796"/>
  <c r="G26" i="9796"/>
  <c r="D26" i="9796"/>
  <c r="C26" i="9796"/>
  <c r="W25" i="9796"/>
  <c r="V25" i="9796"/>
  <c r="T25" i="9796"/>
  <c r="Q25" i="9796"/>
  <c r="N25" i="9796"/>
  <c r="M25" i="9796"/>
  <c r="L25" i="9796"/>
  <c r="J25" i="9796"/>
  <c r="I25" i="9796"/>
  <c r="H25" i="9796"/>
  <c r="G25" i="9796"/>
  <c r="D25" i="9796"/>
  <c r="C25" i="9796"/>
  <c r="W24" i="9796"/>
  <c r="V24" i="9796"/>
  <c r="T24" i="9796"/>
  <c r="Q24" i="9796"/>
  <c r="N24" i="9796"/>
  <c r="M24" i="9796"/>
  <c r="L24" i="9796"/>
  <c r="J24" i="9796"/>
  <c r="I24" i="9796"/>
  <c r="G24" i="9796"/>
  <c r="H24" i="9796" s="1"/>
  <c r="D24" i="9796"/>
  <c r="C24" i="9796"/>
  <c r="W23" i="9796"/>
  <c r="V23" i="9796"/>
  <c r="T23" i="9796"/>
  <c r="Q23" i="9796"/>
  <c r="N23" i="9796"/>
  <c r="M23" i="9796"/>
  <c r="L23" i="9796"/>
  <c r="J23" i="9796"/>
  <c r="I23" i="9796"/>
  <c r="G23" i="9796"/>
  <c r="H23" i="9796" s="1"/>
  <c r="D23" i="9796"/>
  <c r="C23" i="9796"/>
  <c r="W22" i="9796"/>
  <c r="V22" i="9796"/>
  <c r="T22" i="9796"/>
  <c r="Q22" i="9796"/>
  <c r="N22" i="9796"/>
  <c r="M22" i="9796"/>
  <c r="L22" i="9796"/>
  <c r="J22" i="9796"/>
  <c r="I22" i="9796"/>
  <c r="G22" i="9796"/>
  <c r="H22" i="9796" s="1"/>
  <c r="D22" i="9796"/>
  <c r="C22" i="9796"/>
  <c r="W21" i="9796"/>
  <c r="V21" i="9796"/>
  <c r="T21" i="9796"/>
  <c r="Q21" i="9796"/>
  <c r="N21" i="9796"/>
  <c r="M21" i="9796"/>
  <c r="L21" i="9796"/>
  <c r="J21" i="9796"/>
  <c r="I21" i="9796"/>
  <c r="G21" i="9796"/>
  <c r="H21" i="9796" s="1"/>
  <c r="D21" i="9796"/>
  <c r="C21" i="9796"/>
  <c r="W20" i="9796"/>
  <c r="V20" i="9796"/>
  <c r="T20" i="9796"/>
  <c r="Q20" i="9796"/>
  <c r="N20" i="9796"/>
  <c r="M20" i="9796"/>
  <c r="L20" i="9796"/>
  <c r="J20" i="9796"/>
  <c r="I20" i="9796"/>
  <c r="G20" i="9796"/>
  <c r="H20" i="9796" s="1"/>
  <c r="D20" i="9796"/>
  <c r="C20" i="9796"/>
  <c r="W19" i="9796"/>
  <c r="V19" i="9796"/>
  <c r="T19" i="9796"/>
  <c r="Q19" i="9796"/>
  <c r="N19" i="9796"/>
  <c r="M19" i="9796"/>
  <c r="L19" i="9796"/>
  <c r="J19" i="9796"/>
  <c r="I19" i="9796"/>
  <c r="G19" i="9796"/>
  <c r="H19" i="9796" s="1"/>
  <c r="D19" i="9796"/>
  <c r="C19" i="9796"/>
  <c r="W18" i="9796"/>
  <c r="V18" i="9796"/>
  <c r="T18" i="9796"/>
  <c r="Q18" i="9796"/>
  <c r="N18" i="9796"/>
  <c r="M18" i="9796"/>
  <c r="L18" i="9796"/>
  <c r="J18" i="9796"/>
  <c r="I18" i="9796"/>
  <c r="G18" i="9796"/>
  <c r="H18" i="9796" s="1"/>
  <c r="D18" i="9796"/>
  <c r="C18" i="9796"/>
  <c r="W17" i="9796"/>
  <c r="V17" i="9796"/>
  <c r="T17" i="9796"/>
  <c r="Q17" i="9796"/>
  <c r="N17" i="9796"/>
  <c r="N27" i="9796" s="1"/>
  <c r="M17" i="9796"/>
  <c r="L17" i="9796"/>
  <c r="J17" i="9796"/>
  <c r="I17" i="9796"/>
  <c r="H17" i="9796"/>
  <c r="G17" i="9796"/>
  <c r="D17" i="9796"/>
  <c r="C17" i="9796"/>
  <c r="J5" i="9796"/>
  <c r="G22" i="9795"/>
  <c r="W27" i="9795"/>
  <c r="V27" i="9795"/>
  <c r="T27" i="9795"/>
  <c r="Q27" i="9795"/>
  <c r="N27" i="9795"/>
  <c r="M27" i="9795"/>
  <c r="L27" i="9795"/>
  <c r="J27" i="9795"/>
  <c r="I27" i="9795"/>
  <c r="G27" i="9795"/>
  <c r="H27" i="9795" s="1"/>
  <c r="D27" i="9795"/>
  <c r="C27" i="9795"/>
  <c r="W26" i="9795"/>
  <c r="V26" i="9795"/>
  <c r="T26" i="9795"/>
  <c r="Q26" i="9795"/>
  <c r="N26" i="9795"/>
  <c r="M26" i="9795"/>
  <c r="L26" i="9795"/>
  <c r="J26" i="9795"/>
  <c r="I26" i="9795"/>
  <c r="G26" i="9795"/>
  <c r="H26" i="9795" s="1"/>
  <c r="D26" i="9795"/>
  <c r="C26" i="9795"/>
  <c r="W25" i="9795"/>
  <c r="V25" i="9795"/>
  <c r="T25" i="9795"/>
  <c r="Q25" i="9795"/>
  <c r="N25" i="9795"/>
  <c r="M25" i="9795"/>
  <c r="L25" i="9795"/>
  <c r="J25" i="9795"/>
  <c r="I25" i="9795"/>
  <c r="G25" i="9795"/>
  <c r="H25" i="9795" s="1"/>
  <c r="D25" i="9795"/>
  <c r="C25" i="9795"/>
  <c r="W24" i="9795"/>
  <c r="V24" i="9795"/>
  <c r="T24" i="9795"/>
  <c r="Q24" i="9795"/>
  <c r="N24" i="9795"/>
  <c r="M24" i="9795"/>
  <c r="L24" i="9795"/>
  <c r="J24" i="9795"/>
  <c r="I24" i="9795"/>
  <c r="G24" i="9795"/>
  <c r="H24" i="9795" s="1"/>
  <c r="D24" i="9795"/>
  <c r="C24" i="9795"/>
  <c r="W23" i="9795"/>
  <c r="V23" i="9795"/>
  <c r="T23" i="9795"/>
  <c r="Q23" i="9795"/>
  <c r="N23" i="9795"/>
  <c r="M23" i="9795"/>
  <c r="L23" i="9795"/>
  <c r="J23" i="9795"/>
  <c r="I23" i="9795"/>
  <c r="G23" i="9795"/>
  <c r="H23" i="9795" s="1"/>
  <c r="D23" i="9795"/>
  <c r="C23" i="9795"/>
  <c r="E77" i="9795"/>
  <c r="V31" i="9795"/>
  <c r="U31" i="9795"/>
  <c r="T31" i="9795"/>
  <c r="S31" i="9795"/>
  <c r="R31" i="9795"/>
  <c r="Q31" i="9795"/>
  <c r="P31" i="9795"/>
  <c r="E31" i="9795"/>
  <c r="W30" i="9795"/>
  <c r="V30" i="9795"/>
  <c r="T30" i="9795"/>
  <c r="Q30" i="9795"/>
  <c r="N30" i="9795"/>
  <c r="M30" i="9795"/>
  <c r="L30" i="9795"/>
  <c r="J30" i="9795"/>
  <c r="I30" i="9795"/>
  <c r="H30" i="9795"/>
  <c r="G30" i="9795"/>
  <c r="D30" i="9795"/>
  <c r="C30" i="9795"/>
  <c r="W29" i="9795"/>
  <c r="V29" i="9795"/>
  <c r="T29" i="9795"/>
  <c r="Q29" i="9795"/>
  <c r="N29" i="9795"/>
  <c r="M29" i="9795"/>
  <c r="L29" i="9795"/>
  <c r="J29" i="9795"/>
  <c r="I29" i="9795"/>
  <c r="H29" i="9795"/>
  <c r="G29" i="9795"/>
  <c r="D29" i="9795"/>
  <c r="C29" i="9795"/>
  <c r="W28" i="9795"/>
  <c r="V28" i="9795"/>
  <c r="T28" i="9795"/>
  <c r="Q28" i="9795"/>
  <c r="N28" i="9795"/>
  <c r="M28" i="9795"/>
  <c r="L28" i="9795"/>
  <c r="J28" i="9795"/>
  <c r="I28" i="9795"/>
  <c r="G28" i="9795"/>
  <c r="H28" i="9795" s="1"/>
  <c r="D28" i="9795"/>
  <c r="C28" i="9795"/>
  <c r="W22" i="9795"/>
  <c r="V22" i="9795"/>
  <c r="T22" i="9795"/>
  <c r="Q22" i="9795"/>
  <c r="N22" i="9795"/>
  <c r="M22" i="9795"/>
  <c r="L22" i="9795"/>
  <c r="J22" i="9795"/>
  <c r="I22" i="9795"/>
  <c r="H22" i="9795"/>
  <c r="D22" i="9795"/>
  <c r="C22" i="9795"/>
  <c r="W21" i="9795"/>
  <c r="V21" i="9795"/>
  <c r="T21" i="9795"/>
  <c r="Q21" i="9795"/>
  <c r="N21" i="9795"/>
  <c r="M21" i="9795"/>
  <c r="L21" i="9795"/>
  <c r="J21" i="9795"/>
  <c r="I21" i="9795"/>
  <c r="G21" i="9795"/>
  <c r="H21" i="9795" s="1"/>
  <c r="D21" i="9795"/>
  <c r="C21" i="9795"/>
  <c r="W20" i="9795"/>
  <c r="V20" i="9795"/>
  <c r="T20" i="9795"/>
  <c r="Q20" i="9795"/>
  <c r="N20" i="9795"/>
  <c r="M20" i="9795"/>
  <c r="L20" i="9795"/>
  <c r="J20" i="9795"/>
  <c r="I20" i="9795"/>
  <c r="G20" i="9795"/>
  <c r="H20" i="9795" s="1"/>
  <c r="D20" i="9795"/>
  <c r="C20" i="9795"/>
  <c r="W19" i="9795"/>
  <c r="V19" i="9795"/>
  <c r="T19" i="9795"/>
  <c r="Q19" i="9795"/>
  <c r="N19" i="9795"/>
  <c r="M19" i="9795"/>
  <c r="L19" i="9795"/>
  <c r="J19" i="9795"/>
  <c r="I19" i="9795"/>
  <c r="G19" i="9795"/>
  <c r="H19" i="9795" s="1"/>
  <c r="D19" i="9795"/>
  <c r="C19" i="9795"/>
  <c r="W18" i="9795"/>
  <c r="V18" i="9795"/>
  <c r="T18" i="9795"/>
  <c r="Q18" i="9795"/>
  <c r="N18" i="9795"/>
  <c r="M18" i="9795"/>
  <c r="L18" i="9795"/>
  <c r="J18" i="9795"/>
  <c r="I18" i="9795"/>
  <c r="G18" i="9795"/>
  <c r="H18" i="9795" s="1"/>
  <c r="D18" i="9795"/>
  <c r="C18" i="9795"/>
  <c r="W17" i="9795"/>
  <c r="V17" i="9795"/>
  <c r="T17" i="9795"/>
  <c r="Q17" i="9795"/>
  <c r="N17" i="9795"/>
  <c r="N31" i="9795" s="1"/>
  <c r="M17" i="9795"/>
  <c r="L17" i="9795"/>
  <c r="J17" i="9795"/>
  <c r="I17" i="9795"/>
  <c r="H17" i="9795"/>
  <c r="G17" i="9795"/>
  <c r="D17" i="9795"/>
  <c r="C17" i="9795"/>
  <c r="J5" i="9795"/>
  <c r="W25" i="9794"/>
  <c r="V25" i="9794"/>
  <c r="T25" i="9794"/>
  <c r="Q25" i="9794"/>
  <c r="N25" i="9794"/>
  <c r="M25" i="9794"/>
  <c r="L25" i="9794"/>
  <c r="J25" i="9794"/>
  <c r="I25" i="9794"/>
  <c r="G25" i="9794"/>
  <c r="H25" i="9794" s="1"/>
  <c r="D25" i="9794"/>
  <c r="C25" i="9794"/>
  <c r="W22" i="9794"/>
  <c r="V22" i="9794"/>
  <c r="T22" i="9794"/>
  <c r="Q22" i="9794"/>
  <c r="N22" i="9794"/>
  <c r="M22" i="9794"/>
  <c r="L22" i="9794"/>
  <c r="J22" i="9794"/>
  <c r="I22" i="9794"/>
  <c r="H22" i="9794"/>
  <c r="G22" i="9794"/>
  <c r="D22" i="9794"/>
  <c r="C22" i="9794"/>
  <c r="E76" i="9794"/>
  <c r="V30" i="9794"/>
  <c r="U30" i="9794"/>
  <c r="T30" i="9794"/>
  <c r="S30" i="9794"/>
  <c r="R30" i="9794"/>
  <c r="Q30" i="9794"/>
  <c r="P30" i="9794"/>
  <c r="E30" i="9794"/>
  <c r="W29" i="9794"/>
  <c r="V29" i="9794"/>
  <c r="T29" i="9794"/>
  <c r="Q29" i="9794"/>
  <c r="N29" i="9794"/>
  <c r="M29" i="9794"/>
  <c r="L29" i="9794"/>
  <c r="J29" i="9794"/>
  <c r="I29" i="9794"/>
  <c r="H29" i="9794"/>
  <c r="G29" i="9794"/>
  <c r="D29" i="9794"/>
  <c r="C29" i="9794"/>
  <c r="W28" i="9794"/>
  <c r="V28" i="9794"/>
  <c r="T28" i="9794"/>
  <c r="Q28" i="9794"/>
  <c r="N28" i="9794"/>
  <c r="M28" i="9794"/>
  <c r="L28" i="9794"/>
  <c r="J28" i="9794"/>
  <c r="I28" i="9794"/>
  <c r="H28" i="9794"/>
  <c r="G28" i="9794"/>
  <c r="D28" i="9794"/>
  <c r="C28" i="9794"/>
  <c r="W27" i="9794"/>
  <c r="V27" i="9794"/>
  <c r="T27" i="9794"/>
  <c r="Q27" i="9794"/>
  <c r="N27" i="9794"/>
  <c r="M27" i="9794"/>
  <c r="L27" i="9794"/>
  <c r="J27" i="9794"/>
  <c r="I27" i="9794"/>
  <c r="G27" i="9794"/>
  <c r="H27" i="9794" s="1"/>
  <c r="D27" i="9794"/>
  <c r="C27" i="9794"/>
  <c r="W26" i="9794"/>
  <c r="V26" i="9794"/>
  <c r="T26" i="9794"/>
  <c r="Q26" i="9794"/>
  <c r="N26" i="9794"/>
  <c r="M26" i="9794"/>
  <c r="L26" i="9794"/>
  <c r="J26" i="9794"/>
  <c r="I26" i="9794"/>
  <c r="G26" i="9794"/>
  <c r="H26" i="9794" s="1"/>
  <c r="D26" i="9794"/>
  <c r="C26" i="9794"/>
  <c r="W24" i="9794"/>
  <c r="V24" i="9794"/>
  <c r="T24" i="9794"/>
  <c r="Q24" i="9794"/>
  <c r="N24" i="9794"/>
  <c r="M24" i="9794"/>
  <c r="L24" i="9794"/>
  <c r="J24" i="9794"/>
  <c r="I24" i="9794"/>
  <c r="G24" i="9794"/>
  <c r="H24" i="9794" s="1"/>
  <c r="D24" i="9794"/>
  <c r="C24" i="9794"/>
  <c r="W23" i="9794"/>
  <c r="V23" i="9794"/>
  <c r="T23" i="9794"/>
  <c r="Q23" i="9794"/>
  <c r="N23" i="9794"/>
  <c r="M23" i="9794"/>
  <c r="L23" i="9794"/>
  <c r="J23" i="9794"/>
  <c r="I23" i="9794"/>
  <c r="G23" i="9794"/>
  <c r="H23" i="9794" s="1"/>
  <c r="D23" i="9794"/>
  <c r="C23" i="9794"/>
  <c r="W21" i="9794"/>
  <c r="V21" i="9794"/>
  <c r="T21" i="9794"/>
  <c r="Q21" i="9794"/>
  <c r="N21" i="9794"/>
  <c r="M21" i="9794"/>
  <c r="L21" i="9794"/>
  <c r="J21" i="9794"/>
  <c r="I21" i="9794"/>
  <c r="G21" i="9794"/>
  <c r="H21" i="9794" s="1"/>
  <c r="D21" i="9794"/>
  <c r="C21" i="9794"/>
  <c r="W20" i="9794"/>
  <c r="V20" i="9794"/>
  <c r="T20" i="9794"/>
  <c r="Q20" i="9794"/>
  <c r="N20" i="9794"/>
  <c r="M20" i="9794"/>
  <c r="L20" i="9794"/>
  <c r="J20" i="9794"/>
  <c r="I20" i="9794"/>
  <c r="G20" i="9794"/>
  <c r="H20" i="9794" s="1"/>
  <c r="D20" i="9794"/>
  <c r="C20" i="9794"/>
  <c r="W19" i="9794"/>
  <c r="V19" i="9794"/>
  <c r="T19" i="9794"/>
  <c r="Q19" i="9794"/>
  <c r="N19" i="9794"/>
  <c r="M19" i="9794"/>
  <c r="L19" i="9794"/>
  <c r="J19" i="9794"/>
  <c r="I19" i="9794"/>
  <c r="G19" i="9794"/>
  <c r="H19" i="9794" s="1"/>
  <c r="D19" i="9794"/>
  <c r="C19" i="9794"/>
  <c r="W18" i="9794"/>
  <c r="V18" i="9794"/>
  <c r="T18" i="9794"/>
  <c r="Q18" i="9794"/>
  <c r="N18" i="9794"/>
  <c r="M18" i="9794"/>
  <c r="L18" i="9794"/>
  <c r="J18" i="9794"/>
  <c r="I18" i="9794"/>
  <c r="G18" i="9794"/>
  <c r="H18" i="9794" s="1"/>
  <c r="D18" i="9794"/>
  <c r="C18" i="9794"/>
  <c r="W17" i="9794"/>
  <c r="V17" i="9794"/>
  <c r="T17" i="9794"/>
  <c r="Q17" i="9794"/>
  <c r="N17" i="9794"/>
  <c r="N30" i="9794" s="1"/>
  <c r="M17" i="9794"/>
  <c r="L17" i="9794"/>
  <c r="J17" i="9794"/>
  <c r="I17" i="9794"/>
  <c r="H17" i="9794"/>
  <c r="G17" i="9794"/>
  <c r="D17" i="9794"/>
  <c r="C17" i="9794"/>
  <c r="J5" i="9794"/>
  <c r="W25" i="9793"/>
  <c r="V25" i="9793"/>
  <c r="T25" i="9793"/>
  <c r="Q25" i="9793"/>
  <c r="N25" i="9793"/>
  <c r="M25" i="9793"/>
  <c r="L25" i="9793"/>
  <c r="J25" i="9793"/>
  <c r="I25" i="9793"/>
  <c r="G25" i="9793"/>
  <c r="H25" i="9793" s="1"/>
  <c r="D25" i="9793"/>
  <c r="C25" i="9793"/>
  <c r="W24" i="9793"/>
  <c r="V24" i="9793"/>
  <c r="T24" i="9793"/>
  <c r="Q24" i="9793"/>
  <c r="N24" i="9793"/>
  <c r="M24" i="9793"/>
  <c r="L24" i="9793"/>
  <c r="J24" i="9793"/>
  <c r="I24" i="9793"/>
  <c r="G24" i="9793"/>
  <c r="H24" i="9793" s="1"/>
  <c r="D24" i="9793"/>
  <c r="C24" i="9793"/>
  <c r="W23" i="9793"/>
  <c r="V23" i="9793"/>
  <c r="T23" i="9793"/>
  <c r="Q23" i="9793"/>
  <c r="N23" i="9793"/>
  <c r="M23" i="9793"/>
  <c r="L23" i="9793"/>
  <c r="J23" i="9793"/>
  <c r="I23" i="9793"/>
  <c r="G23" i="9793"/>
  <c r="H23" i="9793" s="1"/>
  <c r="D23" i="9793"/>
  <c r="C23" i="9793"/>
  <c r="E76" i="9793"/>
  <c r="V30" i="9793"/>
  <c r="U30" i="9793"/>
  <c r="T30" i="9793"/>
  <c r="S30" i="9793"/>
  <c r="R30" i="9793"/>
  <c r="Q30" i="9793"/>
  <c r="P30" i="9793"/>
  <c r="E30" i="9793"/>
  <c r="W29" i="9793"/>
  <c r="V29" i="9793"/>
  <c r="T29" i="9793"/>
  <c r="Q29" i="9793"/>
  <c r="N29" i="9793"/>
  <c r="M29" i="9793"/>
  <c r="L29" i="9793"/>
  <c r="J29" i="9793"/>
  <c r="I29" i="9793"/>
  <c r="H29" i="9793"/>
  <c r="G29" i="9793"/>
  <c r="D29" i="9793"/>
  <c r="C29" i="9793"/>
  <c r="W28" i="9793"/>
  <c r="V28" i="9793"/>
  <c r="T28" i="9793"/>
  <c r="Q28" i="9793"/>
  <c r="N28" i="9793"/>
  <c r="M28" i="9793"/>
  <c r="L28" i="9793"/>
  <c r="J28" i="9793"/>
  <c r="I28" i="9793"/>
  <c r="H28" i="9793"/>
  <c r="G28" i="9793"/>
  <c r="D28" i="9793"/>
  <c r="C28" i="9793"/>
  <c r="W27" i="9793"/>
  <c r="V27" i="9793"/>
  <c r="T27" i="9793"/>
  <c r="Q27" i="9793"/>
  <c r="N27" i="9793"/>
  <c r="M27" i="9793"/>
  <c r="L27" i="9793"/>
  <c r="J27" i="9793"/>
  <c r="I27" i="9793"/>
  <c r="G27" i="9793"/>
  <c r="H27" i="9793" s="1"/>
  <c r="D27" i="9793"/>
  <c r="C27" i="9793"/>
  <c r="W26" i="9793"/>
  <c r="V26" i="9793"/>
  <c r="T26" i="9793"/>
  <c r="Q26" i="9793"/>
  <c r="N26" i="9793"/>
  <c r="M26" i="9793"/>
  <c r="L26" i="9793"/>
  <c r="J26" i="9793"/>
  <c r="I26" i="9793"/>
  <c r="G26" i="9793"/>
  <c r="H26" i="9793" s="1"/>
  <c r="D26" i="9793"/>
  <c r="C26" i="9793"/>
  <c r="W22" i="9793"/>
  <c r="V22" i="9793"/>
  <c r="T22" i="9793"/>
  <c r="Q22" i="9793"/>
  <c r="N22" i="9793"/>
  <c r="M22" i="9793"/>
  <c r="L22" i="9793"/>
  <c r="J22" i="9793"/>
  <c r="I22" i="9793"/>
  <c r="G22" i="9793"/>
  <c r="H22" i="9793" s="1"/>
  <c r="D22" i="9793"/>
  <c r="C22" i="9793"/>
  <c r="W21" i="9793"/>
  <c r="V21" i="9793"/>
  <c r="T21" i="9793"/>
  <c r="Q21" i="9793"/>
  <c r="N21" i="9793"/>
  <c r="M21" i="9793"/>
  <c r="L21" i="9793"/>
  <c r="J21" i="9793"/>
  <c r="I21" i="9793"/>
  <c r="G21" i="9793"/>
  <c r="H21" i="9793" s="1"/>
  <c r="D21" i="9793"/>
  <c r="C21" i="9793"/>
  <c r="W20" i="9793"/>
  <c r="V20" i="9793"/>
  <c r="T20" i="9793"/>
  <c r="Q20" i="9793"/>
  <c r="N20" i="9793"/>
  <c r="M20" i="9793"/>
  <c r="L20" i="9793"/>
  <c r="J20" i="9793"/>
  <c r="I20" i="9793"/>
  <c r="G20" i="9793"/>
  <c r="H20" i="9793" s="1"/>
  <c r="D20" i="9793"/>
  <c r="C20" i="9793"/>
  <c r="W19" i="9793"/>
  <c r="V19" i="9793"/>
  <c r="T19" i="9793"/>
  <c r="Q19" i="9793"/>
  <c r="N19" i="9793"/>
  <c r="M19" i="9793"/>
  <c r="L19" i="9793"/>
  <c r="J19" i="9793"/>
  <c r="I19" i="9793"/>
  <c r="G19" i="9793"/>
  <c r="H19" i="9793" s="1"/>
  <c r="D19" i="9793"/>
  <c r="C19" i="9793"/>
  <c r="W18" i="9793"/>
  <c r="V18" i="9793"/>
  <c r="T18" i="9793"/>
  <c r="Q18" i="9793"/>
  <c r="N18" i="9793"/>
  <c r="M18" i="9793"/>
  <c r="L18" i="9793"/>
  <c r="J18" i="9793"/>
  <c r="I18" i="9793"/>
  <c r="G18" i="9793"/>
  <c r="H18" i="9793" s="1"/>
  <c r="D18" i="9793"/>
  <c r="C18" i="9793"/>
  <c r="W17" i="9793"/>
  <c r="V17" i="9793"/>
  <c r="T17" i="9793"/>
  <c r="Q17" i="9793"/>
  <c r="N17" i="9793"/>
  <c r="N30" i="9793" s="1"/>
  <c r="M17" i="9793"/>
  <c r="L17" i="9793"/>
  <c r="J17" i="9793"/>
  <c r="I17" i="9793"/>
  <c r="H17" i="9793"/>
  <c r="G17" i="9793"/>
  <c r="D17" i="9793"/>
  <c r="C17" i="9793"/>
  <c r="J5" i="9793"/>
  <c r="E73" i="9792"/>
  <c r="V27" i="9792"/>
  <c r="U27" i="9792"/>
  <c r="T27" i="9792"/>
  <c r="S27" i="9792"/>
  <c r="R27" i="9792"/>
  <c r="Q27" i="9792"/>
  <c r="P27" i="9792"/>
  <c r="E27" i="9792"/>
  <c r="W26" i="9792"/>
  <c r="V26" i="9792"/>
  <c r="T26" i="9792"/>
  <c r="Q26" i="9792"/>
  <c r="N26" i="9792"/>
  <c r="M26" i="9792"/>
  <c r="L26" i="9792"/>
  <c r="J26" i="9792"/>
  <c r="I26" i="9792"/>
  <c r="H26" i="9792"/>
  <c r="G26" i="9792"/>
  <c r="D26" i="9792"/>
  <c r="C26" i="9792"/>
  <c r="W25" i="9792"/>
  <c r="V25" i="9792"/>
  <c r="T25" i="9792"/>
  <c r="Q25" i="9792"/>
  <c r="N25" i="9792"/>
  <c r="M25" i="9792"/>
  <c r="L25" i="9792"/>
  <c r="J25" i="9792"/>
  <c r="I25" i="9792"/>
  <c r="H25" i="9792"/>
  <c r="G25" i="9792"/>
  <c r="D25" i="9792"/>
  <c r="C25" i="9792"/>
  <c r="W24" i="9792"/>
  <c r="V24" i="9792"/>
  <c r="T24" i="9792"/>
  <c r="Q24" i="9792"/>
  <c r="N24" i="9792"/>
  <c r="M24" i="9792"/>
  <c r="L24" i="9792"/>
  <c r="J24" i="9792"/>
  <c r="I24" i="9792"/>
  <c r="G24" i="9792"/>
  <c r="H24" i="9792" s="1"/>
  <c r="D24" i="9792"/>
  <c r="C24" i="9792"/>
  <c r="W23" i="9792"/>
  <c r="V23" i="9792"/>
  <c r="T23" i="9792"/>
  <c r="Q23" i="9792"/>
  <c r="N23" i="9792"/>
  <c r="M23" i="9792"/>
  <c r="L23" i="9792"/>
  <c r="J23" i="9792"/>
  <c r="I23" i="9792"/>
  <c r="G23" i="9792"/>
  <c r="H23" i="9792" s="1"/>
  <c r="D23" i="9792"/>
  <c r="C23" i="9792"/>
  <c r="W22" i="9792"/>
  <c r="V22" i="9792"/>
  <c r="T22" i="9792"/>
  <c r="Q22" i="9792"/>
  <c r="N22" i="9792"/>
  <c r="M22" i="9792"/>
  <c r="L22" i="9792"/>
  <c r="J22" i="9792"/>
  <c r="I22" i="9792"/>
  <c r="G22" i="9792"/>
  <c r="H22" i="9792" s="1"/>
  <c r="D22" i="9792"/>
  <c r="C22" i="9792"/>
  <c r="W21" i="9792"/>
  <c r="V21" i="9792"/>
  <c r="T21" i="9792"/>
  <c r="Q21" i="9792"/>
  <c r="N21" i="9792"/>
  <c r="M21" i="9792"/>
  <c r="L21" i="9792"/>
  <c r="J21" i="9792"/>
  <c r="I21" i="9792"/>
  <c r="G21" i="9792"/>
  <c r="H21" i="9792" s="1"/>
  <c r="D21" i="9792"/>
  <c r="C21" i="9792"/>
  <c r="W20" i="9792"/>
  <c r="V20" i="9792"/>
  <c r="T20" i="9792"/>
  <c r="Q20" i="9792"/>
  <c r="N20" i="9792"/>
  <c r="M20" i="9792"/>
  <c r="L20" i="9792"/>
  <c r="J20" i="9792"/>
  <c r="I20" i="9792"/>
  <c r="G20" i="9792"/>
  <c r="H20" i="9792" s="1"/>
  <c r="D20" i="9792"/>
  <c r="C20" i="9792"/>
  <c r="W19" i="9792"/>
  <c r="V19" i="9792"/>
  <c r="T19" i="9792"/>
  <c r="Q19" i="9792"/>
  <c r="N19" i="9792"/>
  <c r="M19" i="9792"/>
  <c r="L19" i="9792"/>
  <c r="J19" i="9792"/>
  <c r="I19" i="9792"/>
  <c r="G19" i="9792"/>
  <c r="H19" i="9792" s="1"/>
  <c r="D19" i="9792"/>
  <c r="C19" i="9792"/>
  <c r="W18" i="9792"/>
  <c r="V18" i="9792"/>
  <c r="T18" i="9792"/>
  <c r="Q18" i="9792"/>
  <c r="N18" i="9792"/>
  <c r="M18" i="9792"/>
  <c r="L18" i="9792"/>
  <c r="J18" i="9792"/>
  <c r="I18" i="9792"/>
  <c r="G18" i="9792"/>
  <c r="H18" i="9792" s="1"/>
  <c r="D18" i="9792"/>
  <c r="C18" i="9792"/>
  <c r="W17" i="9792"/>
  <c r="V17" i="9792"/>
  <c r="T17" i="9792"/>
  <c r="Q17" i="9792"/>
  <c r="N17" i="9792"/>
  <c r="N27" i="9792" s="1"/>
  <c r="M17" i="9792"/>
  <c r="L17" i="9792"/>
  <c r="J17" i="9792"/>
  <c r="I17" i="9792"/>
  <c r="H17" i="9792"/>
  <c r="G17" i="9792"/>
  <c r="D17" i="9792"/>
  <c r="C17" i="9792"/>
  <c r="J5" i="9792"/>
  <c r="W24" i="9791"/>
  <c r="V24" i="9791"/>
  <c r="T24" i="9791"/>
  <c r="Q24" i="9791"/>
  <c r="N24" i="9791"/>
  <c r="M24" i="9791"/>
  <c r="L24" i="9791"/>
  <c r="J24" i="9791"/>
  <c r="I24" i="9791"/>
  <c r="H24" i="9791"/>
  <c r="G24" i="9791"/>
  <c r="D24" i="9791"/>
  <c r="C24" i="9791"/>
  <c r="W23" i="9791"/>
  <c r="V23" i="9791"/>
  <c r="T23" i="9791"/>
  <c r="Q23" i="9791"/>
  <c r="N23" i="9791"/>
  <c r="M23" i="9791"/>
  <c r="L23" i="9791"/>
  <c r="J23" i="9791"/>
  <c r="I23" i="9791"/>
  <c r="G23" i="9791"/>
  <c r="H23" i="9791" s="1"/>
  <c r="D23" i="9791"/>
  <c r="C23" i="9791"/>
  <c r="W22" i="9791"/>
  <c r="V22" i="9791"/>
  <c r="T22" i="9791"/>
  <c r="Q22" i="9791"/>
  <c r="N22" i="9791"/>
  <c r="M22" i="9791"/>
  <c r="L22" i="9791"/>
  <c r="J22" i="9791"/>
  <c r="I22" i="9791"/>
  <c r="G22" i="9791"/>
  <c r="H22" i="9791" s="1"/>
  <c r="D22" i="9791"/>
  <c r="C22" i="9791"/>
  <c r="W21" i="9791"/>
  <c r="V21" i="9791"/>
  <c r="T21" i="9791"/>
  <c r="Q21" i="9791"/>
  <c r="N21" i="9791"/>
  <c r="M21" i="9791"/>
  <c r="L21" i="9791"/>
  <c r="J21" i="9791"/>
  <c r="I21" i="9791"/>
  <c r="G21" i="9791"/>
  <c r="H21" i="9791" s="1"/>
  <c r="D21" i="9791"/>
  <c r="C21" i="9791"/>
  <c r="W20" i="9791"/>
  <c r="V20" i="9791"/>
  <c r="T20" i="9791"/>
  <c r="Q20" i="9791"/>
  <c r="N20" i="9791"/>
  <c r="M20" i="9791"/>
  <c r="L20" i="9791"/>
  <c r="J20" i="9791"/>
  <c r="I20" i="9791"/>
  <c r="G20" i="9791"/>
  <c r="H20" i="9791" s="1"/>
  <c r="D20" i="9791"/>
  <c r="C20" i="9791"/>
  <c r="W19" i="9791"/>
  <c r="V19" i="9791"/>
  <c r="T19" i="9791"/>
  <c r="Q19" i="9791"/>
  <c r="N19" i="9791"/>
  <c r="M19" i="9791"/>
  <c r="L19" i="9791"/>
  <c r="J19" i="9791"/>
  <c r="I19" i="9791"/>
  <c r="G19" i="9791"/>
  <c r="H19" i="9791" s="1"/>
  <c r="D19" i="9791"/>
  <c r="C19" i="9791"/>
  <c r="E73" i="9791"/>
  <c r="V27" i="9791"/>
  <c r="U27" i="9791"/>
  <c r="T27" i="9791"/>
  <c r="S27" i="9791"/>
  <c r="R27" i="9791"/>
  <c r="Q27" i="9791"/>
  <c r="P27" i="9791"/>
  <c r="E27" i="9791"/>
  <c r="W26" i="9791"/>
  <c r="V26" i="9791"/>
  <c r="T26" i="9791"/>
  <c r="Q26" i="9791"/>
  <c r="N26" i="9791"/>
  <c r="M26" i="9791"/>
  <c r="L26" i="9791"/>
  <c r="J26" i="9791"/>
  <c r="I26" i="9791"/>
  <c r="H26" i="9791"/>
  <c r="G26" i="9791"/>
  <c r="D26" i="9791"/>
  <c r="C26" i="9791"/>
  <c r="W25" i="9791"/>
  <c r="V25" i="9791"/>
  <c r="T25" i="9791"/>
  <c r="Q25" i="9791"/>
  <c r="N25" i="9791"/>
  <c r="M25" i="9791"/>
  <c r="L25" i="9791"/>
  <c r="J25" i="9791"/>
  <c r="I25" i="9791"/>
  <c r="H25" i="9791"/>
  <c r="G25" i="9791"/>
  <c r="D25" i="9791"/>
  <c r="C25" i="9791"/>
  <c r="W18" i="9791"/>
  <c r="V18" i="9791"/>
  <c r="T18" i="9791"/>
  <c r="Q18" i="9791"/>
  <c r="N18" i="9791"/>
  <c r="M18" i="9791"/>
  <c r="L18" i="9791"/>
  <c r="J18" i="9791"/>
  <c r="I18" i="9791"/>
  <c r="G18" i="9791"/>
  <c r="H18" i="9791" s="1"/>
  <c r="D18" i="9791"/>
  <c r="C18" i="9791"/>
  <c r="W17" i="9791"/>
  <c r="V17" i="9791"/>
  <c r="T17" i="9791"/>
  <c r="Q17" i="9791"/>
  <c r="N17" i="9791"/>
  <c r="N27" i="9791" s="1"/>
  <c r="M17" i="9791"/>
  <c r="L17" i="9791"/>
  <c r="J17" i="9791"/>
  <c r="I17" i="9791"/>
  <c r="H17" i="9791"/>
  <c r="G17" i="9791"/>
  <c r="D17" i="9791"/>
  <c r="C17" i="9791"/>
  <c r="J5" i="9791"/>
  <c r="W18" i="9790"/>
  <c r="V18" i="9790"/>
  <c r="T18" i="9790"/>
  <c r="Q18" i="9790"/>
  <c r="N18" i="9790"/>
  <c r="M18" i="9790"/>
  <c r="L18" i="9790"/>
  <c r="J18" i="9790"/>
  <c r="I18" i="9790"/>
  <c r="G18" i="9790"/>
  <c r="H18" i="9790" s="1"/>
  <c r="D18" i="9790"/>
  <c r="C18" i="9790"/>
  <c r="E75" i="9790"/>
  <c r="V29" i="9790"/>
  <c r="U29" i="9790"/>
  <c r="T29" i="9790"/>
  <c r="S29" i="9790"/>
  <c r="R29" i="9790"/>
  <c r="Q29" i="9790"/>
  <c r="P29" i="9790"/>
  <c r="E29" i="9790"/>
  <c r="W28" i="9790"/>
  <c r="V28" i="9790"/>
  <c r="T28" i="9790"/>
  <c r="Q28" i="9790"/>
  <c r="N28" i="9790"/>
  <c r="M28" i="9790"/>
  <c r="L28" i="9790"/>
  <c r="J28" i="9790"/>
  <c r="I28" i="9790"/>
  <c r="H28" i="9790"/>
  <c r="G28" i="9790"/>
  <c r="D28" i="9790"/>
  <c r="C28" i="9790"/>
  <c r="W27" i="9790"/>
  <c r="V27" i="9790"/>
  <c r="T27" i="9790"/>
  <c r="Q27" i="9790"/>
  <c r="N27" i="9790"/>
  <c r="M27" i="9790"/>
  <c r="L27" i="9790"/>
  <c r="J27" i="9790"/>
  <c r="I27" i="9790"/>
  <c r="H27" i="9790"/>
  <c r="G27" i="9790"/>
  <c r="D27" i="9790"/>
  <c r="C27" i="9790"/>
  <c r="W26" i="9790"/>
  <c r="V26" i="9790"/>
  <c r="T26" i="9790"/>
  <c r="Q26" i="9790"/>
  <c r="N26" i="9790"/>
  <c r="M26" i="9790"/>
  <c r="L26" i="9790"/>
  <c r="J26" i="9790"/>
  <c r="I26" i="9790"/>
  <c r="H26" i="9790"/>
  <c r="G26" i="9790"/>
  <c r="D26" i="9790"/>
  <c r="C26" i="9790"/>
  <c r="W25" i="9790"/>
  <c r="V25" i="9790"/>
  <c r="T25" i="9790"/>
  <c r="Q25" i="9790"/>
  <c r="N25" i="9790"/>
  <c r="M25" i="9790"/>
  <c r="L25" i="9790"/>
  <c r="J25" i="9790"/>
  <c r="I25" i="9790"/>
  <c r="G25" i="9790"/>
  <c r="H25" i="9790" s="1"/>
  <c r="D25" i="9790"/>
  <c r="C25" i="9790"/>
  <c r="W24" i="9790"/>
  <c r="V24" i="9790"/>
  <c r="T24" i="9790"/>
  <c r="Q24" i="9790"/>
  <c r="N24" i="9790"/>
  <c r="M24" i="9790"/>
  <c r="L24" i="9790"/>
  <c r="J24" i="9790"/>
  <c r="I24" i="9790"/>
  <c r="G24" i="9790"/>
  <c r="H24" i="9790" s="1"/>
  <c r="D24" i="9790"/>
  <c r="C24" i="9790"/>
  <c r="W19" i="9790"/>
  <c r="V19" i="9790"/>
  <c r="T19" i="9790"/>
  <c r="Q19" i="9790"/>
  <c r="N19" i="9790"/>
  <c r="M19" i="9790"/>
  <c r="L19" i="9790"/>
  <c r="J19" i="9790"/>
  <c r="I19" i="9790"/>
  <c r="G19" i="9790"/>
  <c r="H19" i="9790" s="1"/>
  <c r="D19" i="9790"/>
  <c r="C19" i="9790"/>
  <c r="W17" i="9790"/>
  <c r="V17" i="9790"/>
  <c r="T17" i="9790"/>
  <c r="Q17" i="9790"/>
  <c r="N17" i="9790"/>
  <c r="M17" i="9790"/>
  <c r="L17" i="9790"/>
  <c r="J17" i="9790"/>
  <c r="I17" i="9790"/>
  <c r="H17" i="9790"/>
  <c r="G17" i="9790"/>
  <c r="D17" i="9790"/>
  <c r="C17" i="9790"/>
  <c r="W23" i="9790"/>
  <c r="V23" i="9790"/>
  <c r="T23" i="9790"/>
  <c r="Q23" i="9790"/>
  <c r="N23" i="9790"/>
  <c r="M23" i="9790"/>
  <c r="L23" i="9790"/>
  <c r="J23" i="9790"/>
  <c r="I23" i="9790"/>
  <c r="G23" i="9790"/>
  <c r="H23" i="9790" s="1"/>
  <c r="D23" i="9790"/>
  <c r="C23" i="9790"/>
  <c r="W22" i="9790"/>
  <c r="V22" i="9790"/>
  <c r="T22" i="9790"/>
  <c r="Q22" i="9790"/>
  <c r="N22" i="9790"/>
  <c r="M22" i="9790"/>
  <c r="L22" i="9790"/>
  <c r="J22" i="9790"/>
  <c r="I22" i="9790"/>
  <c r="G22" i="9790"/>
  <c r="H22" i="9790" s="1"/>
  <c r="D22" i="9790"/>
  <c r="C22" i="9790"/>
  <c r="W21" i="9790"/>
  <c r="V21" i="9790"/>
  <c r="T21" i="9790"/>
  <c r="Q21" i="9790"/>
  <c r="N21" i="9790"/>
  <c r="M21" i="9790"/>
  <c r="L21" i="9790"/>
  <c r="J21" i="9790"/>
  <c r="I21" i="9790"/>
  <c r="G21" i="9790"/>
  <c r="H21" i="9790" s="1"/>
  <c r="D21" i="9790"/>
  <c r="C21" i="9790"/>
  <c r="W20" i="9790"/>
  <c r="V20" i="9790"/>
  <c r="T20" i="9790"/>
  <c r="Q20" i="9790"/>
  <c r="N20" i="9790"/>
  <c r="M20" i="9790"/>
  <c r="L20" i="9790"/>
  <c r="J20" i="9790"/>
  <c r="I20" i="9790"/>
  <c r="H20" i="9790"/>
  <c r="G20" i="9790"/>
  <c r="D20" i="9790"/>
  <c r="C20" i="9790"/>
  <c r="J5" i="9790"/>
  <c r="N28" i="9798" l="1"/>
  <c r="M27" i="9792"/>
  <c r="L28" i="9798"/>
  <c r="M28" i="9798"/>
  <c r="W28" i="9798"/>
  <c r="H28" i="9798"/>
  <c r="W28" i="9797"/>
  <c r="M28" i="9797"/>
  <c r="L28" i="9797"/>
  <c r="H28" i="9797"/>
  <c r="H27" i="9796"/>
  <c r="M27" i="9796"/>
  <c r="L27" i="9796"/>
  <c r="W27" i="9796"/>
  <c r="L31" i="9795"/>
  <c r="M31" i="9795"/>
  <c r="W31" i="9795"/>
  <c r="H31" i="9795"/>
  <c r="M30" i="9794"/>
  <c r="W30" i="9794"/>
  <c r="H30" i="9794"/>
  <c r="L30" i="9794"/>
  <c r="M30" i="9793"/>
  <c r="H30" i="9793"/>
  <c r="W30" i="9793"/>
  <c r="L30" i="9793"/>
  <c r="H27" i="9792"/>
  <c r="L27" i="9792"/>
  <c r="W27" i="9792"/>
  <c r="L27" i="9791"/>
  <c r="M27" i="9791"/>
  <c r="W27" i="9791"/>
  <c r="H27" i="9791"/>
  <c r="N29" i="9790"/>
  <c r="M29" i="9790"/>
  <c r="L29" i="9790"/>
  <c r="W29" i="9790"/>
  <c r="H29" i="9790"/>
  <c r="W27" i="9789" l="1"/>
  <c r="V27" i="9789"/>
  <c r="T27" i="9789"/>
  <c r="Q27" i="9789"/>
  <c r="N27" i="9789"/>
  <c r="M27" i="9789"/>
  <c r="L27" i="9789"/>
  <c r="J27" i="9789"/>
  <c r="I27" i="9789"/>
  <c r="G27" i="9789"/>
  <c r="H27" i="9789" s="1"/>
  <c r="D27" i="9789"/>
  <c r="C27" i="9789"/>
  <c r="W26" i="9789"/>
  <c r="V26" i="9789"/>
  <c r="T26" i="9789"/>
  <c r="Q26" i="9789"/>
  <c r="N26" i="9789"/>
  <c r="M26" i="9789"/>
  <c r="L26" i="9789"/>
  <c r="J26" i="9789"/>
  <c r="I26" i="9789"/>
  <c r="G26" i="9789"/>
  <c r="H26" i="9789" s="1"/>
  <c r="D26" i="9789"/>
  <c r="C26" i="9789"/>
  <c r="W25" i="9789"/>
  <c r="V25" i="9789"/>
  <c r="T25" i="9789"/>
  <c r="Q25" i="9789"/>
  <c r="N25" i="9789"/>
  <c r="M25" i="9789"/>
  <c r="L25" i="9789"/>
  <c r="J25" i="9789"/>
  <c r="I25" i="9789"/>
  <c r="G25" i="9789"/>
  <c r="H25" i="9789" s="1"/>
  <c r="D25" i="9789"/>
  <c r="C25" i="9789"/>
  <c r="W24" i="9789"/>
  <c r="V24" i="9789"/>
  <c r="T24" i="9789"/>
  <c r="Q24" i="9789"/>
  <c r="N24" i="9789"/>
  <c r="M24" i="9789"/>
  <c r="L24" i="9789"/>
  <c r="J24" i="9789"/>
  <c r="I24" i="9789"/>
  <c r="G24" i="9789"/>
  <c r="H24" i="9789" s="1"/>
  <c r="D24" i="9789"/>
  <c r="C24" i="9789"/>
  <c r="W23" i="9789"/>
  <c r="V23" i="9789"/>
  <c r="T23" i="9789"/>
  <c r="Q23" i="9789"/>
  <c r="N23" i="9789"/>
  <c r="M23" i="9789"/>
  <c r="L23" i="9789"/>
  <c r="J23" i="9789"/>
  <c r="I23" i="9789"/>
  <c r="G23" i="9789"/>
  <c r="H23" i="9789" s="1"/>
  <c r="D23" i="9789"/>
  <c r="C23" i="9789"/>
  <c r="E77" i="9789"/>
  <c r="V31" i="9789"/>
  <c r="U31" i="9789"/>
  <c r="T31" i="9789"/>
  <c r="S31" i="9789"/>
  <c r="R31" i="9789"/>
  <c r="Q31" i="9789"/>
  <c r="P31" i="9789"/>
  <c r="E31" i="9789"/>
  <c r="W30" i="9789"/>
  <c r="V30" i="9789"/>
  <c r="T30" i="9789"/>
  <c r="Q30" i="9789"/>
  <c r="N30" i="9789"/>
  <c r="M30" i="9789"/>
  <c r="L30" i="9789"/>
  <c r="J30" i="9789"/>
  <c r="I30" i="9789"/>
  <c r="H30" i="9789"/>
  <c r="G30" i="9789"/>
  <c r="D30" i="9789"/>
  <c r="C30" i="9789"/>
  <c r="W29" i="9789"/>
  <c r="V29" i="9789"/>
  <c r="T29" i="9789"/>
  <c r="Q29" i="9789"/>
  <c r="N29" i="9789"/>
  <c r="M29" i="9789"/>
  <c r="L29" i="9789"/>
  <c r="J29" i="9789"/>
  <c r="I29" i="9789"/>
  <c r="H29" i="9789"/>
  <c r="G29" i="9789"/>
  <c r="D29" i="9789"/>
  <c r="C29" i="9789"/>
  <c r="W28" i="9789"/>
  <c r="V28" i="9789"/>
  <c r="T28" i="9789"/>
  <c r="Q28" i="9789"/>
  <c r="N28" i="9789"/>
  <c r="M28" i="9789"/>
  <c r="L28" i="9789"/>
  <c r="J28" i="9789"/>
  <c r="I28" i="9789"/>
  <c r="H28" i="9789"/>
  <c r="G28" i="9789"/>
  <c r="D28" i="9789"/>
  <c r="C28" i="9789"/>
  <c r="W22" i="9789"/>
  <c r="V22" i="9789"/>
  <c r="T22" i="9789"/>
  <c r="Q22" i="9789"/>
  <c r="N22" i="9789"/>
  <c r="M22" i="9789"/>
  <c r="L22" i="9789"/>
  <c r="J22" i="9789"/>
  <c r="I22" i="9789"/>
  <c r="G22" i="9789"/>
  <c r="H22" i="9789" s="1"/>
  <c r="D22" i="9789"/>
  <c r="C22" i="9789"/>
  <c r="W21" i="9789"/>
  <c r="V21" i="9789"/>
  <c r="T21" i="9789"/>
  <c r="Q21" i="9789"/>
  <c r="N21" i="9789"/>
  <c r="M21" i="9789"/>
  <c r="L21" i="9789"/>
  <c r="J21" i="9789"/>
  <c r="I21" i="9789"/>
  <c r="H21" i="9789"/>
  <c r="G21" i="9789"/>
  <c r="D21" i="9789"/>
  <c r="C21" i="9789"/>
  <c r="W20" i="9789"/>
  <c r="V20" i="9789"/>
  <c r="T20" i="9789"/>
  <c r="Q20" i="9789"/>
  <c r="N20" i="9789"/>
  <c r="M20" i="9789"/>
  <c r="L20" i="9789"/>
  <c r="J20" i="9789"/>
  <c r="I20" i="9789"/>
  <c r="G20" i="9789"/>
  <c r="H20" i="9789" s="1"/>
  <c r="D20" i="9789"/>
  <c r="C20" i="9789"/>
  <c r="W19" i="9789"/>
  <c r="V19" i="9789"/>
  <c r="T19" i="9789"/>
  <c r="Q19" i="9789"/>
  <c r="N19" i="9789"/>
  <c r="M19" i="9789"/>
  <c r="L19" i="9789"/>
  <c r="J19" i="9789"/>
  <c r="I19" i="9789"/>
  <c r="G19" i="9789"/>
  <c r="H19" i="9789" s="1"/>
  <c r="D19" i="9789"/>
  <c r="C19" i="9789"/>
  <c r="W18" i="9789"/>
  <c r="V18" i="9789"/>
  <c r="T18" i="9789"/>
  <c r="Q18" i="9789"/>
  <c r="N18" i="9789"/>
  <c r="M18" i="9789"/>
  <c r="L18" i="9789"/>
  <c r="J18" i="9789"/>
  <c r="I18" i="9789"/>
  <c r="G18" i="9789"/>
  <c r="H18" i="9789" s="1"/>
  <c r="D18" i="9789"/>
  <c r="C18" i="9789"/>
  <c r="W17" i="9789"/>
  <c r="V17" i="9789"/>
  <c r="T17" i="9789"/>
  <c r="Q17" i="9789"/>
  <c r="N17" i="9789"/>
  <c r="N31" i="9789" s="1"/>
  <c r="M17" i="9789"/>
  <c r="L17" i="9789"/>
  <c r="J17" i="9789"/>
  <c r="I17" i="9789"/>
  <c r="H17" i="9789"/>
  <c r="G17" i="9789"/>
  <c r="D17" i="9789"/>
  <c r="C17" i="9789"/>
  <c r="J5" i="9789"/>
  <c r="W24" i="9788"/>
  <c r="V24" i="9788"/>
  <c r="T24" i="9788"/>
  <c r="Q24" i="9788"/>
  <c r="N24" i="9788"/>
  <c r="M24" i="9788"/>
  <c r="L24" i="9788"/>
  <c r="J24" i="9788"/>
  <c r="I24" i="9788"/>
  <c r="G24" i="9788"/>
  <c r="H24" i="9788" s="1"/>
  <c r="D24" i="9788"/>
  <c r="C24" i="9788"/>
  <c r="W23" i="9788"/>
  <c r="V23" i="9788"/>
  <c r="T23" i="9788"/>
  <c r="Q23" i="9788"/>
  <c r="N23" i="9788"/>
  <c r="M23" i="9788"/>
  <c r="L23" i="9788"/>
  <c r="J23" i="9788"/>
  <c r="I23" i="9788"/>
  <c r="G23" i="9788"/>
  <c r="H23" i="9788" s="1"/>
  <c r="D23" i="9788"/>
  <c r="C23" i="9788"/>
  <c r="E74" i="9788"/>
  <c r="V28" i="9788"/>
  <c r="U28" i="9788"/>
  <c r="T28" i="9788"/>
  <c r="S28" i="9788"/>
  <c r="R28" i="9788"/>
  <c r="Q28" i="9788"/>
  <c r="P28" i="9788"/>
  <c r="E28" i="9788"/>
  <c r="W27" i="9788"/>
  <c r="V27" i="9788"/>
  <c r="T27" i="9788"/>
  <c r="Q27" i="9788"/>
  <c r="N27" i="9788"/>
  <c r="M27" i="9788"/>
  <c r="L27" i="9788"/>
  <c r="J27" i="9788"/>
  <c r="I27" i="9788"/>
  <c r="H27" i="9788"/>
  <c r="G27" i="9788"/>
  <c r="D27" i="9788"/>
  <c r="C27" i="9788"/>
  <c r="W26" i="9788"/>
  <c r="V26" i="9788"/>
  <c r="T26" i="9788"/>
  <c r="Q26" i="9788"/>
  <c r="N26" i="9788"/>
  <c r="M26" i="9788"/>
  <c r="L26" i="9788"/>
  <c r="J26" i="9788"/>
  <c r="I26" i="9788"/>
  <c r="H26" i="9788"/>
  <c r="G26" i="9788"/>
  <c r="D26" i="9788"/>
  <c r="C26" i="9788"/>
  <c r="W25" i="9788"/>
  <c r="V25" i="9788"/>
  <c r="T25" i="9788"/>
  <c r="Q25" i="9788"/>
  <c r="N25" i="9788"/>
  <c r="M25" i="9788"/>
  <c r="L25" i="9788"/>
  <c r="J25" i="9788"/>
  <c r="I25" i="9788"/>
  <c r="G25" i="9788"/>
  <c r="H25" i="9788" s="1"/>
  <c r="D25" i="9788"/>
  <c r="C25" i="9788"/>
  <c r="W22" i="9788"/>
  <c r="V22" i="9788"/>
  <c r="T22" i="9788"/>
  <c r="Q22" i="9788"/>
  <c r="N22" i="9788"/>
  <c r="M22" i="9788"/>
  <c r="L22" i="9788"/>
  <c r="J22" i="9788"/>
  <c r="I22" i="9788"/>
  <c r="H22" i="9788"/>
  <c r="G22" i="9788"/>
  <c r="D22" i="9788"/>
  <c r="C22" i="9788"/>
  <c r="W21" i="9788"/>
  <c r="V21" i="9788"/>
  <c r="T21" i="9788"/>
  <c r="Q21" i="9788"/>
  <c r="N21" i="9788"/>
  <c r="M21" i="9788"/>
  <c r="L21" i="9788"/>
  <c r="J21" i="9788"/>
  <c r="I21" i="9788"/>
  <c r="G21" i="9788"/>
  <c r="H21" i="9788" s="1"/>
  <c r="D21" i="9788"/>
  <c r="C21" i="9788"/>
  <c r="W20" i="9788"/>
  <c r="V20" i="9788"/>
  <c r="T20" i="9788"/>
  <c r="Q20" i="9788"/>
  <c r="N20" i="9788"/>
  <c r="M20" i="9788"/>
  <c r="L20" i="9788"/>
  <c r="J20" i="9788"/>
  <c r="I20" i="9788"/>
  <c r="G20" i="9788"/>
  <c r="H20" i="9788" s="1"/>
  <c r="D20" i="9788"/>
  <c r="C20" i="9788"/>
  <c r="W19" i="9788"/>
  <c r="V19" i="9788"/>
  <c r="T19" i="9788"/>
  <c r="Q19" i="9788"/>
  <c r="N19" i="9788"/>
  <c r="M19" i="9788"/>
  <c r="L19" i="9788"/>
  <c r="J19" i="9788"/>
  <c r="I19" i="9788"/>
  <c r="G19" i="9788"/>
  <c r="H19" i="9788" s="1"/>
  <c r="D19" i="9788"/>
  <c r="C19" i="9788"/>
  <c r="W18" i="9788"/>
  <c r="V18" i="9788"/>
  <c r="T18" i="9788"/>
  <c r="Q18" i="9788"/>
  <c r="N18" i="9788"/>
  <c r="M18" i="9788"/>
  <c r="L18" i="9788"/>
  <c r="J18" i="9788"/>
  <c r="I18" i="9788"/>
  <c r="G18" i="9788"/>
  <c r="H18" i="9788" s="1"/>
  <c r="D18" i="9788"/>
  <c r="C18" i="9788"/>
  <c r="W17" i="9788"/>
  <c r="V17" i="9788"/>
  <c r="T17" i="9788"/>
  <c r="Q17" i="9788"/>
  <c r="N17" i="9788"/>
  <c r="N28" i="9788" s="1"/>
  <c r="M17" i="9788"/>
  <c r="L17" i="9788"/>
  <c r="J17" i="9788"/>
  <c r="I17" i="9788"/>
  <c r="H17" i="9788"/>
  <c r="G17" i="9788"/>
  <c r="D17" i="9788"/>
  <c r="C17" i="9788"/>
  <c r="J5" i="9788"/>
  <c r="E29" i="9787"/>
  <c r="W22" i="9787"/>
  <c r="V22" i="9787"/>
  <c r="T22" i="9787"/>
  <c r="Q22" i="9787"/>
  <c r="N22" i="9787"/>
  <c r="M22" i="9787"/>
  <c r="L22" i="9787"/>
  <c r="J22" i="9787"/>
  <c r="I22" i="9787"/>
  <c r="G22" i="9787"/>
  <c r="H22" i="9787" s="1"/>
  <c r="D22" i="9787"/>
  <c r="C22" i="9787"/>
  <c r="W21" i="9787"/>
  <c r="V21" i="9787"/>
  <c r="T21" i="9787"/>
  <c r="Q21" i="9787"/>
  <c r="N21" i="9787"/>
  <c r="M21" i="9787"/>
  <c r="L21" i="9787"/>
  <c r="J21" i="9787"/>
  <c r="I21" i="9787"/>
  <c r="G21" i="9787"/>
  <c r="H21" i="9787" s="1"/>
  <c r="D21" i="9787"/>
  <c r="C21" i="9787"/>
  <c r="W20" i="9787"/>
  <c r="V20" i="9787"/>
  <c r="T20" i="9787"/>
  <c r="Q20" i="9787"/>
  <c r="N20" i="9787"/>
  <c r="M20" i="9787"/>
  <c r="L20" i="9787"/>
  <c r="J20" i="9787"/>
  <c r="I20" i="9787"/>
  <c r="G20" i="9787"/>
  <c r="H20" i="9787" s="1"/>
  <c r="D20" i="9787"/>
  <c r="C20" i="9787"/>
  <c r="W19" i="9787"/>
  <c r="V19" i="9787"/>
  <c r="T19" i="9787"/>
  <c r="Q19" i="9787"/>
  <c r="N19" i="9787"/>
  <c r="M19" i="9787"/>
  <c r="L19" i="9787"/>
  <c r="J19" i="9787"/>
  <c r="I19" i="9787"/>
  <c r="G19" i="9787"/>
  <c r="H19" i="9787" s="1"/>
  <c r="D19" i="9787"/>
  <c r="C19" i="9787"/>
  <c r="W31" i="9789" l="1"/>
  <c r="M31" i="9789"/>
  <c r="L31" i="9789"/>
  <c r="H31" i="9789"/>
  <c r="L28" i="9788"/>
  <c r="M28" i="9788"/>
  <c r="W28" i="9788"/>
  <c r="H28" i="9788"/>
  <c r="E75" i="9787"/>
  <c r="V29" i="9787"/>
  <c r="U29" i="9787"/>
  <c r="T29" i="9787"/>
  <c r="S29" i="9787"/>
  <c r="R29" i="9787"/>
  <c r="Q29" i="9787"/>
  <c r="P29" i="9787"/>
  <c r="W28" i="9787"/>
  <c r="V28" i="9787"/>
  <c r="T28" i="9787"/>
  <c r="Q28" i="9787"/>
  <c r="N28" i="9787"/>
  <c r="M28" i="9787"/>
  <c r="L28" i="9787"/>
  <c r="J28" i="9787"/>
  <c r="I28" i="9787"/>
  <c r="H28" i="9787"/>
  <c r="G28" i="9787"/>
  <c r="D28" i="9787"/>
  <c r="C28" i="9787"/>
  <c r="W27" i="9787"/>
  <c r="V27" i="9787"/>
  <c r="T27" i="9787"/>
  <c r="Q27" i="9787"/>
  <c r="N27" i="9787"/>
  <c r="M27" i="9787"/>
  <c r="L27" i="9787"/>
  <c r="J27" i="9787"/>
  <c r="I27" i="9787"/>
  <c r="H27" i="9787"/>
  <c r="G27" i="9787"/>
  <c r="D27" i="9787"/>
  <c r="C27" i="9787"/>
  <c r="W26" i="9787"/>
  <c r="V26" i="9787"/>
  <c r="T26" i="9787"/>
  <c r="Q26" i="9787"/>
  <c r="N26" i="9787"/>
  <c r="M26" i="9787"/>
  <c r="L26" i="9787"/>
  <c r="J26" i="9787"/>
  <c r="I26" i="9787"/>
  <c r="H26" i="9787"/>
  <c r="G26" i="9787"/>
  <c r="D26" i="9787"/>
  <c r="C26" i="9787"/>
  <c r="W25" i="9787"/>
  <c r="V25" i="9787"/>
  <c r="T25" i="9787"/>
  <c r="Q25" i="9787"/>
  <c r="N25" i="9787"/>
  <c r="M25" i="9787"/>
  <c r="L25" i="9787"/>
  <c r="J25" i="9787"/>
  <c r="I25" i="9787"/>
  <c r="G25" i="9787"/>
  <c r="H25" i="9787" s="1"/>
  <c r="D25" i="9787"/>
  <c r="C25" i="9787"/>
  <c r="W24" i="9787"/>
  <c r="V24" i="9787"/>
  <c r="T24" i="9787"/>
  <c r="Q24" i="9787"/>
  <c r="N24" i="9787"/>
  <c r="M24" i="9787"/>
  <c r="L24" i="9787"/>
  <c r="J24" i="9787"/>
  <c r="I24" i="9787"/>
  <c r="G24" i="9787"/>
  <c r="H24" i="9787" s="1"/>
  <c r="D24" i="9787"/>
  <c r="C24" i="9787"/>
  <c r="W23" i="9787"/>
  <c r="V23" i="9787"/>
  <c r="T23" i="9787"/>
  <c r="Q23" i="9787"/>
  <c r="N23" i="9787"/>
  <c r="M23" i="9787"/>
  <c r="L23" i="9787"/>
  <c r="J23" i="9787"/>
  <c r="I23" i="9787"/>
  <c r="H23" i="9787"/>
  <c r="G23" i="9787"/>
  <c r="D23" i="9787"/>
  <c r="C23" i="9787"/>
  <c r="W18" i="9787"/>
  <c r="V18" i="9787"/>
  <c r="T18" i="9787"/>
  <c r="Q18" i="9787"/>
  <c r="N18" i="9787"/>
  <c r="M18" i="9787"/>
  <c r="L18" i="9787"/>
  <c r="J18" i="9787"/>
  <c r="I18" i="9787"/>
  <c r="G18" i="9787"/>
  <c r="H18" i="9787" s="1"/>
  <c r="D18" i="9787"/>
  <c r="C18" i="9787"/>
  <c r="W17" i="9787"/>
  <c r="V17" i="9787"/>
  <c r="T17" i="9787"/>
  <c r="Q17" i="9787"/>
  <c r="N17" i="9787"/>
  <c r="N29" i="9787" s="1"/>
  <c r="M17" i="9787"/>
  <c r="L17" i="9787"/>
  <c r="J17" i="9787"/>
  <c r="I17" i="9787"/>
  <c r="H17" i="9787"/>
  <c r="G17" i="9787"/>
  <c r="D17" i="9787"/>
  <c r="C17" i="9787"/>
  <c r="J5" i="9787"/>
  <c r="W19" i="9786"/>
  <c r="V19" i="9786"/>
  <c r="T19" i="9786"/>
  <c r="Q19" i="9786"/>
  <c r="N19" i="9786"/>
  <c r="M19" i="9786"/>
  <c r="L19" i="9786"/>
  <c r="J19" i="9786"/>
  <c r="I19" i="9786"/>
  <c r="G19" i="9786"/>
  <c r="H19" i="9786" s="1"/>
  <c r="D19" i="9786"/>
  <c r="C19" i="9786"/>
  <c r="E75" i="9786"/>
  <c r="V29" i="9786"/>
  <c r="U29" i="9786"/>
  <c r="T29" i="9786"/>
  <c r="S29" i="9786"/>
  <c r="R29" i="9786"/>
  <c r="Q29" i="9786"/>
  <c r="P29" i="9786"/>
  <c r="O29" i="9786"/>
  <c r="E29" i="9786"/>
  <c r="W28" i="9786"/>
  <c r="V28" i="9786"/>
  <c r="T28" i="9786"/>
  <c r="Q28" i="9786"/>
  <c r="N28" i="9786"/>
  <c r="M28" i="9786"/>
  <c r="L28" i="9786"/>
  <c r="J28" i="9786"/>
  <c r="I28" i="9786"/>
  <c r="H28" i="9786"/>
  <c r="G28" i="9786"/>
  <c r="D28" i="9786"/>
  <c r="C28" i="9786"/>
  <c r="W27" i="9786"/>
  <c r="V27" i="9786"/>
  <c r="T27" i="9786"/>
  <c r="Q27" i="9786"/>
  <c r="N27" i="9786"/>
  <c r="M27" i="9786"/>
  <c r="L27" i="9786"/>
  <c r="J27" i="9786"/>
  <c r="I27" i="9786"/>
  <c r="H27" i="9786"/>
  <c r="G27" i="9786"/>
  <c r="D27" i="9786"/>
  <c r="C27" i="9786"/>
  <c r="W26" i="9786"/>
  <c r="V26" i="9786"/>
  <c r="T26" i="9786"/>
  <c r="Q26" i="9786"/>
  <c r="N26" i="9786"/>
  <c r="M26" i="9786"/>
  <c r="L26" i="9786"/>
  <c r="J26" i="9786"/>
  <c r="I26" i="9786"/>
  <c r="H26" i="9786"/>
  <c r="G26" i="9786"/>
  <c r="D26" i="9786"/>
  <c r="C26" i="9786"/>
  <c r="W25" i="9786"/>
  <c r="V25" i="9786"/>
  <c r="T25" i="9786"/>
  <c r="Q25" i="9786"/>
  <c r="N25" i="9786"/>
  <c r="M25" i="9786"/>
  <c r="L25" i="9786"/>
  <c r="J25" i="9786"/>
  <c r="I25" i="9786"/>
  <c r="H25" i="9786"/>
  <c r="G25" i="9786"/>
  <c r="D25" i="9786"/>
  <c r="C25" i="9786"/>
  <c r="W24" i="9786"/>
  <c r="V24" i="9786"/>
  <c r="T24" i="9786"/>
  <c r="Q24" i="9786"/>
  <c r="N24" i="9786"/>
  <c r="M24" i="9786"/>
  <c r="L24" i="9786"/>
  <c r="J24" i="9786"/>
  <c r="I24" i="9786"/>
  <c r="G24" i="9786"/>
  <c r="H24" i="9786" s="1"/>
  <c r="D24" i="9786"/>
  <c r="C24" i="9786"/>
  <c r="W23" i="9786"/>
  <c r="V23" i="9786"/>
  <c r="T23" i="9786"/>
  <c r="Q23" i="9786"/>
  <c r="N23" i="9786"/>
  <c r="M23" i="9786"/>
  <c r="L23" i="9786"/>
  <c r="J23" i="9786"/>
  <c r="I23" i="9786"/>
  <c r="G23" i="9786"/>
  <c r="H23" i="9786" s="1"/>
  <c r="D23" i="9786"/>
  <c r="C23" i="9786"/>
  <c r="W22" i="9786"/>
  <c r="V22" i="9786"/>
  <c r="T22" i="9786"/>
  <c r="Q22" i="9786"/>
  <c r="N22" i="9786"/>
  <c r="M22" i="9786"/>
  <c r="L22" i="9786"/>
  <c r="J22" i="9786"/>
  <c r="I22" i="9786"/>
  <c r="G22" i="9786"/>
  <c r="H22" i="9786" s="1"/>
  <c r="D22" i="9786"/>
  <c r="C22" i="9786"/>
  <c r="W21" i="9786"/>
  <c r="V21" i="9786"/>
  <c r="T21" i="9786"/>
  <c r="Q21" i="9786"/>
  <c r="N21" i="9786"/>
  <c r="M21" i="9786"/>
  <c r="L21" i="9786"/>
  <c r="J21" i="9786"/>
  <c r="I21" i="9786"/>
  <c r="H21" i="9786"/>
  <c r="G21" i="9786"/>
  <c r="D21" i="9786"/>
  <c r="C21" i="9786"/>
  <c r="W20" i="9786"/>
  <c r="V20" i="9786"/>
  <c r="T20" i="9786"/>
  <c r="Q20" i="9786"/>
  <c r="N20" i="9786"/>
  <c r="M20" i="9786"/>
  <c r="L20" i="9786"/>
  <c r="J20" i="9786"/>
  <c r="I20" i="9786"/>
  <c r="G20" i="9786"/>
  <c r="H20" i="9786" s="1"/>
  <c r="D20" i="9786"/>
  <c r="C20" i="9786"/>
  <c r="W18" i="9786"/>
  <c r="V18" i="9786"/>
  <c r="T18" i="9786"/>
  <c r="Q18" i="9786"/>
  <c r="N18" i="9786"/>
  <c r="M18" i="9786"/>
  <c r="L18" i="9786"/>
  <c r="J18" i="9786"/>
  <c r="I18" i="9786"/>
  <c r="G18" i="9786"/>
  <c r="H18" i="9786" s="1"/>
  <c r="D18" i="9786"/>
  <c r="C18" i="9786"/>
  <c r="W17" i="9786"/>
  <c r="V17" i="9786"/>
  <c r="T17" i="9786"/>
  <c r="Q17" i="9786"/>
  <c r="N17" i="9786"/>
  <c r="N29" i="9786" s="1"/>
  <c r="M17" i="9786"/>
  <c r="L17" i="9786"/>
  <c r="J17" i="9786"/>
  <c r="I17" i="9786"/>
  <c r="H17" i="9786"/>
  <c r="G17" i="9786"/>
  <c r="D17" i="9786"/>
  <c r="C17" i="9786"/>
  <c r="J5" i="9786"/>
  <c r="L29" i="9787" l="1"/>
  <c r="H29" i="9787"/>
  <c r="M29" i="9787"/>
  <c r="W29" i="9787"/>
  <c r="M29" i="9786"/>
  <c r="L29" i="9786"/>
  <c r="W29" i="9786"/>
  <c r="H29" i="9786"/>
  <c r="L26" i="9784"/>
  <c r="L23" i="9784"/>
  <c r="V26" i="9784"/>
  <c r="T26" i="9784"/>
  <c r="Q26" i="9784"/>
  <c r="N26" i="9784"/>
  <c r="M26" i="9784"/>
  <c r="W25" i="9784"/>
  <c r="V25" i="9784"/>
  <c r="T25" i="9784"/>
  <c r="Q25" i="9784"/>
  <c r="N25" i="9784"/>
  <c r="M25" i="9784"/>
  <c r="L25" i="9784"/>
  <c r="J25" i="9784"/>
  <c r="I25" i="9784"/>
  <c r="G25" i="9784"/>
  <c r="H25" i="9784" s="1"/>
  <c r="D25" i="9784"/>
  <c r="C25" i="9784"/>
  <c r="W24" i="9784"/>
  <c r="V24" i="9784"/>
  <c r="T24" i="9784"/>
  <c r="Q24" i="9784"/>
  <c r="N24" i="9784"/>
  <c r="M24" i="9784"/>
  <c r="L24" i="9784"/>
  <c r="J24" i="9784"/>
  <c r="I24" i="9784"/>
  <c r="G24" i="9784"/>
  <c r="H24" i="9784" s="1"/>
  <c r="D24" i="9784"/>
  <c r="C24" i="9784"/>
  <c r="E78" i="9784"/>
  <c r="V32" i="9784"/>
  <c r="U32" i="9784"/>
  <c r="T32" i="9784"/>
  <c r="S32" i="9784"/>
  <c r="R32" i="9784"/>
  <c r="Q32" i="9784"/>
  <c r="P32" i="9784"/>
  <c r="O32" i="9784"/>
  <c r="W31" i="9784"/>
  <c r="V31" i="9784"/>
  <c r="T31" i="9784"/>
  <c r="Q31" i="9784"/>
  <c r="N31" i="9784"/>
  <c r="M31" i="9784"/>
  <c r="L31" i="9784"/>
  <c r="J31" i="9784"/>
  <c r="I31" i="9784"/>
  <c r="H31" i="9784"/>
  <c r="G31" i="9784"/>
  <c r="D31" i="9784"/>
  <c r="C31" i="9784"/>
  <c r="W30" i="9784"/>
  <c r="V30" i="9784"/>
  <c r="T30" i="9784"/>
  <c r="Q30" i="9784"/>
  <c r="N30" i="9784"/>
  <c r="M30" i="9784"/>
  <c r="L30" i="9784"/>
  <c r="J30" i="9784"/>
  <c r="I30" i="9784"/>
  <c r="H30" i="9784"/>
  <c r="G30" i="9784"/>
  <c r="D30" i="9784"/>
  <c r="C30" i="9784"/>
  <c r="W29" i="9784"/>
  <c r="V29" i="9784"/>
  <c r="T29" i="9784"/>
  <c r="Q29" i="9784"/>
  <c r="N29" i="9784"/>
  <c r="M29" i="9784"/>
  <c r="L29" i="9784"/>
  <c r="J29" i="9784"/>
  <c r="I29" i="9784"/>
  <c r="H29" i="9784"/>
  <c r="G29" i="9784"/>
  <c r="D29" i="9784"/>
  <c r="C29" i="9784"/>
  <c r="W28" i="9784"/>
  <c r="V28" i="9784"/>
  <c r="T28" i="9784"/>
  <c r="Q28" i="9784"/>
  <c r="N28" i="9784"/>
  <c r="M28" i="9784"/>
  <c r="L28" i="9784"/>
  <c r="J28" i="9784"/>
  <c r="I28" i="9784"/>
  <c r="G28" i="9784"/>
  <c r="H28" i="9784" s="1"/>
  <c r="D28" i="9784"/>
  <c r="C28" i="9784"/>
  <c r="W27" i="9784"/>
  <c r="V27" i="9784"/>
  <c r="T27" i="9784"/>
  <c r="Q27" i="9784"/>
  <c r="N27" i="9784"/>
  <c r="M27" i="9784"/>
  <c r="L27" i="9784"/>
  <c r="J27" i="9784"/>
  <c r="I27" i="9784"/>
  <c r="H27" i="9784"/>
  <c r="G27" i="9784"/>
  <c r="D27" i="9784"/>
  <c r="C27" i="9784"/>
  <c r="W23" i="9784"/>
  <c r="V23" i="9784"/>
  <c r="T23" i="9784"/>
  <c r="Q23" i="9784"/>
  <c r="N23" i="9784"/>
  <c r="M23" i="9784"/>
  <c r="I23" i="9784"/>
  <c r="G23" i="9784"/>
  <c r="H23" i="9784" s="1"/>
  <c r="W22" i="9784"/>
  <c r="V22" i="9784"/>
  <c r="T22" i="9784"/>
  <c r="Q22" i="9784"/>
  <c r="N22" i="9784"/>
  <c r="M22" i="9784"/>
  <c r="L22" i="9784"/>
  <c r="J22" i="9784"/>
  <c r="I22" i="9784"/>
  <c r="H22" i="9784"/>
  <c r="G22" i="9784"/>
  <c r="D22" i="9784"/>
  <c r="C22" i="9784"/>
  <c r="W21" i="9784"/>
  <c r="V21" i="9784"/>
  <c r="T21" i="9784"/>
  <c r="Q21" i="9784"/>
  <c r="N21" i="9784"/>
  <c r="M21" i="9784"/>
  <c r="L21" i="9784"/>
  <c r="J21" i="9784"/>
  <c r="I21" i="9784"/>
  <c r="G21" i="9784"/>
  <c r="H21" i="9784" s="1"/>
  <c r="D21" i="9784"/>
  <c r="C21" i="9784"/>
  <c r="W20" i="9784"/>
  <c r="V20" i="9784"/>
  <c r="T20" i="9784"/>
  <c r="Q20" i="9784"/>
  <c r="N20" i="9784"/>
  <c r="M20" i="9784"/>
  <c r="L20" i="9784"/>
  <c r="J20" i="9784"/>
  <c r="I20" i="9784"/>
  <c r="G20" i="9784"/>
  <c r="H20" i="9784" s="1"/>
  <c r="D20" i="9784"/>
  <c r="C20" i="9784"/>
  <c r="W19" i="9784"/>
  <c r="V19" i="9784"/>
  <c r="T19" i="9784"/>
  <c r="Q19" i="9784"/>
  <c r="N19" i="9784"/>
  <c r="M19" i="9784"/>
  <c r="L19" i="9784"/>
  <c r="J19" i="9784"/>
  <c r="I19" i="9784"/>
  <c r="H19" i="9784"/>
  <c r="G19" i="9784"/>
  <c r="D19" i="9784"/>
  <c r="C19" i="9784"/>
  <c r="W18" i="9784"/>
  <c r="V18" i="9784"/>
  <c r="T18" i="9784"/>
  <c r="Q18" i="9784"/>
  <c r="N18" i="9784"/>
  <c r="M18" i="9784"/>
  <c r="L18" i="9784"/>
  <c r="J18" i="9784"/>
  <c r="I18" i="9784"/>
  <c r="G18" i="9784"/>
  <c r="H18" i="9784" s="1"/>
  <c r="D18" i="9784"/>
  <c r="C18" i="9784"/>
  <c r="W17" i="9784"/>
  <c r="V17" i="9784"/>
  <c r="T17" i="9784"/>
  <c r="Q17" i="9784"/>
  <c r="N17" i="9784"/>
  <c r="N32" i="9784" s="1"/>
  <c r="M17" i="9784"/>
  <c r="L17" i="9784"/>
  <c r="J17" i="9784"/>
  <c r="I17" i="9784"/>
  <c r="H17" i="9784"/>
  <c r="G17" i="9784"/>
  <c r="D17" i="9784"/>
  <c r="C17" i="9784"/>
  <c r="J5" i="9784"/>
  <c r="J23" i="9783"/>
  <c r="W24" i="9783"/>
  <c r="W27" i="9783"/>
  <c r="E35" i="9783"/>
  <c r="V24" i="9783"/>
  <c r="T24" i="9783"/>
  <c r="Q24" i="9783"/>
  <c r="N24" i="9783"/>
  <c r="J24" i="9783"/>
  <c r="D24" i="9783"/>
  <c r="V23" i="9783"/>
  <c r="T23" i="9783"/>
  <c r="Q23" i="9783"/>
  <c r="N23" i="9783"/>
  <c r="M23" i="9783"/>
  <c r="L23" i="9783"/>
  <c r="G23" i="9783"/>
  <c r="H23" i="9783" s="1"/>
  <c r="W22" i="9783"/>
  <c r="V22" i="9783"/>
  <c r="T22" i="9783"/>
  <c r="Q22" i="9783"/>
  <c r="N22" i="9783"/>
  <c r="M22" i="9783"/>
  <c r="L22" i="9783"/>
  <c r="J22" i="9783"/>
  <c r="I22" i="9783"/>
  <c r="G22" i="9783"/>
  <c r="H22" i="9783" s="1"/>
  <c r="D22" i="9783"/>
  <c r="C22" i="9783"/>
  <c r="W21" i="9783"/>
  <c r="V21" i="9783"/>
  <c r="T21" i="9783"/>
  <c r="Q21" i="9783"/>
  <c r="N21" i="9783"/>
  <c r="M21" i="9783"/>
  <c r="L21" i="9783"/>
  <c r="J21" i="9783"/>
  <c r="I21" i="9783"/>
  <c r="G21" i="9783"/>
  <c r="H21" i="9783" s="1"/>
  <c r="D21" i="9783"/>
  <c r="C21" i="9783"/>
  <c r="E81" i="9783"/>
  <c r="V35" i="9783"/>
  <c r="U35" i="9783"/>
  <c r="T35" i="9783"/>
  <c r="S35" i="9783"/>
  <c r="R35" i="9783"/>
  <c r="Q35" i="9783"/>
  <c r="P35" i="9783"/>
  <c r="O35" i="9783"/>
  <c r="W34" i="9783"/>
  <c r="V34" i="9783"/>
  <c r="T34" i="9783"/>
  <c r="Q34" i="9783"/>
  <c r="N34" i="9783"/>
  <c r="M34" i="9783"/>
  <c r="L34" i="9783"/>
  <c r="J34" i="9783"/>
  <c r="I34" i="9783"/>
  <c r="H34" i="9783"/>
  <c r="G34" i="9783"/>
  <c r="D34" i="9783"/>
  <c r="C34" i="9783"/>
  <c r="W33" i="9783"/>
  <c r="V33" i="9783"/>
  <c r="T33" i="9783"/>
  <c r="Q33" i="9783"/>
  <c r="N33" i="9783"/>
  <c r="M33" i="9783"/>
  <c r="L33" i="9783"/>
  <c r="J33" i="9783"/>
  <c r="I33" i="9783"/>
  <c r="H33" i="9783"/>
  <c r="G33" i="9783"/>
  <c r="D33" i="9783"/>
  <c r="C33" i="9783"/>
  <c r="W32" i="9783"/>
  <c r="V32" i="9783"/>
  <c r="T32" i="9783"/>
  <c r="Q32" i="9783"/>
  <c r="N32" i="9783"/>
  <c r="M32" i="9783"/>
  <c r="L32" i="9783"/>
  <c r="J32" i="9783"/>
  <c r="I32" i="9783"/>
  <c r="H32" i="9783"/>
  <c r="G32" i="9783"/>
  <c r="D32" i="9783"/>
  <c r="C32" i="9783"/>
  <c r="W31" i="9783"/>
  <c r="V31" i="9783"/>
  <c r="T31" i="9783"/>
  <c r="Q31" i="9783"/>
  <c r="N31" i="9783"/>
  <c r="M31" i="9783"/>
  <c r="L31" i="9783"/>
  <c r="J31" i="9783"/>
  <c r="I31" i="9783"/>
  <c r="H31" i="9783"/>
  <c r="G31" i="9783"/>
  <c r="D31" i="9783"/>
  <c r="C31" i="9783"/>
  <c r="W30" i="9783"/>
  <c r="V30" i="9783"/>
  <c r="T30" i="9783"/>
  <c r="Q30" i="9783"/>
  <c r="N30" i="9783"/>
  <c r="M30" i="9783"/>
  <c r="L30" i="9783"/>
  <c r="J30" i="9783"/>
  <c r="I30" i="9783"/>
  <c r="G30" i="9783"/>
  <c r="H30" i="9783" s="1"/>
  <c r="D30" i="9783"/>
  <c r="C30" i="9783"/>
  <c r="W29" i="9783"/>
  <c r="V29" i="9783"/>
  <c r="T29" i="9783"/>
  <c r="Q29" i="9783"/>
  <c r="N29" i="9783"/>
  <c r="M29" i="9783"/>
  <c r="L29" i="9783"/>
  <c r="J29" i="9783"/>
  <c r="I29" i="9783"/>
  <c r="G29" i="9783"/>
  <c r="H29" i="9783" s="1"/>
  <c r="D29" i="9783"/>
  <c r="C29" i="9783"/>
  <c r="W28" i="9783"/>
  <c r="V28" i="9783"/>
  <c r="T28" i="9783"/>
  <c r="Q28" i="9783"/>
  <c r="N28" i="9783"/>
  <c r="M28" i="9783"/>
  <c r="L28" i="9783"/>
  <c r="J28" i="9783"/>
  <c r="I28" i="9783"/>
  <c r="G28" i="9783"/>
  <c r="H28" i="9783" s="1"/>
  <c r="D28" i="9783"/>
  <c r="C28" i="9783"/>
  <c r="V27" i="9783"/>
  <c r="T27" i="9783"/>
  <c r="Q27" i="9783"/>
  <c r="N27" i="9783"/>
  <c r="L27" i="9783"/>
  <c r="J27" i="9783"/>
  <c r="G27" i="9783"/>
  <c r="D27" i="9783"/>
  <c r="W26" i="9783"/>
  <c r="V26" i="9783"/>
  <c r="T26" i="9783"/>
  <c r="Q26" i="9783"/>
  <c r="N26" i="9783"/>
  <c r="M26" i="9783"/>
  <c r="L26" i="9783"/>
  <c r="J26" i="9783"/>
  <c r="I26" i="9783"/>
  <c r="G26" i="9783"/>
  <c r="H26" i="9783" s="1"/>
  <c r="D26" i="9783"/>
  <c r="C26" i="9783"/>
  <c r="W25" i="9783"/>
  <c r="V25" i="9783"/>
  <c r="T25" i="9783"/>
  <c r="Q25" i="9783"/>
  <c r="N25" i="9783"/>
  <c r="M25" i="9783"/>
  <c r="L25" i="9783"/>
  <c r="J25" i="9783"/>
  <c r="I25" i="9783"/>
  <c r="G25" i="9783"/>
  <c r="H25" i="9783" s="1"/>
  <c r="D25" i="9783"/>
  <c r="C25" i="9783"/>
  <c r="V20" i="9783"/>
  <c r="T20" i="9783"/>
  <c r="Q20" i="9783"/>
  <c r="N20" i="9783"/>
  <c r="M20" i="9783"/>
  <c r="G20" i="9783"/>
  <c r="H20" i="9783" s="1"/>
  <c r="W19" i="9783"/>
  <c r="V19" i="9783"/>
  <c r="T19" i="9783"/>
  <c r="Q19" i="9783"/>
  <c r="N19" i="9783"/>
  <c r="M19" i="9783"/>
  <c r="L19" i="9783"/>
  <c r="J19" i="9783"/>
  <c r="I19" i="9783"/>
  <c r="H19" i="9783"/>
  <c r="G19" i="9783"/>
  <c r="D19" i="9783"/>
  <c r="C19" i="9783"/>
  <c r="W18" i="9783"/>
  <c r="V18" i="9783"/>
  <c r="T18" i="9783"/>
  <c r="Q18" i="9783"/>
  <c r="N18" i="9783"/>
  <c r="M18" i="9783"/>
  <c r="L18" i="9783"/>
  <c r="J18" i="9783"/>
  <c r="I18" i="9783"/>
  <c r="G18" i="9783"/>
  <c r="H18" i="9783" s="1"/>
  <c r="D18" i="9783"/>
  <c r="C18" i="9783"/>
  <c r="W17" i="9783"/>
  <c r="V17" i="9783"/>
  <c r="T17" i="9783"/>
  <c r="Q17" i="9783"/>
  <c r="N17" i="9783"/>
  <c r="N35" i="9783" s="1"/>
  <c r="M17" i="9783"/>
  <c r="L17" i="9783"/>
  <c r="J17" i="9783"/>
  <c r="I17" i="9783"/>
  <c r="H17" i="9783"/>
  <c r="G17" i="9783"/>
  <c r="D17" i="9783"/>
  <c r="C17" i="9783"/>
  <c r="J5" i="9783"/>
  <c r="W34" i="9782"/>
  <c r="V34" i="9782"/>
  <c r="T34" i="9782"/>
  <c r="Q34" i="9782"/>
  <c r="N34" i="9782"/>
  <c r="M34" i="9782"/>
  <c r="L34" i="9782"/>
  <c r="J34" i="9782"/>
  <c r="I34" i="9782"/>
  <c r="G34" i="9782"/>
  <c r="H34" i="9782" s="1"/>
  <c r="D34" i="9782"/>
  <c r="C34" i="9782"/>
  <c r="W33" i="9782"/>
  <c r="V33" i="9782"/>
  <c r="T33" i="9782"/>
  <c r="Q33" i="9782"/>
  <c r="N33" i="9782"/>
  <c r="M33" i="9782"/>
  <c r="L33" i="9782"/>
  <c r="J33" i="9782"/>
  <c r="I33" i="9782"/>
  <c r="G33" i="9782"/>
  <c r="H33" i="9782" s="1"/>
  <c r="D33" i="9782"/>
  <c r="C33" i="9782"/>
  <c r="C26" i="9784" l="1"/>
  <c r="I26" i="9784"/>
  <c r="W26" i="9784"/>
  <c r="W32" i="9784" s="1"/>
  <c r="D26" i="9784"/>
  <c r="J26" i="9784"/>
  <c r="E32" i="9784"/>
  <c r="G26" i="9784"/>
  <c r="H26" i="9784" s="1"/>
  <c r="C23" i="9784"/>
  <c r="J23" i="9784"/>
  <c r="D23" i="9784"/>
  <c r="L32" i="9784"/>
  <c r="M32" i="9784"/>
  <c r="G24" i="9783"/>
  <c r="L24" i="9783"/>
  <c r="H27" i="9783"/>
  <c r="M27" i="9783"/>
  <c r="C23" i="9783"/>
  <c r="I23" i="9783"/>
  <c r="W23" i="9783"/>
  <c r="H24" i="9783"/>
  <c r="H35" i="9783" s="1"/>
  <c r="M24" i="9783"/>
  <c r="C27" i="9783"/>
  <c r="I27" i="9783"/>
  <c r="D23" i="9783"/>
  <c r="C24" i="9783"/>
  <c r="I24" i="9783"/>
  <c r="C20" i="9783"/>
  <c r="J20" i="9783"/>
  <c r="I20" i="9783"/>
  <c r="W20" i="9783"/>
  <c r="D20" i="9783"/>
  <c r="L20" i="9783"/>
  <c r="W30" i="9782"/>
  <c r="V30" i="9782"/>
  <c r="T30" i="9782"/>
  <c r="Q30" i="9782"/>
  <c r="N30" i="9782"/>
  <c r="M30" i="9782"/>
  <c r="L30" i="9782"/>
  <c r="J30" i="9782"/>
  <c r="I30" i="9782"/>
  <c r="G30" i="9782"/>
  <c r="H30" i="9782" s="1"/>
  <c r="D30" i="9782"/>
  <c r="C30" i="9782"/>
  <c r="W28" i="9782"/>
  <c r="V28" i="9782"/>
  <c r="T28" i="9782"/>
  <c r="Q28" i="9782"/>
  <c r="N28" i="9782"/>
  <c r="M28" i="9782"/>
  <c r="L28" i="9782"/>
  <c r="J28" i="9782"/>
  <c r="I28" i="9782"/>
  <c r="G28" i="9782"/>
  <c r="H28" i="9782" s="1"/>
  <c r="D28" i="9782"/>
  <c r="C28" i="9782"/>
  <c r="W27" i="9782"/>
  <c r="V27" i="9782"/>
  <c r="T27" i="9782"/>
  <c r="Q27" i="9782"/>
  <c r="N27" i="9782"/>
  <c r="M27" i="9782"/>
  <c r="L27" i="9782"/>
  <c r="J27" i="9782"/>
  <c r="I27" i="9782"/>
  <c r="G27" i="9782"/>
  <c r="H27" i="9782" s="1"/>
  <c r="D27" i="9782"/>
  <c r="C27" i="9782"/>
  <c r="W26" i="9782"/>
  <c r="V26" i="9782"/>
  <c r="T26" i="9782"/>
  <c r="Q26" i="9782"/>
  <c r="N26" i="9782"/>
  <c r="M26" i="9782"/>
  <c r="L26" i="9782"/>
  <c r="J26" i="9782"/>
  <c r="I26" i="9782"/>
  <c r="G26" i="9782"/>
  <c r="H26" i="9782" s="1"/>
  <c r="D26" i="9782"/>
  <c r="C26" i="9782"/>
  <c r="W25" i="9782"/>
  <c r="V25" i="9782"/>
  <c r="T25" i="9782"/>
  <c r="Q25" i="9782"/>
  <c r="N25" i="9782"/>
  <c r="M25" i="9782"/>
  <c r="L25" i="9782"/>
  <c r="J25" i="9782"/>
  <c r="I25" i="9782"/>
  <c r="G25" i="9782"/>
  <c r="H25" i="9782" s="1"/>
  <c r="D25" i="9782"/>
  <c r="C25" i="9782"/>
  <c r="W20" i="9782"/>
  <c r="V20" i="9782"/>
  <c r="T20" i="9782"/>
  <c r="Q20" i="9782"/>
  <c r="N20" i="9782"/>
  <c r="M20" i="9782"/>
  <c r="L20" i="9782"/>
  <c r="J20" i="9782"/>
  <c r="I20" i="9782"/>
  <c r="G20" i="9782"/>
  <c r="H20" i="9782" s="1"/>
  <c r="D20" i="9782"/>
  <c r="C20" i="9782"/>
  <c r="W19" i="9782"/>
  <c r="V19" i="9782"/>
  <c r="T19" i="9782"/>
  <c r="Q19" i="9782"/>
  <c r="N19" i="9782"/>
  <c r="M19" i="9782"/>
  <c r="L19" i="9782"/>
  <c r="J19" i="9782"/>
  <c r="I19" i="9782"/>
  <c r="H19" i="9782"/>
  <c r="G19" i="9782"/>
  <c r="D19" i="9782"/>
  <c r="C19" i="9782"/>
  <c r="W22" i="9782"/>
  <c r="V22" i="9782"/>
  <c r="T22" i="9782"/>
  <c r="Q22" i="9782"/>
  <c r="N22" i="9782"/>
  <c r="M22" i="9782"/>
  <c r="L22" i="9782"/>
  <c r="J22" i="9782"/>
  <c r="I22" i="9782"/>
  <c r="G22" i="9782"/>
  <c r="H22" i="9782" s="1"/>
  <c r="D22" i="9782"/>
  <c r="C22" i="9782"/>
  <c r="W23" i="9782"/>
  <c r="V23" i="9782"/>
  <c r="T23" i="9782"/>
  <c r="Q23" i="9782"/>
  <c r="N23" i="9782"/>
  <c r="M23" i="9782"/>
  <c r="L23" i="9782"/>
  <c r="J23" i="9782"/>
  <c r="I23" i="9782"/>
  <c r="G23" i="9782"/>
  <c r="H23" i="9782" s="1"/>
  <c r="D23" i="9782"/>
  <c r="C23" i="9782"/>
  <c r="W21" i="9782"/>
  <c r="V21" i="9782"/>
  <c r="T21" i="9782"/>
  <c r="Q21" i="9782"/>
  <c r="N21" i="9782"/>
  <c r="M21" i="9782"/>
  <c r="L21" i="9782"/>
  <c r="J21" i="9782"/>
  <c r="I21" i="9782"/>
  <c r="G21" i="9782"/>
  <c r="H21" i="9782" s="1"/>
  <c r="D21" i="9782"/>
  <c r="C21" i="9782"/>
  <c r="W18" i="9782"/>
  <c r="V18" i="9782"/>
  <c r="T18" i="9782"/>
  <c r="Q18" i="9782"/>
  <c r="N18" i="9782"/>
  <c r="M18" i="9782"/>
  <c r="L18" i="9782"/>
  <c r="J18" i="9782"/>
  <c r="I18" i="9782"/>
  <c r="G18" i="9782"/>
  <c r="H18" i="9782" s="1"/>
  <c r="D18" i="9782"/>
  <c r="C18" i="9782"/>
  <c r="W17" i="9782"/>
  <c r="V17" i="9782"/>
  <c r="T17" i="9782"/>
  <c r="Q17" i="9782"/>
  <c r="N17" i="9782"/>
  <c r="M17" i="9782"/>
  <c r="L17" i="9782"/>
  <c r="J17" i="9782"/>
  <c r="I17" i="9782"/>
  <c r="H17" i="9782"/>
  <c r="G17" i="9782"/>
  <c r="D17" i="9782"/>
  <c r="C17" i="9782"/>
  <c r="L35" i="9783" l="1"/>
  <c r="H32" i="9784"/>
  <c r="M35" i="9783"/>
  <c r="W35" i="9783"/>
  <c r="E86" i="9782"/>
  <c r="V40" i="9782"/>
  <c r="U40" i="9782"/>
  <c r="T40" i="9782"/>
  <c r="S40" i="9782"/>
  <c r="R40" i="9782"/>
  <c r="Q40" i="9782"/>
  <c r="P40" i="9782"/>
  <c r="O40" i="9782"/>
  <c r="E40" i="9782"/>
  <c r="W39" i="9782"/>
  <c r="V39" i="9782"/>
  <c r="T39" i="9782"/>
  <c r="Q39" i="9782"/>
  <c r="N39" i="9782"/>
  <c r="M39" i="9782"/>
  <c r="L39" i="9782"/>
  <c r="J39" i="9782"/>
  <c r="I39" i="9782"/>
  <c r="H39" i="9782"/>
  <c r="G39" i="9782"/>
  <c r="D39" i="9782"/>
  <c r="C39" i="9782"/>
  <c r="W38" i="9782"/>
  <c r="V38" i="9782"/>
  <c r="T38" i="9782"/>
  <c r="Q38" i="9782"/>
  <c r="N38" i="9782"/>
  <c r="M38" i="9782"/>
  <c r="L38" i="9782"/>
  <c r="J38" i="9782"/>
  <c r="I38" i="9782"/>
  <c r="H38" i="9782"/>
  <c r="G38" i="9782"/>
  <c r="D38" i="9782"/>
  <c r="C38" i="9782"/>
  <c r="W37" i="9782"/>
  <c r="V37" i="9782"/>
  <c r="T37" i="9782"/>
  <c r="Q37" i="9782"/>
  <c r="N37" i="9782"/>
  <c r="M37" i="9782"/>
  <c r="L37" i="9782"/>
  <c r="J37" i="9782"/>
  <c r="I37" i="9782"/>
  <c r="H37" i="9782"/>
  <c r="G37" i="9782"/>
  <c r="D37" i="9782"/>
  <c r="C37" i="9782"/>
  <c r="W36" i="9782"/>
  <c r="V36" i="9782"/>
  <c r="T36" i="9782"/>
  <c r="Q36" i="9782"/>
  <c r="N36" i="9782"/>
  <c r="M36" i="9782"/>
  <c r="L36" i="9782"/>
  <c r="J36" i="9782"/>
  <c r="I36" i="9782"/>
  <c r="H36" i="9782"/>
  <c r="G36" i="9782"/>
  <c r="D36" i="9782"/>
  <c r="C36" i="9782"/>
  <c r="W35" i="9782"/>
  <c r="V35" i="9782"/>
  <c r="T35" i="9782"/>
  <c r="Q35" i="9782"/>
  <c r="N35" i="9782"/>
  <c r="M35" i="9782"/>
  <c r="L35" i="9782"/>
  <c r="J35" i="9782"/>
  <c r="I35" i="9782"/>
  <c r="G35" i="9782"/>
  <c r="H35" i="9782" s="1"/>
  <c r="D35" i="9782"/>
  <c r="C35" i="9782"/>
  <c r="W32" i="9782"/>
  <c r="V32" i="9782"/>
  <c r="T32" i="9782"/>
  <c r="Q32" i="9782"/>
  <c r="N32" i="9782"/>
  <c r="M32" i="9782"/>
  <c r="L32" i="9782"/>
  <c r="J32" i="9782"/>
  <c r="I32" i="9782"/>
  <c r="G32" i="9782"/>
  <c r="H32" i="9782" s="1"/>
  <c r="D32" i="9782"/>
  <c r="C32" i="9782"/>
  <c r="W31" i="9782"/>
  <c r="V31" i="9782"/>
  <c r="T31" i="9782"/>
  <c r="Q31" i="9782"/>
  <c r="N31" i="9782"/>
  <c r="M31" i="9782"/>
  <c r="L31" i="9782"/>
  <c r="J31" i="9782"/>
  <c r="I31" i="9782"/>
  <c r="G31" i="9782"/>
  <c r="H31" i="9782" s="1"/>
  <c r="D31" i="9782"/>
  <c r="C31" i="9782"/>
  <c r="W29" i="9782"/>
  <c r="V29" i="9782"/>
  <c r="T29" i="9782"/>
  <c r="Q29" i="9782"/>
  <c r="N29" i="9782"/>
  <c r="M29" i="9782"/>
  <c r="L29" i="9782"/>
  <c r="J29" i="9782"/>
  <c r="I29" i="9782"/>
  <c r="H29" i="9782"/>
  <c r="G29" i="9782"/>
  <c r="D29" i="9782"/>
  <c r="C29" i="9782"/>
  <c r="W24" i="9782"/>
  <c r="V24" i="9782"/>
  <c r="T24" i="9782"/>
  <c r="Q24" i="9782"/>
  <c r="N24" i="9782"/>
  <c r="N40" i="9782" s="1"/>
  <c r="M24" i="9782"/>
  <c r="L24" i="9782"/>
  <c r="J24" i="9782"/>
  <c r="I24" i="9782"/>
  <c r="H24" i="9782"/>
  <c r="G24" i="9782"/>
  <c r="D24" i="9782"/>
  <c r="C24" i="9782"/>
  <c r="J5" i="9782"/>
  <c r="E27" i="9781"/>
  <c r="E73" i="9781"/>
  <c r="V27" i="9781"/>
  <c r="U27" i="9781"/>
  <c r="T27" i="9781"/>
  <c r="S27" i="9781"/>
  <c r="R27" i="9781"/>
  <c r="Q27" i="9781"/>
  <c r="P27" i="9781"/>
  <c r="O27" i="9781"/>
  <c r="W26" i="9781"/>
  <c r="V26" i="9781"/>
  <c r="T26" i="9781"/>
  <c r="Q26" i="9781"/>
  <c r="N26" i="9781"/>
  <c r="M26" i="9781"/>
  <c r="L26" i="9781"/>
  <c r="J26" i="9781"/>
  <c r="I26" i="9781"/>
  <c r="H26" i="9781"/>
  <c r="G26" i="9781"/>
  <c r="D26" i="9781"/>
  <c r="C26" i="9781"/>
  <c r="W25" i="9781"/>
  <c r="V25" i="9781"/>
  <c r="T25" i="9781"/>
  <c r="Q25" i="9781"/>
  <c r="N25" i="9781"/>
  <c r="M25" i="9781"/>
  <c r="L25" i="9781"/>
  <c r="J25" i="9781"/>
  <c r="I25" i="9781"/>
  <c r="H25" i="9781"/>
  <c r="G25" i="9781"/>
  <c r="D25" i="9781"/>
  <c r="C25" i="9781"/>
  <c r="W20" i="9781"/>
  <c r="V20" i="9781"/>
  <c r="T20" i="9781"/>
  <c r="Q20" i="9781"/>
  <c r="N20" i="9781"/>
  <c r="M20" i="9781"/>
  <c r="L20" i="9781"/>
  <c r="J20" i="9781"/>
  <c r="I20" i="9781"/>
  <c r="G20" i="9781"/>
  <c r="H20" i="9781" s="1"/>
  <c r="D20" i="9781"/>
  <c r="C20" i="9781"/>
  <c r="W19" i="9781"/>
  <c r="V19" i="9781"/>
  <c r="T19" i="9781"/>
  <c r="Q19" i="9781"/>
  <c r="N19" i="9781"/>
  <c r="M19" i="9781"/>
  <c r="L19" i="9781"/>
  <c r="J19" i="9781"/>
  <c r="I19" i="9781"/>
  <c r="H19" i="9781"/>
  <c r="G19" i="9781"/>
  <c r="D19" i="9781"/>
  <c r="C19" i="9781"/>
  <c r="W18" i="9781"/>
  <c r="V18" i="9781"/>
  <c r="T18" i="9781"/>
  <c r="Q18" i="9781"/>
  <c r="N18" i="9781"/>
  <c r="M18" i="9781"/>
  <c r="L18" i="9781"/>
  <c r="J18" i="9781"/>
  <c r="I18" i="9781"/>
  <c r="G18" i="9781"/>
  <c r="H18" i="9781" s="1"/>
  <c r="D18" i="9781"/>
  <c r="C18" i="9781"/>
  <c r="W17" i="9781"/>
  <c r="V17" i="9781"/>
  <c r="T17" i="9781"/>
  <c r="Q17" i="9781"/>
  <c r="N17" i="9781"/>
  <c r="M17" i="9781"/>
  <c r="L17" i="9781"/>
  <c r="J17" i="9781"/>
  <c r="I17" i="9781"/>
  <c r="H17" i="9781"/>
  <c r="G17" i="9781"/>
  <c r="D17" i="9781"/>
  <c r="C17" i="9781"/>
  <c r="W24" i="9781"/>
  <c r="V24" i="9781"/>
  <c r="T24" i="9781"/>
  <c r="Q24" i="9781"/>
  <c r="N24" i="9781"/>
  <c r="M24" i="9781"/>
  <c r="L24" i="9781"/>
  <c r="J24" i="9781"/>
  <c r="I24" i="9781"/>
  <c r="H24" i="9781"/>
  <c r="G24" i="9781"/>
  <c r="D24" i="9781"/>
  <c r="C24" i="9781"/>
  <c r="W23" i="9781"/>
  <c r="V23" i="9781"/>
  <c r="T23" i="9781"/>
  <c r="Q23" i="9781"/>
  <c r="N23" i="9781"/>
  <c r="M23" i="9781"/>
  <c r="L23" i="9781"/>
  <c r="J23" i="9781"/>
  <c r="I23" i="9781"/>
  <c r="H23" i="9781"/>
  <c r="G23" i="9781"/>
  <c r="D23" i="9781"/>
  <c r="C23" i="9781"/>
  <c r="W22" i="9781"/>
  <c r="V22" i="9781"/>
  <c r="T22" i="9781"/>
  <c r="Q22" i="9781"/>
  <c r="N22" i="9781"/>
  <c r="M22" i="9781"/>
  <c r="L22" i="9781"/>
  <c r="J22" i="9781"/>
  <c r="I22" i="9781"/>
  <c r="G22" i="9781"/>
  <c r="H22" i="9781" s="1"/>
  <c r="D22" i="9781"/>
  <c r="C22" i="9781"/>
  <c r="W21" i="9781"/>
  <c r="V21" i="9781"/>
  <c r="T21" i="9781"/>
  <c r="Q21" i="9781"/>
  <c r="N21" i="9781"/>
  <c r="M21" i="9781"/>
  <c r="L21" i="9781"/>
  <c r="J21" i="9781"/>
  <c r="I21" i="9781"/>
  <c r="H21" i="9781"/>
  <c r="G21" i="9781"/>
  <c r="D21" i="9781"/>
  <c r="C21" i="9781"/>
  <c r="N27" i="9781"/>
  <c r="J5" i="9781"/>
  <c r="E33" i="9780"/>
  <c r="W30" i="9780"/>
  <c r="V30" i="9780"/>
  <c r="T30" i="9780"/>
  <c r="Q30" i="9780"/>
  <c r="N30" i="9780"/>
  <c r="M30" i="9780"/>
  <c r="L30" i="9780"/>
  <c r="J30" i="9780"/>
  <c r="I30" i="9780"/>
  <c r="G30" i="9780"/>
  <c r="H30" i="9780" s="1"/>
  <c r="D30" i="9780"/>
  <c r="C30" i="9780"/>
  <c r="W29" i="9780"/>
  <c r="V29" i="9780"/>
  <c r="T29" i="9780"/>
  <c r="Q29" i="9780"/>
  <c r="N29" i="9780"/>
  <c r="M29" i="9780"/>
  <c r="L29" i="9780"/>
  <c r="J29" i="9780"/>
  <c r="I29" i="9780"/>
  <c r="H29" i="9780"/>
  <c r="G29" i="9780"/>
  <c r="D29" i="9780"/>
  <c r="C29" i="9780"/>
  <c r="W20" i="9780"/>
  <c r="V20" i="9780"/>
  <c r="T20" i="9780"/>
  <c r="Q20" i="9780"/>
  <c r="N20" i="9780"/>
  <c r="M20" i="9780"/>
  <c r="L20" i="9780"/>
  <c r="J20" i="9780"/>
  <c r="I20" i="9780"/>
  <c r="G20" i="9780"/>
  <c r="H20" i="9780" s="1"/>
  <c r="D20" i="9780"/>
  <c r="C20" i="9780"/>
  <c r="W19" i="9780"/>
  <c r="V19" i="9780"/>
  <c r="T19" i="9780"/>
  <c r="Q19" i="9780"/>
  <c r="N19" i="9780"/>
  <c r="M19" i="9780"/>
  <c r="L19" i="9780"/>
  <c r="J19" i="9780"/>
  <c r="I19" i="9780"/>
  <c r="H19" i="9780"/>
  <c r="G19" i="9780"/>
  <c r="D19" i="9780"/>
  <c r="C19" i="9780"/>
  <c r="E79" i="9780"/>
  <c r="V33" i="9780"/>
  <c r="U33" i="9780"/>
  <c r="T33" i="9780"/>
  <c r="S33" i="9780"/>
  <c r="R33" i="9780"/>
  <c r="Q33" i="9780"/>
  <c r="P33" i="9780"/>
  <c r="O33" i="9780"/>
  <c r="W32" i="9780"/>
  <c r="V32" i="9780"/>
  <c r="T32" i="9780"/>
  <c r="Q32" i="9780"/>
  <c r="N32" i="9780"/>
  <c r="M32" i="9780"/>
  <c r="L32" i="9780"/>
  <c r="J32" i="9780"/>
  <c r="I32" i="9780"/>
  <c r="H32" i="9780"/>
  <c r="G32" i="9780"/>
  <c r="D32" i="9780"/>
  <c r="C32" i="9780"/>
  <c r="W31" i="9780"/>
  <c r="V31" i="9780"/>
  <c r="T31" i="9780"/>
  <c r="Q31" i="9780"/>
  <c r="N31" i="9780"/>
  <c r="M31" i="9780"/>
  <c r="L31" i="9780"/>
  <c r="J31" i="9780"/>
  <c r="I31" i="9780"/>
  <c r="H31" i="9780"/>
  <c r="G31" i="9780"/>
  <c r="D31" i="9780"/>
  <c r="C31" i="9780"/>
  <c r="W28" i="9780"/>
  <c r="V28" i="9780"/>
  <c r="T28" i="9780"/>
  <c r="Q28" i="9780"/>
  <c r="N28" i="9780"/>
  <c r="M28" i="9780"/>
  <c r="L28" i="9780"/>
  <c r="J28" i="9780"/>
  <c r="I28" i="9780"/>
  <c r="G28" i="9780"/>
  <c r="H28" i="9780" s="1"/>
  <c r="D28" i="9780"/>
  <c r="C28" i="9780"/>
  <c r="W27" i="9780"/>
  <c r="V27" i="9780"/>
  <c r="T27" i="9780"/>
  <c r="Q27" i="9780"/>
  <c r="N27" i="9780"/>
  <c r="M27" i="9780"/>
  <c r="L27" i="9780"/>
  <c r="J27" i="9780"/>
  <c r="I27" i="9780"/>
  <c r="G27" i="9780"/>
  <c r="H27" i="9780" s="1"/>
  <c r="D27" i="9780"/>
  <c r="C27" i="9780"/>
  <c r="W26" i="9780"/>
  <c r="V26" i="9780"/>
  <c r="T26" i="9780"/>
  <c r="Q26" i="9780"/>
  <c r="N26" i="9780"/>
  <c r="M26" i="9780"/>
  <c r="L26" i="9780"/>
  <c r="J26" i="9780"/>
  <c r="I26" i="9780"/>
  <c r="H26" i="9780"/>
  <c r="G26" i="9780"/>
  <c r="D26" i="9780"/>
  <c r="C26" i="9780"/>
  <c r="W25" i="9780"/>
  <c r="V25" i="9780"/>
  <c r="T25" i="9780"/>
  <c r="Q25" i="9780"/>
  <c r="N25" i="9780"/>
  <c r="M25" i="9780"/>
  <c r="L25" i="9780"/>
  <c r="J25" i="9780"/>
  <c r="I25" i="9780"/>
  <c r="G25" i="9780"/>
  <c r="H25" i="9780" s="1"/>
  <c r="D25" i="9780"/>
  <c r="C25" i="9780"/>
  <c r="W24" i="9780"/>
  <c r="V24" i="9780"/>
  <c r="T24" i="9780"/>
  <c r="Q24" i="9780"/>
  <c r="N24" i="9780"/>
  <c r="M24" i="9780"/>
  <c r="L24" i="9780"/>
  <c r="J24" i="9780"/>
  <c r="I24" i="9780"/>
  <c r="H24" i="9780"/>
  <c r="G24" i="9780"/>
  <c r="D24" i="9780"/>
  <c r="C24" i="9780"/>
  <c r="W23" i="9780"/>
  <c r="V23" i="9780"/>
  <c r="T23" i="9780"/>
  <c r="Q23" i="9780"/>
  <c r="N23" i="9780"/>
  <c r="M23" i="9780"/>
  <c r="L23" i="9780"/>
  <c r="J23" i="9780"/>
  <c r="I23" i="9780"/>
  <c r="G23" i="9780"/>
  <c r="H23" i="9780" s="1"/>
  <c r="D23" i="9780"/>
  <c r="C23" i="9780"/>
  <c r="W22" i="9780"/>
  <c r="V22" i="9780"/>
  <c r="T22" i="9780"/>
  <c r="Q22" i="9780"/>
  <c r="N22" i="9780"/>
  <c r="M22" i="9780"/>
  <c r="L22" i="9780"/>
  <c r="J22" i="9780"/>
  <c r="I22" i="9780"/>
  <c r="G22" i="9780"/>
  <c r="H22" i="9780" s="1"/>
  <c r="D22" i="9780"/>
  <c r="C22" i="9780"/>
  <c r="W21" i="9780"/>
  <c r="V21" i="9780"/>
  <c r="T21" i="9780"/>
  <c r="Q21" i="9780"/>
  <c r="N21" i="9780"/>
  <c r="M21" i="9780"/>
  <c r="L21" i="9780"/>
  <c r="J21" i="9780"/>
  <c r="I21" i="9780"/>
  <c r="G21" i="9780"/>
  <c r="H21" i="9780" s="1"/>
  <c r="D21" i="9780"/>
  <c r="C21" i="9780"/>
  <c r="W18" i="9780"/>
  <c r="V18" i="9780"/>
  <c r="T18" i="9780"/>
  <c r="Q18" i="9780"/>
  <c r="N18" i="9780"/>
  <c r="M18" i="9780"/>
  <c r="L18" i="9780"/>
  <c r="J18" i="9780"/>
  <c r="I18" i="9780"/>
  <c r="G18" i="9780"/>
  <c r="H18" i="9780" s="1"/>
  <c r="D18" i="9780"/>
  <c r="C18" i="9780"/>
  <c r="W17" i="9780"/>
  <c r="W33" i="9780" s="1"/>
  <c r="V17" i="9780"/>
  <c r="T17" i="9780"/>
  <c r="Q17" i="9780"/>
  <c r="N17" i="9780"/>
  <c r="N33" i="9780" s="1"/>
  <c r="M17" i="9780"/>
  <c r="M33" i="9780" s="1"/>
  <c r="L17" i="9780"/>
  <c r="L33" i="9780" s="1"/>
  <c r="J17" i="9780"/>
  <c r="I17" i="9780"/>
  <c r="H17" i="9780"/>
  <c r="H33" i="9780" s="1"/>
  <c r="G17" i="9780"/>
  <c r="D17" i="9780"/>
  <c r="C17" i="9780"/>
  <c r="J5" i="9780"/>
  <c r="W21" i="9779"/>
  <c r="V21" i="9779"/>
  <c r="T21" i="9779"/>
  <c r="Q21" i="9779"/>
  <c r="N21" i="9779"/>
  <c r="M21" i="9779"/>
  <c r="L21" i="9779"/>
  <c r="J21" i="9779"/>
  <c r="I21" i="9779"/>
  <c r="G21" i="9779"/>
  <c r="H21" i="9779" s="1"/>
  <c r="D21" i="9779"/>
  <c r="C21" i="9779"/>
  <c r="W20" i="9779"/>
  <c r="V20" i="9779"/>
  <c r="T20" i="9779"/>
  <c r="Q20" i="9779"/>
  <c r="N20" i="9779"/>
  <c r="M20" i="9779"/>
  <c r="L20" i="9779"/>
  <c r="J20" i="9779"/>
  <c r="I20" i="9779"/>
  <c r="G20" i="9779"/>
  <c r="H20" i="9779" s="1"/>
  <c r="D20" i="9779"/>
  <c r="C20" i="9779"/>
  <c r="W19" i="9779"/>
  <c r="V19" i="9779"/>
  <c r="T19" i="9779"/>
  <c r="Q19" i="9779"/>
  <c r="N19" i="9779"/>
  <c r="M19" i="9779"/>
  <c r="L19" i="9779"/>
  <c r="J19" i="9779"/>
  <c r="I19" i="9779"/>
  <c r="G19" i="9779"/>
  <c r="H19" i="9779" s="1"/>
  <c r="D19" i="9779"/>
  <c r="C19" i="9779"/>
  <c r="W31" i="9779"/>
  <c r="V31" i="9779"/>
  <c r="T31" i="9779"/>
  <c r="Q31" i="9779"/>
  <c r="N31" i="9779"/>
  <c r="M31" i="9779"/>
  <c r="L31" i="9779"/>
  <c r="J31" i="9779"/>
  <c r="I31" i="9779"/>
  <c r="G31" i="9779"/>
  <c r="H31" i="9779" s="1"/>
  <c r="D31" i="9779"/>
  <c r="C31" i="9779"/>
  <c r="W30" i="9779"/>
  <c r="V30" i="9779"/>
  <c r="T30" i="9779"/>
  <c r="Q30" i="9779"/>
  <c r="N30" i="9779"/>
  <c r="M30" i="9779"/>
  <c r="L30" i="9779"/>
  <c r="J30" i="9779"/>
  <c r="I30" i="9779"/>
  <c r="G30" i="9779"/>
  <c r="H30" i="9779" s="1"/>
  <c r="D30" i="9779"/>
  <c r="C30" i="9779"/>
  <c r="W29" i="9779"/>
  <c r="V29" i="9779"/>
  <c r="T29" i="9779"/>
  <c r="Q29" i="9779"/>
  <c r="N29" i="9779"/>
  <c r="M29" i="9779"/>
  <c r="L29" i="9779"/>
  <c r="J29" i="9779"/>
  <c r="I29" i="9779"/>
  <c r="G29" i="9779"/>
  <c r="H29" i="9779" s="1"/>
  <c r="D29" i="9779"/>
  <c r="C29" i="9779"/>
  <c r="W27" i="9779"/>
  <c r="V27" i="9779"/>
  <c r="T27" i="9779"/>
  <c r="Q27" i="9779"/>
  <c r="N27" i="9779"/>
  <c r="M27" i="9779"/>
  <c r="L27" i="9779"/>
  <c r="J27" i="9779"/>
  <c r="I27" i="9779"/>
  <c r="G27" i="9779"/>
  <c r="H27" i="9779" s="1"/>
  <c r="D27" i="9779"/>
  <c r="C27" i="9779"/>
  <c r="W26" i="9779"/>
  <c r="V26" i="9779"/>
  <c r="T26" i="9779"/>
  <c r="Q26" i="9779"/>
  <c r="N26" i="9779"/>
  <c r="M26" i="9779"/>
  <c r="L26" i="9779"/>
  <c r="J26" i="9779"/>
  <c r="I26" i="9779"/>
  <c r="G26" i="9779"/>
  <c r="H26" i="9779" s="1"/>
  <c r="D26" i="9779"/>
  <c r="C26" i="9779"/>
  <c r="W25" i="9779"/>
  <c r="V25" i="9779"/>
  <c r="T25" i="9779"/>
  <c r="Q25" i="9779"/>
  <c r="N25" i="9779"/>
  <c r="M25" i="9779"/>
  <c r="L25" i="9779"/>
  <c r="J25" i="9779"/>
  <c r="I25" i="9779"/>
  <c r="G25" i="9779"/>
  <c r="H25" i="9779" s="1"/>
  <c r="D25" i="9779"/>
  <c r="C25" i="9779"/>
  <c r="W24" i="9779"/>
  <c r="V24" i="9779"/>
  <c r="T24" i="9779"/>
  <c r="Q24" i="9779"/>
  <c r="N24" i="9779"/>
  <c r="M24" i="9779"/>
  <c r="L24" i="9779"/>
  <c r="J24" i="9779"/>
  <c r="I24" i="9779"/>
  <c r="G24" i="9779"/>
  <c r="H24" i="9779" s="1"/>
  <c r="D24" i="9779"/>
  <c r="C24" i="9779"/>
  <c r="W40" i="9782" l="1"/>
  <c r="L40" i="9782"/>
  <c r="H40" i="9782"/>
  <c r="M40" i="9782"/>
  <c r="M27" i="9781"/>
  <c r="W27" i="9781"/>
  <c r="H27" i="9781"/>
  <c r="L27" i="9781"/>
  <c r="E80" i="9779"/>
  <c r="V34" i="9779"/>
  <c r="U34" i="9779"/>
  <c r="T34" i="9779"/>
  <c r="S34" i="9779"/>
  <c r="R34" i="9779"/>
  <c r="Q34" i="9779"/>
  <c r="P34" i="9779"/>
  <c r="O34" i="9779"/>
  <c r="E34" i="9779"/>
  <c r="W33" i="9779"/>
  <c r="V33" i="9779"/>
  <c r="T33" i="9779"/>
  <c r="Q33" i="9779"/>
  <c r="N33" i="9779"/>
  <c r="M33" i="9779"/>
  <c r="L33" i="9779"/>
  <c r="J33" i="9779"/>
  <c r="I33" i="9779"/>
  <c r="H33" i="9779"/>
  <c r="G33" i="9779"/>
  <c r="D33" i="9779"/>
  <c r="C33" i="9779"/>
  <c r="W32" i="9779"/>
  <c r="V32" i="9779"/>
  <c r="T32" i="9779"/>
  <c r="Q32" i="9779"/>
  <c r="N32" i="9779"/>
  <c r="M32" i="9779"/>
  <c r="L32" i="9779"/>
  <c r="J32" i="9779"/>
  <c r="I32" i="9779"/>
  <c r="H32" i="9779"/>
  <c r="G32" i="9779"/>
  <c r="D32" i="9779"/>
  <c r="C32" i="9779"/>
  <c r="W28" i="9779"/>
  <c r="V28" i="9779"/>
  <c r="T28" i="9779"/>
  <c r="Q28" i="9779"/>
  <c r="N28" i="9779"/>
  <c r="M28" i="9779"/>
  <c r="L28" i="9779"/>
  <c r="J28" i="9779"/>
  <c r="I28" i="9779"/>
  <c r="H28" i="9779"/>
  <c r="G28" i="9779"/>
  <c r="D28" i="9779"/>
  <c r="C28" i="9779"/>
  <c r="W23" i="9779"/>
  <c r="V23" i="9779"/>
  <c r="T23" i="9779"/>
  <c r="Q23" i="9779"/>
  <c r="N23" i="9779"/>
  <c r="M23" i="9779"/>
  <c r="L23" i="9779"/>
  <c r="J23" i="9779"/>
  <c r="I23" i="9779"/>
  <c r="H23" i="9779"/>
  <c r="G23" i="9779"/>
  <c r="D23" i="9779"/>
  <c r="C23" i="9779"/>
  <c r="W22" i="9779"/>
  <c r="V22" i="9779"/>
  <c r="T22" i="9779"/>
  <c r="Q22" i="9779"/>
  <c r="N22" i="9779"/>
  <c r="M22" i="9779"/>
  <c r="L22" i="9779"/>
  <c r="J22" i="9779"/>
  <c r="I22" i="9779"/>
  <c r="G22" i="9779"/>
  <c r="H22" i="9779" s="1"/>
  <c r="D22" i="9779"/>
  <c r="C22" i="9779"/>
  <c r="W18" i="9779"/>
  <c r="V18" i="9779"/>
  <c r="T18" i="9779"/>
  <c r="Q18" i="9779"/>
  <c r="N18" i="9779"/>
  <c r="M18" i="9779"/>
  <c r="L18" i="9779"/>
  <c r="J18" i="9779"/>
  <c r="I18" i="9779"/>
  <c r="G18" i="9779"/>
  <c r="H18" i="9779" s="1"/>
  <c r="D18" i="9779"/>
  <c r="C18" i="9779"/>
  <c r="W17" i="9779"/>
  <c r="V17" i="9779"/>
  <c r="T17" i="9779"/>
  <c r="Q17" i="9779"/>
  <c r="N17" i="9779"/>
  <c r="N34" i="9779" s="1"/>
  <c r="M17" i="9779"/>
  <c r="L17" i="9779"/>
  <c r="J17" i="9779"/>
  <c r="I17" i="9779"/>
  <c r="H17" i="9779"/>
  <c r="G17" i="9779"/>
  <c r="D17" i="9779"/>
  <c r="C17" i="9779"/>
  <c r="J5" i="9779"/>
  <c r="W24" i="9778"/>
  <c r="V24" i="9778"/>
  <c r="T24" i="9778"/>
  <c r="Q24" i="9778"/>
  <c r="N24" i="9778"/>
  <c r="M24" i="9778"/>
  <c r="L24" i="9778"/>
  <c r="J24" i="9778"/>
  <c r="I24" i="9778"/>
  <c r="H24" i="9778"/>
  <c r="G24" i="9778"/>
  <c r="D24" i="9778"/>
  <c r="C24" i="9778"/>
  <c r="W23" i="9778"/>
  <c r="V23" i="9778"/>
  <c r="T23" i="9778"/>
  <c r="Q23" i="9778"/>
  <c r="N23" i="9778"/>
  <c r="M23" i="9778"/>
  <c r="L23" i="9778"/>
  <c r="J23" i="9778"/>
  <c r="I23" i="9778"/>
  <c r="H23" i="9778"/>
  <c r="G23" i="9778"/>
  <c r="D23" i="9778"/>
  <c r="C23" i="9778"/>
  <c r="W22" i="9778"/>
  <c r="V22" i="9778"/>
  <c r="T22" i="9778"/>
  <c r="Q22" i="9778"/>
  <c r="N22" i="9778"/>
  <c r="M22" i="9778"/>
  <c r="L22" i="9778"/>
  <c r="J22" i="9778"/>
  <c r="I22" i="9778"/>
  <c r="H22" i="9778"/>
  <c r="G22" i="9778"/>
  <c r="D22" i="9778"/>
  <c r="C22" i="9778"/>
  <c r="W18" i="9778"/>
  <c r="E74" i="9778"/>
  <c r="V28" i="9778"/>
  <c r="U28" i="9778"/>
  <c r="T28" i="9778"/>
  <c r="S28" i="9778"/>
  <c r="R28" i="9778"/>
  <c r="Q28" i="9778"/>
  <c r="P28" i="9778"/>
  <c r="O28" i="9778"/>
  <c r="E28" i="9778"/>
  <c r="W27" i="9778"/>
  <c r="V27" i="9778"/>
  <c r="T27" i="9778"/>
  <c r="Q27" i="9778"/>
  <c r="N27" i="9778"/>
  <c r="M27" i="9778"/>
  <c r="L27" i="9778"/>
  <c r="J27" i="9778"/>
  <c r="I27" i="9778"/>
  <c r="H27" i="9778"/>
  <c r="G27" i="9778"/>
  <c r="D27" i="9778"/>
  <c r="C27" i="9778"/>
  <c r="W26" i="9778"/>
  <c r="V26" i="9778"/>
  <c r="T26" i="9778"/>
  <c r="Q26" i="9778"/>
  <c r="N26" i="9778"/>
  <c r="M26" i="9778"/>
  <c r="L26" i="9778"/>
  <c r="J26" i="9778"/>
  <c r="I26" i="9778"/>
  <c r="H26" i="9778"/>
  <c r="G26" i="9778"/>
  <c r="D26" i="9778"/>
  <c r="C26" i="9778"/>
  <c r="W25" i="9778"/>
  <c r="V25" i="9778"/>
  <c r="T25" i="9778"/>
  <c r="Q25" i="9778"/>
  <c r="N25" i="9778"/>
  <c r="M25" i="9778"/>
  <c r="L25" i="9778"/>
  <c r="J25" i="9778"/>
  <c r="I25" i="9778"/>
  <c r="G25" i="9778"/>
  <c r="H25" i="9778" s="1"/>
  <c r="D25" i="9778"/>
  <c r="C25" i="9778"/>
  <c r="W21" i="9778"/>
  <c r="V21" i="9778"/>
  <c r="T21" i="9778"/>
  <c r="Q21" i="9778"/>
  <c r="N21" i="9778"/>
  <c r="M21" i="9778"/>
  <c r="L21" i="9778"/>
  <c r="J21" i="9778"/>
  <c r="I21" i="9778"/>
  <c r="G21" i="9778"/>
  <c r="H21" i="9778" s="1"/>
  <c r="D21" i="9778"/>
  <c r="C21" i="9778"/>
  <c r="W20" i="9778"/>
  <c r="V20" i="9778"/>
  <c r="T20" i="9778"/>
  <c r="Q20" i="9778"/>
  <c r="N20" i="9778"/>
  <c r="M20" i="9778"/>
  <c r="L20" i="9778"/>
  <c r="J20" i="9778"/>
  <c r="I20" i="9778"/>
  <c r="G20" i="9778"/>
  <c r="H20" i="9778" s="1"/>
  <c r="D20" i="9778"/>
  <c r="C20" i="9778"/>
  <c r="W19" i="9778"/>
  <c r="V19" i="9778"/>
  <c r="T19" i="9778"/>
  <c r="Q19" i="9778"/>
  <c r="N19" i="9778"/>
  <c r="M19" i="9778"/>
  <c r="L19" i="9778"/>
  <c r="J19" i="9778"/>
  <c r="I19" i="9778"/>
  <c r="G19" i="9778"/>
  <c r="H19" i="9778" s="1"/>
  <c r="D19" i="9778"/>
  <c r="C19" i="9778"/>
  <c r="V18" i="9778"/>
  <c r="T18" i="9778"/>
  <c r="Q18" i="9778"/>
  <c r="N18" i="9778"/>
  <c r="H18" i="9778"/>
  <c r="W17" i="9778"/>
  <c r="V17" i="9778"/>
  <c r="T17" i="9778"/>
  <c r="Q17" i="9778"/>
  <c r="N17" i="9778"/>
  <c r="N28" i="9778" s="1"/>
  <c r="M17" i="9778"/>
  <c r="L17" i="9778"/>
  <c r="J17" i="9778"/>
  <c r="I17" i="9778"/>
  <c r="H17" i="9778"/>
  <c r="G17" i="9778"/>
  <c r="D17" i="9778"/>
  <c r="C17" i="9778"/>
  <c r="J5" i="9778"/>
  <c r="E75" i="9777"/>
  <c r="V29" i="9777"/>
  <c r="U29" i="9777"/>
  <c r="T29" i="9777"/>
  <c r="S29" i="9777"/>
  <c r="R29" i="9777"/>
  <c r="Q29" i="9777"/>
  <c r="P29" i="9777"/>
  <c r="O29" i="9777"/>
  <c r="W28" i="9777"/>
  <c r="V28" i="9777"/>
  <c r="T28" i="9777"/>
  <c r="Q28" i="9777"/>
  <c r="N28" i="9777"/>
  <c r="M28" i="9777"/>
  <c r="L28" i="9777"/>
  <c r="J28" i="9777"/>
  <c r="I28" i="9777"/>
  <c r="H28" i="9777"/>
  <c r="G28" i="9777"/>
  <c r="D28" i="9777"/>
  <c r="C28" i="9777"/>
  <c r="W27" i="9777"/>
  <c r="V27" i="9777"/>
  <c r="T27" i="9777"/>
  <c r="Q27" i="9777"/>
  <c r="N27" i="9777"/>
  <c r="M27" i="9777"/>
  <c r="L27" i="9777"/>
  <c r="J27" i="9777"/>
  <c r="I27" i="9777"/>
  <c r="H27" i="9777"/>
  <c r="G27" i="9777"/>
  <c r="D27" i="9777"/>
  <c r="C27" i="9777"/>
  <c r="W26" i="9777"/>
  <c r="V26" i="9777"/>
  <c r="T26" i="9777"/>
  <c r="Q26" i="9777"/>
  <c r="N26" i="9777"/>
  <c r="M26" i="9777"/>
  <c r="L26" i="9777"/>
  <c r="J26" i="9777"/>
  <c r="I26" i="9777"/>
  <c r="G26" i="9777"/>
  <c r="H26" i="9777" s="1"/>
  <c r="D26" i="9777"/>
  <c r="C26" i="9777"/>
  <c r="V25" i="9777"/>
  <c r="T25" i="9777"/>
  <c r="Q25" i="9777"/>
  <c r="N25" i="9777"/>
  <c r="L25" i="9777"/>
  <c r="W24" i="9777"/>
  <c r="V24" i="9777"/>
  <c r="T24" i="9777"/>
  <c r="Q24" i="9777"/>
  <c r="N24" i="9777"/>
  <c r="M24" i="9777"/>
  <c r="L24" i="9777"/>
  <c r="J24" i="9777"/>
  <c r="I24" i="9777"/>
  <c r="H24" i="9777"/>
  <c r="G24" i="9777"/>
  <c r="D24" i="9777"/>
  <c r="C24" i="9777"/>
  <c r="W23" i="9777"/>
  <c r="V23" i="9777"/>
  <c r="T23" i="9777"/>
  <c r="Q23" i="9777"/>
  <c r="N23" i="9777"/>
  <c r="M23" i="9777"/>
  <c r="L23" i="9777"/>
  <c r="J23" i="9777"/>
  <c r="I23" i="9777"/>
  <c r="G23" i="9777"/>
  <c r="H23" i="9777" s="1"/>
  <c r="D23" i="9777"/>
  <c r="C23" i="9777"/>
  <c r="W22" i="9777"/>
  <c r="V22" i="9777"/>
  <c r="T22" i="9777"/>
  <c r="Q22" i="9777"/>
  <c r="N22" i="9777"/>
  <c r="M22" i="9777"/>
  <c r="L22" i="9777"/>
  <c r="J22" i="9777"/>
  <c r="I22" i="9777"/>
  <c r="H22" i="9777"/>
  <c r="G22" i="9777"/>
  <c r="D22" i="9777"/>
  <c r="C22" i="9777"/>
  <c r="W21" i="9777"/>
  <c r="V21" i="9777"/>
  <c r="T21" i="9777"/>
  <c r="Q21" i="9777"/>
  <c r="N21" i="9777"/>
  <c r="M21" i="9777"/>
  <c r="L21" i="9777"/>
  <c r="J21" i="9777"/>
  <c r="I21" i="9777"/>
  <c r="G21" i="9777"/>
  <c r="H21" i="9777" s="1"/>
  <c r="D21" i="9777"/>
  <c r="C21" i="9777"/>
  <c r="W20" i="9777"/>
  <c r="V20" i="9777"/>
  <c r="T20" i="9777"/>
  <c r="Q20" i="9777"/>
  <c r="N20" i="9777"/>
  <c r="M20" i="9777"/>
  <c r="L20" i="9777"/>
  <c r="J20" i="9777"/>
  <c r="I20" i="9777"/>
  <c r="G20" i="9777"/>
  <c r="H20" i="9777" s="1"/>
  <c r="D20" i="9777"/>
  <c r="C20" i="9777"/>
  <c r="W19" i="9777"/>
  <c r="V19" i="9777"/>
  <c r="T19" i="9777"/>
  <c r="Q19" i="9777"/>
  <c r="N19" i="9777"/>
  <c r="M19" i="9777"/>
  <c r="L19" i="9777"/>
  <c r="J19" i="9777"/>
  <c r="I19" i="9777"/>
  <c r="H19" i="9777"/>
  <c r="G19" i="9777"/>
  <c r="D19" i="9777"/>
  <c r="C19" i="9777"/>
  <c r="W18" i="9777"/>
  <c r="V18" i="9777"/>
  <c r="T18" i="9777"/>
  <c r="Q18" i="9777"/>
  <c r="N18" i="9777"/>
  <c r="M18" i="9777"/>
  <c r="L18" i="9777"/>
  <c r="J18" i="9777"/>
  <c r="I18" i="9777"/>
  <c r="G18" i="9777"/>
  <c r="H18" i="9777" s="1"/>
  <c r="D18" i="9777"/>
  <c r="C18" i="9777"/>
  <c r="W17" i="9777"/>
  <c r="V17" i="9777"/>
  <c r="T17" i="9777"/>
  <c r="Q17" i="9777"/>
  <c r="N17" i="9777"/>
  <c r="N29" i="9777" s="1"/>
  <c r="M17" i="9777"/>
  <c r="L17" i="9777"/>
  <c r="J17" i="9777"/>
  <c r="I17" i="9777"/>
  <c r="H17" i="9777"/>
  <c r="G17" i="9777"/>
  <c r="D17" i="9777"/>
  <c r="C17" i="9777"/>
  <c r="J5" i="9777"/>
  <c r="J32" i="9776"/>
  <c r="J33" i="9776"/>
  <c r="L35" i="9776"/>
  <c r="J36" i="9776"/>
  <c r="W30" i="9776"/>
  <c r="V36" i="9776"/>
  <c r="T36" i="9776"/>
  <c r="Q36" i="9776"/>
  <c r="N36" i="9776"/>
  <c r="V35" i="9776"/>
  <c r="T35" i="9776"/>
  <c r="Q35" i="9776"/>
  <c r="N35" i="9776"/>
  <c r="I35" i="9776"/>
  <c r="W34" i="9776"/>
  <c r="V34" i="9776"/>
  <c r="T34" i="9776"/>
  <c r="Q34" i="9776"/>
  <c r="N34" i="9776"/>
  <c r="M34" i="9776"/>
  <c r="L34" i="9776"/>
  <c r="J34" i="9776"/>
  <c r="I34" i="9776"/>
  <c r="G34" i="9776"/>
  <c r="H34" i="9776" s="1"/>
  <c r="D34" i="9776"/>
  <c r="C34" i="9776"/>
  <c r="V33" i="9776"/>
  <c r="T33" i="9776"/>
  <c r="Q33" i="9776"/>
  <c r="N33" i="9776"/>
  <c r="G33" i="9776"/>
  <c r="V32" i="9776"/>
  <c r="T32" i="9776"/>
  <c r="Q32" i="9776"/>
  <c r="N32" i="9776"/>
  <c r="I32" i="9776"/>
  <c r="W31" i="9776"/>
  <c r="V31" i="9776"/>
  <c r="T31" i="9776"/>
  <c r="Q31" i="9776"/>
  <c r="N31" i="9776"/>
  <c r="M31" i="9776"/>
  <c r="L31" i="9776"/>
  <c r="J31" i="9776"/>
  <c r="I31" i="9776"/>
  <c r="G31" i="9776"/>
  <c r="H31" i="9776" s="1"/>
  <c r="D31" i="9776"/>
  <c r="C31" i="9776"/>
  <c r="V30" i="9776"/>
  <c r="T30" i="9776"/>
  <c r="Q30" i="9776"/>
  <c r="N30" i="9776"/>
  <c r="M22" i="9776"/>
  <c r="J21" i="9776"/>
  <c r="W25" i="9776"/>
  <c r="V25" i="9776"/>
  <c r="T25" i="9776"/>
  <c r="Q25" i="9776"/>
  <c r="N25" i="9776"/>
  <c r="M25" i="9776"/>
  <c r="L25" i="9776"/>
  <c r="J25" i="9776"/>
  <c r="I25" i="9776"/>
  <c r="G25" i="9776"/>
  <c r="H25" i="9776" s="1"/>
  <c r="D25" i="9776"/>
  <c r="C25" i="9776"/>
  <c r="W24" i="9776"/>
  <c r="V24" i="9776"/>
  <c r="T24" i="9776"/>
  <c r="Q24" i="9776"/>
  <c r="N24" i="9776"/>
  <c r="M24" i="9776"/>
  <c r="L24" i="9776"/>
  <c r="J24" i="9776"/>
  <c r="I24" i="9776"/>
  <c r="G24" i="9776"/>
  <c r="H24" i="9776" s="1"/>
  <c r="D24" i="9776"/>
  <c r="C24" i="9776"/>
  <c r="W23" i="9776"/>
  <c r="V23" i="9776"/>
  <c r="T23" i="9776"/>
  <c r="Q23" i="9776"/>
  <c r="N23" i="9776"/>
  <c r="M23" i="9776"/>
  <c r="L23" i="9776"/>
  <c r="J23" i="9776"/>
  <c r="I23" i="9776"/>
  <c r="G23" i="9776"/>
  <c r="H23" i="9776" s="1"/>
  <c r="D23" i="9776"/>
  <c r="C23" i="9776"/>
  <c r="W22" i="9776"/>
  <c r="V22" i="9776"/>
  <c r="T22" i="9776"/>
  <c r="Q22" i="9776"/>
  <c r="N22" i="9776"/>
  <c r="I22" i="9776"/>
  <c r="C22" i="9776"/>
  <c r="W21" i="9776"/>
  <c r="V21" i="9776"/>
  <c r="T21" i="9776"/>
  <c r="Q21" i="9776"/>
  <c r="N21" i="9776"/>
  <c r="L21" i="9776"/>
  <c r="I21" i="9776"/>
  <c r="D21" i="9776"/>
  <c r="L27" i="9776"/>
  <c r="J28" i="9776"/>
  <c r="V28" i="9776"/>
  <c r="T28" i="9776"/>
  <c r="Q28" i="9776"/>
  <c r="N28" i="9776"/>
  <c r="L28" i="9776"/>
  <c r="W27" i="9776"/>
  <c r="V27" i="9776"/>
  <c r="T27" i="9776"/>
  <c r="Q27" i="9776"/>
  <c r="N27" i="9776"/>
  <c r="M27" i="9776"/>
  <c r="J27" i="9776"/>
  <c r="I27" i="9776"/>
  <c r="D27" i="9776"/>
  <c r="C27" i="9776"/>
  <c r="L34" i="9779" l="1"/>
  <c r="M34" i="9779"/>
  <c r="W34" i="9779"/>
  <c r="H34" i="9779"/>
  <c r="L28" i="9778"/>
  <c r="M28" i="9778"/>
  <c r="W28" i="9778"/>
  <c r="H28" i="9778"/>
  <c r="M25" i="9777"/>
  <c r="M29" i="9777" s="1"/>
  <c r="E29" i="9777"/>
  <c r="D25" i="9777"/>
  <c r="L29" i="9777"/>
  <c r="I25" i="9777"/>
  <c r="W25" i="9777"/>
  <c r="W29" i="9777" s="1"/>
  <c r="J25" i="9777"/>
  <c r="C25" i="9777"/>
  <c r="G25" i="9777"/>
  <c r="H25" i="9777" s="1"/>
  <c r="H29" i="9777" s="1"/>
  <c r="D30" i="9776"/>
  <c r="J30" i="9776"/>
  <c r="L36" i="9776"/>
  <c r="L33" i="9776"/>
  <c r="G36" i="9776"/>
  <c r="H36" i="9776" s="1"/>
  <c r="C32" i="9776"/>
  <c r="L32" i="9776"/>
  <c r="M35" i="9776"/>
  <c r="G32" i="9776"/>
  <c r="H32" i="9776" s="1"/>
  <c r="M32" i="9776"/>
  <c r="W35" i="9776"/>
  <c r="W32" i="9776"/>
  <c r="C35" i="9776"/>
  <c r="H33" i="9776"/>
  <c r="M33" i="9776"/>
  <c r="D32" i="9776"/>
  <c r="C33" i="9776"/>
  <c r="I33" i="9776"/>
  <c r="W33" i="9776"/>
  <c r="D35" i="9776"/>
  <c r="J35" i="9776"/>
  <c r="C36" i="9776"/>
  <c r="I36" i="9776"/>
  <c r="W36" i="9776"/>
  <c r="M36" i="9776"/>
  <c r="D33" i="9776"/>
  <c r="G35" i="9776"/>
  <c r="H35" i="9776" s="1"/>
  <c r="D36" i="9776"/>
  <c r="G30" i="9776"/>
  <c r="H30" i="9776" s="1"/>
  <c r="L30" i="9776"/>
  <c r="M30" i="9776"/>
  <c r="C30" i="9776"/>
  <c r="I30" i="9776"/>
  <c r="M28" i="9776"/>
  <c r="G21" i="9776"/>
  <c r="H21" i="9776" s="1"/>
  <c r="M21" i="9776"/>
  <c r="G28" i="9776"/>
  <c r="H28" i="9776" s="1"/>
  <c r="C21" i="9776"/>
  <c r="D22" i="9776"/>
  <c r="J22" i="9776"/>
  <c r="G22" i="9776"/>
  <c r="H22" i="9776" s="1"/>
  <c r="L22" i="9776"/>
  <c r="C28" i="9776"/>
  <c r="I28" i="9776"/>
  <c r="W28" i="9776"/>
  <c r="G27" i="9776"/>
  <c r="H27" i="9776" s="1"/>
  <c r="D28" i="9776"/>
  <c r="E85" i="9776" l="1"/>
  <c r="V39" i="9776"/>
  <c r="U39" i="9776"/>
  <c r="T39" i="9776"/>
  <c r="S39" i="9776"/>
  <c r="R39" i="9776"/>
  <c r="Q39" i="9776"/>
  <c r="P39" i="9776"/>
  <c r="O39" i="9776"/>
  <c r="E39" i="9776"/>
  <c r="W38" i="9776"/>
  <c r="V38" i="9776"/>
  <c r="T38" i="9776"/>
  <c r="Q38" i="9776"/>
  <c r="N38" i="9776"/>
  <c r="M38" i="9776"/>
  <c r="L38" i="9776"/>
  <c r="J38" i="9776"/>
  <c r="I38" i="9776"/>
  <c r="H38" i="9776"/>
  <c r="G38" i="9776"/>
  <c r="D38" i="9776"/>
  <c r="C38" i="9776"/>
  <c r="W37" i="9776"/>
  <c r="V37" i="9776"/>
  <c r="T37" i="9776"/>
  <c r="Q37" i="9776"/>
  <c r="N37" i="9776"/>
  <c r="M37" i="9776"/>
  <c r="L37" i="9776"/>
  <c r="J37" i="9776"/>
  <c r="I37" i="9776"/>
  <c r="H37" i="9776"/>
  <c r="G37" i="9776"/>
  <c r="D37" i="9776"/>
  <c r="C37" i="9776"/>
  <c r="W29" i="9776"/>
  <c r="V29" i="9776"/>
  <c r="T29" i="9776"/>
  <c r="Q29" i="9776"/>
  <c r="N29" i="9776"/>
  <c r="M29" i="9776"/>
  <c r="L29" i="9776"/>
  <c r="J29" i="9776"/>
  <c r="I29" i="9776"/>
  <c r="G29" i="9776"/>
  <c r="H29" i="9776" s="1"/>
  <c r="D29" i="9776"/>
  <c r="C29" i="9776"/>
  <c r="W26" i="9776"/>
  <c r="V26" i="9776"/>
  <c r="T26" i="9776"/>
  <c r="Q26" i="9776"/>
  <c r="N26" i="9776"/>
  <c r="M26" i="9776"/>
  <c r="L26" i="9776"/>
  <c r="J26" i="9776"/>
  <c r="I26" i="9776"/>
  <c r="H26" i="9776"/>
  <c r="G26" i="9776"/>
  <c r="D26" i="9776"/>
  <c r="C26" i="9776"/>
  <c r="W20" i="9776"/>
  <c r="V20" i="9776"/>
  <c r="T20" i="9776"/>
  <c r="Q20" i="9776"/>
  <c r="N20" i="9776"/>
  <c r="M20" i="9776"/>
  <c r="L20" i="9776"/>
  <c r="J20" i="9776"/>
  <c r="I20" i="9776"/>
  <c r="H20" i="9776"/>
  <c r="G20" i="9776"/>
  <c r="D20" i="9776"/>
  <c r="C20" i="9776"/>
  <c r="W19" i="9776"/>
  <c r="V19" i="9776"/>
  <c r="T19" i="9776"/>
  <c r="Q19" i="9776"/>
  <c r="N19" i="9776"/>
  <c r="M19" i="9776"/>
  <c r="L19" i="9776"/>
  <c r="J19" i="9776"/>
  <c r="I19" i="9776"/>
  <c r="G19" i="9776"/>
  <c r="H19" i="9776" s="1"/>
  <c r="D19" i="9776"/>
  <c r="C19" i="9776"/>
  <c r="W18" i="9776"/>
  <c r="V18" i="9776"/>
  <c r="T18" i="9776"/>
  <c r="Q18" i="9776"/>
  <c r="N18" i="9776"/>
  <c r="M18" i="9776"/>
  <c r="L18" i="9776"/>
  <c r="J18" i="9776"/>
  <c r="I18" i="9776"/>
  <c r="G18" i="9776"/>
  <c r="H18" i="9776" s="1"/>
  <c r="D18" i="9776"/>
  <c r="C18" i="9776"/>
  <c r="W17" i="9776"/>
  <c r="V17" i="9776"/>
  <c r="T17" i="9776"/>
  <c r="Q17" i="9776"/>
  <c r="N17" i="9776"/>
  <c r="N39" i="9776" s="1"/>
  <c r="M17" i="9776"/>
  <c r="L17" i="9776"/>
  <c r="J17" i="9776"/>
  <c r="I17" i="9776"/>
  <c r="H17" i="9776"/>
  <c r="G17" i="9776"/>
  <c r="D17" i="9776"/>
  <c r="C17" i="9776"/>
  <c r="J5" i="9776"/>
  <c r="E36" i="9775"/>
  <c r="H39" i="9776" l="1"/>
  <c r="M39" i="9776"/>
  <c r="W39" i="9776"/>
  <c r="L39" i="9776"/>
  <c r="W33" i="9775"/>
  <c r="V33" i="9775"/>
  <c r="T33" i="9775"/>
  <c r="Q33" i="9775"/>
  <c r="N33" i="9775"/>
  <c r="M33" i="9775"/>
  <c r="L33" i="9775"/>
  <c r="J33" i="9775"/>
  <c r="I33" i="9775"/>
  <c r="G33" i="9775"/>
  <c r="H33" i="9775" s="1"/>
  <c r="D33" i="9775"/>
  <c r="C33" i="9775"/>
  <c r="W32" i="9775"/>
  <c r="V32" i="9775"/>
  <c r="T32" i="9775"/>
  <c r="Q32" i="9775"/>
  <c r="N32" i="9775"/>
  <c r="M32" i="9775"/>
  <c r="L32" i="9775"/>
  <c r="J32" i="9775"/>
  <c r="I32" i="9775"/>
  <c r="H32" i="9775"/>
  <c r="G32" i="9775"/>
  <c r="D32" i="9775"/>
  <c r="C32" i="9775"/>
  <c r="J27" i="9775"/>
  <c r="W28" i="9775"/>
  <c r="V28" i="9775"/>
  <c r="T28" i="9775"/>
  <c r="Q28" i="9775"/>
  <c r="N28" i="9775"/>
  <c r="M28" i="9775"/>
  <c r="L28" i="9775"/>
  <c r="J28" i="9775"/>
  <c r="I28" i="9775"/>
  <c r="G28" i="9775"/>
  <c r="H28" i="9775" s="1"/>
  <c r="D28" i="9775"/>
  <c r="C28" i="9775"/>
  <c r="V27" i="9775"/>
  <c r="T27" i="9775"/>
  <c r="Q27" i="9775"/>
  <c r="N27" i="9775"/>
  <c r="L27" i="9775"/>
  <c r="G27" i="9775"/>
  <c r="M19" i="9775"/>
  <c r="W18" i="9775"/>
  <c r="W22" i="9775"/>
  <c r="V22" i="9775"/>
  <c r="T22" i="9775"/>
  <c r="Q22" i="9775"/>
  <c r="N22" i="9775"/>
  <c r="M22" i="9775"/>
  <c r="L22" i="9775"/>
  <c r="J22" i="9775"/>
  <c r="I22" i="9775"/>
  <c r="G22" i="9775"/>
  <c r="H22" i="9775" s="1"/>
  <c r="D22" i="9775"/>
  <c r="C22" i="9775"/>
  <c r="W21" i="9775"/>
  <c r="V21" i="9775"/>
  <c r="T21" i="9775"/>
  <c r="Q21" i="9775"/>
  <c r="N21" i="9775"/>
  <c r="M21" i="9775"/>
  <c r="L21" i="9775"/>
  <c r="J21" i="9775"/>
  <c r="I21" i="9775"/>
  <c r="G21" i="9775"/>
  <c r="H21" i="9775" s="1"/>
  <c r="D21" i="9775"/>
  <c r="C21" i="9775"/>
  <c r="W20" i="9775"/>
  <c r="V20" i="9775"/>
  <c r="T20" i="9775"/>
  <c r="Q20" i="9775"/>
  <c r="N20" i="9775"/>
  <c r="M20" i="9775"/>
  <c r="L20" i="9775"/>
  <c r="J20" i="9775"/>
  <c r="I20" i="9775"/>
  <c r="G20" i="9775"/>
  <c r="H20" i="9775" s="1"/>
  <c r="D20" i="9775"/>
  <c r="C20" i="9775"/>
  <c r="W19" i="9775"/>
  <c r="V19" i="9775"/>
  <c r="T19" i="9775"/>
  <c r="Q19" i="9775"/>
  <c r="N19" i="9775"/>
  <c r="I19" i="9775"/>
  <c r="V18" i="9775"/>
  <c r="T18" i="9775"/>
  <c r="Q18" i="9775"/>
  <c r="N18" i="9775"/>
  <c r="W17" i="9775"/>
  <c r="V17" i="9775"/>
  <c r="T17" i="9775"/>
  <c r="Q17" i="9775"/>
  <c r="N17" i="9775"/>
  <c r="M17" i="9775"/>
  <c r="L17" i="9775"/>
  <c r="J17" i="9775"/>
  <c r="I17" i="9775"/>
  <c r="H17" i="9775"/>
  <c r="G17" i="9775"/>
  <c r="D17" i="9775"/>
  <c r="C17" i="9775"/>
  <c r="H27" i="9775" l="1"/>
  <c r="M27" i="9775"/>
  <c r="C27" i="9775"/>
  <c r="I27" i="9775"/>
  <c r="W27" i="9775"/>
  <c r="D27" i="9775"/>
  <c r="C19" i="9775"/>
  <c r="J19" i="9775"/>
  <c r="D19" i="9775"/>
  <c r="L19" i="9775"/>
  <c r="G19" i="9775"/>
  <c r="H19" i="9775" s="1"/>
  <c r="D18" i="9775"/>
  <c r="L18" i="9775"/>
  <c r="C18" i="9775"/>
  <c r="J18" i="9775"/>
  <c r="G18" i="9775"/>
  <c r="H18" i="9775" s="1"/>
  <c r="M18" i="9775"/>
  <c r="I18" i="9775"/>
  <c r="E82" i="9775" l="1"/>
  <c r="V36" i="9775"/>
  <c r="U36" i="9775"/>
  <c r="T36" i="9775"/>
  <c r="S36" i="9775"/>
  <c r="R36" i="9775"/>
  <c r="Q36" i="9775"/>
  <c r="P36" i="9775"/>
  <c r="O36" i="9775"/>
  <c r="W35" i="9775"/>
  <c r="V35" i="9775"/>
  <c r="T35" i="9775"/>
  <c r="Q35" i="9775"/>
  <c r="N35" i="9775"/>
  <c r="M35" i="9775"/>
  <c r="L35" i="9775"/>
  <c r="J35" i="9775"/>
  <c r="I35" i="9775"/>
  <c r="H35" i="9775"/>
  <c r="G35" i="9775"/>
  <c r="D35" i="9775"/>
  <c r="C35" i="9775"/>
  <c r="W34" i="9775"/>
  <c r="V34" i="9775"/>
  <c r="T34" i="9775"/>
  <c r="Q34" i="9775"/>
  <c r="N34" i="9775"/>
  <c r="M34" i="9775"/>
  <c r="L34" i="9775"/>
  <c r="J34" i="9775"/>
  <c r="I34" i="9775"/>
  <c r="H34" i="9775"/>
  <c r="G34" i="9775"/>
  <c r="D34" i="9775"/>
  <c r="C34" i="9775"/>
  <c r="W31" i="9775"/>
  <c r="V31" i="9775"/>
  <c r="T31" i="9775"/>
  <c r="Q31" i="9775"/>
  <c r="N31" i="9775"/>
  <c r="M31" i="9775"/>
  <c r="L31" i="9775"/>
  <c r="J31" i="9775"/>
  <c r="I31" i="9775"/>
  <c r="G31" i="9775"/>
  <c r="H31" i="9775" s="1"/>
  <c r="D31" i="9775"/>
  <c r="C31" i="9775"/>
  <c r="W30" i="9775"/>
  <c r="V30" i="9775"/>
  <c r="T30" i="9775"/>
  <c r="Q30" i="9775"/>
  <c r="N30" i="9775"/>
  <c r="M30" i="9775"/>
  <c r="L30" i="9775"/>
  <c r="J30" i="9775"/>
  <c r="I30" i="9775"/>
  <c r="H30" i="9775"/>
  <c r="G30" i="9775"/>
  <c r="D30" i="9775"/>
  <c r="C30" i="9775"/>
  <c r="W29" i="9775"/>
  <c r="V29" i="9775"/>
  <c r="T29" i="9775"/>
  <c r="Q29" i="9775"/>
  <c r="N29" i="9775"/>
  <c r="M29" i="9775"/>
  <c r="L29" i="9775"/>
  <c r="J29" i="9775"/>
  <c r="I29" i="9775"/>
  <c r="G29" i="9775"/>
  <c r="H29" i="9775" s="1"/>
  <c r="D29" i="9775"/>
  <c r="C29" i="9775"/>
  <c r="W26" i="9775"/>
  <c r="V26" i="9775"/>
  <c r="T26" i="9775"/>
  <c r="Q26" i="9775"/>
  <c r="N26" i="9775"/>
  <c r="M26" i="9775"/>
  <c r="L26" i="9775"/>
  <c r="J26" i="9775"/>
  <c r="I26" i="9775"/>
  <c r="G26" i="9775"/>
  <c r="H26" i="9775" s="1"/>
  <c r="D26" i="9775"/>
  <c r="C26" i="9775"/>
  <c r="W25" i="9775"/>
  <c r="V25" i="9775"/>
  <c r="T25" i="9775"/>
  <c r="Q25" i="9775"/>
  <c r="N25" i="9775"/>
  <c r="M25" i="9775"/>
  <c r="L25" i="9775"/>
  <c r="J25" i="9775"/>
  <c r="I25" i="9775"/>
  <c r="H25" i="9775"/>
  <c r="G25" i="9775"/>
  <c r="D25" i="9775"/>
  <c r="C25" i="9775"/>
  <c r="W24" i="9775"/>
  <c r="V24" i="9775"/>
  <c r="T24" i="9775"/>
  <c r="Q24" i="9775"/>
  <c r="N24" i="9775"/>
  <c r="M24" i="9775"/>
  <c r="L24" i="9775"/>
  <c r="J24" i="9775"/>
  <c r="I24" i="9775"/>
  <c r="G24" i="9775"/>
  <c r="H24" i="9775" s="1"/>
  <c r="D24" i="9775"/>
  <c r="C24" i="9775"/>
  <c r="W23" i="9775"/>
  <c r="W36" i="9775" s="1"/>
  <c r="V23" i="9775"/>
  <c r="T23" i="9775"/>
  <c r="Q23" i="9775"/>
  <c r="N23" i="9775"/>
  <c r="N36" i="9775" s="1"/>
  <c r="M23" i="9775"/>
  <c r="M36" i="9775" s="1"/>
  <c r="L23" i="9775"/>
  <c r="L36" i="9775" s="1"/>
  <c r="J23" i="9775"/>
  <c r="I23" i="9775"/>
  <c r="H23" i="9775"/>
  <c r="H36" i="9775" s="1"/>
  <c r="G23" i="9775"/>
  <c r="D23" i="9775"/>
  <c r="C23" i="9775"/>
  <c r="J5" i="9775"/>
  <c r="W26" i="9774"/>
  <c r="V26" i="9774"/>
  <c r="T26" i="9774"/>
  <c r="Q26" i="9774"/>
  <c r="N26" i="9774"/>
  <c r="M26" i="9774"/>
  <c r="L26" i="9774"/>
  <c r="J26" i="9774"/>
  <c r="I26" i="9774"/>
  <c r="G26" i="9774"/>
  <c r="H26" i="9774" s="1"/>
  <c r="D26" i="9774"/>
  <c r="C26" i="9774"/>
  <c r="W23" i="9774"/>
  <c r="V23" i="9774"/>
  <c r="T23" i="9774"/>
  <c r="Q23" i="9774"/>
  <c r="N23" i="9774"/>
  <c r="M23" i="9774"/>
  <c r="L23" i="9774"/>
  <c r="J23" i="9774"/>
  <c r="I23" i="9774"/>
  <c r="G23" i="9774"/>
  <c r="H23" i="9774" s="1"/>
  <c r="D23" i="9774"/>
  <c r="C23" i="9774"/>
  <c r="W22" i="9774"/>
  <c r="V22" i="9774"/>
  <c r="T22" i="9774"/>
  <c r="Q22" i="9774"/>
  <c r="N22" i="9774"/>
  <c r="M22" i="9774"/>
  <c r="L22" i="9774"/>
  <c r="J22" i="9774"/>
  <c r="I22" i="9774"/>
  <c r="H22" i="9774"/>
  <c r="G22" i="9774"/>
  <c r="D22" i="9774"/>
  <c r="C22" i="9774"/>
  <c r="W18" i="9774"/>
  <c r="V18" i="9774"/>
  <c r="T18" i="9774"/>
  <c r="Q18" i="9774"/>
  <c r="N18" i="9774"/>
  <c r="M18" i="9774"/>
  <c r="L18" i="9774"/>
  <c r="J18" i="9774"/>
  <c r="I18" i="9774"/>
  <c r="G18" i="9774"/>
  <c r="H18" i="9774" s="1"/>
  <c r="D18" i="9774"/>
  <c r="C18" i="9774"/>
  <c r="W17" i="9774"/>
  <c r="V17" i="9774"/>
  <c r="T17" i="9774"/>
  <c r="Q17" i="9774"/>
  <c r="N17" i="9774"/>
  <c r="N30" i="9774" s="1"/>
  <c r="M17" i="9774"/>
  <c r="L17" i="9774"/>
  <c r="J17" i="9774"/>
  <c r="I17" i="9774"/>
  <c r="H17" i="9774"/>
  <c r="G17" i="9774"/>
  <c r="D17" i="9774"/>
  <c r="C17" i="9774"/>
  <c r="E76" i="9774"/>
  <c r="V30" i="9774"/>
  <c r="U30" i="9774"/>
  <c r="T30" i="9774"/>
  <c r="S30" i="9774"/>
  <c r="R30" i="9774"/>
  <c r="Q30" i="9774"/>
  <c r="P30" i="9774"/>
  <c r="O30" i="9774"/>
  <c r="E30" i="9774"/>
  <c r="W29" i="9774"/>
  <c r="V29" i="9774"/>
  <c r="T29" i="9774"/>
  <c r="Q29" i="9774"/>
  <c r="N29" i="9774"/>
  <c r="M29" i="9774"/>
  <c r="L29" i="9774"/>
  <c r="J29" i="9774"/>
  <c r="I29" i="9774"/>
  <c r="H29" i="9774"/>
  <c r="G29" i="9774"/>
  <c r="D29" i="9774"/>
  <c r="C29" i="9774"/>
  <c r="W28" i="9774"/>
  <c r="V28" i="9774"/>
  <c r="T28" i="9774"/>
  <c r="Q28" i="9774"/>
  <c r="N28" i="9774"/>
  <c r="M28" i="9774"/>
  <c r="L28" i="9774"/>
  <c r="J28" i="9774"/>
  <c r="I28" i="9774"/>
  <c r="H28" i="9774"/>
  <c r="G28" i="9774"/>
  <c r="D28" i="9774"/>
  <c r="C28" i="9774"/>
  <c r="W27" i="9774"/>
  <c r="V27" i="9774"/>
  <c r="T27" i="9774"/>
  <c r="Q27" i="9774"/>
  <c r="N27" i="9774"/>
  <c r="M27" i="9774"/>
  <c r="L27" i="9774"/>
  <c r="J27" i="9774"/>
  <c r="I27" i="9774"/>
  <c r="G27" i="9774"/>
  <c r="H27" i="9774" s="1"/>
  <c r="D27" i="9774"/>
  <c r="C27" i="9774"/>
  <c r="W25" i="9774"/>
  <c r="V25" i="9774"/>
  <c r="T25" i="9774"/>
  <c r="Q25" i="9774"/>
  <c r="N25" i="9774"/>
  <c r="M25" i="9774"/>
  <c r="L25" i="9774"/>
  <c r="J25" i="9774"/>
  <c r="I25" i="9774"/>
  <c r="G25" i="9774"/>
  <c r="H25" i="9774" s="1"/>
  <c r="D25" i="9774"/>
  <c r="C25" i="9774"/>
  <c r="W24" i="9774"/>
  <c r="V24" i="9774"/>
  <c r="T24" i="9774"/>
  <c r="Q24" i="9774"/>
  <c r="N24" i="9774"/>
  <c r="M24" i="9774"/>
  <c r="L24" i="9774"/>
  <c r="J24" i="9774"/>
  <c r="I24" i="9774"/>
  <c r="H24" i="9774"/>
  <c r="G24" i="9774"/>
  <c r="D24" i="9774"/>
  <c r="C24" i="9774"/>
  <c r="W21" i="9774"/>
  <c r="V21" i="9774"/>
  <c r="T21" i="9774"/>
  <c r="Q21" i="9774"/>
  <c r="N21" i="9774"/>
  <c r="M21" i="9774"/>
  <c r="L21" i="9774"/>
  <c r="J21" i="9774"/>
  <c r="I21" i="9774"/>
  <c r="G21" i="9774"/>
  <c r="H21" i="9774" s="1"/>
  <c r="D21" i="9774"/>
  <c r="C21" i="9774"/>
  <c r="W20" i="9774"/>
  <c r="V20" i="9774"/>
  <c r="T20" i="9774"/>
  <c r="Q20" i="9774"/>
  <c r="N20" i="9774"/>
  <c r="M20" i="9774"/>
  <c r="L20" i="9774"/>
  <c r="J20" i="9774"/>
  <c r="I20" i="9774"/>
  <c r="G20" i="9774"/>
  <c r="H20" i="9774" s="1"/>
  <c r="D20" i="9774"/>
  <c r="C20" i="9774"/>
  <c r="W19" i="9774"/>
  <c r="V19" i="9774"/>
  <c r="T19" i="9774"/>
  <c r="Q19" i="9774"/>
  <c r="N19" i="9774"/>
  <c r="M19" i="9774"/>
  <c r="L19" i="9774"/>
  <c r="J19" i="9774"/>
  <c r="I19" i="9774"/>
  <c r="H19" i="9774"/>
  <c r="G19" i="9774"/>
  <c r="D19" i="9774"/>
  <c r="C19" i="9774"/>
  <c r="J5" i="9774"/>
  <c r="W32" i="9773"/>
  <c r="V32" i="9773"/>
  <c r="T32" i="9773"/>
  <c r="Q32" i="9773"/>
  <c r="N32" i="9773"/>
  <c r="M32" i="9773"/>
  <c r="L32" i="9773"/>
  <c r="J32" i="9773"/>
  <c r="I32" i="9773"/>
  <c r="G32" i="9773"/>
  <c r="H32" i="9773" s="1"/>
  <c r="D32" i="9773"/>
  <c r="C32" i="9773"/>
  <c r="W31" i="9773"/>
  <c r="V31" i="9773"/>
  <c r="T31" i="9773"/>
  <c r="Q31" i="9773"/>
  <c r="N31" i="9773"/>
  <c r="M31" i="9773"/>
  <c r="L31" i="9773"/>
  <c r="J31" i="9773"/>
  <c r="I31" i="9773"/>
  <c r="G31" i="9773"/>
  <c r="H31" i="9773" s="1"/>
  <c r="D31" i="9773"/>
  <c r="C31" i="9773"/>
  <c r="W30" i="9773"/>
  <c r="V30" i="9773"/>
  <c r="T30" i="9773"/>
  <c r="Q30" i="9773"/>
  <c r="N30" i="9773"/>
  <c r="M30" i="9773"/>
  <c r="L30" i="9773"/>
  <c r="J30" i="9773"/>
  <c r="I30" i="9773"/>
  <c r="G30" i="9773"/>
  <c r="H30" i="9773" s="1"/>
  <c r="D30" i="9773"/>
  <c r="C30" i="9773"/>
  <c r="W29" i="9773"/>
  <c r="V29" i="9773"/>
  <c r="T29" i="9773"/>
  <c r="Q29" i="9773"/>
  <c r="N29" i="9773"/>
  <c r="M29" i="9773"/>
  <c r="L29" i="9773"/>
  <c r="J29" i="9773"/>
  <c r="I29" i="9773"/>
  <c r="G29" i="9773"/>
  <c r="H29" i="9773" s="1"/>
  <c r="D29" i="9773"/>
  <c r="C29" i="9773"/>
  <c r="W23" i="9773"/>
  <c r="V23" i="9773"/>
  <c r="T23" i="9773"/>
  <c r="Q23" i="9773"/>
  <c r="N23" i="9773"/>
  <c r="M23" i="9773"/>
  <c r="L23" i="9773"/>
  <c r="J23" i="9773"/>
  <c r="I23" i="9773"/>
  <c r="G23" i="9773"/>
  <c r="H23" i="9773" s="1"/>
  <c r="D23" i="9773"/>
  <c r="C23" i="9773"/>
  <c r="W22" i="9773"/>
  <c r="V22" i="9773"/>
  <c r="T22" i="9773"/>
  <c r="Q22" i="9773"/>
  <c r="N22" i="9773"/>
  <c r="M22" i="9773"/>
  <c r="L22" i="9773"/>
  <c r="J22" i="9773"/>
  <c r="I22" i="9773"/>
  <c r="G22" i="9773"/>
  <c r="H22" i="9773" s="1"/>
  <c r="D22" i="9773"/>
  <c r="C22" i="9773"/>
  <c r="W21" i="9773"/>
  <c r="V21" i="9773"/>
  <c r="T21" i="9773"/>
  <c r="Q21" i="9773"/>
  <c r="N21" i="9773"/>
  <c r="M21" i="9773"/>
  <c r="L21" i="9773"/>
  <c r="J21" i="9773"/>
  <c r="I21" i="9773"/>
  <c r="G21" i="9773"/>
  <c r="H21" i="9773" s="1"/>
  <c r="D21" i="9773"/>
  <c r="C21" i="9773"/>
  <c r="W20" i="9773"/>
  <c r="V20" i="9773"/>
  <c r="T20" i="9773"/>
  <c r="Q20" i="9773"/>
  <c r="N20" i="9773"/>
  <c r="M20" i="9773"/>
  <c r="L20" i="9773"/>
  <c r="J20" i="9773"/>
  <c r="I20" i="9773"/>
  <c r="G20" i="9773"/>
  <c r="H20" i="9773" s="1"/>
  <c r="D20" i="9773"/>
  <c r="C20" i="9773"/>
  <c r="W19" i="9773"/>
  <c r="V19" i="9773"/>
  <c r="T19" i="9773"/>
  <c r="Q19" i="9773"/>
  <c r="N19" i="9773"/>
  <c r="M19" i="9773"/>
  <c r="L19" i="9773"/>
  <c r="J19" i="9773"/>
  <c r="I19" i="9773"/>
  <c r="G19" i="9773"/>
  <c r="H19" i="9773" s="1"/>
  <c r="D19" i="9773"/>
  <c r="C19" i="9773"/>
  <c r="W18" i="9773"/>
  <c r="V18" i="9773"/>
  <c r="T18" i="9773"/>
  <c r="Q18" i="9773"/>
  <c r="N18" i="9773"/>
  <c r="M18" i="9773"/>
  <c r="L18" i="9773"/>
  <c r="J18" i="9773"/>
  <c r="I18" i="9773"/>
  <c r="G18" i="9773"/>
  <c r="H18" i="9773" s="1"/>
  <c r="D18" i="9773"/>
  <c r="C18" i="9773"/>
  <c r="E82" i="9773"/>
  <c r="V36" i="9773"/>
  <c r="U36" i="9773"/>
  <c r="T36" i="9773"/>
  <c r="S36" i="9773"/>
  <c r="R36" i="9773"/>
  <c r="Q36" i="9773"/>
  <c r="P36" i="9773"/>
  <c r="O36" i="9773"/>
  <c r="E36" i="9773"/>
  <c r="W35" i="9773"/>
  <c r="V35" i="9773"/>
  <c r="T35" i="9773"/>
  <c r="Q35" i="9773"/>
  <c r="N35" i="9773"/>
  <c r="M35" i="9773"/>
  <c r="L35" i="9773"/>
  <c r="J35" i="9773"/>
  <c r="I35" i="9773"/>
  <c r="H35" i="9773"/>
  <c r="G35" i="9773"/>
  <c r="D35" i="9773"/>
  <c r="C35" i="9773"/>
  <c r="W34" i="9773"/>
  <c r="V34" i="9773"/>
  <c r="T34" i="9773"/>
  <c r="Q34" i="9773"/>
  <c r="N34" i="9773"/>
  <c r="M34" i="9773"/>
  <c r="L34" i="9773"/>
  <c r="J34" i="9773"/>
  <c r="I34" i="9773"/>
  <c r="H34" i="9773"/>
  <c r="G34" i="9773"/>
  <c r="D34" i="9773"/>
  <c r="C34" i="9773"/>
  <c r="W33" i="9773"/>
  <c r="V33" i="9773"/>
  <c r="T33" i="9773"/>
  <c r="Q33" i="9773"/>
  <c r="N33" i="9773"/>
  <c r="M33" i="9773"/>
  <c r="L33" i="9773"/>
  <c r="J33" i="9773"/>
  <c r="I33" i="9773"/>
  <c r="H33" i="9773"/>
  <c r="G33" i="9773"/>
  <c r="D33" i="9773"/>
  <c r="C33" i="9773"/>
  <c r="W25" i="9773"/>
  <c r="V25" i="9773"/>
  <c r="T25" i="9773"/>
  <c r="Q25" i="9773"/>
  <c r="N25" i="9773"/>
  <c r="M25" i="9773"/>
  <c r="L25" i="9773"/>
  <c r="J25" i="9773"/>
  <c r="I25" i="9773"/>
  <c r="G25" i="9773"/>
  <c r="H25" i="9773" s="1"/>
  <c r="D25" i="9773"/>
  <c r="C25" i="9773"/>
  <c r="W24" i="9773"/>
  <c r="V24" i="9773"/>
  <c r="T24" i="9773"/>
  <c r="Q24" i="9773"/>
  <c r="N24" i="9773"/>
  <c r="M24" i="9773"/>
  <c r="L24" i="9773"/>
  <c r="J24" i="9773"/>
  <c r="I24" i="9773"/>
  <c r="G24" i="9773"/>
  <c r="H24" i="9773" s="1"/>
  <c r="D24" i="9773"/>
  <c r="C24" i="9773"/>
  <c r="W28" i="9773"/>
  <c r="V28" i="9773"/>
  <c r="T28" i="9773"/>
  <c r="Q28" i="9773"/>
  <c r="N28" i="9773"/>
  <c r="M28" i="9773"/>
  <c r="L28" i="9773"/>
  <c r="J28" i="9773"/>
  <c r="I28" i="9773"/>
  <c r="G28" i="9773"/>
  <c r="H28" i="9773" s="1"/>
  <c r="D28" i="9773"/>
  <c r="C28" i="9773"/>
  <c r="W27" i="9773"/>
  <c r="V27" i="9773"/>
  <c r="T27" i="9773"/>
  <c r="Q27" i="9773"/>
  <c r="N27" i="9773"/>
  <c r="M27" i="9773"/>
  <c r="L27" i="9773"/>
  <c r="J27" i="9773"/>
  <c r="I27" i="9773"/>
  <c r="G27" i="9773"/>
  <c r="H27" i="9773" s="1"/>
  <c r="D27" i="9773"/>
  <c r="C27" i="9773"/>
  <c r="W26" i="9773"/>
  <c r="V26" i="9773"/>
  <c r="T26" i="9773"/>
  <c r="Q26" i="9773"/>
  <c r="N26" i="9773"/>
  <c r="M26" i="9773"/>
  <c r="L26" i="9773"/>
  <c r="J26" i="9773"/>
  <c r="I26" i="9773"/>
  <c r="G26" i="9773"/>
  <c r="H26" i="9773" s="1"/>
  <c r="D26" i="9773"/>
  <c r="C26" i="9773"/>
  <c r="W17" i="9773"/>
  <c r="V17" i="9773"/>
  <c r="T17" i="9773"/>
  <c r="Q17" i="9773"/>
  <c r="N17" i="9773"/>
  <c r="N36" i="9773" s="1"/>
  <c r="M17" i="9773"/>
  <c r="L17" i="9773"/>
  <c r="J17" i="9773"/>
  <c r="I17" i="9773"/>
  <c r="H17" i="9773"/>
  <c r="G17" i="9773"/>
  <c r="D17" i="9773"/>
  <c r="C17" i="9773"/>
  <c r="J5" i="9773"/>
  <c r="E32" i="9772"/>
  <c r="W22" i="9772"/>
  <c r="V22" i="9772"/>
  <c r="T22" i="9772"/>
  <c r="Q22" i="9772"/>
  <c r="N22" i="9772"/>
  <c r="M22" i="9772"/>
  <c r="L22" i="9772"/>
  <c r="J22" i="9772"/>
  <c r="I22" i="9772"/>
  <c r="G22" i="9772"/>
  <c r="H22" i="9772" s="1"/>
  <c r="D22" i="9772"/>
  <c r="C22" i="9772"/>
  <c r="W21" i="9772"/>
  <c r="V21" i="9772"/>
  <c r="T21" i="9772"/>
  <c r="Q21" i="9772"/>
  <c r="N21" i="9772"/>
  <c r="M21" i="9772"/>
  <c r="L21" i="9772"/>
  <c r="J21" i="9772"/>
  <c r="I21" i="9772"/>
  <c r="H21" i="9772"/>
  <c r="G21" i="9772"/>
  <c r="D21" i="9772"/>
  <c r="C21" i="9772"/>
  <c r="W18" i="9772"/>
  <c r="V18" i="9772"/>
  <c r="T18" i="9772"/>
  <c r="Q18" i="9772"/>
  <c r="N18" i="9772"/>
  <c r="M18" i="9772"/>
  <c r="L18" i="9772"/>
  <c r="J18" i="9772"/>
  <c r="I18" i="9772"/>
  <c r="G18" i="9772"/>
  <c r="H18" i="9772" s="1"/>
  <c r="D18" i="9772"/>
  <c r="C18" i="9772"/>
  <c r="W17" i="9772"/>
  <c r="V17" i="9772"/>
  <c r="T17" i="9772"/>
  <c r="Q17" i="9772"/>
  <c r="N17" i="9772"/>
  <c r="M17" i="9772"/>
  <c r="L17" i="9772"/>
  <c r="J17" i="9772"/>
  <c r="I17" i="9772"/>
  <c r="H17" i="9772"/>
  <c r="G17" i="9772"/>
  <c r="D17" i="9772"/>
  <c r="C17" i="9772"/>
  <c r="E78" i="9772"/>
  <c r="V32" i="9772"/>
  <c r="U32" i="9772"/>
  <c r="T32" i="9772"/>
  <c r="S32" i="9772"/>
  <c r="R32" i="9772"/>
  <c r="Q32" i="9772"/>
  <c r="P32" i="9772"/>
  <c r="O32" i="9772"/>
  <c r="W31" i="9772"/>
  <c r="V31" i="9772"/>
  <c r="T31" i="9772"/>
  <c r="Q31" i="9772"/>
  <c r="N31" i="9772"/>
  <c r="M31" i="9772"/>
  <c r="L31" i="9772"/>
  <c r="J31" i="9772"/>
  <c r="I31" i="9772"/>
  <c r="H31" i="9772"/>
  <c r="G31" i="9772"/>
  <c r="D31" i="9772"/>
  <c r="C31" i="9772"/>
  <c r="W30" i="9772"/>
  <c r="V30" i="9772"/>
  <c r="T30" i="9772"/>
  <c r="Q30" i="9772"/>
  <c r="N30" i="9772"/>
  <c r="M30" i="9772"/>
  <c r="L30" i="9772"/>
  <c r="J30" i="9772"/>
  <c r="I30" i="9772"/>
  <c r="H30" i="9772"/>
  <c r="G30" i="9772"/>
  <c r="D30" i="9772"/>
  <c r="C30" i="9772"/>
  <c r="W29" i="9772"/>
  <c r="V29" i="9772"/>
  <c r="T29" i="9772"/>
  <c r="Q29" i="9772"/>
  <c r="N29" i="9772"/>
  <c r="M29" i="9772"/>
  <c r="L29" i="9772"/>
  <c r="J29" i="9772"/>
  <c r="I29" i="9772"/>
  <c r="H29" i="9772"/>
  <c r="G29" i="9772"/>
  <c r="D29" i="9772"/>
  <c r="C29" i="9772"/>
  <c r="W28" i="9772"/>
  <c r="V28" i="9772"/>
  <c r="T28" i="9772"/>
  <c r="Q28" i="9772"/>
  <c r="N28" i="9772"/>
  <c r="M28" i="9772"/>
  <c r="L28" i="9772"/>
  <c r="J28" i="9772"/>
  <c r="I28" i="9772"/>
  <c r="H28" i="9772"/>
  <c r="G28" i="9772"/>
  <c r="D28" i="9772"/>
  <c r="C28" i="9772"/>
  <c r="W27" i="9772"/>
  <c r="V27" i="9772"/>
  <c r="T27" i="9772"/>
  <c r="Q27" i="9772"/>
  <c r="N27" i="9772"/>
  <c r="M27" i="9772"/>
  <c r="L27" i="9772"/>
  <c r="J27" i="9772"/>
  <c r="I27" i="9772"/>
  <c r="G27" i="9772"/>
  <c r="H27" i="9772" s="1"/>
  <c r="D27" i="9772"/>
  <c r="C27" i="9772"/>
  <c r="W24" i="9772"/>
  <c r="V24" i="9772"/>
  <c r="T24" i="9772"/>
  <c r="Q24" i="9772"/>
  <c r="N24" i="9772"/>
  <c r="M24" i="9772"/>
  <c r="L24" i="9772"/>
  <c r="J24" i="9772"/>
  <c r="I24" i="9772"/>
  <c r="G24" i="9772"/>
  <c r="H24" i="9772" s="1"/>
  <c r="D24" i="9772"/>
  <c r="C24" i="9772"/>
  <c r="W23" i="9772"/>
  <c r="V23" i="9772"/>
  <c r="T23" i="9772"/>
  <c r="Q23" i="9772"/>
  <c r="N23" i="9772"/>
  <c r="M23" i="9772"/>
  <c r="L23" i="9772"/>
  <c r="J23" i="9772"/>
  <c r="I23" i="9772"/>
  <c r="G23" i="9772"/>
  <c r="H23" i="9772" s="1"/>
  <c r="D23" i="9772"/>
  <c r="C23" i="9772"/>
  <c r="W26" i="9772"/>
  <c r="V26" i="9772"/>
  <c r="T26" i="9772"/>
  <c r="Q26" i="9772"/>
  <c r="N26" i="9772"/>
  <c r="M26" i="9772"/>
  <c r="L26" i="9772"/>
  <c r="J26" i="9772"/>
  <c r="I26" i="9772"/>
  <c r="G26" i="9772"/>
  <c r="H26" i="9772" s="1"/>
  <c r="D26" i="9772"/>
  <c r="C26" i="9772"/>
  <c r="W25" i="9772"/>
  <c r="V25" i="9772"/>
  <c r="T25" i="9772"/>
  <c r="Q25" i="9772"/>
  <c r="N25" i="9772"/>
  <c r="M25" i="9772"/>
  <c r="L25" i="9772"/>
  <c r="J25" i="9772"/>
  <c r="I25" i="9772"/>
  <c r="H25" i="9772"/>
  <c r="G25" i="9772"/>
  <c r="D25" i="9772"/>
  <c r="C25" i="9772"/>
  <c r="W20" i="9772"/>
  <c r="V20" i="9772"/>
  <c r="T20" i="9772"/>
  <c r="Q20" i="9772"/>
  <c r="N20" i="9772"/>
  <c r="M20" i="9772"/>
  <c r="L20" i="9772"/>
  <c r="J20" i="9772"/>
  <c r="I20" i="9772"/>
  <c r="G20" i="9772"/>
  <c r="H20" i="9772" s="1"/>
  <c r="D20" i="9772"/>
  <c r="C20" i="9772"/>
  <c r="W19" i="9772"/>
  <c r="V19" i="9772"/>
  <c r="T19" i="9772"/>
  <c r="Q19" i="9772"/>
  <c r="N19" i="9772"/>
  <c r="N32" i="9772" s="1"/>
  <c r="M19" i="9772"/>
  <c r="L19" i="9772"/>
  <c r="J19" i="9772"/>
  <c r="I19" i="9772"/>
  <c r="H19" i="9772"/>
  <c r="G19" i="9772"/>
  <c r="D19" i="9772"/>
  <c r="C19" i="9772"/>
  <c r="J5" i="9772"/>
  <c r="W20" i="9771"/>
  <c r="V20" i="9771"/>
  <c r="T20" i="9771"/>
  <c r="Q20" i="9771"/>
  <c r="N20" i="9771"/>
  <c r="M20" i="9771"/>
  <c r="L20" i="9771"/>
  <c r="J20" i="9771"/>
  <c r="I20" i="9771"/>
  <c r="G20" i="9771"/>
  <c r="H20" i="9771" s="1"/>
  <c r="D20" i="9771"/>
  <c r="C20" i="9771"/>
  <c r="W19" i="9771"/>
  <c r="V19" i="9771"/>
  <c r="T19" i="9771"/>
  <c r="Q19" i="9771"/>
  <c r="N19" i="9771"/>
  <c r="M19" i="9771"/>
  <c r="L19" i="9771"/>
  <c r="J19" i="9771"/>
  <c r="I19" i="9771"/>
  <c r="H19" i="9771"/>
  <c r="G19" i="9771"/>
  <c r="D19" i="9771"/>
  <c r="C19" i="9771"/>
  <c r="E79" i="9771"/>
  <c r="V33" i="9771"/>
  <c r="U33" i="9771"/>
  <c r="T33" i="9771"/>
  <c r="S33" i="9771"/>
  <c r="R33" i="9771"/>
  <c r="Q33" i="9771"/>
  <c r="P33" i="9771"/>
  <c r="O33" i="9771"/>
  <c r="E33" i="9771"/>
  <c r="W32" i="9771"/>
  <c r="V32" i="9771"/>
  <c r="T32" i="9771"/>
  <c r="Q32" i="9771"/>
  <c r="N32" i="9771"/>
  <c r="M32" i="9771"/>
  <c r="L32" i="9771"/>
  <c r="J32" i="9771"/>
  <c r="I32" i="9771"/>
  <c r="H32" i="9771"/>
  <c r="G32" i="9771"/>
  <c r="D32" i="9771"/>
  <c r="C32" i="9771"/>
  <c r="W31" i="9771"/>
  <c r="V31" i="9771"/>
  <c r="T31" i="9771"/>
  <c r="Q31" i="9771"/>
  <c r="N31" i="9771"/>
  <c r="M31" i="9771"/>
  <c r="L31" i="9771"/>
  <c r="J31" i="9771"/>
  <c r="I31" i="9771"/>
  <c r="H31" i="9771"/>
  <c r="G31" i="9771"/>
  <c r="D31" i="9771"/>
  <c r="C31" i="9771"/>
  <c r="W30" i="9771"/>
  <c r="V30" i="9771"/>
  <c r="T30" i="9771"/>
  <c r="Q30" i="9771"/>
  <c r="N30" i="9771"/>
  <c r="M30" i="9771"/>
  <c r="L30" i="9771"/>
  <c r="J30" i="9771"/>
  <c r="I30" i="9771"/>
  <c r="H30" i="9771"/>
  <c r="G30" i="9771"/>
  <c r="D30" i="9771"/>
  <c r="C30" i="9771"/>
  <c r="W29" i="9771"/>
  <c r="V29" i="9771"/>
  <c r="T29" i="9771"/>
  <c r="Q29" i="9771"/>
  <c r="N29" i="9771"/>
  <c r="M29" i="9771"/>
  <c r="L29" i="9771"/>
  <c r="J29" i="9771"/>
  <c r="I29" i="9771"/>
  <c r="G29" i="9771"/>
  <c r="H29" i="9771" s="1"/>
  <c r="D29" i="9771"/>
  <c r="C29" i="9771"/>
  <c r="W28" i="9771"/>
  <c r="V28" i="9771"/>
  <c r="T28" i="9771"/>
  <c r="Q28" i="9771"/>
  <c r="N28" i="9771"/>
  <c r="M28" i="9771"/>
  <c r="L28" i="9771"/>
  <c r="J28" i="9771"/>
  <c r="I28" i="9771"/>
  <c r="G28" i="9771"/>
  <c r="H28" i="9771" s="1"/>
  <c r="D28" i="9771"/>
  <c r="C28" i="9771"/>
  <c r="W27" i="9771"/>
  <c r="V27" i="9771"/>
  <c r="T27" i="9771"/>
  <c r="Q27" i="9771"/>
  <c r="N27" i="9771"/>
  <c r="M27" i="9771"/>
  <c r="L27" i="9771"/>
  <c r="J27" i="9771"/>
  <c r="I27" i="9771"/>
  <c r="H27" i="9771"/>
  <c r="G27" i="9771"/>
  <c r="D27" i="9771"/>
  <c r="C27" i="9771"/>
  <c r="W26" i="9771"/>
  <c r="V26" i="9771"/>
  <c r="T26" i="9771"/>
  <c r="Q26" i="9771"/>
  <c r="N26" i="9771"/>
  <c r="M26" i="9771"/>
  <c r="L26" i="9771"/>
  <c r="J26" i="9771"/>
  <c r="I26" i="9771"/>
  <c r="G26" i="9771"/>
  <c r="H26" i="9771" s="1"/>
  <c r="D26" i="9771"/>
  <c r="C26" i="9771"/>
  <c r="W25" i="9771"/>
  <c r="V25" i="9771"/>
  <c r="T25" i="9771"/>
  <c r="Q25" i="9771"/>
  <c r="N25" i="9771"/>
  <c r="M25" i="9771"/>
  <c r="L25" i="9771"/>
  <c r="J25" i="9771"/>
  <c r="I25" i="9771"/>
  <c r="G25" i="9771"/>
  <c r="H25" i="9771" s="1"/>
  <c r="D25" i="9771"/>
  <c r="C25" i="9771"/>
  <c r="W24" i="9771"/>
  <c r="V24" i="9771"/>
  <c r="T24" i="9771"/>
  <c r="Q24" i="9771"/>
  <c r="N24" i="9771"/>
  <c r="M24" i="9771"/>
  <c r="L24" i="9771"/>
  <c r="J24" i="9771"/>
  <c r="I24" i="9771"/>
  <c r="G24" i="9771"/>
  <c r="H24" i="9771" s="1"/>
  <c r="D24" i="9771"/>
  <c r="C24" i="9771"/>
  <c r="W23" i="9771"/>
  <c r="V23" i="9771"/>
  <c r="T23" i="9771"/>
  <c r="Q23" i="9771"/>
  <c r="N23" i="9771"/>
  <c r="M23" i="9771"/>
  <c r="L23" i="9771"/>
  <c r="J23" i="9771"/>
  <c r="I23" i="9771"/>
  <c r="G23" i="9771"/>
  <c r="H23" i="9771" s="1"/>
  <c r="D23" i="9771"/>
  <c r="C23" i="9771"/>
  <c r="W22" i="9771"/>
  <c r="V22" i="9771"/>
  <c r="T22" i="9771"/>
  <c r="Q22" i="9771"/>
  <c r="N22" i="9771"/>
  <c r="M22" i="9771"/>
  <c r="L22" i="9771"/>
  <c r="J22" i="9771"/>
  <c r="I22" i="9771"/>
  <c r="G22" i="9771"/>
  <c r="H22" i="9771" s="1"/>
  <c r="D22" i="9771"/>
  <c r="C22" i="9771"/>
  <c r="W21" i="9771"/>
  <c r="V21" i="9771"/>
  <c r="T21" i="9771"/>
  <c r="Q21" i="9771"/>
  <c r="N21" i="9771"/>
  <c r="M21" i="9771"/>
  <c r="L21" i="9771"/>
  <c r="J21" i="9771"/>
  <c r="I21" i="9771"/>
  <c r="G21" i="9771"/>
  <c r="H21" i="9771" s="1"/>
  <c r="D21" i="9771"/>
  <c r="C21" i="9771"/>
  <c r="W18" i="9771"/>
  <c r="V18" i="9771"/>
  <c r="T18" i="9771"/>
  <c r="Q18" i="9771"/>
  <c r="N18" i="9771"/>
  <c r="M18" i="9771"/>
  <c r="L18" i="9771"/>
  <c r="J18" i="9771"/>
  <c r="I18" i="9771"/>
  <c r="G18" i="9771"/>
  <c r="H18" i="9771" s="1"/>
  <c r="D18" i="9771"/>
  <c r="C18" i="9771"/>
  <c r="W17" i="9771"/>
  <c r="V17" i="9771"/>
  <c r="T17" i="9771"/>
  <c r="Q17" i="9771"/>
  <c r="N17" i="9771"/>
  <c r="N33" i="9771" s="1"/>
  <c r="M17" i="9771"/>
  <c r="L17" i="9771"/>
  <c r="J17" i="9771"/>
  <c r="I17" i="9771"/>
  <c r="H17" i="9771"/>
  <c r="G17" i="9771"/>
  <c r="D17" i="9771"/>
  <c r="C17" i="9771"/>
  <c r="J5" i="9771"/>
  <c r="W30" i="9774" l="1"/>
  <c r="L30" i="9774"/>
  <c r="M30" i="9774"/>
  <c r="H30" i="9774"/>
  <c r="W36" i="9773"/>
  <c r="M36" i="9773"/>
  <c r="L36" i="9773"/>
  <c r="H36" i="9773"/>
  <c r="M32" i="9772"/>
  <c r="W32" i="9772"/>
  <c r="L32" i="9772"/>
  <c r="H32" i="9772"/>
  <c r="L33" i="9771"/>
  <c r="M33" i="9771"/>
  <c r="W33" i="9771"/>
  <c r="H33" i="9771"/>
  <c r="W32" i="9770" l="1"/>
  <c r="V32" i="9770"/>
  <c r="T32" i="9770"/>
  <c r="Q32" i="9770"/>
  <c r="N32" i="9770"/>
  <c r="M32" i="9770"/>
  <c r="L32" i="9770"/>
  <c r="J32" i="9770"/>
  <c r="I32" i="9770"/>
  <c r="H32" i="9770"/>
  <c r="G32" i="9770"/>
  <c r="D32" i="9770"/>
  <c r="C32" i="9770"/>
  <c r="W26" i="9770"/>
  <c r="V26" i="9770"/>
  <c r="T26" i="9770"/>
  <c r="Q26" i="9770"/>
  <c r="N26" i="9770"/>
  <c r="M26" i="9770"/>
  <c r="L26" i="9770"/>
  <c r="J26" i="9770"/>
  <c r="I26" i="9770"/>
  <c r="G26" i="9770"/>
  <c r="H26" i="9770" s="1"/>
  <c r="D26" i="9770"/>
  <c r="C26" i="9770"/>
  <c r="W35" i="9770" l="1"/>
  <c r="V35" i="9770"/>
  <c r="T35" i="9770"/>
  <c r="Q35" i="9770"/>
  <c r="N35" i="9770"/>
  <c r="M35" i="9770"/>
  <c r="L35" i="9770"/>
  <c r="J35" i="9770"/>
  <c r="I35" i="9770"/>
  <c r="H35" i="9770"/>
  <c r="G35" i="9770"/>
  <c r="D35" i="9770"/>
  <c r="C35" i="9770"/>
  <c r="W34" i="9770"/>
  <c r="V34" i="9770"/>
  <c r="T34" i="9770"/>
  <c r="Q34" i="9770"/>
  <c r="N34" i="9770"/>
  <c r="M34" i="9770"/>
  <c r="L34" i="9770"/>
  <c r="J34" i="9770"/>
  <c r="I34" i="9770"/>
  <c r="G34" i="9770"/>
  <c r="H34" i="9770" s="1"/>
  <c r="D34" i="9770"/>
  <c r="C34" i="9770"/>
  <c r="W33" i="9770"/>
  <c r="V33" i="9770"/>
  <c r="T33" i="9770"/>
  <c r="Q33" i="9770"/>
  <c r="N33" i="9770"/>
  <c r="M33" i="9770"/>
  <c r="L33" i="9770"/>
  <c r="J33" i="9770"/>
  <c r="I33" i="9770"/>
  <c r="G33" i="9770"/>
  <c r="H33" i="9770" s="1"/>
  <c r="D33" i="9770"/>
  <c r="C33" i="9770"/>
  <c r="W31" i="9770"/>
  <c r="V31" i="9770"/>
  <c r="T31" i="9770"/>
  <c r="Q31" i="9770"/>
  <c r="N31" i="9770"/>
  <c r="M31" i="9770"/>
  <c r="L31" i="9770"/>
  <c r="J31" i="9770"/>
  <c r="I31" i="9770"/>
  <c r="G31" i="9770"/>
  <c r="H31" i="9770" s="1"/>
  <c r="D31" i="9770"/>
  <c r="C31" i="9770"/>
  <c r="W30" i="9770"/>
  <c r="V30" i="9770"/>
  <c r="T30" i="9770"/>
  <c r="Q30" i="9770"/>
  <c r="N30" i="9770"/>
  <c r="M30" i="9770"/>
  <c r="L30" i="9770"/>
  <c r="J30" i="9770"/>
  <c r="I30" i="9770"/>
  <c r="G30" i="9770"/>
  <c r="H30" i="9770" s="1"/>
  <c r="D30" i="9770"/>
  <c r="C30" i="9770"/>
  <c r="W29" i="9770"/>
  <c r="V29" i="9770"/>
  <c r="T29" i="9770"/>
  <c r="Q29" i="9770"/>
  <c r="N29" i="9770"/>
  <c r="M29" i="9770"/>
  <c r="L29" i="9770"/>
  <c r="J29" i="9770"/>
  <c r="I29" i="9770"/>
  <c r="G29" i="9770"/>
  <c r="H29" i="9770" s="1"/>
  <c r="D29" i="9770"/>
  <c r="C29" i="9770"/>
  <c r="E84" i="9770"/>
  <c r="V38" i="9770"/>
  <c r="U38" i="9770"/>
  <c r="T38" i="9770"/>
  <c r="S38" i="9770"/>
  <c r="R38" i="9770"/>
  <c r="Q38" i="9770"/>
  <c r="P38" i="9770"/>
  <c r="O38" i="9770"/>
  <c r="E38" i="9770"/>
  <c r="W37" i="9770"/>
  <c r="V37" i="9770"/>
  <c r="T37" i="9770"/>
  <c r="Q37" i="9770"/>
  <c r="N37" i="9770"/>
  <c r="M37" i="9770"/>
  <c r="L37" i="9770"/>
  <c r="J37" i="9770"/>
  <c r="I37" i="9770"/>
  <c r="H37" i="9770"/>
  <c r="G37" i="9770"/>
  <c r="D37" i="9770"/>
  <c r="C37" i="9770"/>
  <c r="W36" i="9770"/>
  <c r="V36" i="9770"/>
  <c r="T36" i="9770"/>
  <c r="Q36" i="9770"/>
  <c r="N36" i="9770"/>
  <c r="M36" i="9770"/>
  <c r="L36" i="9770"/>
  <c r="J36" i="9770"/>
  <c r="I36" i="9770"/>
  <c r="H36" i="9770"/>
  <c r="G36" i="9770"/>
  <c r="D36" i="9770"/>
  <c r="C36" i="9770"/>
  <c r="W28" i="9770"/>
  <c r="V28" i="9770"/>
  <c r="T28" i="9770"/>
  <c r="Q28" i="9770"/>
  <c r="N28" i="9770"/>
  <c r="M28" i="9770"/>
  <c r="L28" i="9770"/>
  <c r="J28" i="9770"/>
  <c r="I28" i="9770"/>
  <c r="H28" i="9770"/>
  <c r="G28" i="9770"/>
  <c r="D28" i="9770"/>
  <c r="C28" i="9770"/>
  <c r="W27" i="9770"/>
  <c r="V27" i="9770"/>
  <c r="T27" i="9770"/>
  <c r="Q27" i="9770"/>
  <c r="N27" i="9770"/>
  <c r="M27" i="9770"/>
  <c r="L27" i="9770"/>
  <c r="J27" i="9770"/>
  <c r="I27" i="9770"/>
  <c r="G27" i="9770"/>
  <c r="H27" i="9770" s="1"/>
  <c r="D27" i="9770"/>
  <c r="C27" i="9770"/>
  <c r="W25" i="9770"/>
  <c r="V25" i="9770"/>
  <c r="T25" i="9770"/>
  <c r="Q25" i="9770"/>
  <c r="N25" i="9770"/>
  <c r="M25" i="9770"/>
  <c r="L25" i="9770"/>
  <c r="J25" i="9770"/>
  <c r="I25" i="9770"/>
  <c r="G25" i="9770"/>
  <c r="H25" i="9770" s="1"/>
  <c r="D25" i="9770"/>
  <c r="C25" i="9770"/>
  <c r="W24" i="9770"/>
  <c r="V24" i="9770"/>
  <c r="T24" i="9770"/>
  <c r="Q24" i="9770"/>
  <c r="N24" i="9770"/>
  <c r="M24" i="9770"/>
  <c r="L24" i="9770"/>
  <c r="J24" i="9770"/>
  <c r="I24" i="9770"/>
  <c r="G24" i="9770"/>
  <c r="H24" i="9770" s="1"/>
  <c r="D24" i="9770"/>
  <c r="C24" i="9770"/>
  <c r="W23" i="9770"/>
  <c r="V23" i="9770"/>
  <c r="T23" i="9770"/>
  <c r="Q23" i="9770"/>
  <c r="N23" i="9770"/>
  <c r="M23" i="9770"/>
  <c r="L23" i="9770"/>
  <c r="J23" i="9770"/>
  <c r="I23" i="9770"/>
  <c r="G23" i="9770"/>
  <c r="H23" i="9770" s="1"/>
  <c r="D23" i="9770"/>
  <c r="C23" i="9770"/>
  <c r="W22" i="9770"/>
  <c r="V22" i="9770"/>
  <c r="T22" i="9770"/>
  <c r="Q22" i="9770"/>
  <c r="N22" i="9770"/>
  <c r="M22" i="9770"/>
  <c r="L22" i="9770"/>
  <c r="J22" i="9770"/>
  <c r="I22" i="9770"/>
  <c r="G22" i="9770"/>
  <c r="H22" i="9770" s="1"/>
  <c r="D22" i="9770"/>
  <c r="C22" i="9770"/>
  <c r="W21" i="9770"/>
  <c r="V21" i="9770"/>
  <c r="T21" i="9770"/>
  <c r="Q21" i="9770"/>
  <c r="N21" i="9770"/>
  <c r="M21" i="9770"/>
  <c r="L21" i="9770"/>
  <c r="J21" i="9770"/>
  <c r="I21" i="9770"/>
  <c r="G21" i="9770"/>
  <c r="H21" i="9770" s="1"/>
  <c r="D21" i="9770"/>
  <c r="C21" i="9770"/>
  <c r="W20" i="9770"/>
  <c r="V20" i="9770"/>
  <c r="T20" i="9770"/>
  <c r="Q20" i="9770"/>
  <c r="N20" i="9770"/>
  <c r="M20" i="9770"/>
  <c r="L20" i="9770"/>
  <c r="J20" i="9770"/>
  <c r="I20" i="9770"/>
  <c r="G20" i="9770"/>
  <c r="H20" i="9770" s="1"/>
  <c r="D20" i="9770"/>
  <c r="C20" i="9770"/>
  <c r="W19" i="9770"/>
  <c r="V19" i="9770"/>
  <c r="T19" i="9770"/>
  <c r="Q19" i="9770"/>
  <c r="N19" i="9770"/>
  <c r="M19" i="9770"/>
  <c r="L19" i="9770"/>
  <c r="J19" i="9770"/>
  <c r="I19" i="9770"/>
  <c r="G19" i="9770"/>
  <c r="H19" i="9770" s="1"/>
  <c r="D19" i="9770"/>
  <c r="C19" i="9770"/>
  <c r="W18" i="9770"/>
  <c r="V18" i="9770"/>
  <c r="T18" i="9770"/>
  <c r="Q18" i="9770"/>
  <c r="N18" i="9770"/>
  <c r="M18" i="9770"/>
  <c r="L18" i="9770"/>
  <c r="J18" i="9770"/>
  <c r="I18" i="9770"/>
  <c r="G18" i="9770"/>
  <c r="H18" i="9770" s="1"/>
  <c r="D18" i="9770"/>
  <c r="C18" i="9770"/>
  <c r="W17" i="9770"/>
  <c r="V17" i="9770"/>
  <c r="T17" i="9770"/>
  <c r="Q17" i="9770"/>
  <c r="N17" i="9770"/>
  <c r="M17" i="9770"/>
  <c r="L17" i="9770"/>
  <c r="L38" i="9770" s="1"/>
  <c r="J17" i="9770"/>
  <c r="I17" i="9770"/>
  <c r="H17" i="9770"/>
  <c r="H38" i="9770" s="1"/>
  <c r="G17" i="9770"/>
  <c r="D17" i="9770"/>
  <c r="C17" i="9770"/>
  <c r="N38" i="9770"/>
  <c r="J5" i="9770"/>
  <c r="C24" i="9769"/>
  <c r="D24" i="9769"/>
  <c r="H24" i="9769"/>
  <c r="I24" i="9769" s="1"/>
  <c r="J24" i="9769"/>
  <c r="K24" i="9769"/>
  <c r="M24" i="9769"/>
  <c r="N24" i="9769"/>
  <c r="O24" i="9769"/>
  <c r="R24" i="9769"/>
  <c r="U24" i="9769"/>
  <c r="W24" i="9769"/>
  <c r="X24" i="9769"/>
  <c r="K30" i="9769"/>
  <c r="X22" i="9769"/>
  <c r="M27" i="9769"/>
  <c r="M20" i="9769"/>
  <c r="W27" i="9769"/>
  <c r="U27" i="9769"/>
  <c r="R27" i="9769"/>
  <c r="O27" i="9769"/>
  <c r="N27" i="9769"/>
  <c r="W30" i="9769"/>
  <c r="U30" i="9769"/>
  <c r="R30" i="9769"/>
  <c r="O30" i="9769"/>
  <c r="M30" i="9769"/>
  <c r="D30" i="9769"/>
  <c r="X23" i="9769"/>
  <c r="W23" i="9769"/>
  <c r="U23" i="9769"/>
  <c r="R23" i="9769"/>
  <c r="O23" i="9769"/>
  <c r="N23" i="9769"/>
  <c r="M23" i="9769"/>
  <c r="K23" i="9769"/>
  <c r="J23" i="9769"/>
  <c r="H23" i="9769"/>
  <c r="I23" i="9769" s="1"/>
  <c r="D23" i="9769"/>
  <c r="C23" i="9769"/>
  <c r="W22" i="9769"/>
  <c r="U22" i="9769"/>
  <c r="R22" i="9769"/>
  <c r="O22" i="9769"/>
  <c r="K22" i="9769"/>
  <c r="D22" i="9769"/>
  <c r="E79" i="9769"/>
  <c r="W33" i="9769"/>
  <c r="V33" i="9769"/>
  <c r="U33" i="9769"/>
  <c r="T33" i="9769"/>
  <c r="S33" i="9769"/>
  <c r="R33" i="9769"/>
  <c r="Q33" i="9769"/>
  <c r="P33" i="9769"/>
  <c r="X32" i="9769"/>
  <c r="W32" i="9769"/>
  <c r="U32" i="9769"/>
  <c r="R32" i="9769"/>
  <c r="O32" i="9769"/>
  <c r="N32" i="9769"/>
  <c r="M32" i="9769"/>
  <c r="K32" i="9769"/>
  <c r="J32" i="9769"/>
  <c r="I32" i="9769"/>
  <c r="H32" i="9769"/>
  <c r="D32" i="9769"/>
  <c r="C32" i="9769"/>
  <c r="X31" i="9769"/>
  <c r="W31" i="9769"/>
  <c r="U31" i="9769"/>
  <c r="R31" i="9769"/>
  <c r="O31" i="9769"/>
  <c r="N31" i="9769"/>
  <c r="M31" i="9769"/>
  <c r="K31" i="9769"/>
  <c r="J31" i="9769"/>
  <c r="I31" i="9769"/>
  <c r="H31" i="9769"/>
  <c r="D31" i="9769"/>
  <c r="C31" i="9769"/>
  <c r="X29" i="9769"/>
  <c r="W29" i="9769"/>
  <c r="U29" i="9769"/>
  <c r="R29" i="9769"/>
  <c r="O29" i="9769"/>
  <c r="N29" i="9769"/>
  <c r="M29" i="9769"/>
  <c r="K29" i="9769"/>
  <c r="J29" i="9769"/>
  <c r="I29" i="9769"/>
  <c r="H29" i="9769"/>
  <c r="D29" i="9769"/>
  <c r="C29" i="9769"/>
  <c r="X28" i="9769"/>
  <c r="W28" i="9769"/>
  <c r="U28" i="9769"/>
  <c r="R28" i="9769"/>
  <c r="O28" i="9769"/>
  <c r="N28" i="9769"/>
  <c r="M28" i="9769"/>
  <c r="K28" i="9769"/>
  <c r="J28" i="9769"/>
  <c r="H28" i="9769"/>
  <c r="I28" i="9769" s="1"/>
  <c r="D28" i="9769"/>
  <c r="C28" i="9769"/>
  <c r="X26" i="9769"/>
  <c r="W26" i="9769"/>
  <c r="U26" i="9769"/>
  <c r="R26" i="9769"/>
  <c r="O26" i="9769"/>
  <c r="N26" i="9769"/>
  <c r="M26" i="9769"/>
  <c r="K26" i="9769"/>
  <c r="J26" i="9769"/>
  <c r="H26" i="9769"/>
  <c r="I26" i="9769" s="1"/>
  <c r="D26" i="9769"/>
  <c r="C26" i="9769"/>
  <c r="X25" i="9769"/>
  <c r="W25" i="9769"/>
  <c r="U25" i="9769"/>
  <c r="R25" i="9769"/>
  <c r="O25" i="9769"/>
  <c r="N25" i="9769"/>
  <c r="M25" i="9769"/>
  <c r="K25" i="9769"/>
  <c r="J25" i="9769"/>
  <c r="H25" i="9769"/>
  <c r="I25" i="9769" s="1"/>
  <c r="D25" i="9769"/>
  <c r="C25" i="9769"/>
  <c r="X21" i="9769"/>
  <c r="W21" i="9769"/>
  <c r="U21" i="9769"/>
  <c r="R21" i="9769"/>
  <c r="O21" i="9769"/>
  <c r="N21" i="9769"/>
  <c r="M21" i="9769"/>
  <c r="K21" i="9769"/>
  <c r="J21" i="9769"/>
  <c r="H21" i="9769"/>
  <c r="I21" i="9769" s="1"/>
  <c r="D21" i="9769"/>
  <c r="C21" i="9769"/>
  <c r="X20" i="9769"/>
  <c r="W20" i="9769"/>
  <c r="U20" i="9769"/>
  <c r="R20" i="9769"/>
  <c r="O20" i="9769"/>
  <c r="N20" i="9769"/>
  <c r="J20" i="9769"/>
  <c r="H20" i="9769"/>
  <c r="I20" i="9769" s="1"/>
  <c r="X19" i="9769"/>
  <c r="W19" i="9769"/>
  <c r="U19" i="9769"/>
  <c r="R19" i="9769"/>
  <c r="O19" i="9769"/>
  <c r="N19" i="9769"/>
  <c r="M19" i="9769"/>
  <c r="K19" i="9769"/>
  <c r="J19" i="9769"/>
  <c r="I19" i="9769"/>
  <c r="H19" i="9769"/>
  <c r="D19" i="9769"/>
  <c r="C19" i="9769"/>
  <c r="X18" i="9769"/>
  <c r="W18" i="9769"/>
  <c r="U18" i="9769"/>
  <c r="R18" i="9769"/>
  <c r="O18" i="9769"/>
  <c r="N18" i="9769"/>
  <c r="M18" i="9769"/>
  <c r="K18" i="9769"/>
  <c r="J18" i="9769"/>
  <c r="H18" i="9769"/>
  <c r="I18" i="9769" s="1"/>
  <c r="D18" i="9769"/>
  <c r="C18" i="9769"/>
  <c r="X17" i="9769"/>
  <c r="W17" i="9769"/>
  <c r="U17" i="9769"/>
  <c r="R17" i="9769"/>
  <c r="O17" i="9769"/>
  <c r="O33" i="9769" s="1"/>
  <c r="N17" i="9769"/>
  <c r="M17" i="9769"/>
  <c r="K17" i="9769"/>
  <c r="J17" i="9769"/>
  <c r="I17" i="9769"/>
  <c r="H17" i="9769"/>
  <c r="D17" i="9769"/>
  <c r="C17" i="9769"/>
  <c r="K5" i="9769"/>
  <c r="E33" i="9768"/>
  <c r="M38" i="9770" l="1"/>
  <c r="W38" i="9770"/>
  <c r="H30" i="9769"/>
  <c r="I30" i="9769" s="1"/>
  <c r="N30" i="9769"/>
  <c r="J30" i="9769"/>
  <c r="X30" i="9769"/>
  <c r="C30" i="9769"/>
  <c r="H22" i="9769"/>
  <c r="I22" i="9769" s="1"/>
  <c r="M22" i="9769"/>
  <c r="C27" i="9769"/>
  <c r="J27" i="9769"/>
  <c r="X27" i="9769"/>
  <c r="E33" i="9769"/>
  <c r="N22" i="9769"/>
  <c r="D27" i="9769"/>
  <c r="K27" i="9769"/>
  <c r="C22" i="9769"/>
  <c r="J22" i="9769"/>
  <c r="H27" i="9769"/>
  <c r="I27" i="9769" s="1"/>
  <c r="C20" i="9769"/>
  <c r="K20" i="9769"/>
  <c r="D20" i="9769"/>
  <c r="W30" i="9768"/>
  <c r="V30" i="9768"/>
  <c r="T30" i="9768"/>
  <c r="Q30" i="9768"/>
  <c r="N30" i="9768"/>
  <c r="M30" i="9768"/>
  <c r="L30" i="9768"/>
  <c r="J30" i="9768"/>
  <c r="I30" i="9768"/>
  <c r="G30" i="9768"/>
  <c r="H30" i="9768" s="1"/>
  <c r="D30" i="9768"/>
  <c r="C30" i="9768"/>
  <c r="L24" i="9768"/>
  <c r="W25" i="9768"/>
  <c r="M20" i="9768"/>
  <c r="V25" i="9768"/>
  <c r="T25" i="9768"/>
  <c r="Q25" i="9768"/>
  <c r="N25" i="9768"/>
  <c r="M25" i="9768"/>
  <c r="L25" i="9768"/>
  <c r="J25" i="9768"/>
  <c r="G25" i="9768"/>
  <c r="H25" i="9768" s="1"/>
  <c r="D25" i="9768"/>
  <c r="W24" i="9768"/>
  <c r="V24" i="9768"/>
  <c r="T24" i="9768"/>
  <c r="Q24" i="9768"/>
  <c r="N24" i="9768"/>
  <c r="M24" i="9768"/>
  <c r="J24" i="9768"/>
  <c r="I24" i="9768"/>
  <c r="D24" i="9768"/>
  <c r="C24" i="9768"/>
  <c r="W23" i="9768"/>
  <c r="V23" i="9768"/>
  <c r="T23" i="9768"/>
  <c r="Q23" i="9768"/>
  <c r="N23" i="9768"/>
  <c r="M23" i="9768"/>
  <c r="L23" i="9768"/>
  <c r="J23" i="9768"/>
  <c r="I23" i="9768"/>
  <c r="G23" i="9768"/>
  <c r="H23" i="9768" s="1"/>
  <c r="D23" i="9768"/>
  <c r="C23" i="9768"/>
  <c r="V20" i="9768"/>
  <c r="T20" i="9768"/>
  <c r="Q20" i="9768"/>
  <c r="N20" i="9768"/>
  <c r="W19" i="9768"/>
  <c r="V19" i="9768"/>
  <c r="T19" i="9768"/>
  <c r="Q19" i="9768"/>
  <c r="N19" i="9768"/>
  <c r="M19" i="9768"/>
  <c r="L19" i="9768"/>
  <c r="J19" i="9768"/>
  <c r="I19" i="9768"/>
  <c r="H19" i="9768"/>
  <c r="G19" i="9768"/>
  <c r="D19" i="9768"/>
  <c r="C19" i="9768"/>
  <c r="N33" i="9769" l="1"/>
  <c r="M33" i="9769"/>
  <c r="X33" i="9769"/>
  <c r="I33" i="9769"/>
  <c r="G24" i="9768"/>
  <c r="H24" i="9768" s="1"/>
  <c r="C25" i="9768"/>
  <c r="I25" i="9768"/>
  <c r="G20" i="9768"/>
  <c r="H20" i="9768" s="1"/>
  <c r="L20" i="9768"/>
  <c r="C20" i="9768"/>
  <c r="I20" i="9768"/>
  <c r="W20" i="9768"/>
  <c r="D20" i="9768"/>
  <c r="J20" i="9768"/>
  <c r="E79" i="9768" l="1"/>
  <c r="V33" i="9768"/>
  <c r="U33" i="9768"/>
  <c r="T33" i="9768"/>
  <c r="S33" i="9768"/>
  <c r="R33" i="9768"/>
  <c r="Q33" i="9768"/>
  <c r="P33" i="9768"/>
  <c r="O33" i="9768"/>
  <c r="W32" i="9768"/>
  <c r="V32" i="9768"/>
  <c r="T32" i="9768"/>
  <c r="Q32" i="9768"/>
  <c r="N32" i="9768"/>
  <c r="M32" i="9768"/>
  <c r="L32" i="9768"/>
  <c r="J32" i="9768"/>
  <c r="I32" i="9768"/>
  <c r="H32" i="9768"/>
  <c r="G32" i="9768"/>
  <c r="D32" i="9768"/>
  <c r="C32" i="9768"/>
  <c r="W31" i="9768"/>
  <c r="V31" i="9768"/>
  <c r="T31" i="9768"/>
  <c r="Q31" i="9768"/>
  <c r="N31" i="9768"/>
  <c r="M31" i="9768"/>
  <c r="L31" i="9768"/>
  <c r="J31" i="9768"/>
  <c r="I31" i="9768"/>
  <c r="H31" i="9768"/>
  <c r="G31" i="9768"/>
  <c r="D31" i="9768"/>
  <c r="C31" i="9768"/>
  <c r="W29" i="9768"/>
  <c r="V29" i="9768"/>
  <c r="T29" i="9768"/>
  <c r="Q29" i="9768"/>
  <c r="N29" i="9768"/>
  <c r="M29" i="9768"/>
  <c r="L29" i="9768"/>
  <c r="J29" i="9768"/>
  <c r="I29" i="9768"/>
  <c r="H29" i="9768"/>
  <c r="G29" i="9768"/>
  <c r="D29" i="9768"/>
  <c r="C29" i="9768"/>
  <c r="W28" i="9768"/>
  <c r="V28" i="9768"/>
  <c r="T28" i="9768"/>
  <c r="Q28" i="9768"/>
  <c r="N28" i="9768"/>
  <c r="M28" i="9768"/>
  <c r="L28" i="9768"/>
  <c r="J28" i="9768"/>
  <c r="I28" i="9768"/>
  <c r="G28" i="9768"/>
  <c r="H28" i="9768" s="1"/>
  <c r="D28" i="9768"/>
  <c r="C28" i="9768"/>
  <c r="W27" i="9768"/>
  <c r="V27" i="9768"/>
  <c r="T27" i="9768"/>
  <c r="Q27" i="9768"/>
  <c r="N27" i="9768"/>
  <c r="M27" i="9768"/>
  <c r="L27" i="9768"/>
  <c r="J27" i="9768"/>
  <c r="I27" i="9768"/>
  <c r="G27" i="9768"/>
  <c r="H27" i="9768" s="1"/>
  <c r="D27" i="9768"/>
  <c r="C27" i="9768"/>
  <c r="W26" i="9768"/>
  <c r="V26" i="9768"/>
  <c r="T26" i="9768"/>
  <c r="Q26" i="9768"/>
  <c r="N26" i="9768"/>
  <c r="M26" i="9768"/>
  <c r="L26" i="9768"/>
  <c r="J26" i="9768"/>
  <c r="I26" i="9768"/>
  <c r="G26" i="9768"/>
  <c r="H26" i="9768" s="1"/>
  <c r="D26" i="9768"/>
  <c r="C26" i="9768"/>
  <c r="W22" i="9768"/>
  <c r="V22" i="9768"/>
  <c r="T22" i="9768"/>
  <c r="Q22" i="9768"/>
  <c r="N22" i="9768"/>
  <c r="M22" i="9768"/>
  <c r="L22" i="9768"/>
  <c r="J22" i="9768"/>
  <c r="I22" i="9768"/>
  <c r="G22" i="9768"/>
  <c r="H22" i="9768" s="1"/>
  <c r="D22" i="9768"/>
  <c r="C22" i="9768"/>
  <c r="W21" i="9768"/>
  <c r="V21" i="9768"/>
  <c r="T21" i="9768"/>
  <c r="Q21" i="9768"/>
  <c r="N21" i="9768"/>
  <c r="M21" i="9768"/>
  <c r="L21" i="9768"/>
  <c r="J21" i="9768"/>
  <c r="I21" i="9768"/>
  <c r="G21" i="9768"/>
  <c r="H21" i="9768" s="1"/>
  <c r="D21" i="9768"/>
  <c r="C21" i="9768"/>
  <c r="W18" i="9768"/>
  <c r="V18" i="9768"/>
  <c r="T18" i="9768"/>
  <c r="Q18" i="9768"/>
  <c r="N18" i="9768"/>
  <c r="M18" i="9768"/>
  <c r="L18" i="9768"/>
  <c r="J18" i="9768"/>
  <c r="I18" i="9768"/>
  <c r="G18" i="9768"/>
  <c r="H18" i="9768" s="1"/>
  <c r="D18" i="9768"/>
  <c r="C18" i="9768"/>
  <c r="W17" i="9768"/>
  <c r="W33" i="9768" s="1"/>
  <c r="V17" i="9768"/>
  <c r="T17" i="9768"/>
  <c r="Q17" i="9768"/>
  <c r="N17" i="9768"/>
  <c r="N33" i="9768" s="1"/>
  <c r="M17" i="9768"/>
  <c r="M33" i="9768" s="1"/>
  <c r="L17" i="9768"/>
  <c r="J17" i="9768"/>
  <c r="I17" i="9768"/>
  <c r="H17" i="9768"/>
  <c r="H33" i="9768" s="1"/>
  <c r="G17" i="9768"/>
  <c r="D17" i="9768"/>
  <c r="C17" i="9768"/>
  <c r="J5" i="9768"/>
  <c r="E31" i="9767"/>
  <c r="W27" i="9767"/>
  <c r="V27" i="9767"/>
  <c r="T27" i="9767"/>
  <c r="Q27" i="9767"/>
  <c r="N27" i="9767"/>
  <c r="M27" i="9767"/>
  <c r="L27" i="9767"/>
  <c r="J27" i="9767"/>
  <c r="I27" i="9767"/>
  <c r="H27" i="9767"/>
  <c r="G27" i="9767"/>
  <c r="D27" i="9767"/>
  <c r="C27" i="9767"/>
  <c r="W26" i="9767"/>
  <c r="V26" i="9767"/>
  <c r="T26" i="9767"/>
  <c r="Q26" i="9767"/>
  <c r="N26" i="9767"/>
  <c r="M26" i="9767"/>
  <c r="L26" i="9767"/>
  <c r="J26" i="9767"/>
  <c r="I26" i="9767"/>
  <c r="G26" i="9767"/>
  <c r="H26" i="9767" s="1"/>
  <c r="D26" i="9767"/>
  <c r="C26" i="9767"/>
  <c r="W28" i="9767"/>
  <c r="V28" i="9767"/>
  <c r="T28" i="9767"/>
  <c r="Q28" i="9767"/>
  <c r="N28" i="9767"/>
  <c r="M28" i="9767"/>
  <c r="L28" i="9767"/>
  <c r="J28" i="9767"/>
  <c r="I28" i="9767"/>
  <c r="G28" i="9767"/>
  <c r="H28" i="9767" s="1"/>
  <c r="D28" i="9767"/>
  <c r="C28" i="9767"/>
  <c r="W25" i="9767"/>
  <c r="V25" i="9767"/>
  <c r="T25" i="9767"/>
  <c r="Q25" i="9767"/>
  <c r="N25" i="9767"/>
  <c r="M25" i="9767"/>
  <c r="L25" i="9767"/>
  <c r="J25" i="9767"/>
  <c r="I25" i="9767"/>
  <c r="G25" i="9767"/>
  <c r="H25" i="9767" s="1"/>
  <c r="D25" i="9767"/>
  <c r="C25" i="9767"/>
  <c r="L33" i="9768" l="1"/>
  <c r="E77" i="9767"/>
  <c r="V31" i="9767"/>
  <c r="U31" i="9767"/>
  <c r="T31" i="9767"/>
  <c r="S31" i="9767"/>
  <c r="R31" i="9767"/>
  <c r="Q31" i="9767"/>
  <c r="P31" i="9767"/>
  <c r="O31" i="9767"/>
  <c r="W30" i="9767"/>
  <c r="V30" i="9767"/>
  <c r="T30" i="9767"/>
  <c r="Q30" i="9767"/>
  <c r="N30" i="9767"/>
  <c r="M30" i="9767"/>
  <c r="L30" i="9767"/>
  <c r="J30" i="9767"/>
  <c r="I30" i="9767"/>
  <c r="H30" i="9767"/>
  <c r="G30" i="9767"/>
  <c r="D30" i="9767"/>
  <c r="C30" i="9767"/>
  <c r="W29" i="9767"/>
  <c r="V29" i="9767"/>
  <c r="T29" i="9767"/>
  <c r="Q29" i="9767"/>
  <c r="N29" i="9767"/>
  <c r="M29" i="9767"/>
  <c r="L29" i="9767"/>
  <c r="J29" i="9767"/>
  <c r="I29" i="9767"/>
  <c r="H29" i="9767"/>
  <c r="G29" i="9767"/>
  <c r="D29" i="9767"/>
  <c r="C29" i="9767"/>
  <c r="W24" i="9767"/>
  <c r="V24" i="9767"/>
  <c r="T24" i="9767"/>
  <c r="Q24" i="9767"/>
  <c r="N24" i="9767"/>
  <c r="M24" i="9767"/>
  <c r="L24" i="9767"/>
  <c r="J24" i="9767"/>
  <c r="I24" i="9767"/>
  <c r="G24" i="9767"/>
  <c r="H24" i="9767" s="1"/>
  <c r="D24" i="9767"/>
  <c r="C24" i="9767"/>
  <c r="W23" i="9767"/>
  <c r="V23" i="9767"/>
  <c r="T23" i="9767"/>
  <c r="Q23" i="9767"/>
  <c r="N23" i="9767"/>
  <c r="M23" i="9767"/>
  <c r="L23" i="9767"/>
  <c r="J23" i="9767"/>
  <c r="I23" i="9767"/>
  <c r="G23" i="9767"/>
  <c r="H23" i="9767" s="1"/>
  <c r="D23" i="9767"/>
  <c r="C23" i="9767"/>
  <c r="W22" i="9767"/>
  <c r="V22" i="9767"/>
  <c r="T22" i="9767"/>
  <c r="Q22" i="9767"/>
  <c r="N22" i="9767"/>
  <c r="M22" i="9767"/>
  <c r="L22" i="9767"/>
  <c r="J22" i="9767"/>
  <c r="I22" i="9767"/>
  <c r="G22" i="9767"/>
  <c r="H22" i="9767" s="1"/>
  <c r="D22" i="9767"/>
  <c r="C22" i="9767"/>
  <c r="W21" i="9767"/>
  <c r="V21" i="9767"/>
  <c r="T21" i="9767"/>
  <c r="Q21" i="9767"/>
  <c r="N21" i="9767"/>
  <c r="M21" i="9767"/>
  <c r="L21" i="9767"/>
  <c r="J21" i="9767"/>
  <c r="I21" i="9767"/>
  <c r="G21" i="9767"/>
  <c r="H21" i="9767" s="1"/>
  <c r="D21" i="9767"/>
  <c r="C21" i="9767"/>
  <c r="W20" i="9767"/>
  <c r="V20" i="9767"/>
  <c r="T20" i="9767"/>
  <c r="Q20" i="9767"/>
  <c r="N20" i="9767"/>
  <c r="M20" i="9767"/>
  <c r="L20" i="9767"/>
  <c r="J20" i="9767"/>
  <c r="I20" i="9767"/>
  <c r="G20" i="9767"/>
  <c r="H20" i="9767" s="1"/>
  <c r="D20" i="9767"/>
  <c r="C20" i="9767"/>
  <c r="W19" i="9767"/>
  <c r="V19" i="9767"/>
  <c r="T19" i="9767"/>
  <c r="Q19" i="9767"/>
  <c r="N19" i="9767"/>
  <c r="M19" i="9767"/>
  <c r="L19" i="9767"/>
  <c r="J19" i="9767"/>
  <c r="I19" i="9767"/>
  <c r="G19" i="9767"/>
  <c r="H19" i="9767" s="1"/>
  <c r="D19" i="9767"/>
  <c r="C19" i="9767"/>
  <c r="W18" i="9767"/>
  <c r="V18" i="9767"/>
  <c r="T18" i="9767"/>
  <c r="Q18" i="9767"/>
  <c r="N18" i="9767"/>
  <c r="M18" i="9767"/>
  <c r="L18" i="9767"/>
  <c r="J18" i="9767"/>
  <c r="I18" i="9767"/>
  <c r="G18" i="9767"/>
  <c r="H18" i="9767" s="1"/>
  <c r="D18" i="9767"/>
  <c r="C18" i="9767"/>
  <c r="W17" i="9767"/>
  <c r="W31" i="9767" s="1"/>
  <c r="V17" i="9767"/>
  <c r="T17" i="9767"/>
  <c r="Q17" i="9767"/>
  <c r="N17" i="9767"/>
  <c r="N31" i="9767" s="1"/>
  <c r="M17" i="9767"/>
  <c r="M31" i="9767" s="1"/>
  <c r="L17" i="9767"/>
  <c r="L31" i="9767" s="1"/>
  <c r="J17" i="9767"/>
  <c r="I17" i="9767"/>
  <c r="H17" i="9767"/>
  <c r="H31" i="9767" s="1"/>
  <c r="G17" i="9767"/>
  <c r="D17" i="9767"/>
  <c r="C17" i="9767"/>
  <c r="J5" i="9767"/>
  <c r="W34" i="9766"/>
  <c r="V34" i="9766"/>
  <c r="T34" i="9766"/>
  <c r="Q34" i="9766"/>
  <c r="N34" i="9766"/>
  <c r="M34" i="9766"/>
  <c r="L34" i="9766"/>
  <c r="J34" i="9766"/>
  <c r="I34" i="9766"/>
  <c r="G34" i="9766"/>
  <c r="H34" i="9766" s="1"/>
  <c r="D34" i="9766"/>
  <c r="C34" i="9766"/>
  <c r="W33" i="9766"/>
  <c r="V33" i="9766"/>
  <c r="T33" i="9766"/>
  <c r="Q33" i="9766"/>
  <c r="N33" i="9766"/>
  <c r="M33" i="9766"/>
  <c r="L33" i="9766"/>
  <c r="J33" i="9766"/>
  <c r="I33" i="9766"/>
  <c r="G33" i="9766"/>
  <c r="H33" i="9766" s="1"/>
  <c r="D33" i="9766"/>
  <c r="C33" i="9766"/>
  <c r="W32" i="9766"/>
  <c r="V32" i="9766"/>
  <c r="T32" i="9766"/>
  <c r="Q32" i="9766"/>
  <c r="N32" i="9766"/>
  <c r="M32" i="9766"/>
  <c r="L32" i="9766"/>
  <c r="J32" i="9766"/>
  <c r="I32" i="9766"/>
  <c r="G32" i="9766"/>
  <c r="H32" i="9766" s="1"/>
  <c r="D32" i="9766"/>
  <c r="C32" i="9766"/>
  <c r="W31" i="9766"/>
  <c r="V31" i="9766"/>
  <c r="T31" i="9766"/>
  <c r="Q31" i="9766"/>
  <c r="N31" i="9766"/>
  <c r="M31" i="9766"/>
  <c r="L31" i="9766"/>
  <c r="J31" i="9766"/>
  <c r="I31" i="9766"/>
  <c r="G31" i="9766"/>
  <c r="H31" i="9766" s="1"/>
  <c r="D31" i="9766"/>
  <c r="C31" i="9766"/>
  <c r="W30" i="9766"/>
  <c r="V30" i="9766"/>
  <c r="T30" i="9766"/>
  <c r="Q30" i="9766"/>
  <c r="N30" i="9766"/>
  <c r="M30" i="9766"/>
  <c r="L30" i="9766"/>
  <c r="J30" i="9766"/>
  <c r="I30" i="9766"/>
  <c r="G30" i="9766"/>
  <c r="H30" i="9766" s="1"/>
  <c r="D30" i="9766"/>
  <c r="C30" i="9766"/>
  <c r="W29" i="9766"/>
  <c r="V29" i="9766"/>
  <c r="T29" i="9766"/>
  <c r="Q29" i="9766"/>
  <c r="N29" i="9766"/>
  <c r="M29" i="9766"/>
  <c r="L29" i="9766"/>
  <c r="J29" i="9766"/>
  <c r="I29" i="9766"/>
  <c r="G29" i="9766"/>
  <c r="H29" i="9766" s="1"/>
  <c r="D29" i="9766"/>
  <c r="C29" i="9766"/>
  <c r="W28" i="9766"/>
  <c r="V28" i="9766"/>
  <c r="T28" i="9766"/>
  <c r="Q28" i="9766"/>
  <c r="N28" i="9766"/>
  <c r="M28" i="9766"/>
  <c r="L28" i="9766"/>
  <c r="J28" i="9766"/>
  <c r="I28" i="9766"/>
  <c r="G28" i="9766"/>
  <c r="H28" i="9766" s="1"/>
  <c r="D28" i="9766"/>
  <c r="C28" i="9766"/>
  <c r="W27" i="9766"/>
  <c r="V27" i="9766"/>
  <c r="T27" i="9766"/>
  <c r="Q27" i="9766"/>
  <c r="N27" i="9766"/>
  <c r="M27" i="9766"/>
  <c r="L27" i="9766"/>
  <c r="J27" i="9766"/>
  <c r="I27" i="9766"/>
  <c r="G27" i="9766"/>
  <c r="H27" i="9766" s="1"/>
  <c r="D27" i="9766"/>
  <c r="C27" i="9766"/>
  <c r="W26" i="9766"/>
  <c r="V26" i="9766"/>
  <c r="T26" i="9766"/>
  <c r="Q26" i="9766"/>
  <c r="N26" i="9766"/>
  <c r="M26" i="9766"/>
  <c r="L26" i="9766"/>
  <c r="J26" i="9766"/>
  <c r="I26" i="9766"/>
  <c r="G26" i="9766"/>
  <c r="H26" i="9766" s="1"/>
  <c r="D26" i="9766"/>
  <c r="C26" i="9766"/>
  <c r="W25" i="9766"/>
  <c r="V25" i="9766"/>
  <c r="T25" i="9766"/>
  <c r="Q25" i="9766"/>
  <c r="N25" i="9766"/>
  <c r="M25" i="9766"/>
  <c r="L25" i="9766"/>
  <c r="J25" i="9766"/>
  <c r="I25" i="9766"/>
  <c r="G25" i="9766"/>
  <c r="H25" i="9766" s="1"/>
  <c r="D25" i="9766"/>
  <c r="C25" i="9766"/>
  <c r="W24" i="9766"/>
  <c r="V24" i="9766"/>
  <c r="T24" i="9766"/>
  <c r="Q24" i="9766"/>
  <c r="N24" i="9766"/>
  <c r="M24" i="9766"/>
  <c r="L24" i="9766"/>
  <c r="J24" i="9766"/>
  <c r="I24" i="9766"/>
  <c r="G24" i="9766"/>
  <c r="H24" i="9766" s="1"/>
  <c r="D24" i="9766"/>
  <c r="C24" i="9766"/>
  <c r="W23" i="9766"/>
  <c r="V23" i="9766"/>
  <c r="T23" i="9766"/>
  <c r="Q23" i="9766"/>
  <c r="N23" i="9766"/>
  <c r="M23" i="9766"/>
  <c r="L23" i="9766"/>
  <c r="J23" i="9766"/>
  <c r="I23" i="9766"/>
  <c r="G23" i="9766"/>
  <c r="H23" i="9766" s="1"/>
  <c r="D23" i="9766"/>
  <c r="C23" i="9766"/>
  <c r="W22" i="9766"/>
  <c r="V22" i="9766"/>
  <c r="T22" i="9766"/>
  <c r="Q22" i="9766"/>
  <c r="N22" i="9766"/>
  <c r="M22" i="9766"/>
  <c r="L22" i="9766"/>
  <c r="J22" i="9766"/>
  <c r="I22" i="9766"/>
  <c r="G22" i="9766"/>
  <c r="H22" i="9766" s="1"/>
  <c r="D22" i="9766"/>
  <c r="C22" i="9766"/>
  <c r="W21" i="9766"/>
  <c r="V21" i="9766"/>
  <c r="T21" i="9766"/>
  <c r="Q21" i="9766"/>
  <c r="N21" i="9766"/>
  <c r="M21" i="9766"/>
  <c r="L21" i="9766"/>
  <c r="J21" i="9766"/>
  <c r="I21" i="9766"/>
  <c r="G21" i="9766"/>
  <c r="H21" i="9766" s="1"/>
  <c r="D21" i="9766"/>
  <c r="C21" i="9766"/>
  <c r="W20" i="9766"/>
  <c r="V20" i="9766"/>
  <c r="T20" i="9766"/>
  <c r="Q20" i="9766"/>
  <c r="N20" i="9766"/>
  <c r="M20" i="9766"/>
  <c r="L20" i="9766"/>
  <c r="J20" i="9766"/>
  <c r="I20" i="9766"/>
  <c r="G20" i="9766"/>
  <c r="H20" i="9766" s="1"/>
  <c r="D20" i="9766"/>
  <c r="C20" i="9766"/>
  <c r="W19" i="9766"/>
  <c r="V19" i="9766"/>
  <c r="T19" i="9766"/>
  <c r="Q19" i="9766"/>
  <c r="N19" i="9766"/>
  <c r="M19" i="9766"/>
  <c r="L19" i="9766"/>
  <c r="J19" i="9766"/>
  <c r="I19" i="9766"/>
  <c r="G19" i="9766"/>
  <c r="H19" i="9766" s="1"/>
  <c r="D19" i="9766"/>
  <c r="C19" i="9766"/>
  <c r="W18" i="9766"/>
  <c r="V18" i="9766"/>
  <c r="T18" i="9766"/>
  <c r="Q18" i="9766"/>
  <c r="N18" i="9766"/>
  <c r="M18" i="9766"/>
  <c r="L18" i="9766"/>
  <c r="J18" i="9766"/>
  <c r="I18" i="9766"/>
  <c r="G18" i="9766"/>
  <c r="H18" i="9766" s="1"/>
  <c r="D18" i="9766"/>
  <c r="C18" i="9766"/>
  <c r="E84" i="9766"/>
  <c r="V38" i="9766"/>
  <c r="U38" i="9766"/>
  <c r="T38" i="9766"/>
  <c r="S38" i="9766"/>
  <c r="R38" i="9766"/>
  <c r="Q38" i="9766"/>
  <c r="P38" i="9766"/>
  <c r="O38" i="9766"/>
  <c r="E38" i="9766"/>
  <c r="W37" i="9766"/>
  <c r="V37" i="9766"/>
  <c r="T37" i="9766"/>
  <c r="Q37" i="9766"/>
  <c r="N37" i="9766"/>
  <c r="M37" i="9766"/>
  <c r="L37" i="9766"/>
  <c r="J37" i="9766"/>
  <c r="I37" i="9766"/>
  <c r="H37" i="9766"/>
  <c r="G37" i="9766"/>
  <c r="D37" i="9766"/>
  <c r="C37" i="9766"/>
  <c r="W36" i="9766"/>
  <c r="V36" i="9766"/>
  <c r="T36" i="9766"/>
  <c r="Q36" i="9766"/>
  <c r="N36" i="9766"/>
  <c r="M36" i="9766"/>
  <c r="L36" i="9766"/>
  <c r="J36" i="9766"/>
  <c r="I36" i="9766"/>
  <c r="H36" i="9766"/>
  <c r="G36" i="9766"/>
  <c r="D36" i="9766"/>
  <c r="C36" i="9766"/>
  <c r="W35" i="9766"/>
  <c r="V35" i="9766"/>
  <c r="T35" i="9766"/>
  <c r="Q35" i="9766"/>
  <c r="N35" i="9766"/>
  <c r="M35" i="9766"/>
  <c r="L35" i="9766"/>
  <c r="J35" i="9766"/>
  <c r="I35" i="9766"/>
  <c r="H35" i="9766"/>
  <c r="G35" i="9766"/>
  <c r="D35" i="9766"/>
  <c r="C35" i="9766"/>
  <c r="W17" i="9766"/>
  <c r="V17" i="9766"/>
  <c r="T17" i="9766"/>
  <c r="Q17" i="9766"/>
  <c r="N17" i="9766"/>
  <c r="N38" i="9766" s="1"/>
  <c r="M17" i="9766"/>
  <c r="L17" i="9766"/>
  <c r="J17" i="9766"/>
  <c r="I17" i="9766"/>
  <c r="H17" i="9766"/>
  <c r="G17" i="9766"/>
  <c r="D17" i="9766"/>
  <c r="C17" i="9766"/>
  <c r="J5" i="9766"/>
  <c r="E72" i="9765"/>
  <c r="V26" i="9765"/>
  <c r="U26" i="9765"/>
  <c r="T26" i="9765"/>
  <c r="S26" i="9765"/>
  <c r="R26" i="9765"/>
  <c r="Q26" i="9765"/>
  <c r="P26" i="9765"/>
  <c r="O26" i="9765"/>
  <c r="E26" i="9765"/>
  <c r="W25" i="9765"/>
  <c r="V25" i="9765"/>
  <c r="T25" i="9765"/>
  <c r="Q25" i="9765"/>
  <c r="N25" i="9765"/>
  <c r="M25" i="9765"/>
  <c r="L25" i="9765"/>
  <c r="J25" i="9765"/>
  <c r="I25" i="9765"/>
  <c r="H25" i="9765"/>
  <c r="G25" i="9765"/>
  <c r="D25" i="9765"/>
  <c r="C25" i="9765"/>
  <c r="W24" i="9765"/>
  <c r="V24" i="9765"/>
  <c r="T24" i="9765"/>
  <c r="Q24" i="9765"/>
  <c r="N24" i="9765"/>
  <c r="M24" i="9765"/>
  <c r="L24" i="9765"/>
  <c r="J24" i="9765"/>
  <c r="I24" i="9765"/>
  <c r="G24" i="9765"/>
  <c r="H24" i="9765" s="1"/>
  <c r="D24" i="9765"/>
  <c r="C24" i="9765"/>
  <c r="W23" i="9765"/>
  <c r="V23" i="9765"/>
  <c r="T23" i="9765"/>
  <c r="Q23" i="9765"/>
  <c r="N23" i="9765"/>
  <c r="M23" i="9765"/>
  <c r="L23" i="9765"/>
  <c r="J23" i="9765"/>
  <c r="I23" i="9765"/>
  <c r="G23" i="9765"/>
  <c r="H23" i="9765" s="1"/>
  <c r="D23" i="9765"/>
  <c r="C23" i="9765"/>
  <c r="W22" i="9765"/>
  <c r="V22" i="9765"/>
  <c r="T22" i="9765"/>
  <c r="Q22" i="9765"/>
  <c r="N22" i="9765"/>
  <c r="M22" i="9765"/>
  <c r="L22" i="9765"/>
  <c r="J22" i="9765"/>
  <c r="I22" i="9765"/>
  <c r="H22" i="9765"/>
  <c r="G22" i="9765"/>
  <c r="D22" i="9765"/>
  <c r="C22" i="9765"/>
  <c r="W21" i="9765"/>
  <c r="V21" i="9765"/>
  <c r="T21" i="9765"/>
  <c r="Q21" i="9765"/>
  <c r="N21" i="9765"/>
  <c r="M21" i="9765"/>
  <c r="L21" i="9765"/>
  <c r="J21" i="9765"/>
  <c r="I21" i="9765"/>
  <c r="G21" i="9765"/>
  <c r="H21" i="9765" s="1"/>
  <c r="D21" i="9765"/>
  <c r="C21" i="9765"/>
  <c r="W20" i="9765"/>
  <c r="V20" i="9765"/>
  <c r="T20" i="9765"/>
  <c r="Q20" i="9765"/>
  <c r="N20" i="9765"/>
  <c r="M20" i="9765"/>
  <c r="L20" i="9765"/>
  <c r="J20" i="9765"/>
  <c r="I20" i="9765"/>
  <c r="H20" i="9765"/>
  <c r="G20" i="9765"/>
  <c r="D20" i="9765"/>
  <c r="C20" i="9765"/>
  <c r="W19" i="9765"/>
  <c r="V19" i="9765"/>
  <c r="T19" i="9765"/>
  <c r="Q19" i="9765"/>
  <c r="N19" i="9765"/>
  <c r="M19" i="9765"/>
  <c r="L19" i="9765"/>
  <c r="J19" i="9765"/>
  <c r="I19" i="9765"/>
  <c r="G19" i="9765"/>
  <c r="H19" i="9765" s="1"/>
  <c r="D19" i="9765"/>
  <c r="C19" i="9765"/>
  <c r="W18" i="9765"/>
  <c r="V18" i="9765"/>
  <c r="T18" i="9765"/>
  <c r="Q18" i="9765"/>
  <c r="N18" i="9765"/>
  <c r="M18" i="9765"/>
  <c r="L18" i="9765"/>
  <c r="J18" i="9765"/>
  <c r="I18" i="9765"/>
  <c r="G18" i="9765"/>
  <c r="H18" i="9765" s="1"/>
  <c r="D18" i="9765"/>
  <c r="C18" i="9765"/>
  <c r="W17" i="9765"/>
  <c r="V17" i="9765"/>
  <c r="T17" i="9765"/>
  <c r="Q17" i="9765"/>
  <c r="N17" i="9765"/>
  <c r="M17" i="9765"/>
  <c r="L17" i="9765"/>
  <c r="J17" i="9765"/>
  <c r="I17" i="9765"/>
  <c r="H17" i="9765"/>
  <c r="G17" i="9765"/>
  <c r="D17" i="9765"/>
  <c r="C17" i="9765"/>
  <c r="N26" i="9765"/>
  <c r="J5" i="9765"/>
  <c r="E37" i="9764"/>
  <c r="W34" i="9764"/>
  <c r="V34" i="9764"/>
  <c r="T34" i="9764"/>
  <c r="Q34" i="9764"/>
  <c r="N34" i="9764"/>
  <c r="M34" i="9764"/>
  <c r="L34" i="9764"/>
  <c r="J34" i="9764"/>
  <c r="I34" i="9764"/>
  <c r="G34" i="9764"/>
  <c r="H34" i="9764" s="1"/>
  <c r="D34" i="9764"/>
  <c r="C34" i="9764"/>
  <c r="W33" i="9764"/>
  <c r="V33" i="9764"/>
  <c r="T33" i="9764"/>
  <c r="Q33" i="9764"/>
  <c r="N33" i="9764"/>
  <c r="M33" i="9764"/>
  <c r="L33" i="9764"/>
  <c r="J33" i="9764"/>
  <c r="I33" i="9764"/>
  <c r="H33" i="9764"/>
  <c r="G33" i="9764"/>
  <c r="D33" i="9764"/>
  <c r="C33" i="9764"/>
  <c r="W32" i="9764"/>
  <c r="V32" i="9764"/>
  <c r="T32" i="9764"/>
  <c r="Q32" i="9764"/>
  <c r="N32" i="9764"/>
  <c r="M32" i="9764"/>
  <c r="L32" i="9764"/>
  <c r="J32" i="9764"/>
  <c r="I32" i="9764"/>
  <c r="G32" i="9764"/>
  <c r="H32" i="9764" s="1"/>
  <c r="D32" i="9764"/>
  <c r="C32" i="9764"/>
  <c r="W31" i="9764"/>
  <c r="V31" i="9764"/>
  <c r="T31" i="9764"/>
  <c r="Q31" i="9764"/>
  <c r="N31" i="9764"/>
  <c r="M31" i="9764"/>
  <c r="L31" i="9764"/>
  <c r="J31" i="9764"/>
  <c r="I31" i="9764"/>
  <c r="H31" i="9764"/>
  <c r="G31" i="9764"/>
  <c r="D31" i="9764"/>
  <c r="C31" i="9764"/>
  <c r="W22" i="9764"/>
  <c r="V22" i="9764"/>
  <c r="T22" i="9764"/>
  <c r="Q22" i="9764"/>
  <c r="N22" i="9764"/>
  <c r="M22" i="9764"/>
  <c r="L22" i="9764"/>
  <c r="J22" i="9764"/>
  <c r="I22" i="9764"/>
  <c r="G22" i="9764"/>
  <c r="H22" i="9764" s="1"/>
  <c r="D22" i="9764"/>
  <c r="C22" i="9764"/>
  <c r="W21" i="9764"/>
  <c r="V21" i="9764"/>
  <c r="T21" i="9764"/>
  <c r="Q21" i="9764"/>
  <c r="N21" i="9764"/>
  <c r="M21" i="9764"/>
  <c r="L21" i="9764"/>
  <c r="J21" i="9764"/>
  <c r="I21" i="9764"/>
  <c r="G21" i="9764"/>
  <c r="H21" i="9764" s="1"/>
  <c r="D21" i="9764"/>
  <c r="C21" i="9764"/>
  <c r="W20" i="9764"/>
  <c r="V20" i="9764"/>
  <c r="T20" i="9764"/>
  <c r="Q20" i="9764"/>
  <c r="N20" i="9764"/>
  <c r="M20" i="9764"/>
  <c r="L20" i="9764"/>
  <c r="J20" i="9764"/>
  <c r="I20" i="9764"/>
  <c r="H20" i="9764"/>
  <c r="G20" i="9764"/>
  <c r="D20" i="9764"/>
  <c r="C20" i="9764"/>
  <c r="L38" i="9766" l="1"/>
  <c r="W38" i="9766"/>
  <c r="M38" i="9766"/>
  <c r="H38" i="9766"/>
  <c r="L26" i="9765"/>
  <c r="M26" i="9765"/>
  <c r="W26" i="9765"/>
  <c r="H26" i="9765"/>
  <c r="W30" i="9764"/>
  <c r="V30" i="9764"/>
  <c r="T30" i="9764"/>
  <c r="Q30" i="9764"/>
  <c r="N30" i="9764"/>
  <c r="M30" i="9764"/>
  <c r="L30" i="9764"/>
  <c r="J30" i="9764"/>
  <c r="I30" i="9764"/>
  <c r="G30" i="9764"/>
  <c r="H30" i="9764" s="1"/>
  <c r="D30" i="9764"/>
  <c r="C30" i="9764"/>
  <c r="W29" i="9764"/>
  <c r="V29" i="9764"/>
  <c r="T29" i="9764"/>
  <c r="Q29" i="9764"/>
  <c r="N29" i="9764"/>
  <c r="M29" i="9764"/>
  <c r="L29" i="9764"/>
  <c r="J29" i="9764"/>
  <c r="I29" i="9764"/>
  <c r="G29" i="9764"/>
  <c r="H29" i="9764" s="1"/>
  <c r="D29" i="9764"/>
  <c r="C29" i="9764"/>
  <c r="W28" i="9764"/>
  <c r="V28" i="9764"/>
  <c r="T28" i="9764"/>
  <c r="Q28" i="9764"/>
  <c r="N28" i="9764"/>
  <c r="M28" i="9764"/>
  <c r="L28" i="9764"/>
  <c r="J28" i="9764"/>
  <c r="I28" i="9764"/>
  <c r="G28" i="9764"/>
  <c r="H28" i="9764" s="1"/>
  <c r="D28" i="9764"/>
  <c r="C28" i="9764"/>
  <c r="W27" i="9764"/>
  <c r="V27" i="9764"/>
  <c r="T27" i="9764"/>
  <c r="Q27" i="9764"/>
  <c r="N27" i="9764"/>
  <c r="M27" i="9764"/>
  <c r="L27" i="9764"/>
  <c r="J27" i="9764"/>
  <c r="I27" i="9764"/>
  <c r="G27" i="9764"/>
  <c r="H27" i="9764" s="1"/>
  <c r="D27" i="9764"/>
  <c r="C27" i="9764"/>
  <c r="W26" i="9764"/>
  <c r="V26" i="9764"/>
  <c r="T26" i="9764"/>
  <c r="Q26" i="9764"/>
  <c r="N26" i="9764"/>
  <c r="M26" i="9764"/>
  <c r="L26" i="9764"/>
  <c r="J26" i="9764"/>
  <c r="I26" i="9764"/>
  <c r="G26" i="9764"/>
  <c r="H26" i="9764" s="1"/>
  <c r="D26" i="9764"/>
  <c r="C26" i="9764"/>
  <c r="E83" i="9764"/>
  <c r="V37" i="9764"/>
  <c r="U37" i="9764"/>
  <c r="T37" i="9764"/>
  <c r="S37" i="9764"/>
  <c r="R37" i="9764"/>
  <c r="Q37" i="9764"/>
  <c r="P37" i="9764"/>
  <c r="O37" i="9764"/>
  <c r="W36" i="9764"/>
  <c r="V36" i="9764"/>
  <c r="T36" i="9764"/>
  <c r="Q36" i="9764"/>
  <c r="N36" i="9764"/>
  <c r="M36" i="9764"/>
  <c r="L36" i="9764"/>
  <c r="J36" i="9764"/>
  <c r="I36" i="9764"/>
  <c r="H36" i="9764"/>
  <c r="G36" i="9764"/>
  <c r="D36" i="9764"/>
  <c r="C36" i="9764"/>
  <c r="W35" i="9764"/>
  <c r="V35" i="9764"/>
  <c r="T35" i="9764"/>
  <c r="Q35" i="9764"/>
  <c r="N35" i="9764"/>
  <c r="M35" i="9764"/>
  <c r="L35" i="9764"/>
  <c r="J35" i="9764"/>
  <c r="I35" i="9764"/>
  <c r="G35" i="9764"/>
  <c r="H35" i="9764" s="1"/>
  <c r="D35" i="9764"/>
  <c r="C35" i="9764"/>
  <c r="W25" i="9764"/>
  <c r="V25" i="9764"/>
  <c r="T25" i="9764"/>
  <c r="Q25" i="9764"/>
  <c r="N25" i="9764"/>
  <c r="M25" i="9764"/>
  <c r="L25" i="9764"/>
  <c r="J25" i="9764"/>
  <c r="I25" i="9764"/>
  <c r="G25" i="9764"/>
  <c r="H25" i="9764" s="1"/>
  <c r="D25" i="9764"/>
  <c r="C25" i="9764"/>
  <c r="W24" i="9764"/>
  <c r="V24" i="9764"/>
  <c r="T24" i="9764"/>
  <c r="Q24" i="9764"/>
  <c r="N24" i="9764"/>
  <c r="M24" i="9764"/>
  <c r="L24" i="9764"/>
  <c r="J24" i="9764"/>
  <c r="I24" i="9764"/>
  <c r="G24" i="9764"/>
  <c r="H24" i="9764" s="1"/>
  <c r="D24" i="9764"/>
  <c r="C24" i="9764"/>
  <c r="W23" i="9764"/>
  <c r="V23" i="9764"/>
  <c r="T23" i="9764"/>
  <c r="Q23" i="9764"/>
  <c r="N23" i="9764"/>
  <c r="M23" i="9764"/>
  <c r="L23" i="9764"/>
  <c r="J23" i="9764"/>
  <c r="I23" i="9764"/>
  <c r="G23" i="9764"/>
  <c r="H23" i="9764" s="1"/>
  <c r="D23" i="9764"/>
  <c r="C23" i="9764"/>
  <c r="W19" i="9764"/>
  <c r="V19" i="9764"/>
  <c r="T19" i="9764"/>
  <c r="Q19" i="9764"/>
  <c r="N19" i="9764"/>
  <c r="M19" i="9764"/>
  <c r="L19" i="9764"/>
  <c r="J19" i="9764"/>
  <c r="I19" i="9764"/>
  <c r="G19" i="9764"/>
  <c r="H19" i="9764" s="1"/>
  <c r="D19" i="9764"/>
  <c r="C19" i="9764"/>
  <c r="W18" i="9764"/>
  <c r="V18" i="9764"/>
  <c r="T18" i="9764"/>
  <c r="Q18" i="9764"/>
  <c r="N18" i="9764"/>
  <c r="M18" i="9764"/>
  <c r="L18" i="9764"/>
  <c r="J18" i="9764"/>
  <c r="I18" i="9764"/>
  <c r="G18" i="9764"/>
  <c r="H18" i="9764" s="1"/>
  <c r="D18" i="9764"/>
  <c r="C18" i="9764"/>
  <c r="W17" i="9764"/>
  <c r="W37" i="9764" s="1"/>
  <c r="V17" i="9764"/>
  <c r="T17" i="9764"/>
  <c r="Q17" i="9764"/>
  <c r="N17" i="9764"/>
  <c r="N37" i="9764" s="1"/>
  <c r="M17" i="9764"/>
  <c r="M37" i="9764" s="1"/>
  <c r="L17" i="9764"/>
  <c r="L37" i="9764" s="1"/>
  <c r="J17" i="9764"/>
  <c r="I17" i="9764"/>
  <c r="H17" i="9764"/>
  <c r="H37" i="9764" s="1"/>
  <c r="G17" i="9764"/>
  <c r="D17" i="9764"/>
  <c r="C17" i="9764"/>
  <c r="J5" i="9764"/>
  <c r="E71" i="9763"/>
  <c r="V25" i="9763"/>
  <c r="U25" i="9763"/>
  <c r="T25" i="9763"/>
  <c r="S25" i="9763"/>
  <c r="R25" i="9763"/>
  <c r="Q25" i="9763"/>
  <c r="P25" i="9763"/>
  <c r="O25" i="9763"/>
  <c r="E25" i="9763"/>
  <c r="W24" i="9763"/>
  <c r="V24" i="9763"/>
  <c r="T24" i="9763"/>
  <c r="Q24" i="9763"/>
  <c r="N24" i="9763"/>
  <c r="M24" i="9763"/>
  <c r="L24" i="9763"/>
  <c r="J24" i="9763"/>
  <c r="I24" i="9763"/>
  <c r="H24" i="9763"/>
  <c r="G24" i="9763"/>
  <c r="D24" i="9763"/>
  <c r="C24" i="9763"/>
  <c r="W23" i="9763"/>
  <c r="V23" i="9763"/>
  <c r="T23" i="9763"/>
  <c r="Q23" i="9763"/>
  <c r="N23" i="9763"/>
  <c r="M23" i="9763"/>
  <c r="L23" i="9763"/>
  <c r="J23" i="9763"/>
  <c r="I23" i="9763"/>
  <c r="G23" i="9763"/>
  <c r="H23" i="9763" s="1"/>
  <c r="D23" i="9763"/>
  <c r="C23" i="9763"/>
  <c r="W22" i="9763"/>
  <c r="V22" i="9763"/>
  <c r="T22" i="9763"/>
  <c r="Q22" i="9763"/>
  <c r="N22" i="9763"/>
  <c r="M22" i="9763"/>
  <c r="L22" i="9763"/>
  <c r="J22" i="9763"/>
  <c r="I22" i="9763"/>
  <c r="G22" i="9763"/>
  <c r="H22" i="9763" s="1"/>
  <c r="D22" i="9763"/>
  <c r="C22" i="9763"/>
  <c r="W21" i="9763"/>
  <c r="V21" i="9763"/>
  <c r="T21" i="9763"/>
  <c r="Q21" i="9763"/>
  <c r="N21" i="9763"/>
  <c r="M21" i="9763"/>
  <c r="L21" i="9763"/>
  <c r="J21" i="9763"/>
  <c r="I21" i="9763"/>
  <c r="G21" i="9763"/>
  <c r="H21" i="9763" s="1"/>
  <c r="D21" i="9763"/>
  <c r="C21" i="9763"/>
  <c r="W20" i="9763"/>
  <c r="V20" i="9763"/>
  <c r="T20" i="9763"/>
  <c r="Q20" i="9763"/>
  <c r="N20" i="9763"/>
  <c r="M20" i="9763"/>
  <c r="L20" i="9763"/>
  <c r="J20" i="9763"/>
  <c r="I20" i="9763"/>
  <c r="G20" i="9763"/>
  <c r="H20" i="9763" s="1"/>
  <c r="D20" i="9763"/>
  <c r="C20" i="9763"/>
  <c r="W19" i="9763"/>
  <c r="V19" i="9763"/>
  <c r="T19" i="9763"/>
  <c r="Q19" i="9763"/>
  <c r="N19" i="9763"/>
  <c r="M19" i="9763"/>
  <c r="L19" i="9763"/>
  <c r="J19" i="9763"/>
  <c r="I19" i="9763"/>
  <c r="G19" i="9763"/>
  <c r="H19" i="9763" s="1"/>
  <c r="D19" i="9763"/>
  <c r="C19" i="9763"/>
  <c r="W18" i="9763"/>
  <c r="V18" i="9763"/>
  <c r="T18" i="9763"/>
  <c r="Q18" i="9763"/>
  <c r="N18" i="9763"/>
  <c r="M18" i="9763"/>
  <c r="L18" i="9763"/>
  <c r="J18" i="9763"/>
  <c r="I18" i="9763"/>
  <c r="G18" i="9763"/>
  <c r="H18" i="9763" s="1"/>
  <c r="D18" i="9763"/>
  <c r="C18" i="9763"/>
  <c r="W17" i="9763"/>
  <c r="V17" i="9763"/>
  <c r="T17" i="9763"/>
  <c r="Q17" i="9763"/>
  <c r="N17" i="9763"/>
  <c r="N25" i="9763" s="1"/>
  <c r="M17" i="9763"/>
  <c r="L17" i="9763"/>
  <c r="J17" i="9763"/>
  <c r="I17" i="9763"/>
  <c r="H17" i="9763"/>
  <c r="G17" i="9763"/>
  <c r="D17" i="9763"/>
  <c r="C17" i="9763"/>
  <c r="L25" i="9763"/>
  <c r="J5" i="9763"/>
  <c r="H25" i="9763" l="1"/>
  <c r="W25" i="9763"/>
  <c r="M25" i="9763"/>
  <c r="E74" i="9762"/>
  <c r="V28" i="9762"/>
  <c r="U28" i="9762"/>
  <c r="T28" i="9762"/>
  <c r="S28" i="9762"/>
  <c r="R28" i="9762"/>
  <c r="Q28" i="9762"/>
  <c r="P28" i="9762"/>
  <c r="O28" i="9762"/>
  <c r="E28" i="9762"/>
  <c r="W27" i="9762"/>
  <c r="V27" i="9762"/>
  <c r="T27" i="9762"/>
  <c r="Q27" i="9762"/>
  <c r="N27" i="9762"/>
  <c r="M27" i="9762"/>
  <c r="L27" i="9762"/>
  <c r="J27" i="9762"/>
  <c r="I27" i="9762"/>
  <c r="H27" i="9762"/>
  <c r="G27" i="9762"/>
  <c r="D27" i="9762"/>
  <c r="C27" i="9762"/>
  <c r="W26" i="9762"/>
  <c r="V26" i="9762"/>
  <c r="T26" i="9762"/>
  <c r="Q26" i="9762"/>
  <c r="N26" i="9762"/>
  <c r="M26" i="9762"/>
  <c r="L26" i="9762"/>
  <c r="J26" i="9762"/>
  <c r="I26" i="9762"/>
  <c r="G26" i="9762"/>
  <c r="H26" i="9762" s="1"/>
  <c r="D26" i="9762"/>
  <c r="C26" i="9762"/>
  <c r="W25" i="9762"/>
  <c r="V25" i="9762"/>
  <c r="T25" i="9762"/>
  <c r="Q25" i="9762"/>
  <c r="N25" i="9762"/>
  <c r="M25" i="9762"/>
  <c r="L25" i="9762"/>
  <c r="J25" i="9762"/>
  <c r="I25" i="9762"/>
  <c r="G25" i="9762"/>
  <c r="H25" i="9762" s="1"/>
  <c r="D25" i="9762"/>
  <c r="C25" i="9762"/>
  <c r="W24" i="9762"/>
  <c r="V24" i="9762"/>
  <c r="T24" i="9762"/>
  <c r="Q24" i="9762"/>
  <c r="N24" i="9762"/>
  <c r="M24" i="9762"/>
  <c r="L24" i="9762"/>
  <c r="J24" i="9762"/>
  <c r="I24" i="9762"/>
  <c r="G24" i="9762"/>
  <c r="H24" i="9762" s="1"/>
  <c r="D24" i="9762"/>
  <c r="C24" i="9762"/>
  <c r="W23" i="9762"/>
  <c r="V23" i="9762"/>
  <c r="T23" i="9762"/>
  <c r="Q23" i="9762"/>
  <c r="N23" i="9762"/>
  <c r="M23" i="9762"/>
  <c r="L23" i="9762"/>
  <c r="J23" i="9762"/>
  <c r="I23" i="9762"/>
  <c r="G23" i="9762"/>
  <c r="H23" i="9762" s="1"/>
  <c r="D23" i="9762"/>
  <c r="C23" i="9762"/>
  <c r="W22" i="9762"/>
  <c r="V22" i="9762"/>
  <c r="T22" i="9762"/>
  <c r="Q22" i="9762"/>
  <c r="N22" i="9762"/>
  <c r="M22" i="9762"/>
  <c r="L22" i="9762"/>
  <c r="J22" i="9762"/>
  <c r="I22" i="9762"/>
  <c r="G22" i="9762"/>
  <c r="H22" i="9762" s="1"/>
  <c r="D22" i="9762"/>
  <c r="C22" i="9762"/>
  <c r="W21" i="9762"/>
  <c r="V21" i="9762"/>
  <c r="T21" i="9762"/>
  <c r="Q21" i="9762"/>
  <c r="N21" i="9762"/>
  <c r="M21" i="9762"/>
  <c r="L21" i="9762"/>
  <c r="J21" i="9762"/>
  <c r="I21" i="9762"/>
  <c r="G21" i="9762"/>
  <c r="H21" i="9762" s="1"/>
  <c r="D21" i="9762"/>
  <c r="C21" i="9762"/>
  <c r="W20" i="9762"/>
  <c r="V20" i="9762"/>
  <c r="T20" i="9762"/>
  <c r="Q20" i="9762"/>
  <c r="N20" i="9762"/>
  <c r="M20" i="9762"/>
  <c r="L20" i="9762"/>
  <c r="J20" i="9762"/>
  <c r="I20" i="9762"/>
  <c r="G20" i="9762"/>
  <c r="H20" i="9762" s="1"/>
  <c r="D20" i="9762"/>
  <c r="C20" i="9762"/>
  <c r="W19" i="9762"/>
  <c r="V19" i="9762"/>
  <c r="T19" i="9762"/>
  <c r="Q19" i="9762"/>
  <c r="N19" i="9762"/>
  <c r="M19" i="9762"/>
  <c r="L19" i="9762"/>
  <c r="J19" i="9762"/>
  <c r="I19" i="9762"/>
  <c r="G19" i="9762"/>
  <c r="H19" i="9762" s="1"/>
  <c r="D19" i="9762"/>
  <c r="C19" i="9762"/>
  <c r="W18" i="9762"/>
  <c r="V18" i="9762"/>
  <c r="T18" i="9762"/>
  <c r="Q18" i="9762"/>
  <c r="N18" i="9762"/>
  <c r="M18" i="9762"/>
  <c r="L18" i="9762"/>
  <c r="J18" i="9762"/>
  <c r="I18" i="9762"/>
  <c r="G18" i="9762"/>
  <c r="H18" i="9762" s="1"/>
  <c r="D18" i="9762"/>
  <c r="C18" i="9762"/>
  <c r="W17" i="9762"/>
  <c r="V17" i="9762"/>
  <c r="T17" i="9762"/>
  <c r="Q17" i="9762"/>
  <c r="N17" i="9762"/>
  <c r="N28" i="9762" s="1"/>
  <c r="M17" i="9762"/>
  <c r="L17" i="9762"/>
  <c r="J17" i="9762"/>
  <c r="I17" i="9762"/>
  <c r="H17" i="9762"/>
  <c r="G17" i="9762"/>
  <c r="D17" i="9762"/>
  <c r="C17" i="9762"/>
  <c r="J5" i="9762"/>
  <c r="W28" i="9762" l="1"/>
  <c r="M28" i="9762"/>
  <c r="L28" i="9762"/>
  <c r="H28" i="9762"/>
  <c r="C30" i="9760" l="1"/>
  <c r="W29" i="9760"/>
  <c r="V29" i="9760"/>
  <c r="T29" i="9760"/>
  <c r="Q29" i="9760"/>
  <c r="N29" i="9760"/>
  <c r="M29" i="9760"/>
  <c r="L29" i="9760"/>
  <c r="J29" i="9760"/>
  <c r="I29" i="9760"/>
  <c r="G29" i="9760"/>
  <c r="H29" i="9760" s="1"/>
  <c r="D29" i="9760"/>
  <c r="C29" i="9760"/>
  <c r="W21" i="9760"/>
  <c r="V21" i="9760"/>
  <c r="T21" i="9760"/>
  <c r="Q21" i="9760"/>
  <c r="N21" i="9760"/>
  <c r="M21" i="9760"/>
  <c r="L21" i="9760"/>
  <c r="J21" i="9760"/>
  <c r="I21" i="9760"/>
  <c r="G21" i="9760"/>
  <c r="H21" i="9760" s="1"/>
  <c r="D21" i="9760"/>
  <c r="C21" i="9760"/>
  <c r="W20" i="9760"/>
  <c r="V20" i="9760"/>
  <c r="T20" i="9760"/>
  <c r="Q20" i="9760"/>
  <c r="N20" i="9760"/>
  <c r="M20" i="9760"/>
  <c r="L20" i="9760"/>
  <c r="J20" i="9760"/>
  <c r="I20" i="9760"/>
  <c r="G20" i="9760"/>
  <c r="H20" i="9760" s="1"/>
  <c r="D20" i="9760"/>
  <c r="C20" i="9760"/>
  <c r="W19" i="9760"/>
  <c r="V19" i="9760"/>
  <c r="T19" i="9760"/>
  <c r="Q19" i="9760"/>
  <c r="N19" i="9760"/>
  <c r="M19" i="9760"/>
  <c r="L19" i="9760"/>
  <c r="J19" i="9760"/>
  <c r="I19" i="9760"/>
  <c r="H19" i="9760"/>
  <c r="G19" i="9760"/>
  <c r="D19" i="9760"/>
  <c r="C19" i="9760"/>
  <c r="W32" i="9760" l="1"/>
  <c r="V32" i="9760"/>
  <c r="T32" i="9760"/>
  <c r="Q32" i="9760"/>
  <c r="N32" i="9760"/>
  <c r="M32" i="9760"/>
  <c r="L32" i="9760"/>
  <c r="J32" i="9760"/>
  <c r="I32" i="9760"/>
  <c r="G32" i="9760"/>
  <c r="H32" i="9760" s="1"/>
  <c r="D32" i="9760"/>
  <c r="C32" i="9760"/>
  <c r="W31" i="9760"/>
  <c r="V31" i="9760"/>
  <c r="T31" i="9760"/>
  <c r="Q31" i="9760"/>
  <c r="N31" i="9760"/>
  <c r="M31" i="9760"/>
  <c r="L31" i="9760"/>
  <c r="J31" i="9760"/>
  <c r="I31" i="9760"/>
  <c r="G31" i="9760"/>
  <c r="H31" i="9760" s="1"/>
  <c r="D31" i="9760"/>
  <c r="C31" i="9760"/>
  <c r="W30" i="9760"/>
  <c r="V30" i="9760"/>
  <c r="T30" i="9760"/>
  <c r="Q30" i="9760"/>
  <c r="N30" i="9760"/>
  <c r="M30" i="9760"/>
  <c r="L30" i="9760"/>
  <c r="J30" i="9760"/>
  <c r="I30" i="9760"/>
  <c r="G30" i="9760"/>
  <c r="H30" i="9760" s="1"/>
  <c r="D30" i="9760"/>
  <c r="W28" i="9760"/>
  <c r="V28" i="9760"/>
  <c r="T28" i="9760"/>
  <c r="Q28" i="9760"/>
  <c r="N28" i="9760"/>
  <c r="M28" i="9760"/>
  <c r="L28" i="9760"/>
  <c r="J28" i="9760"/>
  <c r="I28" i="9760"/>
  <c r="G28" i="9760"/>
  <c r="H28" i="9760" s="1"/>
  <c r="D28" i="9760"/>
  <c r="C28" i="9760"/>
  <c r="W27" i="9760"/>
  <c r="V27" i="9760"/>
  <c r="T27" i="9760"/>
  <c r="Q27" i="9760"/>
  <c r="N27" i="9760"/>
  <c r="M27" i="9760"/>
  <c r="L27" i="9760"/>
  <c r="J27" i="9760"/>
  <c r="I27" i="9760"/>
  <c r="G27" i="9760"/>
  <c r="H27" i="9760" s="1"/>
  <c r="D27" i="9760"/>
  <c r="C27" i="9760"/>
  <c r="E81" i="9760" l="1"/>
  <c r="V35" i="9760"/>
  <c r="U35" i="9760"/>
  <c r="T35" i="9760"/>
  <c r="S35" i="9760"/>
  <c r="R35" i="9760"/>
  <c r="Q35" i="9760"/>
  <c r="P35" i="9760"/>
  <c r="O35" i="9760"/>
  <c r="E35" i="9760"/>
  <c r="W34" i="9760"/>
  <c r="V34" i="9760"/>
  <c r="T34" i="9760"/>
  <c r="Q34" i="9760"/>
  <c r="N34" i="9760"/>
  <c r="M34" i="9760"/>
  <c r="L34" i="9760"/>
  <c r="J34" i="9760"/>
  <c r="I34" i="9760"/>
  <c r="H34" i="9760"/>
  <c r="G34" i="9760"/>
  <c r="D34" i="9760"/>
  <c r="C34" i="9760"/>
  <c r="W33" i="9760"/>
  <c r="V33" i="9760"/>
  <c r="T33" i="9760"/>
  <c r="Q33" i="9760"/>
  <c r="N33" i="9760"/>
  <c r="M33" i="9760"/>
  <c r="L33" i="9760"/>
  <c r="J33" i="9760"/>
  <c r="I33" i="9760"/>
  <c r="G33" i="9760"/>
  <c r="H33" i="9760" s="1"/>
  <c r="D33" i="9760"/>
  <c r="C33" i="9760"/>
  <c r="W26" i="9760"/>
  <c r="V26" i="9760"/>
  <c r="T26" i="9760"/>
  <c r="Q26" i="9760"/>
  <c r="N26" i="9760"/>
  <c r="M26" i="9760"/>
  <c r="L26" i="9760"/>
  <c r="J26" i="9760"/>
  <c r="I26" i="9760"/>
  <c r="G26" i="9760"/>
  <c r="H26" i="9760" s="1"/>
  <c r="D26" i="9760"/>
  <c r="C26" i="9760"/>
  <c r="W25" i="9760"/>
  <c r="V25" i="9760"/>
  <c r="T25" i="9760"/>
  <c r="Q25" i="9760"/>
  <c r="N25" i="9760"/>
  <c r="M25" i="9760"/>
  <c r="L25" i="9760"/>
  <c r="J25" i="9760"/>
  <c r="I25" i="9760"/>
  <c r="G25" i="9760"/>
  <c r="H25" i="9760" s="1"/>
  <c r="D25" i="9760"/>
  <c r="C25" i="9760"/>
  <c r="W24" i="9760"/>
  <c r="V24" i="9760"/>
  <c r="T24" i="9760"/>
  <c r="Q24" i="9760"/>
  <c r="N24" i="9760"/>
  <c r="M24" i="9760"/>
  <c r="L24" i="9760"/>
  <c r="J24" i="9760"/>
  <c r="I24" i="9760"/>
  <c r="G24" i="9760"/>
  <c r="H24" i="9760" s="1"/>
  <c r="D24" i="9760"/>
  <c r="C24" i="9760"/>
  <c r="W23" i="9760"/>
  <c r="V23" i="9760"/>
  <c r="T23" i="9760"/>
  <c r="Q23" i="9760"/>
  <c r="N23" i="9760"/>
  <c r="M23" i="9760"/>
  <c r="L23" i="9760"/>
  <c r="J23" i="9760"/>
  <c r="I23" i="9760"/>
  <c r="G23" i="9760"/>
  <c r="H23" i="9760" s="1"/>
  <c r="D23" i="9760"/>
  <c r="C23" i="9760"/>
  <c r="W22" i="9760"/>
  <c r="V22" i="9760"/>
  <c r="T22" i="9760"/>
  <c r="Q22" i="9760"/>
  <c r="N22" i="9760"/>
  <c r="M22" i="9760"/>
  <c r="L22" i="9760"/>
  <c r="J22" i="9760"/>
  <c r="I22" i="9760"/>
  <c r="G22" i="9760"/>
  <c r="H22" i="9760" s="1"/>
  <c r="D22" i="9760"/>
  <c r="C22" i="9760"/>
  <c r="W18" i="9760"/>
  <c r="V18" i="9760"/>
  <c r="T18" i="9760"/>
  <c r="Q18" i="9760"/>
  <c r="N18" i="9760"/>
  <c r="M18" i="9760"/>
  <c r="L18" i="9760"/>
  <c r="J18" i="9760"/>
  <c r="I18" i="9760"/>
  <c r="G18" i="9760"/>
  <c r="H18" i="9760" s="1"/>
  <c r="D18" i="9760"/>
  <c r="C18" i="9760"/>
  <c r="W17" i="9760"/>
  <c r="V17" i="9760"/>
  <c r="T17" i="9760"/>
  <c r="Q17" i="9760"/>
  <c r="N17" i="9760"/>
  <c r="N35" i="9760" s="1"/>
  <c r="M17" i="9760"/>
  <c r="L17" i="9760"/>
  <c r="J17" i="9760"/>
  <c r="I17" i="9760"/>
  <c r="H17" i="9760"/>
  <c r="G17" i="9760"/>
  <c r="D17" i="9760"/>
  <c r="C17" i="9760"/>
  <c r="J5" i="9760"/>
  <c r="W35" i="9760" l="1"/>
  <c r="M35" i="9760"/>
  <c r="L35" i="9760"/>
  <c r="H35" i="9760"/>
  <c r="W25" i="9759" l="1"/>
  <c r="V25" i="9759"/>
  <c r="T25" i="9759"/>
  <c r="Q25" i="9759"/>
  <c r="N25" i="9759"/>
  <c r="M25" i="9759"/>
  <c r="L25" i="9759"/>
  <c r="J25" i="9759"/>
  <c r="I25" i="9759"/>
  <c r="G25" i="9759"/>
  <c r="H25" i="9759" s="1"/>
  <c r="D25" i="9759"/>
  <c r="C25" i="9759"/>
  <c r="W24" i="9759"/>
  <c r="V24" i="9759"/>
  <c r="T24" i="9759"/>
  <c r="Q24" i="9759"/>
  <c r="N24" i="9759"/>
  <c r="M24" i="9759"/>
  <c r="L24" i="9759"/>
  <c r="J24" i="9759"/>
  <c r="I24" i="9759"/>
  <c r="G24" i="9759"/>
  <c r="H24" i="9759" s="1"/>
  <c r="D24" i="9759"/>
  <c r="C24" i="9759"/>
  <c r="W23" i="9759"/>
  <c r="V23" i="9759"/>
  <c r="T23" i="9759"/>
  <c r="Q23" i="9759"/>
  <c r="N23" i="9759"/>
  <c r="M23" i="9759"/>
  <c r="L23" i="9759"/>
  <c r="J23" i="9759"/>
  <c r="I23" i="9759"/>
  <c r="G23" i="9759"/>
  <c r="H23" i="9759" s="1"/>
  <c r="D23" i="9759"/>
  <c r="C23" i="9759"/>
  <c r="E74" i="9759"/>
  <c r="V28" i="9759"/>
  <c r="U28" i="9759"/>
  <c r="T28" i="9759"/>
  <c r="S28" i="9759"/>
  <c r="R28" i="9759"/>
  <c r="Q28" i="9759"/>
  <c r="P28" i="9759"/>
  <c r="O28" i="9759"/>
  <c r="E28" i="9759"/>
  <c r="W27" i="9759"/>
  <c r="V27" i="9759"/>
  <c r="T27" i="9759"/>
  <c r="Q27" i="9759"/>
  <c r="N27" i="9759"/>
  <c r="M27" i="9759"/>
  <c r="L27" i="9759"/>
  <c r="J27" i="9759"/>
  <c r="I27" i="9759"/>
  <c r="H27" i="9759"/>
  <c r="G27" i="9759"/>
  <c r="D27" i="9759"/>
  <c r="C27" i="9759"/>
  <c r="W26" i="9759"/>
  <c r="V26" i="9759"/>
  <c r="T26" i="9759"/>
  <c r="Q26" i="9759"/>
  <c r="N26" i="9759"/>
  <c r="M26" i="9759"/>
  <c r="L26" i="9759"/>
  <c r="J26" i="9759"/>
  <c r="I26" i="9759"/>
  <c r="G26" i="9759"/>
  <c r="H26" i="9759" s="1"/>
  <c r="D26" i="9759"/>
  <c r="C26" i="9759"/>
  <c r="W22" i="9759"/>
  <c r="V22" i="9759"/>
  <c r="T22" i="9759"/>
  <c r="Q22" i="9759"/>
  <c r="N22" i="9759"/>
  <c r="M22" i="9759"/>
  <c r="L22" i="9759"/>
  <c r="J22" i="9759"/>
  <c r="I22" i="9759"/>
  <c r="G22" i="9759"/>
  <c r="H22" i="9759" s="1"/>
  <c r="D22" i="9759"/>
  <c r="C22" i="9759"/>
  <c r="W21" i="9759"/>
  <c r="V21" i="9759"/>
  <c r="T21" i="9759"/>
  <c r="Q21" i="9759"/>
  <c r="N21" i="9759"/>
  <c r="M21" i="9759"/>
  <c r="L21" i="9759"/>
  <c r="J21" i="9759"/>
  <c r="I21" i="9759"/>
  <c r="G21" i="9759"/>
  <c r="H21" i="9759" s="1"/>
  <c r="D21" i="9759"/>
  <c r="C21" i="9759"/>
  <c r="W20" i="9759"/>
  <c r="V20" i="9759"/>
  <c r="T20" i="9759"/>
  <c r="Q20" i="9759"/>
  <c r="N20" i="9759"/>
  <c r="M20" i="9759"/>
  <c r="L20" i="9759"/>
  <c r="J20" i="9759"/>
  <c r="I20" i="9759"/>
  <c r="H20" i="9759"/>
  <c r="G20" i="9759"/>
  <c r="D20" i="9759"/>
  <c r="C20" i="9759"/>
  <c r="W19" i="9759"/>
  <c r="V19" i="9759"/>
  <c r="T19" i="9759"/>
  <c r="Q19" i="9759"/>
  <c r="N19" i="9759"/>
  <c r="M19" i="9759"/>
  <c r="L19" i="9759"/>
  <c r="J19" i="9759"/>
  <c r="I19" i="9759"/>
  <c r="G19" i="9759"/>
  <c r="H19" i="9759" s="1"/>
  <c r="D19" i="9759"/>
  <c r="C19" i="9759"/>
  <c r="W18" i="9759"/>
  <c r="V18" i="9759"/>
  <c r="T18" i="9759"/>
  <c r="Q18" i="9759"/>
  <c r="N18" i="9759"/>
  <c r="M18" i="9759"/>
  <c r="L18" i="9759"/>
  <c r="J18" i="9759"/>
  <c r="I18" i="9759"/>
  <c r="G18" i="9759"/>
  <c r="H18" i="9759" s="1"/>
  <c r="D18" i="9759"/>
  <c r="C18" i="9759"/>
  <c r="W17" i="9759"/>
  <c r="V17" i="9759"/>
  <c r="T17" i="9759"/>
  <c r="Q17" i="9759"/>
  <c r="N17" i="9759"/>
  <c r="N28" i="9759" s="1"/>
  <c r="M17" i="9759"/>
  <c r="L17" i="9759"/>
  <c r="J17" i="9759"/>
  <c r="I17" i="9759"/>
  <c r="H17" i="9759"/>
  <c r="G17" i="9759"/>
  <c r="D17" i="9759"/>
  <c r="C17" i="9759"/>
  <c r="J5" i="9759"/>
  <c r="L28" i="9759" l="1"/>
  <c r="W28" i="9759"/>
  <c r="M28" i="9759"/>
  <c r="H28" i="9759"/>
  <c r="W28" i="9758" l="1"/>
  <c r="V28" i="9758"/>
  <c r="T28" i="9758"/>
  <c r="Q28" i="9758"/>
  <c r="N28" i="9758"/>
  <c r="M28" i="9758"/>
  <c r="L28" i="9758"/>
  <c r="J28" i="9758"/>
  <c r="I28" i="9758"/>
  <c r="G28" i="9758"/>
  <c r="H28" i="9758" s="1"/>
  <c r="D28" i="9758"/>
  <c r="C28" i="9758"/>
  <c r="W27" i="9758"/>
  <c r="V27" i="9758"/>
  <c r="T27" i="9758"/>
  <c r="Q27" i="9758"/>
  <c r="N27" i="9758"/>
  <c r="M27" i="9758"/>
  <c r="L27" i="9758"/>
  <c r="J27" i="9758"/>
  <c r="I27" i="9758"/>
  <c r="G27" i="9758"/>
  <c r="H27" i="9758" s="1"/>
  <c r="D27" i="9758"/>
  <c r="C27" i="9758"/>
  <c r="W26" i="9758"/>
  <c r="V26" i="9758"/>
  <c r="T26" i="9758"/>
  <c r="Q26" i="9758"/>
  <c r="N26" i="9758"/>
  <c r="M26" i="9758"/>
  <c r="L26" i="9758"/>
  <c r="J26" i="9758"/>
  <c r="I26" i="9758"/>
  <c r="G26" i="9758"/>
  <c r="H26" i="9758" s="1"/>
  <c r="D26" i="9758"/>
  <c r="C26" i="9758"/>
  <c r="W25" i="9758"/>
  <c r="V25" i="9758"/>
  <c r="T25" i="9758"/>
  <c r="Q25" i="9758"/>
  <c r="N25" i="9758"/>
  <c r="M25" i="9758"/>
  <c r="L25" i="9758"/>
  <c r="J25" i="9758"/>
  <c r="I25" i="9758"/>
  <c r="G25" i="9758"/>
  <c r="H25" i="9758" s="1"/>
  <c r="D25" i="9758"/>
  <c r="C25" i="9758"/>
  <c r="W24" i="9758"/>
  <c r="V24" i="9758"/>
  <c r="T24" i="9758"/>
  <c r="Q24" i="9758"/>
  <c r="N24" i="9758"/>
  <c r="M24" i="9758"/>
  <c r="L24" i="9758"/>
  <c r="J24" i="9758"/>
  <c r="I24" i="9758"/>
  <c r="G24" i="9758"/>
  <c r="H24" i="9758" s="1"/>
  <c r="D24" i="9758"/>
  <c r="C24" i="9758"/>
  <c r="W23" i="9758"/>
  <c r="V23" i="9758"/>
  <c r="T23" i="9758"/>
  <c r="Q23" i="9758"/>
  <c r="N23" i="9758"/>
  <c r="M23" i="9758"/>
  <c r="L23" i="9758"/>
  <c r="J23" i="9758"/>
  <c r="I23" i="9758"/>
  <c r="G23" i="9758"/>
  <c r="H23" i="9758" s="1"/>
  <c r="D23" i="9758"/>
  <c r="C23" i="9758"/>
  <c r="W22" i="9758"/>
  <c r="V22" i="9758"/>
  <c r="T22" i="9758"/>
  <c r="Q22" i="9758"/>
  <c r="N22" i="9758"/>
  <c r="M22" i="9758"/>
  <c r="L22" i="9758"/>
  <c r="J22" i="9758"/>
  <c r="I22" i="9758"/>
  <c r="G22" i="9758"/>
  <c r="H22" i="9758" s="1"/>
  <c r="D22" i="9758"/>
  <c r="C22" i="9758"/>
  <c r="W21" i="9758"/>
  <c r="V21" i="9758"/>
  <c r="T21" i="9758"/>
  <c r="Q21" i="9758"/>
  <c r="N21" i="9758"/>
  <c r="M21" i="9758"/>
  <c r="L21" i="9758"/>
  <c r="J21" i="9758"/>
  <c r="I21" i="9758"/>
  <c r="G21" i="9758"/>
  <c r="H21" i="9758" s="1"/>
  <c r="D21" i="9758"/>
  <c r="C21" i="9758"/>
  <c r="W20" i="9758" l="1"/>
  <c r="V20" i="9758"/>
  <c r="T20" i="9758"/>
  <c r="Q20" i="9758"/>
  <c r="N20" i="9758"/>
  <c r="M20" i="9758"/>
  <c r="L20" i="9758"/>
  <c r="J20" i="9758"/>
  <c r="I20" i="9758"/>
  <c r="G20" i="9758"/>
  <c r="H20" i="9758" s="1"/>
  <c r="D20" i="9758"/>
  <c r="C20" i="9758"/>
  <c r="W19" i="9758"/>
  <c r="V19" i="9758"/>
  <c r="T19" i="9758"/>
  <c r="Q19" i="9758"/>
  <c r="N19" i="9758"/>
  <c r="M19" i="9758"/>
  <c r="L19" i="9758"/>
  <c r="J19" i="9758"/>
  <c r="I19" i="9758"/>
  <c r="H19" i="9758"/>
  <c r="G19" i="9758"/>
  <c r="D19" i="9758"/>
  <c r="C19" i="9758"/>
  <c r="W30" i="9758"/>
  <c r="V30" i="9758"/>
  <c r="T30" i="9758"/>
  <c r="Q30" i="9758"/>
  <c r="N30" i="9758"/>
  <c r="M30" i="9758"/>
  <c r="L30" i="9758"/>
  <c r="J30" i="9758"/>
  <c r="I30" i="9758"/>
  <c r="G30" i="9758"/>
  <c r="H30" i="9758" s="1"/>
  <c r="D30" i="9758"/>
  <c r="C30" i="9758"/>
  <c r="E32" i="9758" l="1"/>
  <c r="E78" i="9758"/>
  <c r="V32" i="9758"/>
  <c r="U32" i="9758"/>
  <c r="T32" i="9758"/>
  <c r="S32" i="9758"/>
  <c r="R32" i="9758"/>
  <c r="Q32" i="9758"/>
  <c r="P32" i="9758"/>
  <c r="O32" i="9758"/>
  <c r="W31" i="9758"/>
  <c r="V31" i="9758"/>
  <c r="T31" i="9758"/>
  <c r="Q31" i="9758"/>
  <c r="N31" i="9758"/>
  <c r="M31" i="9758"/>
  <c r="L31" i="9758"/>
  <c r="J31" i="9758"/>
  <c r="I31" i="9758"/>
  <c r="H31" i="9758"/>
  <c r="G31" i="9758"/>
  <c r="D31" i="9758"/>
  <c r="C31" i="9758"/>
  <c r="W18" i="9758"/>
  <c r="V18" i="9758"/>
  <c r="T18" i="9758"/>
  <c r="Q18" i="9758"/>
  <c r="N18" i="9758"/>
  <c r="M18" i="9758"/>
  <c r="L18" i="9758"/>
  <c r="J18" i="9758"/>
  <c r="I18" i="9758"/>
  <c r="G18" i="9758"/>
  <c r="H18" i="9758" s="1"/>
  <c r="D18" i="9758"/>
  <c r="C18" i="9758"/>
  <c r="W17" i="9758"/>
  <c r="V17" i="9758"/>
  <c r="T17" i="9758"/>
  <c r="Q17" i="9758"/>
  <c r="N17" i="9758"/>
  <c r="M17" i="9758"/>
  <c r="L17" i="9758"/>
  <c r="J17" i="9758"/>
  <c r="I17" i="9758"/>
  <c r="H17" i="9758"/>
  <c r="G17" i="9758"/>
  <c r="D17" i="9758"/>
  <c r="C17" i="9758"/>
  <c r="W29" i="9758"/>
  <c r="V29" i="9758"/>
  <c r="T29" i="9758"/>
  <c r="Q29" i="9758"/>
  <c r="N29" i="9758"/>
  <c r="N32" i="9758" s="1"/>
  <c r="M29" i="9758"/>
  <c r="L29" i="9758"/>
  <c r="J29" i="9758"/>
  <c r="I29" i="9758"/>
  <c r="H29" i="9758"/>
  <c r="G29" i="9758"/>
  <c r="D29" i="9758"/>
  <c r="C29" i="9758"/>
  <c r="J5" i="9758"/>
  <c r="E74" i="9757"/>
  <c r="V28" i="9757"/>
  <c r="U28" i="9757"/>
  <c r="T28" i="9757"/>
  <c r="S28" i="9757"/>
  <c r="R28" i="9757"/>
  <c r="Q28" i="9757"/>
  <c r="P28" i="9757"/>
  <c r="O28" i="9757"/>
  <c r="E28" i="9757"/>
  <c r="W27" i="9757"/>
  <c r="V27" i="9757"/>
  <c r="T27" i="9757"/>
  <c r="Q27" i="9757"/>
  <c r="N27" i="9757"/>
  <c r="M27" i="9757"/>
  <c r="L27" i="9757"/>
  <c r="J27" i="9757"/>
  <c r="I27" i="9757"/>
  <c r="H27" i="9757"/>
  <c r="G27" i="9757"/>
  <c r="D27" i="9757"/>
  <c r="C27" i="9757"/>
  <c r="W26" i="9757"/>
  <c r="V26" i="9757"/>
  <c r="T26" i="9757"/>
  <c r="Q26" i="9757"/>
  <c r="N26" i="9757"/>
  <c r="M26" i="9757"/>
  <c r="L26" i="9757"/>
  <c r="J26" i="9757"/>
  <c r="I26" i="9757"/>
  <c r="H26" i="9757"/>
  <c r="G26" i="9757"/>
  <c r="D26" i="9757"/>
  <c r="C26" i="9757"/>
  <c r="W25" i="9757"/>
  <c r="V25" i="9757"/>
  <c r="T25" i="9757"/>
  <c r="Q25" i="9757"/>
  <c r="N25" i="9757"/>
  <c r="M25" i="9757"/>
  <c r="L25" i="9757"/>
  <c r="J25" i="9757"/>
  <c r="I25" i="9757"/>
  <c r="G25" i="9757"/>
  <c r="H25" i="9757" s="1"/>
  <c r="D25" i="9757"/>
  <c r="C25" i="9757"/>
  <c r="W24" i="9757"/>
  <c r="V24" i="9757"/>
  <c r="T24" i="9757"/>
  <c r="Q24" i="9757"/>
  <c r="N24" i="9757"/>
  <c r="M24" i="9757"/>
  <c r="L24" i="9757"/>
  <c r="J24" i="9757"/>
  <c r="I24" i="9757"/>
  <c r="G24" i="9757"/>
  <c r="H24" i="9757" s="1"/>
  <c r="D24" i="9757"/>
  <c r="C24" i="9757"/>
  <c r="W23" i="9757"/>
  <c r="V23" i="9757"/>
  <c r="T23" i="9757"/>
  <c r="Q23" i="9757"/>
  <c r="N23" i="9757"/>
  <c r="M23" i="9757"/>
  <c r="L23" i="9757"/>
  <c r="J23" i="9757"/>
  <c r="I23" i="9757"/>
  <c r="G23" i="9757"/>
  <c r="H23" i="9757" s="1"/>
  <c r="D23" i="9757"/>
  <c r="C23" i="9757"/>
  <c r="W22" i="9757"/>
  <c r="V22" i="9757"/>
  <c r="T22" i="9757"/>
  <c r="Q22" i="9757"/>
  <c r="N22" i="9757"/>
  <c r="M22" i="9757"/>
  <c r="L22" i="9757"/>
  <c r="J22" i="9757"/>
  <c r="I22" i="9757"/>
  <c r="H22" i="9757"/>
  <c r="G22" i="9757"/>
  <c r="D22" i="9757"/>
  <c r="C22" i="9757"/>
  <c r="W21" i="9757"/>
  <c r="V21" i="9757"/>
  <c r="T21" i="9757"/>
  <c r="Q21" i="9757"/>
  <c r="N21" i="9757"/>
  <c r="M21" i="9757"/>
  <c r="L21" i="9757"/>
  <c r="J21" i="9757"/>
  <c r="I21" i="9757"/>
  <c r="G21" i="9757"/>
  <c r="H21" i="9757" s="1"/>
  <c r="D21" i="9757"/>
  <c r="C21" i="9757"/>
  <c r="W20" i="9757"/>
  <c r="V20" i="9757"/>
  <c r="T20" i="9757"/>
  <c r="Q20" i="9757"/>
  <c r="N20" i="9757"/>
  <c r="M20" i="9757"/>
  <c r="L20" i="9757"/>
  <c r="J20" i="9757"/>
  <c r="I20" i="9757"/>
  <c r="G20" i="9757"/>
  <c r="H20" i="9757" s="1"/>
  <c r="D20" i="9757"/>
  <c r="C20" i="9757"/>
  <c r="W19" i="9757"/>
  <c r="V19" i="9757"/>
  <c r="T19" i="9757"/>
  <c r="Q19" i="9757"/>
  <c r="N19" i="9757"/>
  <c r="M19" i="9757"/>
  <c r="L19" i="9757"/>
  <c r="J19" i="9757"/>
  <c r="I19" i="9757"/>
  <c r="G19" i="9757"/>
  <c r="H19" i="9757" s="1"/>
  <c r="D19" i="9757"/>
  <c r="C19" i="9757"/>
  <c r="W18" i="9757"/>
  <c r="V18" i="9757"/>
  <c r="T18" i="9757"/>
  <c r="Q18" i="9757"/>
  <c r="N18" i="9757"/>
  <c r="M18" i="9757"/>
  <c r="L18" i="9757"/>
  <c r="J18" i="9757"/>
  <c r="I18" i="9757"/>
  <c r="G18" i="9757"/>
  <c r="H18" i="9757" s="1"/>
  <c r="D18" i="9757"/>
  <c r="C18" i="9757"/>
  <c r="W17" i="9757"/>
  <c r="V17" i="9757"/>
  <c r="T17" i="9757"/>
  <c r="Q17" i="9757"/>
  <c r="N17" i="9757"/>
  <c r="N28" i="9757" s="1"/>
  <c r="M17" i="9757"/>
  <c r="L17" i="9757"/>
  <c r="J17" i="9757"/>
  <c r="I17" i="9757"/>
  <c r="H17" i="9757"/>
  <c r="G17" i="9757"/>
  <c r="D17" i="9757"/>
  <c r="C17" i="9757"/>
  <c r="J5" i="9757"/>
  <c r="W27" i="9756"/>
  <c r="V27" i="9756"/>
  <c r="T27" i="9756"/>
  <c r="Q27" i="9756"/>
  <c r="N27" i="9756"/>
  <c r="M27" i="9756"/>
  <c r="L27" i="9756"/>
  <c r="J27" i="9756"/>
  <c r="I27" i="9756"/>
  <c r="G27" i="9756"/>
  <c r="H27" i="9756" s="1"/>
  <c r="D27" i="9756"/>
  <c r="C27" i="9756"/>
  <c r="W26" i="9756"/>
  <c r="V26" i="9756"/>
  <c r="T26" i="9756"/>
  <c r="Q26" i="9756"/>
  <c r="N26" i="9756"/>
  <c r="M26" i="9756"/>
  <c r="L26" i="9756"/>
  <c r="J26" i="9756"/>
  <c r="I26" i="9756"/>
  <c r="G26" i="9756"/>
  <c r="H26" i="9756" s="1"/>
  <c r="D26" i="9756"/>
  <c r="C26" i="9756"/>
  <c r="W25" i="9756"/>
  <c r="V25" i="9756"/>
  <c r="T25" i="9756"/>
  <c r="Q25" i="9756"/>
  <c r="N25" i="9756"/>
  <c r="M25" i="9756"/>
  <c r="L25" i="9756"/>
  <c r="J25" i="9756"/>
  <c r="I25" i="9756"/>
  <c r="G25" i="9756"/>
  <c r="H25" i="9756" s="1"/>
  <c r="D25" i="9756"/>
  <c r="C25" i="9756"/>
  <c r="W20" i="9756"/>
  <c r="V20" i="9756"/>
  <c r="T20" i="9756"/>
  <c r="Q20" i="9756"/>
  <c r="N20" i="9756"/>
  <c r="M20" i="9756"/>
  <c r="L20" i="9756"/>
  <c r="J20" i="9756"/>
  <c r="I20" i="9756"/>
  <c r="G20" i="9756"/>
  <c r="H20" i="9756" s="1"/>
  <c r="D20" i="9756"/>
  <c r="C20" i="9756"/>
  <c r="W19" i="9756"/>
  <c r="V19" i="9756"/>
  <c r="T19" i="9756"/>
  <c r="Q19" i="9756"/>
  <c r="N19" i="9756"/>
  <c r="M19" i="9756"/>
  <c r="L19" i="9756"/>
  <c r="J19" i="9756"/>
  <c r="I19" i="9756"/>
  <c r="G19" i="9756"/>
  <c r="H19" i="9756" s="1"/>
  <c r="D19" i="9756"/>
  <c r="C19" i="9756"/>
  <c r="W18" i="9756"/>
  <c r="V18" i="9756"/>
  <c r="T18" i="9756"/>
  <c r="Q18" i="9756"/>
  <c r="N18" i="9756"/>
  <c r="M18" i="9756"/>
  <c r="L18" i="9756"/>
  <c r="J18" i="9756"/>
  <c r="I18" i="9756"/>
  <c r="G18" i="9756"/>
  <c r="H18" i="9756" s="1"/>
  <c r="D18" i="9756"/>
  <c r="C18" i="9756"/>
  <c r="E77" i="9756"/>
  <c r="V31" i="9756"/>
  <c r="U31" i="9756"/>
  <c r="T31" i="9756"/>
  <c r="S31" i="9756"/>
  <c r="R31" i="9756"/>
  <c r="Q31" i="9756"/>
  <c r="P31" i="9756"/>
  <c r="O31" i="9756"/>
  <c r="E31" i="9756"/>
  <c r="W30" i="9756"/>
  <c r="V30" i="9756"/>
  <c r="T30" i="9756"/>
  <c r="Q30" i="9756"/>
  <c r="N30" i="9756"/>
  <c r="M30" i="9756"/>
  <c r="L30" i="9756"/>
  <c r="J30" i="9756"/>
  <c r="I30" i="9756"/>
  <c r="H30" i="9756"/>
  <c r="G30" i="9756"/>
  <c r="D30" i="9756"/>
  <c r="C30" i="9756"/>
  <c r="W29" i="9756"/>
  <c r="V29" i="9756"/>
  <c r="T29" i="9756"/>
  <c r="Q29" i="9756"/>
  <c r="N29" i="9756"/>
  <c r="M29" i="9756"/>
  <c r="L29" i="9756"/>
  <c r="J29" i="9756"/>
  <c r="I29" i="9756"/>
  <c r="H29" i="9756"/>
  <c r="G29" i="9756"/>
  <c r="D29" i="9756"/>
  <c r="C29" i="9756"/>
  <c r="W28" i="9756"/>
  <c r="V28" i="9756"/>
  <c r="T28" i="9756"/>
  <c r="Q28" i="9756"/>
  <c r="N28" i="9756"/>
  <c r="M28" i="9756"/>
  <c r="L28" i="9756"/>
  <c r="J28" i="9756"/>
  <c r="I28" i="9756"/>
  <c r="G28" i="9756"/>
  <c r="H28" i="9756" s="1"/>
  <c r="D28" i="9756"/>
  <c r="C28" i="9756"/>
  <c r="W24" i="9756"/>
  <c r="V24" i="9756"/>
  <c r="T24" i="9756"/>
  <c r="Q24" i="9756"/>
  <c r="N24" i="9756"/>
  <c r="M24" i="9756"/>
  <c r="L24" i="9756"/>
  <c r="J24" i="9756"/>
  <c r="I24" i="9756"/>
  <c r="G24" i="9756"/>
  <c r="H24" i="9756" s="1"/>
  <c r="D24" i="9756"/>
  <c r="C24" i="9756"/>
  <c r="W23" i="9756"/>
  <c r="V23" i="9756"/>
  <c r="T23" i="9756"/>
  <c r="Q23" i="9756"/>
  <c r="N23" i="9756"/>
  <c r="M23" i="9756"/>
  <c r="L23" i="9756"/>
  <c r="J23" i="9756"/>
  <c r="I23" i="9756"/>
  <c r="G23" i="9756"/>
  <c r="H23" i="9756" s="1"/>
  <c r="D23" i="9756"/>
  <c r="C23" i="9756"/>
  <c r="W22" i="9756"/>
  <c r="V22" i="9756"/>
  <c r="T22" i="9756"/>
  <c r="Q22" i="9756"/>
  <c r="N22" i="9756"/>
  <c r="M22" i="9756"/>
  <c r="L22" i="9756"/>
  <c r="J22" i="9756"/>
  <c r="I22" i="9756"/>
  <c r="H22" i="9756"/>
  <c r="G22" i="9756"/>
  <c r="D22" i="9756"/>
  <c r="C22" i="9756"/>
  <c r="W21" i="9756"/>
  <c r="V21" i="9756"/>
  <c r="T21" i="9756"/>
  <c r="Q21" i="9756"/>
  <c r="N21" i="9756"/>
  <c r="M21" i="9756"/>
  <c r="L21" i="9756"/>
  <c r="J21" i="9756"/>
  <c r="I21" i="9756"/>
  <c r="G21" i="9756"/>
  <c r="H21" i="9756" s="1"/>
  <c r="D21" i="9756"/>
  <c r="C21" i="9756"/>
  <c r="W17" i="9756"/>
  <c r="V17" i="9756"/>
  <c r="T17" i="9756"/>
  <c r="Q17" i="9756"/>
  <c r="N17" i="9756"/>
  <c r="N31" i="9756" s="1"/>
  <c r="M17" i="9756"/>
  <c r="L17" i="9756"/>
  <c r="J17" i="9756"/>
  <c r="I17" i="9756"/>
  <c r="H17" i="9756"/>
  <c r="G17" i="9756"/>
  <c r="D17" i="9756"/>
  <c r="C17" i="9756"/>
  <c r="J5" i="9756"/>
  <c r="L32" i="9758" l="1"/>
  <c r="W32" i="9758"/>
  <c r="H32" i="9758"/>
  <c r="M32" i="9758"/>
  <c r="W28" i="9757"/>
  <c r="L28" i="9757"/>
  <c r="M28" i="9757"/>
  <c r="H28" i="9757"/>
  <c r="M31" i="9756"/>
  <c r="L31" i="9756"/>
  <c r="W31" i="9756"/>
  <c r="H31" i="9756"/>
  <c r="J433" i="152" l="1"/>
  <c r="J432" i="152"/>
  <c r="J431" i="152"/>
  <c r="J430" i="152"/>
  <c r="J429" i="152"/>
  <c r="J428" i="152"/>
  <c r="J427" i="152"/>
  <c r="J426" i="152"/>
  <c r="J421" i="152"/>
  <c r="J420" i="152"/>
  <c r="J419" i="152"/>
  <c r="J416" i="152"/>
  <c r="J415" i="152"/>
  <c r="J414" i="152"/>
  <c r="C26" i="9755"/>
  <c r="D26" i="9755"/>
  <c r="G26" i="9755"/>
  <c r="H26" i="9755"/>
  <c r="I26" i="9755"/>
  <c r="J26" i="9755"/>
  <c r="L26" i="9755"/>
  <c r="M26" i="9755"/>
  <c r="N26" i="9755"/>
  <c r="Q26" i="9755"/>
  <c r="T26" i="9755"/>
  <c r="V26" i="9755"/>
  <c r="W26" i="9755"/>
  <c r="E74" i="9755"/>
  <c r="V28" i="9755"/>
  <c r="U28" i="9755"/>
  <c r="T28" i="9755"/>
  <c r="S28" i="9755"/>
  <c r="R28" i="9755"/>
  <c r="Q28" i="9755"/>
  <c r="P28" i="9755"/>
  <c r="O28" i="9755"/>
  <c r="E28" i="9755"/>
  <c r="W27" i="9755"/>
  <c r="V27" i="9755"/>
  <c r="T27" i="9755"/>
  <c r="Q27" i="9755"/>
  <c r="N27" i="9755"/>
  <c r="M27" i="9755"/>
  <c r="L27" i="9755"/>
  <c r="J27" i="9755"/>
  <c r="I27" i="9755"/>
  <c r="H27" i="9755"/>
  <c r="G27" i="9755"/>
  <c r="D27" i="9755"/>
  <c r="C27" i="9755"/>
  <c r="W25" i="9755"/>
  <c r="V25" i="9755"/>
  <c r="T25" i="9755"/>
  <c r="Q25" i="9755"/>
  <c r="N25" i="9755"/>
  <c r="M25" i="9755"/>
  <c r="L25" i="9755"/>
  <c r="J25" i="9755"/>
  <c r="I25" i="9755"/>
  <c r="G25" i="9755"/>
  <c r="H25" i="9755" s="1"/>
  <c r="D25" i="9755"/>
  <c r="C25" i="9755"/>
  <c r="W24" i="9755"/>
  <c r="V24" i="9755"/>
  <c r="T24" i="9755"/>
  <c r="Q24" i="9755"/>
  <c r="N24" i="9755"/>
  <c r="M24" i="9755"/>
  <c r="L24" i="9755"/>
  <c r="J24" i="9755"/>
  <c r="I24" i="9755"/>
  <c r="G24" i="9755"/>
  <c r="H24" i="9755" s="1"/>
  <c r="D24" i="9755"/>
  <c r="C24" i="9755"/>
  <c r="W23" i="9755"/>
  <c r="V23" i="9755"/>
  <c r="T23" i="9755"/>
  <c r="Q23" i="9755"/>
  <c r="N23" i="9755"/>
  <c r="M23" i="9755"/>
  <c r="L23" i="9755"/>
  <c r="J23" i="9755"/>
  <c r="I23" i="9755"/>
  <c r="G23" i="9755"/>
  <c r="H23" i="9755" s="1"/>
  <c r="D23" i="9755"/>
  <c r="C23" i="9755"/>
  <c r="W22" i="9755"/>
  <c r="V22" i="9755"/>
  <c r="T22" i="9755"/>
  <c r="Q22" i="9755"/>
  <c r="N22" i="9755"/>
  <c r="M22" i="9755"/>
  <c r="L22" i="9755"/>
  <c r="J22" i="9755"/>
  <c r="I22" i="9755"/>
  <c r="G22" i="9755"/>
  <c r="H22" i="9755" s="1"/>
  <c r="D22" i="9755"/>
  <c r="C22" i="9755"/>
  <c r="W21" i="9755"/>
  <c r="V21" i="9755"/>
  <c r="T21" i="9755"/>
  <c r="Q21" i="9755"/>
  <c r="N21" i="9755"/>
  <c r="M21" i="9755"/>
  <c r="L21" i="9755"/>
  <c r="J21" i="9755"/>
  <c r="I21" i="9755"/>
  <c r="G21" i="9755"/>
  <c r="H21" i="9755" s="1"/>
  <c r="D21" i="9755"/>
  <c r="C21" i="9755"/>
  <c r="W20" i="9755"/>
  <c r="V20" i="9755"/>
  <c r="T20" i="9755"/>
  <c r="Q20" i="9755"/>
  <c r="N20" i="9755"/>
  <c r="M20" i="9755"/>
  <c r="L20" i="9755"/>
  <c r="J20" i="9755"/>
  <c r="I20" i="9755"/>
  <c r="G20" i="9755"/>
  <c r="H20" i="9755" s="1"/>
  <c r="D20" i="9755"/>
  <c r="C20" i="9755"/>
  <c r="W19" i="9755"/>
  <c r="V19" i="9755"/>
  <c r="T19" i="9755"/>
  <c r="Q19" i="9755"/>
  <c r="N19" i="9755"/>
  <c r="M19" i="9755"/>
  <c r="L19" i="9755"/>
  <c r="J19" i="9755"/>
  <c r="I19" i="9755"/>
  <c r="H19" i="9755"/>
  <c r="G19" i="9755"/>
  <c r="D19" i="9755"/>
  <c r="C19" i="9755"/>
  <c r="W18" i="9755"/>
  <c r="V18" i="9755"/>
  <c r="T18" i="9755"/>
  <c r="Q18" i="9755"/>
  <c r="N18" i="9755"/>
  <c r="M18" i="9755"/>
  <c r="L18" i="9755"/>
  <c r="J18" i="9755"/>
  <c r="I18" i="9755"/>
  <c r="G18" i="9755"/>
  <c r="H18" i="9755" s="1"/>
  <c r="D18" i="9755"/>
  <c r="C18" i="9755"/>
  <c r="W17" i="9755"/>
  <c r="V17" i="9755"/>
  <c r="T17" i="9755"/>
  <c r="Q17" i="9755"/>
  <c r="N17" i="9755"/>
  <c r="N28" i="9755" s="1"/>
  <c r="M17" i="9755"/>
  <c r="L17" i="9755"/>
  <c r="J17" i="9755"/>
  <c r="I17" i="9755"/>
  <c r="H17" i="9755"/>
  <c r="G17" i="9755"/>
  <c r="D17" i="9755"/>
  <c r="C17" i="9755"/>
  <c r="J5" i="9755"/>
  <c r="W32" i="9754"/>
  <c r="V32" i="9754"/>
  <c r="T32" i="9754"/>
  <c r="Q32" i="9754"/>
  <c r="N32" i="9754"/>
  <c r="M32" i="9754"/>
  <c r="L32" i="9754"/>
  <c r="J32" i="9754"/>
  <c r="I32" i="9754"/>
  <c r="G32" i="9754"/>
  <c r="H32" i="9754" s="1"/>
  <c r="D32" i="9754"/>
  <c r="C32" i="9754"/>
  <c r="W31" i="9754"/>
  <c r="V31" i="9754"/>
  <c r="T31" i="9754"/>
  <c r="Q31" i="9754"/>
  <c r="N31" i="9754"/>
  <c r="M31" i="9754"/>
  <c r="L31" i="9754"/>
  <c r="J31" i="9754"/>
  <c r="I31" i="9754"/>
  <c r="G31" i="9754"/>
  <c r="H31" i="9754" s="1"/>
  <c r="D31" i="9754"/>
  <c r="C31" i="9754"/>
  <c r="W30" i="9754"/>
  <c r="V30" i="9754"/>
  <c r="T30" i="9754"/>
  <c r="Q30" i="9754"/>
  <c r="N30" i="9754"/>
  <c r="M30" i="9754"/>
  <c r="L30" i="9754"/>
  <c r="J30" i="9754"/>
  <c r="I30" i="9754"/>
  <c r="G30" i="9754"/>
  <c r="H30" i="9754" s="1"/>
  <c r="D30" i="9754"/>
  <c r="C30" i="9754"/>
  <c r="W29" i="9754"/>
  <c r="V29" i="9754"/>
  <c r="T29" i="9754"/>
  <c r="Q29" i="9754"/>
  <c r="N29" i="9754"/>
  <c r="M29" i="9754"/>
  <c r="L29" i="9754"/>
  <c r="J29" i="9754"/>
  <c r="I29" i="9754"/>
  <c r="G29" i="9754"/>
  <c r="H29" i="9754" s="1"/>
  <c r="D29" i="9754"/>
  <c r="C29" i="9754"/>
  <c r="W28" i="9754"/>
  <c r="V28" i="9754"/>
  <c r="T28" i="9754"/>
  <c r="Q28" i="9754"/>
  <c r="N28" i="9754"/>
  <c r="M28" i="9754"/>
  <c r="L28" i="9754"/>
  <c r="J28" i="9754"/>
  <c r="I28" i="9754"/>
  <c r="G28" i="9754"/>
  <c r="H28" i="9754" s="1"/>
  <c r="D28" i="9754"/>
  <c r="C28" i="9754"/>
  <c r="W27" i="9754"/>
  <c r="V27" i="9754"/>
  <c r="T27" i="9754"/>
  <c r="Q27" i="9754"/>
  <c r="N27" i="9754"/>
  <c r="M27" i="9754"/>
  <c r="L27" i="9754"/>
  <c r="J27" i="9754"/>
  <c r="I27" i="9754"/>
  <c r="G27" i="9754"/>
  <c r="H27" i="9754" s="1"/>
  <c r="D27" i="9754"/>
  <c r="C27" i="9754"/>
  <c r="W26" i="9754"/>
  <c r="V26" i="9754"/>
  <c r="T26" i="9754"/>
  <c r="Q26" i="9754"/>
  <c r="N26" i="9754"/>
  <c r="M26" i="9754"/>
  <c r="L26" i="9754"/>
  <c r="J26" i="9754"/>
  <c r="I26" i="9754"/>
  <c r="G26" i="9754"/>
  <c r="H26" i="9754" s="1"/>
  <c r="D26" i="9754"/>
  <c r="C26" i="9754"/>
  <c r="W25" i="9754"/>
  <c r="V25" i="9754"/>
  <c r="T25" i="9754"/>
  <c r="Q25" i="9754"/>
  <c r="N25" i="9754"/>
  <c r="M25" i="9754"/>
  <c r="L25" i="9754"/>
  <c r="J25" i="9754"/>
  <c r="I25" i="9754"/>
  <c r="G25" i="9754"/>
  <c r="H25" i="9754" s="1"/>
  <c r="D25" i="9754"/>
  <c r="C25" i="9754"/>
  <c r="W18" i="9754"/>
  <c r="V18" i="9754"/>
  <c r="T18" i="9754"/>
  <c r="Q18" i="9754"/>
  <c r="N18" i="9754"/>
  <c r="M18" i="9754"/>
  <c r="L18" i="9754"/>
  <c r="J18" i="9754"/>
  <c r="I18" i="9754"/>
  <c r="G18" i="9754"/>
  <c r="H18" i="9754" s="1"/>
  <c r="D18" i="9754"/>
  <c r="C18" i="9754"/>
  <c r="M28" i="9755" l="1"/>
  <c r="L28" i="9755"/>
  <c r="W28" i="9755"/>
  <c r="H28" i="9755"/>
  <c r="W41" i="9754"/>
  <c r="W40" i="9754"/>
  <c r="W35" i="9754"/>
  <c r="W37" i="9754"/>
  <c r="W33" i="9754"/>
  <c r="E90" i="9754"/>
  <c r="V44" i="9754"/>
  <c r="U44" i="9754"/>
  <c r="T44" i="9754"/>
  <c r="S44" i="9754"/>
  <c r="R44" i="9754"/>
  <c r="Q44" i="9754"/>
  <c r="P44" i="9754"/>
  <c r="O44" i="9754"/>
  <c r="W43" i="9754"/>
  <c r="V43" i="9754"/>
  <c r="T43" i="9754"/>
  <c r="Q43" i="9754"/>
  <c r="N43" i="9754"/>
  <c r="M43" i="9754"/>
  <c r="L43" i="9754"/>
  <c r="J43" i="9754"/>
  <c r="I43" i="9754"/>
  <c r="H43" i="9754"/>
  <c r="G43" i="9754"/>
  <c r="D43" i="9754"/>
  <c r="C43" i="9754"/>
  <c r="W42" i="9754"/>
  <c r="V42" i="9754"/>
  <c r="T42" i="9754"/>
  <c r="Q42" i="9754"/>
  <c r="N42" i="9754"/>
  <c r="M42" i="9754"/>
  <c r="L42" i="9754"/>
  <c r="J42" i="9754"/>
  <c r="I42" i="9754"/>
  <c r="G42" i="9754"/>
  <c r="H42" i="9754" s="1"/>
  <c r="D42" i="9754"/>
  <c r="C42" i="9754"/>
  <c r="V41" i="9754"/>
  <c r="T41" i="9754"/>
  <c r="Q41" i="9754"/>
  <c r="N41" i="9754"/>
  <c r="M41" i="9754"/>
  <c r="L41" i="9754"/>
  <c r="J41" i="9754"/>
  <c r="I41" i="9754"/>
  <c r="G41" i="9754"/>
  <c r="H41" i="9754" s="1"/>
  <c r="D41" i="9754"/>
  <c r="C41" i="9754"/>
  <c r="V40" i="9754"/>
  <c r="T40" i="9754"/>
  <c r="Q40" i="9754"/>
  <c r="N40" i="9754"/>
  <c r="M40" i="9754"/>
  <c r="L40" i="9754"/>
  <c r="J40" i="9754"/>
  <c r="I40" i="9754"/>
  <c r="G40" i="9754"/>
  <c r="H40" i="9754" s="1"/>
  <c r="D40" i="9754"/>
  <c r="C40" i="9754"/>
  <c r="W39" i="9754"/>
  <c r="V39" i="9754"/>
  <c r="T39" i="9754"/>
  <c r="Q39" i="9754"/>
  <c r="N39" i="9754"/>
  <c r="M39" i="9754"/>
  <c r="L39" i="9754"/>
  <c r="J39" i="9754"/>
  <c r="I39" i="9754"/>
  <c r="G39" i="9754"/>
  <c r="H39" i="9754" s="1"/>
  <c r="D39" i="9754"/>
  <c r="C39" i="9754"/>
  <c r="W38" i="9754"/>
  <c r="V38" i="9754"/>
  <c r="T38" i="9754"/>
  <c r="Q38" i="9754"/>
  <c r="N38" i="9754"/>
  <c r="M38" i="9754"/>
  <c r="L38" i="9754"/>
  <c r="J38" i="9754"/>
  <c r="I38" i="9754"/>
  <c r="G38" i="9754"/>
  <c r="H38" i="9754" s="1"/>
  <c r="D38" i="9754"/>
  <c r="C38" i="9754"/>
  <c r="V37" i="9754"/>
  <c r="T37" i="9754"/>
  <c r="Q37" i="9754"/>
  <c r="N37" i="9754"/>
  <c r="J37" i="9754"/>
  <c r="C37" i="9754"/>
  <c r="W36" i="9754"/>
  <c r="V36" i="9754"/>
  <c r="T36" i="9754"/>
  <c r="Q36" i="9754"/>
  <c r="N36" i="9754"/>
  <c r="M36" i="9754"/>
  <c r="L36" i="9754"/>
  <c r="J36" i="9754"/>
  <c r="I36" i="9754"/>
  <c r="G36" i="9754"/>
  <c r="H36" i="9754" s="1"/>
  <c r="D36" i="9754"/>
  <c r="C36" i="9754"/>
  <c r="V35" i="9754"/>
  <c r="T35" i="9754"/>
  <c r="Q35" i="9754"/>
  <c r="N35" i="9754"/>
  <c r="M35" i="9754"/>
  <c r="J35" i="9754"/>
  <c r="G35" i="9754"/>
  <c r="H35" i="9754" s="1"/>
  <c r="C35" i="9754"/>
  <c r="W34" i="9754"/>
  <c r="V34" i="9754"/>
  <c r="T34" i="9754"/>
  <c r="Q34" i="9754"/>
  <c r="N34" i="9754"/>
  <c r="M34" i="9754"/>
  <c r="L34" i="9754"/>
  <c r="J34" i="9754"/>
  <c r="I34" i="9754"/>
  <c r="G34" i="9754"/>
  <c r="H34" i="9754" s="1"/>
  <c r="D34" i="9754"/>
  <c r="C34" i="9754"/>
  <c r="V33" i="9754"/>
  <c r="T33" i="9754"/>
  <c r="Q33" i="9754"/>
  <c r="N33" i="9754"/>
  <c r="J33" i="9754"/>
  <c r="C33" i="9754"/>
  <c r="W24" i="9754"/>
  <c r="V24" i="9754"/>
  <c r="T24" i="9754"/>
  <c r="Q24" i="9754"/>
  <c r="N24" i="9754"/>
  <c r="M24" i="9754"/>
  <c r="L24" i="9754"/>
  <c r="J24" i="9754"/>
  <c r="I24" i="9754"/>
  <c r="G24" i="9754"/>
  <c r="H24" i="9754" s="1"/>
  <c r="D24" i="9754"/>
  <c r="C24" i="9754"/>
  <c r="W23" i="9754"/>
  <c r="V23" i="9754"/>
  <c r="T23" i="9754"/>
  <c r="Q23" i="9754"/>
  <c r="N23" i="9754"/>
  <c r="M23" i="9754"/>
  <c r="L23" i="9754"/>
  <c r="J23" i="9754"/>
  <c r="I23" i="9754"/>
  <c r="G23" i="9754"/>
  <c r="H23" i="9754" s="1"/>
  <c r="D23" i="9754"/>
  <c r="C23" i="9754"/>
  <c r="W22" i="9754"/>
  <c r="V22" i="9754"/>
  <c r="T22" i="9754"/>
  <c r="Q22" i="9754"/>
  <c r="N22" i="9754"/>
  <c r="M22" i="9754"/>
  <c r="L22" i="9754"/>
  <c r="J22" i="9754"/>
  <c r="I22" i="9754"/>
  <c r="G22" i="9754"/>
  <c r="H22" i="9754" s="1"/>
  <c r="D22" i="9754"/>
  <c r="C22" i="9754"/>
  <c r="W21" i="9754"/>
  <c r="V21" i="9754"/>
  <c r="T21" i="9754"/>
  <c r="Q21" i="9754"/>
  <c r="N21" i="9754"/>
  <c r="M21" i="9754"/>
  <c r="L21" i="9754"/>
  <c r="J21" i="9754"/>
  <c r="I21" i="9754"/>
  <c r="G21" i="9754"/>
  <c r="H21" i="9754" s="1"/>
  <c r="D21" i="9754"/>
  <c r="C21" i="9754"/>
  <c r="W20" i="9754"/>
  <c r="V20" i="9754"/>
  <c r="T20" i="9754"/>
  <c r="Q20" i="9754"/>
  <c r="N20" i="9754"/>
  <c r="M20" i="9754"/>
  <c r="L20" i="9754"/>
  <c r="J20" i="9754"/>
  <c r="I20" i="9754"/>
  <c r="H20" i="9754"/>
  <c r="G20" i="9754"/>
  <c r="D20" i="9754"/>
  <c r="C20" i="9754"/>
  <c r="W19" i="9754"/>
  <c r="V19" i="9754"/>
  <c r="T19" i="9754"/>
  <c r="Q19" i="9754"/>
  <c r="N19" i="9754"/>
  <c r="M19" i="9754"/>
  <c r="L19" i="9754"/>
  <c r="J19" i="9754"/>
  <c r="I19" i="9754"/>
  <c r="G19" i="9754"/>
  <c r="H19" i="9754" s="1"/>
  <c r="D19" i="9754"/>
  <c r="C19" i="9754"/>
  <c r="W17" i="9754"/>
  <c r="V17" i="9754"/>
  <c r="T17" i="9754"/>
  <c r="Q17" i="9754"/>
  <c r="N17" i="9754"/>
  <c r="N44" i="9754" s="1"/>
  <c r="M17" i="9754"/>
  <c r="L17" i="9754"/>
  <c r="J17" i="9754"/>
  <c r="I17" i="9754"/>
  <c r="H17" i="9754"/>
  <c r="G17" i="9754"/>
  <c r="D17" i="9754"/>
  <c r="C17" i="9754"/>
  <c r="J5" i="9754"/>
  <c r="W38" i="9753"/>
  <c r="V38" i="9753"/>
  <c r="T38" i="9753"/>
  <c r="Q38" i="9753"/>
  <c r="N38" i="9753"/>
  <c r="M38" i="9753"/>
  <c r="L38" i="9753"/>
  <c r="J38" i="9753"/>
  <c r="I38" i="9753"/>
  <c r="G38" i="9753"/>
  <c r="H38" i="9753" s="1"/>
  <c r="D38" i="9753"/>
  <c r="C38" i="9753"/>
  <c r="W31" i="9753"/>
  <c r="V31" i="9753"/>
  <c r="T31" i="9753"/>
  <c r="Q31" i="9753"/>
  <c r="N31" i="9753"/>
  <c r="M31" i="9753"/>
  <c r="L31" i="9753"/>
  <c r="J31" i="9753"/>
  <c r="I31" i="9753"/>
  <c r="G31" i="9753"/>
  <c r="H31" i="9753" s="1"/>
  <c r="D31" i="9753"/>
  <c r="C31" i="9753"/>
  <c r="W30" i="9753"/>
  <c r="V30" i="9753"/>
  <c r="T30" i="9753"/>
  <c r="Q30" i="9753"/>
  <c r="N30" i="9753"/>
  <c r="M30" i="9753"/>
  <c r="L30" i="9753"/>
  <c r="J30" i="9753"/>
  <c r="I30" i="9753"/>
  <c r="G30" i="9753"/>
  <c r="H30" i="9753" s="1"/>
  <c r="D30" i="9753"/>
  <c r="C30" i="9753"/>
  <c r="W29" i="9753"/>
  <c r="V29" i="9753"/>
  <c r="T29" i="9753"/>
  <c r="Q29" i="9753"/>
  <c r="N29" i="9753"/>
  <c r="M29" i="9753"/>
  <c r="L29" i="9753"/>
  <c r="J29" i="9753"/>
  <c r="I29" i="9753"/>
  <c r="G29" i="9753"/>
  <c r="H29" i="9753" s="1"/>
  <c r="D29" i="9753"/>
  <c r="C29" i="9753"/>
  <c r="W28" i="9753"/>
  <c r="V28" i="9753"/>
  <c r="T28" i="9753"/>
  <c r="Q28" i="9753"/>
  <c r="N28" i="9753"/>
  <c r="M28" i="9753"/>
  <c r="L28" i="9753"/>
  <c r="J28" i="9753"/>
  <c r="I28" i="9753"/>
  <c r="G28" i="9753"/>
  <c r="H28" i="9753" s="1"/>
  <c r="D28" i="9753"/>
  <c r="C28" i="9753"/>
  <c r="W27" i="9753"/>
  <c r="V27" i="9753"/>
  <c r="T27" i="9753"/>
  <c r="Q27" i="9753"/>
  <c r="N27" i="9753"/>
  <c r="M27" i="9753"/>
  <c r="L27" i="9753"/>
  <c r="J27" i="9753"/>
  <c r="I27" i="9753"/>
  <c r="G27" i="9753"/>
  <c r="H27" i="9753" s="1"/>
  <c r="D27" i="9753"/>
  <c r="C27" i="9753"/>
  <c r="W26" i="9753"/>
  <c r="V26" i="9753"/>
  <c r="T26" i="9753"/>
  <c r="Q26" i="9753"/>
  <c r="N26" i="9753"/>
  <c r="M26" i="9753"/>
  <c r="L26" i="9753"/>
  <c r="J26" i="9753"/>
  <c r="I26" i="9753"/>
  <c r="G26" i="9753"/>
  <c r="H26" i="9753" s="1"/>
  <c r="D26" i="9753"/>
  <c r="C26" i="9753"/>
  <c r="W25" i="9753"/>
  <c r="V25" i="9753"/>
  <c r="T25" i="9753"/>
  <c r="Q25" i="9753"/>
  <c r="N25" i="9753"/>
  <c r="M25" i="9753"/>
  <c r="L25" i="9753"/>
  <c r="J25" i="9753"/>
  <c r="I25" i="9753"/>
  <c r="G25" i="9753"/>
  <c r="H25" i="9753" s="1"/>
  <c r="D25" i="9753"/>
  <c r="C25" i="9753"/>
  <c r="W24" i="9753"/>
  <c r="V24" i="9753"/>
  <c r="T24" i="9753"/>
  <c r="Q24" i="9753"/>
  <c r="N24" i="9753"/>
  <c r="M24" i="9753"/>
  <c r="L24" i="9753"/>
  <c r="J24" i="9753"/>
  <c r="I24" i="9753"/>
  <c r="G24" i="9753"/>
  <c r="H24" i="9753" s="1"/>
  <c r="D24" i="9753"/>
  <c r="C24" i="9753"/>
  <c r="E88" i="9753"/>
  <c r="V42" i="9753"/>
  <c r="U42" i="9753"/>
  <c r="T42" i="9753"/>
  <c r="S42" i="9753"/>
  <c r="R42" i="9753"/>
  <c r="Q42" i="9753"/>
  <c r="P42" i="9753"/>
  <c r="O42" i="9753"/>
  <c r="E42" i="9753"/>
  <c r="W41" i="9753"/>
  <c r="V41" i="9753"/>
  <c r="T41" i="9753"/>
  <c r="Q41" i="9753"/>
  <c r="N41" i="9753"/>
  <c r="M41" i="9753"/>
  <c r="L41" i="9753"/>
  <c r="J41" i="9753"/>
  <c r="I41" i="9753"/>
  <c r="H41" i="9753"/>
  <c r="G41" i="9753"/>
  <c r="D41" i="9753"/>
  <c r="C41" i="9753"/>
  <c r="W40" i="9753"/>
  <c r="V40" i="9753"/>
  <c r="T40" i="9753"/>
  <c r="Q40" i="9753"/>
  <c r="N40" i="9753"/>
  <c r="M40" i="9753"/>
  <c r="L40" i="9753"/>
  <c r="J40" i="9753"/>
  <c r="I40" i="9753"/>
  <c r="H40" i="9753"/>
  <c r="G40" i="9753"/>
  <c r="D40" i="9753"/>
  <c r="C40" i="9753"/>
  <c r="W39" i="9753"/>
  <c r="V39" i="9753"/>
  <c r="T39" i="9753"/>
  <c r="Q39" i="9753"/>
  <c r="N39" i="9753"/>
  <c r="M39" i="9753"/>
  <c r="L39" i="9753"/>
  <c r="J39" i="9753"/>
  <c r="I39" i="9753"/>
  <c r="G39" i="9753"/>
  <c r="H39" i="9753" s="1"/>
  <c r="D39" i="9753"/>
  <c r="C39" i="9753"/>
  <c r="W37" i="9753"/>
  <c r="V37" i="9753"/>
  <c r="T37" i="9753"/>
  <c r="Q37" i="9753"/>
  <c r="N37" i="9753"/>
  <c r="M37" i="9753"/>
  <c r="L37" i="9753"/>
  <c r="J37" i="9753"/>
  <c r="I37" i="9753"/>
  <c r="G37" i="9753"/>
  <c r="H37" i="9753" s="1"/>
  <c r="D37" i="9753"/>
  <c r="C37" i="9753"/>
  <c r="W36" i="9753"/>
  <c r="V36" i="9753"/>
  <c r="T36" i="9753"/>
  <c r="Q36" i="9753"/>
  <c r="N36" i="9753"/>
  <c r="M36" i="9753"/>
  <c r="L36" i="9753"/>
  <c r="J36" i="9753"/>
  <c r="I36" i="9753"/>
  <c r="G36" i="9753"/>
  <c r="H36" i="9753" s="1"/>
  <c r="D36" i="9753"/>
  <c r="C36" i="9753"/>
  <c r="W35" i="9753"/>
  <c r="V35" i="9753"/>
  <c r="T35" i="9753"/>
  <c r="Q35" i="9753"/>
  <c r="N35" i="9753"/>
  <c r="M35" i="9753"/>
  <c r="L35" i="9753"/>
  <c r="J35" i="9753"/>
  <c r="I35" i="9753"/>
  <c r="G35" i="9753"/>
  <c r="H35" i="9753" s="1"/>
  <c r="D35" i="9753"/>
  <c r="C35" i="9753"/>
  <c r="W34" i="9753"/>
  <c r="V34" i="9753"/>
  <c r="T34" i="9753"/>
  <c r="Q34" i="9753"/>
  <c r="N34" i="9753"/>
  <c r="M34" i="9753"/>
  <c r="L34" i="9753"/>
  <c r="J34" i="9753"/>
  <c r="I34" i="9753"/>
  <c r="G34" i="9753"/>
  <c r="H34" i="9753" s="1"/>
  <c r="D34" i="9753"/>
  <c r="C34" i="9753"/>
  <c r="W33" i="9753"/>
  <c r="V33" i="9753"/>
  <c r="T33" i="9753"/>
  <c r="Q33" i="9753"/>
  <c r="N33" i="9753"/>
  <c r="M33" i="9753"/>
  <c r="L33" i="9753"/>
  <c r="J33" i="9753"/>
  <c r="I33" i="9753"/>
  <c r="G33" i="9753"/>
  <c r="H33" i="9753" s="1"/>
  <c r="D33" i="9753"/>
  <c r="C33" i="9753"/>
  <c r="W32" i="9753"/>
  <c r="V32" i="9753"/>
  <c r="T32" i="9753"/>
  <c r="Q32" i="9753"/>
  <c r="N32" i="9753"/>
  <c r="M32" i="9753"/>
  <c r="L32" i="9753"/>
  <c r="J32" i="9753"/>
  <c r="I32" i="9753"/>
  <c r="G32" i="9753"/>
  <c r="H32" i="9753" s="1"/>
  <c r="D32" i="9753"/>
  <c r="C32" i="9753"/>
  <c r="W23" i="9753"/>
  <c r="V23" i="9753"/>
  <c r="T23" i="9753"/>
  <c r="Q23" i="9753"/>
  <c r="N23" i="9753"/>
  <c r="M23" i="9753"/>
  <c r="L23" i="9753"/>
  <c r="J23" i="9753"/>
  <c r="I23" i="9753"/>
  <c r="G23" i="9753"/>
  <c r="H23" i="9753" s="1"/>
  <c r="D23" i="9753"/>
  <c r="C23" i="9753"/>
  <c r="W22" i="9753"/>
  <c r="V22" i="9753"/>
  <c r="T22" i="9753"/>
  <c r="Q22" i="9753"/>
  <c r="N22" i="9753"/>
  <c r="M22" i="9753"/>
  <c r="L22" i="9753"/>
  <c r="J22" i="9753"/>
  <c r="I22" i="9753"/>
  <c r="G22" i="9753"/>
  <c r="H22" i="9753" s="1"/>
  <c r="D22" i="9753"/>
  <c r="C22" i="9753"/>
  <c r="W21" i="9753"/>
  <c r="V21" i="9753"/>
  <c r="T21" i="9753"/>
  <c r="Q21" i="9753"/>
  <c r="N21" i="9753"/>
  <c r="M21" i="9753"/>
  <c r="L21" i="9753"/>
  <c r="J21" i="9753"/>
  <c r="I21" i="9753"/>
  <c r="H21" i="9753"/>
  <c r="G21" i="9753"/>
  <c r="D21" i="9753"/>
  <c r="C21" i="9753"/>
  <c r="W20" i="9753"/>
  <c r="V20" i="9753"/>
  <c r="T20" i="9753"/>
  <c r="Q20" i="9753"/>
  <c r="N20" i="9753"/>
  <c r="M20" i="9753"/>
  <c r="L20" i="9753"/>
  <c r="J20" i="9753"/>
  <c r="I20" i="9753"/>
  <c r="G20" i="9753"/>
  <c r="H20" i="9753" s="1"/>
  <c r="D20" i="9753"/>
  <c r="C20" i="9753"/>
  <c r="W19" i="9753"/>
  <c r="V19" i="9753"/>
  <c r="T19" i="9753"/>
  <c r="Q19" i="9753"/>
  <c r="N19" i="9753"/>
  <c r="M19" i="9753"/>
  <c r="L19" i="9753"/>
  <c r="J19" i="9753"/>
  <c r="I19" i="9753"/>
  <c r="G19" i="9753"/>
  <c r="H19" i="9753" s="1"/>
  <c r="D19" i="9753"/>
  <c r="C19" i="9753"/>
  <c r="W18" i="9753"/>
  <c r="V18" i="9753"/>
  <c r="T18" i="9753"/>
  <c r="Q18" i="9753"/>
  <c r="N18" i="9753"/>
  <c r="M18" i="9753"/>
  <c r="L18" i="9753"/>
  <c r="J18" i="9753"/>
  <c r="I18" i="9753"/>
  <c r="G18" i="9753"/>
  <c r="H18" i="9753" s="1"/>
  <c r="D18" i="9753"/>
  <c r="C18" i="9753"/>
  <c r="W17" i="9753"/>
  <c r="V17" i="9753"/>
  <c r="T17" i="9753"/>
  <c r="Q17" i="9753"/>
  <c r="N17" i="9753"/>
  <c r="N42" i="9753" s="1"/>
  <c r="M17" i="9753"/>
  <c r="L17" i="9753"/>
  <c r="J17" i="9753"/>
  <c r="I17" i="9753"/>
  <c r="H17" i="9753"/>
  <c r="G17" i="9753"/>
  <c r="D17" i="9753"/>
  <c r="C17" i="9753"/>
  <c r="J5" i="9753"/>
  <c r="L29" i="9752"/>
  <c r="L25" i="9752"/>
  <c r="M22" i="9752"/>
  <c r="M18" i="9752"/>
  <c r="W32" i="9752"/>
  <c r="V32" i="9752"/>
  <c r="T32" i="9752"/>
  <c r="Q32" i="9752"/>
  <c r="N32" i="9752"/>
  <c r="M32" i="9752"/>
  <c r="L32" i="9752"/>
  <c r="J32" i="9752"/>
  <c r="I32" i="9752"/>
  <c r="G32" i="9752"/>
  <c r="H32" i="9752" s="1"/>
  <c r="D32" i="9752"/>
  <c r="C32" i="9752"/>
  <c r="W31" i="9752"/>
  <c r="V31" i="9752"/>
  <c r="T31" i="9752"/>
  <c r="Q31" i="9752"/>
  <c r="N31" i="9752"/>
  <c r="M31" i="9752"/>
  <c r="L31" i="9752"/>
  <c r="J31" i="9752"/>
  <c r="I31" i="9752"/>
  <c r="G31" i="9752"/>
  <c r="H31" i="9752" s="1"/>
  <c r="D31" i="9752"/>
  <c r="C31" i="9752"/>
  <c r="W30" i="9752"/>
  <c r="V30" i="9752"/>
  <c r="T30" i="9752"/>
  <c r="Q30" i="9752"/>
  <c r="N30" i="9752"/>
  <c r="M30" i="9752"/>
  <c r="L30" i="9752"/>
  <c r="J30" i="9752"/>
  <c r="I30" i="9752"/>
  <c r="G30" i="9752"/>
  <c r="H30" i="9752" s="1"/>
  <c r="D30" i="9752"/>
  <c r="C30" i="9752"/>
  <c r="V29" i="9752"/>
  <c r="T29" i="9752"/>
  <c r="Q29" i="9752"/>
  <c r="N29" i="9752"/>
  <c r="M29" i="9752"/>
  <c r="G29" i="9752"/>
  <c r="H29" i="9752" s="1"/>
  <c r="W28" i="9752"/>
  <c r="V28" i="9752"/>
  <c r="T28" i="9752"/>
  <c r="Q28" i="9752"/>
  <c r="N28" i="9752"/>
  <c r="M28" i="9752"/>
  <c r="L28" i="9752"/>
  <c r="J28" i="9752"/>
  <c r="I28" i="9752"/>
  <c r="G28" i="9752"/>
  <c r="H28" i="9752" s="1"/>
  <c r="D28" i="9752"/>
  <c r="C28" i="9752"/>
  <c r="W27" i="9752"/>
  <c r="V27" i="9752"/>
  <c r="T27" i="9752"/>
  <c r="Q27" i="9752"/>
  <c r="N27" i="9752"/>
  <c r="M27" i="9752"/>
  <c r="L27" i="9752"/>
  <c r="J27" i="9752"/>
  <c r="I27" i="9752"/>
  <c r="G27" i="9752"/>
  <c r="H27" i="9752" s="1"/>
  <c r="D27" i="9752"/>
  <c r="C27" i="9752"/>
  <c r="W26" i="9752"/>
  <c r="V26" i="9752"/>
  <c r="T26" i="9752"/>
  <c r="Q26" i="9752"/>
  <c r="N26" i="9752"/>
  <c r="M26" i="9752"/>
  <c r="L26" i="9752"/>
  <c r="J26" i="9752"/>
  <c r="I26" i="9752"/>
  <c r="G26" i="9752"/>
  <c r="H26" i="9752" s="1"/>
  <c r="D26" i="9752"/>
  <c r="C26" i="9752"/>
  <c r="V25" i="9752"/>
  <c r="T25" i="9752"/>
  <c r="Q25" i="9752"/>
  <c r="N25" i="9752"/>
  <c r="M25" i="9752"/>
  <c r="G25" i="9752"/>
  <c r="H25" i="9752" s="1"/>
  <c r="W24" i="9752"/>
  <c r="V24" i="9752"/>
  <c r="T24" i="9752"/>
  <c r="Q24" i="9752"/>
  <c r="N24" i="9752"/>
  <c r="M24" i="9752"/>
  <c r="L24" i="9752"/>
  <c r="J24" i="9752"/>
  <c r="I24" i="9752"/>
  <c r="G24" i="9752"/>
  <c r="H24" i="9752" s="1"/>
  <c r="D24" i="9752"/>
  <c r="C24" i="9752"/>
  <c r="E81" i="9752"/>
  <c r="V35" i="9752"/>
  <c r="U35" i="9752"/>
  <c r="T35" i="9752"/>
  <c r="S35" i="9752"/>
  <c r="R35" i="9752"/>
  <c r="Q35" i="9752"/>
  <c r="P35" i="9752"/>
  <c r="O35" i="9752"/>
  <c r="W34" i="9752"/>
  <c r="V34" i="9752"/>
  <c r="T34" i="9752"/>
  <c r="Q34" i="9752"/>
  <c r="N34" i="9752"/>
  <c r="M34" i="9752"/>
  <c r="L34" i="9752"/>
  <c r="J34" i="9752"/>
  <c r="I34" i="9752"/>
  <c r="H34" i="9752"/>
  <c r="G34" i="9752"/>
  <c r="D34" i="9752"/>
  <c r="C34" i="9752"/>
  <c r="W33" i="9752"/>
  <c r="V33" i="9752"/>
  <c r="T33" i="9752"/>
  <c r="Q33" i="9752"/>
  <c r="N33" i="9752"/>
  <c r="M33" i="9752"/>
  <c r="L33" i="9752"/>
  <c r="J33" i="9752"/>
  <c r="I33" i="9752"/>
  <c r="H33" i="9752"/>
  <c r="G33" i="9752"/>
  <c r="D33" i="9752"/>
  <c r="C33" i="9752"/>
  <c r="W23" i="9752"/>
  <c r="V23" i="9752"/>
  <c r="T23" i="9752"/>
  <c r="Q23" i="9752"/>
  <c r="N23" i="9752"/>
  <c r="M23" i="9752"/>
  <c r="L23" i="9752"/>
  <c r="J23" i="9752"/>
  <c r="I23" i="9752"/>
  <c r="H23" i="9752"/>
  <c r="G23" i="9752"/>
  <c r="D23" i="9752"/>
  <c r="C23" i="9752"/>
  <c r="V22" i="9752"/>
  <c r="T22" i="9752"/>
  <c r="Q22" i="9752"/>
  <c r="N22" i="9752"/>
  <c r="W21" i="9752"/>
  <c r="V21" i="9752"/>
  <c r="T21" i="9752"/>
  <c r="Q21" i="9752"/>
  <c r="N21" i="9752"/>
  <c r="M21" i="9752"/>
  <c r="L21" i="9752"/>
  <c r="J21" i="9752"/>
  <c r="I21" i="9752"/>
  <c r="G21" i="9752"/>
  <c r="H21" i="9752" s="1"/>
  <c r="D21" i="9752"/>
  <c r="C21" i="9752"/>
  <c r="W20" i="9752"/>
  <c r="V20" i="9752"/>
  <c r="T20" i="9752"/>
  <c r="Q20" i="9752"/>
  <c r="N20" i="9752"/>
  <c r="M20" i="9752"/>
  <c r="L20" i="9752"/>
  <c r="J20" i="9752"/>
  <c r="I20" i="9752"/>
  <c r="G20" i="9752"/>
  <c r="H20" i="9752" s="1"/>
  <c r="D20" i="9752"/>
  <c r="C20" i="9752"/>
  <c r="W19" i="9752"/>
  <c r="V19" i="9752"/>
  <c r="T19" i="9752"/>
  <c r="Q19" i="9752"/>
  <c r="N19" i="9752"/>
  <c r="M19" i="9752"/>
  <c r="L19" i="9752"/>
  <c r="J19" i="9752"/>
  <c r="I19" i="9752"/>
  <c r="G19" i="9752"/>
  <c r="H19" i="9752" s="1"/>
  <c r="D19" i="9752"/>
  <c r="C19" i="9752"/>
  <c r="W18" i="9752"/>
  <c r="V18" i="9752"/>
  <c r="T18" i="9752"/>
  <c r="Q18" i="9752"/>
  <c r="N18" i="9752"/>
  <c r="I18" i="9752"/>
  <c r="W17" i="9752"/>
  <c r="V17" i="9752"/>
  <c r="T17" i="9752"/>
  <c r="Q17" i="9752"/>
  <c r="N17" i="9752"/>
  <c r="N35" i="9752" s="1"/>
  <c r="M17" i="9752"/>
  <c r="L17" i="9752"/>
  <c r="J17" i="9752"/>
  <c r="I17" i="9752"/>
  <c r="H17" i="9752"/>
  <c r="G17" i="9752"/>
  <c r="D17" i="9752"/>
  <c r="C17" i="9752"/>
  <c r="J5" i="9752"/>
  <c r="G33" i="9754" l="1"/>
  <c r="H33" i="9754" s="1"/>
  <c r="D35" i="9754"/>
  <c r="L35" i="9754"/>
  <c r="M33" i="9754"/>
  <c r="I35" i="9754"/>
  <c r="D37" i="9754"/>
  <c r="L37" i="9754"/>
  <c r="G37" i="9754"/>
  <c r="H37" i="9754" s="1"/>
  <c r="H44" i="9754" s="1"/>
  <c r="M37" i="9754"/>
  <c r="I37" i="9754"/>
  <c r="D33" i="9754"/>
  <c r="L33" i="9754"/>
  <c r="E44" i="9754"/>
  <c r="I33" i="9754"/>
  <c r="W44" i="9754"/>
  <c r="M42" i="9753"/>
  <c r="H42" i="9753"/>
  <c r="W42" i="9753"/>
  <c r="L42" i="9753"/>
  <c r="I25" i="9752"/>
  <c r="W25" i="9752"/>
  <c r="I29" i="9752"/>
  <c r="W29" i="9752"/>
  <c r="C25" i="9752"/>
  <c r="J25" i="9752"/>
  <c r="C29" i="9752"/>
  <c r="J29" i="9752"/>
  <c r="D25" i="9752"/>
  <c r="D29" i="9752"/>
  <c r="C22" i="9752"/>
  <c r="J22" i="9752"/>
  <c r="I22" i="9752"/>
  <c r="D22" i="9752"/>
  <c r="L22" i="9752"/>
  <c r="W22" i="9752"/>
  <c r="W35" i="9752" s="1"/>
  <c r="G22" i="9752"/>
  <c r="H22" i="9752" s="1"/>
  <c r="C18" i="9752"/>
  <c r="J18" i="9752"/>
  <c r="E35" i="9752"/>
  <c r="D18" i="9752"/>
  <c r="L18" i="9752"/>
  <c r="G18" i="9752"/>
  <c r="H18" i="9752" s="1"/>
  <c r="M35" i="9752"/>
  <c r="M44" i="9754" l="1"/>
  <c r="L44" i="9754"/>
  <c r="L35" i="9752"/>
  <c r="H35" i="9752"/>
  <c r="W29" i="9751" l="1"/>
  <c r="V29" i="9751"/>
  <c r="T29" i="9751"/>
  <c r="Q29" i="9751"/>
  <c r="N29" i="9751"/>
  <c r="M29" i="9751"/>
  <c r="L29" i="9751"/>
  <c r="J29" i="9751"/>
  <c r="I29" i="9751"/>
  <c r="H29" i="9751"/>
  <c r="G29" i="9751"/>
  <c r="D29" i="9751"/>
  <c r="C29" i="9751"/>
  <c r="W19" i="9751"/>
  <c r="V19" i="9751"/>
  <c r="T19" i="9751"/>
  <c r="Q19" i="9751"/>
  <c r="N19" i="9751"/>
  <c r="M19" i="9751"/>
  <c r="L19" i="9751"/>
  <c r="J19" i="9751"/>
  <c r="I19" i="9751"/>
  <c r="G19" i="9751"/>
  <c r="H19" i="9751" s="1"/>
  <c r="D19" i="9751"/>
  <c r="C19" i="9751"/>
  <c r="W18" i="9751"/>
  <c r="V18" i="9751"/>
  <c r="T18" i="9751"/>
  <c r="Q18" i="9751"/>
  <c r="N18" i="9751"/>
  <c r="M18" i="9751"/>
  <c r="L18" i="9751"/>
  <c r="J18" i="9751"/>
  <c r="I18" i="9751"/>
  <c r="G18" i="9751"/>
  <c r="H18" i="9751" s="1"/>
  <c r="D18" i="9751"/>
  <c r="C18" i="9751"/>
  <c r="W23" i="9751"/>
  <c r="V23" i="9751"/>
  <c r="T23" i="9751"/>
  <c r="Q23" i="9751"/>
  <c r="N23" i="9751"/>
  <c r="M23" i="9751"/>
  <c r="L23" i="9751"/>
  <c r="J23" i="9751"/>
  <c r="I23" i="9751"/>
  <c r="G23" i="9751"/>
  <c r="H23" i="9751" s="1"/>
  <c r="D23" i="9751"/>
  <c r="C23" i="9751"/>
  <c r="W22" i="9751"/>
  <c r="V22" i="9751"/>
  <c r="T22" i="9751"/>
  <c r="Q22" i="9751"/>
  <c r="N22" i="9751"/>
  <c r="M22" i="9751"/>
  <c r="L22" i="9751"/>
  <c r="J22" i="9751"/>
  <c r="I22" i="9751"/>
  <c r="G22" i="9751"/>
  <c r="H22" i="9751" s="1"/>
  <c r="D22" i="9751"/>
  <c r="C22" i="9751"/>
  <c r="W21" i="9751"/>
  <c r="V21" i="9751"/>
  <c r="T21" i="9751"/>
  <c r="Q21" i="9751"/>
  <c r="N21" i="9751"/>
  <c r="M21" i="9751"/>
  <c r="L21" i="9751"/>
  <c r="J21" i="9751"/>
  <c r="I21" i="9751"/>
  <c r="G21" i="9751"/>
  <c r="H21" i="9751" s="1"/>
  <c r="D21" i="9751"/>
  <c r="C21" i="9751"/>
  <c r="W30" i="9751"/>
  <c r="V30" i="9751"/>
  <c r="T30" i="9751"/>
  <c r="Q30" i="9751"/>
  <c r="N30" i="9751"/>
  <c r="M30" i="9751"/>
  <c r="L30" i="9751"/>
  <c r="J30" i="9751"/>
  <c r="I30" i="9751"/>
  <c r="G30" i="9751"/>
  <c r="H30" i="9751" s="1"/>
  <c r="D30" i="9751"/>
  <c r="C30" i="9751"/>
  <c r="W28" i="9751"/>
  <c r="V28" i="9751"/>
  <c r="T28" i="9751"/>
  <c r="Q28" i="9751"/>
  <c r="N28" i="9751"/>
  <c r="M28" i="9751"/>
  <c r="L28" i="9751"/>
  <c r="J28" i="9751"/>
  <c r="I28" i="9751"/>
  <c r="G28" i="9751"/>
  <c r="H28" i="9751" s="1"/>
  <c r="D28" i="9751"/>
  <c r="C28" i="9751"/>
  <c r="W27" i="9751"/>
  <c r="V27" i="9751"/>
  <c r="T27" i="9751"/>
  <c r="Q27" i="9751"/>
  <c r="N27" i="9751"/>
  <c r="M27" i="9751"/>
  <c r="L27" i="9751"/>
  <c r="J27" i="9751"/>
  <c r="I27" i="9751"/>
  <c r="G27" i="9751"/>
  <c r="H27" i="9751" s="1"/>
  <c r="D27" i="9751"/>
  <c r="C27" i="9751"/>
  <c r="W26" i="9751"/>
  <c r="V26" i="9751"/>
  <c r="T26" i="9751"/>
  <c r="Q26" i="9751"/>
  <c r="N26" i="9751"/>
  <c r="M26" i="9751"/>
  <c r="L26" i="9751"/>
  <c r="J26" i="9751"/>
  <c r="I26" i="9751"/>
  <c r="G26" i="9751"/>
  <c r="H26" i="9751" s="1"/>
  <c r="D26" i="9751"/>
  <c r="C26" i="9751"/>
  <c r="W25" i="9751"/>
  <c r="V25" i="9751"/>
  <c r="T25" i="9751"/>
  <c r="Q25" i="9751"/>
  <c r="N25" i="9751"/>
  <c r="M25" i="9751"/>
  <c r="L25" i="9751"/>
  <c r="J25" i="9751"/>
  <c r="I25" i="9751"/>
  <c r="G25" i="9751"/>
  <c r="H25" i="9751" s="1"/>
  <c r="D25" i="9751"/>
  <c r="C25" i="9751"/>
  <c r="W24" i="9751"/>
  <c r="V24" i="9751"/>
  <c r="T24" i="9751"/>
  <c r="Q24" i="9751"/>
  <c r="N24" i="9751"/>
  <c r="M24" i="9751"/>
  <c r="L24" i="9751"/>
  <c r="J24" i="9751"/>
  <c r="I24" i="9751"/>
  <c r="G24" i="9751"/>
  <c r="H24" i="9751" s="1"/>
  <c r="D24" i="9751"/>
  <c r="C24" i="9751"/>
  <c r="E80" i="9751"/>
  <c r="V34" i="9751"/>
  <c r="U34" i="9751"/>
  <c r="T34" i="9751"/>
  <c r="S34" i="9751"/>
  <c r="R34" i="9751"/>
  <c r="Q34" i="9751"/>
  <c r="P34" i="9751"/>
  <c r="O34" i="9751"/>
  <c r="E34" i="9751"/>
  <c r="W33" i="9751"/>
  <c r="V33" i="9751"/>
  <c r="T33" i="9751"/>
  <c r="Q33" i="9751"/>
  <c r="N33" i="9751"/>
  <c r="M33" i="9751"/>
  <c r="L33" i="9751"/>
  <c r="J33" i="9751"/>
  <c r="I33" i="9751"/>
  <c r="H33" i="9751"/>
  <c r="G33" i="9751"/>
  <c r="D33" i="9751"/>
  <c r="C33" i="9751"/>
  <c r="W32" i="9751"/>
  <c r="V32" i="9751"/>
  <c r="T32" i="9751"/>
  <c r="Q32" i="9751"/>
  <c r="N32" i="9751"/>
  <c r="M32" i="9751"/>
  <c r="L32" i="9751"/>
  <c r="J32" i="9751"/>
  <c r="I32" i="9751"/>
  <c r="H32" i="9751"/>
  <c r="G32" i="9751"/>
  <c r="D32" i="9751"/>
  <c r="C32" i="9751"/>
  <c r="W31" i="9751"/>
  <c r="V31" i="9751"/>
  <c r="T31" i="9751"/>
  <c r="Q31" i="9751"/>
  <c r="N31" i="9751"/>
  <c r="M31" i="9751"/>
  <c r="L31" i="9751"/>
  <c r="J31" i="9751"/>
  <c r="I31" i="9751"/>
  <c r="H31" i="9751"/>
  <c r="G31" i="9751"/>
  <c r="D31" i="9751"/>
  <c r="C31" i="9751"/>
  <c r="W20" i="9751"/>
  <c r="V20" i="9751"/>
  <c r="T20" i="9751"/>
  <c r="Q20" i="9751"/>
  <c r="N20" i="9751"/>
  <c r="M20" i="9751"/>
  <c r="L20" i="9751"/>
  <c r="J20" i="9751"/>
  <c r="I20" i="9751"/>
  <c r="H20" i="9751"/>
  <c r="G20" i="9751"/>
  <c r="D20" i="9751"/>
  <c r="C20" i="9751"/>
  <c r="W17" i="9751"/>
  <c r="V17" i="9751"/>
  <c r="T17" i="9751"/>
  <c r="Q17" i="9751"/>
  <c r="N17" i="9751"/>
  <c r="N34" i="9751" s="1"/>
  <c r="M17" i="9751"/>
  <c r="L17" i="9751"/>
  <c r="J17" i="9751"/>
  <c r="I17" i="9751"/>
  <c r="H17" i="9751"/>
  <c r="G17" i="9751"/>
  <c r="D17" i="9751"/>
  <c r="C17" i="9751"/>
  <c r="J5" i="9751"/>
  <c r="W19" i="9750"/>
  <c r="V19" i="9750"/>
  <c r="T19" i="9750"/>
  <c r="Q19" i="9750"/>
  <c r="N19" i="9750"/>
  <c r="M19" i="9750"/>
  <c r="L19" i="9750"/>
  <c r="J19" i="9750"/>
  <c r="I19" i="9750"/>
  <c r="H19" i="9750"/>
  <c r="G19" i="9750"/>
  <c r="D19" i="9750"/>
  <c r="C19" i="9750"/>
  <c r="E70" i="9750"/>
  <c r="V25" i="9750"/>
  <c r="U25" i="9750"/>
  <c r="T25" i="9750"/>
  <c r="S25" i="9750"/>
  <c r="R25" i="9750"/>
  <c r="Q25" i="9750"/>
  <c r="P25" i="9750"/>
  <c r="O25" i="9750"/>
  <c r="E25" i="9750"/>
  <c r="W24" i="9750"/>
  <c r="V24" i="9750"/>
  <c r="T24" i="9750"/>
  <c r="Q24" i="9750"/>
  <c r="N24" i="9750"/>
  <c r="M24" i="9750"/>
  <c r="L24" i="9750"/>
  <c r="J24" i="9750"/>
  <c r="I24" i="9750"/>
  <c r="H24" i="9750"/>
  <c r="G24" i="9750"/>
  <c r="D24" i="9750"/>
  <c r="C24" i="9750"/>
  <c r="W23" i="9750"/>
  <c r="V23" i="9750"/>
  <c r="T23" i="9750"/>
  <c r="Q23" i="9750"/>
  <c r="N23" i="9750"/>
  <c r="M23" i="9750"/>
  <c r="L23" i="9750"/>
  <c r="J23" i="9750"/>
  <c r="I23" i="9750"/>
  <c r="H23" i="9750"/>
  <c r="G23" i="9750"/>
  <c r="D23" i="9750"/>
  <c r="C23" i="9750"/>
  <c r="W22" i="9750"/>
  <c r="V22" i="9750"/>
  <c r="T22" i="9750"/>
  <c r="Q22" i="9750"/>
  <c r="N22" i="9750"/>
  <c r="M22" i="9750"/>
  <c r="L22" i="9750"/>
  <c r="J22" i="9750"/>
  <c r="I22" i="9750"/>
  <c r="H22" i="9750"/>
  <c r="G22" i="9750"/>
  <c r="D22" i="9750"/>
  <c r="C22" i="9750"/>
  <c r="W21" i="9750"/>
  <c r="V21" i="9750"/>
  <c r="T21" i="9750"/>
  <c r="Q21" i="9750"/>
  <c r="N21" i="9750"/>
  <c r="M21" i="9750"/>
  <c r="L21" i="9750"/>
  <c r="J21" i="9750"/>
  <c r="I21" i="9750"/>
  <c r="H21" i="9750"/>
  <c r="G21" i="9750"/>
  <c r="D21" i="9750"/>
  <c r="C21" i="9750"/>
  <c r="W20" i="9750"/>
  <c r="V20" i="9750"/>
  <c r="T20" i="9750"/>
  <c r="Q20" i="9750"/>
  <c r="N20" i="9750"/>
  <c r="M20" i="9750"/>
  <c r="L20" i="9750"/>
  <c r="J20" i="9750"/>
  <c r="I20" i="9750"/>
  <c r="G20" i="9750"/>
  <c r="H20" i="9750" s="1"/>
  <c r="D20" i="9750"/>
  <c r="C20" i="9750"/>
  <c r="W18" i="9750"/>
  <c r="V18" i="9750"/>
  <c r="T18" i="9750"/>
  <c r="Q18" i="9750"/>
  <c r="N18" i="9750"/>
  <c r="M18" i="9750"/>
  <c r="L18" i="9750"/>
  <c r="J18" i="9750"/>
  <c r="I18" i="9750"/>
  <c r="G18" i="9750"/>
  <c r="H18" i="9750" s="1"/>
  <c r="D18" i="9750"/>
  <c r="C18" i="9750"/>
  <c r="W17" i="9750"/>
  <c r="V17" i="9750"/>
  <c r="T17" i="9750"/>
  <c r="Q17" i="9750"/>
  <c r="N17" i="9750"/>
  <c r="N25" i="9750" s="1"/>
  <c r="M17" i="9750"/>
  <c r="L17" i="9750"/>
  <c r="J17" i="9750"/>
  <c r="I17" i="9750"/>
  <c r="H17" i="9750"/>
  <c r="G17" i="9750"/>
  <c r="D17" i="9750"/>
  <c r="C17" i="9750"/>
  <c r="J5" i="9750"/>
  <c r="M34" i="9751" l="1"/>
  <c r="W34" i="9751"/>
  <c r="L34" i="9751"/>
  <c r="H34" i="9751"/>
  <c r="L25" i="9750"/>
  <c r="M25" i="9750"/>
  <c r="H25" i="9750"/>
  <c r="W25" i="9750"/>
  <c r="W22" i="9749" l="1"/>
  <c r="V22" i="9749"/>
  <c r="T22" i="9749"/>
  <c r="Q22" i="9749"/>
  <c r="N22" i="9749"/>
  <c r="M22" i="9749"/>
  <c r="L22" i="9749"/>
  <c r="J22" i="9749"/>
  <c r="I22" i="9749"/>
  <c r="H22" i="9749"/>
  <c r="G22" i="9749"/>
  <c r="D22" i="9749"/>
  <c r="C22" i="9749"/>
  <c r="W21" i="9749"/>
  <c r="V21" i="9749"/>
  <c r="T21" i="9749"/>
  <c r="Q21" i="9749"/>
  <c r="N21" i="9749"/>
  <c r="M21" i="9749"/>
  <c r="L21" i="9749"/>
  <c r="J21" i="9749"/>
  <c r="I21" i="9749"/>
  <c r="H21" i="9749"/>
  <c r="G21" i="9749"/>
  <c r="D21" i="9749"/>
  <c r="C21" i="9749"/>
  <c r="E69" i="9749"/>
  <c r="V24" i="9749"/>
  <c r="U24" i="9749"/>
  <c r="T24" i="9749"/>
  <c r="S24" i="9749"/>
  <c r="R24" i="9749"/>
  <c r="Q24" i="9749"/>
  <c r="P24" i="9749"/>
  <c r="O24" i="9749"/>
  <c r="E24" i="9749"/>
  <c r="W23" i="9749"/>
  <c r="V23" i="9749"/>
  <c r="T23" i="9749"/>
  <c r="Q23" i="9749"/>
  <c r="N23" i="9749"/>
  <c r="M23" i="9749"/>
  <c r="L23" i="9749"/>
  <c r="J23" i="9749"/>
  <c r="I23" i="9749"/>
  <c r="H23" i="9749"/>
  <c r="G23" i="9749"/>
  <c r="D23" i="9749"/>
  <c r="C23" i="9749"/>
  <c r="W20" i="9749"/>
  <c r="V20" i="9749"/>
  <c r="T20" i="9749"/>
  <c r="Q20" i="9749"/>
  <c r="N20" i="9749"/>
  <c r="M20" i="9749"/>
  <c r="L20" i="9749"/>
  <c r="J20" i="9749"/>
  <c r="I20" i="9749"/>
  <c r="G20" i="9749"/>
  <c r="H20" i="9749" s="1"/>
  <c r="D20" i="9749"/>
  <c r="C20" i="9749"/>
  <c r="W19" i="9749"/>
  <c r="V19" i="9749"/>
  <c r="T19" i="9749"/>
  <c r="Q19" i="9749"/>
  <c r="N19" i="9749"/>
  <c r="M19" i="9749"/>
  <c r="L19" i="9749"/>
  <c r="J19" i="9749"/>
  <c r="I19" i="9749"/>
  <c r="G19" i="9749"/>
  <c r="H19" i="9749" s="1"/>
  <c r="D19" i="9749"/>
  <c r="C19" i="9749"/>
  <c r="W18" i="9749"/>
  <c r="V18" i="9749"/>
  <c r="T18" i="9749"/>
  <c r="Q18" i="9749"/>
  <c r="N18" i="9749"/>
  <c r="M18" i="9749"/>
  <c r="L18" i="9749"/>
  <c r="J18" i="9749"/>
  <c r="I18" i="9749"/>
  <c r="G18" i="9749"/>
  <c r="H18" i="9749" s="1"/>
  <c r="D18" i="9749"/>
  <c r="C18" i="9749"/>
  <c r="W17" i="9749"/>
  <c r="V17" i="9749"/>
  <c r="T17" i="9749"/>
  <c r="Q17" i="9749"/>
  <c r="N17" i="9749"/>
  <c r="N24" i="9749" s="1"/>
  <c r="M17" i="9749"/>
  <c r="M24" i="9749" s="1"/>
  <c r="L17" i="9749"/>
  <c r="J17" i="9749"/>
  <c r="I17" i="9749"/>
  <c r="H17" i="9749"/>
  <c r="G17" i="9749"/>
  <c r="D17" i="9749"/>
  <c r="C17" i="9749"/>
  <c r="J5" i="9749"/>
  <c r="W24" i="9749" l="1"/>
  <c r="L24" i="9749"/>
  <c r="H24" i="9749"/>
  <c r="W23" i="9747" l="1"/>
  <c r="V23" i="9747"/>
  <c r="T23" i="9747"/>
  <c r="Q23" i="9747"/>
  <c r="N23" i="9747"/>
  <c r="M23" i="9747"/>
  <c r="L23" i="9747"/>
  <c r="J23" i="9747"/>
  <c r="I23" i="9747"/>
  <c r="H23" i="9747"/>
  <c r="G23" i="9747"/>
  <c r="D23" i="9747"/>
  <c r="C23" i="9747"/>
  <c r="W22" i="9747"/>
  <c r="V22" i="9747"/>
  <c r="T22" i="9747"/>
  <c r="Q22" i="9747"/>
  <c r="N22" i="9747"/>
  <c r="M22" i="9747"/>
  <c r="L22" i="9747"/>
  <c r="J22" i="9747"/>
  <c r="I22" i="9747"/>
  <c r="H22" i="9747"/>
  <c r="G22" i="9747"/>
  <c r="D22" i="9747"/>
  <c r="C22" i="9747"/>
  <c r="W21" i="9747"/>
  <c r="V21" i="9747"/>
  <c r="T21" i="9747"/>
  <c r="Q21" i="9747"/>
  <c r="N21" i="9747"/>
  <c r="M21" i="9747"/>
  <c r="L21" i="9747"/>
  <c r="J21" i="9747"/>
  <c r="I21" i="9747"/>
  <c r="H21" i="9747"/>
  <c r="G21" i="9747"/>
  <c r="D21" i="9747"/>
  <c r="C21" i="9747"/>
  <c r="W20" i="9747"/>
  <c r="V20" i="9747"/>
  <c r="T20" i="9747"/>
  <c r="Q20" i="9747"/>
  <c r="N20" i="9747"/>
  <c r="M20" i="9747"/>
  <c r="L20" i="9747"/>
  <c r="J20" i="9747"/>
  <c r="I20" i="9747"/>
  <c r="H20" i="9747"/>
  <c r="G20" i="9747"/>
  <c r="D20" i="9747"/>
  <c r="C20" i="9747"/>
  <c r="W19" i="9747"/>
  <c r="V19" i="9747"/>
  <c r="T19" i="9747"/>
  <c r="Q19" i="9747"/>
  <c r="N19" i="9747"/>
  <c r="M19" i="9747"/>
  <c r="L19" i="9747"/>
  <c r="J19" i="9747"/>
  <c r="I19" i="9747"/>
  <c r="H19" i="9747"/>
  <c r="G19" i="9747"/>
  <c r="D19" i="9747"/>
  <c r="C19" i="9747"/>
  <c r="W22" i="9748"/>
  <c r="V22" i="9748"/>
  <c r="T22" i="9748"/>
  <c r="Q22" i="9748"/>
  <c r="N22" i="9748"/>
  <c r="M22" i="9748"/>
  <c r="L22" i="9748"/>
  <c r="J22" i="9748"/>
  <c r="I22" i="9748"/>
  <c r="G22" i="9748"/>
  <c r="H22" i="9748" s="1"/>
  <c r="D22" i="9748"/>
  <c r="C22" i="9748"/>
  <c r="E92" i="9748"/>
  <c r="V47" i="9748"/>
  <c r="U47" i="9748"/>
  <c r="T47" i="9748"/>
  <c r="S47" i="9748"/>
  <c r="R47" i="9748"/>
  <c r="Q47" i="9748"/>
  <c r="P47" i="9748"/>
  <c r="O47" i="9748"/>
  <c r="E47" i="9748"/>
  <c r="W46" i="9748"/>
  <c r="V46" i="9748"/>
  <c r="T46" i="9748"/>
  <c r="Q46" i="9748"/>
  <c r="N46" i="9748"/>
  <c r="M46" i="9748"/>
  <c r="L46" i="9748"/>
  <c r="J46" i="9748"/>
  <c r="I46" i="9748"/>
  <c r="H46" i="9748"/>
  <c r="G46" i="9748"/>
  <c r="D46" i="9748"/>
  <c r="C46" i="9748"/>
  <c r="W45" i="9748"/>
  <c r="V45" i="9748"/>
  <c r="T45" i="9748"/>
  <c r="Q45" i="9748"/>
  <c r="N45" i="9748"/>
  <c r="M45" i="9748"/>
  <c r="L45" i="9748"/>
  <c r="J45" i="9748"/>
  <c r="I45" i="9748"/>
  <c r="G45" i="9748"/>
  <c r="H45" i="9748" s="1"/>
  <c r="D45" i="9748"/>
  <c r="C45" i="9748"/>
  <c r="W44" i="9748"/>
  <c r="V44" i="9748"/>
  <c r="T44" i="9748"/>
  <c r="Q44" i="9748"/>
  <c r="N44" i="9748"/>
  <c r="M44" i="9748"/>
  <c r="L44" i="9748"/>
  <c r="J44" i="9748"/>
  <c r="I44" i="9748"/>
  <c r="G44" i="9748"/>
  <c r="H44" i="9748" s="1"/>
  <c r="D44" i="9748"/>
  <c r="C44" i="9748"/>
  <c r="W43" i="9748"/>
  <c r="V43" i="9748"/>
  <c r="T43" i="9748"/>
  <c r="Q43" i="9748"/>
  <c r="N43" i="9748"/>
  <c r="M43" i="9748"/>
  <c r="L43" i="9748"/>
  <c r="J43" i="9748"/>
  <c r="I43" i="9748"/>
  <c r="G43" i="9748"/>
  <c r="H43" i="9748" s="1"/>
  <c r="D43" i="9748"/>
  <c r="C43" i="9748"/>
  <c r="W42" i="9748"/>
  <c r="V42" i="9748"/>
  <c r="T42" i="9748"/>
  <c r="Q42" i="9748"/>
  <c r="N42" i="9748"/>
  <c r="M42" i="9748"/>
  <c r="L42" i="9748"/>
  <c r="J42" i="9748"/>
  <c r="I42" i="9748"/>
  <c r="G42" i="9748"/>
  <c r="H42" i="9748" s="1"/>
  <c r="D42" i="9748"/>
  <c r="C42" i="9748"/>
  <c r="W41" i="9748"/>
  <c r="V41" i="9748"/>
  <c r="T41" i="9748"/>
  <c r="Q41" i="9748"/>
  <c r="N41" i="9748"/>
  <c r="M41" i="9748"/>
  <c r="L41" i="9748"/>
  <c r="J41" i="9748"/>
  <c r="I41" i="9748"/>
  <c r="G41" i="9748"/>
  <c r="H41" i="9748" s="1"/>
  <c r="D41" i="9748"/>
  <c r="C41" i="9748"/>
  <c r="W40" i="9748"/>
  <c r="V40" i="9748"/>
  <c r="T40" i="9748"/>
  <c r="Q40" i="9748"/>
  <c r="N40" i="9748"/>
  <c r="M40" i="9748"/>
  <c r="L40" i="9748"/>
  <c r="J40" i="9748"/>
  <c r="I40" i="9748"/>
  <c r="G40" i="9748"/>
  <c r="H40" i="9748" s="1"/>
  <c r="D40" i="9748"/>
  <c r="C40" i="9748"/>
  <c r="W39" i="9748"/>
  <c r="V39" i="9748"/>
  <c r="T39" i="9748"/>
  <c r="Q39" i="9748"/>
  <c r="N39" i="9748"/>
  <c r="M39" i="9748"/>
  <c r="L39" i="9748"/>
  <c r="J39" i="9748"/>
  <c r="I39" i="9748"/>
  <c r="G39" i="9748"/>
  <c r="H39" i="9748" s="1"/>
  <c r="D39" i="9748"/>
  <c r="C39" i="9748"/>
  <c r="W38" i="9748"/>
  <c r="V38" i="9748"/>
  <c r="T38" i="9748"/>
  <c r="Q38" i="9748"/>
  <c r="N38" i="9748"/>
  <c r="M38" i="9748"/>
  <c r="L38" i="9748"/>
  <c r="J38" i="9748"/>
  <c r="I38" i="9748"/>
  <c r="G38" i="9748"/>
  <c r="H38" i="9748" s="1"/>
  <c r="D38" i="9748"/>
  <c r="C38" i="9748"/>
  <c r="W37" i="9748"/>
  <c r="V37" i="9748"/>
  <c r="T37" i="9748"/>
  <c r="Q37" i="9748"/>
  <c r="N37" i="9748"/>
  <c r="M37" i="9748"/>
  <c r="L37" i="9748"/>
  <c r="J37" i="9748"/>
  <c r="I37" i="9748"/>
  <c r="G37" i="9748"/>
  <c r="H37" i="9748" s="1"/>
  <c r="D37" i="9748"/>
  <c r="C37" i="9748"/>
  <c r="W36" i="9748"/>
  <c r="V36" i="9748"/>
  <c r="T36" i="9748"/>
  <c r="Q36" i="9748"/>
  <c r="N36" i="9748"/>
  <c r="M36" i="9748"/>
  <c r="L36" i="9748"/>
  <c r="J36" i="9748"/>
  <c r="I36" i="9748"/>
  <c r="G36" i="9748"/>
  <c r="H36" i="9748" s="1"/>
  <c r="D36" i="9748"/>
  <c r="C36" i="9748"/>
  <c r="W35" i="9748"/>
  <c r="V35" i="9748"/>
  <c r="T35" i="9748"/>
  <c r="Q35" i="9748"/>
  <c r="N35" i="9748"/>
  <c r="M35" i="9748"/>
  <c r="L35" i="9748"/>
  <c r="J35" i="9748"/>
  <c r="I35" i="9748"/>
  <c r="G35" i="9748"/>
  <c r="H35" i="9748" s="1"/>
  <c r="D35" i="9748"/>
  <c r="C35" i="9748"/>
  <c r="W34" i="9748"/>
  <c r="V34" i="9748"/>
  <c r="T34" i="9748"/>
  <c r="Q34" i="9748"/>
  <c r="N34" i="9748"/>
  <c r="M34" i="9748"/>
  <c r="L34" i="9748"/>
  <c r="J34" i="9748"/>
  <c r="I34" i="9748"/>
  <c r="G34" i="9748"/>
  <c r="H34" i="9748" s="1"/>
  <c r="D34" i="9748"/>
  <c r="C34" i="9748"/>
  <c r="W33" i="9748"/>
  <c r="V33" i="9748"/>
  <c r="T33" i="9748"/>
  <c r="Q33" i="9748"/>
  <c r="N33" i="9748"/>
  <c r="M33" i="9748"/>
  <c r="L33" i="9748"/>
  <c r="J33" i="9748"/>
  <c r="I33" i="9748"/>
  <c r="G33" i="9748"/>
  <c r="H33" i="9748" s="1"/>
  <c r="D33" i="9748"/>
  <c r="C33" i="9748"/>
  <c r="W32" i="9748"/>
  <c r="V32" i="9748"/>
  <c r="T32" i="9748"/>
  <c r="Q32" i="9748"/>
  <c r="N32" i="9748"/>
  <c r="M32" i="9748"/>
  <c r="L32" i="9748"/>
  <c r="J32" i="9748"/>
  <c r="I32" i="9748"/>
  <c r="G32" i="9748"/>
  <c r="H32" i="9748" s="1"/>
  <c r="D32" i="9748"/>
  <c r="C32" i="9748"/>
  <c r="W31" i="9748"/>
  <c r="V31" i="9748"/>
  <c r="T31" i="9748"/>
  <c r="Q31" i="9748"/>
  <c r="N31" i="9748"/>
  <c r="M31" i="9748"/>
  <c r="L31" i="9748"/>
  <c r="J31" i="9748"/>
  <c r="I31" i="9748"/>
  <c r="G31" i="9748"/>
  <c r="H31" i="9748" s="1"/>
  <c r="D31" i="9748"/>
  <c r="C31" i="9748"/>
  <c r="W30" i="9748"/>
  <c r="V30" i="9748"/>
  <c r="T30" i="9748"/>
  <c r="Q30" i="9748"/>
  <c r="N30" i="9748"/>
  <c r="M30" i="9748"/>
  <c r="L30" i="9748"/>
  <c r="J30" i="9748"/>
  <c r="I30" i="9748"/>
  <c r="G30" i="9748"/>
  <c r="H30" i="9748" s="1"/>
  <c r="D30" i="9748"/>
  <c r="C30" i="9748"/>
  <c r="W29" i="9748"/>
  <c r="V29" i="9748"/>
  <c r="T29" i="9748"/>
  <c r="Q29" i="9748"/>
  <c r="N29" i="9748"/>
  <c r="M29" i="9748"/>
  <c r="L29" i="9748"/>
  <c r="J29" i="9748"/>
  <c r="I29" i="9748"/>
  <c r="G29" i="9748"/>
  <c r="H29" i="9748" s="1"/>
  <c r="D29" i="9748"/>
  <c r="C29" i="9748"/>
  <c r="W28" i="9748"/>
  <c r="V28" i="9748"/>
  <c r="T28" i="9748"/>
  <c r="Q28" i="9748"/>
  <c r="N28" i="9748"/>
  <c r="M28" i="9748"/>
  <c r="L28" i="9748"/>
  <c r="J28" i="9748"/>
  <c r="I28" i="9748"/>
  <c r="G28" i="9748"/>
  <c r="H28" i="9748" s="1"/>
  <c r="D28" i="9748"/>
  <c r="C28" i="9748"/>
  <c r="W27" i="9748"/>
  <c r="V27" i="9748"/>
  <c r="T27" i="9748"/>
  <c r="Q27" i="9748"/>
  <c r="N27" i="9748"/>
  <c r="M27" i="9748"/>
  <c r="L27" i="9748"/>
  <c r="J27" i="9748"/>
  <c r="I27" i="9748"/>
  <c r="G27" i="9748"/>
  <c r="H27" i="9748" s="1"/>
  <c r="D27" i="9748"/>
  <c r="C27" i="9748"/>
  <c r="W26" i="9748"/>
  <c r="V26" i="9748"/>
  <c r="T26" i="9748"/>
  <c r="Q26" i="9748"/>
  <c r="N26" i="9748"/>
  <c r="M26" i="9748"/>
  <c r="L26" i="9748"/>
  <c r="J26" i="9748"/>
  <c r="I26" i="9748"/>
  <c r="G26" i="9748"/>
  <c r="H26" i="9748" s="1"/>
  <c r="D26" i="9748"/>
  <c r="C26" i="9748"/>
  <c r="W25" i="9748"/>
  <c r="V25" i="9748"/>
  <c r="T25" i="9748"/>
  <c r="Q25" i="9748"/>
  <c r="N25" i="9748"/>
  <c r="M25" i="9748"/>
  <c r="L25" i="9748"/>
  <c r="J25" i="9748"/>
  <c r="I25" i="9748"/>
  <c r="G25" i="9748"/>
  <c r="H25" i="9748" s="1"/>
  <c r="D25" i="9748"/>
  <c r="C25" i="9748"/>
  <c r="W24" i="9748"/>
  <c r="V24" i="9748"/>
  <c r="T24" i="9748"/>
  <c r="Q24" i="9748"/>
  <c r="N24" i="9748"/>
  <c r="M24" i="9748"/>
  <c r="L24" i="9748"/>
  <c r="J24" i="9748"/>
  <c r="I24" i="9748"/>
  <c r="G24" i="9748"/>
  <c r="H24" i="9748" s="1"/>
  <c r="D24" i="9748"/>
  <c r="C24" i="9748"/>
  <c r="W23" i="9748"/>
  <c r="V23" i="9748"/>
  <c r="T23" i="9748"/>
  <c r="Q23" i="9748"/>
  <c r="N23" i="9748"/>
  <c r="M23" i="9748"/>
  <c r="L23" i="9748"/>
  <c r="J23" i="9748"/>
  <c r="I23" i="9748"/>
  <c r="G23" i="9748"/>
  <c r="H23" i="9748" s="1"/>
  <c r="D23" i="9748"/>
  <c r="C23" i="9748"/>
  <c r="W21" i="9748"/>
  <c r="V21" i="9748"/>
  <c r="T21" i="9748"/>
  <c r="Q21" i="9748"/>
  <c r="N21" i="9748"/>
  <c r="M21" i="9748"/>
  <c r="L21" i="9748"/>
  <c r="J21" i="9748"/>
  <c r="I21" i="9748"/>
  <c r="G21" i="9748"/>
  <c r="H21" i="9748" s="1"/>
  <c r="D21" i="9748"/>
  <c r="C21" i="9748"/>
  <c r="W20" i="9748"/>
  <c r="V20" i="9748"/>
  <c r="T20" i="9748"/>
  <c r="Q20" i="9748"/>
  <c r="N20" i="9748"/>
  <c r="M20" i="9748"/>
  <c r="L20" i="9748"/>
  <c r="J20" i="9748"/>
  <c r="I20" i="9748"/>
  <c r="G20" i="9748"/>
  <c r="H20" i="9748" s="1"/>
  <c r="D20" i="9748"/>
  <c r="C20" i="9748"/>
  <c r="W19" i="9748"/>
  <c r="V19" i="9748"/>
  <c r="T19" i="9748"/>
  <c r="Q19" i="9748"/>
  <c r="N19" i="9748"/>
  <c r="M19" i="9748"/>
  <c r="L19" i="9748"/>
  <c r="J19" i="9748"/>
  <c r="I19" i="9748"/>
  <c r="H19" i="9748"/>
  <c r="G19" i="9748"/>
  <c r="D19" i="9748"/>
  <c r="C19" i="9748"/>
  <c r="W18" i="9748"/>
  <c r="V18" i="9748"/>
  <c r="T18" i="9748"/>
  <c r="Q18" i="9748"/>
  <c r="N18" i="9748"/>
  <c r="M18" i="9748"/>
  <c r="L18" i="9748"/>
  <c r="J18" i="9748"/>
  <c r="I18" i="9748"/>
  <c r="G18" i="9748"/>
  <c r="H18" i="9748" s="1"/>
  <c r="D18" i="9748"/>
  <c r="C18" i="9748"/>
  <c r="W17" i="9748"/>
  <c r="V17" i="9748"/>
  <c r="T17" i="9748"/>
  <c r="Q17" i="9748"/>
  <c r="N17" i="9748"/>
  <c r="N47" i="9748" s="1"/>
  <c r="M17" i="9748"/>
  <c r="L17" i="9748"/>
  <c r="J17" i="9748"/>
  <c r="I17" i="9748"/>
  <c r="H17" i="9748"/>
  <c r="G17" i="9748"/>
  <c r="D17" i="9748"/>
  <c r="C17" i="9748"/>
  <c r="J5" i="9748"/>
  <c r="H47" i="9748" l="1"/>
  <c r="M47" i="9748"/>
  <c r="L47" i="9748"/>
  <c r="W47" i="9748"/>
  <c r="W17" i="9747"/>
  <c r="V17" i="9747"/>
  <c r="T17" i="9747"/>
  <c r="Q17" i="9747"/>
  <c r="N17" i="9747"/>
  <c r="M17" i="9747"/>
  <c r="L17" i="9747"/>
  <c r="J17" i="9747"/>
  <c r="I17" i="9747"/>
  <c r="H17" i="9747"/>
  <c r="G17" i="9747"/>
  <c r="D17" i="9747"/>
  <c r="C17" i="9747"/>
  <c r="W18" i="9747"/>
  <c r="V18" i="9747"/>
  <c r="T18" i="9747"/>
  <c r="Q18" i="9747"/>
  <c r="N18" i="9747"/>
  <c r="M18" i="9747"/>
  <c r="L18" i="9747"/>
  <c r="J18" i="9747"/>
  <c r="I18" i="9747"/>
  <c r="G18" i="9747"/>
  <c r="H18" i="9747" s="1"/>
  <c r="D18" i="9747"/>
  <c r="C18" i="9747"/>
  <c r="E72" i="9747"/>
  <c r="V27" i="9747"/>
  <c r="U27" i="9747"/>
  <c r="T27" i="9747"/>
  <c r="S27" i="9747"/>
  <c r="R27" i="9747"/>
  <c r="Q27" i="9747"/>
  <c r="P27" i="9747"/>
  <c r="O27" i="9747"/>
  <c r="E27" i="9747"/>
  <c r="W26" i="9747"/>
  <c r="V26" i="9747"/>
  <c r="T26" i="9747"/>
  <c r="Q26" i="9747"/>
  <c r="N26" i="9747"/>
  <c r="M26" i="9747"/>
  <c r="L26" i="9747"/>
  <c r="J26" i="9747"/>
  <c r="I26" i="9747"/>
  <c r="H26" i="9747"/>
  <c r="G26" i="9747"/>
  <c r="D26" i="9747"/>
  <c r="C26" i="9747"/>
  <c r="W25" i="9747"/>
  <c r="V25" i="9747"/>
  <c r="T25" i="9747"/>
  <c r="Q25" i="9747"/>
  <c r="N25" i="9747"/>
  <c r="M25" i="9747"/>
  <c r="L25" i="9747"/>
  <c r="J25" i="9747"/>
  <c r="I25" i="9747"/>
  <c r="G25" i="9747"/>
  <c r="H25" i="9747" s="1"/>
  <c r="D25" i="9747"/>
  <c r="C25" i="9747"/>
  <c r="W24" i="9747"/>
  <c r="V24" i="9747"/>
  <c r="T24" i="9747"/>
  <c r="Q24" i="9747"/>
  <c r="N24" i="9747"/>
  <c r="M24" i="9747"/>
  <c r="L24" i="9747"/>
  <c r="J24" i="9747"/>
  <c r="I24" i="9747"/>
  <c r="G24" i="9747"/>
  <c r="H24" i="9747" s="1"/>
  <c r="D24" i="9747"/>
  <c r="C24" i="9747"/>
  <c r="N27" i="9747"/>
  <c r="J5" i="9747"/>
  <c r="M27" i="9747" l="1"/>
  <c r="L27" i="9747"/>
  <c r="W27" i="9747"/>
  <c r="H27" i="9747"/>
  <c r="W34" i="9746"/>
  <c r="V34" i="9746"/>
  <c r="T34" i="9746"/>
  <c r="Q34" i="9746"/>
  <c r="N34" i="9746"/>
  <c r="M34" i="9746"/>
  <c r="L34" i="9746"/>
  <c r="J34" i="9746"/>
  <c r="I34" i="9746"/>
  <c r="G34" i="9746"/>
  <c r="H34" i="9746" s="1"/>
  <c r="D34" i="9746"/>
  <c r="C34" i="9746"/>
  <c r="W33" i="9746"/>
  <c r="V33" i="9746"/>
  <c r="T33" i="9746"/>
  <c r="Q33" i="9746"/>
  <c r="N33" i="9746"/>
  <c r="M33" i="9746"/>
  <c r="L33" i="9746"/>
  <c r="J33" i="9746"/>
  <c r="I33" i="9746"/>
  <c r="G33" i="9746"/>
  <c r="H33" i="9746" s="1"/>
  <c r="D33" i="9746"/>
  <c r="C33" i="9746"/>
  <c r="W32" i="9746"/>
  <c r="V32" i="9746"/>
  <c r="T32" i="9746"/>
  <c r="Q32" i="9746"/>
  <c r="N32" i="9746"/>
  <c r="M32" i="9746"/>
  <c r="L32" i="9746"/>
  <c r="J32" i="9746"/>
  <c r="I32" i="9746"/>
  <c r="G32" i="9746"/>
  <c r="H32" i="9746" s="1"/>
  <c r="D32" i="9746"/>
  <c r="C32" i="9746"/>
  <c r="W31" i="9746"/>
  <c r="V31" i="9746"/>
  <c r="T31" i="9746"/>
  <c r="Q31" i="9746"/>
  <c r="N31" i="9746"/>
  <c r="M31" i="9746"/>
  <c r="L31" i="9746"/>
  <c r="J31" i="9746"/>
  <c r="I31" i="9746"/>
  <c r="G31" i="9746"/>
  <c r="H31" i="9746" s="1"/>
  <c r="D31" i="9746"/>
  <c r="C31" i="9746"/>
  <c r="W30" i="9746"/>
  <c r="V30" i="9746"/>
  <c r="T30" i="9746"/>
  <c r="Q30" i="9746"/>
  <c r="N30" i="9746"/>
  <c r="M30" i="9746"/>
  <c r="L30" i="9746"/>
  <c r="J30" i="9746"/>
  <c r="I30" i="9746"/>
  <c r="G30" i="9746"/>
  <c r="H30" i="9746" s="1"/>
  <c r="D30" i="9746"/>
  <c r="C30" i="9746"/>
  <c r="W29" i="9746"/>
  <c r="V29" i="9746"/>
  <c r="T29" i="9746"/>
  <c r="Q29" i="9746"/>
  <c r="N29" i="9746"/>
  <c r="M29" i="9746"/>
  <c r="L29" i="9746"/>
  <c r="J29" i="9746"/>
  <c r="I29" i="9746"/>
  <c r="G29" i="9746"/>
  <c r="H29" i="9746" s="1"/>
  <c r="D29" i="9746"/>
  <c r="C29" i="9746"/>
  <c r="W28" i="9746"/>
  <c r="V28" i="9746"/>
  <c r="T28" i="9746"/>
  <c r="Q28" i="9746"/>
  <c r="N28" i="9746"/>
  <c r="M28" i="9746"/>
  <c r="L28" i="9746"/>
  <c r="J28" i="9746"/>
  <c r="I28" i="9746"/>
  <c r="G28" i="9746"/>
  <c r="H28" i="9746" s="1"/>
  <c r="D28" i="9746"/>
  <c r="C28" i="9746"/>
  <c r="W27" i="9746"/>
  <c r="V27" i="9746"/>
  <c r="T27" i="9746"/>
  <c r="Q27" i="9746"/>
  <c r="N27" i="9746"/>
  <c r="M27" i="9746"/>
  <c r="L27" i="9746"/>
  <c r="J27" i="9746"/>
  <c r="I27" i="9746"/>
  <c r="G27" i="9746"/>
  <c r="H27" i="9746" s="1"/>
  <c r="D27" i="9746"/>
  <c r="C27" i="9746"/>
  <c r="W26" i="9746"/>
  <c r="V26" i="9746"/>
  <c r="T26" i="9746"/>
  <c r="Q26" i="9746"/>
  <c r="N26" i="9746"/>
  <c r="M26" i="9746"/>
  <c r="L26" i="9746"/>
  <c r="J26" i="9746"/>
  <c r="I26" i="9746"/>
  <c r="G26" i="9746"/>
  <c r="H26" i="9746" s="1"/>
  <c r="D26" i="9746"/>
  <c r="C26" i="9746"/>
  <c r="W25" i="9746"/>
  <c r="V25" i="9746"/>
  <c r="T25" i="9746"/>
  <c r="Q25" i="9746"/>
  <c r="N25" i="9746"/>
  <c r="M25" i="9746"/>
  <c r="L25" i="9746"/>
  <c r="J25" i="9746"/>
  <c r="I25" i="9746"/>
  <c r="G25" i="9746"/>
  <c r="H25" i="9746" s="1"/>
  <c r="D25" i="9746"/>
  <c r="C25" i="9746"/>
  <c r="W24" i="9746"/>
  <c r="V24" i="9746"/>
  <c r="T24" i="9746"/>
  <c r="Q24" i="9746"/>
  <c r="N24" i="9746"/>
  <c r="M24" i="9746"/>
  <c r="L24" i="9746"/>
  <c r="J24" i="9746"/>
  <c r="I24" i="9746"/>
  <c r="G24" i="9746"/>
  <c r="H24" i="9746" s="1"/>
  <c r="D24" i="9746"/>
  <c r="C24" i="9746"/>
  <c r="W23" i="9746"/>
  <c r="V23" i="9746"/>
  <c r="T23" i="9746"/>
  <c r="Q23" i="9746"/>
  <c r="N23" i="9746"/>
  <c r="M23" i="9746"/>
  <c r="L23" i="9746"/>
  <c r="J23" i="9746"/>
  <c r="I23" i="9746"/>
  <c r="G23" i="9746"/>
  <c r="H23" i="9746" s="1"/>
  <c r="D23" i="9746"/>
  <c r="C23" i="9746"/>
  <c r="W22" i="9746"/>
  <c r="V22" i="9746"/>
  <c r="T22" i="9746"/>
  <c r="Q22" i="9746"/>
  <c r="N22" i="9746"/>
  <c r="M22" i="9746"/>
  <c r="L22" i="9746"/>
  <c r="J22" i="9746"/>
  <c r="I22" i="9746"/>
  <c r="G22" i="9746"/>
  <c r="H22" i="9746" s="1"/>
  <c r="D22" i="9746"/>
  <c r="C22" i="9746"/>
  <c r="W21" i="9746"/>
  <c r="V21" i="9746"/>
  <c r="T21" i="9746"/>
  <c r="Q21" i="9746"/>
  <c r="N21" i="9746"/>
  <c r="M21" i="9746"/>
  <c r="L21" i="9746"/>
  <c r="J21" i="9746"/>
  <c r="I21" i="9746"/>
  <c r="G21" i="9746"/>
  <c r="H21" i="9746" s="1"/>
  <c r="D21" i="9746"/>
  <c r="C21" i="9746"/>
  <c r="W20" i="9746"/>
  <c r="V20" i="9746"/>
  <c r="T20" i="9746"/>
  <c r="Q20" i="9746"/>
  <c r="N20" i="9746"/>
  <c r="M20" i="9746"/>
  <c r="L20" i="9746"/>
  <c r="J20" i="9746"/>
  <c r="I20" i="9746"/>
  <c r="G20" i="9746"/>
  <c r="H20" i="9746" s="1"/>
  <c r="D20" i="9746"/>
  <c r="C20" i="9746"/>
  <c r="E81" i="9746"/>
  <c r="V36" i="9746"/>
  <c r="U36" i="9746"/>
  <c r="T36" i="9746"/>
  <c r="S36" i="9746"/>
  <c r="R36" i="9746"/>
  <c r="Q36" i="9746"/>
  <c r="P36" i="9746"/>
  <c r="O36" i="9746"/>
  <c r="E36" i="9746"/>
  <c r="W35" i="9746"/>
  <c r="V35" i="9746"/>
  <c r="T35" i="9746"/>
  <c r="Q35" i="9746"/>
  <c r="N35" i="9746"/>
  <c r="M35" i="9746"/>
  <c r="L35" i="9746"/>
  <c r="J35" i="9746"/>
  <c r="I35" i="9746"/>
  <c r="H35" i="9746"/>
  <c r="G35" i="9746"/>
  <c r="D35" i="9746"/>
  <c r="C35" i="9746"/>
  <c r="W19" i="9746"/>
  <c r="V19" i="9746"/>
  <c r="T19" i="9746"/>
  <c r="Q19" i="9746"/>
  <c r="N19" i="9746"/>
  <c r="M19" i="9746"/>
  <c r="L19" i="9746"/>
  <c r="J19" i="9746"/>
  <c r="I19" i="9746"/>
  <c r="G19" i="9746"/>
  <c r="H19" i="9746" s="1"/>
  <c r="D19" i="9746"/>
  <c r="C19" i="9746"/>
  <c r="W18" i="9746"/>
  <c r="V18" i="9746"/>
  <c r="T18" i="9746"/>
  <c r="Q18" i="9746"/>
  <c r="N18" i="9746"/>
  <c r="M18" i="9746"/>
  <c r="L18" i="9746"/>
  <c r="J18" i="9746"/>
  <c r="I18" i="9746"/>
  <c r="G18" i="9746"/>
  <c r="H18" i="9746" s="1"/>
  <c r="D18" i="9746"/>
  <c r="C18" i="9746"/>
  <c r="W17" i="9746"/>
  <c r="V17" i="9746"/>
  <c r="T17" i="9746"/>
  <c r="Q17" i="9746"/>
  <c r="N17" i="9746"/>
  <c r="N36" i="9746" s="1"/>
  <c r="M17" i="9746"/>
  <c r="L17" i="9746"/>
  <c r="J17" i="9746"/>
  <c r="I17" i="9746"/>
  <c r="H17" i="9746"/>
  <c r="G17" i="9746"/>
  <c r="D17" i="9746"/>
  <c r="C17" i="9746"/>
  <c r="J5" i="9746"/>
  <c r="M36" i="9746" l="1"/>
  <c r="W36" i="9746"/>
  <c r="L36" i="9746"/>
  <c r="H36" i="9746"/>
  <c r="W30" i="9745" l="1"/>
  <c r="V30" i="9745"/>
  <c r="T30" i="9745"/>
  <c r="Q30" i="9745"/>
  <c r="N30" i="9745"/>
  <c r="M30" i="9745"/>
  <c r="L30" i="9745"/>
  <c r="J30" i="9745"/>
  <c r="I30" i="9745"/>
  <c r="G30" i="9745"/>
  <c r="H30" i="9745" s="1"/>
  <c r="D30" i="9745"/>
  <c r="C30" i="9745"/>
  <c r="W29" i="9745"/>
  <c r="V29" i="9745"/>
  <c r="T29" i="9745"/>
  <c r="Q29" i="9745"/>
  <c r="N29" i="9745"/>
  <c r="M29" i="9745"/>
  <c r="L29" i="9745"/>
  <c r="J29" i="9745"/>
  <c r="I29" i="9745"/>
  <c r="G29" i="9745"/>
  <c r="H29" i="9745" s="1"/>
  <c r="D29" i="9745"/>
  <c r="C29" i="9745"/>
  <c r="W28" i="9745"/>
  <c r="V28" i="9745"/>
  <c r="T28" i="9745"/>
  <c r="Q28" i="9745"/>
  <c r="N28" i="9745"/>
  <c r="M28" i="9745"/>
  <c r="L28" i="9745"/>
  <c r="J28" i="9745"/>
  <c r="I28" i="9745"/>
  <c r="G28" i="9745"/>
  <c r="H28" i="9745" s="1"/>
  <c r="D28" i="9745"/>
  <c r="C28" i="9745"/>
  <c r="W27" i="9745"/>
  <c r="V27" i="9745"/>
  <c r="T27" i="9745"/>
  <c r="Q27" i="9745"/>
  <c r="N27" i="9745"/>
  <c r="M27" i="9745"/>
  <c r="L27" i="9745"/>
  <c r="J27" i="9745"/>
  <c r="I27" i="9745"/>
  <c r="G27" i="9745"/>
  <c r="H27" i="9745" s="1"/>
  <c r="D27" i="9745"/>
  <c r="C27" i="9745"/>
  <c r="W20" i="9745" l="1"/>
  <c r="V20" i="9745"/>
  <c r="T20" i="9745"/>
  <c r="Q20" i="9745"/>
  <c r="N20" i="9745"/>
  <c r="M20" i="9745"/>
  <c r="L20" i="9745"/>
  <c r="J20" i="9745"/>
  <c r="I20" i="9745"/>
  <c r="G20" i="9745"/>
  <c r="H20" i="9745" s="1"/>
  <c r="D20" i="9745"/>
  <c r="C20" i="9745"/>
  <c r="W19" i="9745"/>
  <c r="V19" i="9745"/>
  <c r="T19" i="9745"/>
  <c r="Q19" i="9745"/>
  <c r="N19" i="9745"/>
  <c r="M19" i="9745"/>
  <c r="L19" i="9745"/>
  <c r="J19" i="9745"/>
  <c r="I19" i="9745"/>
  <c r="G19" i="9745"/>
  <c r="H19" i="9745" s="1"/>
  <c r="D19" i="9745"/>
  <c r="C19" i="9745"/>
  <c r="W18" i="9745"/>
  <c r="V18" i="9745"/>
  <c r="T18" i="9745"/>
  <c r="Q18" i="9745"/>
  <c r="N18" i="9745"/>
  <c r="M18" i="9745"/>
  <c r="L18" i="9745"/>
  <c r="J18" i="9745"/>
  <c r="I18" i="9745"/>
  <c r="G18" i="9745"/>
  <c r="H18" i="9745" s="1"/>
  <c r="D18" i="9745"/>
  <c r="C18" i="9745"/>
  <c r="E77" i="9745"/>
  <c r="V32" i="9745"/>
  <c r="U32" i="9745"/>
  <c r="T32" i="9745"/>
  <c r="S32" i="9745"/>
  <c r="R32" i="9745"/>
  <c r="Q32" i="9745"/>
  <c r="P32" i="9745"/>
  <c r="O32" i="9745"/>
  <c r="E32" i="9745"/>
  <c r="W31" i="9745"/>
  <c r="V31" i="9745"/>
  <c r="T31" i="9745"/>
  <c r="Q31" i="9745"/>
  <c r="N31" i="9745"/>
  <c r="M31" i="9745"/>
  <c r="L31" i="9745"/>
  <c r="J31" i="9745"/>
  <c r="I31" i="9745"/>
  <c r="H31" i="9745"/>
  <c r="G31" i="9745"/>
  <c r="D31" i="9745"/>
  <c r="C31" i="9745"/>
  <c r="W26" i="9745"/>
  <c r="V26" i="9745"/>
  <c r="T26" i="9745"/>
  <c r="Q26" i="9745"/>
  <c r="N26" i="9745"/>
  <c r="M26" i="9745"/>
  <c r="L26" i="9745"/>
  <c r="J26" i="9745"/>
  <c r="I26" i="9745"/>
  <c r="G26" i="9745"/>
  <c r="H26" i="9745" s="1"/>
  <c r="D26" i="9745"/>
  <c r="C26" i="9745"/>
  <c r="W25" i="9745"/>
  <c r="V25" i="9745"/>
  <c r="T25" i="9745"/>
  <c r="Q25" i="9745"/>
  <c r="N25" i="9745"/>
  <c r="M25" i="9745"/>
  <c r="L25" i="9745"/>
  <c r="J25" i="9745"/>
  <c r="I25" i="9745"/>
  <c r="G25" i="9745"/>
  <c r="H25" i="9745" s="1"/>
  <c r="D25" i="9745"/>
  <c r="C25" i="9745"/>
  <c r="W24" i="9745"/>
  <c r="V24" i="9745"/>
  <c r="T24" i="9745"/>
  <c r="Q24" i="9745"/>
  <c r="N24" i="9745"/>
  <c r="M24" i="9745"/>
  <c r="L24" i="9745"/>
  <c r="J24" i="9745"/>
  <c r="I24" i="9745"/>
  <c r="G24" i="9745"/>
  <c r="H24" i="9745" s="1"/>
  <c r="D24" i="9745"/>
  <c r="C24" i="9745"/>
  <c r="W23" i="9745"/>
  <c r="V23" i="9745"/>
  <c r="T23" i="9745"/>
  <c r="Q23" i="9745"/>
  <c r="N23" i="9745"/>
  <c r="M23" i="9745"/>
  <c r="L23" i="9745"/>
  <c r="J23" i="9745"/>
  <c r="I23" i="9745"/>
  <c r="G23" i="9745"/>
  <c r="H23" i="9745" s="1"/>
  <c r="D23" i="9745"/>
  <c r="C23" i="9745"/>
  <c r="W22" i="9745"/>
  <c r="V22" i="9745"/>
  <c r="T22" i="9745"/>
  <c r="Q22" i="9745"/>
  <c r="N22" i="9745"/>
  <c r="M22" i="9745"/>
  <c r="L22" i="9745"/>
  <c r="J22" i="9745"/>
  <c r="I22" i="9745"/>
  <c r="G22" i="9745"/>
  <c r="H22" i="9745" s="1"/>
  <c r="D22" i="9745"/>
  <c r="C22" i="9745"/>
  <c r="W21" i="9745"/>
  <c r="V21" i="9745"/>
  <c r="T21" i="9745"/>
  <c r="Q21" i="9745"/>
  <c r="N21" i="9745"/>
  <c r="N32" i="9745" s="1"/>
  <c r="M21" i="9745"/>
  <c r="L21" i="9745"/>
  <c r="J21" i="9745"/>
  <c r="I21" i="9745"/>
  <c r="H21" i="9745"/>
  <c r="G21" i="9745"/>
  <c r="D21" i="9745"/>
  <c r="C21" i="9745"/>
  <c r="W17" i="9745"/>
  <c r="V17" i="9745"/>
  <c r="T17" i="9745"/>
  <c r="Q17" i="9745"/>
  <c r="N17" i="9745"/>
  <c r="M17" i="9745"/>
  <c r="L17" i="9745"/>
  <c r="J17" i="9745"/>
  <c r="I17" i="9745"/>
  <c r="H17" i="9745"/>
  <c r="G17" i="9745"/>
  <c r="D17" i="9745"/>
  <c r="C17" i="9745"/>
  <c r="J5" i="9745"/>
  <c r="W29" i="9744"/>
  <c r="V29" i="9744"/>
  <c r="T29" i="9744"/>
  <c r="Q29" i="9744"/>
  <c r="N29" i="9744"/>
  <c r="M29" i="9744"/>
  <c r="L29" i="9744"/>
  <c r="J29" i="9744"/>
  <c r="I29" i="9744"/>
  <c r="G29" i="9744"/>
  <c r="H29" i="9744" s="1"/>
  <c r="D29" i="9744"/>
  <c r="C29" i="9744"/>
  <c r="W28" i="9744"/>
  <c r="V28" i="9744"/>
  <c r="T28" i="9744"/>
  <c r="Q28" i="9744"/>
  <c r="N28" i="9744"/>
  <c r="M28" i="9744"/>
  <c r="L28" i="9744"/>
  <c r="J28" i="9744"/>
  <c r="I28" i="9744"/>
  <c r="G28" i="9744"/>
  <c r="H28" i="9744" s="1"/>
  <c r="D28" i="9744"/>
  <c r="C28" i="9744"/>
  <c r="W27" i="9744"/>
  <c r="V27" i="9744"/>
  <c r="T27" i="9744"/>
  <c r="Q27" i="9744"/>
  <c r="N27" i="9744"/>
  <c r="M27" i="9744"/>
  <c r="L27" i="9744"/>
  <c r="J27" i="9744"/>
  <c r="I27" i="9744"/>
  <c r="G27" i="9744"/>
  <c r="H27" i="9744" s="1"/>
  <c r="D27" i="9744"/>
  <c r="C27" i="9744"/>
  <c r="W26" i="9744"/>
  <c r="V26" i="9744"/>
  <c r="T26" i="9744"/>
  <c r="Q26" i="9744"/>
  <c r="N26" i="9744"/>
  <c r="M26" i="9744"/>
  <c r="L26" i="9744"/>
  <c r="J26" i="9744"/>
  <c r="I26" i="9744"/>
  <c r="G26" i="9744"/>
  <c r="H26" i="9744" s="1"/>
  <c r="D26" i="9744"/>
  <c r="C26" i="9744"/>
  <c r="W25" i="9744"/>
  <c r="V25" i="9744"/>
  <c r="T25" i="9744"/>
  <c r="Q25" i="9744"/>
  <c r="N25" i="9744"/>
  <c r="M25" i="9744"/>
  <c r="L25" i="9744"/>
  <c r="J25" i="9744"/>
  <c r="I25" i="9744"/>
  <c r="G25" i="9744"/>
  <c r="H25" i="9744" s="1"/>
  <c r="D25" i="9744"/>
  <c r="C25" i="9744"/>
  <c r="W24" i="9744"/>
  <c r="V24" i="9744"/>
  <c r="T24" i="9744"/>
  <c r="Q24" i="9744"/>
  <c r="N24" i="9744"/>
  <c r="M24" i="9744"/>
  <c r="L24" i="9744"/>
  <c r="J24" i="9744"/>
  <c r="I24" i="9744"/>
  <c r="G24" i="9744"/>
  <c r="H24" i="9744" s="1"/>
  <c r="D24" i="9744"/>
  <c r="C24" i="9744"/>
  <c r="E84" i="9744"/>
  <c r="V39" i="9744"/>
  <c r="U39" i="9744"/>
  <c r="T39" i="9744"/>
  <c r="S39" i="9744"/>
  <c r="R39" i="9744"/>
  <c r="Q39" i="9744"/>
  <c r="P39" i="9744"/>
  <c r="O39" i="9744"/>
  <c r="E39" i="9744"/>
  <c r="W38" i="9744"/>
  <c r="V38" i="9744"/>
  <c r="T38" i="9744"/>
  <c r="Q38" i="9744"/>
  <c r="N38" i="9744"/>
  <c r="M38" i="9744"/>
  <c r="L38" i="9744"/>
  <c r="J38" i="9744"/>
  <c r="I38" i="9744"/>
  <c r="H38" i="9744"/>
  <c r="G38" i="9744"/>
  <c r="D38" i="9744"/>
  <c r="C38" i="9744"/>
  <c r="W37" i="9744"/>
  <c r="V37" i="9744"/>
  <c r="T37" i="9744"/>
  <c r="Q37" i="9744"/>
  <c r="N37" i="9744"/>
  <c r="M37" i="9744"/>
  <c r="L37" i="9744"/>
  <c r="J37" i="9744"/>
  <c r="I37" i="9744"/>
  <c r="G37" i="9744"/>
  <c r="H37" i="9744" s="1"/>
  <c r="D37" i="9744"/>
  <c r="C37" i="9744"/>
  <c r="W36" i="9744"/>
  <c r="V36" i="9744"/>
  <c r="T36" i="9744"/>
  <c r="Q36" i="9744"/>
  <c r="N36" i="9744"/>
  <c r="M36" i="9744"/>
  <c r="L36" i="9744"/>
  <c r="J36" i="9744"/>
  <c r="I36" i="9744"/>
  <c r="G36" i="9744"/>
  <c r="H36" i="9744" s="1"/>
  <c r="D36" i="9744"/>
  <c r="C36" i="9744"/>
  <c r="W35" i="9744"/>
  <c r="V35" i="9744"/>
  <c r="T35" i="9744"/>
  <c r="Q35" i="9744"/>
  <c r="N35" i="9744"/>
  <c r="M35" i="9744"/>
  <c r="L35" i="9744"/>
  <c r="J35" i="9744"/>
  <c r="I35" i="9744"/>
  <c r="G35" i="9744"/>
  <c r="H35" i="9744" s="1"/>
  <c r="D35" i="9744"/>
  <c r="C35" i="9744"/>
  <c r="W34" i="9744"/>
  <c r="V34" i="9744"/>
  <c r="T34" i="9744"/>
  <c r="Q34" i="9744"/>
  <c r="N34" i="9744"/>
  <c r="M34" i="9744"/>
  <c r="L34" i="9744"/>
  <c r="J34" i="9744"/>
  <c r="I34" i="9744"/>
  <c r="G34" i="9744"/>
  <c r="H34" i="9744" s="1"/>
  <c r="D34" i="9744"/>
  <c r="C34" i="9744"/>
  <c r="W33" i="9744"/>
  <c r="V33" i="9744"/>
  <c r="T33" i="9744"/>
  <c r="Q33" i="9744"/>
  <c r="N33" i="9744"/>
  <c r="M33" i="9744"/>
  <c r="L33" i="9744"/>
  <c r="J33" i="9744"/>
  <c r="I33" i="9744"/>
  <c r="G33" i="9744"/>
  <c r="H33" i="9744" s="1"/>
  <c r="D33" i="9744"/>
  <c r="C33" i="9744"/>
  <c r="W32" i="9744"/>
  <c r="V32" i="9744"/>
  <c r="T32" i="9744"/>
  <c r="Q32" i="9744"/>
  <c r="N32" i="9744"/>
  <c r="M32" i="9744"/>
  <c r="L32" i="9744"/>
  <c r="J32" i="9744"/>
  <c r="I32" i="9744"/>
  <c r="G32" i="9744"/>
  <c r="H32" i="9744" s="1"/>
  <c r="D32" i="9744"/>
  <c r="C32" i="9744"/>
  <c r="W31" i="9744"/>
  <c r="V31" i="9744"/>
  <c r="T31" i="9744"/>
  <c r="Q31" i="9744"/>
  <c r="N31" i="9744"/>
  <c r="M31" i="9744"/>
  <c r="L31" i="9744"/>
  <c r="J31" i="9744"/>
  <c r="I31" i="9744"/>
  <c r="G31" i="9744"/>
  <c r="H31" i="9744" s="1"/>
  <c r="D31" i="9744"/>
  <c r="C31" i="9744"/>
  <c r="W30" i="9744"/>
  <c r="V30" i="9744"/>
  <c r="T30" i="9744"/>
  <c r="Q30" i="9744"/>
  <c r="N30" i="9744"/>
  <c r="M30" i="9744"/>
  <c r="L30" i="9744"/>
  <c r="J30" i="9744"/>
  <c r="I30" i="9744"/>
  <c r="G30" i="9744"/>
  <c r="H30" i="9744" s="1"/>
  <c r="D30" i="9744"/>
  <c r="C30" i="9744"/>
  <c r="W23" i="9744"/>
  <c r="V23" i="9744"/>
  <c r="T23" i="9744"/>
  <c r="Q23" i="9744"/>
  <c r="N23" i="9744"/>
  <c r="M23" i="9744"/>
  <c r="L23" i="9744"/>
  <c r="J23" i="9744"/>
  <c r="I23" i="9744"/>
  <c r="G23" i="9744"/>
  <c r="H23" i="9744" s="1"/>
  <c r="D23" i="9744"/>
  <c r="C23" i="9744"/>
  <c r="W22" i="9744"/>
  <c r="V22" i="9744"/>
  <c r="T22" i="9744"/>
  <c r="Q22" i="9744"/>
  <c r="N22" i="9744"/>
  <c r="M22" i="9744"/>
  <c r="L22" i="9744"/>
  <c r="J22" i="9744"/>
  <c r="I22" i="9744"/>
  <c r="G22" i="9744"/>
  <c r="H22" i="9744" s="1"/>
  <c r="D22" i="9744"/>
  <c r="C22" i="9744"/>
  <c r="W21" i="9744"/>
  <c r="V21" i="9744"/>
  <c r="T21" i="9744"/>
  <c r="Q21" i="9744"/>
  <c r="N21" i="9744"/>
  <c r="M21" i="9744"/>
  <c r="L21" i="9744"/>
  <c r="J21" i="9744"/>
  <c r="I21" i="9744"/>
  <c r="G21" i="9744"/>
  <c r="H21" i="9744" s="1"/>
  <c r="D21" i="9744"/>
  <c r="C21" i="9744"/>
  <c r="W20" i="9744"/>
  <c r="V20" i="9744"/>
  <c r="T20" i="9744"/>
  <c r="Q20" i="9744"/>
  <c r="N20" i="9744"/>
  <c r="N39" i="9744" s="1"/>
  <c r="M20" i="9744"/>
  <c r="L20" i="9744"/>
  <c r="J20" i="9744"/>
  <c r="I20" i="9744"/>
  <c r="H20" i="9744"/>
  <c r="G20" i="9744"/>
  <c r="D20" i="9744"/>
  <c r="C20" i="9744"/>
  <c r="W19" i="9744"/>
  <c r="V19" i="9744"/>
  <c r="T19" i="9744"/>
  <c r="Q19" i="9744"/>
  <c r="N19" i="9744"/>
  <c r="M19" i="9744"/>
  <c r="L19" i="9744"/>
  <c r="J19" i="9744"/>
  <c r="I19" i="9744"/>
  <c r="G19" i="9744"/>
  <c r="H19" i="9744" s="1"/>
  <c r="D19" i="9744"/>
  <c r="C19" i="9744"/>
  <c r="W18" i="9744"/>
  <c r="V18" i="9744"/>
  <c r="T18" i="9744"/>
  <c r="Q18" i="9744"/>
  <c r="N18" i="9744"/>
  <c r="M18" i="9744"/>
  <c r="L18" i="9744"/>
  <c r="J18" i="9744"/>
  <c r="I18" i="9744"/>
  <c r="G18" i="9744"/>
  <c r="H18" i="9744" s="1"/>
  <c r="D18" i="9744"/>
  <c r="C18" i="9744"/>
  <c r="W17" i="9744"/>
  <c r="V17" i="9744"/>
  <c r="T17" i="9744"/>
  <c r="Q17" i="9744"/>
  <c r="N17" i="9744"/>
  <c r="M17" i="9744"/>
  <c r="L17" i="9744"/>
  <c r="J17" i="9744"/>
  <c r="I17" i="9744"/>
  <c r="H17" i="9744"/>
  <c r="G17" i="9744"/>
  <c r="D17" i="9744"/>
  <c r="C17" i="9744"/>
  <c r="J5" i="9744"/>
  <c r="W21" i="9743"/>
  <c r="V21" i="9743"/>
  <c r="T21" i="9743"/>
  <c r="Q21" i="9743"/>
  <c r="N21" i="9743"/>
  <c r="M21" i="9743"/>
  <c r="L21" i="9743"/>
  <c r="J21" i="9743"/>
  <c r="I21" i="9743"/>
  <c r="G21" i="9743"/>
  <c r="H21" i="9743" s="1"/>
  <c r="D21" i="9743"/>
  <c r="C21" i="9743"/>
  <c r="W20" i="9743"/>
  <c r="V20" i="9743"/>
  <c r="T20" i="9743"/>
  <c r="Q20" i="9743"/>
  <c r="N20" i="9743"/>
  <c r="M20" i="9743"/>
  <c r="L20" i="9743"/>
  <c r="J20" i="9743"/>
  <c r="I20" i="9743"/>
  <c r="G20" i="9743"/>
  <c r="H20" i="9743" s="1"/>
  <c r="D20" i="9743"/>
  <c r="C20" i="9743"/>
  <c r="W19" i="9743"/>
  <c r="V19" i="9743"/>
  <c r="T19" i="9743"/>
  <c r="Q19" i="9743"/>
  <c r="N19" i="9743"/>
  <c r="M19" i="9743"/>
  <c r="L19" i="9743"/>
  <c r="J19" i="9743"/>
  <c r="I19" i="9743"/>
  <c r="G19" i="9743"/>
  <c r="H19" i="9743" s="1"/>
  <c r="D19" i="9743"/>
  <c r="C19" i="9743"/>
  <c r="W18" i="9743"/>
  <c r="V18" i="9743"/>
  <c r="T18" i="9743"/>
  <c r="Q18" i="9743"/>
  <c r="N18" i="9743"/>
  <c r="M18" i="9743"/>
  <c r="L18" i="9743"/>
  <c r="J18" i="9743"/>
  <c r="I18" i="9743"/>
  <c r="G18" i="9743"/>
  <c r="H18" i="9743" s="1"/>
  <c r="D18" i="9743"/>
  <c r="C18" i="9743"/>
  <c r="E86" i="9743"/>
  <c r="V41" i="9743"/>
  <c r="U41" i="9743"/>
  <c r="T41" i="9743"/>
  <c r="S41" i="9743"/>
  <c r="R41" i="9743"/>
  <c r="Q41" i="9743"/>
  <c r="P41" i="9743"/>
  <c r="O41" i="9743"/>
  <c r="E41" i="9743"/>
  <c r="W40" i="9743"/>
  <c r="V40" i="9743"/>
  <c r="T40" i="9743"/>
  <c r="Q40" i="9743"/>
  <c r="N40" i="9743"/>
  <c r="M40" i="9743"/>
  <c r="L40" i="9743"/>
  <c r="J40" i="9743"/>
  <c r="I40" i="9743"/>
  <c r="H40" i="9743"/>
  <c r="G40" i="9743"/>
  <c r="D40" i="9743"/>
  <c r="C40" i="9743"/>
  <c r="W39" i="9743"/>
  <c r="V39" i="9743"/>
  <c r="T39" i="9743"/>
  <c r="Q39" i="9743"/>
  <c r="N39" i="9743"/>
  <c r="M39" i="9743"/>
  <c r="L39" i="9743"/>
  <c r="J39" i="9743"/>
  <c r="I39" i="9743"/>
  <c r="G39" i="9743"/>
  <c r="H39" i="9743" s="1"/>
  <c r="D39" i="9743"/>
  <c r="C39" i="9743"/>
  <c r="W38" i="9743"/>
  <c r="V38" i="9743"/>
  <c r="T38" i="9743"/>
  <c r="Q38" i="9743"/>
  <c r="N38" i="9743"/>
  <c r="M38" i="9743"/>
  <c r="L38" i="9743"/>
  <c r="J38" i="9743"/>
  <c r="I38" i="9743"/>
  <c r="G38" i="9743"/>
  <c r="H38" i="9743" s="1"/>
  <c r="D38" i="9743"/>
  <c r="C38" i="9743"/>
  <c r="W37" i="9743"/>
  <c r="V37" i="9743"/>
  <c r="T37" i="9743"/>
  <c r="Q37" i="9743"/>
  <c r="N37" i="9743"/>
  <c r="M37" i="9743"/>
  <c r="L37" i="9743"/>
  <c r="J37" i="9743"/>
  <c r="I37" i="9743"/>
  <c r="G37" i="9743"/>
  <c r="H37" i="9743" s="1"/>
  <c r="D37" i="9743"/>
  <c r="C37" i="9743"/>
  <c r="W36" i="9743"/>
  <c r="V36" i="9743"/>
  <c r="T36" i="9743"/>
  <c r="Q36" i="9743"/>
  <c r="N36" i="9743"/>
  <c r="M36" i="9743"/>
  <c r="L36" i="9743"/>
  <c r="J36" i="9743"/>
  <c r="I36" i="9743"/>
  <c r="G36" i="9743"/>
  <c r="H36" i="9743" s="1"/>
  <c r="D36" i="9743"/>
  <c r="C36" i="9743"/>
  <c r="W35" i="9743"/>
  <c r="V35" i="9743"/>
  <c r="T35" i="9743"/>
  <c r="Q35" i="9743"/>
  <c r="N35" i="9743"/>
  <c r="M35" i="9743"/>
  <c r="L35" i="9743"/>
  <c r="J35" i="9743"/>
  <c r="I35" i="9743"/>
  <c r="G35" i="9743"/>
  <c r="H35" i="9743" s="1"/>
  <c r="D35" i="9743"/>
  <c r="C35" i="9743"/>
  <c r="W34" i="9743"/>
  <c r="V34" i="9743"/>
  <c r="T34" i="9743"/>
  <c r="Q34" i="9743"/>
  <c r="N34" i="9743"/>
  <c r="M34" i="9743"/>
  <c r="L34" i="9743"/>
  <c r="J34" i="9743"/>
  <c r="I34" i="9743"/>
  <c r="G34" i="9743"/>
  <c r="H34" i="9743" s="1"/>
  <c r="D34" i="9743"/>
  <c r="C34" i="9743"/>
  <c r="W33" i="9743"/>
  <c r="V33" i="9743"/>
  <c r="T33" i="9743"/>
  <c r="Q33" i="9743"/>
  <c r="N33" i="9743"/>
  <c r="M33" i="9743"/>
  <c r="L33" i="9743"/>
  <c r="J33" i="9743"/>
  <c r="I33" i="9743"/>
  <c r="G33" i="9743"/>
  <c r="H33" i="9743" s="1"/>
  <c r="D33" i="9743"/>
  <c r="C33" i="9743"/>
  <c r="W32" i="9743"/>
  <c r="V32" i="9743"/>
  <c r="T32" i="9743"/>
  <c r="Q32" i="9743"/>
  <c r="N32" i="9743"/>
  <c r="M32" i="9743"/>
  <c r="L32" i="9743"/>
  <c r="J32" i="9743"/>
  <c r="I32" i="9743"/>
  <c r="G32" i="9743"/>
  <c r="H32" i="9743" s="1"/>
  <c r="D32" i="9743"/>
  <c r="C32" i="9743"/>
  <c r="W31" i="9743"/>
  <c r="V31" i="9743"/>
  <c r="T31" i="9743"/>
  <c r="Q31" i="9743"/>
  <c r="N31" i="9743"/>
  <c r="M31" i="9743"/>
  <c r="L31" i="9743"/>
  <c r="J31" i="9743"/>
  <c r="I31" i="9743"/>
  <c r="G31" i="9743"/>
  <c r="H31" i="9743" s="1"/>
  <c r="D31" i="9743"/>
  <c r="C31" i="9743"/>
  <c r="W30" i="9743"/>
  <c r="V30" i="9743"/>
  <c r="T30" i="9743"/>
  <c r="Q30" i="9743"/>
  <c r="N30" i="9743"/>
  <c r="M30" i="9743"/>
  <c r="L30" i="9743"/>
  <c r="J30" i="9743"/>
  <c r="I30" i="9743"/>
  <c r="G30" i="9743"/>
  <c r="H30" i="9743" s="1"/>
  <c r="D30" i="9743"/>
  <c r="C30" i="9743"/>
  <c r="W29" i="9743"/>
  <c r="V29" i="9743"/>
  <c r="T29" i="9743"/>
  <c r="Q29" i="9743"/>
  <c r="N29" i="9743"/>
  <c r="M29" i="9743"/>
  <c r="L29" i="9743"/>
  <c r="J29" i="9743"/>
  <c r="I29" i="9743"/>
  <c r="G29" i="9743"/>
  <c r="H29" i="9743" s="1"/>
  <c r="D29" i="9743"/>
  <c r="C29" i="9743"/>
  <c r="W28" i="9743"/>
  <c r="V28" i="9743"/>
  <c r="T28" i="9743"/>
  <c r="Q28" i="9743"/>
  <c r="N28" i="9743"/>
  <c r="M28" i="9743"/>
  <c r="L28" i="9743"/>
  <c r="J28" i="9743"/>
  <c r="I28" i="9743"/>
  <c r="G28" i="9743"/>
  <c r="H28" i="9743" s="1"/>
  <c r="D28" i="9743"/>
  <c r="C28" i="9743"/>
  <c r="W27" i="9743"/>
  <c r="V27" i="9743"/>
  <c r="T27" i="9743"/>
  <c r="Q27" i="9743"/>
  <c r="N27" i="9743"/>
  <c r="M27" i="9743"/>
  <c r="L27" i="9743"/>
  <c r="J27" i="9743"/>
  <c r="I27" i="9743"/>
  <c r="G27" i="9743"/>
  <c r="H27" i="9743" s="1"/>
  <c r="D27" i="9743"/>
  <c r="C27" i="9743"/>
  <c r="W26" i="9743"/>
  <c r="V26" i="9743"/>
  <c r="T26" i="9743"/>
  <c r="Q26" i="9743"/>
  <c r="N26" i="9743"/>
  <c r="M26" i="9743"/>
  <c r="L26" i="9743"/>
  <c r="J26" i="9743"/>
  <c r="I26" i="9743"/>
  <c r="G26" i="9743"/>
  <c r="H26" i="9743" s="1"/>
  <c r="D26" i="9743"/>
  <c r="C26" i="9743"/>
  <c r="W25" i="9743"/>
  <c r="V25" i="9743"/>
  <c r="T25" i="9743"/>
  <c r="Q25" i="9743"/>
  <c r="N25" i="9743"/>
  <c r="M25" i="9743"/>
  <c r="L25" i="9743"/>
  <c r="J25" i="9743"/>
  <c r="I25" i="9743"/>
  <c r="G25" i="9743"/>
  <c r="H25" i="9743" s="1"/>
  <c r="D25" i="9743"/>
  <c r="C25" i="9743"/>
  <c r="W24" i="9743"/>
  <c r="V24" i="9743"/>
  <c r="T24" i="9743"/>
  <c r="Q24" i="9743"/>
  <c r="N24" i="9743"/>
  <c r="M24" i="9743"/>
  <c r="L24" i="9743"/>
  <c r="J24" i="9743"/>
  <c r="I24" i="9743"/>
  <c r="G24" i="9743"/>
  <c r="H24" i="9743" s="1"/>
  <c r="D24" i="9743"/>
  <c r="C24" i="9743"/>
  <c r="W23" i="9743"/>
  <c r="V23" i="9743"/>
  <c r="T23" i="9743"/>
  <c r="Q23" i="9743"/>
  <c r="N23" i="9743"/>
  <c r="M23" i="9743"/>
  <c r="L23" i="9743"/>
  <c r="J23" i="9743"/>
  <c r="I23" i="9743"/>
  <c r="G23" i="9743"/>
  <c r="H23" i="9743" s="1"/>
  <c r="D23" i="9743"/>
  <c r="C23" i="9743"/>
  <c r="W22" i="9743"/>
  <c r="V22" i="9743"/>
  <c r="T22" i="9743"/>
  <c r="Q22" i="9743"/>
  <c r="N22" i="9743"/>
  <c r="N41" i="9743" s="1"/>
  <c r="M22" i="9743"/>
  <c r="L22" i="9743"/>
  <c r="J22" i="9743"/>
  <c r="I22" i="9743"/>
  <c r="H22" i="9743"/>
  <c r="G22" i="9743"/>
  <c r="D22" i="9743"/>
  <c r="C22" i="9743"/>
  <c r="W17" i="9743"/>
  <c r="V17" i="9743"/>
  <c r="T17" i="9743"/>
  <c r="Q17" i="9743"/>
  <c r="N17" i="9743"/>
  <c r="M17" i="9743"/>
  <c r="L17" i="9743"/>
  <c r="J17" i="9743"/>
  <c r="I17" i="9743"/>
  <c r="H17" i="9743"/>
  <c r="G17" i="9743"/>
  <c r="D17" i="9743"/>
  <c r="C17" i="9743"/>
  <c r="J5" i="9743"/>
  <c r="W20" i="9742"/>
  <c r="V20" i="9742"/>
  <c r="T20" i="9742"/>
  <c r="Q20" i="9742"/>
  <c r="N20" i="9742"/>
  <c r="M20" i="9742"/>
  <c r="L20" i="9742"/>
  <c r="J20" i="9742"/>
  <c r="I20" i="9742"/>
  <c r="G20" i="9742"/>
  <c r="H20" i="9742" s="1"/>
  <c r="D20" i="9742"/>
  <c r="C20" i="9742"/>
  <c r="W19" i="9742"/>
  <c r="V19" i="9742"/>
  <c r="T19" i="9742"/>
  <c r="Q19" i="9742"/>
  <c r="N19" i="9742"/>
  <c r="M19" i="9742"/>
  <c r="L19" i="9742"/>
  <c r="J19" i="9742"/>
  <c r="I19" i="9742"/>
  <c r="H19" i="9742"/>
  <c r="G19" i="9742"/>
  <c r="D19" i="9742"/>
  <c r="C19" i="9742"/>
  <c r="E34" i="9740"/>
  <c r="E38" i="9742"/>
  <c r="L32" i="9745" l="1"/>
  <c r="M32" i="9745"/>
  <c r="W32" i="9745"/>
  <c r="H32" i="9745"/>
  <c r="M39" i="9744"/>
  <c r="W39" i="9744"/>
  <c r="L39" i="9744"/>
  <c r="H39" i="9744"/>
  <c r="W41" i="9743"/>
  <c r="L41" i="9743"/>
  <c r="H41" i="9743"/>
  <c r="M41" i="9743"/>
  <c r="W21" i="9740"/>
  <c r="V21" i="9740"/>
  <c r="T21" i="9740"/>
  <c r="Q21" i="9740"/>
  <c r="N21" i="9740"/>
  <c r="M21" i="9740"/>
  <c r="L21" i="9740"/>
  <c r="J21" i="9740"/>
  <c r="I21" i="9740"/>
  <c r="G21" i="9740"/>
  <c r="H21" i="9740" s="1"/>
  <c r="D21" i="9740"/>
  <c r="C21" i="9740"/>
  <c r="W20" i="9740"/>
  <c r="V20" i="9740"/>
  <c r="T20" i="9740"/>
  <c r="Q20" i="9740"/>
  <c r="N20" i="9740"/>
  <c r="M20" i="9740"/>
  <c r="L20" i="9740"/>
  <c r="J20" i="9740"/>
  <c r="I20" i="9740"/>
  <c r="G20" i="9740"/>
  <c r="H20" i="9740" s="1"/>
  <c r="D20" i="9740"/>
  <c r="C20" i="9740"/>
  <c r="W19" i="9740"/>
  <c r="V19" i="9740"/>
  <c r="T19" i="9740"/>
  <c r="Q19" i="9740"/>
  <c r="N19" i="9740"/>
  <c r="M19" i="9740"/>
  <c r="L19" i="9740"/>
  <c r="J19" i="9740"/>
  <c r="I19" i="9740"/>
  <c r="G19" i="9740"/>
  <c r="H19" i="9740" s="1"/>
  <c r="D19" i="9740"/>
  <c r="C19" i="9740"/>
  <c r="W22" i="9740"/>
  <c r="V22" i="9740"/>
  <c r="T22" i="9740"/>
  <c r="Q22" i="9740"/>
  <c r="N22" i="9740"/>
  <c r="M22" i="9740"/>
  <c r="L22" i="9740"/>
  <c r="J22" i="9740"/>
  <c r="I22" i="9740"/>
  <c r="G22" i="9740"/>
  <c r="H22" i="9740" s="1"/>
  <c r="D22" i="9740"/>
  <c r="C22" i="9740"/>
  <c r="C18" i="9740" l="1"/>
  <c r="D18" i="9740"/>
  <c r="G18" i="9740"/>
  <c r="H18" i="9740" s="1"/>
  <c r="I18" i="9740"/>
  <c r="J18" i="9740"/>
  <c r="L18" i="9740"/>
  <c r="M18" i="9740"/>
  <c r="N18" i="9740"/>
  <c r="Q18" i="9740"/>
  <c r="T18" i="9740"/>
  <c r="V18" i="9740"/>
  <c r="W18" i="9740"/>
  <c r="T37" i="9742"/>
  <c r="E83" i="9742"/>
  <c r="V38" i="9742"/>
  <c r="U38" i="9742"/>
  <c r="T38" i="9742"/>
  <c r="S38" i="9742"/>
  <c r="R38" i="9742"/>
  <c r="Q38" i="9742"/>
  <c r="P38" i="9742"/>
  <c r="O38" i="9742"/>
  <c r="W37" i="9742"/>
  <c r="V37" i="9742"/>
  <c r="N37" i="9742"/>
  <c r="M37" i="9742"/>
  <c r="L37" i="9742"/>
  <c r="J37" i="9742"/>
  <c r="I37" i="9742"/>
  <c r="H37" i="9742"/>
  <c r="G37" i="9742"/>
  <c r="D37" i="9742"/>
  <c r="C37" i="9742"/>
  <c r="W36" i="9742"/>
  <c r="V36" i="9742"/>
  <c r="T36" i="9742"/>
  <c r="Q36" i="9742"/>
  <c r="N36" i="9742"/>
  <c r="M36" i="9742"/>
  <c r="L36" i="9742"/>
  <c r="J36" i="9742"/>
  <c r="I36" i="9742"/>
  <c r="H36" i="9742"/>
  <c r="G36" i="9742"/>
  <c r="D36" i="9742"/>
  <c r="C36" i="9742"/>
  <c r="W35" i="9742"/>
  <c r="V35" i="9742"/>
  <c r="T35" i="9742"/>
  <c r="Q35" i="9742"/>
  <c r="N35" i="9742"/>
  <c r="M35" i="9742"/>
  <c r="L35" i="9742"/>
  <c r="J35" i="9742"/>
  <c r="I35" i="9742"/>
  <c r="G35" i="9742"/>
  <c r="H35" i="9742" s="1"/>
  <c r="D35" i="9742"/>
  <c r="C35" i="9742"/>
  <c r="W34" i="9742"/>
  <c r="V34" i="9742"/>
  <c r="T34" i="9742"/>
  <c r="Q34" i="9742"/>
  <c r="N34" i="9742"/>
  <c r="M34" i="9742"/>
  <c r="L34" i="9742"/>
  <c r="J34" i="9742"/>
  <c r="I34" i="9742"/>
  <c r="G34" i="9742"/>
  <c r="H34" i="9742" s="1"/>
  <c r="D34" i="9742"/>
  <c r="C34" i="9742"/>
  <c r="W33" i="9742"/>
  <c r="V33" i="9742"/>
  <c r="T33" i="9742"/>
  <c r="Q33" i="9742"/>
  <c r="N33" i="9742"/>
  <c r="M33" i="9742"/>
  <c r="L33" i="9742"/>
  <c r="J33" i="9742"/>
  <c r="I33" i="9742"/>
  <c r="G33" i="9742"/>
  <c r="H33" i="9742" s="1"/>
  <c r="D33" i="9742"/>
  <c r="C33" i="9742"/>
  <c r="W32" i="9742"/>
  <c r="V32" i="9742"/>
  <c r="T32" i="9742"/>
  <c r="Q32" i="9742"/>
  <c r="N32" i="9742"/>
  <c r="M32" i="9742"/>
  <c r="L32" i="9742"/>
  <c r="J32" i="9742"/>
  <c r="I32" i="9742"/>
  <c r="G32" i="9742"/>
  <c r="H32" i="9742" s="1"/>
  <c r="D32" i="9742"/>
  <c r="C32" i="9742"/>
  <c r="W31" i="9742"/>
  <c r="V31" i="9742"/>
  <c r="T31" i="9742"/>
  <c r="Q31" i="9742"/>
  <c r="N31" i="9742"/>
  <c r="M31" i="9742"/>
  <c r="L31" i="9742"/>
  <c r="J31" i="9742"/>
  <c r="I31" i="9742"/>
  <c r="G31" i="9742"/>
  <c r="H31" i="9742" s="1"/>
  <c r="D31" i="9742"/>
  <c r="C31" i="9742"/>
  <c r="W30" i="9742"/>
  <c r="V30" i="9742"/>
  <c r="T30" i="9742"/>
  <c r="Q30" i="9742"/>
  <c r="N30" i="9742"/>
  <c r="M30" i="9742"/>
  <c r="L30" i="9742"/>
  <c r="J30" i="9742"/>
  <c r="I30" i="9742"/>
  <c r="G30" i="9742"/>
  <c r="H30" i="9742" s="1"/>
  <c r="D30" i="9742"/>
  <c r="C30" i="9742"/>
  <c r="W29" i="9742"/>
  <c r="V29" i="9742"/>
  <c r="T29" i="9742"/>
  <c r="Q29" i="9742"/>
  <c r="N29" i="9742"/>
  <c r="M29" i="9742"/>
  <c r="L29" i="9742"/>
  <c r="J29" i="9742"/>
  <c r="I29" i="9742"/>
  <c r="G29" i="9742"/>
  <c r="H29" i="9742" s="1"/>
  <c r="D29" i="9742"/>
  <c r="C29" i="9742"/>
  <c r="W28" i="9742"/>
  <c r="V28" i="9742"/>
  <c r="T28" i="9742"/>
  <c r="Q28" i="9742"/>
  <c r="N28" i="9742"/>
  <c r="M28" i="9742"/>
  <c r="L28" i="9742"/>
  <c r="J28" i="9742"/>
  <c r="I28" i="9742"/>
  <c r="G28" i="9742"/>
  <c r="H28" i="9742" s="1"/>
  <c r="D28" i="9742"/>
  <c r="C28" i="9742"/>
  <c r="W27" i="9742"/>
  <c r="V27" i="9742"/>
  <c r="T27" i="9742"/>
  <c r="Q27" i="9742"/>
  <c r="N27" i="9742"/>
  <c r="M27" i="9742"/>
  <c r="L27" i="9742"/>
  <c r="J27" i="9742"/>
  <c r="I27" i="9742"/>
  <c r="G27" i="9742"/>
  <c r="H27" i="9742" s="1"/>
  <c r="D27" i="9742"/>
  <c r="C27" i="9742"/>
  <c r="W26" i="9742"/>
  <c r="V26" i="9742"/>
  <c r="T26" i="9742"/>
  <c r="Q26" i="9742"/>
  <c r="N26" i="9742"/>
  <c r="M26" i="9742"/>
  <c r="L26" i="9742"/>
  <c r="J26" i="9742"/>
  <c r="I26" i="9742"/>
  <c r="G26" i="9742"/>
  <c r="H26" i="9742" s="1"/>
  <c r="D26" i="9742"/>
  <c r="C26" i="9742"/>
  <c r="W25" i="9742"/>
  <c r="V25" i="9742"/>
  <c r="T25" i="9742"/>
  <c r="Q25" i="9742"/>
  <c r="N25" i="9742"/>
  <c r="M25" i="9742"/>
  <c r="L25" i="9742"/>
  <c r="J25" i="9742"/>
  <c r="I25" i="9742"/>
  <c r="G25" i="9742"/>
  <c r="H25" i="9742" s="1"/>
  <c r="D25" i="9742"/>
  <c r="C25" i="9742"/>
  <c r="W24" i="9742"/>
  <c r="V24" i="9742"/>
  <c r="T24" i="9742"/>
  <c r="Q24" i="9742"/>
  <c r="N24" i="9742"/>
  <c r="M24" i="9742"/>
  <c r="L24" i="9742"/>
  <c r="J24" i="9742"/>
  <c r="I24" i="9742"/>
  <c r="G24" i="9742"/>
  <c r="H24" i="9742" s="1"/>
  <c r="D24" i="9742"/>
  <c r="C24" i="9742"/>
  <c r="W23" i="9742"/>
  <c r="V23" i="9742"/>
  <c r="T23" i="9742"/>
  <c r="Q23" i="9742"/>
  <c r="N23" i="9742"/>
  <c r="M23" i="9742"/>
  <c r="L23" i="9742"/>
  <c r="J23" i="9742"/>
  <c r="I23" i="9742"/>
  <c r="G23" i="9742"/>
  <c r="H23" i="9742" s="1"/>
  <c r="D23" i="9742"/>
  <c r="C23" i="9742"/>
  <c r="W22" i="9742"/>
  <c r="V22" i="9742"/>
  <c r="T22" i="9742"/>
  <c r="Q22" i="9742"/>
  <c r="N22" i="9742"/>
  <c r="M22" i="9742"/>
  <c r="L22" i="9742"/>
  <c r="J22" i="9742"/>
  <c r="I22" i="9742"/>
  <c r="G22" i="9742"/>
  <c r="H22" i="9742" s="1"/>
  <c r="D22" i="9742"/>
  <c r="C22" i="9742"/>
  <c r="W21" i="9742"/>
  <c r="V21" i="9742"/>
  <c r="T21" i="9742"/>
  <c r="Q21" i="9742"/>
  <c r="N21" i="9742"/>
  <c r="M21" i="9742"/>
  <c r="L21" i="9742"/>
  <c r="J21" i="9742"/>
  <c r="I21" i="9742"/>
  <c r="G21" i="9742"/>
  <c r="H21" i="9742" s="1"/>
  <c r="D21" i="9742"/>
  <c r="C21" i="9742"/>
  <c r="W18" i="9742"/>
  <c r="V18" i="9742"/>
  <c r="T18" i="9742"/>
  <c r="Q18" i="9742"/>
  <c r="N18" i="9742"/>
  <c r="M18" i="9742"/>
  <c r="L18" i="9742"/>
  <c r="J18" i="9742"/>
  <c r="I18" i="9742"/>
  <c r="G18" i="9742"/>
  <c r="H18" i="9742" s="1"/>
  <c r="D18" i="9742"/>
  <c r="C18" i="9742"/>
  <c r="N38" i="9742"/>
  <c r="W17" i="9742"/>
  <c r="V17" i="9742"/>
  <c r="T17" i="9742"/>
  <c r="Q17" i="9742"/>
  <c r="N17" i="9742"/>
  <c r="M17" i="9742"/>
  <c r="L17" i="9742"/>
  <c r="J17" i="9742"/>
  <c r="I17" i="9742"/>
  <c r="H17" i="9742"/>
  <c r="G17" i="9742"/>
  <c r="D17" i="9742"/>
  <c r="C17" i="9742"/>
  <c r="J5" i="9742"/>
  <c r="J5" i="9740"/>
  <c r="C17" i="9740"/>
  <c r="D17" i="9740"/>
  <c r="G17" i="9740"/>
  <c r="H17" i="9740"/>
  <c r="I17" i="9740"/>
  <c r="J17" i="9740"/>
  <c r="L17" i="9740"/>
  <c r="M17" i="9740"/>
  <c r="N17" i="9740"/>
  <c r="Q17" i="9740"/>
  <c r="T17" i="9740"/>
  <c r="V17" i="9740"/>
  <c r="W17" i="9740"/>
  <c r="N34" i="9740"/>
  <c r="C23" i="9740"/>
  <c r="D23" i="9740"/>
  <c r="G23" i="9740"/>
  <c r="H23" i="9740" s="1"/>
  <c r="I23" i="9740"/>
  <c r="J23" i="9740"/>
  <c r="L23" i="9740"/>
  <c r="M23" i="9740"/>
  <c r="N23" i="9740"/>
  <c r="Q23" i="9740"/>
  <c r="T23" i="9740"/>
  <c r="V23" i="9740"/>
  <c r="W23" i="9740"/>
  <c r="C24" i="9740"/>
  <c r="D24" i="9740"/>
  <c r="G24" i="9740"/>
  <c r="H24" i="9740" s="1"/>
  <c r="I24" i="9740"/>
  <c r="J24" i="9740"/>
  <c r="L24" i="9740"/>
  <c r="M24" i="9740"/>
  <c r="N24" i="9740"/>
  <c r="Q24" i="9740"/>
  <c r="T24" i="9740"/>
  <c r="V24" i="9740"/>
  <c r="W24" i="9740"/>
  <c r="C25" i="9740"/>
  <c r="D25" i="9740"/>
  <c r="G25" i="9740"/>
  <c r="H25" i="9740" s="1"/>
  <c r="I25" i="9740"/>
  <c r="J25" i="9740"/>
  <c r="L25" i="9740"/>
  <c r="M25" i="9740"/>
  <c r="N25" i="9740"/>
  <c r="Q25" i="9740"/>
  <c r="T25" i="9740"/>
  <c r="V25" i="9740"/>
  <c r="W25" i="9740"/>
  <c r="C26" i="9740"/>
  <c r="D26" i="9740"/>
  <c r="G26" i="9740"/>
  <c r="H26" i="9740" s="1"/>
  <c r="I26" i="9740"/>
  <c r="J26" i="9740"/>
  <c r="L26" i="9740"/>
  <c r="M26" i="9740"/>
  <c r="N26" i="9740"/>
  <c r="Q26" i="9740"/>
  <c r="T26" i="9740"/>
  <c r="V26" i="9740"/>
  <c r="W26" i="9740"/>
  <c r="C27" i="9740"/>
  <c r="D27" i="9740"/>
  <c r="G27" i="9740"/>
  <c r="H27" i="9740" s="1"/>
  <c r="I27" i="9740"/>
  <c r="J27" i="9740"/>
  <c r="L27" i="9740"/>
  <c r="M27" i="9740"/>
  <c r="N27" i="9740"/>
  <c r="Q27" i="9740"/>
  <c r="T27" i="9740"/>
  <c r="V27" i="9740"/>
  <c r="W27" i="9740"/>
  <c r="C28" i="9740"/>
  <c r="D28" i="9740"/>
  <c r="G28" i="9740"/>
  <c r="H28" i="9740" s="1"/>
  <c r="I28" i="9740"/>
  <c r="J28" i="9740"/>
  <c r="L28" i="9740"/>
  <c r="M28" i="9740"/>
  <c r="N28" i="9740"/>
  <c r="Q28" i="9740"/>
  <c r="T28" i="9740"/>
  <c r="V28" i="9740"/>
  <c r="W28" i="9740"/>
  <c r="C29" i="9740"/>
  <c r="D29" i="9740"/>
  <c r="G29" i="9740"/>
  <c r="H29" i="9740" s="1"/>
  <c r="I29" i="9740"/>
  <c r="J29" i="9740"/>
  <c r="L29" i="9740"/>
  <c r="M29" i="9740"/>
  <c r="N29" i="9740"/>
  <c r="Q29" i="9740"/>
  <c r="T29" i="9740"/>
  <c r="V29" i="9740"/>
  <c r="W29" i="9740"/>
  <c r="C30" i="9740"/>
  <c r="D30" i="9740"/>
  <c r="G30" i="9740"/>
  <c r="H30" i="9740" s="1"/>
  <c r="I30" i="9740"/>
  <c r="J30" i="9740"/>
  <c r="L30" i="9740"/>
  <c r="M30" i="9740"/>
  <c r="N30" i="9740"/>
  <c r="Q30" i="9740"/>
  <c r="T30" i="9740"/>
  <c r="V30" i="9740"/>
  <c r="W30" i="9740"/>
  <c r="C31" i="9740"/>
  <c r="D31" i="9740"/>
  <c r="G31" i="9740"/>
  <c r="H31" i="9740" s="1"/>
  <c r="I31" i="9740"/>
  <c r="J31" i="9740"/>
  <c r="L31" i="9740"/>
  <c r="M31" i="9740"/>
  <c r="N31" i="9740"/>
  <c r="Q31" i="9740"/>
  <c r="T31" i="9740"/>
  <c r="V31" i="9740"/>
  <c r="W31" i="9740"/>
  <c r="C32" i="9740"/>
  <c r="D32" i="9740"/>
  <c r="G32" i="9740"/>
  <c r="H32" i="9740"/>
  <c r="I32" i="9740"/>
  <c r="J32" i="9740"/>
  <c r="L32" i="9740"/>
  <c r="M32" i="9740"/>
  <c r="N32" i="9740"/>
  <c r="Q32" i="9740"/>
  <c r="T32" i="9740"/>
  <c r="V32" i="9740"/>
  <c r="W32" i="9740"/>
  <c r="C33" i="9740"/>
  <c r="D33" i="9740"/>
  <c r="G33" i="9740"/>
  <c r="H33" i="9740"/>
  <c r="I33" i="9740"/>
  <c r="J33" i="9740"/>
  <c r="L33" i="9740"/>
  <c r="M33" i="9740"/>
  <c r="N33" i="9740"/>
  <c r="Q33" i="9740"/>
  <c r="T33" i="9740"/>
  <c r="V33" i="9740"/>
  <c r="W33" i="9740"/>
  <c r="O34" i="9740"/>
  <c r="P34" i="9740"/>
  <c r="Q34" i="9740"/>
  <c r="R34" i="9740"/>
  <c r="S34" i="9740"/>
  <c r="T34" i="9740"/>
  <c r="U34" i="9740"/>
  <c r="V34" i="9740"/>
  <c r="E79" i="9740"/>
  <c r="E41" i="9737"/>
  <c r="W34" i="9740" l="1"/>
  <c r="M34" i="9740"/>
  <c r="H34" i="9740"/>
  <c r="L34" i="9740"/>
  <c r="L38" i="9742"/>
  <c r="H38" i="9742"/>
  <c r="M38" i="9742"/>
  <c r="W38" i="9742"/>
  <c r="Q37" i="9742"/>
  <c r="W20" i="9737"/>
  <c r="L21" i="9737"/>
  <c r="L23" i="9737"/>
  <c r="W27" i="9737"/>
  <c r="W30" i="9737"/>
  <c r="W37" i="9737"/>
  <c r="W24" i="9737"/>
  <c r="V24" i="9737"/>
  <c r="T24" i="9737"/>
  <c r="Q24" i="9737"/>
  <c r="N24" i="9737"/>
  <c r="M24" i="9737"/>
  <c r="L24" i="9737"/>
  <c r="J24" i="9737"/>
  <c r="I24" i="9737"/>
  <c r="G24" i="9737"/>
  <c r="H24" i="9737" s="1"/>
  <c r="D24" i="9737"/>
  <c r="C24" i="9737"/>
  <c r="V23" i="9737"/>
  <c r="T23" i="9737"/>
  <c r="Q23" i="9737"/>
  <c r="N23" i="9737"/>
  <c r="M23" i="9737"/>
  <c r="G23" i="9737"/>
  <c r="H23" i="9737" s="1"/>
  <c r="W22" i="9737"/>
  <c r="V22" i="9737"/>
  <c r="T22" i="9737"/>
  <c r="Q22" i="9737"/>
  <c r="N22" i="9737"/>
  <c r="M22" i="9737"/>
  <c r="L22" i="9737"/>
  <c r="J22" i="9737"/>
  <c r="I22" i="9737"/>
  <c r="G22" i="9737"/>
  <c r="H22" i="9737" s="1"/>
  <c r="D22" i="9737"/>
  <c r="C22" i="9737"/>
  <c r="V21" i="9737"/>
  <c r="T21" i="9737"/>
  <c r="Q21" i="9737"/>
  <c r="N21" i="9737"/>
  <c r="M21" i="9737"/>
  <c r="G21" i="9737"/>
  <c r="H21" i="9737" s="1"/>
  <c r="V20" i="9737"/>
  <c r="T20" i="9737"/>
  <c r="Q20" i="9737"/>
  <c r="N20" i="9737"/>
  <c r="N41" i="9737" s="1"/>
  <c r="J20" i="9737"/>
  <c r="C20" i="9737"/>
  <c r="V27" i="9737"/>
  <c r="T27" i="9737"/>
  <c r="Q27" i="9737"/>
  <c r="N27" i="9737"/>
  <c r="J27" i="9737"/>
  <c r="C27" i="9737"/>
  <c r="W26" i="9737"/>
  <c r="V26" i="9737"/>
  <c r="T26" i="9737"/>
  <c r="Q26" i="9737"/>
  <c r="N26" i="9737"/>
  <c r="M26" i="9737"/>
  <c r="L26" i="9737"/>
  <c r="J26" i="9737"/>
  <c r="I26" i="9737"/>
  <c r="G26" i="9737"/>
  <c r="H26" i="9737" s="1"/>
  <c r="D26" i="9737"/>
  <c r="C26" i="9737"/>
  <c r="W25" i="9737"/>
  <c r="V25" i="9737"/>
  <c r="T25" i="9737"/>
  <c r="Q25" i="9737"/>
  <c r="N25" i="9737"/>
  <c r="M25" i="9737"/>
  <c r="L25" i="9737"/>
  <c r="J25" i="9737"/>
  <c r="I25" i="9737"/>
  <c r="G25" i="9737"/>
  <c r="H25" i="9737" s="1"/>
  <c r="D25" i="9737"/>
  <c r="C25" i="9737"/>
  <c r="W38" i="9737"/>
  <c r="V38" i="9737"/>
  <c r="T38" i="9737"/>
  <c r="Q38" i="9737"/>
  <c r="N38" i="9737"/>
  <c r="M38" i="9737"/>
  <c r="L38" i="9737"/>
  <c r="J38" i="9737"/>
  <c r="I38" i="9737"/>
  <c r="G38" i="9737"/>
  <c r="H38" i="9737" s="1"/>
  <c r="D38" i="9737"/>
  <c r="C38" i="9737"/>
  <c r="V37" i="9737"/>
  <c r="T37" i="9737"/>
  <c r="Q37" i="9737"/>
  <c r="N37" i="9737"/>
  <c r="J37" i="9737"/>
  <c r="C37" i="9737"/>
  <c r="W36" i="9737"/>
  <c r="V36" i="9737"/>
  <c r="T36" i="9737"/>
  <c r="Q36" i="9737"/>
  <c r="N36" i="9737"/>
  <c r="M36" i="9737"/>
  <c r="L36" i="9737"/>
  <c r="J36" i="9737"/>
  <c r="I36" i="9737"/>
  <c r="G36" i="9737"/>
  <c r="H36" i="9737" s="1"/>
  <c r="D36" i="9737"/>
  <c r="C36" i="9737"/>
  <c r="W35" i="9737"/>
  <c r="V35" i="9737"/>
  <c r="T35" i="9737"/>
  <c r="Q35" i="9737"/>
  <c r="N35" i="9737"/>
  <c r="M35" i="9737"/>
  <c r="L35" i="9737"/>
  <c r="J35" i="9737"/>
  <c r="I35" i="9737"/>
  <c r="G35" i="9737"/>
  <c r="H35" i="9737" s="1"/>
  <c r="D35" i="9737"/>
  <c r="C35" i="9737"/>
  <c r="W34" i="9737"/>
  <c r="V34" i="9737"/>
  <c r="T34" i="9737"/>
  <c r="Q34" i="9737"/>
  <c r="N34" i="9737"/>
  <c r="M34" i="9737"/>
  <c r="L34" i="9737"/>
  <c r="J34" i="9737"/>
  <c r="I34" i="9737"/>
  <c r="G34" i="9737"/>
  <c r="H34" i="9737" s="1"/>
  <c r="D34" i="9737"/>
  <c r="C34" i="9737"/>
  <c r="W33" i="9737"/>
  <c r="V33" i="9737"/>
  <c r="T33" i="9737"/>
  <c r="Q33" i="9737"/>
  <c r="N33" i="9737"/>
  <c r="M33" i="9737"/>
  <c r="L33" i="9737"/>
  <c r="J33" i="9737"/>
  <c r="I33" i="9737"/>
  <c r="G33" i="9737"/>
  <c r="H33" i="9737" s="1"/>
  <c r="D33" i="9737"/>
  <c r="C33" i="9737"/>
  <c r="W32" i="9737"/>
  <c r="V32" i="9737"/>
  <c r="T32" i="9737"/>
  <c r="Q32" i="9737"/>
  <c r="N32" i="9737"/>
  <c r="M32" i="9737"/>
  <c r="L32" i="9737"/>
  <c r="J32" i="9737"/>
  <c r="I32" i="9737"/>
  <c r="G32" i="9737"/>
  <c r="H32" i="9737" s="1"/>
  <c r="D32" i="9737"/>
  <c r="C32" i="9737"/>
  <c r="W31" i="9737"/>
  <c r="V31" i="9737"/>
  <c r="T31" i="9737"/>
  <c r="Q31" i="9737"/>
  <c r="N31" i="9737"/>
  <c r="M31" i="9737"/>
  <c r="L31" i="9737"/>
  <c r="J31" i="9737"/>
  <c r="I31" i="9737"/>
  <c r="G31" i="9737"/>
  <c r="H31" i="9737" s="1"/>
  <c r="D31" i="9737"/>
  <c r="C31" i="9737"/>
  <c r="W18" i="9737"/>
  <c r="V18" i="9737"/>
  <c r="T18" i="9737"/>
  <c r="Q18" i="9737"/>
  <c r="N18" i="9737"/>
  <c r="M18" i="9737"/>
  <c r="L18" i="9737"/>
  <c r="J18" i="9737"/>
  <c r="I18" i="9737"/>
  <c r="G18" i="9737"/>
  <c r="H18" i="9737" s="1"/>
  <c r="D18" i="9737"/>
  <c r="C18" i="9737"/>
  <c r="W17" i="9737"/>
  <c r="V17" i="9737"/>
  <c r="T17" i="9737"/>
  <c r="Q17" i="9737"/>
  <c r="N17" i="9737"/>
  <c r="M17" i="9737"/>
  <c r="L17" i="9737"/>
  <c r="J17" i="9737"/>
  <c r="I17" i="9737"/>
  <c r="H17" i="9737"/>
  <c r="D17" i="9737"/>
  <c r="C17" i="9737"/>
  <c r="E86" i="9737"/>
  <c r="V41" i="9737"/>
  <c r="U41" i="9737"/>
  <c r="T41" i="9737"/>
  <c r="S41" i="9737"/>
  <c r="R41" i="9737"/>
  <c r="Q41" i="9737"/>
  <c r="P41" i="9737"/>
  <c r="O41" i="9737"/>
  <c r="W40" i="9737"/>
  <c r="V40" i="9737"/>
  <c r="T40" i="9737"/>
  <c r="Q40" i="9737"/>
  <c r="N40" i="9737"/>
  <c r="M40" i="9737"/>
  <c r="L40" i="9737"/>
  <c r="J40" i="9737"/>
  <c r="I40" i="9737"/>
  <c r="H40" i="9737"/>
  <c r="G40" i="9737"/>
  <c r="D40" i="9737"/>
  <c r="C40" i="9737"/>
  <c r="W39" i="9737"/>
  <c r="V39" i="9737"/>
  <c r="T39" i="9737"/>
  <c r="Q39" i="9737"/>
  <c r="N39" i="9737"/>
  <c r="M39" i="9737"/>
  <c r="L39" i="9737"/>
  <c r="J39" i="9737"/>
  <c r="I39" i="9737"/>
  <c r="H39" i="9737"/>
  <c r="G39" i="9737"/>
  <c r="D39" i="9737"/>
  <c r="C39" i="9737"/>
  <c r="V30" i="9737"/>
  <c r="T30" i="9737"/>
  <c r="Q30" i="9737"/>
  <c r="N30" i="9737"/>
  <c r="J30" i="9737"/>
  <c r="C30" i="9737"/>
  <c r="W29" i="9737"/>
  <c r="V29" i="9737"/>
  <c r="T29" i="9737"/>
  <c r="Q29" i="9737"/>
  <c r="N29" i="9737"/>
  <c r="M29" i="9737"/>
  <c r="L29" i="9737"/>
  <c r="J29" i="9737"/>
  <c r="I29" i="9737"/>
  <c r="G29" i="9737"/>
  <c r="H29" i="9737" s="1"/>
  <c r="D29" i="9737"/>
  <c r="C29" i="9737"/>
  <c r="W28" i="9737"/>
  <c r="V28" i="9737"/>
  <c r="T28" i="9737"/>
  <c r="Q28" i="9737"/>
  <c r="N28" i="9737"/>
  <c r="M28" i="9737"/>
  <c r="L28" i="9737"/>
  <c r="J28" i="9737"/>
  <c r="I28" i="9737"/>
  <c r="G28" i="9737"/>
  <c r="H28" i="9737" s="1"/>
  <c r="D28" i="9737"/>
  <c r="C28" i="9737"/>
  <c r="W19" i="9737"/>
  <c r="V19" i="9737"/>
  <c r="T19" i="9737"/>
  <c r="Q19" i="9737"/>
  <c r="N19" i="9737"/>
  <c r="M19" i="9737"/>
  <c r="L19" i="9737"/>
  <c r="J19" i="9737"/>
  <c r="I19" i="9737"/>
  <c r="H19" i="9737"/>
  <c r="G19" i="9737"/>
  <c r="D19" i="9737"/>
  <c r="C19" i="9737"/>
  <c r="J5" i="9737"/>
  <c r="X17" i="9736"/>
  <c r="W17" i="9736"/>
  <c r="U17" i="9736"/>
  <c r="R17" i="9736"/>
  <c r="O17" i="9736"/>
  <c r="N17" i="9736"/>
  <c r="M17" i="9736"/>
  <c r="K17" i="9736"/>
  <c r="J17" i="9736"/>
  <c r="I17" i="9736"/>
  <c r="H17" i="9736"/>
  <c r="D17" i="9736"/>
  <c r="C17" i="9736"/>
  <c r="X27" i="9734"/>
  <c r="W27" i="9734"/>
  <c r="U27" i="9734"/>
  <c r="R27" i="9734"/>
  <c r="O27" i="9734"/>
  <c r="N27" i="9734"/>
  <c r="M27" i="9734"/>
  <c r="K27" i="9734"/>
  <c r="J27" i="9734"/>
  <c r="H27" i="9734"/>
  <c r="I27" i="9734" s="1"/>
  <c r="D27" i="9734"/>
  <c r="C27" i="9734"/>
  <c r="X27" i="9736"/>
  <c r="W27" i="9736"/>
  <c r="U27" i="9736"/>
  <c r="R27" i="9736"/>
  <c r="O27" i="9736"/>
  <c r="N27" i="9736"/>
  <c r="M27" i="9736"/>
  <c r="K27" i="9736"/>
  <c r="J27" i="9736"/>
  <c r="I27" i="9736"/>
  <c r="H27" i="9736"/>
  <c r="D27" i="9736"/>
  <c r="C27" i="9736"/>
  <c r="X26" i="9736"/>
  <c r="W26" i="9736"/>
  <c r="U26" i="9736"/>
  <c r="R26" i="9736"/>
  <c r="O26" i="9736"/>
  <c r="N26" i="9736"/>
  <c r="M26" i="9736"/>
  <c r="K26" i="9736"/>
  <c r="J26" i="9736"/>
  <c r="H26" i="9736"/>
  <c r="I26" i="9736" s="1"/>
  <c r="D26" i="9736"/>
  <c r="C26" i="9736"/>
  <c r="E74" i="9736"/>
  <c r="W29" i="9736"/>
  <c r="V29" i="9736"/>
  <c r="U29" i="9736"/>
  <c r="T29" i="9736"/>
  <c r="S29" i="9736"/>
  <c r="R29" i="9736"/>
  <c r="Q29" i="9736"/>
  <c r="P29" i="9736"/>
  <c r="E29" i="9736"/>
  <c r="X28" i="9736"/>
  <c r="W28" i="9736"/>
  <c r="U28" i="9736"/>
  <c r="R28" i="9736"/>
  <c r="O28" i="9736"/>
  <c r="N28" i="9736"/>
  <c r="M28" i="9736"/>
  <c r="K28" i="9736"/>
  <c r="J28" i="9736"/>
  <c r="I28" i="9736"/>
  <c r="H28" i="9736"/>
  <c r="D28" i="9736"/>
  <c r="C28" i="9736"/>
  <c r="X25" i="9736"/>
  <c r="W25" i="9736"/>
  <c r="U25" i="9736"/>
  <c r="R25" i="9736"/>
  <c r="O25" i="9736"/>
  <c r="N25" i="9736"/>
  <c r="M25" i="9736"/>
  <c r="K25" i="9736"/>
  <c r="J25" i="9736"/>
  <c r="H25" i="9736"/>
  <c r="I25" i="9736" s="1"/>
  <c r="D25" i="9736"/>
  <c r="C25" i="9736"/>
  <c r="X24" i="9736"/>
  <c r="W24" i="9736"/>
  <c r="U24" i="9736"/>
  <c r="R24" i="9736"/>
  <c r="O24" i="9736"/>
  <c r="N24" i="9736"/>
  <c r="M24" i="9736"/>
  <c r="K24" i="9736"/>
  <c r="J24" i="9736"/>
  <c r="H24" i="9736"/>
  <c r="I24" i="9736" s="1"/>
  <c r="D24" i="9736"/>
  <c r="C24" i="9736"/>
  <c r="X23" i="9736"/>
  <c r="W23" i="9736"/>
  <c r="U23" i="9736"/>
  <c r="R23" i="9736"/>
  <c r="O23" i="9736"/>
  <c r="N23" i="9736"/>
  <c r="M23" i="9736"/>
  <c r="K23" i="9736"/>
  <c r="J23" i="9736"/>
  <c r="H23" i="9736"/>
  <c r="I23" i="9736" s="1"/>
  <c r="D23" i="9736"/>
  <c r="C23" i="9736"/>
  <c r="X22" i="9736"/>
  <c r="W22" i="9736"/>
  <c r="U22" i="9736"/>
  <c r="R22" i="9736"/>
  <c r="O22" i="9736"/>
  <c r="N22" i="9736"/>
  <c r="M22" i="9736"/>
  <c r="K22" i="9736"/>
  <c r="J22" i="9736"/>
  <c r="H22" i="9736"/>
  <c r="I22" i="9736" s="1"/>
  <c r="D22" i="9736"/>
  <c r="C22" i="9736"/>
  <c r="X21" i="9736"/>
  <c r="W21" i="9736"/>
  <c r="U21" i="9736"/>
  <c r="R21" i="9736"/>
  <c r="O21" i="9736"/>
  <c r="N21" i="9736"/>
  <c r="M21" i="9736"/>
  <c r="K21" i="9736"/>
  <c r="J21" i="9736"/>
  <c r="H21" i="9736"/>
  <c r="I21" i="9736" s="1"/>
  <c r="D21" i="9736"/>
  <c r="C21" i="9736"/>
  <c r="X20" i="9736"/>
  <c r="W20" i="9736"/>
  <c r="U20" i="9736"/>
  <c r="R20" i="9736"/>
  <c r="O20" i="9736"/>
  <c r="N20" i="9736"/>
  <c r="M20" i="9736"/>
  <c r="K20" i="9736"/>
  <c r="J20" i="9736"/>
  <c r="H20" i="9736"/>
  <c r="I20" i="9736" s="1"/>
  <c r="D20" i="9736"/>
  <c r="C20" i="9736"/>
  <c r="X19" i="9736"/>
  <c r="W19" i="9736"/>
  <c r="U19" i="9736"/>
  <c r="R19" i="9736"/>
  <c r="O19" i="9736"/>
  <c r="N19" i="9736"/>
  <c r="M19" i="9736"/>
  <c r="K19" i="9736"/>
  <c r="J19" i="9736"/>
  <c r="H19" i="9736"/>
  <c r="I19" i="9736" s="1"/>
  <c r="D19" i="9736"/>
  <c r="C19" i="9736"/>
  <c r="X18" i="9736"/>
  <c r="W18" i="9736"/>
  <c r="U18" i="9736"/>
  <c r="R18" i="9736"/>
  <c r="O18" i="9736"/>
  <c r="N18" i="9736"/>
  <c r="M18" i="9736"/>
  <c r="K18" i="9736"/>
  <c r="J18" i="9736"/>
  <c r="H18" i="9736"/>
  <c r="I18" i="9736" s="1"/>
  <c r="D18" i="9736"/>
  <c r="C18" i="9736"/>
  <c r="O29" i="9736"/>
  <c r="K5" i="9736"/>
  <c r="E30" i="9734"/>
  <c r="X25" i="9734"/>
  <c r="W25" i="9734"/>
  <c r="U25" i="9734"/>
  <c r="R25" i="9734"/>
  <c r="O25" i="9734"/>
  <c r="N25" i="9734"/>
  <c r="M25" i="9734"/>
  <c r="K25" i="9734"/>
  <c r="J25" i="9734"/>
  <c r="H25" i="9734"/>
  <c r="I25" i="9734" s="1"/>
  <c r="D25" i="9734"/>
  <c r="C25" i="9734"/>
  <c r="X28" i="9734"/>
  <c r="W28" i="9734"/>
  <c r="U28" i="9734"/>
  <c r="R28" i="9734"/>
  <c r="O28" i="9734"/>
  <c r="N28" i="9734"/>
  <c r="M28" i="9734"/>
  <c r="K28" i="9734"/>
  <c r="J28" i="9734"/>
  <c r="H28" i="9734"/>
  <c r="I28" i="9734" s="1"/>
  <c r="D28" i="9734"/>
  <c r="C28" i="9734"/>
  <c r="X26" i="9734"/>
  <c r="W26" i="9734"/>
  <c r="U26" i="9734"/>
  <c r="R26" i="9734"/>
  <c r="O26" i="9734"/>
  <c r="N26" i="9734"/>
  <c r="M26" i="9734"/>
  <c r="K26" i="9734"/>
  <c r="J26" i="9734"/>
  <c r="H26" i="9734"/>
  <c r="I26" i="9734" s="1"/>
  <c r="D26" i="9734"/>
  <c r="C26" i="9734"/>
  <c r="X24" i="9734"/>
  <c r="W24" i="9734"/>
  <c r="U24" i="9734"/>
  <c r="R24" i="9734"/>
  <c r="O24" i="9734"/>
  <c r="N24" i="9734"/>
  <c r="M24" i="9734"/>
  <c r="K24" i="9734"/>
  <c r="J24" i="9734"/>
  <c r="H24" i="9734"/>
  <c r="I24" i="9734" s="1"/>
  <c r="D24" i="9734"/>
  <c r="C24" i="9734"/>
  <c r="X23" i="9734"/>
  <c r="W23" i="9734"/>
  <c r="U23" i="9734"/>
  <c r="R23" i="9734"/>
  <c r="O23" i="9734"/>
  <c r="N23" i="9734"/>
  <c r="M23" i="9734"/>
  <c r="K23" i="9734"/>
  <c r="J23" i="9734"/>
  <c r="H23" i="9734"/>
  <c r="I23" i="9734" s="1"/>
  <c r="D23" i="9734"/>
  <c r="C23" i="9734"/>
  <c r="X22" i="9734"/>
  <c r="W22" i="9734"/>
  <c r="U22" i="9734"/>
  <c r="R22" i="9734"/>
  <c r="O22" i="9734"/>
  <c r="N22" i="9734"/>
  <c r="M22" i="9734"/>
  <c r="K22" i="9734"/>
  <c r="J22" i="9734"/>
  <c r="H22" i="9734"/>
  <c r="I22" i="9734" s="1"/>
  <c r="D22" i="9734"/>
  <c r="C22" i="9734"/>
  <c r="E75" i="9734"/>
  <c r="W30" i="9734"/>
  <c r="V30" i="9734"/>
  <c r="U30" i="9734"/>
  <c r="T30" i="9734"/>
  <c r="S30" i="9734"/>
  <c r="R30" i="9734"/>
  <c r="Q30" i="9734"/>
  <c r="P30" i="9734"/>
  <c r="X29" i="9734"/>
  <c r="W29" i="9734"/>
  <c r="U29" i="9734"/>
  <c r="R29" i="9734"/>
  <c r="O29" i="9734"/>
  <c r="N29" i="9734"/>
  <c r="M29" i="9734"/>
  <c r="K29" i="9734"/>
  <c r="J29" i="9734"/>
  <c r="I29" i="9734"/>
  <c r="H29" i="9734"/>
  <c r="D29" i="9734"/>
  <c r="C29" i="9734"/>
  <c r="X21" i="9734"/>
  <c r="W21" i="9734"/>
  <c r="U21" i="9734"/>
  <c r="R21" i="9734"/>
  <c r="O21" i="9734"/>
  <c r="N21" i="9734"/>
  <c r="M21" i="9734"/>
  <c r="K21" i="9734"/>
  <c r="J21" i="9734"/>
  <c r="H21" i="9734"/>
  <c r="I21" i="9734" s="1"/>
  <c r="D21" i="9734"/>
  <c r="C21" i="9734"/>
  <c r="X20" i="9734"/>
  <c r="W20" i="9734"/>
  <c r="U20" i="9734"/>
  <c r="R20" i="9734"/>
  <c r="O20" i="9734"/>
  <c r="N20" i="9734"/>
  <c r="M20" i="9734"/>
  <c r="K20" i="9734"/>
  <c r="J20" i="9734"/>
  <c r="H20" i="9734"/>
  <c r="I20" i="9734" s="1"/>
  <c r="D20" i="9734"/>
  <c r="C20" i="9734"/>
  <c r="X19" i="9734"/>
  <c r="W19" i="9734"/>
  <c r="U19" i="9734"/>
  <c r="R19" i="9734"/>
  <c r="O19" i="9734"/>
  <c r="N19" i="9734"/>
  <c r="M19" i="9734"/>
  <c r="K19" i="9734"/>
  <c r="J19" i="9734"/>
  <c r="I19" i="9734"/>
  <c r="H19" i="9734"/>
  <c r="D19" i="9734"/>
  <c r="C19" i="9734"/>
  <c r="X18" i="9734"/>
  <c r="W18" i="9734"/>
  <c r="U18" i="9734"/>
  <c r="R18" i="9734"/>
  <c r="O18" i="9734"/>
  <c r="N18" i="9734"/>
  <c r="M18" i="9734"/>
  <c r="K18" i="9734"/>
  <c r="J18" i="9734"/>
  <c r="H18" i="9734"/>
  <c r="I18" i="9734" s="1"/>
  <c r="D18" i="9734"/>
  <c r="C18" i="9734"/>
  <c r="X17" i="9734"/>
  <c r="W17" i="9734"/>
  <c r="U17" i="9734"/>
  <c r="R17" i="9734"/>
  <c r="O17" i="9734"/>
  <c r="O30" i="9734" s="1"/>
  <c r="N17" i="9734"/>
  <c r="M17" i="9734"/>
  <c r="K17" i="9734"/>
  <c r="J17" i="9734"/>
  <c r="I17" i="9734"/>
  <c r="D17" i="9734"/>
  <c r="C17" i="9734"/>
  <c r="K5" i="9734"/>
  <c r="D27" i="9737" l="1"/>
  <c r="L27" i="9737"/>
  <c r="D20" i="9737"/>
  <c r="L20" i="9737"/>
  <c r="I21" i="9737"/>
  <c r="W21" i="9737"/>
  <c r="I23" i="9737"/>
  <c r="W23" i="9737"/>
  <c r="G30" i="9737"/>
  <c r="H30" i="9737" s="1"/>
  <c r="M30" i="9737"/>
  <c r="G37" i="9737"/>
  <c r="H37" i="9737" s="1"/>
  <c r="M37" i="9737"/>
  <c r="G27" i="9737"/>
  <c r="H27" i="9737" s="1"/>
  <c r="M27" i="9737"/>
  <c r="G20" i="9737"/>
  <c r="H20" i="9737" s="1"/>
  <c r="M20" i="9737"/>
  <c r="M41" i="9737" s="1"/>
  <c r="C21" i="9737"/>
  <c r="J21" i="9737"/>
  <c r="C23" i="9737"/>
  <c r="J23" i="9737"/>
  <c r="D30" i="9737"/>
  <c r="L30" i="9737"/>
  <c r="D37" i="9737"/>
  <c r="L37" i="9737"/>
  <c r="I30" i="9737"/>
  <c r="I37" i="9737"/>
  <c r="I27" i="9737"/>
  <c r="I20" i="9737"/>
  <c r="D21" i="9737"/>
  <c r="D23" i="9737"/>
  <c r="X29" i="9736"/>
  <c r="N29" i="9736"/>
  <c r="M29" i="9736"/>
  <c r="I29" i="9736"/>
  <c r="M30" i="9734"/>
  <c r="X30" i="9734"/>
  <c r="N30" i="9734"/>
  <c r="I30" i="9734"/>
  <c r="H41" i="9737" l="1"/>
  <c r="L41" i="9737"/>
  <c r="W41" i="9737"/>
  <c r="W36" i="9733"/>
  <c r="V36" i="9733"/>
  <c r="T36" i="9733"/>
  <c r="Q36" i="9733"/>
  <c r="N36" i="9733"/>
  <c r="M36" i="9733"/>
  <c r="L36" i="9733"/>
  <c r="J36" i="9733"/>
  <c r="I36" i="9733"/>
  <c r="G36" i="9733"/>
  <c r="H36" i="9733" s="1"/>
  <c r="D36" i="9733"/>
  <c r="C36" i="9733"/>
  <c r="W35" i="9733"/>
  <c r="V35" i="9733"/>
  <c r="T35" i="9733"/>
  <c r="Q35" i="9733"/>
  <c r="N35" i="9733"/>
  <c r="M35" i="9733"/>
  <c r="L35" i="9733"/>
  <c r="J35" i="9733"/>
  <c r="I35" i="9733"/>
  <c r="G35" i="9733"/>
  <c r="H35" i="9733" s="1"/>
  <c r="D35" i="9733"/>
  <c r="C35" i="9733"/>
  <c r="W34" i="9733"/>
  <c r="V34" i="9733"/>
  <c r="T34" i="9733"/>
  <c r="Q34" i="9733"/>
  <c r="N34" i="9733"/>
  <c r="M34" i="9733"/>
  <c r="L34" i="9733"/>
  <c r="J34" i="9733"/>
  <c r="I34" i="9733"/>
  <c r="G34" i="9733"/>
  <c r="H34" i="9733" s="1"/>
  <c r="D34" i="9733"/>
  <c r="C34" i="9733"/>
  <c r="W33" i="9733"/>
  <c r="V33" i="9733"/>
  <c r="T33" i="9733"/>
  <c r="Q33" i="9733"/>
  <c r="N33" i="9733"/>
  <c r="M33" i="9733"/>
  <c r="L33" i="9733"/>
  <c r="J33" i="9733"/>
  <c r="I33" i="9733"/>
  <c r="G33" i="9733"/>
  <c r="H33" i="9733" s="1"/>
  <c r="D33" i="9733"/>
  <c r="C33" i="9733"/>
  <c r="W32" i="9733"/>
  <c r="V32" i="9733"/>
  <c r="T32" i="9733"/>
  <c r="Q32" i="9733"/>
  <c r="N32" i="9733"/>
  <c r="M32" i="9733"/>
  <c r="L32" i="9733"/>
  <c r="J32" i="9733"/>
  <c r="I32" i="9733"/>
  <c r="G32" i="9733"/>
  <c r="H32" i="9733" s="1"/>
  <c r="D32" i="9733"/>
  <c r="C32" i="9733"/>
  <c r="W31" i="9733"/>
  <c r="V31" i="9733"/>
  <c r="T31" i="9733"/>
  <c r="Q31" i="9733"/>
  <c r="N31" i="9733"/>
  <c r="M31" i="9733"/>
  <c r="L31" i="9733"/>
  <c r="J31" i="9733"/>
  <c r="I31" i="9733"/>
  <c r="G31" i="9733"/>
  <c r="H31" i="9733" s="1"/>
  <c r="D31" i="9733"/>
  <c r="C31" i="9733"/>
  <c r="W30" i="9733"/>
  <c r="V30" i="9733"/>
  <c r="T30" i="9733"/>
  <c r="Q30" i="9733"/>
  <c r="N30" i="9733"/>
  <c r="M30" i="9733"/>
  <c r="L30" i="9733"/>
  <c r="J30" i="9733"/>
  <c r="I30" i="9733"/>
  <c r="G30" i="9733"/>
  <c r="H30" i="9733" s="1"/>
  <c r="D30" i="9733"/>
  <c r="C30" i="9733"/>
  <c r="W29" i="9733"/>
  <c r="V29" i="9733"/>
  <c r="T29" i="9733"/>
  <c r="Q29" i="9733"/>
  <c r="N29" i="9733"/>
  <c r="M29" i="9733"/>
  <c r="L29" i="9733"/>
  <c r="J29" i="9733"/>
  <c r="I29" i="9733"/>
  <c r="G29" i="9733"/>
  <c r="H29" i="9733" s="1"/>
  <c r="D29" i="9733"/>
  <c r="C29" i="9733"/>
  <c r="W28" i="9733"/>
  <c r="V28" i="9733"/>
  <c r="T28" i="9733"/>
  <c r="Q28" i="9733"/>
  <c r="N28" i="9733"/>
  <c r="M28" i="9733"/>
  <c r="L28" i="9733"/>
  <c r="J28" i="9733"/>
  <c r="I28" i="9733"/>
  <c r="G28" i="9733"/>
  <c r="H28" i="9733" s="1"/>
  <c r="D28" i="9733"/>
  <c r="C28" i="9733"/>
  <c r="W20" i="9733"/>
  <c r="V20" i="9733"/>
  <c r="T20" i="9733"/>
  <c r="Q20" i="9733"/>
  <c r="N20" i="9733"/>
  <c r="M20" i="9733"/>
  <c r="L20" i="9733"/>
  <c r="J20" i="9733"/>
  <c r="I20" i="9733"/>
  <c r="G20" i="9733"/>
  <c r="H20" i="9733" s="1"/>
  <c r="D20" i="9733"/>
  <c r="C20" i="9733"/>
  <c r="W19" i="9733"/>
  <c r="V19" i="9733"/>
  <c r="T19" i="9733"/>
  <c r="Q19" i="9733"/>
  <c r="N19" i="9733"/>
  <c r="M19" i="9733"/>
  <c r="L19" i="9733"/>
  <c r="J19" i="9733"/>
  <c r="I19" i="9733"/>
  <c r="H19" i="9733"/>
  <c r="G19" i="9733"/>
  <c r="D19" i="9733"/>
  <c r="C19" i="9733"/>
  <c r="W27" i="9733"/>
  <c r="V27" i="9733"/>
  <c r="T27" i="9733"/>
  <c r="Q27" i="9733"/>
  <c r="N27" i="9733"/>
  <c r="M27" i="9733"/>
  <c r="L27" i="9733"/>
  <c r="J27" i="9733"/>
  <c r="I27" i="9733"/>
  <c r="G27" i="9733"/>
  <c r="H27" i="9733" s="1"/>
  <c r="D27" i="9733"/>
  <c r="C27" i="9733"/>
  <c r="W26" i="9733"/>
  <c r="V26" i="9733"/>
  <c r="T26" i="9733"/>
  <c r="Q26" i="9733"/>
  <c r="N26" i="9733"/>
  <c r="M26" i="9733"/>
  <c r="L26" i="9733"/>
  <c r="J26" i="9733"/>
  <c r="I26" i="9733"/>
  <c r="G26" i="9733"/>
  <c r="H26" i="9733" s="1"/>
  <c r="D26" i="9733"/>
  <c r="C26" i="9733"/>
  <c r="W25" i="9733"/>
  <c r="V25" i="9733"/>
  <c r="T25" i="9733"/>
  <c r="Q25" i="9733"/>
  <c r="N25" i="9733"/>
  <c r="M25" i="9733"/>
  <c r="L25" i="9733"/>
  <c r="J25" i="9733"/>
  <c r="I25" i="9733"/>
  <c r="G25" i="9733"/>
  <c r="H25" i="9733" s="1"/>
  <c r="D25" i="9733"/>
  <c r="C25" i="9733"/>
  <c r="E83" i="9733"/>
  <c r="V38" i="9733"/>
  <c r="U38" i="9733"/>
  <c r="T38" i="9733"/>
  <c r="S38" i="9733"/>
  <c r="R38" i="9733"/>
  <c r="Q38" i="9733"/>
  <c r="P38" i="9733"/>
  <c r="O38" i="9733"/>
  <c r="E38" i="9733"/>
  <c r="W37" i="9733"/>
  <c r="V37" i="9733"/>
  <c r="T37" i="9733"/>
  <c r="Q37" i="9733"/>
  <c r="N37" i="9733"/>
  <c r="M37" i="9733"/>
  <c r="L37" i="9733"/>
  <c r="J37" i="9733"/>
  <c r="I37" i="9733"/>
  <c r="H37" i="9733"/>
  <c r="G37" i="9733"/>
  <c r="D37" i="9733"/>
  <c r="C37" i="9733"/>
  <c r="W24" i="9733"/>
  <c r="V24" i="9733"/>
  <c r="T24" i="9733"/>
  <c r="Q24" i="9733"/>
  <c r="N24" i="9733"/>
  <c r="M24" i="9733"/>
  <c r="L24" i="9733"/>
  <c r="J24" i="9733"/>
  <c r="I24" i="9733"/>
  <c r="G24" i="9733"/>
  <c r="H24" i="9733" s="1"/>
  <c r="D24" i="9733"/>
  <c r="C24" i="9733"/>
  <c r="W23" i="9733"/>
  <c r="V23" i="9733"/>
  <c r="T23" i="9733"/>
  <c r="Q23" i="9733"/>
  <c r="N23" i="9733"/>
  <c r="M23" i="9733"/>
  <c r="L23" i="9733"/>
  <c r="J23" i="9733"/>
  <c r="I23" i="9733"/>
  <c r="G23" i="9733"/>
  <c r="H23" i="9733" s="1"/>
  <c r="D23" i="9733"/>
  <c r="C23" i="9733"/>
  <c r="W22" i="9733"/>
  <c r="V22" i="9733"/>
  <c r="T22" i="9733"/>
  <c r="Q22" i="9733"/>
  <c r="N22" i="9733"/>
  <c r="M22" i="9733"/>
  <c r="L22" i="9733"/>
  <c r="J22" i="9733"/>
  <c r="I22" i="9733"/>
  <c r="G22" i="9733"/>
  <c r="H22" i="9733" s="1"/>
  <c r="D22" i="9733"/>
  <c r="C22" i="9733"/>
  <c r="W21" i="9733"/>
  <c r="V21" i="9733"/>
  <c r="T21" i="9733"/>
  <c r="Q21" i="9733"/>
  <c r="N21" i="9733"/>
  <c r="M21" i="9733"/>
  <c r="L21" i="9733"/>
  <c r="J21" i="9733"/>
  <c r="I21" i="9733"/>
  <c r="G21" i="9733"/>
  <c r="H21" i="9733" s="1"/>
  <c r="D21" i="9733"/>
  <c r="C21" i="9733"/>
  <c r="W18" i="9733"/>
  <c r="V18" i="9733"/>
  <c r="T18" i="9733"/>
  <c r="Q18" i="9733"/>
  <c r="N18" i="9733"/>
  <c r="M18" i="9733"/>
  <c r="L18" i="9733"/>
  <c r="J18" i="9733"/>
  <c r="I18" i="9733"/>
  <c r="G18" i="9733"/>
  <c r="H18" i="9733" s="1"/>
  <c r="D18" i="9733"/>
  <c r="C18" i="9733"/>
  <c r="W17" i="9733"/>
  <c r="V17" i="9733"/>
  <c r="T17" i="9733"/>
  <c r="Q17" i="9733"/>
  <c r="N17" i="9733"/>
  <c r="N38" i="9733" s="1"/>
  <c r="M17" i="9733"/>
  <c r="L17" i="9733"/>
  <c r="J17" i="9733"/>
  <c r="I17" i="9733"/>
  <c r="H17" i="9733"/>
  <c r="G17" i="9733"/>
  <c r="D17" i="9733"/>
  <c r="C17" i="9733"/>
  <c r="J5" i="9733"/>
  <c r="W23" i="9732"/>
  <c r="V23" i="9732"/>
  <c r="T23" i="9732"/>
  <c r="Q23" i="9732"/>
  <c r="N23" i="9732"/>
  <c r="M23" i="9732"/>
  <c r="L23" i="9732"/>
  <c r="J23" i="9732"/>
  <c r="I23" i="9732"/>
  <c r="G23" i="9732"/>
  <c r="H23" i="9732" s="1"/>
  <c r="D23" i="9732"/>
  <c r="C23" i="9732"/>
  <c r="W22" i="9732"/>
  <c r="V22" i="9732"/>
  <c r="T22" i="9732"/>
  <c r="Q22" i="9732"/>
  <c r="N22" i="9732"/>
  <c r="M22" i="9732"/>
  <c r="L22" i="9732"/>
  <c r="J22" i="9732"/>
  <c r="I22" i="9732"/>
  <c r="G22" i="9732"/>
  <c r="H22" i="9732" s="1"/>
  <c r="D22" i="9732"/>
  <c r="C22" i="9732"/>
  <c r="W21" i="9732"/>
  <c r="V21" i="9732"/>
  <c r="T21" i="9732"/>
  <c r="Q21" i="9732"/>
  <c r="N21" i="9732"/>
  <c r="M21" i="9732"/>
  <c r="L21" i="9732"/>
  <c r="J21" i="9732"/>
  <c r="I21" i="9732"/>
  <c r="G21" i="9732"/>
  <c r="H21" i="9732" s="1"/>
  <c r="D21" i="9732"/>
  <c r="C21" i="9732"/>
  <c r="H38" i="9733" l="1"/>
  <c r="M38" i="9733"/>
  <c r="L38" i="9733"/>
  <c r="W38" i="9733"/>
  <c r="W20" i="9732"/>
  <c r="V20" i="9732"/>
  <c r="T20" i="9732"/>
  <c r="Q20" i="9732"/>
  <c r="N20" i="9732"/>
  <c r="M20" i="9732"/>
  <c r="L20" i="9732"/>
  <c r="J20" i="9732"/>
  <c r="I20" i="9732"/>
  <c r="G20" i="9732"/>
  <c r="H20" i="9732" s="1"/>
  <c r="D20" i="9732"/>
  <c r="C20" i="9732"/>
  <c r="E70" i="9732"/>
  <c r="V25" i="9732"/>
  <c r="U25" i="9732"/>
  <c r="T25" i="9732"/>
  <c r="S25" i="9732"/>
  <c r="R25" i="9732"/>
  <c r="Q25" i="9732"/>
  <c r="P25" i="9732"/>
  <c r="O25" i="9732"/>
  <c r="E25" i="9732"/>
  <c r="W24" i="9732"/>
  <c r="V24" i="9732"/>
  <c r="T24" i="9732"/>
  <c r="Q24" i="9732"/>
  <c r="N24" i="9732"/>
  <c r="M24" i="9732"/>
  <c r="L24" i="9732"/>
  <c r="J24" i="9732"/>
  <c r="I24" i="9732"/>
  <c r="H24" i="9732"/>
  <c r="G24" i="9732"/>
  <c r="D24" i="9732"/>
  <c r="C24" i="9732"/>
  <c r="W19" i="9732"/>
  <c r="V19" i="9732"/>
  <c r="T19" i="9732"/>
  <c r="Q19" i="9732"/>
  <c r="N19" i="9732"/>
  <c r="M19" i="9732"/>
  <c r="L19" i="9732"/>
  <c r="J19" i="9732"/>
  <c r="I19" i="9732"/>
  <c r="G19" i="9732"/>
  <c r="H19" i="9732" s="1"/>
  <c r="D19" i="9732"/>
  <c r="C19" i="9732"/>
  <c r="W18" i="9732"/>
  <c r="V18" i="9732"/>
  <c r="T18" i="9732"/>
  <c r="Q18" i="9732"/>
  <c r="N18" i="9732"/>
  <c r="M18" i="9732"/>
  <c r="L18" i="9732"/>
  <c r="J18" i="9732"/>
  <c r="I18" i="9732"/>
  <c r="G18" i="9732"/>
  <c r="H18" i="9732" s="1"/>
  <c r="D18" i="9732"/>
  <c r="C18" i="9732"/>
  <c r="W17" i="9732"/>
  <c r="V17" i="9732"/>
  <c r="T17" i="9732"/>
  <c r="Q17" i="9732"/>
  <c r="N17" i="9732"/>
  <c r="N25" i="9732" s="1"/>
  <c r="M17" i="9732"/>
  <c r="L17" i="9732"/>
  <c r="J17" i="9732"/>
  <c r="I17" i="9732"/>
  <c r="H17" i="9732"/>
  <c r="G17" i="9732"/>
  <c r="D17" i="9732"/>
  <c r="C17" i="9732"/>
  <c r="J5" i="9732"/>
  <c r="W22" i="9731"/>
  <c r="V22" i="9731"/>
  <c r="T22" i="9731"/>
  <c r="Q22" i="9731"/>
  <c r="N22" i="9731"/>
  <c r="M22" i="9731"/>
  <c r="L22" i="9731"/>
  <c r="J22" i="9731"/>
  <c r="I22" i="9731"/>
  <c r="G22" i="9731"/>
  <c r="H22" i="9731" s="1"/>
  <c r="D22" i="9731"/>
  <c r="C22" i="9731"/>
  <c r="W21" i="9731"/>
  <c r="V21" i="9731"/>
  <c r="T21" i="9731"/>
  <c r="Q21" i="9731"/>
  <c r="N21" i="9731"/>
  <c r="M21" i="9731"/>
  <c r="L21" i="9731"/>
  <c r="J21" i="9731"/>
  <c r="I21" i="9731"/>
  <c r="G21" i="9731"/>
  <c r="H21" i="9731" s="1"/>
  <c r="D21" i="9731"/>
  <c r="C21" i="9731"/>
  <c r="W20" i="9731"/>
  <c r="V20" i="9731"/>
  <c r="T20" i="9731"/>
  <c r="Q20" i="9731"/>
  <c r="N20" i="9731"/>
  <c r="M20" i="9731"/>
  <c r="L20" i="9731"/>
  <c r="J20" i="9731"/>
  <c r="I20" i="9731"/>
  <c r="G20" i="9731"/>
  <c r="H20" i="9731" s="1"/>
  <c r="D20" i="9731"/>
  <c r="C20" i="9731"/>
  <c r="W19" i="9731"/>
  <c r="V19" i="9731"/>
  <c r="T19" i="9731"/>
  <c r="Q19" i="9731"/>
  <c r="N19" i="9731"/>
  <c r="M19" i="9731"/>
  <c r="L19" i="9731"/>
  <c r="J19" i="9731"/>
  <c r="I19" i="9731"/>
  <c r="G19" i="9731"/>
  <c r="H19" i="9731" s="1"/>
  <c r="D19" i="9731"/>
  <c r="C19" i="9731"/>
  <c r="W18" i="9731"/>
  <c r="V18" i="9731"/>
  <c r="T18" i="9731"/>
  <c r="Q18" i="9731"/>
  <c r="N18" i="9731"/>
  <c r="M18" i="9731"/>
  <c r="L18" i="9731"/>
  <c r="J18" i="9731"/>
  <c r="I18" i="9731"/>
  <c r="G18" i="9731"/>
  <c r="H18" i="9731" s="1"/>
  <c r="D18" i="9731"/>
  <c r="C18" i="9731"/>
  <c r="E71" i="9731"/>
  <c r="V26" i="9731"/>
  <c r="U26" i="9731"/>
  <c r="T26" i="9731"/>
  <c r="S26" i="9731"/>
  <c r="R26" i="9731"/>
  <c r="Q26" i="9731"/>
  <c r="P26" i="9731"/>
  <c r="O26" i="9731"/>
  <c r="E26" i="9731"/>
  <c r="W25" i="9731"/>
  <c r="V25" i="9731"/>
  <c r="T25" i="9731"/>
  <c r="Q25" i="9731"/>
  <c r="N25" i="9731"/>
  <c r="M25" i="9731"/>
  <c r="L25" i="9731"/>
  <c r="J25" i="9731"/>
  <c r="I25" i="9731"/>
  <c r="H25" i="9731"/>
  <c r="G25" i="9731"/>
  <c r="D25" i="9731"/>
  <c r="C25" i="9731"/>
  <c r="W24" i="9731"/>
  <c r="V24" i="9731"/>
  <c r="T24" i="9731"/>
  <c r="Q24" i="9731"/>
  <c r="N24" i="9731"/>
  <c r="M24" i="9731"/>
  <c r="L24" i="9731"/>
  <c r="J24" i="9731"/>
  <c r="I24" i="9731"/>
  <c r="H24" i="9731"/>
  <c r="G24" i="9731"/>
  <c r="D24" i="9731"/>
  <c r="C24" i="9731"/>
  <c r="W23" i="9731"/>
  <c r="V23" i="9731"/>
  <c r="T23" i="9731"/>
  <c r="Q23" i="9731"/>
  <c r="N23" i="9731"/>
  <c r="M23" i="9731"/>
  <c r="L23" i="9731"/>
  <c r="J23" i="9731"/>
  <c r="I23" i="9731"/>
  <c r="G23" i="9731"/>
  <c r="H23" i="9731" s="1"/>
  <c r="D23" i="9731"/>
  <c r="C23" i="9731"/>
  <c r="W17" i="9731"/>
  <c r="V17" i="9731"/>
  <c r="T17" i="9731"/>
  <c r="Q17" i="9731"/>
  <c r="N17" i="9731"/>
  <c r="N26" i="9731" s="1"/>
  <c r="M17" i="9731"/>
  <c r="L17" i="9731"/>
  <c r="J17" i="9731"/>
  <c r="I17" i="9731"/>
  <c r="H17" i="9731"/>
  <c r="G17" i="9731"/>
  <c r="D17" i="9731"/>
  <c r="C17" i="9731"/>
  <c r="J5" i="9731"/>
  <c r="E72" i="9730"/>
  <c r="V27" i="9730"/>
  <c r="U27" i="9730"/>
  <c r="T27" i="9730"/>
  <c r="S27" i="9730"/>
  <c r="R27" i="9730"/>
  <c r="Q27" i="9730"/>
  <c r="P27" i="9730"/>
  <c r="O27" i="9730"/>
  <c r="E27" i="9730"/>
  <c r="W26" i="9730"/>
  <c r="V26" i="9730"/>
  <c r="T26" i="9730"/>
  <c r="Q26" i="9730"/>
  <c r="N26" i="9730"/>
  <c r="M26" i="9730"/>
  <c r="L26" i="9730"/>
  <c r="J26" i="9730"/>
  <c r="I26" i="9730"/>
  <c r="H26" i="9730"/>
  <c r="G26" i="9730"/>
  <c r="D26" i="9730"/>
  <c r="C26" i="9730"/>
  <c r="W25" i="9730"/>
  <c r="V25" i="9730"/>
  <c r="T25" i="9730"/>
  <c r="Q25" i="9730"/>
  <c r="N25" i="9730"/>
  <c r="M25" i="9730"/>
  <c r="L25" i="9730"/>
  <c r="J25" i="9730"/>
  <c r="I25" i="9730"/>
  <c r="G25" i="9730"/>
  <c r="H25" i="9730" s="1"/>
  <c r="D25" i="9730"/>
  <c r="C25" i="9730"/>
  <c r="W24" i="9730"/>
  <c r="V24" i="9730"/>
  <c r="T24" i="9730"/>
  <c r="Q24" i="9730"/>
  <c r="N24" i="9730"/>
  <c r="M24" i="9730"/>
  <c r="L24" i="9730"/>
  <c r="J24" i="9730"/>
  <c r="I24" i="9730"/>
  <c r="G24" i="9730"/>
  <c r="H24" i="9730" s="1"/>
  <c r="D24" i="9730"/>
  <c r="C24" i="9730"/>
  <c r="W23" i="9730"/>
  <c r="V23" i="9730"/>
  <c r="T23" i="9730"/>
  <c r="Q23" i="9730"/>
  <c r="N23" i="9730"/>
  <c r="M23" i="9730"/>
  <c r="L23" i="9730"/>
  <c r="J23" i="9730"/>
  <c r="I23" i="9730"/>
  <c r="G23" i="9730"/>
  <c r="H23" i="9730" s="1"/>
  <c r="D23" i="9730"/>
  <c r="C23" i="9730"/>
  <c r="W22" i="9730"/>
  <c r="V22" i="9730"/>
  <c r="T22" i="9730"/>
  <c r="Q22" i="9730"/>
  <c r="N22" i="9730"/>
  <c r="M22" i="9730"/>
  <c r="L22" i="9730"/>
  <c r="J22" i="9730"/>
  <c r="I22" i="9730"/>
  <c r="H22" i="9730"/>
  <c r="G22" i="9730"/>
  <c r="D22" i="9730"/>
  <c r="C22" i="9730"/>
  <c r="W21" i="9730"/>
  <c r="V21" i="9730"/>
  <c r="T21" i="9730"/>
  <c r="Q21" i="9730"/>
  <c r="N21" i="9730"/>
  <c r="M21" i="9730"/>
  <c r="L21" i="9730"/>
  <c r="J21" i="9730"/>
  <c r="I21" i="9730"/>
  <c r="G21" i="9730"/>
  <c r="H21" i="9730" s="1"/>
  <c r="D21" i="9730"/>
  <c r="C21" i="9730"/>
  <c r="W20" i="9730"/>
  <c r="V20" i="9730"/>
  <c r="T20" i="9730"/>
  <c r="Q20" i="9730"/>
  <c r="N20" i="9730"/>
  <c r="M20" i="9730"/>
  <c r="L20" i="9730"/>
  <c r="J20" i="9730"/>
  <c r="I20" i="9730"/>
  <c r="G20" i="9730"/>
  <c r="H20" i="9730" s="1"/>
  <c r="D20" i="9730"/>
  <c r="C20" i="9730"/>
  <c r="W19" i="9730"/>
  <c r="V19" i="9730"/>
  <c r="T19" i="9730"/>
  <c r="Q19" i="9730"/>
  <c r="N19" i="9730"/>
  <c r="M19" i="9730"/>
  <c r="L19" i="9730"/>
  <c r="J19" i="9730"/>
  <c r="I19" i="9730"/>
  <c r="G19" i="9730"/>
  <c r="H19" i="9730" s="1"/>
  <c r="D19" i="9730"/>
  <c r="C19" i="9730"/>
  <c r="W18" i="9730"/>
  <c r="V18" i="9730"/>
  <c r="T18" i="9730"/>
  <c r="Q18" i="9730"/>
  <c r="N18" i="9730"/>
  <c r="M18" i="9730"/>
  <c r="L18" i="9730"/>
  <c r="J18" i="9730"/>
  <c r="I18" i="9730"/>
  <c r="G18" i="9730"/>
  <c r="H18" i="9730" s="1"/>
  <c r="D18" i="9730"/>
  <c r="C18" i="9730"/>
  <c r="W17" i="9730"/>
  <c r="V17" i="9730"/>
  <c r="T17" i="9730"/>
  <c r="Q17" i="9730"/>
  <c r="N17" i="9730"/>
  <c r="N27" i="9730" s="1"/>
  <c r="M17" i="9730"/>
  <c r="L17" i="9730"/>
  <c r="J17" i="9730"/>
  <c r="I17" i="9730"/>
  <c r="H17" i="9730"/>
  <c r="G17" i="9730"/>
  <c r="D17" i="9730"/>
  <c r="C17" i="9730"/>
  <c r="J5" i="9730"/>
  <c r="W34" i="9729"/>
  <c r="V34" i="9729"/>
  <c r="T34" i="9729"/>
  <c r="Q34" i="9729"/>
  <c r="N34" i="9729"/>
  <c r="M34" i="9729"/>
  <c r="L34" i="9729"/>
  <c r="J34" i="9729"/>
  <c r="I34" i="9729"/>
  <c r="G34" i="9729"/>
  <c r="H34" i="9729" s="1"/>
  <c r="D34" i="9729"/>
  <c r="C34" i="9729"/>
  <c r="W33" i="9729"/>
  <c r="V33" i="9729"/>
  <c r="T33" i="9729"/>
  <c r="Q33" i="9729"/>
  <c r="N33" i="9729"/>
  <c r="M33" i="9729"/>
  <c r="L33" i="9729"/>
  <c r="J33" i="9729"/>
  <c r="I33" i="9729"/>
  <c r="G33" i="9729"/>
  <c r="H33" i="9729" s="1"/>
  <c r="D33" i="9729"/>
  <c r="C33" i="9729"/>
  <c r="W32" i="9729"/>
  <c r="V32" i="9729"/>
  <c r="T32" i="9729"/>
  <c r="Q32" i="9729"/>
  <c r="N32" i="9729"/>
  <c r="M32" i="9729"/>
  <c r="L32" i="9729"/>
  <c r="J32" i="9729"/>
  <c r="I32" i="9729"/>
  <c r="G32" i="9729"/>
  <c r="H32" i="9729" s="1"/>
  <c r="D32" i="9729"/>
  <c r="C32" i="9729"/>
  <c r="W31" i="9729"/>
  <c r="V31" i="9729"/>
  <c r="T31" i="9729"/>
  <c r="Q31" i="9729"/>
  <c r="N31" i="9729"/>
  <c r="M31" i="9729"/>
  <c r="L31" i="9729"/>
  <c r="J31" i="9729"/>
  <c r="I31" i="9729"/>
  <c r="H31" i="9729"/>
  <c r="G31" i="9729"/>
  <c r="D31" i="9729"/>
  <c r="C31" i="9729"/>
  <c r="W25" i="9732" l="1"/>
  <c r="M25" i="9732"/>
  <c r="L25" i="9732"/>
  <c r="H25" i="9732"/>
  <c r="W26" i="9731"/>
  <c r="M26" i="9731"/>
  <c r="L26" i="9731"/>
  <c r="H26" i="9731"/>
  <c r="W27" i="9730"/>
  <c r="H27" i="9730"/>
  <c r="M27" i="9730"/>
  <c r="L27" i="9730"/>
  <c r="E81" i="9729"/>
  <c r="V36" i="9729"/>
  <c r="U36" i="9729"/>
  <c r="T36" i="9729"/>
  <c r="S36" i="9729"/>
  <c r="R36" i="9729"/>
  <c r="Q36" i="9729"/>
  <c r="P36" i="9729"/>
  <c r="O36" i="9729"/>
  <c r="E36" i="9729"/>
  <c r="W35" i="9729"/>
  <c r="V35" i="9729"/>
  <c r="T35" i="9729"/>
  <c r="Q35" i="9729"/>
  <c r="N35" i="9729"/>
  <c r="M35" i="9729"/>
  <c r="L35" i="9729"/>
  <c r="J35" i="9729"/>
  <c r="I35" i="9729"/>
  <c r="H35" i="9729"/>
  <c r="G35" i="9729"/>
  <c r="D35" i="9729"/>
  <c r="C35" i="9729"/>
  <c r="W30" i="9729"/>
  <c r="V30" i="9729"/>
  <c r="T30" i="9729"/>
  <c r="Q30" i="9729"/>
  <c r="N30" i="9729"/>
  <c r="M30" i="9729"/>
  <c r="L30" i="9729"/>
  <c r="J30" i="9729"/>
  <c r="I30" i="9729"/>
  <c r="G30" i="9729"/>
  <c r="H30" i="9729" s="1"/>
  <c r="D30" i="9729"/>
  <c r="C30" i="9729"/>
  <c r="W29" i="9729"/>
  <c r="V29" i="9729"/>
  <c r="T29" i="9729"/>
  <c r="Q29" i="9729"/>
  <c r="N29" i="9729"/>
  <c r="M29" i="9729"/>
  <c r="L29" i="9729"/>
  <c r="J29" i="9729"/>
  <c r="I29" i="9729"/>
  <c r="G29" i="9729"/>
  <c r="H29" i="9729" s="1"/>
  <c r="D29" i="9729"/>
  <c r="C29" i="9729"/>
  <c r="W28" i="9729"/>
  <c r="V28" i="9729"/>
  <c r="T28" i="9729"/>
  <c r="Q28" i="9729"/>
  <c r="N28" i="9729"/>
  <c r="M28" i="9729"/>
  <c r="L28" i="9729"/>
  <c r="J28" i="9729"/>
  <c r="I28" i="9729"/>
  <c r="G28" i="9729"/>
  <c r="H28" i="9729" s="1"/>
  <c r="D28" i="9729"/>
  <c r="C28" i="9729"/>
  <c r="W27" i="9729"/>
  <c r="V27" i="9729"/>
  <c r="T27" i="9729"/>
  <c r="Q27" i="9729"/>
  <c r="N27" i="9729"/>
  <c r="M27" i="9729"/>
  <c r="L27" i="9729"/>
  <c r="J27" i="9729"/>
  <c r="I27" i="9729"/>
  <c r="G27" i="9729"/>
  <c r="H27" i="9729" s="1"/>
  <c r="D27" i="9729"/>
  <c r="C27" i="9729"/>
  <c r="W26" i="9729"/>
  <c r="V26" i="9729"/>
  <c r="T26" i="9729"/>
  <c r="Q26" i="9729"/>
  <c r="N26" i="9729"/>
  <c r="M26" i="9729"/>
  <c r="L26" i="9729"/>
  <c r="J26" i="9729"/>
  <c r="I26" i="9729"/>
  <c r="G26" i="9729"/>
  <c r="H26" i="9729" s="1"/>
  <c r="D26" i="9729"/>
  <c r="C26" i="9729"/>
  <c r="W25" i="9729"/>
  <c r="V25" i="9729"/>
  <c r="T25" i="9729"/>
  <c r="Q25" i="9729"/>
  <c r="N25" i="9729"/>
  <c r="M25" i="9729"/>
  <c r="L25" i="9729"/>
  <c r="J25" i="9729"/>
  <c r="I25" i="9729"/>
  <c r="G25" i="9729"/>
  <c r="H25" i="9729" s="1"/>
  <c r="D25" i="9729"/>
  <c r="C25" i="9729"/>
  <c r="W24" i="9729"/>
  <c r="V24" i="9729"/>
  <c r="T24" i="9729"/>
  <c r="Q24" i="9729"/>
  <c r="N24" i="9729"/>
  <c r="M24" i="9729"/>
  <c r="L24" i="9729"/>
  <c r="J24" i="9729"/>
  <c r="I24" i="9729"/>
  <c r="G24" i="9729"/>
  <c r="H24" i="9729" s="1"/>
  <c r="D24" i="9729"/>
  <c r="C24" i="9729"/>
  <c r="W23" i="9729"/>
  <c r="V23" i="9729"/>
  <c r="T23" i="9729"/>
  <c r="Q23" i="9729"/>
  <c r="N23" i="9729"/>
  <c r="M23" i="9729"/>
  <c r="L23" i="9729"/>
  <c r="J23" i="9729"/>
  <c r="I23" i="9729"/>
  <c r="G23" i="9729"/>
  <c r="H23" i="9729" s="1"/>
  <c r="D23" i="9729"/>
  <c r="C23" i="9729"/>
  <c r="W22" i="9729"/>
  <c r="V22" i="9729"/>
  <c r="T22" i="9729"/>
  <c r="Q22" i="9729"/>
  <c r="N22" i="9729"/>
  <c r="M22" i="9729"/>
  <c r="L22" i="9729"/>
  <c r="J22" i="9729"/>
  <c r="I22" i="9729"/>
  <c r="G22" i="9729"/>
  <c r="H22" i="9729" s="1"/>
  <c r="D22" i="9729"/>
  <c r="C22" i="9729"/>
  <c r="W21" i="9729"/>
  <c r="V21" i="9729"/>
  <c r="T21" i="9729"/>
  <c r="Q21" i="9729"/>
  <c r="N21" i="9729"/>
  <c r="M21" i="9729"/>
  <c r="L21" i="9729"/>
  <c r="J21" i="9729"/>
  <c r="I21" i="9729"/>
  <c r="G21" i="9729"/>
  <c r="H21" i="9729" s="1"/>
  <c r="D21" i="9729"/>
  <c r="C21" i="9729"/>
  <c r="W20" i="9729"/>
  <c r="V20" i="9729"/>
  <c r="T20" i="9729"/>
  <c r="Q20" i="9729"/>
  <c r="N20" i="9729"/>
  <c r="M20" i="9729"/>
  <c r="L20" i="9729"/>
  <c r="J20" i="9729"/>
  <c r="I20" i="9729"/>
  <c r="G20" i="9729"/>
  <c r="H20" i="9729" s="1"/>
  <c r="D20" i="9729"/>
  <c r="C20" i="9729"/>
  <c r="W19" i="9729"/>
  <c r="V19" i="9729"/>
  <c r="T19" i="9729"/>
  <c r="Q19" i="9729"/>
  <c r="N19" i="9729"/>
  <c r="M19" i="9729"/>
  <c r="L19" i="9729"/>
  <c r="J19" i="9729"/>
  <c r="I19" i="9729"/>
  <c r="G19" i="9729"/>
  <c r="H19" i="9729" s="1"/>
  <c r="D19" i="9729"/>
  <c r="C19" i="9729"/>
  <c r="W18" i="9729"/>
  <c r="V18" i="9729"/>
  <c r="T18" i="9729"/>
  <c r="Q18" i="9729"/>
  <c r="N18" i="9729"/>
  <c r="M18" i="9729"/>
  <c r="L18" i="9729"/>
  <c r="J18" i="9729"/>
  <c r="I18" i="9729"/>
  <c r="G18" i="9729"/>
  <c r="H18" i="9729" s="1"/>
  <c r="D18" i="9729"/>
  <c r="C18" i="9729"/>
  <c r="W17" i="9729"/>
  <c r="V17" i="9729"/>
  <c r="T17" i="9729"/>
  <c r="Q17" i="9729"/>
  <c r="N17" i="9729"/>
  <c r="N36" i="9729" s="1"/>
  <c r="M17" i="9729"/>
  <c r="L17" i="9729"/>
  <c r="J17" i="9729"/>
  <c r="I17" i="9729"/>
  <c r="H17" i="9729"/>
  <c r="G17" i="9729"/>
  <c r="D17" i="9729"/>
  <c r="C17" i="9729"/>
  <c r="J5" i="9729"/>
  <c r="X28" i="9728"/>
  <c r="W28" i="9728"/>
  <c r="U28" i="9728"/>
  <c r="R28" i="9728"/>
  <c r="O28" i="9728"/>
  <c r="N28" i="9728"/>
  <c r="M28" i="9728"/>
  <c r="K28" i="9728"/>
  <c r="J28" i="9728"/>
  <c r="H28" i="9728"/>
  <c r="I28" i="9728" s="1"/>
  <c r="D28" i="9728"/>
  <c r="C28" i="9728"/>
  <c r="X27" i="9728"/>
  <c r="W27" i="9728"/>
  <c r="U27" i="9728"/>
  <c r="R27" i="9728"/>
  <c r="O27" i="9728"/>
  <c r="N27" i="9728"/>
  <c r="M27" i="9728"/>
  <c r="K27" i="9728"/>
  <c r="J27" i="9728"/>
  <c r="H27" i="9728"/>
  <c r="I27" i="9728" s="1"/>
  <c r="D27" i="9728"/>
  <c r="C27" i="9728"/>
  <c r="X26" i="9728"/>
  <c r="W26" i="9728"/>
  <c r="U26" i="9728"/>
  <c r="R26" i="9728"/>
  <c r="O26" i="9728"/>
  <c r="N26" i="9728"/>
  <c r="M26" i="9728"/>
  <c r="K26" i="9728"/>
  <c r="J26" i="9728"/>
  <c r="H26" i="9728"/>
  <c r="I26" i="9728" s="1"/>
  <c r="D26" i="9728"/>
  <c r="C26" i="9728"/>
  <c r="X25" i="9728"/>
  <c r="W25" i="9728"/>
  <c r="U25" i="9728"/>
  <c r="R25" i="9728"/>
  <c r="O25" i="9728"/>
  <c r="N25" i="9728"/>
  <c r="M25" i="9728"/>
  <c r="K25" i="9728"/>
  <c r="J25" i="9728"/>
  <c r="H25" i="9728"/>
  <c r="I25" i="9728" s="1"/>
  <c r="D25" i="9728"/>
  <c r="C25" i="9728"/>
  <c r="X24" i="9728"/>
  <c r="W24" i="9728"/>
  <c r="U24" i="9728"/>
  <c r="R24" i="9728"/>
  <c r="O24" i="9728"/>
  <c r="N24" i="9728"/>
  <c r="M24" i="9728"/>
  <c r="K24" i="9728"/>
  <c r="J24" i="9728"/>
  <c r="H24" i="9728"/>
  <c r="I24" i="9728" s="1"/>
  <c r="D24" i="9728"/>
  <c r="C24" i="9728"/>
  <c r="X23" i="9728"/>
  <c r="W23" i="9728"/>
  <c r="U23" i="9728"/>
  <c r="R23" i="9728"/>
  <c r="O23" i="9728"/>
  <c r="N23" i="9728"/>
  <c r="M23" i="9728"/>
  <c r="K23" i="9728"/>
  <c r="J23" i="9728"/>
  <c r="H23" i="9728"/>
  <c r="I23" i="9728" s="1"/>
  <c r="D23" i="9728"/>
  <c r="C23" i="9728"/>
  <c r="X22" i="9728"/>
  <c r="W22" i="9728"/>
  <c r="U22" i="9728"/>
  <c r="R22" i="9728"/>
  <c r="O22" i="9728"/>
  <c r="N22" i="9728"/>
  <c r="M22" i="9728"/>
  <c r="K22" i="9728"/>
  <c r="J22" i="9728"/>
  <c r="H22" i="9728"/>
  <c r="I22" i="9728" s="1"/>
  <c r="D22" i="9728"/>
  <c r="C22" i="9728"/>
  <c r="E79" i="9728"/>
  <c r="W34" i="9728"/>
  <c r="V34" i="9728"/>
  <c r="U34" i="9728"/>
  <c r="T34" i="9728"/>
  <c r="S34" i="9728"/>
  <c r="R34" i="9728"/>
  <c r="Q34" i="9728"/>
  <c r="P34" i="9728"/>
  <c r="E34" i="9728"/>
  <c r="X33" i="9728"/>
  <c r="W33" i="9728"/>
  <c r="U33" i="9728"/>
  <c r="R33" i="9728"/>
  <c r="O33" i="9728"/>
  <c r="N33" i="9728"/>
  <c r="M33" i="9728"/>
  <c r="K33" i="9728"/>
  <c r="J33" i="9728"/>
  <c r="I33" i="9728"/>
  <c r="H33" i="9728"/>
  <c r="D33" i="9728"/>
  <c r="C33" i="9728"/>
  <c r="X32" i="9728"/>
  <c r="W32" i="9728"/>
  <c r="U32" i="9728"/>
  <c r="R32" i="9728"/>
  <c r="O32" i="9728"/>
  <c r="N32" i="9728"/>
  <c r="M32" i="9728"/>
  <c r="K32" i="9728"/>
  <c r="J32" i="9728"/>
  <c r="I32" i="9728"/>
  <c r="H32" i="9728"/>
  <c r="D32" i="9728"/>
  <c r="C32" i="9728"/>
  <c r="X31" i="9728"/>
  <c r="W31" i="9728"/>
  <c r="U31" i="9728"/>
  <c r="R31" i="9728"/>
  <c r="O31" i="9728"/>
  <c r="N31" i="9728"/>
  <c r="M31" i="9728"/>
  <c r="K31" i="9728"/>
  <c r="J31" i="9728"/>
  <c r="H31" i="9728"/>
  <c r="I31" i="9728" s="1"/>
  <c r="D31" i="9728"/>
  <c r="C31" i="9728"/>
  <c r="X30" i="9728"/>
  <c r="W30" i="9728"/>
  <c r="U30" i="9728"/>
  <c r="R30" i="9728"/>
  <c r="O30" i="9728"/>
  <c r="N30" i="9728"/>
  <c r="M30" i="9728"/>
  <c r="K30" i="9728"/>
  <c r="J30" i="9728"/>
  <c r="H30" i="9728"/>
  <c r="I30" i="9728" s="1"/>
  <c r="D30" i="9728"/>
  <c r="C30" i="9728"/>
  <c r="X29" i="9728"/>
  <c r="W29" i="9728"/>
  <c r="U29" i="9728"/>
  <c r="R29" i="9728"/>
  <c r="O29" i="9728"/>
  <c r="N29" i="9728"/>
  <c r="M29" i="9728"/>
  <c r="K29" i="9728"/>
  <c r="J29" i="9728"/>
  <c r="H29" i="9728"/>
  <c r="I29" i="9728" s="1"/>
  <c r="D29" i="9728"/>
  <c r="C29" i="9728"/>
  <c r="X21" i="9728"/>
  <c r="W21" i="9728"/>
  <c r="U21" i="9728"/>
  <c r="R21" i="9728"/>
  <c r="O21" i="9728"/>
  <c r="N21" i="9728"/>
  <c r="M21" i="9728"/>
  <c r="K21" i="9728"/>
  <c r="J21" i="9728"/>
  <c r="H21" i="9728"/>
  <c r="I21" i="9728" s="1"/>
  <c r="D21" i="9728"/>
  <c r="C21" i="9728"/>
  <c r="X20" i="9728"/>
  <c r="W20" i="9728"/>
  <c r="U20" i="9728"/>
  <c r="R20" i="9728"/>
  <c r="O20" i="9728"/>
  <c r="N20" i="9728"/>
  <c r="M20" i="9728"/>
  <c r="K20" i="9728"/>
  <c r="J20" i="9728"/>
  <c r="H20" i="9728"/>
  <c r="I20" i="9728" s="1"/>
  <c r="D20" i="9728"/>
  <c r="C20" i="9728"/>
  <c r="X19" i="9728"/>
  <c r="W19" i="9728"/>
  <c r="U19" i="9728"/>
  <c r="R19" i="9728"/>
  <c r="O19" i="9728"/>
  <c r="N19" i="9728"/>
  <c r="M19" i="9728"/>
  <c r="K19" i="9728"/>
  <c r="J19" i="9728"/>
  <c r="H19" i="9728"/>
  <c r="I19" i="9728" s="1"/>
  <c r="D19" i="9728"/>
  <c r="C19" i="9728"/>
  <c r="X18" i="9728"/>
  <c r="W18" i="9728"/>
  <c r="U18" i="9728"/>
  <c r="R18" i="9728"/>
  <c r="O18" i="9728"/>
  <c r="N18" i="9728"/>
  <c r="M18" i="9728"/>
  <c r="K18" i="9728"/>
  <c r="J18" i="9728"/>
  <c r="H18" i="9728"/>
  <c r="I18" i="9728" s="1"/>
  <c r="D18" i="9728"/>
  <c r="C18" i="9728"/>
  <c r="X17" i="9728"/>
  <c r="W17" i="9728"/>
  <c r="U17" i="9728"/>
  <c r="R17" i="9728"/>
  <c r="O17" i="9728"/>
  <c r="O34" i="9728" s="1"/>
  <c r="N17" i="9728"/>
  <c r="M17" i="9728"/>
  <c r="K17" i="9728"/>
  <c r="J17" i="9728"/>
  <c r="I17" i="9728"/>
  <c r="H17" i="9728"/>
  <c r="D17" i="9728"/>
  <c r="C17" i="9728"/>
  <c r="K5" i="9728"/>
  <c r="W39" i="9727"/>
  <c r="V39" i="9727"/>
  <c r="T39" i="9727"/>
  <c r="Q39" i="9727"/>
  <c r="N39" i="9727"/>
  <c r="M39" i="9727"/>
  <c r="L39" i="9727"/>
  <c r="J39" i="9727"/>
  <c r="I39" i="9727"/>
  <c r="G39" i="9727"/>
  <c r="H39" i="9727" s="1"/>
  <c r="D39" i="9727"/>
  <c r="C39" i="9727"/>
  <c r="W38" i="9727"/>
  <c r="V38" i="9727"/>
  <c r="T38" i="9727"/>
  <c r="Q38" i="9727"/>
  <c r="N38" i="9727"/>
  <c r="M38" i="9727"/>
  <c r="L38" i="9727"/>
  <c r="J38" i="9727"/>
  <c r="I38" i="9727"/>
  <c r="G38" i="9727"/>
  <c r="H38" i="9727" s="1"/>
  <c r="D38" i="9727"/>
  <c r="C38" i="9727"/>
  <c r="W37" i="9727"/>
  <c r="V37" i="9727"/>
  <c r="T37" i="9727"/>
  <c r="Q37" i="9727"/>
  <c r="N37" i="9727"/>
  <c r="M37" i="9727"/>
  <c r="L37" i="9727"/>
  <c r="J37" i="9727"/>
  <c r="I37" i="9727"/>
  <c r="G37" i="9727"/>
  <c r="H37" i="9727" s="1"/>
  <c r="D37" i="9727"/>
  <c r="C37" i="9727"/>
  <c r="W36" i="9727"/>
  <c r="V36" i="9727"/>
  <c r="T36" i="9727"/>
  <c r="Q36" i="9727"/>
  <c r="N36" i="9727"/>
  <c r="M36" i="9727"/>
  <c r="L36" i="9727"/>
  <c r="J36" i="9727"/>
  <c r="I36" i="9727"/>
  <c r="G36" i="9727"/>
  <c r="H36" i="9727" s="1"/>
  <c r="D36" i="9727"/>
  <c r="C36" i="9727"/>
  <c r="W35" i="9727"/>
  <c r="V35" i="9727"/>
  <c r="T35" i="9727"/>
  <c r="Q35" i="9727"/>
  <c r="N35" i="9727"/>
  <c r="M35" i="9727"/>
  <c r="L35" i="9727"/>
  <c r="J35" i="9727"/>
  <c r="I35" i="9727"/>
  <c r="G35" i="9727"/>
  <c r="H35" i="9727" s="1"/>
  <c r="D35" i="9727"/>
  <c r="C35" i="9727"/>
  <c r="W34" i="9727"/>
  <c r="V34" i="9727"/>
  <c r="T34" i="9727"/>
  <c r="Q34" i="9727"/>
  <c r="N34" i="9727"/>
  <c r="M34" i="9727"/>
  <c r="L34" i="9727"/>
  <c r="J34" i="9727"/>
  <c r="I34" i="9727"/>
  <c r="G34" i="9727"/>
  <c r="H34" i="9727" s="1"/>
  <c r="D34" i="9727"/>
  <c r="C34" i="9727"/>
  <c r="W33" i="9727"/>
  <c r="V33" i="9727"/>
  <c r="T33" i="9727"/>
  <c r="Q33" i="9727"/>
  <c r="N33" i="9727"/>
  <c r="M33" i="9727"/>
  <c r="L33" i="9727"/>
  <c r="J33" i="9727"/>
  <c r="I33" i="9727"/>
  <c r="G33" i="9727"/>
  <c r="H33" i="9727" s="1"/>
  <c r="D33" i="9727"/>
  <c r="C33" i="9727"/>
  <c r="W32" i="9727"/>
  <c r="V32" i="9727"/>
  <c r="T32" i="9727"/>
  <c r="Q32" i="9727"/>
  <c r="N32" i="9727"/>
  <c r="M32" i="9727"/>
  <c r="L32" i="9727"/>
  <c r="J32" i="9727"/>
  <c r="I32" i="9727"/>
  <c r="G32" i="9727"/>
  <c r="H32" i="9727" s="1"/>
  <c r="D32" i="9727"/>
  <c r="C32" i="9727"/>
  <c r="W31" i="9727"/>
  <c r="V31" i="9727"/>
  <c r="T31" i="9727"/>
  <c r="Q31" i="9727"/>
  <c r="N31" i="9727"/>
  <c r="M31" i="9727"/>
  <c r="L31" i="9727"/>
  <c r="J31" i="9727"/>
  <c r="I31" i="9727"/>
  <c r="G31" i="9727"/>
  <c r="H31" i="9727" s="1"/>
  <c r="D31" i="9727"/>
  <c r="C31" i="9727"/>
  <c r="W30" i="9727"/>
  <c r="V30" i="9727"/>
  <c r="T30" i="9727"/>
  <c r="Q30" i="9727"/>
  <c r="N30" i="9727"/>
  <c r="M30" i="9727"/>
  <c r="L30" i="9727"/>
  <c r="J30" i="9727"/>
  <c r="I30" i="9727"/>
  <c r="G30" i="9727"/>
  <c r="H30" i="9727" s="1"/>
  <c r="D30" i="9727"/>
  <c r="C30" i="9727"/>
  <c r="W29" i="9727"/>
  <c r="V29" i="9727"/>
  <c r="T29" i="9727"/>
  <c r="Q29" i="9727"/>
  <c r="N29" i="9727"/>
  <c r="M29" i="9727"/>
  <c r="L29" i="9727"/>
  <c r="J29" i="9727"/>
  <c r="I29" i="9727"/>
  <c r="G29" i="9727"/>
  <c r="H29" i="9727" s="1"/>
  <c r="D29" i="9727"/>
  <c r="C29" i="9727"/>
  <c r="W28" i="9727"/>
  <c r="V28" i="9727"/>
  <c r="T28" i="9727"/>
  <c r="Q28" i="9727"/>
  <c r="N28" i="9727"/>
  <c r="M28" i="9727"/>
  <c r="L28" i="9727"/>
  <c r="J28" i="9727"/>
  <c r="I28" i="9727"/>
  <c r="G28" i="9727"/>
  <c r="H28" i="9727" s="1"/>
  <c r="D28" i="9727"/>
  <c r="C28" i="9727"/>
  <c r="W27" i="9727"/>
  <c r="V27" i="9727"/>
  <c r="T27" i="9727"/>
  <c r="Q27" i="9727"/>
  <c r="N27" i="9727"/>
  <c r="M27" i="9727"/>
  <c r="L27" i="9727"/>
  <c r="J27" i="9727"/>
  <c r="I27" i="9727"/>
  <c r="G27" i="9727"/>
  <c r="H27" i="9727" s="1"/>
  <c r="D27" i="9727"/>
  <c r="C27" i="9727"/>
  <c r="W26" i="9727"/>
  <c r="V26" i="9727"/>
  <c r="T26" i="9727"/>
  <c r="Q26" i="9727"/>
  <c r="N26" i="9727"/>
  <c r="M26" i="9727"/>
  <c r="L26" i="9727"/>
  <c r="J26" i="9727"/>
  <c r="I26" i="9727"/>
  <c r="G26" i="9727"/>
  <c r="H26" i="9727" s="1"/>
  <c r="D26" i="9727"/>
  <c r="C26" i="9727"/>
  <c r="W25" i="9727"/>
  <c r="V25" i="9727"/>
  <c r="T25" i="9727"/>
  <c r="Q25" i="9727"/>
  <c r="N25" i="9727"/>
  <c r="M25" i="9727"/>
  <c r="L25" i="9727"/>
  <c r="J25" i="9727"/>
  <c r="I25" i="9727"/>
  <c r="G25" i="9727"/>
  <c r="H25" i="9727" s="1"/>
  <c r="D25" i="9727"/>
  <c r="C25" i="9727"/>
  <c r="W24" i="9727"/>
  <c r="V24" i="9727"/>
  <c r="T24" i="9727"/>
  <c r="Q24" i="9727"/>
  <c r="N24" i="9727"/>
  <c r="M24" i="9727"/>
  <c r="L24" i="9727"/>
  <c r="J24" i="9727"/>
  <c r="I24" i="9727"/>
  <c r="G24" i="9727"/>
  <c r="H24" i="9727" s="1"/>
  <c r="D24" i="9727"/>
  <c r="C24" i="9727"/>
  <c r="E89" i="9727"/>
  <c r="V44" i="9727"/>
  <c r="U44" i="9727"/>
  <c r="T44" i="9727"/>
  <c r="S44" i="9727"/>
  <c r="R44" i="9727"/>
  <c r="Q44" i="9727"/>
  <c r="P44" i="9727"/>
  <c r="O44" i="9727"/>
  <c r="E44" i="9727"/>
  <c r="W43" i="9727"/>
  <c r="V43" i="9727"/>
  <c r="T43" i="9727"/>
  <c r="Q43" i="9727"/>
  <c r="N43" i="9727"/>
  <c r="M43" i="9727"/>
  <c r="L43" i="9727"/>
  <c r="J43" i="9727"/>
  <c r="I43" i="9727"/>
  <c r="H43" i="9727"/>
  <c r="G43" i="9727"/>
  <c r="D43" i="9727"/>
  <c r="C43" i="9727"/>
  <c r="W42" i="9727"/>
  <c r="V42" i="9727"/>
  <c r="T42" i="9727"/>
  <c r="Q42" i="9727"/>
  <c r="N42" i="9727"/>
  <c r="M42" i="9727"/>
  <c r="L42" i="9727"/>
  <c r="J42" i="9727"/>
  <c r="I42" i="9727"/>
  <c r="H42" i="9727"/>
  <c r="G42" i="9727"/>
  <c r="D42" i="9727"/>
  <c r="C42" i="9727"/>
  <c r="W41" i="9727"/>
  <c r="V41" i="9727"/>
  <c r="T41" i="9727"/>
  <c r="Q41" i="9727"/>
  <c r="N41" i="9727"/>
  <c r="M41" i="9727"/>
  <c r="L41" i="9727"/>
  <c r="J41" i="9727"/>
  <c r="I41" i="9727"/>
  <c r="G41" i="9727"/>
  <c r="H41" i="9727" s="1"/>
  <c r="D41" i="9727"/>
  <c r="C41" i="9727"/>
  <c r="W40" i="9727"/>
  <c r="V40" i="9727"/>
  <c r="T40" i="9727"/>
  <c r="Q40" i="9727"/>
  <c r="N40" i="9727"/>
  <c r="M40" i="9727"/>
  <c r="L40" i="9727"/>
  <c r="J40" i="9727"/>
  <c r="I40" i="9727"/>
  <c r="G40" i="9727"/>
  <c r="H40" i="9727" s="1"/>
  <c r="D40" i="9727"/>
  <c r="C40" i="9727"/>
  <c r="W23" i="9727"/>
  <c r="V23" i="9727"/>
  <c r="T23" i="9727"/>
  <c r="Q23" i="9727"/>
  <c r="N23" i="9727"/>
  <c r="M23" i="9727"/>
  <c r="L23" i="9727"/>
  <c r="J23" i="9727"/>
  <c r="I23" i="9727"/>
  <c r="G23" i="9727"/>
  <c r="H23" i="9727" s="1"/>
  <c r="D23" i="9727"/>
  <c r="C23" i="9727"/>
  <c r="W22" i="9727"/>
  <c r="V22" i="9727"/>
  <c r="T22" i="9727"/>
  <c r="Q22" i="9727"/>
  <c r="N22" i="9727"/>
  <c r="M22" i="9727"/>
  <c r="L22" i="9727"/>
  <c r="J22" i="9727"/>
  <c r="I22" i="9727"/>
  <c r="G22" i="9727"/>
  <c r="H22" i="9727" s="1"/>
  <c r="D22" i="9727"/>
  <c r="C22" i="9727"/>
  <c r="W21" i="9727"/>
  <c r="V21" i="9727"/>
  <c r="T21" i="9727"/>
  <c r="Q21" i="9727"/>
  <c r="N21" i="9727"/>
  <c r="M21" i="9727"/>
  <c r="L21" i="9727"/>
  <c r="J21" i="9727"/>
  <c r="I21" i="9727"/>
  <c r="G21" i="9727"/>
  <c r="H21" i="9727" s="1"/>
  <c r="D21" i="9727"/>
  <c r="C21" i="9727"/>
  <c r="W20" i="9727"/>
  <c r="V20" i="9727"/>
  <c r="T20" i="9727"/>
  <c r="Q20" i="9727"/>
  <c r="N20" i="9727"/>
  <c r="M20" i="9727"/>
  <c r="L20" i="9727"/>
  <c r="J20" i="9727"/>
  <c r="I20" i="9727"/>
  <c r="G20" i="9727"/>
  <c r="H20" i="9727" s="1"/>
  <c r="D20" i="9727"/>
  <c r="C20" i="9727"/>
  <c r="W19" i="9727"/>
  <c r="V19" i="9727"/>
  <c r="T19" i="9727"/>
  <c r="Q19" i="9727"/>
  <c r="N19" i="9727"/>
  <c r="M19" i="9727"/>
  <c r="L19" i="9727"/>
  <c r="J19" i="9727"/>
  <c r="I19" i="9727"/>
  <c r="G19" i="9727"/>
  <c r="H19" i="9727" s="1"/>
  <c r="D19" i="9727"/>
  <c r="C19" i="9727"/>
  <c r="W18" i="9727"/>
  <c r="V18" i="9727"/>
  <c r="T18" i="9727"/>
  <c r="Q18" i="9727"/>
  <c r="N18" i="9727"/>
  <c r="M18" i="9727"/>
  <c r="L18" i="9727"/>
  <c r="J18" i="9727"/>
  <c r="I18" i="9727"/>
  <c r="G18" i="9727"/>
  <c r="H18" i="9727" s="1"/>
  <c r="D18" i="9727"/>
  <c r="C18" i="9727"/>
  <c r="W17" i="9727"/>
  <c r="V17" i="9727"/>
  <c r="T17" i="9727"/>
  <c r="Q17" i="9727"/>
  <c r="N17" i="9727"/>
  <c r="N44" i="9727" s="1"/>
  <c r="M17" i="9727"/>
  <c r="L17" i="9727"/>
  <c r="J17" i="9727"/>
  <c r="I17" i="9727"/>
  <c r="H17" i="9727"/>
  <c r="G17" i="9727"/>
  <c r="D17" i="9727"/>
  <c r="C17" i="9727"/>
  <c r="J5" i="9727"/>
  <c r="W27" i="9725"/>
  <c r="V27" i="9725"/>
  <c r="T27" i="9725"/>
  <c r="Q27" i="9725"/>
  <c r="N27" i="9725"/>
  <c r="M27" i="9725"/>
  <c r="L27" i="9725"/>
  <c r="J27" i="9725"/>
  <c r="I27" i="9725"/>
  <c r="G27" i="9725"/>
  <c r="H27" i="9725" s="1"/>
  <c r="D27" i="9725"/>
  <c r="C27" i="9725"/>
  <c r="W26" i="9725"/>
  <c r="V26" i="9725"/>
  <c r="T26" i="9725"/>
  <c r="Q26" i="9725"/>
  <c r="N26" i="9725"/>
  <c r="M26" i="9725"/>
  <c r="L26" i="9725"/>
  <c r="J26" i="9725"/>
  <c r="I26" i="9725"/>
  <c r="G26" i="9725"/>
  <c r="H26" i="9725" s="1"/>
  <c r="D26" i="9725"/>
  <c r="C26" i="9725"/>
  <c r="W25" i="9725"/>
  <c r="V25" i="9725"/>
  <c r="T25" i="9725"/>
  <c r="Q25" i="9725"/>
  <c r="N25" i="9725"/>
  <c r="M25" i="9725"/>
  <c r="L25" i="9725"/>
  <c r="J25" i="9725"/>
  <c r="I25" i="9725"/>
  <c r="G25" i="9725"/>
  <c r="H25" i="9725" s="1"/>
  <c r="D25" i="9725"/>
  <c r="C25" i="9725"/>
  <c r="W24" i="9725"/>
  <c r="V24" i="9725"/>
  <c r="T24" i="9725"/>
  <c r="Q24" i="9725"/>
  <c r="N24" i="9725"/>
  <c r="M24" i="9725"/>
  <c r="L24" i="9725"/>
  <c r="J24" i="9725"/>
  <c r="I24" i="9725"/>
  <c r="G24" i="9725"/>
  <c r="H24" i="9725" s="1"/>
  <c r="D24" i="9725"/>
  <c r="C24" i="9725"/>
  <c r="E74" i="9725"/>
  <c r="V29" i="9725"/>
  <c r="U29" i="9725"/>
  <c r="T29" i="9725"/>
  <c r="S29" i="9725"/>
  <c r="R29" i="9725"/>
  <c r="Q29" i="9725"/>
  <c r="P29" i="9725"/>
  <c r="O29" i="9725"/>
  <c r="E29" i="9725"/>
  <c r="W28" i="9725"/>
  <c r="V28" i="9725"/>
  <c r="T28" i="9725"/>
  <c r="Q28" i="9725"/>
  <c r="N28" i="9725"/>
  <c r="M28" i="9725"/>
  <c r="L28" i="9725"/>
  <c r="J28" i="9725"/>
  <c r="I28" i="9725"/>
  <c r="H28" i="9725"/>
  <c r="G28" i="9725"/>
  <c r="D28" i="9725"/>
  <c r="C28" i="9725"/>
  <c r="W23" i="9725"/>
  <c r="V23" i="9725"/>
  <c r="T23" i="9725"/>
  <c r="Q23" i="9725"/>
  <c r="N23" i="9725"/>
  <c r="M23" i="9725"/>
  <c r="L23" i="9725"/>
  <c r="J23" i="9725"/>
  <c r="I23" i="9725"/>
  <c r="G23" i="9725"/>
  <c r="H23" i="9725" s="1"/>
  <c r="D23" i="9725"/>
  <c r="C23" i="9725"/>
  <c r="W22" i="9725"/>
  <c r="V22" i="9725"/>
  <c r="T22" i="9725"/>
  <c r="Q22" i="9725"/>
  <c r="N22" i="9725"/>
  <c r="M22" i="9725"/>
  <c r="L22" i="9725"/>
  <c r="J22" i="9725"/>
  <c r="I22" i="9725"/>
  <c r="G22" i="9725"/>
  <c r="H22" i="9725" s="1"/>
  <c r="D22" i="9725"/>
  <c r="C22" i="9725"/>
  <c r="W21" i="9725"/>
  <c r="V21" i="9725"/>
  <c r="T21" i="9725"/>
  <c r="Q21" i="9725"/>
  <c r="N21" i="9725"/>
  <c r="M21" i="9725"/>
  <c r="L21" i="9725"/>
  <c r="J21" i="9725"/>
  <c r="I21" i="9725"/>
  <c r="G21" i="9725"/>
  <c r="H21" i="9725" s="1"/>
  <c r="D21" i="9725"/>
  <c r="C21" i="9725"/>
  <c r="W20" i="9725"/>
  <c r="V20" i="9725"/>
  <c r="T20" i="9725"/>
  <c r="Q20" i="9725"/>
  <c r="N20" i="9725"/>
  <c r="M20" i="9725"/>
  <c r="L20" i="9725"/>
  <c r="J20" i="9725"/>
  <c r="I20" i="9725"/>
  <c r="G20" i="9725"/>
  <c r="H20" i="9725" s="1"/>
  <c r="D20" i="9725"/>
  <c r="C20" i="9725"/>
  <c r="W19" i="9725"/>
  <c r="V19" i="9725"/>
  <c r="T19" i="9725"/>
  <c r="Q19" i="9725"/>
  <c r="N19" i="9725"/>
  <c r="M19" i="9725"/>
  <c r="L19" i="9725"/>
  <c r="J19" i="9725"/>
  <c r="I19" i="9725"/>
  <c r="G19" i="9725"/>
  <c r="H19" i="9725" s="1"/>
  <c r="D19" i="9725"/>
  <c r="C19" i="9725"/>
  <c r="W18" i="9725"/>
  <c r="V18" i="9725"/>
  <c r="T18" i="9725"/>
  <c r="Q18" i="9725"/>
  <c r="N18" i="9725"/>
  <c r="M18" i="9725"/>
  <c r="L18" i="9725"/>
  <c r="J18" i="9725"/>
  <c r="I18" i="9725"/>
  <c r="G18" i="9725"/>
  <c r="H18" i="9725" s="1"/>
  <c r="D18" i="9725"/>
  <c r="C18" i="9725"/>
  <c r="W17" i="9725"/>
  <c r="V17" i="9725"/>
  <c r="T17" i="9725"/>
  <c r="Q17" i="9725"/>
  <c r="N17" i="9725"/>
  <c r="N29" i="9725" s="1"/>
  <c r="M17" i="9725"/>
  <c r="L17" i="9725"/>
  <c r="J17" i="9725"/>
  <c r="I17" i="9725"/>
  <c r="H17" i="9725"/>
  <c r="G17" i="9725"/>
  <c r="D17" i="9725"/>
  <c r="C17" i="9725"/>
  <c r="J5" i="9725"/>
  <c r="W26" i="9724"/>
  <c r="V26" i="9724"/>
  <c r="T26" i="9724"/>
  <c r="Q26" i="9724"/>
  <c r="N26" i="9724"/>
  <c r="M26" i="9724"/>
  <c r="L26" i="9724"/>
  <c r="J26" i="9724"/>
  <c r="I26" i="9724"/>
  <c r="G26" i="9724"/>
  <c r="H26" i="9724" s="1"/>
  <c r="D26" i="9724"/>
  <c r="C26" i="9724"/>
  <c r="W25" i="9724"/>
  <c r="V25" i="9724"/>
  <c r="T25" i="9724"/>
  <c r="Q25" i="9724"/>
  <c r="N25" i="9724"/>
  <c r="M25" i="9724"/>
  <c r="L25" i="9724"/>
  <c r="J25" i="9724"/>
  <c r="I25" i="9724"/>
  <c r="G25" i="9724"/>
  <c r="H25" i="9724" s="1"/>
  <c r="D25" i="9724"/>
  <c r="C25" i="9724"/>
  <c r="W24" i="9724"/>
  <c r="V24" i="9724"/>
  <c r="T24" i="9724"/>
  <c r="Q24" i="9724"/>
  <c r="N24" i="9724"/>
  <c r="M24" i="9724"/>
  <c r="L24" i="9724"/>
  <c r="J24" i="9724"/>
  <c r="I24" i="9724"/>
  <c r="G24" i="9724"/>
  <c r="H24" i="9724" s="1"/>
  <c r="D24" i="9724"/>
  <c r="C24" i="9724"/>
  <c r="W23" i="9724"/>
  <c r="V23" i="9724"/>
  <c r="T23" i="9724"/>
  <c r="Q23" i="9724"/>
  <c r="N23" i="9724"/>
  <c r="M23" i="9724"/>
  <c r="L23" i="9724"/>
  <c r="J23" i="9724"/>
  <c r="I23" i="9724"/>
  <c r="G23" i="9724"/>
  <c r="H23" i="9724" s="1"/>
  <c r="D23" i="9724"/>
  <c r="C23" i="9724"/>
  <c r="W22" i="9724"/>
  <c r="V22" i="9724"/>
  <c r="T22" i="9724"/>
  <c r="Q22" i="9724"/>
  <c r="N22" i="9724"/>
  <c r="M22" i="9724"/>
  <c r="L22" i="9724"/>
  <c r="J22" i="9724"/>
  <c r="I22" i="9724"/>
  <c r="G22" i="9724"/>
  <c r="H22" i="9724" s="1"/>
  <c r="D22" i="9724"/>
  <c r="C22" i="9724"/>
  <c r="W21" i="9724"/>
  <c r="V21" i="9724"/>
  <c r="T21" i="9724"/>
  <c r="Q21" i="9724"/>
  <c r="N21" i="9724"/>
  <c r="M21" i="9724"/>
  <c r="L21" i="9724"/>
  <c r="J21" i="9724"/>
  <c r="I21" i="9724"/>
  <c r="G21" i="9724"/>
  <c r="H21" i="9724" s="1"/>
  <c r="D21" i="9724"/>
  <c r="C21" i="9724"/>
  <c r="E78" i="9724"/>
  <c r="V32" i="9724"/>
  <c r="U32" i="9724"/>
  <c r="T32" i="9724"/>
  <c r="S32" i="9724"/>
  <c r="R32" i="9724"/>
  <c r="Q32" i="9724"/>
  <c r="P32" i="9724"/>
  <c r="O32" i="9724"/>
  <c r="E32" i="9724"/>
  <c r="W31" i="9724"/>
  <c r="V31" i="9724"/>
  <c r="T31" i="9724"/>
  <c r="Q31" i="9724"/>
  <c r="N31" i="9724"/>
  <c r="M31" i="9724"/>
  <c r="L31" i="9724"/>
  <c r="J31" i="9724"/>
  <c r="I31" i="9724"/>
  <c r="H31" i="9724"/>
  <c r="G31" i="9724"/>
  <c r="D31" i="9724"/>
  <c r="C31" i="9724"/>
  <c r="W30" i="9724"/>
  <c r="V30" i="9724"/>
  <c r="T30" i="9724"/>
  <c r="Q30" i="9724"/>
  <c r="N30" i="9724"/>
  <c r="M30" i="9724"/>
  <c r="L30" i="9724"/>
  <c r="J30" i="9724"/>
  <c r="I30" i="9724"/>
  <c r="G30" i="9724"/>
  <c r="H30" i="9724" s="1"/>
  <c r="D30" i="9724"/>
  <c r="C30" i="9724"/>
  <c r="W29" i="9724"/>
  <c r="V29" i="9724"/>
  <c r="T29" i="9724"/>
  <c r="Q29" i="9724"/>
  <c r="N29" i="9724"/>
  <c r="M29" i="9724"/>
  <c r="L29" i="9724"/>
  <c r="J29" i="9724"/>
  <c r="I29" i="9724"/>
  <c r="G29" i="9724"/>
  <c r="H29" i="9724" s="1"/>
  <c r="D29" i="9724"/>
  <c r="C29" i="9724"/>
  <c r="W28" i="9724"/>
  <c r="V28" i="9724"/>
  <c r="T28" i="9724"/>
  <c r="Q28" i="9724"/>
  <c r="N28" i="9724"/>
  <c r="M28" i="9724"/>
  <c r="L28" i="9724"/>
  <c r="J28" i="9724"/>
  <c r="I28" i="9724"/>
  <c r="G28" i="9724"/>
  <c r="H28" i="9724" s="1"/>
  <c r="D28" i="9724"/>
  <c r="C28" i="9724"/>
  <c r="W27" i="9724"/>
  <c r="V27" i="9724"/>
  <c r="T27" i="9724"/>
  <c r="Q27" i="9724"/>
  <c r="N27" i="9724"/>
  <c r="M27" i="9724"/>
  <c r="L27" i="9724"/>
  <c r="J27" i="9724"/>
  <c r="I27" i="9724"/>
  <c r="G27" i="9724"/>
  <c r="H27" i="9724" s="1"/>
  <c r="D27" i="9724"/>
  <c r="C27" i="9724"/>
  <c r="W20" i="9724"/>
  <c r="V20" i="9724"/>
  <c r="T20" i="9724"/>
  <c r="Q20" i="9724"/>
  <c r="N20" i="9724"/>
  <c r="M20" i="9724"/>
  <c r="L20" i="9724"/>
  <c r="J20" i="9724"/>
  <c r="I20" i="9724"/>
  <c r="G20" i="9724"/>
  <c r="H20" i="9724" s="1"/>
  <c r="D20" i="9724"/>
  <c r="C20" i="9724"/>
  <c r="W19" i="9724"/>
  <c r="V19" i="9724"/>
  <c r="T19" i="9724"/>
  <c r="Q19" i="9724"/>
  <c r="N19" i="9724"/>
  <c r="M19" i="9724"/>
  <c r="L19" i="9724"/>
  <c r="J19" i="9724"/>
  <c r="I19" i="9724"/>
  <c r="H19" i="9724"/>
  <c r="G19" i="9724"/>
  <c r="D19" i="9724"/>
  <c r="C19" i="9724"/>
  <c r="W18" i="9724"/>
  <c r="V18" i="9724"/>
  <c r="T18" i="9724"/>
  <c r="Q18" i="9724"/>
  <c r="N18" i="9724"/>
  <c r="M18" i="9724"/>
  <c r="L18" i="9724"/>
  <c r="J18" i="9724"/>
  <c r="I18" i="9724"/>
  <c r="G18" i="9724"/>
  <c r="H18" i="9724" s="1"/>
  <c r="D18" i="9724"/>
  <c r="C18" i="9724"/>
  <c r="W17" i="9724"/>
  <c r="V17" i="9724"/>
  <c r="T17" i="9724"/>
  <c r="Q17" i="9724"/>
  <c r="N17" i="9724"/>
  <c r="N32" i="9724" s="1"/>
  <c r="M17" i="9724"/>
  <c r="L17" i="9724"/>
  <c r="J17" i="9724"/>
  <c r="I17" i="9724"/>
  <c r="H17" i="9724"/>
  <c r="G17" i="9724"/>
  <c r="D17" i="9724"/>
  <c r="C17" i="9724"/>
  <c r="J5" i="9724"/>
  <c r="W36" i="9729" l="1"/>
  <c r="M36" i="9729"/>
  <c r="L36" i="9729"/>
  <c r="H36" i="9729"/>
  <c r="I34" i="9728"/>
  <c r="N34" i="9728"/>
  <c r="X34" i="9728"/>
  <c r="M34" i="9728"/>
  <c r="L44" i="9727"/>
  <c r="M44" i="9727"/>
  <c r="W44" i="9727"/>
  <c r="H44" i="9727"/>
  <c r="L29" i="9725"/>
  <c r="M29" i="9725"/>
  <c r="W29" i="9725"/>
  <c r="H29" i="9725"/>
  <c r="L32" i="9724"/>
  <c r="M32" i="9724"/>
  <c r="W32" i="9724"/>
  <c r="H32" i="9724"/>
  <c r="W23" i="9723"/>
  <c r="V23" i="9723"/>
  <c r="T23" i="9723"/>
  <c r="Q23" i="9723"/>
  <c r="N23" i="9723"/>
  <c r="M23" i="9723"/>
  <c r="L23" i="9723"/>
  <c r="J23" i="9723"/>
  <c r="I23" i="9723"/>
  <c r="G23" i="9723"/>
  <c r="H23" i="9723" s="1"/>
  <c r="D23" i="9723"/>
  <c r="C23" i="9723"/>
  <c r="W22" i="9723"/>
  <c r="V22" i="9723"/>
  <c r="T22" i="9723"/>
  <c r="Q22" i="9723"/>
  <c r="N22" i="9723"/>
  <c r="M22" i="9723"/>
  <c r="L22" i="9723"/>
  <c r="J22" i="9723"/>
  <c r="I22" i="9723"/>
  <c r="G22" i="9723"/>
  <c r="H22" i="9723" s="1"/>
  <c r="D22" i="9723"/>
  <c r="C22" i="9723"/>
  <c r="W21" i="9723"/>
  <c r="V21" i="9723"/>
  <c r="T21" i="9723"/>
  <c r="Q21" i="9723"/>
  <c r="N21" i="9723"/>
  <c r="M21" i="9723"/>
  <c r="L21" i="9723"/>
  <c r="J21" i="9723"/>
  <c r="I21" i="9723"/>
  <c r="G21" i="9723"/>
  <c r="H21" i="9723" s="1"/>
  <c r="D21" i="9723"/>
  <c r="C21" i="9723"/>
  <c r="W20" i="9723"/>
  <c r="V20" i="9723"/>
  <c r="T20" i="9723"/>
  <c r="Q20" i="9723"/>
  <c r="N20" i="9723"/>
  <c r="M20" i="9723"/>
  <c r="L20" i="9723"/>
  <c r="J20" i="9723"/>
  <c r="I20" i="9723"/>
  <c r="G20" i="9723"/>
  <c r="H20" i="9723" s="1"/>
  <c r="D20" i="9723"/>
  <c r="C20" i="9723"/>
  <c r="W19" i="9723"/>
  <c r="V19" i="9723"/>
  <c r="T19" i="9723"/>
  <c r="Q19" i="9723"/>
  <c r="N19" i="9723"/>
  <c r="M19" i="9723"/>
  <c r="L19" i="9723"/>
  <c r="J19" i="9723"/>
  <c r="I19" i="9723"/>
  <c r="H19" i="9723"/>
  <c r="G19" i="9723"/>
  <c r="D19" i="9723"/>
  <c r="C19" i="9723"/>
  <c r="W18" i="9723"/>
  <c r="V18" i="9723"/>
  <c r="T18" i="9723"/>
  <c r="Q18" i="9723"/>
  <c r="N18" i="9723"/>
  <c r="M18" i="9723"/>
  <c r="L18" i="9723"/>
  <c r="J18" i="9723"/>
  <c r="I18" i="9723"/>
  <c r="G18" i="9723"/>
  <c r="H18" i="9723" s="1"/>
  <c r="D18" i="9723"/>
  <c r="C18" i="9723"/>
  <c r="W17" i="9723"/>
  <c r="V17" i="9723"/>
  <c r="T17" i="9723"/>
  <c r="Q17" i="9723"/>
  <c r="N17" i="9723"/>
  <c r="M17" i="9723"/>
  <c r="L17" i="9723"/>
  <c r="J17" i="9723"/>
  <c r="I17" i="9723"/>
  <c r="H17" i="9723"/>
  <c r="G17" i="9723"/>
  <c r="D17" i="9723"/>
  <c r="C17" i="9723"/>
  <c r="E81" i="9723"/>
  <c r="V35" i="9723"/>
  <c r="U35" i="9723"/>
  <c r="T35" i="9723"/>
  <c r="S35" i="9723"/>
  <c r="R35" i="9723"/>
  <c r="Q35" i="9723"/>
  <c r="P35" i="9723"/>
  <c r="O35" i="9723"/>
  <c r="E35" i="9723"/>
  <c r="W34" i="9723"/>
  <c r="V34" i="9723"/>
  <c r="T34" i="9723"/>
  <c r="Q34" i="9723"/>
  <c r="N34" i="9723"/>
  <c r="M34" i="9723"/>
  <c r="L34" i="9723"/>
  <c r="J34" i="9723"/>
  <c r="I34" i="9723"/>
  <c r="H34" i="9723"/>
  <c r="G34" i="9723"/>
  <c r="D34" i="9723"/>
  <c r="C34" i="9723"/>
  <c r="W33" i="9723"/>
  <c r="V33" i="9723"/>
  <c r="T33" i="9723"/>
  <c r="Q33" i="9723"/>
  <c r="N33" i="9723"/>
  <c r="M33" i="9723"/>
  <c r="L33" i="9723"/>
  <c r="J33" i="9723"/>
  <c r="I33" i="9723"/>
  <c r="H33" i="9723"/>
  <c r="G33" i="9723"/>
  <c r="D33" i="9723"/>
  <c r="C33" i="9723"/>
  <c r="W32" i="9723"/>
  <c r="V32" i="9723"/>
  <c r="T32" i="9723"/>
  <c r="Q32" i="9723"/>
  <c r="N32" i="9723"/>
  <c r="M32" i="9723"/>
  <c r="L32" i="9723"/>
  <c r="J32" i="9723"/>
  <c r="I32" i="9723"/>
  <c r="G32" i="9723"/>
  <c r="H32" i="9723" s="1"/>
  <c r="D32" i="9723"/>
  <c r="C32" i="9723"/>
  <c r="W31" i="9723"/>
  <c r="V31" i="9723"/>
  <c r="T31" i="9723"/>
  <c r="Q31" i="9723"/>
  <c r="N31" i="9723"/>
  <c r="M31" i="9723"/>
  <c r="L31" i="9723"/>
  <c r="J31" i="9723"/>
  <c r="I31" i="9723"/>
  <c r="G31" i="9723"/>
  <c r="H31" i="9723" s="1"/>
  <c r="D31" i="9723"/>
  <c r="C31" i="9723"/>
  <c r="W30" i="9723"/>
  <c r="V30" i="9723"/>
  <c r="T30" i="9723"/>
  <c r="Q30" i="9723"/>
  <c r="N30" i="9723"/>
  <c r="M30" i="9723"/>
  <c r="L30" i="9723"/>
  <c r="J30" i="9723"/>
  <c r="I30" i="9723"/>
  <c r="G30" i="9723"/>
  <c r="H30" i="9723" s="1"/>
  <c r="D30" i="9723"/>
  <c r="C30" i="9723"/>
  <c r="W29" i="9723"/>
  <c r="V29" i="9723"/>
  <c r="T29" i="9723"/>
  <c r="Q29" i="9723"/>
  <c r="N29" i="9723"/>
  <c r="M29" i="9723"/>
  <c r="L29" i="9723"/>
  <c r="J29" i="9723"/>
  <c r="I29" i="9723"/>
  <c r="G29" i="9723"/>
  <c r="H29" i="9723" s="1"/>
  <c r="D29" i="9723"/>
  <c r="C29" i="9723"/>
  <c r="W28" i="9723"/>
  <c r="V28" i="9723"/>
  <c r="T28" i="9723"/>
  <c r="Q28" i="9723"/>
  <c r="N28" i="9723"/>
  <c r="M28" i="9723"/>
  <c r="L28" i="9723"/>
  <c r="J28" i="9723"/>
  <c r="I28" i="9723"/>
  <c r="G28" i="9723"/>
  <c r="H28" i="9723" s="1"/>
  <c r="D28" i="9723"/>
  <c r="C28" i="9723"/>
  <c r="W27" i="9723"/>
  <c r="V27" i="9723"/>
  <c r="T27" i="9723"/>
  <c r="Q27" i="9723"/>
  <c r="N27" i="9723"/>
  <c r="M27" i="9723"/>
  <c r="L27" i="9723"/>
  <c r="J27" i="9723"/>
  <c r="I27" i="9723"/>
  <c r="G27" i="9723"/>
  <c r="H27" i="9723" s="1"/>
  <c r="D27" i="9723"/>
  <c r="C27" i="9723"/>
  <c r="W26" i="9723"/>
  <c r="V26" i="9723"/>
  <c r="T26" i="9723"/>
  <c r="Q26" i="9723"/>
  <c r="N26" i="9723"/>
  <c r="M26" i="9723"/>
  <c r="L26" i="9723"/>
  <c r="J26" i="9723"/>
  <c r="I26" i="9723"/>
  <c r="G26" i="9723"/>
  <c r="H26" i="9723" s="1"/>
  <c r="D26" i="9723"/>
  <c r="C26" i="9723"/>
  <c r="W25" i="9723"/>
  <c r="V25" i="9723"/>
  <c r="T25" i="9723"/>
  <c r="Q25" i="9723"/>
  <c r="N25" i="9723"/>
  <c r="M25" i="9723"/>
  <c r="L25" i="9723"/>
  <c r="J25" i="9723"/>
  <c r="I25" i="9723"/>
  <c r="G25" i="9723"/>
  <c r="H25" i="9723" s="1"/>
  <c r="D25" i="9723"/>
  <c r="C25" i="9723"/>
  <c r="W24" i="9723"/>
  <c r="V24" i="9723"/>
  <c r="T24" i="9723"/>
  <c r="Q24" i="9723"/>
  <c r="N24" i="9723"/>
  <c r="N35" i="9723" s="1"/>
  <c r="M24" i="9723"/>
  <c r="L24" i="9723"/>
  <c r="J24" i="9723"/>
  <c r="I24" i="9723"/>
  <c r="G24" i="9723"/>
  <c r="H24" i="9723" s="1"/>
  <c r="D24" i="9723"/>
  <c r="C24" i="9723"/>
  <c r="J5" i="9723"/>
  <c r="W31" i="9722"/>
  <c r="V31" i="9722"/>
  <c r="T31" i="9722"/>
  <c r="Q31" i="9722"/>
  <c r="N31" i="9722"/>
  <c r="M31" i="9722"/>
  <c r="L31" i="9722"/>
  <c r="J31" i="9722"/>
  <c r="I31" i="9722"/>
  <c r="G31" i="9722"/>
  <c r="H31" i="9722" s="1"/>
  <c r="D31" i="9722"/>
  <c r="C31" i="9722"/>
  <c r="W30" i="9722"/>
  <c r="V30" i="9722"/>
  <c r="T30" i="9722"/>
  <c r="Q30" i="9722"/>
  <c r="N30" i="9722"/>
  <c r="M30" i="9722"/>
  <c r="L30" i="9722"/>
  <c r="J30" i="9722"/>
  <c r="I30" i="9722"/>
  <c r="G30" i="9722"/>
  <c r="H30" i="9722" s="1"/>
  <c r="D30" i="9722"/>
  <c r="C30" i="9722"/>
  <c r="W29" i="9722"/>
  <c r="V29" i="9722"/>
  <c r="T29" i="9722"/>
  <c r="Q29" i="9722"/>
  <c r="N29" i="9722"/>
  <c r="M29" i="9722"/>
  <c r="L29" i="9722"/>
  <c r="J29" i="9722"/>
  <c r="I29" i="9722"/>
  <c r="G29" i="9722"/>
  <c r="H29" i="9722" s="1"/>
  <c r="D29" i="9722"/>
  <c r="C29" i="9722"/>
  <c r="W28" i="9722"/>
  <c r="V28" i="9722"/>
  <c r="T28" i="9722"/>
  <c r="Q28" i="9722"/>
  <c r="N28" i="9722"/>
  <c r="M28" i="9722"/>
  <c r="L28" i="9722"/>
  <c r="J28" i="9722"/>
  <c r="I28" i="9722"/>
  <c r="G28" i="9722"/>
  <c r="H28" i="9722" s="1"/>
  <c r="D28" i="9722"/>
  <c r="C28" i="9722"/>
  <c r="W27" i="9722"/>
  <c r="V27" i="9722"/>
  <c r="T27" i="9722"/>
  <c r="Q27" i="9722"/>
  <c r="N27" i="9722"/>
  <c r="M27" i="9722"/>
  <c r="L27" i="9722"/>
  <c r="J27" i="9722"/>
  <c r="I27" i="9722"/>
  <c r="G27" i="9722"/>
  <c r="H27" i="9722" s="1"/>
  <c r="D27" i="9722"/>
  <c r="C27" i="9722"/>
  <c r="W26" i="9722"/>
  <c r="V26" i="9722"/>
  <c r="T26" i="9722"/>
  <c r="Q26" i="9722"/>
  <c r="N26" i="9722"/>
  <c r="M26" i="9722"/>
  <c r="L26" i="9722"/>
  <c r="J26" i="9722"/>
  <c r="I26" i="9722"/>
  <c r="G26" i="9722"/>
  <c r="H26" i="9722" s="1"/>
  <c r="D26" i="9722"/>
  <c r="C26" i="9722"/>
  <c r="W25" i="9722"/>
  <c r="V25" i="9722"/>
  <c r="T25" i="9722"/>
  <c r="Q25" i="9722"/>
  <c r="N25" i="9722"/>
  <c r="M25" i="9722"/>
  <c r="L25" i="9722"/>
  <c r="J25" i="9722"/>
  <c r="I25" i="9722"/>
  <c r="G25" i="9722"/>
  <c r="H25" i="9722" s="1"/>
  <c r="D25" i="9722"/>
  <c r="C25" i="9722"/>
  <c r="W24" i="9722"/>
  <c r="V24" i="9722"/>
  <c r="T24" i="9722"/>
  <c r="Q24" i="9722"/>
  <c r="N24" i="9722"/>
  <c r="M24" i="9722"/>
  <c r="L24" i="9722"/>
  <c r="J24" i="9722"/>
  <c r="I24" i="9722"/>
  <c r="G24" i="9722"/>
  <c r="H24" i="9722" s="1"/>
  <c r="D24" i="9722"/>
  <c r="C24" i="9722"/>
  <c r="W23" i="9722"/>
  <c r="V23" i="9722"/>
  <c r="T23" i="9722"/>
  <c r="Q23" i="9722"/>
  <c r="N23" i="9722"/>
  <c r="M23" i="9722"/>
  <c r="L23" i="9722"/>
  <c r="J23" i="9722"/>
  <c r="I23" i="9722"/>
  <c r="G23" i="9722"/>
  <c r="H23" i="9722" s="1"/>
  <c r="D23" i="9722"/>
  <c r="C23" i="9722"/>
  <c r="W22" i="9722"/>
  <c r="V22" i="9722"/>
  <c r="T22" i="9722"/>
  <c r="Q22" i="9722"/>
  <c r="N22" i="9722"/>
  <c r="M22" i="9722"/>
  <c r="L22" i="9722"/>
  <c r="J22" i="9722"/>
  <c r="I22" i="9722"/>
  <c r="G22" i="9722"/>
  <c r="H22" i="9722" s="1"/>
  <c r="D22" i="9722"/>
  <c r="C22" i="9722"/>
  <c r="W21" i="9722"/>
  <c r="V21" i="9722"/>
  <c r="T21" i="9722"/>
  <c r="Q21" i="9722"/>
  <c r="N21" i="9722"/>
  <c r="M21" i="9722"/>
  <c r="L21" i="9722"/>
  <c r="J21" i="9722"/>
  <c r="I21" i="9722"/>
  <c r="G21" i="9722"/>
  <c r="H21" i="9722" s="1"/>
  <c r="D21" i="9722"/>
  <c r="C21" i="9722"/>
  <c r="W20" i="9722"/>
  <c r="V20" i="9722"/>
  <c r="T20" i="9722"/>
  <c r="Q20" i="9722"/>
  <c r="N20" i="9722"/>
  <c r="M20" i="9722"/>
  <c r="L20" i="9722"/>
  <c r="J20" i="9722"/>
  <c r="I20" i="9722"/>
  <c r="G20" i="9722"/>
  <c r="H20" i="9722" s="1"/>
  <c r="D20" i="9722"/>
  <c r="C20" i="9722"/>
  <c r="E80" i="9722"/>
  <c r="V34" i="9722"/>
  <c r="U34" i="9722"/>
  <c r="T34" i="9722"/>
  <c r="S34" i="9722"/>
  <c r="R34" i="9722"/>
  <c r="Q34" i="9722"/>
  <c r="P34" i="9722"/>
  <c r="O34" i="9722"/>
  <c r="E34" i="9722"/>
  <c r="W33" i="9722"/>
  <c r="V33" i="9722"/>
  <c r="T33" i="9722"/>
  <c r="Q33" i="9722"/>
  <c r="N33" i="9722"/>
  <c r="M33" i="9722"/>
  <c r="L33" i="9722"/>
  <c r="J33" i="9722"/>
  <c r="I33" i="9722"/>
  <c r="H33" i="9722"/>
  <c r="G33" i="9722"/>
  <c r="D33" i="9722"/>
  <c r="C33" i="9722"/>
  <c r="W32" i="9722"/>
  <c r="V32" i="9722"/>
  <c r="T32" i="9722"/>
  <c r="Q32" i="9722"/>
  <c r="N32" i="9722"/>
  <c r="M32" i="9722"/>
  <c r="L32" i="9722"/>
  <c r="J32" i="9722"/>
  <c r="I32" i="9722"/>
  <c r="H32" i="9722"/>
  <c r="G32" i="9722"/>
  <c r="D32" i="9722"/>
  <c r="C32" i="9722"/>
  <c r="W19" i="9722"/>
  <c r="V19" i="9722"/>
  <c r="T19" i="9722"/>
  <c r="Q19" i="9722"/>
  <c r="N19" i="9722"/>
  <c r="M19" i="9722"/>
  <c r="L19" i="9722"/>
  <c r="J19" i="9722"/>
  <c r="I19" i="9722"/>
  <c r="G19" i="9722"/>
  <c r="H19" i="9722" s="1"/>
  <c r="D19" i="9722"/>
  <c r="C19" i="9722"/>
  <c r="W18" i="9722"/>
  <c r="V18" i="9722"/>
  <c r="T18" i="9722"/>
  <c r="Q18" i="9722"/>
  <c r="N18" i="9722"/>
  <c r="M18" i="9722"/>
  <c r="L18" i="9722"/>
  <c r="J18" i="9722"/>
  <c r="I18" i="9722"/>
  <c r="G18" i="9722"/>
  <c r="H18" i="9722" s="1"/>
  <c r="D18" i="9722"/>
  <c r="C18" i="9722"/>
  <c r="W17" i="9722"/>
  <c r="V17" i="9722"/>
  <c r="T17" i="9722"/>
  <c r="Q17" i="9722"/>
  <c r="N17" i="9722"/>
  <c r="M17" i="9722"/>
  <c r="L17" i="9722"/>
  <c r="J17" i="9722"/>
  <c r="I17" i="9722"/>
  <c r="G17" i="9722"/>
  <c r="D17" i="9722"/>
  <c r="C17" i="9722"/>
  <c r="N34" i="9722"/>
  <c r="J5" i="9722"/>
  <c r="E29" i="9721"/>
  <c r="W22" i="9721"/>
  <c r="V22" i="9721"/>
  <c r="T22" i="9721"/>
  <c r="Q22" i="9721"/>
  <c r="N22" i="9721"/>
  <c r="M22" i="9721"/>
  <c r="L22" i="9721"/>
  <c r="J22" i="9721"/>
  <c r="I22" i="9721"/>
  <c r="G22" i="9721"/>
  <c r="H22" i="9721" s="1"/>
  <c r="D22" i="9721"/>
  <c r="C22" i="9721"/>
  <c r="W21" i="9721"/>
  <c r="V21" i="9721"/>
  <c r="T21" i="9721"/>
  <c r="Q21" i="9721"/>
  <c r="N21" i="9721"/>
  <c r="M21" i="9721"/>
  <c r="L21" i="9721"/>
  <c r="J21" i="9721"/>
  <c r="I21" i="9721"/>
  <c r="H21" i="9721"/>
  <c r="G21" i="9721"/>
  <c r="D21" i="9721"/>
  <c r="C21" i="9721"/>
  <c r="E75" i="9721"/>
  <c r="V29" i="9721"/>
  <c r="U29" i="9721"/>
  <c r="T29" i="9721"/>
  <c r="S29" i="9721"/>
  <c r="R29" i="9721"/>
  <c r="Q29" i="9721"/>
  <c r="P29" i="9721"/>
  <c r="O29" i="9721"/>
  <c r="W28" i="9721"/>
  <c r="V28" i="9721"/>
  <c r="T28" i="9721"/>
  <c r="Q28" i="9721"/>
  <c r="N28" i="9721"/>
  <c r="M28" i="9721"/>
  <c r="L28" i="9721"/>
  <c r="J28" i="9721"/>
  <c r="I28" i="9721"/>
  <c r="H28" i="9721"/>
  <c r="G28" i="9721"/>
  <c r="D28" i="9721"/>
  <c r="C28" i="9721"/>
  <c r="W27" i="9721"/>
  <c r="V27" i="9721"/>
  <c r="T27" i="9721"/>
  <c r="Q27" i="9721"/>
  <c r="N27" i="9721"/>
  <c r="M27" i="9721"/>
  <c r="L27" i="9721"/>
  <c r="J27" i="9721"/>
  <c r="I27" i="9721"/>
  <c r="G27" i="9721"/>
  <c r="H27" i="9721" s="1"/>
  <c r="D27" i="9721"/>
  <c r="C27" i="9721"/>
  <c r="W26" i="9721"/>
  <c r="V26" i="9721"/>
  <c r="T26" i="9721"/>
  <c r="Q26" i="9721"/>
  <c r="N26" i="9721"/>
  <c r="M26" i="9721"/>
  <c r="L26" i="9721"/>
  <c r="J26" i="9721"/>
  <c r="I26" i="9721"/>
  <c r="G26" i="9721"/>
  <c r="H26" i="9721" s="1"/>
  <c r="D26" i="9721"/>
  <c r="C26" i="9721"/>
  <c r="W25" i="9721"/>
  <c r="V25" i="9721"/>
  <c r="T25" i="9721"/>
  <c r="Q25" i="9721"/>
  <c r="N25" i="9721"/>
  <c r="M25" i="9721"/>
  <c r="L25" i="9721"/>
  <c r="J25" i="9721"/>
  <c r="I25" i="9721"/>
  <c r="G25" i="9721"/>
  <c r="H25" i="9721" s="1"/>
  <c r="D25" i="9721"/>
  <c r="C25" i="9721"/>
  <c r="W24" i="9721"/>
  <c r="V24" i="9721"/>
  <c r="T24" i="9721"/>
  <c r="Q24" i="9721"/>
  <c r="N24" i="9721"/>
  <c r="M24" i="9721"/>
  <c r="L24" i="9721"/>
  <c r="J24" i="9721"/>
  <c r="I24" i="9721"/>
  <c r="G24" i="9721"/>
  <c r="H24" i="9721" s="1"/>
  <c r="D24" i="9721"/>
  <c r="C24" i="9721"/>
  <c r="W23" i="9721"/>
  <c r="V23" i="9721"/>
  <c r="T23" i="9721"/>
  <c r="Q23" i="9721"/>
  <c r="N23" i="9721"/>
  <c r="M23" i="9721"/>
  <c r="L23" i="9721"/>
  <c r="J23" i="9721"/>
  <c r="I23" i="9721"/>
  <c r="G23" i="9721"/>
  <c r="H23" i="9721" s="1"/>
  <c r="D23" i="9721"/>
  <c r="C23" i="9721"/>
  <c r="W20" i="9721"/>
  <c r="V20" i="9721"/>
  <c r="T20" i="9721"/>
  <c r="Q20" i="9721"/>
  <c r="N20" i="9721"/>
  <c r="M20" i="9721"/>
  <c r="L20" i="9721"/>
  <c r="J20" i="9721"/>
  <c r="I20" i="9721"/>
  <c r="G20" i="9721"/>
  <c r="H20" i="9721" s="1"/>
  <c r="D20" i="9721"/>
  <c r="C20" i="9721"/>
  <c r="W19" i="9721"/>
  <c r="V19" i="9721"/>
  <c r="T19" i="9721"/>
  <c r="Q19" i="9721"/>
  <c r="N19" i="9721"/>
  <c r="M19" i="9721"/>
  <c r="L19" i="9721"/>
  <c r="J19" i="9721"/>
  <c r="I19" i="9721"/>
  <c r="H19" i="9721"/>
  <c r="G19" i="9721"/>
  <c r="D19" i="9721"/>
  <c r="C19" i="9721"/>
  <c r="W18" i="9721"/>
  <c r="V18" i="9721"/>
  <c r="T18" i="9721"/>
  <c r="Q18" i="9721"/>
  <c r="N18" i="9721"/>
  <c r="M18" i="9721"/>
  <c r="L18" i="9721"/>
  <c r="J18" i="9721"/>
  <c r="I18" i="9721"/>
  <c r="G18" i="9721"/>
  <c r="H18" i="9721" s="1"/>
  <c r="D18" i="9721"/>
  <c r="C18" i="9721"/>
  <c r="W17" i="9721"/>
  <c r="V17" i="9721"/>
  <c r="T17" i="9721"/>
  <c r="Q17" i="9721"/>
  <c r="N17" i="9721"/>
  <c r="N29" i="9721" s="1"/>
  <c r="M17" i="9721"/>
  <c r="L17" i="9721"/>
  <c r="J17" i="9721"/>
  <c r="I17" i="9721"/>
  <c r="H17" i="9721"/>
  <c r="G17" i="9721"/>
  <c r="D17" i="9721"/>
  <c r="C17" i="9721"/>
  <c r="J5" i="9721"/>
  <c r="W20" i="9720"/>
  <c r="V20" i="9720"/>
  <c r="T20" i="9720"/>
  <c r="Q20" i="9720"/>
  <c r="N20" i="9720"/>
  <c r="M20" i="9720"/>
  <c r="L20" i="9720"/>
  <c r="J20" i="9720"/>
  <c r="I20" i="9720"/>
  <c r="G20" i="9720"/>
  <c r="H20" i="9720" s="1"/>
  <c r="D20" i="9720"/>
  <c r="C20" i="9720"/>
  <c r="W19" i="9720"/>
  <c r="V19" i="9720"/>
  <c r="T19" i="9720"/>
  <c r="Q19" i="9720"/>
  <c r="N19" i="9720"/>
  <c r="M19" i="9720"/>
  <c r="L19" i="9720"/>
  <c r="J19" i="9720"/>
  <c r="I19" i="9720"/>
  <c r="H19" i="9720"/>
  <c r="G19" i="9720"/>
  <c r="D19" i="9720"/>
  <c r="C19" i="9720"/>
  <c r="M29" i="9721" l="1"/>
  <c r="H29" i="9721"/>
  <c r="H35" i="9723"/>
  <c r="W35" i="9723"/>
  <c r="M35" i="9723"/>
  <c r="L35" i="9723"/>
  <c r="L34" i="9722"/>
  <c r="M34" i="9722"/>
  <c r="W34" i="9722"/>
  <c r="H34" i="9722"/>
  <c r="W29" i="9721"/>
  <c r="L29" i="9721"/>
  <c r="L22" i="9720"/>
  <c r="W25" i="9720"/>
  <c r="W29" i="9720"/>
  <c r="E34" i="9720"/>
  <c r="W32" i="9720"/>
  <c r="V32" i="9720"/>
  <c r="T32" i="9720"/>
  <c r="Q32" i="9720"/>
  <c r="N32" i="9720"/>
  <c r="M32" i="9720"/>
  <c r="L32" i="9720"/>
  <c r="J32" i="9720"/>
  <c r="I32" i="9720"/>
  <c r="G32" i="9720"/>
  <c r="H32" i="9720" s="1"/>
  <c r="D32" i="9720"/>
  <c r="C32" i="9720"/>
  <c r="W31" i="9720"/>
  <c r="V31" i="9720"/>
  <c r="T31" i="9720"/>
  <c r="Q31" i="9720"/>
  <c r="N31" i="9720"/>
  <c r="M31" i="9720"/>
  <c r="L31" i="9720"/>
  <c r="J31" i="9720"/>
  <c r="I31" i="9720"/>
  <c r="G31" i="9720"/>
  <c r="H31" i="9720" s="1"/>
  <c r="D31" i="9720"/>
  <c r="C31" i="9720"/>
  <c r="W30" i="9720"/>
  <c r="V30" i="9720"/>
  <c r="T30" i="9720"/>
  <c r="Q30" i="9720"/>
  <c r="N30" i="9720"/>
  <c r="M30" i="9720"/>
  <c r="L30" i="9720"/>
  <c r="J30" i="9720"/>
  <c r="I30" i="9720"/>
  <c r="G30" i="9720"/>
  <c r="H30" i="9720" s="1"/>
  <c r="D30" i="9720"/>
  <c r="C30" i="9720"/>
  <c r="V29" i="9720"/>
  <c r="T29" i="9720"/>
  <c r="Q29" i="9720"/>
  <c r="N29" i="9720"/>
  <c r="J29" i="9720"/>
  <c r="C29" i="9720"/>
  <c r="W28" i="9720"/>
  <c r="V28" i="9720"/>
  <c r="T28" i="9720"/>
  <c r="Q28" i="9720"/>
  <c r="N28" i="9720"/>
  <c r="M28" i="9720"/>
  <c r="L28" i="9720"/>
  <c r="J28" i="9720"/>
  <c r="I28" i="9720"/>
  <c r="G28" i="9720"/>
  <c r="H28" i="9720" s="1"/>
  <c r="D28" i="9720"/>
  <c r="C28" i="9720"/>
  <c r="W27" i="9720"/>
  <c r="V27" i="9720"/>
  <c r="T27" i="9720"/>
  <c r="Q27" i="9720"/>
  <c r="N27" i="9720"/>
  <c r="M27" i="9720"/>
  <c r="L27" i="9720"/>
  <c r="J27" i="9720"/>
  <c r="I27" i="9720"/>
  <c r="G27" i="9720"/>
  <c r="H27" i="9720" s="1"/>
  <c r="D27" i="9720"/>
  <c r="C27" i="9720"/>
  <c r="W26" i="9720"/>
  <c r="V26" i="9720"/>
  <c r="T26" i="9720"/>
  <c r="Q26" i="9720"/>
  <c r="N26" i="9720"/>
  <c r="M26" i="9720"/>
  <c r="L26" i="9720"/>
  <c r="J26" i="9720"/>
  <c r="I26" i="9720"/>
  <c r="G26" i="9720"/>
  <c r="H26" i="9720" s="1"/>
  <c r="D26" i="9720"/>
  <c r="C26" i="9720"/>
  <c r="V25" i="9720"/>
  <c r="T25" i="9720"/>
  <c r="Q25" i="9720"/>
  <c r="N25" i="9720"/>
  <c r="J25" i="9720"/>
  <c r="C25" i="9720"/>
  <c r="W24" i="9720"/>
  <c r="V24" i="9720"/>
  <c r="T24" i="9720"/>
  <c r="Q24" i="9720"/>
  <c r="N24" i="9720"/>
  <c r="M24" i="9720"/>
  <c r="L24" i="9720"/>
  <c r="J24" i="9720"/>
  <c r="I24" i="9720"/>
  <c r="G24" i="9720"/>
  <c r="H24" i="9720" s="1"/>
  <c r="D24" i="9720"/>
  <c r="C24" i="9720"/>
  <c r="W23" i="9720"/>
  <c r="V23" i="9720"/>
  <c r="T23" i="9720"/>
  <c r="Q23" i="9720"/>
  <c r="N23" i="9720"/>
  <c r="M23" i="9720"/>
  <c r="L23" i="9720"/>
  <c r="J23" i="9720"/>
  <c r="I23" i="9720"/>
  <c r="G23" i="9720"/>
  <c r="H23" i="9720" s="1"/>
  <c r="D23" i="9720"/>
  <c r="C23" i="9720"/>
  <c r="E79" i="9720"/>
  <c r="V34" i="9720"/>
  <c r="U34" i="9720"/>
  <c r="T34" i="9720"/>
  <c r="S34" i="9720"/>
  <c r="R34" i="9720"/>
  <c r="Q34" i="9720"/>
  <c r="P34" i="9720"/>
  <c r="O34" i="9720"/>
  <c r="W33" i="9720"/>
  <c r="V33" i="9720"/>
  <c r="T33" i="9720"/>
  <c r="Q33" i="9720"/>
  <c r="N33" i="9720"/>
  <c r="M33" i="9720"/>
  <c r="L33" i="9720"/>
  <c r="J33" i="9720"/>
  <c r="I33" i="9720"/>
  <c r="H33" i="9720"/>
  <c r="G33" i="9720"/>
  <c r="D33" i="9720"/>
  <c r="C33" i="9720"/>
  <c r="V22" i="9720"/>
  <c r="T22" i="9720"/>
  <c r="Q22" i="9720"/>
  <c r="N22" i="9720"/>
  <c r="M22" i="9720"/>
  <c r="G22" i="9720"/>
  <c r="H22" i="9720" s="1"/>
  <c r="W21" i="9720"/>
  <c r="V21" i="9720"/>
  <c r="T21" i="9720"/>
  <c r="Q21" i="9720"/>
  <c r="N21" i="9720"/>
  <c r="M21" i="9720"/>
  <c r="L21" i="9720"/>
  <c r="J21" i="9720"/>
  <c r="I21" i="9720"/>
  <c r="G21" i="9720"/>
  <c r="H21" i="9720" s="1"/>
  <c r="D21" i="9720"/>
  <c r="C21" i="9720"/>
  <c r="W18" i="9720"/>
  <c r="V18" i="9720"/>
  <c r="T18" i="9720"/>
  <c r="Q18" i="9720"/>
  <c r="N18" i="9720"/>
  <c r="M18" i="9720"/>
  <c r="L18" i="9720"/>
  <c r="J18" i="9720"/>
  <c r="I18" i="9720"/>
  <c r="G18" i="9720"/>
  <c r="H18" i="9720" s="1"/>
  <c r="D18" i="9720"/>
  <c r="C18" i="9720"/>
  <c r="W17" i="9720"/>
  <c r="V17" i="9720"/>
  <c r="T17" i="9720"/>
  <c r="Q17" i="9720"/>
  <c r="N17" i="9720"/>
  <c r="N34" i="9720" s="1"/>
  <c r="M17" i="9720"/>
  <c r="L17" i="9720"/>
  <c r="J17" i="9720"/>
  <c r="I17" i="9720"/>
  <c r="H17" i="9720"/>
  <c r="G17" i="9720"/>
  <c r="D17" i="9720"/>
  <c r="C17" i="9720"/>
  <c r="J5" i="9720"/>
  <c r="W28" i="9719"/>
  <c r="V28" i="9719"/>
  <c r="T28" i="9719"/>
  <c r="Q28" i="9719"/>
  <c r="N28" i="9719"/>
  <c r="M28" i="9719"/>
  <c r="L28" i="9719"/>
  <c r="J28" i="9719"/>
  <c r="I28" i="9719"/>
  <c r="G28" i="9719"/>
  <c r="H28" i="9719" s="1"/>
  <c r="D28" i="9719"/>
  <c r="C28" i="9719"/>
  <c r="W21" i="9719"/>
  <c r="V21" i="9719"/>
  <c r="T21" i="9719"/>
  <c r="Q21" i="9719"/>
  <c r="N21" i="9719"/>
  <c r="M21" i="9719"/>
  <c r="L21" i="9719"/>
  <c r="J21" i="9719"/>
  <c r="I21" i="9719"/>
  <c r="G21" i="9719"/>
  <c r="H21" i="9719" s="1"/>
  <c r="D21" i="9719"/>
  <c r="C21" i="9719"/>
  <c r="I22" i="9720" l="1"/>
  <c r="W22" i="9720"/>
  <c r="W34" i="9720" s="1"/>
  <c r="D25" i="9720"/>
  <c r="L25" i="9720"/>
  <c r="D29" i="9720"/>
  <c r="L29" i="9720"/>
  <c r="C22" i="9720"/>
  <c r="J22" i="9720"/>
  <c r="G25" i="9720"/>
  <c r="H25" i="9720" s="1"/>
  <c r="M25" i="9720"/>
  <c r="G29" i="9720"/>
  <c r="H29" i="9720" s="1"/>
  <c r="M29" i="9720"/>
  <c r="D22" i="9720"/>
  <c r="I25" i="9720"/>
  <c r="I29" i="9720"/>
  <c r="E75" i="9719"/>
  <c r="V30" i="9719"/>
  <c r="U30" i="9719"/>
  <c r="T30" i="9719"/>
  <c r="S30" i="9719"/>
  <c r="R30" i="9719"/>
  <c r="Q30" i="9719"/>
  <c r="P30" i="9719"/>
  <c r="O30" i="9719"/>
  <c r="E30" i="9719"/>
  <c r="W29" i="9719"/>
  <c r="V29" i="9719"/>
  <c r="T29" i="9719"/>
  <c r="Q29" i="9719"/>
  <c r="N29" i="9719"/>
  <c r="M29" i="9719"/>
  <c r="L29" i="9719"/>
  <c r="J29" i="9719"/>
  <c r="I29" i="9719"/>
  <c r="G29" i="9719"/>
  <c r="H29" i="9719" s="1"/>
  <c r="D29" i="9719"/>
  <c r="C29" i="9719"/>
  <c r="W27" i="9719"/>
  <c r="V27" i="9719"/>
  <c r="T27" i="9719"/>
  <c r="Q27" i="9719"/>
  <c r="N27" i="9719"/>
  <c r="M27" i="9719"/>
  <c r="L27" i="9719"/>
  <c r="J27" i="9719"/>
  <c r="I27" i="9719"/>
  <c r="G27" i="9719"/>
  <c r="H27" i="9719" s="1"/>
  <c r="D27" i="9719"/>
  <c r="C27" i="9719"/>
  <c r="W26" i="9719"/>
  <c r="V26" i="9719"/>
  <c r="T26" i="9719"/>
  <c r="Q26" i="9719"/>
  <c r="N26" i="9719"/>
  <c r="M26" i="9719"/>
  <c r="L26" i="9719"/>
  <c r="J26" i="9719"/>
  <c r="I26" i="9719"/>
  <c r="G26" i="9719"/>
  <c r="H26" i="9719" s="1"/>
  <c r="D26" i="9719"/>
  <c r="C26" i="9719"/>
  <c r="W25" i="9719"/>
  <c r="V25" i="9719"/>
  <c r="T25" i="9719"/>
  <c r="Q25" i="9719"/>
  <c r="N25" i="9719"/>
  <c r="M25" i="9719"/>
  <c r="L25" i="9719"/>
  <c r="J25" i="9719"/>
  <c r="I25" i="9719"/>
  <c r="G25" i="9719"/>
  <c r="H25" i="9719" s="1"/>
  <c r="D25" i="9719"/>
  <c r="C25" i="9719"/>
  <c r="W24" i="9719"/>
  <c r="V24" i="9719"/>
  <c r="T24" i="9719"/>
  <c r="Q24" i="9719"/>
  <c r="N24" i="9719"/>
  <c r="M24" i="9719"/>
  <c r="L24" i="9719"/>
  <c r="J24" i="9719"/>
  <c r="I24" i="9719"/>
  <c r="G24" i="9719"/>
  <c r="H24" i="9719" s="1"/>
  <c r="D24" i="9719"/>
  <c r="C24" i="9719"/>
  <c r="W23" i="9719"/>
  <c r="V23" i="9719"/>
  <c r="T23" i="9719"/>
  <c r="Q23" i="9719"/>
  <c r="N23" i="9719"/>
  <c r="M23" i="9719"/>
  <c r="L23" i="9719"/>
  <c r="J23" i="9719"/>
  <c r="I23" i="9719"/>
  <c r="G23" i="9719"/>
  <c r="H23" i="9719" s="1"/>
  <c r="D23" i="9719"/>
  <c r="C23" i="9719"/>
  <c r="W22" i="9719"/>
  <c r="V22" i="9719"/>
  <c r="T22" i="9719"/>
  <c r="Q22" i="9719"/>
  <c r="N22" i="9719"/>
  <c r="M22" i="9719"/>
  <c r="L22" i="9719"/>
  <c r="J22" i="9719"/>
  <c r="I22" i="9719"/>
  <c r="G22" i="9719"/>
  <c r="H22" i="9719" s="1"/>
  <c r="D22" i="9719"/>
  <c r="C22" i="9719"/>
  <c r="W20" i="9719"/>
  <c r="V20" i="9719"/>
  <c r="T20" i="9719"/>
  <c r="Q20" i="9719"/>
  <c r="N20" i="9719"/>
  <c r="M20" i="9719"/>
  <c r="L20" i="9719"/>
  <c r="J20" i="9719"/>
  <c r="I20" i="9719"/>
  <c r="G20" i="9719"/>
  <c r="H20" i="9719" s="1"/>
  <c r="D20" i="9719"/>
  <c r="C20" i="9719"/>
  <c r="W19" i="9719"/>
  <c r="V19" i="9719"/>
  <c r="T19" i="9719"/>
  <c r="Q19" i="9719"/>
  <c r="N19" i="9719"/>
  <c r="M19" i="9719"/>
  <c r="L19" i="9719"/>
  <c r="J19" i="9719"/>
  <c r="I19" i="9719"/>
  <c r="H19" i="9719"/>
  <c r="G19" i="9719"/>
  <c r="D19" i="9719"/>
  <c r="C19" i="9719"/>
  <c r="W18" i="9719"/>
  <c r="V18" i="9719"/>
  <c r="T18" i="9719"/>
  <c r="Q18" i="9719"/>
  <c r="N18" i="9719"/>
  <c r="M18" i="9719"/>
  <c r="L18" i="9719"/>
  <c r="J18" i="9719"/>
  <c r="I18" i="9719"/>
  <c r="G18" i="9719"/>
  <c r="H18" i="9719" s="1"/>
  <c r="D18" i="9719"/>
  <c r="C18" i="9719"/>
  <c r="W17" i="9719"/>
  <c r="V17" i="9719"/>
  <c r="T17" i="9719"/>
  <c r="Q17" i="9719"/>
  <c r="N17" i="9719"/>
  <c r="N30" i="9719" s="1"/>
  <c r="M17" i="9719"/>
  <c r="L17" i="9719"/>
  <c r="J17" i="9719"/>
  <c r="I17" i="9719"/>
  <c r="H17" i="9719"/>
  <c r="G17" i="9719"/>
  <c r="D17" i="9719"/>
  <c r="C17" i="9719"/>
  <c r="J5" i="9719"/>
  <c r="H34" i="9720" l="1"/>
  <c r="L34" i="9720"/>
  <c r="M34" i="9720"/>
  <c r="L30" i="9719"/>
  <c r="H30" i="9719"/>
  <c r="W30" i="9719"/>
  <c r="M30" i="9719"/>
  <c r="W28" i="9717" l="1"/>
  <c r="V28" i="9717"/>
  <c r="T28" i="9717"/>
  <c r="Q28" i="9717"/>
  <c r="N28" i="9717"/>
  <c r="M28" i="9717"/>
  <c r="L28" i="9717"/>
  <c r="J28" i="9717"/>
  <c r="I28" i="9717"/>
  <c r="G28" i="9717"/>
  <c r="H28" i="9717" s="1"/>
  <c r="D28" i="9717"/>
  <c r="C28" i="9717"/>
  <c r="W27" i="9717"/>
  <c r="V27" i="9717"/>
  <c r="T27" i="9717"/>
  <c r="Q27" i="9717"/>
  <c r="N27" i="9717"/>
  <c r="M27" i="9717"/>
  <c r="L27" i="9717"/>
  <c r="J27" i="9717"/>
  <c r="I27" i="9717"/>
  <c r="G27" i="9717"/>
  <c r="H27" i="9717" s="1"/>
  <c r="D27" i="9717"/>
  <c r="C27" i="9717"/>
  <c r="W30" i="9717"/>
  <c r="V30" i="9717"/>
  <c r="T30" i="9717"/>
  <c r="Q30" i="9717"/>
  <c r="N30" i="9717"/>
  <c r="M30" i="9717"/>
  <c r="L30" i="9717"/>
  <c r="J30" i="9717"/>
  <c r="I30" i="9717"/>
  <c r="G30" i="9717"/>
  <c r="H30" i="9717" s="1"/>
  <c r="D30" i="9717"/>
  <c r="C30" i="9717"/>
  <c r="W29" i="9717"/>
  <c r="V29" i="9717"/>
  <c r="T29" i="9717"/>
  <c r="Q29" i="9717"/>
  <c r="N29" i="9717"/>
  <c r="M29" i="9717"/>
  <c r="L29" i="9717"/>
  <c r="J29" i="9717"/>
  <c r="I29" i="9717"/>
  <c r="G29" i="9717"/>
  <c r="H29" i="9717" s="1"/>
  <c r="D29" i="9717"/>
  <c r="C29" i="9717"/>
  <c r="W26" i="9717"/>
  <c r="V26" i="9717"/>
  <c r="T26" i="9717"/>
  <c r="Q26" i="9717"/>
  <c r="N26" i="9717"/>
  <c r="M26" i="9717"/>
  <c r="L26" i="9717"/>
  <c r="J26" i="9717"/>
  <c r="I26" i="9717"/>
  <c r="G26" i="9717"/>
  <c r="H26" i="9717" s="1"/>
  <c r="D26" i="9717"/>
  <c r="C26" i="9717"/>
  <c r="W25" i="9717"/>
  <c r="V25" i="9717"/>
  <c r="T25" i="9717"/>
  <c r="Q25" i="9717"/>
  <c r="N25" i="9717"/>
  <c r="M25" i="9717"/>
  <c r="L25" i="9717"/>
  <c r="J25" i="9717"/>
  <c r="I25" i="9717"/>
  <c r="G25" i="9717"/>
  <c r="H25" i="9717" s="1"/>
  <c r="D25" i="9717"/>
  <c r="C25" i="9717"/>
  <c r="W24" i="9717"/>
  <c r="V24" i="9717"/>
  <c r="T24" i="9717"/>
  <c r="Q24" i="9717"/>
  <c r="N24" i="9717"/>
  <c r="M24" i="9717"/>
  <c r="L24" i="9717"/>
  <c r="J24" i="9717"/>
  <c r="I24" i="9717"/>
  <c r="G24" i="9717"/>
  <c r="H24" i="9717" s="1"/>
  <c r="D24" i="9717"/>
  <c r="C24" i="9717"/>
  <c r="W23" i="9717"/>
  <c r="V23" i="9717"/>
  <c r="T23" i="9717"/>
  <c r="Q23" i="9717"/>
  <c r="N23" i="9717"/>
  <c r="M23" i="9717"/>
  <c r="L23" i="9717"/>
  <c r="J23" i="9717"/>
  <c r="I23" i="9717"/>
  <c r="G23" i="9717"/>
  <c r="H23" i="9717" s="1"/>
  <c r="D23" i="9717"/>
  <c r="C23" i="9717"/>
  <c r="W22" i="9717"/>
  <c r="V22" i="9717"/>
  <c r="T22" i="9717"/>
  <c r="Q22" i="9717"/>
  <c r="N22" i="9717"/>
  <c r="M22" i="9717"/>
  <c r="L22" i="9717"/>
  <c r="J22" i="9717"/>
  <c r="I22" i="9717"/>
  <c r="G22" i="9717"/>
  <c r="H22" i="9717" s="1"/>
  <c r="D22" i="9717"/>
  <c r="C22" i="9717"/>
  <c r="W21" i="9717"/>
  <c r="V21" i="9717"/>
  <c r="T21" i="9717"/>
  <c r="Q21" i="9717"/>
  <c r="N21" i="9717"/>
  <c r="M21" i="9717"/>
  <c r="L21" i="9717"/>
  <c r="J21" i="9717"/>
  <c r="I21" i="9717"/>
  <c r="G21" i="9717"/>
  <c r="H21" i="9717" s="1"/>
  <c r="D21" i="9717"/>
  <c r="C21" i="9717"/>
  <c r="E78" i="9717"/>
  <c r="V33" i="9717"/>
  <c r="U33" i="9717"/>
  <c r="T33" i="9717"/>
  <c r="S33" i="9717"/>
  <c r="R33" i="9717"/>
  <c r="Q33" i="9717"/>
  <c r="P33" i="9717"/>
  <c r="O33" i="9717"/>
  <c r="E33" i="9717"/>
  <c r="W32" i="9717"/>
  <c r="V32" i="9717"/>
  <c r="T32" i="9717"/>
  <c r="Q32" i="9717"/>
  <c r="N32" i="9717"/>
  <c r="M32" i="9717"/>
  <c r="L32" i="9717"/>
  <c r="J32" i="9717"/>
  <c r="I32" i="9717"/>
  <c r="H32" i="9717"/>
  <c r="G32" i="9717"/>
  <c r="D32" i="9717"/>
  <c r="C32" i="9717"/>
  <c r="W31" i="9717"/>
  <c r="V31" i="9717"/>
  <c r="T31" i="9717"/>
  <c r="Q31" i="9717"/>
  <c r="N31" i="9717"/>
  <c r="M31" i="9717"/>
  <c r="L31" i="9717"/>
  <c r="J31" i="9717"/>
  <c r="I31" i="9717"/>
  <c r="G31" i="9717"/>
  <c r="H31" i="9717" s="1"/>
  <c r="D31" i="9717"/>
  <c r="C31" i="9717"/>
  <c r="W20" i="9717"/>
  <c r="V20" i="9717"/>
  <c r="T20" i="9717"/>
  <c r="Q20" i="9717"/>
  <c r="N20" i="9717"/>
  <c r="M20" i="9717"/>
  <c r="L20" i="9717"/>
  <c r="J20" i="9717"/>
  <c r="I20" i="9717"/>
  <c r="G20" i="9717"/>
  <c r="H20" i="9717" s="1"/>
  <c r="D20" i="9717"/>
  <c r="C20" i="9717"/>
  <c r="W19" i="9717"/>
  <c r="V19" i="9717"/>
  <c r="T19" i="9717"/>
  <c r="Q19" i="9717"/>
  <c r="N19" i="9717"/>
  <c r="M19" i="9717"/>
  <c r="L19" i="9717"/>
  <c r="J19" i="9717"/>
  <c r="I19" i="9717"/>
  <c r="G19" i="9717"/>
  <c r="H19" i="9717" s="1"/>
  <c r="D19" i="9717"/>
  <c r="C19" i="9717"/>
  <c r="W18" i="9717"/>
  <c r="V18" i="9717"/>
  <c r="T18" i="9717"/>
  <c r="Q18" i="9717"/>
  <c r="N18" i="9717"/>
  <c r="M18" i="9717"/>
  <c r="L18" i="9717"/>
  <c r="J18" i="9717"/>
  <c r="I18" i="9717"/>
  <c r="G18" i="9717"/>
  <c r="H18" i="9717" s="1"/>
  <c r="D18" i="9717"/>
  <c r="C18" i="9717"/>
  <c r="W17" i="9717"/>
  <c r="V17" i="9717"/>
  <c r="T17" i="9717"/>
  <c r="Q17" i="9717"/>
  <c r="N17" i="9717"/>
  <c r="N33" i="9717" s="1"/>
  <c r="M17" i="9717"/>
  <c r="L17" i="9717"/>
  <c r="J17" i="9717"/>
  <c r="I17" i="9717"/>
  <c r="H17" i="9717"/>
  <c r="G17" i="9717"/>
  <c r="D17" i="9717"/>
  <c r="C17" i="9717"/>
  <c r="J5" i="9717"/>
  <c r="M23" i="9716"/>
  <c r="M25" i="9716"/>
  <c r="M28" i="9716"/>
  <c r="M31" i="9716"/>
  <c r="M33" i="9716"/>
  <c r="M35" i="9716"/>
  <c r="W38" i="9716"/>
  <c r="V38" i="9716"/>
  <c r="T38" i="9716"/>
  <c r="Q38" i="9716"/>
  <c r="N38" i="9716"/>
  <c r="M38" i="9716"/>
  <c r="L38" i="9716"/>
  <c r="J38" i="9716"/>
  <c r="I38" i="9716"/>
  <c r="G38" i="9716"/>
  <c r="H38" i="9716" s="1"/>
  <c r="D38" i="9716"/>
  <c r="C38" i="9716"/>
  <c r="W37" i="9716"/>
  <c r="V37" i="9716"/>
  <c r="T37" i="9716"/>
  <c r="Q37" i="9716"/>
  <c r="N37" i="9716"/>
  <c r="M37" i="9716"/>
  <c r="L37" i="9716"/>
  <c r="J37" i="9716"/>
  <c r="I37" i="9716"/>
  <c r="G37" i="9716"/>
  <c r="H37" i="9716" s="1"/>
  <c r="D37" i="9716"/>
  <c r="C37" i="9716"/>
  <c r="W36" i="9716"/>
  <c r="V36" i="9716"/>
  <c r="T36" i="9716"/>
  <c r="Q36" i="9716"/>
  <c r="N36" i="9716"/>
  <c r="M36" i="9716"/>
  <c r="L36" i="9716"/>
  <c r="J36" i="9716"/>
  <c r="I36" i="9716"/>
  <c r="G36" i="9716"/>
  <c r="H36" i="9716" s="1"/>
  <c r="D36" i="9716"/>
  <c r="C36" i="9716"/>
  <c r="W35" i="9716"/>
  <c r="V35" i="9716"/>
  <c r="T35" i="9716"/>
  <c r="Q35" i="9716"/>
  <c r="N35" i="9716"/>
  <c r="I35" i="9716"/>
  <c r="W34" i="9716"/>
  <c r="V34" i="9716"/>
  <c r="T34" i="9716"/>
  <c r="Q34" i="9716"/>
  <c r="N34" i="9716"/>
  <c r="M34" i="9716"/>
  <c r="L34" i="9716"/>
  <c r="J34" i="9716"/>
  <c r="I34" i="9716"/>
  <c r="G34" i="9716"/>
  <c r="H34" i="9716" s="1"/>
  <c r="D34" i="9716"/>
  <c r="C34" i="9716"/>
  <c r="W33" i="9716"/>
  <c r="V33" i="9716"/>
  <c r="T33" i="9716"/>
  <c r="Q33" i="9716"/>
  <c r="N33" i="9716"/>
  <c r="I33" i="9716"/>
  <c r="W32" i="9716"/>
  <c r="V32" i="9716"/>
  <c r="T32" i="9716"/>
  <c r="Q32" i="9716"/>
  <c r="N32" i="9716"/>
  <c r="M32" i="9716"/>
  <c r="L32" i="9716"/>
  <c r="J32" i="9716"/>
  <c r="I32" i="9716"/>
  <c r="G32" i="9716"/>
  <c r="H32" i="9716" s="1"/>
  <c r="D32" i="9716"/>
  <c r="C32" i="9716"/>
  <c r="W31" i="9716"/>
  <c r="V31" i="9716"/>
  <c r="T31" i="9716"/>
  <c r="Q31" i="9716"/>
  <c r="N31" i="9716"/>
  <c r="I31" i="9716"/>
  <c r="W30" i="9716"/>
  <c r="V30" i="9716"/>
  <c r="T30" i="9716"/>
  <c r="Q30" i="9716"/>
  <c r="N30" i="9716"/>
  <c r="M30" i="9716"/>
  <c r="L30" i="9716"/>
  <c r="J30" i="9716"/>
  <c r="I30" i="9716"/>
  <c r="G30" i="9716"/>
  <c r="H30" i="9716" s="1"/>
  <c r="D30" i="9716"/>
  <c r="C30" i="9716"/>
  <c r="W29" i="9716"/>
  <c r="V29" i="9716"/>
  <c r="T29" i="9716"/>
  <c r="Q29" i="9716"/>
  <c r="N29" i="9716"/>
  <c r="M29" i="9716"/>
  <c r="L29" i="9716"/>
  <c r="J29" i="9716"/>
  <c r="I29" i="9716"/>
  <c r="G29" i="9716"/>
  <c r="H29" i="9716" s="1"/>
  <c r="D29" i="9716"/>
  <c r="C29" i="9716"/>
  <c r="W28" i="9716"/>
  <c r="V28" i="9716"/>
  <c r="T28" i="9716"/>
  <c r="Q28" i="9716"/>
  <c r="N28" i="9716"/>
  <c r="I28" i="9716"/>
  <c r="W27" i="9716"/>
  <c r="V27" i="9716"/>
  <c r="T27" i="9716"/>
  <c r="Q27" i="9716"/>
  <c r="N27" i="9716"/>
  <c r="M27" i="9716"/>
  <c r="L27" i="9716"/>
  <c r="J27" i="9716"/>
  <c r="I27" i="9716"/>
  <c r="G27" i="9716"/>
  <c r="H27" i="9716" s="1"/>
  <c r="D27" i="9716"/>
  <c r="C27" i="9716"/>
  <c r="W26" i="9716"/>
  <c r="V26" i="9716"/>
  <c r="T26" i="9716"/>
  <c r="Q26" i="9716"/>
  <c r="N26" i="9716"/>
  <c r="M26" i="9716"/>
  <c r="L26" i="9716"/>
  <c r="J26" i="9716"/>
  <c r="I26" i="9716"/>
  <c r="G26" i="9716"/>
  <c r="H26" i="9716" s="1"/>
  <c r="D26" i="9716"/>
  <c r="C26" i="9716"/>
  <c r="W25" i="9716"/>
  <c r="V25" i="9716"/>
  <c r="T25" i="9716"/>
  <c r="Q25" i="9716"/>
  <c r="N25" i="9716"/>
  <c r="I25" i="9716"/>
  <c r="W24" i="9716"/>
  <c r="V24" i="9716"/>
  <c r="T24" i="9716"/>
  <c r="Q24" i="9716"/>
  <c r="N24" i="9716"/>
  <c r="M24" i="9716"/>
  <c r="L24" i="9716"/>
  <c r="J24" i="9716"/>
  <c r="I24" i="9716"/>
  <c r="G24" i="9716"/>
  <c r="H24" i="9716" s="1"/>
  <c r="D24" i="9716"/>
  <c r="C24" i="9716"/>
  <c r="W23" i="9716"/>
  <c r="V23" i="9716"/>
  <c r="T23" i="9716"/>
  <c r="Q23" i="9716"/>
  <c r="N23" i="9716"/>
  <c r="I23" i="9716"/>
  <c r="W22" i="9716"/>
  <c r="V22" i="9716"/>
  <c r="T22" i="9716"/>
  <c r="Q22" i="9716"/>
  <c r="N22" i="9716"/>
  <c r="M22" i="9716"/>
  <c r="L22" i="9716"/>
  <c r="J22" i="9716"/>
  <c r="I22" i="9716"/>
  <c r="G22" i="9716"/>
  <c r="H22" i="9716" s="1"/>
  <c r="D22" i="9716"/>
  <c r="C22" i="9716"/>
  <c r="W18" i="9716"/>
  <c r="V18" i="9716"/>
  <c r="T18" i="9716"/>
  <c r="Q18" i="9716"/>
  <c r="N18" i="9716"/>
  <c r="M18" i="9716"/>
  <c r="L18" i="9716"/>
  <c r="J18" i="9716"/>
  <c r="I18" i="9716"/>
  <c r="G18" i="9716"/>
  <c r="H18" i="9716" s="1"/>
  <c r="D18" i="9716"/>
  <c r="C18" i="9716"/>
  <c r="W33" i="9717" l="1"/>
  <c r="H33" i="9717"/>
  <c r="M33" i="9717"/>
  <c r="L33" i="9717"/>
  <c r="C23" i="9716"/>
  <c r="J23" i="9716"/>
  <c r="C25" i="9716"/>
  <c r="J25" i="9716"/>
  <c r="C28" i="9716"/>
  <c r="J28" i="9716"/>
  <c r="C31" i="9716"/>
  <c r="J31" i="9716"/>
  <c r="C33" i="9716"/>
  <c r="J33" i="9716"/>
  <c r="C35" i="9716"/>
  <c r="J35" i="9716"/>
  <c r="D23" i="9716"/>
  <c r="L23" i="9716"/>
  <c r="D25" i="9716"/>
  <c r="L25" i="9716"/>
  <c r="D28" i="9716"/>
  <c r="L28" i="9716"/>
  <c r="D31" i="9716"/>
  <c r="L31" i="9716"/>
  <c r="D33" i="9716"/>
  <c r="L33" i="9716"/>
  <c r="D35" i="9716"/>
  <c r="L35" i="9716"/>
  <c r="G23" i="9716"/>
  <c r="H23" i="9716" s="1"/>
  <c r="G25" i="9716"/>
  <c r="H25" i="9716" s="1"/>
  <c r="G28" i="9716"/>
  <c r="H28" i="9716" s="1"/>
  <c r="G31" i="9716"/>
  <c r="H31" i="9716" s="1"/>
  <c r="G33" i="9716"/>
  <c r="H33" i="9716" s="1"/>
  <c r="G35" i="9716"/>
  <c r="H35" i="9716" s="1"/>
  <c r="G18" i="9704"/>
  <c r="G17" i="9704"/>
  <c r="E86" i="9716" l="1"/>
  <c r="V41" i="9716"/>
  <c r="U41" i="9716"/>
  <c r="T41" i="9716"/>
  <c r="S41" i="9716"/>
  <c r="R41" i="9716"/>
  <c r="Q41" i="9716"/>
  <c r="P41" i="9716"/>
  <c r="O41" i="9716"/>
  <c r="E41" i="9716"/>
  <c r="W40" i="9716"/>
  <c r="V40" i="9716"/>
  <c r="T40" i="9716"/>
  <c r="Q40" i="9716"/>
  <c r="N40" i="9716"/>
  <c r="M40" i="9716"/>
  <c r="L40" i="9716"/>
  <c r="J40" i="9716"/>
  <c r="I40" i="9716"/>
  <c r="H40" i="9716"/>
  <c r="G40" i="9716"/>
  <c r="D40" i="9716"/>
  <c r="C40" i="9716"/>
  <c r="W39" i="9716"/>
  <c r="V39" i="9716"/>
  <c r="T39" i="9716"/>
  <c r="Q39" i="9716"/>
  <c r="N39" i="9716"/>
  <c r="M39" i="9716"/>
  <c r="L39" i="9716"/>
  <c r="J39" i="9716"/>
  <c r="I39" i="9716"/>
  <c r="G39" i="9716"/>
  <c r="H39" i="9716" s="1"/>
  <c r="D39" i="9716"/>
  <c r="C39" i="9716"/>
  <c r="W21" i="9716"/>
  <c r="V21" i="9716"/>
  <c r="T21" i="9716"/>
  <c r="Q21" i="9716"/>
  <c r="N21" i="9716"/>
  <c r="M21" i="9716"/>
  <c r="L21" i="9716"/>
  <c r="J21" i="9716"/>
  <c r="I21" i="9716"/>
  <c r="G21" i="9716"/>
  <c r="H21" i="9716" s="1"/>
  <c r="D21" i="9716"/>
  <c r="C21" i="9716"/>
  <c r="W20" i="9716"/>
  <c r="V20" i="9716"/>
  <c r="T20" i="9716"/>
  <c r="Q20" i="9716"/>
  <c r="N20" i="9716"/>
  <c r="M20" i="9716"/>
  <c r="L20" i="9716"/>
  <c r="J20" i="9716"/>
  <c r="I20" i="9716"/>
  <c r="G20" i="9716"/>
  <c r="H20" i="9716" s="1"/>
  <c r="D20" i="9716"/>
  <c r="C20" i="9716"/>
  <c r="W19" i="9716"/>
  <c r="V19" i="9716"/>
  <c r="T19" i="9716"/>
  <c r="Q19" i="9716"/>
  <c r="N19" i="9716"/>
  <c r="M19" i="9716"/>
  <c r="L19" i="9716"/>
  <c r="J19" i="9716"/>
  <c r="I19" i="9716"/>
  <c r="H19" i="9716"/>
  <c r="G19" i="9716"/>
  <c r="D19" i="9716"/>
  <c r="C19" i="9716"/>
  <c r="W17" i="9716"/>
  <c r="V17" i="9716"/>
  <c r="T17" i="9716"/>
  <c r="Q17" i="9716"/>
  <c r="N17" i="9716"/>
  <c r="N41" i="9716" s="1"/>
  <c r="M17" i="9716"/>
  <c r="L17" i="9716"/>
  <c r="J17" i="9716"/>
  <c r="I17" i="9716"/>
  <c r="H17" i="9716"/>
  <c r="G17" i="9716"/>
  <c r="D17" i="9716"/>
  <c r="C17" i="9716"/>
  <c r="J5" i="9716"/>
  <c r="M41" i="9716" l="1"/>
  <c r="W41" i="9716"/>
  <c r="L41" i="9716"/>
  <c r="H41" i="9716"/>
  <c r="L22" i="9715"/>
  <c r="M25" i="9715"/>
  <c r="L26" i="9715"/>
  <c r="M29" i="9715"/>
  <c r="L30" i="9715"/>
  <c r="J22" i="9715"/>
  <c r="J24" i="9715"/>
  <c r="L29" i="9715"/>
  <c r="W33" i="9715"/>
  <c r="J19" i="9715"/>
  <c r="V24" i="9715"/>
  <c r="T24" i="9715"/>
  <c r="Q24" i="9715"/>
  <c r="N24" i="9715"/>
  <c r="M24" i="9715"/>
  <c r="L24" i="9715"/>
  <c r="G24" i="9715"/>
  <c r="H24" i="9715" s="1"/>
  <c r="D24" i="9715"/>
  <c r="V22" i="9715"/>
  <c r="T22" i="9715"/>
  <c r="Q22" i="9715"/>
  <c r="N22" i="9715"/>
  <c r="W32" i="9715"/>
  <c r="V32" i="9715"/>
  <c r="T32" i="9715"/>
  <c r="Q32" i="9715"/>
  <c r="N32" i="9715"/>
  <c r="M32" i="9715"/>
  <c r="L32" i="9715"/>
  <c r="J32" i="9715"/>
  <c r="I32" i="9715"/>
  <c r="G32" i="9715"/>
  <c r="H32" i="9715" s="1"/>
  <c r="D32" i="9715"/>
  <c r="C32" i="9715"/>
  <c r="W23" i="9715"/>
  <c r="V23" i="9715"/>
  <c r="T23" i="9715"/>
  <c r="Q23" i="9715"/>
  <c r="N23" i="9715"/>
  <c r="M23" i="9715"/>
  <c r="L23" i="9715"/>
  <c r="J23" i="9715"/>
  <c r="I23" i="9715"/>
  <c r="G23" i="9715"/>
  <c r="H23" i="9715" s="1"/>
  <c r="D23" i="9715"/>
  <c r="C23" i="9715"/>
  <c r="W31" i="9715"/>
  <c r="V31" i="9715"/>
  <c r="T31" i="9715"/>
  <c r="Q31" i="9715"/>
  <c r="N31" i="9715"/>
  <c r="M31" i="9715"/>
  <c r="L31" i="9715"/>
  <c r="J31" i="9715"/>
  <c r="I31" i="9715"/>
  <c r="G31" i="9715"/>
  <c r="H31" i="9715" s="1"/>
  <c r="D31" i="9715"/>
  <c r="C31" i="9715"/>
  <c r="V33" i="9715"/>
  <c r="T33" i="9715"/>
  <c r="Q33" i="9715"/>
  <c r="N33" i="9715"/>
  <c r="M33" i="9715"/>
  <c r="J33" i="9715"/>
  <c r="G33" i="9715"/>
  <c r="H33" i="9715" s="1"/>
  <c r="C33" i="9715"/>
  <c r="W21" i="9715"/>
  <c r="V21" i="9715"/>
  <c r="T21" i="9715"/>
  <c r="Q21" i="9715"/>
  <c r="N21" i="9715"/>
  <c r="M21" i="9715"/>
  <c r="L21" i="9715"/>
  <c r="J21" i="9715"/>
  <c r="I21" i="9715"/>
  <c r="H21" i="9715"/>
  <c r="G21" i="9715"/>
  <c r="D21" i="9715"/>
  <c r="C21" i="9715"/>
  <c r="V29" i="9715"/>
  <c r="T29" i="9715"/>
  <c r="Q29" i="9715"/>
  <c r="N29" i="9715"/>
  <c r="G29" i="9715"/>
  <c r="H29" i="9715" s="1"/>
  <c r="W26" i="9715"/>
  <c r="V26" i="9715"/>
  <c r="T26" i="9715"/>
  <c r="Q26" i="9715"/>
  <c r="N26" i="9715"/>
  <c r="M26" i="9715"/>
  <c r="J26" i="9715"/>
  <c r="I26" i="9715"/>
  <c r="G26" i="9715"/>
  <c r="H26" i="9715" s="1"/>
  <c r="C26" i="9715"/>
  <c r="W27" i="9715"/>
  <c r="V27" i="9715"/>
  <c r="T27" i="9715"/>
  <c r="Q27" i="9715"/>
  <c r="N27" i="9715"/>
  <c r="M27" i="9715"/>
  <c r="L27" i="9715"/>
  <c r="J27" i="9715"/>
  <c r="I27" i="9715"/>
  <c r="G27" i="9715"/>
  <c r="H27" i="9715" s="1"/>
  <c r="D27" i="9715"/>
  <c r="C27" i="9715"/>
  <c r="W28" i="9715"/>
  <c r="V28" i="9715"/>
  <c r="T28" i="9715"/>
  <c r="Q28" i="9715"/>
  <c r="N28" i="9715"/>
  <c r="M28" i="9715"/>
  <c r="L28" i="9715"/>
  <c r="J28" i="9715"/>
  <c r="I28" i="9715"/>
  <c r="G28" i="9715"/>
  <c r="H28" i="9715" s="1"/>
  <c r="D28" i="9715"/>
  <c r="C28" i="9715"/>
  <c r="W25" i="9715"/>
  <c r="V25" i="9715"/>
  <c r="T25" i="9715"/>
  <c r="Q25" i="9715"/>
  <c r="N25" i="9715"/>
  <c r="V19" i="9715"/>
  <c r="T19" i="9715"/>
  <c r="Q19" i="9715"/>
  <c r="N19" i="9715"/>
  <c r="M19" i="9715"/>
  <c r="L19" i="9715"/>
  <c r="G19" i="9715"/>
  <c r="H19" i="9715" s="1"/>
  <c r="D19" i="9715"/>
  <c r="E82" i="9715"/>
  <c r="V35" i="9715"/>
  <c r="U35" i="9715"/>
  <c r="T35" i="9715"/>
  <c r="S35" i="9715"/>
  <c r="R35" i="9715"/>
  <c r="Q35" i="9715"/>
  <c r="P35" i="9715"/>
  <c r="O35" i="9715"/>
  <c r="V30" i="9715"/>
  <c r="T30" i="9715"/>
  <c r="Q30" i="9715"/>
  <c r="N30" i="9715"/>
  <c r="G30" i="9715"/>
  <c r="H30" i="9715" s="1"/>
  <c r="W18" i="9715"/>
  <c r="V18" i="9715"/>
  <c r="T18" i="9715"/>
  <c r="Q18" i="9715"/>
  <c r="N18" i="9715"/>
  <c r="M18" i="9715"/>
  <c r="L18" i="9715"/>
  <c r="J18" i="9715"/>
  <c r="I18" i="9715"/>
  <c r="G18" i="9715"/>
  <c r="H18" i="9715" s="1"/>
  <c r="D18" i="9715"/>
  <c r="C18" i="9715"/>
  <c r="W20" i="9715"/>
  <c r="V20" i="9715"/>
  <c r="T20" i="9715"/>
  <c r="Q20" i="9715"/>
  <c r="N20" i="9715"/>
  <c r="L20" i="9715"/>
  <c r="I20" i="9715"/>
  <c r="D20" i="9715"/>
  <c r="W17" i="9715"/>
  <c r="V17" i="9715"/>
  <c r="T17" i="9715"/>
  <c r="Q17" i="9715"/>
  <c r="N17" i="9715"/>
  <c r="N35" i="9715" s="1"/>
  <c r="M17" i="9715"/>
  <c r="L17" i="9715"/>
  <c r="J17" i="9715"/>
  <c r="I17" i="9715"/>
  <c r="H17" i="9715"/>
  <c r="G17" i="9715"/>
  <c r="D17" i="9715"/>
  <c r="C17" i="9715"/>
  <c r="J5" i="9715"/>
  <c r="W24" i="9714"/>
  <c r="V24" i="9714"/>
  <c r="T24" i="9714"/>
  <c r="Q24" i="9714"/>
  <c r="N24" i="9714"/>
  <c r="M24" i="9714"/>
  <c r="L24" i="9714"/>
  <c r="J24" i="9714"/>
  <c r="I24" i="9714"/>
  <c r="G24" i="9714"/>
  <c r="H24" i="9714" s="1"/>
  <c r="D24" i="9714"/>
  <c r="C24" i="9714"/>
  <c r="W23" i="9714"/>
  <c r="V23" i="9714"/>
  <c r="T23" i="9714"/>
  <c r="Q23" i="9714"/>
  <c r="N23" i="9714"/>
  <c r="M23" i="9714"/>
  <c r="L23" i="9714"/>
  <c r="J23" i="9714"/>
  <c r="I23" i="9714"/>
  <c r="G23" i="9714"/>
  <c r="H23" i="9714" s="1"/>
  <c r="D23" i="9714"/>
  <c r="C23" i="9714"/>
  <c r="W25" i="9714"/>
  <c r="V25" i="9714"/>
  <c r="T25" i="9714"/>
  <c r="Q25" i="9714"/>
  <c r="N25" i="9714"/>
  <c r="M25" i="9714"/>
  <c r="L25" i="9714"/>
  <c r="J25" i="9714"/>
  <c r="I25" i="9714"/>
  <c r="G25" i="9714"/>
  <c r="H25" i="9714" s="1"/>
  <c r="D25" i="9714"/>
  <c r="C25" i="9714"/>
  <c r="W20" i="9714"/>
  <c r="V20" i="9714"/>
  <c r="T20" i="9714"/>
  <c r="Q20" i="9714"/>
  <c r="N20" i="9714"/>
  <c r="M20" i="9714"/>
  <c r="L20" i="9714"/>
  <c r="J20" i="9714"/>
  <c r="I20" i="9714"/>
  <c r="G20" i="9714"/>
  <c r="H20" i="9714" s="1"/>
  <c r="D20" i="9714"/>
  <c r="C20" i="9714"/>
  <c r="W19" i="9714"/>
  <c r="V19" i="9714"/>
  <c r="T19" i="9714"/>
  <c r="Q19" i="9714"/>
  <c r="N19" i="9714"/>
  <c r="M19" i="9714"/>
  <c r="L19" i="9714"/>
  <c r="J19" i="9714"/>
  <c r="I19" i="9714"/>
  <c r="G19" i="9714"/>
  <c r="H19" i="9714" s="1"/>
  <c r="D19" i="9714"/>
  <c r="C19" i="9714"/>
  <c r="W18" i="9714"/>
  <c r="V18" i="9714"/>
  <c r="T18" i="9714"/>
  <c r="Q18" i="9714"/>
  <c r="N18" i="9714"/>
  <c r="M18" i="9714"/>
  <c r="L18" i="9714"/>
  <c r="J18" i="9714"/>
  <c r="I18" i="9714"/>
  <c r="G18" i="9714"/>
  <c r="H18" i="9714" s="1"/>
  <c r="D18" i="9714"/>
  <c r="C18" i="9714"/>
  <c r="W22" i="9714"/>
  <c r="V22" i="9714"/>
  <c r="T22" i="9714"/>
  <c r="Q22" i="9714"/>
  <c r="N22" i="9714"/>
  <c r="M22" i="9714"/>
  <c r="L22" i="9714"/>
  <c r="J22" i="9714"/>
  <c r="I22" i="9714"/>
  <c r="G22" i="9714"/>
  <c r="H22" i="9714" s="1"/>
  <c r="D22" i="9714"/>
  <c r="C22" i="9714"/>
  <c r="E75" i="9714"/>
  <c r="V28" i="9714"/>
  <c r="U28" i="9714"/>
  <c r="T28" i="9714"/>
  <c r="S28" i="9714"/>
  <c r="R28" i="9714"/>
  <c r="Q28" i="9714"/>
  <c r="P28" i="9714"/>
  <c r="O28" i="9714"/>
  <c r="W26" i="9714"/>
  <c r="V26" i="9714"/>
  <c r="T26" i="9714"/>
  <c r="Q26" i="9714"/>
  <c r="N26" i="9714"/>
  <c r="M26" i="9714"/>
  <c r="L26" i="9714"/>
  <c r="J26" i="9714"/>
  <c r="I26" i="9714"/>
  <c r="G26" i="9714"/>
  <c r="H26" i="9714" s="1"/>
  <c r="D26" i="9714"/>
  <c r="C26" i="9714"/>
  <c r="W21" i="9714"/>
  <c r="V21" i="9714"/>
  <c r="T21" i="9714"/>
  <c r="Q21" i="9714"/>
  <c r="N21" i="9714"/>
  <c r="M21" i="9714"/>
  <c r="L21" i="9714"/>
  <c r="J21" i="9714"/>
  <c r="I21" i="9714"/>
  <c r="G21" i="9714"/>
  <c r="H21" i="9714" s="1"/>
  <c r="D21" i="9714"/>
  <c r="C21" i="9714"/>
  <c r="W17" i="9714"/>
  <c r="V17" i="9714"/>
  <c r="T17" i="9714"/>
  <c r="Q17" i="9714"/>
  <c r="N17" i="9714"/>
  <c r="N28" i="9714" s="1"/>
  <c r="M17" i="9714"/>
  <c r="L17" i="9714"/>
  <c r="J17" i="9714"/>
  <c r="I17" i="9714"/>
  <c r="H17" i="9714"/>
  <c r="G17" i="9714"/>
  <c r="D17" i="9714"/>
  <c r="C17" i="9714"/>
  <c r="J5" i="9714"/>
  <c r="M30" i="9715" l="1"/>
  <c r="I25" i="9715"/>
  <c r="D26" i="9715"/>
  <c r="D22" i="9715"/>
  <c r="I29" i="9715"/>
  <c r="W29" i="9715"/>
  <c r="G22" i="9715"/>
  <c r="H22" i="9715" s="1"/>
  <c r="M22" i="9715"/>
  <c r="J25" i="9715"/>
  <c r="C30" i="9715"/>
  <c r="J30" i="9715"/>
  <c r="D25" i="9715"/>
  <c r="L25" i="9715"/>
  <c r="C29" i="9715"/>
  <c r="J29" i="9715"/>
  <c r="I22" i="9715"/>
  <c r="W22" i="9715"/>
  <c r="I24" i="9715"/>
  <c r="W24" i="9715"/>
  <c r="I30" i="9715"/>
  <c r="W30" i="9715"/>
  <c r="C25" i="9715"/>
  <c r="D30" i="9715"/>
  <c r="G25" i="9715"/>
  <c r="H25" i="9715" s="1"/>
  <c r="D29" i="9715"/>
  <c r="C22" i="9715"/>
  <c r="C24" i="9715"/>
  <c r="D33" i="9715"/>
  <c r="L33" i="9715"/>
  <c r="I33" i="9715"/>
  <c r="I19" i="9715"/>
  <c r="W19" i="9715"/>
  <c r="E35" i="9715"/>
  <c r="C19" i="9715"/>
  <c r="G20" i="9715"/>
  <c r="H20" i="9715" s="1"/>
  <c r="M20" i="9715"/>
  <c r="C20" i="9715"/>
  <c r="J20" i="9715"/>
  <c r="M28" i="9714"/>
  <c r="W28" i="9714"/>
  <c r="E28" i="9714"/>
  <c r="L28" i="9714"/>
  <c r="W35" i="9715" l="1"/>
  <c r="M35" i="9715"/>
  <c r="L35" i="9715"/>
  <c r="H35" i="9715"/>
  <c r="H28" i="9714"/>
  <c r="E79" i="9713" l="1"/>
  <c r="V32" i="9713"/>
  <c r="U32" i="9713"/>
  <c r="T32" i="9713"/>
  <c r="S32" i="9713"/>
  <c r="R32" i="9713"/>
  <c r="Q32" i="9713"/>
  <c r="P32" i="9713"/>
  <c r="O32" i="9713"/>
  <c r="E32" i="9713"/>
  <c r="W30" i="9713"/>
  <c r="V30" i="9713"/>
  <c r="T30" i="9713"/>
  <c r="Q30" i="9713"/>
  <c r="N30" i="9713"/>
  <c r="M30" i="9713"/>
  <c r="L30" i="9713"/>
  <c r="J30" i="9713"/>
  <c r="I30" i="9713"/>
  <c r="G30" i="9713"/>
  <c r="H30" i="9713" s="1"/>
  <c r="D30" i="9713"/>
  <c r="C30" i="9713"/>
  <c r="W29" i="9713"/>
  <c r="V29" i="9713"/>
  <c r="T29" i="9713"/>
  <c r="Q29" i="9713"/>
  <c r="N29" i="9713"/>
  <c r="M29" i="9713"/>
  <c r="L29" i="9713"/>
  <c r="J29" i="9713"/>
  <c r="I29" i="9713"/>
  <c r="G29" i="9713"/>
  <c r="H29" i="9713" s="1"/>
  <c r="D29" i="9713"/>
  <c r="C29" i="9713"/>
  <c r="W28" i="9713"/>
  <c r="V28" i="9713"/>
  <c r="T28" i="9713"/>
  <c r="Q28" i="9713"/>
  <c r="N28" i="9713"/>
  <c r="M28" i="9713"/>
  <c r="L28" i="9713"/>
  <c r="J28" i="9713"/>
  <c r="I28" i="9713"/>
  <c r="G28" i="9713"/>
  <c r="H28" i="9713" s="1"/>
  <c r="D28" i="9713"/>
  <c r="C28" i="9713"/>
  <c r="W27" i="9713"/>
  <c r="V27" i="9713"/>
  <c r="T27" i="9713"/>
  <c r="Q27" i="9713"/>
  <c r="N27" i="9713"/>
  <c r="M27" i="9713"/>
  <c r="L27" i="9713"/>
  <c r="J27" i="9713"/>
  <c r="I27" i="9713"/>
  <c r="G27" i="9713"/>
  <c r="H27" i="9713" s="1"/>
  <c r="D27" i="9713"/>
  <c r="C27" i="9713"/>
  <c r="W26" i="9713"/>
  <c r="V26" i="9713"/>
  <c r="T26" i="9713"/>
  <c r="Q26" i="9713"/>
  <c r="N26" i="9713"/>
  <c r="M26" i="9713"/>
  <c r="L26" i="9713"/>
  <c r="J26" i="9713"/>
  <c r="I26" i="9713"/>
  <c r="G26" i="9713"/>
  <c r="H26" i="9713" s="1"/>
  <c r="D26" i="9713"/>
  <c r="C26" i="9713"/>
  <c r="W25" i="9713"/>
  <c r="V25" i="9713"/>
  <c r="T25" i="9713"/>
  <c r="Q25" i="9713"/>
  <c r="N25" i="9713"/>
  <c r="M25" i="9713"/>
  <c r="L25" i="9713"/>
  <c r="J25" i="9713"/>
  <c r="I25" i="9713"/>
  <c r="G25" i="9713"/>
  <c r="H25" i="9713" s="1"/>
  <c r="D25" i="9713"/>
  <c r="C25" i="9713"/>
  <c r="W24" i="9713"/>
  <c r="V24" i="9713"/>
  <c r="T24" i="9713"/>
  <c r="Q24" i="9713"/>
  <c r="N24" i="9713"/>
  <c r="M24" i="9713"/>
  <c r="L24" i="9713"/>
  <c r="J24" i="9713"/>
  <c r="I24" i="9713"/>
  <c r="G24" i="9713"/>
  <c r="H24" i="9713" s="1"/>
  <c r="D24" i="9713"/>
  <c r="C24" i="9713"/>
  <c r="W23" i="9713"/>
  <c r="V23" i="9713"/>
  <c r="T23" i="9713"/>
  <c r="Q23" i="9713"/>
  <c r="N23" i="9713"/>
  <c r="M23" i="9713"/>
  <c r="L23" i="9713"/>
  <c r="J23" i="9713"/>
  <c r="I23" i="9713"/>
  <c r="G23" i="9713"/>
  <c r="H23" i="9713" s="1"/>
  <c r="D23" i="9713"/>
  <c r="C23" i="9713"/>
  <c r="W22" i="9713"/>
  <c r="V22" i="9713"/>
  <c r="T22" i="9713"/>
  <c r="Q22" i="9713"/>
  <c r="N22" i="9713"/>
  <c r="M22" i="9713"/>
  <c r="L22" i="9713"/>
  <c r="J22" i="9713"/>
  <c r="I22" i="9713"/>
  <c r="G22" i="9713"/>
  <c r="H22" i="9713" s="1"/>
  <c r="D22" i="9713"/>
  <c r="C22" i="9713"/>
  <c r="W21" i="9713"/>
  <c r="V21" i="9713"/>
  <c r="T21" i="9713"/>
  <c r="Q21" i="9713"/>
  <c r="N21" i="9713"/>
  <c r="M21" i="9713"/>
  <c r="L21" i="9713"/>
  <c r="J21" i="9713"/>
  <c r="I21" i="9713"/>
  <c r="G21" i="9713"/>
  <c r="H21" i="9713" s="1"/>
  <c r="D21" i="9713"/>
  <c r="C21" i="9713"/>
  <c r="W20" i="9713"/>
  <c r="V20" i="9713"/>
  <c r="T20" i="9713"/>
  <c r="Q20" i="9713"/>
  <c r="N20" i="9713"/>
  <c r="M20" i="9713"/>
  <c r="L20" i="9713"/>
  <c r="J20" i="9713"/>
  <c r="I20" i="9713"/>
  <c r="G20" i="9713"/>
  <c r="H20" i="9713" s="1"/>
  <c r="D20" i="9713"/>
  <c r="C20" i="9713"/>
  <c r="W19" i="9713"/>
  <c r="V19" i="9713"/>
  <c r="T19" i="9713"/>
  <c r="Q19" i="9713"/>
  <c r="N19" i="9713"/>
  <c r="M19" i="9713"/>
  <c r="L19" i="9713"/>
  <c r="J19" i="9713"/>
  <c r="I19" i="9713"/>
  <c r="G19" i="9713"/>
  <c r="H19" i="9713" s="1"/>
  <c r="D19" i="9713"/>
  <c r="C19" i="9713"/>
  <c r="W18" i="9713"/>
  <c r="V18" i="9713"/>
  <c r="T18" i="9713"/>
  <c r="Q18" i="9713"/>
  <c r="N18" i="9713"/>
  <c r="M18" i="9713"/>
  <c r="L18" i="9713"/>
  <c r="J18" i="9713"/>
  <c r="I18" i="9713"/>
  <c r="G18" i="9713"/>
  <c r="H18" i="9713" s="1"/>
  <c r="D18" i="9713"/>
  <c r="C18" i="9713"/>
  <c r="W17" i="9713"/>
  <c r="V17" i="9713"/>
  <c r="T17" i="9713"/>
  <c r="Q17" i="9713"/>
  <c r="N17" i="9713"/>
  <c r="N32" i="9713" s="1"/>
  <c r="M17" i="9713"/>
  <c r="L17" i="9713"/>
  <c r="J17" i="9713"/>
  <c r="I17" i="9713"/>
  <c r="H17" i="9713"/>
  <c r="G17" i="9713"/>
  <c r="D17" i="9713"/>
  <c r="C17" i="9713"/>
  <c r="J5" i="9713"/>
  <c r="W37" i="9712"/>
  <c r="V37" i="9712"/>
  <c r="T37" i="9712"/>
  <c r="Q37" i="9712"/>
  <c r="N37" i="9712"/>
  <c r="M37" i="9712"/>
  <c r="L37" i="9712"/>
  <c r="J37" i="9712"/>
  <c r="I37" i="9712"/>
  <c r="G37" i="9712"/>
  <c r="H37" i="9712" s="1"/>
  <c r="D37" i="9712"/>
  <c r="C37" i="9712"/>
  <c r="W36" i="9712"/>
  <c r="V36" i="9712"/>
  <c r="T36" i="9712"/>
  <c r="Q36" i="9712"/>
  <c r="N36" i="9712"/>
  <c r="M36" i="9712"/>
  <c r="L36" i="9712"/>
  <c r="J36" i="9712"/>
  <c r="I36" i="9712"/>
  <c r="G36" i="9712"/>
  <c r="H36" i="9712" s="1"/>
  <c r="D36" i="9712"/>
  <c r="C36" i="9712"/>
  <c r="W34" i="9712"/>
  <c r="V34" i="9712"/>
  <c r="T34" i="9712"/>
  <c r="Q34" i="9712"/>
  <c r="N34" i="9712"/>
  <c r="M34" i="9712"/>
  <c r="L34" i="9712"/>
  <c r="J34" i="9712"/>
  <c r="I34" i="9712"/>
  <c r="G34" i="9712"/>
  <c r="H34" i="9712" s="1"/>
  <c r="D34" i="9712"/>
  <c r="C34" i="9712"/>
  <c r="L32" i="9713" l="1"/>
  <c r="M32" i="9713"/>
  <c r="W32" i="9713"/>
  <c r="H32" i="9713"/>
  <c r="W40" i="9712"/>
  <c r="V40" i="9712"/>
  <c r="T40" i="9712"/>
  <c r="Q40" i="9712"/>
  <c r="N40" i="9712"/>
  <c r="M40" i="9712"/>
  <c r="L40" i="9712"/>
  <c r="J40" i="9712"/>
  <c r="I40" i="9712"/>
  <c r="G40" i="9712"/>
  <c r="H40" i="9712" s="1"/>
  <c r="D40" i="9712"/>
  <c r="C40" i="9712"/>
  <c r="W39" i="9712"/>
  <c r="V39" i="9712"/>
  <c r="T39" i="9712"/>
  <c r="Q39" i="9712"/>
  <c r="N39" i="9712"/>
  <c r="M39" i="9712"/>
  <c r="L39" i="9712"/>
  <c r="J39" i="9712"/>
  <c r="I39" i="9712"/>
  <c r="G39" i="9712"/>
  <c r="H39" i="9712" s="1"/>
  <c r="D39" i="9712"/>
  <c r="C39" i="9712"/>
  <c r="E42" i="9712" l="1"/>
  <c r="W38" i="9712"/>
  <c r="V38" i="9712"/>
  <c r="T38" i="9712"/>
  <c r="Q38" i="9712"/>
  <c r="N38" i="9712"/>
  <c r="M38" i="9712"/>
  <c r="L38" i="9712"/>
  <c r="J38" i="9712"/>
  <c r="I38" i="9712"/>
  <c r="G38" i="9712"/>
  <c r="H38" i="9712" s="1"/>
  <c r="D38" i="9712"/>
  <c r="C38" i="9712"/>
  <c r="W35" i="9712"/>
  <c r="V35" i="9712"/>
  <c r="T35" i="9712"/>
  <c r="Q35" i="9712"/>
  <c r="N35" i="9712"/>
  <c r="M35" i="9712"/>
  <c r="L35" i="9712"/>
  <c r="J35" i="9712"/>
  <c r="I35" i="9712"/>
  <c r="G35" i="9712"/>
  <c r="H35" i="9712" s="1"/>
  <c r="D35" i="9712"/>
  <c r="C35" i="9712"/>
  <c r="W33" i="9712"/>
  <c r="V33" i="9712"/>
  <c r="T33" i="9712"/>
  <c r="Q33" i="9712"/>
  <c r="N33" i="9712"/>
  <c r="M33" i="9712"/>
  <c r="L33" i="9712"/>
  <c r="J33" i="9712"/>
  <c r="I33" i="9712"/>
  <c r="G33" i="9712"/>
  <c r="H33" i="9712" s="1"/>
  <c r="D33" i="9712"/>
  <c r="C33" i="9712"/>
  <c r="W32" i="9712"/>
  <c r="V32" i="9712"/>
  <c r="T32" i="9712"/>
  <c r="Q32" i="9712"/>
  <c r="N32" i="9712"/>
  <c r="M32" i="9712"/>
  <c r="L32" i="9712"/>
  <c r="J32" i="9712"/>
  <c r="I32" i="9712"/>
  <c r="H32" i="9712"/>
  <c r="G32" i="9712"/>
  <c r="D32" i="9712"/>
  <c r="C32" i="9712"/>
  <c r="W21" i="9712"/>
  <c r="V21" i="9712"/>
  <c r="T21" i="9712"/>
  <c r="Q21" i="9712"/>
  <c r="N21" i="9712"/>
  <c r="M21" i="9712"/>
  <c r="L21" i="9712"/>
  <c r="J21" i="9712"/>
  <c r="I21" i="9712"/>
  <c r="G21" i="9712"/>
  <c r="H21" i="9712" s="1"/>
  <c r="D21" i="9712"/>
  <c r="C21" i="9712"/>
  <c r="W20" i="9712"/>
  <c r="V20" i="9712"/>
  <c r="T20" i="9712"/>
  <c r="Q20" i="9712"/>
  <c r="N20" i="9712"/>
  <c r="M20" i="9712"/>
  <c r="L20" i="9712"/>
  <c r="J20" i="9712"/>
  <c r="I20" i="9712"/>
  <c r="H20" i="9712"/>
  <c r="G20" i="9712"/>
  <c r="D20" i="9712"/>
  <c r="C20" i="9712"/>
  <c r="E89" i="9712" l="1"/>
  <c r="V42" i="9712"/>
  <c r="U42" i="9712"/>
  <c r="T42" i="9712"/>
  <c r="S42" i="9712"/>
  <c r="R42" i="9712"/>
  <c r="Q42" i="9712"/>
  <c r="P42" i="9712"/>
  <c r="O42" i="9712"/>
  <c r="W31" i="9712"/>
  <c r="V31" i="9712"/>
  <c r="T31" i="9712"/>
  <c r="Q31" i="9712"/>
  <c r="N31" i="9712"/>
  <c r="M31" i="9712"/>
  <c r="L31" i="9712"/>
  <c r="J31" i="9712"/>
  <c r="I31" i="9712"/>
  <c r="G31" i="9712"/>
  <c r="H31" i="9712" s="1"/>
  <c r="D31" i="9712"/>
  <c r="C31" i="9712"/>
  <c r="W30" i="9712"/>
  <c r="V30" i="9712"/>
  <c r="T30" i="9712"/>
  <c r="Q30" i="9712"/>
  <c r="N30" i="9712"/>
  <c r="M30" i="9712"/>
  <c r="L30" i="9712"/>
  <c r="J30" i="9712"/>
  <c r="I30" i="9712"/>
  <c r="G30" i="9712"/>
  <c r="H30" i="9712" s="1"/>
  <c r="D30" i="9712"/>
  <c r="C30" i="9712"/>
  <c r="W29" i="9712"/>
  <c r="V29" i="9712"/>
  <c r="T29" i="9712"/>
  <c r="Q29" i="9712"/>
  <c r="N29" i="9712"/>
  <c r="M29" i="9712"/>
  <c r="L29" i="9712"/>
  <c r="J29" i="9712"/>
  <c r="I29" i="9712"/>
  <c r="G29" i="9712"/>
  <c r="H29" i="9712" s="1"/>
  <c r="D29" i="9712"/>
  <c r="C29" i="9712"/>
  <c r="W28" i="9712"/>
  <c r="V28" i="9712"/>
  <c r="T28" i="9712"/>
  <c r="Q28" i="9712"/>
  <c r="N28" i="9712"/>
  <c r="M28" i="9712"/>
  <c r="L28" i="9712"/>
  <c r="J28" i="9712"/>
  <c r="I28" i="9712"/>
  <c r="G28" i="9712"/>
  <c r="H28" i="9712" s="1"/>
  <c r="D28" i="9712"/>
  <c r="C28" i="9712"/>
  <c r="W27" i="9712"/>
  <c r="V27" i="9712"/>
  <c r="T27" i="9712"/>
  <c r="Q27" i="9712"/>
  <c r="N27" i="9712"/>
  <c r="M27" i="9712"/>
  <c r="L27" i="9712"/>
  <c r="J27" i="9712"/>
  <c r="I27" i="9712"/>
  <c r="G27" i="9712"/>
  <c r="H27" i="9712" s="1"/>
  <c r="D27" i="9712"/>
  <c r="C27" i="9712"/>
  <c r="W26" i="9712"/>
  <c r="V26" i="9712"/>
  <c r="T26" i="9712"/>
  <c r="Q26" i="9712"/>
  <c r="N26" i="9712"/>
  <c r="M26" i="9712"/>
  <c r="L26" i="9712"/>
  <c r="J26" i="9712"/>
  <c r="I26" i="9712"/>
  <c r="G26" i="9712"/>
  <c r="H26" i="9712" s="1"/>
  <c r="D26" i="9712"/>
  <c r="C26" i="9712"/>
  <c r="W25" i="9712"/>
  <c r="V25" i="9712"/>
  <c r="T25" i="9712"/>
  <c r="Q25" i="9712"/>
  <c r="N25" i="9712"/>
  <c r="M25" i="9712"/>
  <c r="L25" i="9712"/>
  <c r="J25" i="9712"/>
  <c r="I25" i="9712"/>
  <c r="G25" i="9712"/>
  <c r="H25" i="9712" s="1"/>
  <c r="D25" i="9712"/>
  <c r="C25" i="9712"/>
  <c r="W24" i="9712"/>
  <c r="V24" i="9712"/>
  <c r="T24" i="9712"/>
  <c r="Q24" i="9712"/>
  <c r="N24" i="9712"/>
  <c r="M24" i="9712"/>
  <c r="L24" i="9712"/>
  <c r="J24" i="9712"/>
  <c r="I24" i="9712"/>
  <c r="G24" i="9712"/>
  <c r="H24" i="9712" s="1"/>
  <c r="D24" i="9712"/>
  <c r="C24" i="9712"/>
  <c r="W23" i="9712"/>
  <c r="V23" i="9712"/>
  <c r="T23" i="9712"/>
  <c r="Q23" i="9712"/>
  <c r="N23" i="9712"/>
  <c r="M23" i="9712"/>
  <c r="L23" i="9712"/>
  <c r="J23" i="9712"/>
  <c r="I23" i="9712"/>
  <c r="G23" i="9712"/>
  <c r="H23" i="9712" s="1"/>
  <c r="D23" i="9712"/>
  <c r="C23" i="9712"/>
  <c r="W22" i="9712"/>
  <c r="V22" i="9712"/>
  <c r="T22" i="9712"/>
  <c r="Q22" i="9712"/>
  <c r="N22" i="9712"/>
  <c r="M22" i="9712"/>
  <c r="L22" i="9712"/>
  <c r="J22" i="9712"/>
  <c r="I22" i="9712"/>
  <c r="G22" i="9712"/>
  <c r="H22" i="9712" s="1"/>
  <c r="D22" i="9712"/>
  <c r="C22" i="9712"/>
  <c r="W19" i="9712"/>
  <c r="V19" i="9712"/>
  <c r="T19" i="9712"/>
  <c r="Q19" i="9712"/>
  <c r="N19" i="9712"/>
  <c r="M19" i="9712"/>
  <c r="L19" i="9712"/>
  <c r="J19" i="9712"/>
  <c r="I19" i="9712"/>
  <c r="G19" i="9712"/>
  <c r="H19" i="9712" s="1"/>
  <c r="D19" i="9712"/>
  <c r="C19" i="9712"/>
  <c r="W18" i="9712"/>
  <c r="V18" i="9712"/>
  <c r="T18" i="9712"/>
  <c r="Q18" i="9712"/>
  <c r="N18" i="9712"/>
  <c r="M18" i="9712"/>
  <c r="L18" i="9712"/>
  <c r="J18" i="9712"/>
  <c r="I18" i="9712"/>
  <c r="G18" i="9712"/>
  <c r="H18" i="9712" s="1"/>
  <c r="D18" i="9712"/>
  <c r="C18" i="9712"/>
  <c r="W17" i="9712"/>
  <c r="V17" i="9712"/>
  <c r="T17" i="9712"/>
  <c r="Q17" i="9712"/>
  <c r="N17" i="9712"/>
  <c r="N42" i="9712" s="1"/>
  <c r="M17" i="9712"/>
  <c r="L17" i="9712"/>
  <c r="J17" i="9712"/>
  <c r="I17" i="9712"/>
  <c r="H17" i="9712"/>
  <c r="G17" i="9712"/>
  <c r="D17" i="9712"/>
  <c r="C17" i="9712"/>
  <c r="J5" i="9712"/>
  <c r="L42" i="9712" l="1"/>
  <c r="H42" i="9712"/>
  <c r="M42" i="9712"/>
  <c r="W42" i="9712"/>
  <c r="E36" i="9711" l="1"/>
  <c r="L25" i="9711" l="1"/>
  <c r="C29" i="9711"/>
  <c r="W32" i="9711"/>
  <c r="W29" i="9711"/>
  <c r="W34" i="9711"/>
  <c r="V34" i="9711"/>
  <c r="T34" i="9711"/>
  <c r="Q34" i="9711"/>
  <c r="N34" i="9711"/>
  <c r="M34" i="9711"/>
  <c r="L34" i="9711"/>
  <c r="J34" i="9711"/>
  <c r="I34" i="9711"/>
  <c r="G34" i="9711"/>
  <c r="H34" i="9711" s="1"/>
  <c r="D34" i="9711"/>
  <c r="C34" i="9711"/>
  <c r="W33" i="9711"/>
  <c r="V33" i="9711"/>
  <c r="T33" i="9711"/>
  <c r="Q33" i="9711"/>
  <c r="N33" i="9711"/>
  <c r="M33" i="9711"/>
  <c r="L33" i="9711"/>
  <c r="J33" i="9711"/>
  <c r="I33" i="9711"/>
  <c r="G33" i="9711"/>
  <c r="H33" i="9711" s="1"/>
  <c r="D33" i="9711"/>
  <c r="C33" i="9711"/>
  <c r="V32" i="9711"/>
  <c r="T32" i="9711"/>
  <c r="Q32" i="9711"/>
  <c r="N32" i="9711"/>
  <c r="W31" i="9711"/>
  <c r="V31" i="9711"/>
  <c r="T31" i="9711"/>
  <c r="Q31" i="9711"/>
  <c r="N31" i="9711"/>
  <c r="M31" i="9711"/>
  <c r="L31" i="9711"/>
  <c r="J31" i="9711"/>
  <c r="I31" i="9711"/>
  <c r="G31" i="9711"/>
  <c r="H31" i="9711" s="1"/>
  <c r="D31" i="9711"/>
  <c r="C31" i="9711"/>
  <c r="W30" i="9711"/>
  <c r="V30" i="9711"/>
  <c r="T30" i="9711"/>
  <c r="Q30" i="9711"/>
  <c r="N30" i="9711"/>
  <c r="M30" i="9711"/>
  <c r="L30" i="9711"/>
  <c r="J30" i="9711"/>
  <c r="I30" i="9711"/>
  <c r="G30" i="9711"/>
  <c r="H30" i="9711" s="1"/>
  <c r="D30" i="9711"/>
  <c r="C30" i="9711"/>
  <c r="V29" i="9711"/>
  <c r="T29" i="9711"/>
  <c r="Q29" i="9711"/>
  <c r="N29" i="9711"/>
  <c r="J29" i="9711"/>
  <c r="W28" i="9711"/>
  <c r="V28" i="9711"/>
  <c r="T28" i="9711"/>
  <c r="Q28" i="9711"/>
  <c r="N28" i="9711"/>
  <c r="M28" i="9711"/>
  <c r="L28" i="9711"/>
  <c r="J28" i="9711"/>
  <c r="I28" i="9711"/>
  <c r="G28" i="9711"/>
  <c r="H28" i="9711" s="1"/>
  <c r="D28" i="9711"/>
  <c r="C28" i="9711"/>
  <c r="W27" i="9711"/>
  <c r="V27" i="9711"/>
  <c r="T27" i="9711"/>
  <c r="Q27" i="9711"/>
  <c r="N27" i="9711"/>
  <c r="M27" i="9711"/>
  <c r="L27" i="9711"/>
  <c r="J27" i="9711"/>
  <c r="I27" i="9711"/>
  <c r="G27" i="9711"/>
  <c r="H27" i="9711" s="1"/>
  <c r="D27" i="9711"/>
  <c r="C27" i="9711"/>
  <c r="W26" i="9711"/>
  <c r="V26" i="9711"/>
  <c r="T26" i="9711"/>
  <c r="Q26" i="9711"/>
  <c r="N26" i="9711"/>
  <c r="M26" i="9711"/>
  <c r="L26" i="9711"/>
  <c r="J26" i="9711"/>
  <c r="I26" i="9711"/>
  <c r="G26" i="9711"/>
  <c r="H26" i="9711" s="1"/>
  <c r="D26" i="9711"/>
  <c r="C26" i="9711"/>
  <c r="V25" i="9711"/>
  <c r="T25" i="9711"/>
  <c r="Q25" i="9711"/>
  <c r="N25" i="9711"/>
  <c r="W24" i="9711"/>
  <c r="V24" i="9711"/>
  <c r="T24" i="9711"/>
  <c r="Q24" i="9711"/>
  <c r="N24" i="9711"/>
  <c r="M24" i="9711"/>
  <c r="L24" i="9711"/>
  <c r="J24" i="9711"/>
  <c r="I24" i="9711"/>
  <c r="G24" i="9711"/>
  <c r="H24" i="9711" s="1"/>
  <c r="D24" i="9711"/>
  <c r="C24" i="9711"/>
  <c r="W23" i="9711"/>
  <c r="V23" i="9711"/>
  <c r="T23" i="9711"/>
  <c r="Q23" i="9711"/>
  <c r="N23" i="9711"/>
  <c r="M23" i="9711"/>
  <c r="L23" i="9711"/>
  <c r="J23" i="9711"/>
  <c r="I23" i="9711"/>
  <c r="G23" i="9711"/>
  <c r="H23" i="9711" s="1"/>
  <c r="D23" i="9711"/>
  <c r="C23" i="9711"/>
  <c r="W22" i="9711"/>
  <c r="V22" i="9711"/>
  <c r="T22" i="9711"/>
  <c r="Q22" i="9711"/>
  <c r="N22" i="9711"/>
  <c r="M22" i="9711"/>
  <c r="L22" i="9711"/>
  <c r="J22" i="9711"/>
  <c r="I22" i="9711"/>
  <c r="G22" i="9711"/>
  <c r="H22" i="9711" s="1"/>
  <c r="D22" i="9711"/>
  <c r="C22" i="9711"/>
  <c r="W21" i="9711"/>
  <c r="V21" i="9711"/>
  <c r="T21" i="9711"/>
  <c r="Q21" i="9711"/>
  <c r="N21" i="9711"/>
  <c r="M21" i="9711"/>
  <c r="L21" i="9711"/>
  <c r="J21" i="9711"/>
  <c r="I21" i="9711"/>
  <c r="G21" i="9711"/>
  <c r="H21" i="9711" s="1"/>
  <c r="D21" i="9711"/>
  <c r="C21" i="9711"/>
  <c r="W20" i="9711"/>
  <c r="V20" i="9711"/>
  <c r="T20" i="9711"/>
  <c r="Q20" i="9711"/>
  <c r="N20" i="9711"/>
  <c r="M20" i="9711"/>
  <c r="L20" i="9711"/>
  <c r="J20" i="9711"/>
  <c r="I20" i="9711"/>
  <c r="G20" i="9711"/>
  <c r="H20" i="9711" s="1"/>
  <c r="D20" i="9711"/>
  <c r="C20" i="9711"/>
  <c r="W19" i="9711"/>
  <c r="V19" i="9711"/>
  <c r="T19" i="9711"/>
  <c r="Q19" i="9711"/>
  <c r="N19" i="9711"/>
  <c r="M19" i="9711"/>
  <c r="L19" i="9711"/>
  <c r="J19" i="9711"/>
  <c r="I19" i="9711"/>
  <c r="G19" i="9711"/>
  <c r="H19" i="9711" s="1"/>
  <c r="D19" i="9711"/>
  <c r="C19" i="9711"/>
  <c r="V18" i="9711"/>
  <c r="T18" i="9711"/>
  <c r="Q18" i="9711"/>
  <c r="N18" i="9711"/>
  <c r="E81" i="9711"/>
  <c r="V36" i="9711"/>
  <c r="U36" i="9711"/>
  <c r="T36" i="9711"/>
  <c r="S36" i="9711"/>
  <c r="R36" i="9711"/>
  <c r="Q36" i="9711"/>
  <c r="P36" i="9711"/>
  <c r="O36" i="9711"/>
  <c r="W17" i="9711"/>
  <c r="V17" i="9711"/>
  <c r="T17" i="9711"/>
  <c r="Q17" i="9711"/>
  <c r="N17" i="9711"/>
  <c r="M17" i="9711"/>
  <c r="L17" i="9711"/>
  <c r="J17" i="9711"/>
  <c r="I17" i="9711"/>
  <c r="H17" i="9711"/>
  <c r="G17" i="9711"/>
  <c r="D17" i="9711"/>
  <c r="C17" i="9711"/>
  <c r="N36" i="9711"/>
  <c r="J5" i="9711"/>
  <c r="W31" i="9710"/>
  <c r="V31" i="9710"/>
  <c r="T31" i="9710"/>
  <c r="Q31" i="9710"/>
  <c r="N31" i="9710"/>
  <c r="M31" i="9710"/>
  <c r="L31" i="9710"/>
  <c r="J31" i="9710"/>
  <c r="I31" i="9710"/>
  <c r="G31" i="9710"/>
  <c r="H31" i="9710" s="1"/>
  <c r="D31" i="9710"/>
  <c r="C31" i="9710"/>
  <c r="W29" i="9710"/>
  <c r="V29" i="9710"/>
  <c r="T29" i="9710"/>
  <c r="Q29" i="9710"/>
  <c r="N29" i="9710"/>
  <c r="M29" i="9710"/>
  <c r="L29" i="9710"/>
  <c r="J29" i="9710"/>
  <c r="I29" i="9710"/>
  <c r="G29" i="9710"/>
  <c r="H29" i="9710" s="1"/>
  <c r="D29" i="9710"/>
  <c r="C29" i="9710"/>
  <c r="W28" i="9710"/>
  <c r="V28" i="9710"/>
  <c r="T28" i="9710"/>
  <c r="Q28" i="9710"/>
  <c r="N28" i="9710"/>
  <c r="M28" i="9710"/>
  <c r="L28" i="9710"/>
  <c r="J28" i="9710"/>
  <c r="I28" i="9710"/>
  <c r="G28" i="9710"/>
  <c r="H28" i="9710" s="1"/>
  <c r="D28" i="9710"/>
  <c r="C28" i="9710"/>
  <c r="W27" i="9710"/>
  <c r="V27" i="9710"/>
  <c r="T27" i="9710"/>
  <c r="Q27" i="9710"/>
  <c r="N27" i="9710"/>
  <c r="M27" i="9710"/>
  <c r="L27" i="9710"/>
  <c r="J27" i="9710"/>
  <c r="I27" i="9710"/>
  <c r="G27" i="9710"/>
  <c r="H27" i="9710" s="1"/>
  <c r="D27" i="9710"/>
  <c r="C27" i="9710"/>
  <c r="W26" i="9710"/>
  <c r="V26" i="9710"/>
  <c r="T26" i="9710"/>
  <c r="Q26" i="9710"/>
  <c r="N26" i="9710"/>
  <c r="M26" i="9710"/>
  <c r="L26" i="9710"/>
  <c r="J26" i="9710"/>
  <c r="I26" i="9710"/>
  <c r="G26" i="9710"/>
  <c r="H26" i="9710" s="1"/>
  <c r="D26" i="9710"/>
  <c r="C26" i="9710"/>
  <c r="W25" i="9710"/>
  <c r="V25" i="9710"/>
  <c r="T25" i="9710"/>
  <c r="Q25" i="9710"/>
  <c r="N25" i="9710"/>
  <c r="M25" i="9710"/>
  <c r="L25" i="9710"/>
  <c r="J25" i="9710"/>
  <c r="I25" i="9710"/>
  <c r="G25" i="9710"/>
  <c r="H25" i="9710" s="1"/>
  <c r="D25" i="9710"/>
  <c r="C25" i="9710"/>
  <c r="W24" i="9710"/>
  <c r="V24" i="9710"/>
  <c r="T24" i="9710"/>
  <c r="Q24" i="9710"/>
  <c r="N24" i="9710"/>
  <c r="M24" i="9710"/>
  <c r="L24" i="9710"/>
  <c r="J24" i="9710"/>
  <c r="I24" i="9710"/>
  <c r="G24" i="9710"/>
  <c r="H24" i="9710" s="1"/>
  <c r="D24" i="9710"/>
  <c r="C24" i="9710"/>
  <c r="W23" i="9710"/>
  <c r="V23" i="9710"/>
  <c r="T23" i="9710"/>
  <c r="Q23" i="9710"/>
  <c r="N23" i="9710"/>
  <c r="M23" i="9710"/>
  <c r="L23" i="9710"/>
  <c r="J23" i="9710"/>
  <c r="I23" i="9710"/>
  <c r="G23" i="9710"/>
  <c r="H23" i="9710" s="1"/>
  <c r="D23" i="9710"/>
  <c r="C23" i="9710"/>
  <c r="W22" i="9710"/>
  <c r="V22" i="9710"/>
  <c r="T22" i="9710"/>
  <c r="Q22" i="9710"/>
  <c r="N22" i="9710"/>
  <c r="M22" i="9710"/>
  <c r="L22" i="9710"/>
  <c r="J22" i="9710"/>
  <c r="I22" i="9710"/>
  <c r="G22" i="9710"/>
  <c r="H22" i="9710" s="1"/>
  <c r="D22" i="9710"/>
  <c r="C22" i="9710"/>
  <c r="W21" i="9710"/>
  <c r="V21" i="9710"/>
  <c r="T21" i="9710"/>
  <c r="Q21" i="9710"/>
  <c r="N21" i="9710"/>
  <c r="M21" i="9710"/>
  <c r="L21" i="9710"/>
  <c r="J21" i="9710"/>
  <c r="I21" i="9710"/>
  <c r="G21" i="9710"/>
  <c r="H21" i="9710" s="1"/>
  <c r="D21" i="9710"/>
  <c r="C21" i="9710"/>
  <c r="E78" i="9710"/>
  <c r="V33" i="9710"/>
  <c r="U33" i="9710"/>
  <c r="T33" i="9710"/>
  <c r="S33" i="9710"/>
  <c r="R33" i="9710"/>
  <c r="Q33" i="9710"/>
  <c r="P33" i="9710"/>
  <c r="O33" i="9710"/>
  <c r="E33" i="9710"/>
  <c r="W30" i="9710"/>
  <c r="V30" i="9710"/>
  <c r="T30" i="9710"/>
  <c r="Q30" i="9710"/>
  <c r="N30" i="9710"/>
  <c r="M30" i="9710"/>
  <c r="L30" i="9710"/>
  <c r="J30" i="9710"/>
  <c r="I30" i="9710"/>
  <c r="G30" i="9710"/>
  <c r="H30" i="9710" s="1"/>
  <c r="D30" i="9710"/>
  <c r="C30" i="9710"/>
  <c r="W20" i="9710"/>
  <c r="V20" i="9710"/>
  <c r="T20" i="9710"/>
  <c r="Q20" i="9710"/>
  <c r="N20" i="9710"/>
  <c r="M20" i="9710"/>
  <c r="L20" i="9710"/>
  <c r="J20" i="9710"/>
  <c r="I20" i="9710"/>
  <c r="H20" i="9710"/>
  <c r="G20" i="9710"/>
  <c r="D20" i="9710"/>
  <c r="C20" i="9710"/>
  <c r="W19" i="9710"/>
  <c r="V19" i="9710"/>
  <c r="T19" i="9710"/>
  <c r="Q19" i="9710"/>
  <c r="N19" i="9710"/>
  <c r="M19" i="9710"/>
  <c r="L19" i="9710"/>
  <c r="J19" i="9710"/>
  <c r="I19" i="9710"/>
  <c r="G19" i="9710"/>
  <c r="H19" i="9710" s="1"/>
  <c r="D19" i="9710"/>
  <c r="C19" i="9710"/>
  <c r="W18" i="9710"/>
  <c r="V18" i="9710"/>
  <c r="T18" i="9710"/>
  <c r="Q18" i="9710"/>
  <c r="N18" i="9710"/>
  <c r="M18" i="9710"/>
  <c r="L18" i="9710"/>
  <c r="J18" i="9710"/>
  <c r="I18" i="9710"/>
  <c r="G18" i="9710"/>
  <c r="H18" i="9710" s="1"/>
  <c r="D18" i="9710"/>
  <c r="C18" i="9710"/>
  <c r="W17" i="9710"/>
  <c r="V17" i="9710"/>
  <c r="T17" i="9710"/>
  <c r="Q17" i="9710"/>
  <c r="N17" i="9710"/>
  <c r="N33" i="9710" s="1"/>
  <c r="M17" i="9710"/>
  <c r="L17" i="9710"/>
  <c r="J17" i="9710"/>
  <c r="I17" i="9710"/>
  <c r="H17" i="9710"/>
  <c r="G17" i="9710"/>
  <c r="D17" i="9710"/>
  <c r="C17" i="9710"/>
  <c r="J5" i="9710"/>
  <c r="D25" i="9711" l="1"/>
  <c r="C32" i="9711"/>
  <c r="J25" i="9711"/>
  <c r="J32" i="9711"/>
  <c r="G25" i="9711"/>
  <c r="H25" i="9711" s="1"/>
  <c r="M25" i="9711"/>
  <c r="D29" i="9711"/>
  <c r="L29" i="9711"/>
  <c r="D32" i="9711"/>
  <c r="L32" i="9711"/>
  <c r="I25" i="9711"/>
  <c r="W25" i="9711"/>
  <c r="G29" i="9711"/>
  <c r="H29" i="9711" s="1"/>
  <c r="M29" i="9711"/>
  <c r="G32" i="9711"/>
  <c r="H32" i="9711" s="1"/>
  <c r="M32" i="9711"/>
  <c r="C25" i="9711"/>
  <c r="I29" i="9711"/>
  <c r="I32" i="9711"/>
  <c r="W33" i="9710"/>
  <c r="L33" i="9710"/>
  <c r="M33" i="9710"/>
  <c r="H33" i="9710"/>
  <c r="W27" i="9709"/>
  <c r="V27" i="9709"/>
  <c r="T27" i="9709"/>
  <c r="Q27" i="9709"/>
  <c r="N27" i="9709"/>
  <c r="M27" i="9709"/>
  <c r="L27" i="9709"/>
  <c r="J27" i="9709"/>
  <c r="I27" i="9709"/>
  <c r="G27" i="9709"/>
  <c r="H27" i="9709" s="1"/>
  <c r="D27" i="9709"/>
  <c r="C27" i="9709"/>
  <c r="W20" i="9709" l="1"/>
  <c r="W23" i="9709"/>
  <c r="W18" i="9709"/>
  <c r="W36" i="9709"/>
  <c r="V36" i="9709"/>
  <c r="T36" i="9709"/>
  <c r="Q36" i="9709"/>
  <c r="N36" i="9709"/>
  <c r="M36" i="9709"/>
  <c r="L36" i="9709"/>
  <c r="J36" i="9709"/>
  <c r="I36" i="9709"/>
  <c r="G36" i="9709"/>
  <c r="H36" i="9709" s="1"/>
  <c r="D36" i="9709"/>
  <c r="C36" i="9709"/>
  <c r="W35" i="9709"/>
  <c r="V35" i="9709"/>
  <c r="T35" i="9709"/>
  <c r="Q35" i="9709"/>
  <c r="N35" i="9709"/>
  <c r="M35" i="9709"/>
  <c r="L35" i="9709"/>
  <c r="J35" i="9709"/>
  <c r="I35" i="9709"/>
  <c r="G35" i="9709"/>
  <c r="H35" i="9709" s="1"/>
  <c r="D35" i="9709"/>
  <c r="C35" i="9709"/>
  <c r="W34" i="9709"/>
  <c r="V34" i="9709"/>
  <c r="T34" i="9709"/>
  <c r="Q34" i="9709"/>
  <c r="N34" i="9709"/>
  <c r="M34" i="9709"/>
  <c r="L34" i="9709"/>
  <c r="J34" i="9709"/>
  <c r="I34" i="9709"/>
  <c r="G34" i="9709"/>
  <c r="H34" i="9709" s="1"/>
  <c r="D34" i="9709"/>
  <c r="C34" i="9709"/>
  <c r="W33" i="9709"/>
  <c r="V33" i="9709"/>
  <c r="T33" i="9709"/>
  <c r="Q33" i="9709"/>
  <c r="N33" i="9709"/>
  <c r="M33" i="9709"/>
  <c r="L33" i="9709"/>
  <c r="J33" i="9709"/>
  <c r="I33" i="9709"/>
  <c r="G33" i="9709"/>
  <c r="H33" i="9709" s="1"/>
  <c r="D33" i="9709"/>
  <c r="C33" i="9709"/>
  <c r="W32" i="9709"/>
  <c r="V32" i="9709"/>
  <c r="T32" i="9709"/>
  <c r="Q32" i="9709"/>
  <c r="N32" i="9709"/>
  <c r="M32" i="9709"/>
  <c r="L32" i="9709"/>
  <c r="J32" i="9709"/>
  <c r="I32" i="9709"/>
  <c r="G32" i="9709"/>
  <c r="H32" i="9709" s="1"/>
  <c r="D32" i="9709"/>
  <c r="C32" i="9709"/>
  <c r="W31" i="9709"/>
  <c r="V31" i="9709"/>
  <c r="T31" i="9709"/>
  <c r="Q31" i="9709"/>
  <c r="N31" i="9709"/>
  <c r="M31" i="9709"/>
  <c r="L31" i="9709"/>
  <c r="J31" i="9709"/>
  <c r="I31" i="9709"/>
  <c r="G31" i="9709"/>
  <c r="H31" i="9709" s="1"/>
  <c r="D31" i="9709"/>
  <c r="C31" i="9709"/>
  <c r="W30" i="9709"/>
  <c r="V30" i="9709"/>
  <c r="T30" i="9709"/>
  <c r="Q30" i="9709"/>
  <c r="N30" i="9709"/>
  <c r="M30" i="9709"/>
  <c r="L30" i="9709"/>
  <c r="J30" i="9709"/>
  <c r="I30" i="9709"/>
  <c r="G30" i="9709"/>
  <c r="H30" i="9709" s="1"/>
  <c r="D30" i="9709"/>
  <c r="C30" i="9709"/>
  <c r="W29" i="9709"/>
  <c r="V29" i="9709"/>
  <c r="T29" i="9709"/>
  <c r="Q29" i="9709"/>
  <c r="N29" i="9709"/>
  <c r="M29" i="9709"/>
  <c r="L29" i="9709"/>
  <c r="J29" i="9709"/>
  <c r="I29" i="9709"/>
  <c r="G29" i="9709"/>
  <c r="H29" i="9709" s="1"/>
  <c r="D29" i="9709"/>
  <c r="C29" i="9709"/>
  <c r="W28" i="9709"/>
  <c r="V28" i="9709"/>
  <c r="T28" i="9709"/>
  <c r="Q28" i="9709"/>
  <c r="N28" i="9709"/>
  <c r="M28" i="9709"/>
  <c r="L28" i="9709"/>
  <c r="J28" i="9709"/>
  <c r="I28" i="9709"/>
  <c r="G28" i="9709"/>
  <c r="H28" i="9709" s="1"/>
  <c r="D28" i="9709"/>
  <c r="C28" i="9709"/>
  <c r="V23" i="9709"/>
  <c r="T23" i="9709"/>
  <c r="Q23" i="9709"/>
  <c r="N23" i="9709"/>
  <c r="C23" i="9709"/>
  <c r="W22" i="9709"/>
  <c r="V22" i="9709"/>
  <c r="T22" i="9709"/>
  <c r="Q22" i="9709"/>
  <c r="N22" i="9709"/>
  <c r="M22" i="9709"/>
  <c r="L22" i="9709"/>
  <c r="J22" i="9709"/>
  <c r="I22" i="9709"/>
  <c r="G22" i="9709"/>
  <c r="H22" i="9709" s="1"/>
  <c r="D22" i="9709"/>
  <c r="C22" i="9709"/>
  <c r="W21" i="9709"/>
  <c r="V21" i="9709"/>
  <c r="T21" i="9709"/>
  <c r="Q21" i="9709"/>
  <c r="N21" i="9709"/>
  <c r="M21" i="9709"/>
  <c r="L21" i="9709"/>
  <c r="J21" i="9709"/>
  <c r="I21" i="9709"/>
  <c r="G21" i="9709"/>
  <c r="H21" i="9709" s="1"/>
  <c r="D21" i="9709"/>
  <c r="C21" i="9709"/>
  <c r="V20" i="9709"/>
  <c r="T20" i="9709"/>
  <c r="Q20" i="9709"/>
  <c r="N20" i="9709"/>
  <c r="J20" i="9709"/>
  <c r="C20" i="9709"/>
  <c r="W24" i="9709"/>
  <c r="V24" i="9709"/>
  <c r="T24" i="9709"/>
  <c r="Q24" i="9709"/>
  <c r="N24" i="9709"/>
  <c r="M24" i="9709"/>
  <c r="L24" i="9709"/>
  <c r="J24" i="9709"/>
  <c r="I24" i="9709"/>
  <c r="H24" i="9709"/>
  <c r="G24" i="9709"/>
  <c r="D24" i="9709"/>
  <c r="C24" i="9709"/>
  <c r="W19" i="9709"/>
  <c r="V19" i="9709"/>
  <c r="T19" i="9709"/>
  <c r="Q19" i="9709"/>
  <c r="N19" i="9709"/>
  <c r="M19" i="9709"/>
  <c r="L19" i="9709"/>
  <c r="J19" i="9709"/>
  <c r="I19" i="9709"/>
  <c r="G19" i="9709"/>
  <c r="H19" i="9709" s="1"/>
  <c r="D19" i="9709"/>
  <c r="C19" i="9709"/>
  <c r="V18" i="9709"/>
  <c r="T18" i="9709"/>
  <c r="Q18" i="9709"/>
  <c r="N18" i="9709"/>
  <c r="L18" i="9709"/>
  <c r="J18" i="9709"/>
  <c r="D18" i="9709"/>
  <c r="C18" i="9709"/>
  <c r="W17" i="9709"/>
  <c r="V17" i="9709"/>
  <c r="T17" i="9709"/>
  <c r="Q17" i="9709"/>
  <c r="N17" i="9709"/>
  <c r="N39" i="9709" s="1"/>
  <c r="M17" i="9709"/>
  <c r="L17" i="9709"/>
  <c r="J17" i="9709"/>
  <c r="I17" i="9709"/>
  <c r="H17" i="9709"/>
  <c r="G17" i="9709"/>
  <c r="D17" i="9709"/>
  <c r="C17" i="9709"/>
  <c r="E84" i="9709"/>
  <c r="V39" i="9709"/>
  <c r="U39" i="9709"/>
  <c r="T39" i="9709"/>
  <c r="S39" i="9709"/>
  <c r="R39" i="9709"/>
  <c r="Q39" i="9709"/>
  <c r="P39" i="9709"/>
  <c r="O39" i="9709"/>
  <c r="E39" i="9709"/>
  <c r="W38" i="9709"/>
  <c r="V38" i="9709"/>
  <c r="T38" i="9709"/>
  <c r="Q38" i="9709"/>
  <c r="N38" i="9709"/>
  <c r="M38" i="9709"/>
  <c r="L38" i="9709"/>
  <c r="J38" i="9709"/>
  <c r="I38" i="9709"/>
  <c r="H38" i="9709"/>
  <c r="G38" i="9709"/>
  <c r="D38" i="9709"/>
  <c r="C38" i="9709"/>
  <c r="W37" i="9709"/>
  <c r="V37" i="9709"/>
  <c r="T37" i="9709"/>
  <c r="Q37" i="9709"/>
  <c r="N37" i="9709"/>
  <c r="M37" i="9709"/>
  <c r="L37" i="9709"/>
  <c r="J37" i="9709"/>
  <c r="I37" i="9709"/>
  <c r="H37" i="9709"/>
  <c r="G37" i="9709"/>
  <c r="D37" i="9709"/>
  <c r="C37" i="9709"/>
  <c r="W26" i="9709"/>
  <c r="V26" i="9709"/>
  <c r="T26" i="9709"/>
  <c r="Q26" i="9709"/>
  <c r="N26" i="9709"/>
  <c r="M26" i="9709"/>
  <c r="L26" i="9709"/>
  <c r="J26" i="9709"/>
  <c r="I26" i="9709"/>
  <c r="G26" i="9709"/>
  <c r="H26" i="9709" s="1"/>
  <c r="D26" i="9709"/>
  <c r="C26" i="9709"/>
  <c r="W25" i="9709"/>
  <c r="V25" i="9709"/>
  <c r="T25" i="9709"/>
  <c r="Q25" i="9709"/>
  <c r="N25" i="9709"/>
  <c r="M25" i="9709"/>
  <c r="L25" i="9709"/>
  <c r="J25" i="9709"/>
  <c r="I25" i="9709"/>
  <c r="G25" i="9709"/>
  <c r="H25" i="9709" s="1"/>
  <c r="D25" i="9709"/>
  <c r="C25" i="9709"/>
  <c r="J5" i="9709"/>
  <c r="J19" i="9707"/>
  <c r="W21" i="9707"/>
  <c r="V21" i="9707"/>
  <c r="T21" i="9707"/>
  <c r="Q21" i="9707"/>
  <c r="N21" i="9707"/>
  <c r="M21" i="9707"/>
  <c r="L21" i="9707"/>
  <c r="J21" i="9707"/>
  <c r="I21" i="9707"/>
  <c r="G21" i="9707"/>
  <c r="H21" i="9707" s="1"/>
  <c r="D21" i="9707"/>
  <c r="C21" i="9707"/>
  <c r="W20" i="9707"/>
  <c r="V20" i="9707"/>
  <c r="T20" i="9707"/>
  <c r="Q20" i="9707"/>
  <c r="N20" i="9707"/>
  <c r="M20" i="9707"/>
  <c r="L20" i="9707"/>
  <c r="J20" i="9707"/>
  <c r="I20" i="9707"/>
  <c r="G20" i="9707"/>
  <c r="H20" i="9707" s="1"/>
  <c r="D20" i="9707"/>
  <c r="C20" i="9707"/>
  <c r="V19" i="9707"/>
  <c r="T19" i="9707"/>
  <c r="Q19" i="9707"/>
  <c r="N19" i="9707"/>
  <c r="L19" i="9707"/>
  <c r="D19" i="9707"/>
  <c r="D20" i="9709" l="1"/>
  <c r="L20" i="9709"/>
  <c r="D23" i="9709"/>
  <c r="L23" i="9709"/>
  <c r="L39" i="9709" s="1"/>
  <c r="J23" i="9709"/>
  <c r="G20" i="9709"/>
  <c r="H20" i="9709" s="1"/>
  <c r="M20" i="9709"/>
  <c r="G23" i="9709"/>
  <c r="H23" i="9709" s="1"/>
  <c r="M23" i="9709"/>
  <c r="I20" i="9709"/>
  <c r="I23" i="9709"/>
  <c r="G18" i="9709"/>
  <c r="H18" i="9709" s="1"/>
  <c r="M18" i="9709"/>
  <c r="I18" i="9709"/>
  <c r="W39" i="9709"/>
  <c r="G19" i="9707"/>
  <c r="H19" i="9707" s="1"/>
  <c r="M19" i="9707"/>
  <c r="I19" i="9707"/>
  <c r="W19" i="9707"/>
  <c r="C19" i="9707"/>
  <c r="M39" i="9709" l="1"/>
  <c r="H39" i="9709"/>
  <c r="E72" i="9708"/>
  <c r="V27" i="9708"/>
  <c r="U27" i="9708"/>
  <c r="T27" i="9708"/>
  <c r="S27" i="9708"/>
  <c r="R27" i="9708"/>
  <c r="Q27" i="9708"/>
  <c r="P27" i="9708"/>
  <c r="O27" i="9708"/>
  <c r="E27" i="9708"/>
  <c r="W26" i="9708"/>
  <c r="V26" i="9708"/>
  <c r="T26" i="9708"/>
  <c r="Q26" i="9708"/>
  <c r="N26" i="9708"/>
  <c r="M26" i="9708"/>
  <c r="L26" i="9708"/>
  <c r="J26" i="9708"/>
  <c r="I26" i="9708"/>
  <c r="H26" i="9708"/>
  <c r="G26" i="9708"/>
  <c r="D26" i="9708"/>
  <c r="C26" i="9708"/>
  <c r="W25" i="9708"/>
  <c r="V25" i="9708"/>
  <c r="T25" i="9708"/>
  <c r="Q25" i="9708"/>
  <c r="N25" i="9708"/>
  <c r="M25" i="9708"/>
  <c r="L25" i="9708"/>
  <c r="J25" i="9708"/>
  <c r="I25" i="9708"/>
  <c r="H25" i="9708"/>
  <c r="G25" i="9708"/>
  <c r="D25" i="9708"/>
  <c r="C25" i="9708"/>
  <c r="W24" i="9708"/>
  <c r="V24" i="9708"/>
  <c r="T24" i="9708"/>
  <c r="Q24" i="9708"/>
  <c r="N24" i="9708"/>
  <c r="M24" i="9708"/>
  <c r="L24" i="9708"/>
  <c r="J24" i="9708"/>
  <c r="I24" i="9708"/>
  <c r="G24" i="9708"/>
  <c r="H24" i="9708" s="1"/>
  <c r="D24" i="9708"/>
  <c r="C24" i="9708"/>
  <c r="W23" i="9708"/>
  <c r="V23" i="9708"/>
  <c r="T23" i="9708"/>
  <c r="Q23" i="9708"/>
  <c r="N23" i="9708"/>
  <c r="M23" i="9708"/>
  <c r="L23" i="9708"/>
  <c r="J23" i="9708"/>
  <c r="I23" i="9708"/>
  <c r="G23" i="9708"/>
  <c r="H23" i="9708" s="1"/>
  <c r="D23" i="9708"/>
  <c r="C23" i="9708"/>
  <c r="W22" i="9708"/>
  <c r="V22" i="9708"/>
  <c r="T22" i="9708"/>
  <c r="Q22" i="9708"/>
  <c r="N22" i="9708"/>
  <c r="M22" i="9708"/>
  <c r="L22" i="9708"/>
  <c r="J22" i="9708"/>
  <c r="I22" i="9708"/>
  <c r="G22" i="9708"/>
  <c r="H22" i="9708" s="1"/>
  <c r="D22" i="9708"/>
  <c r="C22" i="9708"/>
  <c r="W21" i="9708"/>
  <c r="V21" i="9708"/>
  <c r="T21" i="9708"/>
  <c r="Q21" i="9708"/>
  <c r="N21" i="9708"/>
  <c r="M21" i="9708"/>
  <c r="L21" i="9708"/>
  <c r="J21" i="9708"/>
  <c r="I21" i="9708"/>
  <c r="G21" i="9708"/>
  <c r="H21" i="9708" s="1"/>
  <c r="D21" i="9708"/>
  <c r="C21" i="9708"/>
  <c r="W20" i="9708"/>
  <c r="V20" i="9708"/>
  <c r="T20" i="9708"/>
  <c r="Q20" i="9708"/>
  <c r="N20" i="9708"/>
  <c r="M20" i="9708"/>
  <c r="L20" i="9708"/>
  <c r="J20" i="9708"/>
  <c r="I20" i="9708"/>
  <c r="G20" i="9708"/>
  <c r="H20" i="9708" s="1"/>
  <c r="D20" i="9708"/>
  <c r="C20" i="9708"/>
  <c r="W19" i="9708"/>
  <c r="V19" i="9708"/>
  <c r="T19" i="9708"/>
  <c r="Q19" i="9708"/>
  <c r="N19" i="9708"/>
  <c r="M19" i="9708"/>
  <c r="L19" i="9708"/>
  <c r="J19" i="9708"/>
  <c r="I19" i="9708"/>
  <c r="G19" i="9708"/>
  <c r="H19" i="9708" s="1"/>
  <c r="D19" i="9708"/>
  <c r="C19" i="9708"/>
  <c r="W18" i="9708"/>
  <c r="V18" i="9708"/>
  <c r="T18" i="9708"/>
  <c r="Q18" i="9708"/>
  <c r="N18" i="9708"/>
  <c r="M18" i="9708"/>
  <c r="L18" i="9708"/>
  <c r="J18" i="9708"/>
  <c r="I18" i="9708"/>
  <c r="G18" i="9708"/>
  <c r="H18" i="9708" s="1"/>
  <c r="D18" i="9708"/>
  <c r="C18" i="9708"/>
  <c r="W17" i="9708"/>
  <c r="V17" i="9708"/>
  <c r="T17" i="9708"/>
  <c r="Q17" i="9708"/>
  <c r="N17" i="9708"/>
  <c r="N27" i="9708" s="1"/>
  <c r="M17" i="9708"/>
  <c r="L17" i="9708"/>
  <c r="J17" i="9708"/>
  <c r="I17" i="9708"/>
  <c r="H17" i="9708"/>
  <c r="G17" i="9708"/>
  <c r="D17" i="9708"/>
  <c r="C17" i="9708"/>
  <c r="J5" i="9708"/>
  <c r="E78" i="9707"/>
  <c r="V33" i="9707"/>
  <c r="U33" i="9707"/>
  <c r="T33" i="9707"/>
  <c r="S33" i="9707"/>
  <c r="R33" i="9707"/>
  <c r="Q33" i="9707"/>
  <c r="P33" i="9707"/>
  <c r="O33" i="9707"/>
  <c r="E33" i="9707"/>
  <c r="W32" i="9707"/>
  <c r="V32" i="9707"/>
  <c r="T32" i="9707"/>
  <c r="Q32" i="9707"/>
  <c r="N32" i="9707"/>
  <c r="M32" i="9707"/>
  <c r="L32" i="9707"/>
  <c r="J32" i="9707"/>
  <c r="I32" i="9707"/>
  <c r="H32" i="9707"/>
  <c r="G32" i="9707"/>
  <c r="D32" i="9707"/>
  <c r="C32" i="9707"/>
  <c r="W23" i="9707"/>
  <c r="V23" i="9707"/>
  <c r="T23" i="9707"/>
  <c r="Q23" i="9707"/>
  <c r="N23" i="9707"/>
  <c r="M23" i="9707"/>
  <c r="L23" i="9707"/>
  <c r="J23" i="9707"/>
  <c r="I23" i="9707"/>
  <c r="G23" i="9707"/>
  <c r="H23" i="9707" s="1"/>
  <c r="D23" i="9707"/>
  <c r="C23" i="9707"/>
  <c r="W31" i="9707"/>
  <c r="V31" i="9707"/>
  <c r="T31" i="9707"/>
  <c r="Q31" i="9707"/>
  <c r="N31" i="9707"/>
  <c r="M31" i="9707"/>
  <c r="L31" i="9707"/>
  <c r="J31" i="9707"/>
  <c r="I31" i="9707"/>
  <c r="G31" i="9707"/>
  <c r="H31" i="9707" s="1"/>
  <c r="D31" i="9707"/>
  <c r="C31" i="9707"/>
  <c r="W30" i="9707"/>
  <c r="V30" i="9707"/>
  <c r="T30" i="9707"/>
  <c r="Q30" i="9707"/>
  <c r="N30" i="9707"/>
  <c r="M30" i="9707"/>
  <c r="L30" i="9707"/>
  <c r="J30" i="9707"/>
  <c r="I30" i="9707"/>
  <c r="G30" i="9707"/>
  <c r="H30" i="9707" s="1"/>
  <c r="D30" i="9707"/>
  <c r="C30" i="9707"/>
  <c r="W29" i="9707"/>
  <c r="V29" i="9707"/>
  <c r="T29" i="9707"/>
  <c r="Q29" i="9707"/>
  <c r="N29" i="9707"/>
  <c r="M29" i="9707"/>
  <c r="L29" i="9707"/>
  <c r="J29" i="9707"/>
  <c r="I29" i="9707"/>
  <c r="G29" i="9707"/>
  <c r="H29" i="9707" s="1"/>
  <c r="D29" i="9707"/>
  <c r="C29" i="9707"/>
  <c r="W28" i="9707"/>
  <c r="V28" i="9707"/>
  <c r="T28" i="9707"/>
  <c r="Q28" i="9707"/>
  <c r="N28" i="9707"/>
  <c r="M28" i="9707"/>
  <c r="L28" i="9707"/>
  <c r="J28" i="9707"/>
  <c r="I28" i="9707"/>
  <c r="G28" i="9707"/>
  <c r="H28" i="9707" s="1"/>
  <c r="D28" i="9707"/>
  <c r="C28" i="9707"/>
  <c r="W27" i="9707"/>
  <c r="V27" i="9707"/>
  <c r="T27" i="9707"/>
  <c r="Q27" i="9707"/>
  <c r="N27" i="9707"/>
  <c r="M27" i="9707"/>
  <c r="L27" i="9707"/>
  <c r="J27" i="9707"/>
  <c r="I27" i="9707"/>
  <c r="G27" i="9707"/>
  <c r="H27" i="9707" s="1"/>
  <c r="D27" i="9707"/>
  <c r="C27" i="9707"/>
  <c r="W26" i="9707"/>
  <c r="V26" i="9707"/>
  <c r="T26" i="9707"/>
  <c r="Q26" i="9707"/>
  <c r="N26" i="9707"/>
  <c r="M26" i="9707"/>
  <c r="L26" i="9707"/>
  <c r="J26" i="9707"/>
  <c r="I26" i="9707"/>
  <c r="G26" i="9707"/>
  <c r="H26" i="9707" s="1"/>
  <c r="D26" i="9707"/>
  <c r="C26" i="9707"/>
  <c r="W25" i="9707"/>
  <c r="V25" i="9707"/>
  <c r="T25" i="9707"/>
  <c r="Q25" i="9707"/>
  <c r="N25" i="9707"/>
  <c r="M25" i="9707"/>
  <c r="L25" i="9707"/>
  <c r="J25" i="9707"/>
  <c r="I25" i="9707"/>
  <c r="G25" i="9707"/>
  <c r="H25" i="9707" s="1"/>
  <c r="D25" i="9707"/>
  <c r="C25" i="9707"/>
  <c r="W24" i="9707"/>
  <c r="V24" i="9707"/>
  <c r="T24" i="9707"/>
  <c r="Q24" i="9707"/>
  <c r="N24" i="9707"/>
  <c r="M24" i="9707"/>
  <c r="L24" i="9707"/>
  <c r="J24" i="9707"/>
  <c r="I24" i="9707"/>
  <c r="G24" i="9707"/>
  <c r="H24" i="9707" s="1"/>
  <c r="D24" i="9707"/>
  <c r="C24" i="9707"/>
  <c r="W18" i="9707"/>
  <c r="V18" i="9707"/>
  <c r="T18" i="9707"/>
  <c r="Q18" i="9707"/>
  <c r="N18" i="9707"/>
  <c r="M18" i="9707"/>
  <c r="L18" i="9707"/>
  <c r="J18" i="9707"/>
  <c r="I18" i="9707"/>
  <c r="G18" i="9707"/>
  <c r="H18" i="9707" s="1"/>
  <c r="D18" i="9707"/>
  <c r="C18" i="9707"/>
  <c r="W17" i="9707"/>
  <c r="V17" i="9707"/>
  <c r="T17" i="9707"/>
  <c r="Q17" i="9707"/>
  <c r="N17" i="9707"/>
  <c r="N33" i="9707" s="1"/>
  <c r="M17" i="9707"/>
  <c r="L17" i="9707"/>
  <c r="J17" i="9707"/>
  <c r="I17" i="9707"/>
  <c r="H17" i="9707"/>
  <c r="G17" i="9707"/>
  <c r="D17" i="9707"/>
  <c r="C17" i="9707"/>
  <c r="J5" i="9707"/>
  <c r="W41" i="9706"/>
  <c r="V41" i="9706"/>
  <c r="T41" i="9706"/>
  <c r="Q41" i="9706"/>
  <c r="N41" i="9706"/>
  <c r="M41" i="9706"/>
  <c r="L41" i="9706"/>
  <c r="J41" i="9706"/>
  <c r="I41" i="9706"/>
  <c r="G41" i="9706"/>
  <c r="H41" i="9706" s="1"/>
  <c r="D41" i="9706"/>
  <c r="C41" i="9706"/>
  <c r="W40" i="9706"/>
  <c r="V40" i="9706"/>
  <c r="T40" i="9706"/>
  <c r="Q40" i="9706"/>
  <c r="N40" i="9706"/>
  <c r="M40" i="9706"/>
  <c r="L40" i="9706"/>
  <c r="J40" i="9706"/>
  <c r="I40" i="9706"/>
  <c r="G40" i="9706"/>
  <c r="H40" i="9706" s="1"/>
  <c r="D40" i="9706"/>
  <c r="C40" i="9706"/>
  <c r="W39" i="9706"/>
  <c r="V39" i="9706"/>
  <c r="T39" i="9706"/>
  <c r="Q39" i="9706"/>
  <c r="N39" i="9706"/>
  <c r="M39" i="9706"/>
  <c r="L39" i="9706"/>
  <c r="J39" i="9706"/>
  <c r="I39" i="9706"/>
  <c r="G39" i="9706"/>
  <c r="H39" i="9706" s="1"/>
  <c r="D39" i="9706"/>
  <c r="C39" i="9706"/>
  <c r="W38" i="9706"/>
  <c r="V38" i="9706"/>
  <c r="T38" i="9706"/>
  <c r="Q38" i="9706"/>
  <c r="N38" i="9706"/>
  <c r="M38" i="9706"/>
  <c r="L38" i="9706"/>
  <c r="J38" i="9706"/>
  <c r="I38" i="9706"/>
  <c r="G38" i="9706"/>
  <c r="H38" i="9706" s="1"/>
  <c r="D38" i="9706"/>
  <c r="C38" i="9706"/>
  <c r="W37" i="9706"/>
  <c r="V37" i="9706"/>
  <c r="T37" i="9706"/>
  <c r="Q37" i="9706"/>
  <c r="N37" i="9706"/>
  <c r="M37" i="9706"/>
  <c r="L37" i="9706"/>
  <c r="J37" i="9706"/>
  <c r="I37" i="9706"/>
  <c r="G37" i="9706"/>
  <c r="H37" i="9706" s="1"/>
  <c r="D37" i="9706"/>
  <c r="C37" i="9706"/>
  <c r="W36" i="9706"/>
  <c r="V36" i="9706"/>
  <c r="T36" i="9706"/>
  <c r="Q36" i="9706"/>
  <c r="N36" i="9706"/>
  <c r="M36" i="9706"/>
  <c r="L36" i="9706"/>
  <c r="J36" i="9706"/>
  <c r="I36" i="9706"/>
  <c r="G36" i="9706"/>
  <c r="H36" i="9706" s="1"/>
  <c r="D36" i="9706"/>
  <c r="C36" i="9706"/>
  <c r="W35" i="9706"/>
  <c r="V35" i="9706"/>
  <c r="T35" i="9706"/>
  <c r="Q35" i="9706"/>
  <c r="N35" i="9706"/>
  <c r="M35" i="9706"/>
  <c r="L35" i="9706"/>
  <c r="J35" i="9706"/>
  <c r="I35" i="9706"/>
  <c r="G35" i="9706"/>
  <c r="H35" i="9706" s="1"/>
  <c r="D35" i="9706"/>
  <c r="C35" i="9706"/>
  <c r="W34" i="9706"/>
  <c r="V34" i="9706"/>
  <c r="T34" i="9706"/>
  <c r="Q34" i="9706"/>
  <c r="N34" i="9706"/>
  <c r="M34" i="9706"/>
  <c r="L34" i="9706"/>
  <c r="J34" i="9706"/>
  <c r="I34" i="9706"/>
  <c r="G34" i="9706"/>
  <c r="H34" i="9706" s="1"/>
  <c r="D34" i="9706"/>
  <c r="C34" i="9706"/>
  <c r="W33" i="9706"/>
  <c r="V33" i="9706"/>
  <c r="T33" i="9706"/>
  <c r="Q33" i="9706"/>
  <c r="N33" i="9706"/>
  <c r="M33" i="9706"/>
  <c r="L33" i="9706"/>
  <c r="J33" i="9706"/>
  <c r="I33" i="9706"/>
  <c r="G33" i="9706"/>
  <c r="H33" i="9706" s="1"/>
  <c r="D33" i="9706"/>
  <c r="C33" i="9706"/>
  <c r="W32" i="9706"/>
  <c r="V32" i="9706"/>
  <c r="T32" i="9706"/>
  <c r="Q32" i="9706"/>
  <c r="N32" i="9706"/>
  <c r="M32" i="9706"/>
  <c r="L32" i="9706"/>
  <c r="J32" i="9706"/>
  <c r="I32" i="9706"/>
  <c r="G32" i="9706"/>
  <c r="H32" i="9706" s="1"/>
  <c r="D32" i="9706"/>
  <c r="C32" i="9706"/>
  <c r="W31" i="9706"/>
  <c r="V31" i="9706"/>
  <c r="T31" i="9706"/>
  <c r="Q31" i="9706"/>
  <c r="N31" i="9706"/>
  <c r="M31" i="9706"/>
  <c r="L31" i="9706"/>
  <c r="J31" i="9706"/>
  <c r="I31" i="9706"/>
  <c r="G31" i="9706"/>
  <c r="H31" i="9706" s="1"/>
  <c r="D31" i="9706"/>
  <c r="C31" i="9706"/>
  <c r="W30" i="9706"/>
  <c r="V30" i="9706"/>
  <c r="T30" i="9706"/>
  <c r="Q30" i="9706"/>
  <c r="N30" i="9706"/>
  <c r="M30" i="9706"/>
  <c r="L30" i="9706"/>
  <c r="J30" i="9706"/>
  <c r="I30" i="9706"/>
  <c r="G30" i="9706"/>
  <c r="H30" i="9706" s="1"/>
  <c r="D30" i="9706"/>
  <c r="C30" i="9706"/>
  <c r="W29" i="9706"/>
  <c r="V29" i="9706"/>
  <c r="T29" i="9706"/>
  <c r="Q29" i="9706"/>
  <c r="N29" i="9706"/>
  <c r="M29" i="9706"/>
  <c r="L29" i="9706"/>
  <c r="J29" i="9706"/>
  <c r="I29" i="9706"/>
  <c r="G29" i="9706"/>
  <c r="H29" i="9706" s="1"/>
  <c r="D29" i="9706"/>
  <c r="C29" i="9706"/>
  <c r="W28" i="9706"/>
  <c r="V28" i="9706"/>
  <c r="T28" i="9706"/>
  <c r="Q28" i="9706"/>
  <c r="N28" i="9706"/>
  <c r="M28" i="9706"/>
  <c r="L28" i="9706"/>
  <c r="J28" i="9706"/>
  <c r="I28" i="9706"/>
  <c r="G28" i="9706"/>
  <c r="H28" i="9706" s="1"/>
  <c r="D28" i="9706"/>
  <c r="C28" i="9706"/>
  <c r="W27" i="9706"/>
  <c r="V27" i="9706"/>
  <c r="T27" i="9706"/>
  <c r="Q27" i="9706"/>
  <c r="N27" i="9706"/>
  <c r="M27" i="9706"/>
  <c r="L27" i="9706"/>
  <c r="J27" i="9706"/>
  <c r="I27" i="9706"/>
  <c r="G27" i="9706"/>
  <c r="H27" i="9706" s="1"/>
  <c r="D27" i="9706"/>
  <c r="C27" i="9706"/>
  <c r="L27" i="9708" l="1"/>
  <c r="W27" i="9708"/>
  <c r="M27" i="9708"/>
  <c r="L33" i="9707"/>
  <c r="M33" i="9707"/>
  <c r="W33" i="9707"/>
  <c r="H27" i="9708"/>
  <c r="H33" i="9707"/>
  <c r="E91" i="9706"/>
  <c r="V46" i="9706"/>
  <c r="U46" i="9706"/>
  <c r="T46" i="9706"/>
  <c r="S46" i="9706"/>
  <c r="R46" i="9706"/>
  <c r="Q46" i="9706"/>
  <c r="P46" i="9706"/>
  <c r="O46" i="9706"/>
  <c r="E46" i="9706"/>
  <c r="W45" i="9706"/>
  <c r="V45" i="9706"/>
  <c r="T45" i="9706"/>
  <c r="Q45" i="9706"/>
  <c r="N45" i="9706"/>
  <c r="M45" i="9706"/>
  <c r="L45" i="9706"/>
  <c r="J45" i="9706"/>
  <c r="I45" i="9706"/>
  <c r="H45" i="9706"/>
  <c r="G45" i="9706"/>
  <c r="D45" i="9706"/>
  <c r="C45" i="9706"/>
  <c r="W44" i="9706"/>
  <c r="V44" i="9706"/>
  <c r="T44" i="9706"/>
  <c r="Q44" i="9706"/>
  <c r="N44" i="9706"/>
  <c r="M44" i="9706"/>
  <c r="L44" i="9706"/>
  <c r="J44" i="9706"/>
  <c r="I44" i="9706"/>
  <c r="G44" i="9706"/>
  <c r="H44" i="9706" s="1"/>
  <c r="D44" i="9706"/>
  <c r="C44" i="9706"/>
  <c r="W43" i="9706"/>
  <c r="V43" i="9706"/>
  <c r="T43" i="9706"/>
  <c r="Q43" i="9706"/>
  <c r="N43" i="9706"/>
  <c r="M43" i="9706"/>
  <c r="L43" i="9706"/>
  <c r="J43" i="9706"/>
  <c r="I43" i="9706"/>
  <c r="G43" i="9706"/>
  <c r="H43" i="9706" s="1"/>
  <c r="D43" i="9706"/>
  <c r="C43" i="9706"/>
  <c r="W42" i="9706"/>
  <c r="V42" i="9706"/>
  <c r="T42" i="9706"/>
  <c r="Q42" i="9706"/>
  <c r="N42" i="9706"/>
  <c r="M42" i="9706"/>
  <c r="L42" i="9706"/>
  <c r="J42" i="9706"/>
  <c r="I42" i="9706"/>
  <c r="H42" i="9706"/>
  <c r="G42" i="9706"/>
  <c r="D42" i="9706"/>
  <c r="C42" i="9706"/>
  <c r="W26" i="9706"/>
  <c r="V26" i="9706"/>
  <c r="T26" i="9706"/>
  <c r="Q26" i="9706"/>
  <c r="N26" i="9706"/>
  <c r="M26" i="9706"/>
  <c r="L26" i="9706"/>
  <c r="J26" i="9706"/>
  <c r="I26" i="9706"/>
  <c r="G26" i="9706"/>
  <c r="H26" i="9706" s="1"/>
  <c r="D26" i="9706"/>
  <c r="C26" i="9706"/>
  <c r="W25" i="9706"/>
  <c r="V25" i="9706"/>
  <c r="T25" i="9706"/>
  <c r="Q25" i="9706"/>
  <c r="N25" i="9706"/>
  <c r="M25" i="9706"/>
  <c r="L25" i="9706"/>
  <c r="J25" i="9706"/>
  <c r="I25" i="9706"/>
  <c r="G25" i="9706"/>
  <c r="H25" i="9706" s="1"/>
  <c r="D25" i="9706"/>
  <c r="C25" i="9706"/>
  <c r="W24" i="9706"/>
  <c r="V24" i="9706"/>
  <c r="T24" i="9706"/>
  <c r="Q24" i="9706"/>
  <c r="N24" i="9706"/>
  <c r="M24" i="9706"/>
  <c r="L24" i="9706"/>
  <c r="J24" i="9706"/>
  <c r="I24" i="9706"/>
  <c r="G24" i="9706"/>
  <c r="H24" i="9706" s="1"/>
  <c r="D24" i="9706"/>
  <c r="C24" i="9706"/>
  <c r="W23" i="9706"/>
  <c r="V23" i="9706"/>
  <c r="T23" i="9706"/>
  <c r="Q23" i="9706"/>
  <c r="N23" i="9706"/>
  <c r="M23" i="9706"/>
  <c r="L23" i="9706"/>
  <c r="J23" i="9706"/>
  <c r="I23" i="9706"/>
  <c r="G23" i="9706"/>
  <c r="H23" i="9706" s="1"/>
  <c r="D23" i="9706"/>
  <c r="C23" i="9706"/>
  <c r="W22" i="9706"/>
  <c r="V22" i="9706"/>
  <c r="T22" i="9706"/>
  <c r="Q22" i="9706"/>
  <c r="N22" i="9706"/>
  <c r="M22" i="9706"/>
  <c r="L22" i="9706"/>
  <c r="J22" i="9706"/>
  <c r="I22" i="9706"/>
  <c r="G22" i="9706"/>
  <c r="H22" i="9706" s="1"/>
  <c r="D22" i="9706"/>
  <c r="C22" i="9706"/>
  <c r="W21" i="9706"/>
  <c r="V21" i="9706"/>
  <c r="T21" i="9706"/>
  <c r="Q21" i="9706"/>
  <c r="N21" i="9706"/>
  <c r="M21" i="9706"/>
  <c r="L21" i="9706"/>
  <c r="J21" i="9706"/>
  <c r="I21" i="9706"/>
  <c r="G21" i="9706"/>
  <c r="H21" i="9706" s="1"/>
  <c r="D21" i="9706"/>
  <c r="C21" i="9706"/>
  <c r="W20" i="9706"/>
  <c r="V20" i="9706"/>
  <c r="T20" i="9706"/>
  <c r="Q20" i="9706"/>
  <c r="N20" i="9706"/>
  <c r="M20" i="9706"/>
  <c r="L20" i="9706"/>
  <c r="J20" i="9706"/>
  <c r="I20" i="9706"/>
  <c r="G20" i="9706"/>
  <c r="H20" i="9706" s="1"/>
  <c r="D20" i="9706"/>
  <c r="C20" i="9706"/>
  <c r="W19" i="9706"/>
  <c r="V19" i="9706"/>
  <c r="T19" i="9706"/>
  <c r="Q19" i="9706"/>
  <c r="N19" i="9706"/>
  <c r="M19" i="9706"/>
  <c r="L19" i="9706"/>
  <c r="J19" i="9706"/>
  <c r="I19" i="9706"/>
  <c r="G19" i="9706"/>
  <c r="H19" i="9706" s="1"/>
  <c r="D19" i="9706"/>
  <c r="C19" i="9706"/>
  <c r="W18" i="9706"/>
  <c r="V18" i="9706"/>
  <c r="T18" i="9706"/>
  <c r="Q18" i="9706"/>
  <c r="N18" i="9706"/>
  <c r="M18" i="9706"/>
  <c r="L18" i="9706"/>
  <c r="J18" i="9706"/>
  <c r="I18" i="9706"/>
  <c r="G18" i="9706"/>
  <c r="H18" i="9706" s="1"/>
  <c r="D18" i="9706"/>
  <c r="C18" i="9706"/>
  <c r="W17" i="9706"/>
  <c r="V17" i="9706"/>
  <c r="T17" i="9706"/>
  <c r="Q17" i="9706"/>
  <c r="N17" i="9706"/>
  <c r="N46" i="9706" s="1"/>
  <c r="M17" i="9706"/>
  <c r="L17" i="9706"/>
  <c r="J17" i="9706"/>
  <c r="I17" i="9706"/>
  <c r="H17" i="9706"/>
  <c r="G17" i="9706"/>
  <c r="D17" i="9706"/>
  <c r="C17" i="9706"/>
  <c r="J5" i="9706"/>
  <c r="L46" i="9706" l="1"/>
  <c r="W46" i="9706"/>
  <c r="M46" i="9706"/>
  <c r="H46" i="9706"/>
  <c r="W29" i="9705" l="1"/>
  <c r="V29" i="9705"/>
  <c r="T29" i="9705"/>
  <c r="Q29" i="9705"/>
  <c r="N29" i="9705"/>
  <c r="M29" i="9705"/>
  <c r="L29" i="9705"/>
  <c r="J29" i="9705"/>
  <c r="I29" i="9705"/>
  <c r="H29" i="9705"/>
  <c r="G29" i="9705"/>
  <c r="D29" i="9705"/>
  <c r="C29" i="9705"/>
  <c r="W33" i="9705"/>
  <c r="V33" i="9705"/>
  <c r="T33" i="9705"/>
  <c r="Q33" i="9705"/>
  <c r="N33" i="9705"/>
  <c r="M33" i="9705"/>
  <c r="L33" i="9705"/>
  <c r="J33" i="9705"/>
  <c r="I33" i="9705"/>
  <c r="G33" i="9705"/>
  <c r="H33" i="9705" s="1"/>
  <c r="D33" i="9705"/>
  <c r="C33" i="9705"/>
  <c r="W32" i="9705"/>
  <c r="V32" i="9705"/>
  <c r="T32" i="9705"/>
  <c r="Q32" i="9705"/>
  <c r="N32" i="9705"/>
  <c r="M32" i="9705"/>
  <c r="L32" i="9705"/>
  <c r="J32" i="9705"/>
  <c r="I32" i="9705"/>
  <c r="G32" i="9705"/>
  <c r="H32" i="9705" s="1"/>
  <c r="D32" i="9705"/>
  <c r="C32" i="9705"/>
  <c r="W31" i="9705"/>
  <c r="V31" i="9705"/>
  <c r="T31" i="9705"/>
  <c r="Q31" i="9705"/>
  <c r="N31" i="9705"/>
  <c r="M31" i="9705"/>
  <c r="L31" i="9705"/>
  <c r="J31" i="9705"/>
  <c r="I31" i="9705"/>
  <c r="G31" i="9705"/>
  <c r="H31" i="9705" s="1"/>
  <c r="D31" i="9705"/>
  <c r="C31" i="9705"/>
  <c r="W30" i="9705"/>
  <c r="V30" i="9705"/>
  <c r="T30" i="9705"/>
  <c r="Q30" i="9705"/>
  <c r="N30" i="9705"/>
  <c r="M30" i="9705"/>
  <c r="L30" i="9705"/>
  <c r="J30" i="9705"/>
  <c r="I30" i="9705"/>
  <c r="G30" i="9705"/>
  <c r="H30" i="9705" s="1"/>
  <c r="D30" i="9705"/>
  <c r="C30" i="9705"/>
  <c r="W28" i="9705"/>
  <c r="V28" i="9705"/>
  <c r="T28" i="9705"/>
  <c r="Q28" i="9705"/>
  <c r="N28" i="9705"/>
  <c r="M28" i="9705"/>
  <c r="L28" i="9705"/>
  <c r="J28" i="9705"/>
  <c r="I28" i="9705"/>
  <c r="G28" i="9705"/>
  <c r="H28" i="9705" s="1"/>
  <c r="D28" i="9705"/>
  <c r="C28" i="9705"/>
  <c r="W27" i="9705"/>
  <c r="V27" i="9705"/>
  <c r="T27" i="9705"/>
  <c r="Q27" i="9705"/>
  <c r="N27" i="9705"/>
  <c r="M27" i="9705"/>
  <c r="L27" i="9705"/>
  <c r="J27" i="9705"/>
  <c r="I27" i="9705"/>
  <c r="G27" i="9705"/>
  <c r="H27" i="9705" s="1"/>
  <c r="D27" i="9705"/>
  <c r="C27" i="9705"/>
  <c r="W26" i="9705"/>
  <c r="V26" i="9705"/>
  <c r="T26" i="9705"/>
  <c r="Q26" i="9705"/>
  <c r="N26" i="9705"/>
  <c r="M26" i="9705"/>
  <c r="L26" i="9705"/>
  <c r="J26" i="9705"/>
  <c r="I26" i="9705"/>
  <c r="G26" i="9705"/>
  <c r="H26" i="9705" s="1"/>
  <c r="D26" i="9705"/>
  <c r="C26" i="9705"/>
  <c r="E80" i="9705" l="1"/>
  <c r="V35" i="9705"/>
  <c r="U35" i="9705"/>
  <c r="T35" i="9705"/>
  <c r="S35" i="9705"/>
  <c r="R35" i="9705"/>
  <c r="Q35" i="9705"/>
  <c r="P35" i="9705"/>
  <c r="O35" i="9705"/>
  <c r="E35" i="9705"/>
  <c r="W34" i="9705"/>
  <c r="V34" i="9705"/>
  <c r="T34" i="9705"/>
  <c r="Q34" i="9705"/>
  <c r="N34" i="9705"/>
  <c r="M34" i="9705"/>
  <c r="L34" i="9705"/>
  <c r="J34" i="9705"/>
  <c r="I34" i="9705"/>
  <c r="H34" i="9705"/>
  <c r="G34" i="9705"/>
  <c r="D34" i="9705"/>
  <c r="C34" i="9705"/>
  <c r="W25" i="9705"/>
  <c r="V25" i="9705"/>
  <c r="T25" i="9705"/>
  <c r="Q25" i="9705"/>
  <c r="N25" i="9705"/>
  <c r="M25" i="9705"/>
  <c r="L25" i="9705"/>
  <c r="J25" i="9705"/>
  <c r="I25" i="9705"/>
  <c r="G25" i="9705"/>
  <c r="H25" i="9705" s="1"/>
  <c r="D25" i="9705"/>
  <c r="C25" i="9705"/>
  <c r="W24" i="9705"/>
  <c r="V24" i="9705"/>
  <c r="T24" i="9705"/>
  <c r="Q24" i="9705"/>
  <c r="N24" i="9705"/>
  <c r="M24" i="9705"/>
  <c r="L24" i="9705"/>
  <c r="J24" i="9705"/>
  <c r="I24" i="9705"/>
  <c r="G24" i="9705"/>
  <c r="H24" i="9705" s="1"/>
  <c r="D24" i="9705"/>
  <c r="C24" i="9705"/>
  <c r="W23" i="9705"/>
  <c r="V23" i="9705"/>
  <c r="T23" i="9705"/>
  <c r="Q23" i="9705"/>
  <c r="N23" i="9705"/>
  <c r="M23" i="9705"/>
  <c r="L23" i="9705"/>
  <c r="J23" i="9705"/>
  <c r="I23" i="9705"/>
  <c r="G23" i="9705"/>
  <c r="H23" i="9705" s="1"/>
  <c r="D23" i="9705"/>
  <c r="C23" i="9705"/>
  <c r="W22" i="9705"/>
  <c r="V22" i="9705"/>
  <c r="T22" i="9705"/>
  <c r="Q22" i="9705"/>
  <c r="N22" i="9705"/>
  <c r="M22" i="9705"/>
  <c r="L22" i="9705"/>
  <c r="J22" i="9705"/>
  <c r="I22" i="9705"/>
  <c r="G22" i="9705"/>
  <c r="H22" i="9705" s="1"/>
  <c r="D22" i="9705"/>
  <c r="C22" i="9705"/>
  <c r="W21" i="9705"/>
  <c r="V21" i="9705"/>
  <c r="T21" i="9705"/>
  <c r="Q21" i="9705"/>
  <c r="N21" i="9705"/>
  <c r="M21" i="9705"/>
  <c r="L21" i="9705"/>
  <c r="J21" i="9705"/>
  <c r="I21" i="9705"/>
  <c r="G21" i="9705"/>
  <c r="H21" i="9705" s="1"/>
  <c r="D21" i="9705"/>
  <c r="C21" i="9705"/>
  <c r="W20" i="9705"/>
  <c r="V20" i="9705"/>
  <c r="T20" i="9705"/>
  <c r="Q20" i="9705"/>
  <c r="N20" i="9705"/>
  <c r="M20" i="9705"/>
  <c r="L20" i="9705"/>
  <c r="J20" i="9705"/>
  <c r="I20" i="9705"/>
  <c r="G20" i="9705"/>
  <c r="H20" i="9705" s="1"/>
  <c r="D20" i="9705"/>
  <c r="C20" i="9705"/>
  <c r="W19" i="9705"/>
  <c r="V19" i="9705"/>
  <c r="T19" i="9705"/>
  <c r="Q19" i="9705"/>
  <c r="N19" i="9705"/>
  <c r="M19" i="9705"/>
  <c r="L19" i="9705"/>
  <c r="J19" i="9705"/>
  <c r="I19" i="9705"/>
  <c r="G19" i="9705"/>
  <c r="H19" i="9705" s="1"/>
  <c r="D19" i="9705"/>
  <c r="C19" i="9705"/>
  <c r="W18" i="9705"/>
  <c r="V18" i="9705"/>
  <c r="T18" i="9705"/>
  <c r="Q18" i="9705"/>
  <c r="N18" i="9705"/>
  <c r="M18" i="9705"/>
  <c r="L18" i="9705"/>
  <c r="J18" i="9705"/>
  <c r="I18" i="9705"/>
  <c r="G18" i="9705"/>
  <c r="H18" i="9705" s="1"/>
  <c r="D18" i="9705"/>
  <c r="C18" i="9705"/>
  <c r="W17" i="9705"/>
  <c r="V17" i="9705"/>
  <c r="T17" i="9705"/>
  <c r="Q17" i="9705"/>
  <c r="N17" i="9705"/>
  <c r="N35" i="9705" s="1"/>
  <c r="M17" i="9705"/>
  <c r="L17" i="9705"/>
  <c r="J17" i="9705"/>
  <c r="I17" i="9705"/>
  <c r="H17" i="9705"/>
  <c r="G17" i="9705"/>
  <c r="D17" i="9705"/>
  <c r="C17" i="9705"/>
  <c r="J5" i="9705"/>
  <c r="W32" i="9704"/>
  <c r="V32" i="9704"/>
  <c r="T32" i="9704"/>
  <c r="Q32" i="9704"/>
  <c r="N32" i="9704"/>
  <c r="M32" i="9704"/>
  <c r="L32" i="9704"/>
  <c r="J32" i="9704"/>
  <c r="I32" i="9704"/>
  <c r="G32" i="9704"/>
  <c r="D32" i="9704"/>
  <c r="C32" i="9704"/>
  <c r="W31" i="9704"/>
  <c r="V31" i="9704"/>
  <c r="T31" i="9704"/>
  <c r="Q31" i="9704"/>
  <c r="N31" i="9704"/>
  <c r="M31" i="9704"/>
  <c r="L31" i="9704"/>
  <c r="J31" i="9704"/>
  <c r="I31" i="9704"/>
  <c r="G31" i="9704"/>
  <c r="D31" i="9704"/>
  <c r="C31" i="9704"/>
  <c r="W30" i="9704"/>
  <c r="V30" i="9704"/>
  <c r="T30" i="9704"/>
  <c r="Q30" i="9704"/>
  <c r="N30" i="9704"/>
  <c r="M30" i="9704"/>
  <c r="L30" i="9704"/>
  <c r="J30" i="9704"/>
  <c r="I30" i="9704"/>
  <c r="G30" i="9704"/>
  <c r="H30" i="9704" s="1"/>
  <c r="D30" i="9704"/>
  <c r="C30" i="9704"/>
  <c r="W29" i="9704"/>
  <c r="V29" i="9704"/>
  <c r="T29" i="9704"/>
  <c r="Q29" i="9704"/>
  <c r="N29" i="9704"/>
  <c r="M29" i="9704"/>
  <c r="L29" i="9704"/>
  <c r="J29" i="9704"/>
  <c r="I29" i="9704"/>
  <c r="G29" i="9704"/>
  <c r="H29" i="9704" s="1"/>
  <c r="D29" i="9704"/>
  <c r="C29" i="9704"/>
  <c r="W28" i="9704"/>
  <c r="V28" i="9704"/>
  <c r="T28" i="9704"/>
  <c r="Q28" i="9704"/>
  <c r="N28" i="9704"/>
  <c r="M28" i="9704"/>
  <c r="L28" i="9704"/>
  <c r="J28" i="9704"/>
  <c r="I28" i="9704"/>
  <c r="G28" i="9704"/>
  <c r="D28" i="9704"/>
  <c r="C28" i="9704"/>
  <c r="W27" i="9704"/>
  <c r="V27" i="9704"/>
  <c r="T27" i="9704"/>
  <c r="Q27" i="9704"/>
  <c r="N27" i="9704"/>
  <c r="M27" i="9704"/>
  <c r="L27" i="9704"/>
  <c r="J27" i="9704"/>
  <c r="I27" i="9704"/>
  <c r="G27" i="9704"/>
  <c r="D27" i="9704"/>
  <c r="C27" i="9704"/>
  <c r="W26" i="9704"/>
  <c r="V26" i="9704"/>
  <c r="T26" i="9704"/>
  <c r="Q26" i="9704"/>
  <c r="N26" i="9704"/>
  <c r="M26" i="9704"/>
  <c r="L26" i="9704"/>
  <c r="J26" i="9704"/>
  <c r="I26" i="9704"/>
  <c r="G26" i="9704"/>
  <c r="H26" i="9704" s="1"/>
  <c r="D26" i="9704"/>
  <c r="C26" i="9704"/>
  <c r="W25" i="9704"/>
  <c r="V25" i="9704"/>
  <c r="T25" i="9704"/>
  <c r="Q25" i="9704"/>
  <c r="N25" i="9704"/>
  <c r="M25" i="9704"/>
  <c r="L25" i="9704"/>
  <c r="J25" i="9704"/>
  <c r="I25" i="9704"/>
  <c r="G25" i="9704"/>
  <c r="H25" i="9704" s="1"/>
  <c r="D25" i="9704"/>
  <c r="C25" i="9704"/>
  <c r="W24" i="9704"/>
  <c r="V24" i="9704"/>
  <c r="T24" i="9704"/>
  <c r="Q24" i="9704"/>
  <c r="N24" i="9704"/>
  <c r="M24" i="9704"/>
  <c r="L24" i="9704"/>
  <c r="J24" i="9704"/>
  <c r="I24" i="9704"/>
  <c r="G24" i="9704"/>
  <c r="D24" i="9704"/>
  <c r="C24" i="9704"/>
  <c r="W23" i="9704"/>
  <c r="V23" i="9704"/>
  <c r="T23" i="9704"/>
  <c r="Q23" i="9704"/>
  <c r="N23" i="9704"/>
  <c r="M23" i="9704"/>
  <c r="L23" i="9704"/>
  <c r="J23" i="9704"/>
  <c r="I23" i="9704"/>
  <c r="G23" i="9704"/>
  <c r="H23" i="9704" s="1"/>
  <c r="D23" i="9704"/>
  <c r="C23" i="9704"/>
  <c r="W22" i="9704"/>
  <c r="V22" i="9704"/>
  <c r="T22" i="9704"/>
  <c r="Q22" i="9704"/>
  <c r="N22" i="9704"/>
  <c r="M22" i="9704"/>
  <c r="L22" i="9704"/>
  <c r="J22" i="9704"/>
  <c r="I22" i="9704"/>
  <c r="G22" i="9704"/>
  <c r="D22" i="9704"/>
  <c r="C22" i="9704"/>
  <c r="W21" i="9704"/>
  <c r="V21" i="9704"/>
  <c r="T21" i="9704"/>
  <c r="Q21" i="9704"/>
  <c r="N21" i="9704"/>
  <c r="M21" i="9704"/>
  <c r="L21" i="9704"/>
  <c r="J21" i="9704"/>
  <c r="I21" i="9704"/>
  <c r="G21" i="9704"/>
  <c r="H21" i="9704" s="1"/>
  <c r="D21" i="9704"/>
  <c r="C21" i="9704"/>
  <c r="W20" i="9704"/>
  <c r="V20" i="9704"/>
  <c r="T20" i="9704"/>
  <c r="Q20" i="9704"/>
  <c r="N20" i="9704"/>
  <c r="M20" i="9704"/>
  <c r="L20" i="9704"/>
  <c r="J20" i="9704"/>
  <c r="I20" i="9704"/>
  <c r="G20" i="9704"/>
  <c r="H20" i="9704" s="1"/>
  <c r="D20" i="9704"/>
  <c r="C20" i="9704"/>
  <c r="W19" i="9704"/>
  <c r="V19" i="9704"/>
  <c r="T19" i="9704"/>
  <c r="Q19" i="9704"/>
  <c r="N19" i="9704"/>
  <c r="M19" i="9704"/>
  <c r="L19" i="9704"/>
  <c r="J19" i="9704"/>
  <c r="I19" i="9704"/>
  <c r="G19" i="9704"/>
  <c r="H19" i="9704" s="1"/>
  <c r="D19" i="9704"/>
  <c r="C19" i="9704"/>
  <c r="W18" i="9704"/>
  <c r="V18" i="9704"/>
  <c r="T18" i="9704"/>
  <c r="Q18" i="9704"/>
  <c r="N18" i="9704"/>
  <c r="M18" i="9704"/>
  <c r="M33" i="9704" s="1"/>
  <c r="L18" i="9704"/>
  <c r="J18" i="9704"/>
  <c r="I18" i="9704"/>
  <c r="H18" i="9704"/>
  <c r="D18" i="9704"/>
  <c r="C18" i="9704"/>
  <c r="W17" i="9704"/>
  <c r="W33" i="9704" s="1"/>
  <c r="V17" i="9704"/>
  <c r="T17" i="9704"/>
  <c r="Q17" i="9704"/>
  <c r="N17" i="9704"/>
  <c r="N33" i="9704" s="1"/>
  <c r="M17" i="9704"/>
  <c r="L17" i="9704"/>
  <c r="J17" i="9704"/>
  <c r="I17" i="9704"/>
  <c r="D17" i="9704"/>
  <c r="C17" i="9704"/>
  <c r="E78" i="9704"/>
  <c r="V33" i="9704"/>
  <c r="U33" i="9704"/>
  <c r="T33" i="9704"/>
  <c r="S33" i="9704"/>
  <c r="R33" i="9704"/>
  <c r="Q33" i="9704"/>
  <c r="P33" i="9704"/>
  <c r="O33" i="9704"/>
  <c r="E33" i="9704"/>
  <c r="H32" i="9704"/>
  <c r="H31" i="9704"/>
  <c r="H28" i="9704"/>
  <c r="H27" i="9704"/>
  <c r="H24" i="9704"/>
  <c r="H22" i="9704"/>
  <c r="H17" i="9704"/>
  <c r="J5" i="9704"/>
  <c r="L33" i="9704" l="1"/>
  <c r="H35" i="9705"/>
  <c r="L35" i="9705"/>
  <c r="W35" i="9705"/>
  <c r="M35" i="9705"/>
  <c r="H33" i="9704"/>
  <c r="E73" i="9703"/>
  <c r="V28" i="9703"/>
  <c r="U28" i="9703"/>
  <c r="T28" i="9703"/>
  <c r="S28" i="9703"/>
  <c r="R28" i="9703"/>
  <c r="Q28" i="9703"/>
  <c r="P28" i="9703"/>
  <c r="O28" i="9703"/>
  <c r="E28" i="9703"/>
  <c r="W27" i="9703"/>
  <c r="V27" i="9703"/>
  <c r="T27" i="9703"/>
  <c r="Q27" i="9703"/>
  <c r="N27" i="9703"/>
  <c r="M27" i="9703"/>
  <c r="L27" i="9703"/>
  <c r="J27" i="9703"/>
  <c r="I27" i="9703"/>
  <c r="H27" i="9703"/>
  <c r="G27" i="9703"/>
  <c r="D27" i="9703"/>
  <c r="C27" i="9703"/>
  <c r="W26" i="9703"/>
  <c r="V26" i="9703"/>
  <c r="T26" i="9703"/>
  <c r="Q26" i="9703"/>
  <c r="N26" i="9703"/>
  <c r="M26" i="9703"/>
  <c r="L26" i="9703"/>
  <c r="J26" i="9703"/>
  <c r="I26" i="9703"/>
  <c r="G26" i="9703"/>
  <c r="H26" i="9703" s="1"/>
  <c r="D26" i="9703"/>
  <c r="C26" i="9703"/>
  <c r="W25" i="9703"/>
  <c r="V25" i="9703"/>
  <c r="T25" i="9703"/>
  <c r="Q25" i="9703"/>
  <c r="N25" i="9703"/>
  <c r="M25" i="9703"/>
  <c r="L25" i="9703"/>
  <c r="J25" i="9703"/>
  <c r="I25" i="9703"/>
  <c r="G25" i="9703"/>
  <c r="H25" i="9703" s="1"/>
  <c r="D25" i="9703"/>
  <c r="C25" i="9703"/>
  <c r="W24" i="9703"/>
  <c r="V24" i="9703"/>
  <c r="T24" i="9703"/>
  <c r="Q24" i="9703"/>
  <c r="N24" i="9703"/>
  <c r="M24" i="9703"/>
  <c r="L24" i="9703"/>
  <c r="J24" i="9703"/>
  <c r="I24" i="9703"/>
  <c r="G24" i="9703"/>
  <c r="H24" i="9703" s="1"/>
  <c r="D24" i="9703"/>
  <c r="C24" i="9703"/>
  <c r="W23" i="9703"/>
  <c r="V23" i="9703"/>
  <c r="T23" i="9703"/>
  <c r="Q23" i="9703"/>
  <c r="N23" i="9703"/>
  <c r="M23" i="9703"/>
  <c r="L23" i="9703"/>
  <c r="J23" i="9703"/>
  <c r="I23" i="9703"/>
  <c r="G23" i="9703"/>
  <c r="H23" i="9703" s="1"/>
  <c r="D23" i="9703"/>
  <c r="C23" i="9703"/>
  <c r="W22" i="9703"/>
  <c r="V22" i="9703"/>
  <c r="T22" i="9703"/>
  <c r="Q22" i="9703"/>
  <c r="N22" i="9703"/>
  <c r="M22" i="9703"/>
  <c r="L22" i="9703"/>
  <c r="J22" i="9703"/>
  <c r="I22" i="9703"/>
  <c r="G22" i="9703"/>
  <c r="H22" i="9703" s="1"/>
  <c r="D22" i="9703"/>
  <c r="C22" i="9703"/>
  <c r="W21" i="9703"/>
  <c r="V21" i="9703"/>
  <c r="T21" i="9703"/>
  <c r="Q21" i="9703"/>
  <c r="N21" i="9703"/>
  <c r="M21" i="9703"/>
  <c r="L21" i="9703"/>
  <c r="J21" i="9703"/>
  <c r="I21" i="9703"/>
  <c r="G21" i="9703"/>
  <c r="H21" i="9703" s="1"/>
  <c r="D21" i="9703"/>
  <c r="C21" i="9703"/>
  <c r="W20" i="9703"/>
  <c r="V20" i="9703"/>
  <c r="T20" i="9703"/>
  <c r="Q20" i="9703"/>
  <c r="N20" i="9703"/>
  <c r="M20" i="9703"/>
  <c r="L20" i="9703"/>
  <c r="J20" i="9703"/>
  <c r="I20" i="9703"/>
  <c r="G20" i="9703"/>
  <c r="H20" i="9703" s="1"/>
  <c r="D20" i="9703"/>
  <c r="C20" i="9703"/>
  <c r="W19" i="9703"/>
  <c r="V19" i="9703"/>
  <c r="T19" i="9703"/>
  <c r="Q19" i="9703"/>
  <c r="N19" i="9703"/>
  <c r="M19" i="9703"/>
  <c r="L19" i="9703"/>
  <c r="J19" i="9703"/>
  <c r="I19" i="9703"/>
  <c r="G19" i="9703"/>
  <c r="H19" i="9703" s="1"/>
  <c r="D19" i="9703"/>
  <c r="C19" i="9703"/>
  <c r="W18" i="9703"/>
  <c r="V18" i="9703"/>
  <c r="T18" i="9703"/>
  <c r="Q18" i="9703"/>
  <c r="N18" i="9703"/>
  <c r="M18" i="9703"/>
  <c r="L18" i="9703"/>
  <c r="J18" i="9703"/>
  <c r="I18" i="9703"/>
  <c r="G18" i="9703"/>
  <c r="H18" i="9703" s="1"/>
  <c r="D18" i="9703"/>
  <c r="C18" i="9703"/>
  <c r="W17" i="9703"/>
  <c r="V17" i="9703"/>
  <c r="T17" i="9703"/>
  <c r="Q17" i="9703"/>
  <c r="N17" i="9703"/>
  <c r="N28" i="9703" s="1"/>
  <c r="M17" i="9703"/>
  <c r="L17" i="9703"/>
  <c r="J17" i="9703"/>
  <c r="I17" i="9703"/>
  <c r="H17" i="9703"/>
  <c r="G17" i="9703"/>
  <c r="D17" i="9703"/>
  <c r="C17" i="9703"/>
  <c r="J5" i="9703"/>
  <c r="L28" i="9703" l="1"/>
  <c r="W28" i="9703"/>
  <c r="M28" i="9703"/>
  <c r="H28" i="9703"/>
  <c r="AB51" i="9223" l="1"/>
  <c r="Y48" i="9223"/>
  <c r="W48" i="9223"/>
  <c r="V48" i="9223"/>
  <c r="U48" i="9223"/>
  <c r="T48" i="9223"/>
  <c r="R48" i="9223"/>
  <c r="Q48" i="9223"/>
  <c r="F48" i="9223"/>
  <c r="E48" i="9223"/>
  <c r="X47" i="9223"/>
  <c r="O47" i="9223"/>
  <c r="N47" i="9223"/>
  <c r="M47" i="9223"/>
  <c r="K47" i="9223"/>
  <c r="J47" i="9223"/>
  <c r="I47" i="9223"/>
  <c r="H47" i="9223"/>
  <c r="D47" i="9223"/>
  <c r="X46" i="9223"/>
  <c r="O46" i="9223"/>
  <c r="N46" i="9223"/>
  <c r="M46" i="9223"/>
  <c r="K46" i="9223"/>
  <c r="J46" i="9223"/>
  <c r="I46" i="9223"/>
  <c r="H46" i="9223"/>
  <c r="D46" i="9223"/>
  <c r="X45" i="9223"/>
  <c r="O45" i="9223"/>
  <c r="N45" i="9223"/>
  <c r="M45" i="9223"/>
  <c r="K45" i="9223"/>
  <c r="J45" i="9223"/>
  <c r="I45" i="9223"/>
  <c r="H45" i="9223"/>
  <c r="D45" i="9223"/>
  <c r="X44" i="9223"/>
  <c r="O44" i="9223"/>
  <c r="N44" i="9223"/>
  <c r="M44" i="9223"/>
  <c r="K44" i="9223"/>
  <c r="J44" i="9223"/>
  <c r="H44" i="9223"/>
  <c r="I44" i="9223" s="1"/>
  <c r="D44" i="9223"/>
  <c r="X43" i="9223"/>
  <c r="O43" i="9223"/>
  <c r="N43" i="9223"/>
  <c r="M43" i="9223"/>
  <c r="K43" i="9223"/>
  <c r="J43" i="9223"/>
  <c r="I43" i="9223"/>
  <c r="H43" i="9223"/>
  <c r="D43" i="9223"/>
  <c r="X42" i="9223"/>
  <c r="O42" i="9223"/>
  <c r="N42" i="9223"/>
  <c r="M42" i="9223"/>
  <c r="K42" i="9223"/>
  <c r="J42" i="9223"/>
  <c r="H42" i="9223"/>
  <c r="I42" i="9223" s="1"/>
  <c r="D42" i="9223"/>
  <c r="X41" i="9223"/>
  <c r="O41" i="9223"/>
  <c r="N41" i="9223"/>
  <c r="M41" i="9223"/>
  <c r="K41" i="9223"/>
  <c r="J41" i="9223"/>
  <c r="H41" i="9223"/>
  <c r="I41" i="9223" s="1"/>
  <c r="D41" i="9223"/>
  <c r="X40" i="9223"/>
  <c r="O40" i="9223"/>
  <c r="N40" i="9223"/>
  <c r="M40" i="9223"/>
  <c r="K40" i="9223"/>
  <c r="J40" i="9223"/>
  <c r="H40" i="9223"/>
  <c r="I40" i="9223" s="1"/>
  <c r="D40" i="9223"/>
  <c r="X39" i="9223"/>
  <c r="O39" i="9223"/>
  <c r="N39" i="9223"/>
  <c r="M39" i="9223"/>
  <c r="K39" i="9223"/>
  <c r="J39" i="9223"/>
  <c r="H39" i="9223"/>
  <c r="I39" i="9223" s="1"/>
  <c r="D39" i="9223"/>
  <c r="X38" i="9223"/>
  <c r="O38" i="9223"/>
  <c r="N38" i="9223"/>
  <c r="M38" i="9223"/>
  <c r="K38" i="9223"/>
  <c r="J38" i="9223"/>
  <c r="H38" i="9223"/>
  <c r="I38" i="9223" s="1"/>
  <c r="D38" i="9223"/>
  <c r="X37" i="9223"/>
  <c r="O37" i="9223"/>
  <c r="N37" i="9223"/>
  <c r="M37" i="9223"/>
  <c r="K37" i="9223"/>
  <c r="J37" i="9223"/>
  <c r="H37" i="9223"/>
  <c r="I37" i="9223" s="1"/>
  <c r="D37" i="9223"/>
  <c r="X36" i="9223"/>
  <c r="O36" i="9223"/>
  <c r="N36" i="9223"/>
  <c r="M36" i="9223"/>
  <c r="K36" i="9223"/>
  <c r="J36" i="9223"/>
  <c r="I36" i="9223"/>
  <c r="H36" i="9223"/>
  <c r="D36" i="9223"/>
  <c r="X35" i="9223"/>
  <c r="O35" i="9223"/>
  <c r="N35" i="9223"/>
  <c r="M35" i="9223"/>
  <c r="K35" i="9223"/>
  <c r="J35" i="9223"/>
  <c r="H35" i="9223"/>
  <c r="I35" i="9223" s="1"/>
  <c r="D35" i="9223"/>
  <c r="X34" i="9223"/>
  <c r="O34" i="9223"/>
  <c r="N34" i="9223"/>
  <c r="M34" i="9223"/>
  <c r="K34" i="9223"/>
  <c r="J34" i="9223"/>
  <c r="H34" i="9223"/>
  <c r="I34" i="9223" s="1"/>
  <c r="D34" i="9223"/>
  <c r="X33" i="9223"/>
  <c r="O33" i="9223"/>
  <c r="N33" i="9223"/>
  <c r="M33" i="9223"/>
  <c r="K33" i="9223"/>
  <c r="J33" i="9223"/>
  <c r="H33" i="9223"/>
  <c r="I33" i="9223" s="1"/>
  <c r="D33" i="9223"/>
  <c r="X32" i="9223"/>
  <c r="O32" i="9223"/>
  <c r="N32" i="9223"/>
  <c r="M32" i="9223"/>
  <c r="K32" i="9223"/>
  <c r="J32" i="9223"/>
  <c r="H32" i="9223"/>
  <c r="I32" i="9223" s="1"/>
  <c r="D32" i="9223"/>
  <c r="X31" i="9223"/>
  <c r="O31" i="9223"/>
  <c r="N31" i="9223"/>
  <c r="M31" i="9223"/>
  <c r="K31" i="9223"/>
  <c r="J31" i="9223"/>
  <c r="H31" i="9223"/>
  <c r="I31" i="9223" s="1"/>
  <c r="D31" i="9223"/>
  <c r="X30" i="9223"/>
  <c r="O30" i="9223"/>
  <c r="N30" i="9223"/>
  <c r="M30" i="9223"/>
  <c r="K30" i="9223"/>
  <c r="J30" i="9223"/>
  <c r="H30" i="9223"/>
  <c r="I30" i="9223" s="1"/>
  <c r="D30" i="9223"/>
  <c r="X29" i="9223"/>
  <c r="O29" i="9223"/>
  <c r="N29" i="9223"/>
  <c r="M29" i="9223"/>
  <c r="K29" i="9223"/>
  <c r="J29" i="9223"/>
  <c r="H29" i="9223"/>
  <c r="I29" i="9223" s="1"/>
  <c r="D29" i="9223"/>
  <c r="X28" i="9223"/>
  <c r="O28" i="9223"/>
  <c r="N28" i="9223"/>
  <c r="M28" i="9223"/>
  <c r="K28" i="9223"/>
  <c r="J28" i="9223"/>
  <c r="H28" i="9223"/>
  <c r="I28" i="9223" s="1"/>
  <c r="D28" i="9223"/>
  <c r="X27" i="9223"/>
  <c r="O27" i="9223"/>
  <c r="N27" i="9223"/>
  <c r="M27" i="9223"/>
  <c r="K27" i="9223"/>
  <c r="J27" i="9223"/>
  <c r="H27" i="9223"/>
  <c r="I27" i="9223" s="1"/>
  <c r="D27" i="9223"/>
  <c r="X26" i="9223"/>
  <c r="O26" i="9223"/>
  <c r="N26" i="9223"/>
  <c r="M26" i="9223"/>
  <c r="K26" i="9223"/>
  <c r="J26" i="9223"/>
  <c r="I26" i="9223"/>
  <c r="H26" i="9223"/>
  <c r="D26" i="9223"/>
  <c r="X25" i="9223"/>
  <c r="O25" i="9223"/>
  <c r="N25" i="9223"/>
  <c r="M25" i="9223"/>
  <c r="K25" i="9223"/>
  <c r="J25" i="9223"/>
  <c r="H25" i="9223"/>
  <c r="I25" i="9223" s="1"/>
  <c r="D25" i="9223"/>
  <c r="X24" i="9223"/>
  <c r="O24" i="9223"/>
  <c r="N24" i="9223"/>
  <c r="M24" i="9223"/>
  <c r="K24" i="9223"/>
  <c r="J24" i="9223"/>
  <c r="I24" i="9223"/>
  <c r="H24" i="9223"/>
  <c r="D24" i="9223"/>
  <c r="X23" i="9223"/>
  <c r="O23" i="9223"/>
  <c r="N23" i="9223"/>
  <c r="M23" i="9223"/>
  <c r="K23" i="9223"/>
  <c r="J23" i="9223"/>
  <c r="H23" i="9223"/>
  <c r="I23" i="9223" s="1"/>
  <c r="D23" i="9223"/>
  <c r="X22" i="9223"/>
  <c r="O22" i="9223"/>
  <c r="N22" i="9223"/>
  <c r="M22" i="9223"/>
  <c r="K22" i="9223"/>
  <c r="J22" i="9223"/>
  <c r="I22" i="9223"/>
  <c r="H22" i="9223"/>
  <c r="D22" i="9223"/>
  <c r="X21" i="9223"/>
  <c r="O21" i="9223"/>
  <c r="N21" i="9223"/>
  <c r="M21" i="9223"/>
  <c r="K21" i="9223"/>
  <c r="J21" i="9223"/>
  <c r="H21" i="9223"/>
  <c r="I21" i="9223" s="1"/>
  <c r="D21" i="9223"/>
  <c r="X20" i="9223"/>
  <c r="O20" i="9223"/>
  <c r="N20" i="9223"/>
  <c r="M20" i="9223"/>
  <c r="K20" i="9223"/>
  <c r="J20" i="9223"/>
  <c r="I20" i="9223"/>
  <c r="H20" i="9223"/>
  <c r="D20" i="9223"/>
  <c r="X19" i="9223"/>
  <c r="O19" i="9223"/>
  <c r="N19" i="9223"/>
  <c r="M19" i="9223"/>
  <c r="K19" i="9223"/>
  <c r="J19" i="9223"/>
  <c r="H19" i="9223"/>
  <c r="I19" i="9223" s="1"/>
  <c r="D19" i="9223"/>
  <c r="X18" i="9223"/>
  <c r="O18" i="9223"/>
  <c r="O48" i="9223" s="1"/>
  <c r="N18" i="9223"/>
  <c r="M18" i="9223"/>
  <c r="K18" i="9223"/>
  <c r="J18" i="9223"/>
  <c r="I18" i="9223"/>
  <c r="H18" i="9223"/>
  <c r="D18" i="9223"/>
  <c r="K5" i="9223"/>
  <c r="R42" i="9176"/>
  <c r="Q42" i="9176"/>
  <c r="O42" i="9176"/>
  <c r="N42" i="9176"/>
  <c r="D42" i="9176"/>
  <c r="V41" i="9176"/>
  <c r="L41" i="9176"/>
  <c r="G41" i="9176"/>
  <c r="V40" i="9176"/>
  <c r="L40" i="9176"/>
  <c r="K40" i="9176"/>
  <c r="I40" i="9176"/>
  <c r="H40" i="9176"/>
  <c r="G40" i="9176"/>
  <c r="F40" i="9176"/>
  <c r="C40" i="9176"/>
  <c r="V39" i="9176"/>
  <c r="L39" i="9176"/>
  <c r="K39" i="9176"/>
  <c r="I39" i="9176"/>
  <c r="H39" i="9176"/>
  <c r="G39" i="9176"/>
  <c r="F39" i="9176"/>
  <c r="C39" i="9176"/>
  <c r="V38" i="9176"/>
  <c r="L38" i="9176"/>
  <c r="K38" i="9176"/>
  <c r="I38" i="9176"/>
  <c r="H38" i="9176"/>
  <c r="F38" i="9176"/>
  <c r="G38" i="9176" s="1"/>
  <c r="C38" i="9176"/>
  <c r="V37" i="9176"/>
  <c r="L37" i="9176"/>
  <c r="K37" i="9176"/>
  <c r="I37" i="9176"/>
  <c r="H37" i="9176"/>
  <c r="F37" i="9176"/>
  <c r="G37" i="9176" s="1"/>
  <c r="C37" i="9176"/>
  <c r="V36" i="9176"/>
  <c r="L36" i="9176"/>
  <c r="K36" i="9176"/>
  <c r="I36" i="9176"/>
  <c r="H36" i="9176"/>
  <c r="F36" i="9176"/>
  <c r="G36" i="9176" s="1"/>
  <c r="C36" i="9176"/>
  <c r="V35" i="9176"/>
  <c r="L35" i="9176"/>
  <c r="K35" i="9176"/>
  <c r="I35" i="9176"/>
  <c r="H35" i="9176"/>
  <c r="F35" i="9176"/>
  <c r="G35" i="9176" s="1"/>
  <c r="C35" i="9176"/>
  <c r="V34" i="9176"/>
  <c r="L34" i="9176"/>
  <c r="K34" i="9176"/>
  <c r="I34" i="9176"/>
  <c r="H34" i="9176"/>
  <c r="F34" i="9176"/>
  <c r="G34" i="9176" s="1"/>
  <c r="C34" i="9176"/>
  <c r="V33" i="9176"/>
  <c r="L33" i="9176"/>
  <c r="K33" i="9176"/>
  <c r="I33" i="9176"/>
  <c r="H33" i="9176"/>
  <c r="F33" i="9176"/>
  <c r="G33" i="9176" s="1"/>
  <c r="C33" i="9176"/>
  <c r="V32" i="9176"/>
  <c r="L32" i="9176"/>
  <c r="K32" i="9176"/>
  <c r="I32" i="9176"/>
  <c r="H32" i="9176"/>
  <c r="F32" i="9176"/>
  <c r="G32" i="9176" s="1"/>
  <c r="C32" i="9176"/>
  <c r="V31" i="9176"/>
  <c r="L31" i="9176"/>
  <c r="K31" i="9176"/>
  <c r="I31" i="9176"/>
  <c r="H31" i="9176"/>
  <c r="F31" i="9176"/>
  <c r="G31" i="9176" s="1"/>
  <c r="C31" i="9176"/>
  <c r="V30" i="9176"/>
  <c r="L30" i="9176"/>
  <c r="K30" i="9176"/>
  <c r="I30" i="9176"/>
  <c r="H30" i="9176"/>
  <c r="F30" i="9176"/>
  <c r="G30" i="9176" s="1"/>
  <c r="C30" i="9176"/>
  <c r="V29" i="9176"/>
  <c r="L29" i="9176"/>
  <c r="K29" i="9176"/>
  <c r="I29" i="9176"/>
  <c r="H29" i="9176"/>
  <c r="F29" i="9176"/>
  <c r="G29" i="9176" s="1"/>
  <c r="C29" i="9176"/>
  <c r="V28" i="9176"/>
  <c r="L28" i="9176"/>
  <c r="K28" i="9176"/>
  <c r="I28" i="9176"/>
  <c r="H28" i="9176"/>
  <c r="F28" i="9176"/>
  <c r="G28" i="9176" s="1"/>
  <c r="C28" i="9176"/>
  <c r="V27" i="9176"/>
  <c r="L27" i="9176"/>
  <c r="K27" i="9176"/>
  <c r="I27" i="9176"/>
  <c r="H27" i="9176"/>
  <c r="F27" i="9176"/>
  <c r="G27" i="9176" s="1"/>
  <c r="E27" i="9176"/>
  <c r="C27" i="9176"/>
  <c r="V26" i="9176"/>
  <c r="L26" i="9176"/>
  <c r="K26" i="9176"/>
  <c r="I26" i="9176"/>
  <c r="H26" i="9176"/>
  <c r="F26" i="9176"/>
  <c r="G26" i="9176" s="1"/>
  <c r="C26" i="9176"/>
  <c r="V25" i="9176"/>
  <c r="L25" i="9176"/>
  <c r="K25" i="9176"/>
  <c r="I25" i="9176"/>
  <c r="H25" i="9176"/>
  <c r="F25" i="9176"/>
  <c r="G25" i="9176" s="1"/>
  <c r="C25" i="9176"/>
  <c r="V24" i="9176"/>
  <c r="L24" i="9176"/>
  <c r="K24" i="9176"/>
  <c r="I24" i="9176"/>
  <c r="H24" i="9176"/>
  <c r="F24" i="9176"/>
  <c r="G24" i="9176" s="1"/>
  <c r="C24" i="9176"/>
  <c r="V23" i="9176"/>
  <c r="L23" i="9176"/>
  <c r="K23" i="9176"/>
  <c r="I23" i="9176"/>
  <c r="H23" i="9176"/>
  <c r="F23" i="9176"/>
  <c r="G23" i="9176" s="1"/>
  <c r="C23" i="9176"/>
  <c r="V22" i="9176"/>
  <c r="L22" i="9176"/>
  <c r="K22" i="9176"/>
  <c r="I22" i="9176"/>
  <c r="H22" i="9176"/>
  <c r="F22" i="9176"/>
  <c r="G22" i="9176" s="1"/>
  <c r="C22" i="9176"/>
  <c r="V21" i="9176"/>
  <c r="L21" i="9176"/>
  <c r="K21" i="9176"/>
  <c r="I21" i="9176"/>
  <c r="H21" i="9176"/>
  <c r="F21" i="9176"/>
  <c r="G21" i="9176" s="1"/>
  <c r="C21" i="9176"/>
  <c r="V20" i="9176"/>
  <c r="L20" i="9176"/>
  <c r="K20" i="9176"/>
  <c r="I20" i="9176"/>
  <c r="H20" i="9176"/>
  <c r="F20" i="9176"/>
  <c r="G20" i="9176" s="1"/>
  <c r="C20" i="9176"/>
  <c r="V19" i="9176"/>
  <c r="L19" i="9176"/>
  <c r="K19" i="9176"/>
  <c r="I19" i="9176"/>
  <c r="H19" i="9176"/>
  <c r="G19" i="9176"/>
  <c r="F19" i="9176"/>
  <c r="C19" i="9176"/>
  <c r="V18" i="9176"/>
  <c r="U18" i="9176"/>
  <c r="U42" i="9176" s="1"/>
  <c r="S18" i="9176"/>
  <c r="S42" i="9176" s="1"/>
  <c r="P18" i="9176"/>
  <c r="P42" i="9176" s="1"/>
  <c r="M18" i="9176"/>
  <c r="M42" i="9176" s="1"/>
  <c r="L18" i="9176"/>
  <c r="K18" i="9176"/>
  <c r="I18" i="9176"/>
  <c r="H18" i="9176"/>
  <c r="G18" i="9176"/>
  <c r="F18" i="9176"/>
  <c r="C18" i="9176"/>
  <c r="I5" i="9176"/>
  <c r="E8" i="5589"/>
  <c r="E6" i="5589"/>
  <c r="E4" i="5589"/>
  <c r="S49" i="460"/>
  <c r="Q49" i="460"/>
  <c r="P49" i="460"/>
  <c r="N49" i="460"/>
  <c r="M49" i="460"/>
  <c r="D49" i="460"/>
  <c r="U47" i="460"/>
  <c r="T47" i="460"/>
  <c r="R47" i="460"/>
  <c r="O47" i="460"/>
  <c r="L47" i="460"/>
  <c r="K47" i="460"/>
  <c r="J47" i="460"/>
  <c r="I47" i="460"/>
  <c r="H47" i="460"/>
  <c r="G47" i="460"/>
  <c r="F47" i="460"/>
  <c r="C47" i="460"/>
  <c r="U46" i="460"/>
  <c r="T46" i="460"/>
  <c r="R46" i="460"/>
  <c r="O46" i="460"/>
  <c r="L46" i="460"/>
  <c r="K46" i="460"/>
  <c r="J46" i="460"/>
  <c r="I46" i="460"/>
  <c r="H46" i="460"/>
  <c r="G46" i="460"/>
  <c r="F46" i="460"/>
  <c r="C46" i="460"/>
  <c r="U45" i="460"/>
  <c r="T45" i="460"/>
  <c r="R45" i="460"/>
  <c r="O45" i="460"/>
  <c r="L45" i="460"/>
  <c r="K45" i="460"/>
  <c r="J45" i="460"/>
  <c r="I45" i="460"/>
  <c r="H45" i="460"/>
  <c r="G45" i="460"/>
  <c r="F45" i="460"/>
  <c r="C45" i="460"/>
  <c r="U44" i="460"/>
  <c r="T44" i="460"/>
  <c r="R44" i="460"/>
  <c r="O44" i="460"/>
  <c r="L44" i="460"/>
  <c r="K44" i="460"/>
  <c r="J44" i="460"/>
  <c r="I44" i="460"/>
  <c r="H44" i="460"/>
  <c r="G44" i="460"/>
  <c r="F44" i="460"/>
  <c r="C44" i="460"/>
  <c r="U43" i="460"/>
  <c r="T43" i="460"/>
  <c r="R43" i="460"/>
  <c r="O43" i="460"/>
  <c r="L43" i="460"/>
  <c r="K43" i="460"/>
  <c r="J43" i="460"/>
  <c r="I43" i="460"/>
  <c r="H43" i="460"/>
  <c r="G43" i="460"/>
  <c r="F43" i="460"/>
  <c r="C43" i="460"/>
  <c r="U42" i="460"/>
  <c r="T42" i="460"/>
  <c r="R42" i="460"/>
  <c r="O42" i="460"/>
  <c r="L42" i="460"/>
  <c r="K42" i="460"/>
  <c r="J42" i="460"/>
  <c r="I42" i="460"/>
  <c r="H42" i="460"/>
  <c r="G42" i="460"/>
  <c r="F42" i="460"/>
  <c r="C42" i="460"/>
  <c r="U41" i="460"/>
  <c r="T41" i="460"/>
  <c r="R41" i="460"/>
  <c r="O41" i="460"/>
  <c r="L41" i="460"/>
  <c r="K41" i="460"/>
  <c r="J41" i="460"/>
  <c r="I41" i="460"/>
  <c r="H41" i="460"/>
  <c r="G41" i="460"/>
  <c r="F41" i="460"/>
  <c r="C41" i="460"/>
  <c r="U40" i="460"/>
  <c r="T40" i="460"/>
  <c r="R40" i="460"/>
  <c r="O40" i="460"/>
  <c r="L40" i="460"/>
  <c r="K40" i="460"/>
  <c r="J40" i="460"/>
  <c r="I40" i="460"/>
  <c r="H40" i="460"/>
  <c r="G40" i="460"/>
  <c r="F40" i="460"/>
  <c r="C40" i="460"/>
  <c r="U39" i="460"/>
  <c r="T39" i="460"/>
  <c r="R39" i="460"/>
  <c r="O39" i="460"/>
  <c r="L39" i="460"/>
  <c r="K39" i="460"/>
  <c r="J39" i="460"/>
  <c r="I39" i="460"/>
  <c r="H39" i="460"/>
  <c r="G39" i="460"/>
  <c r="F39" i="460"/>
  <c r="C39" i="460"/>
  <c r="U38" i="460"/>
  <c r="T38" i="460"/>
  <c r="R38" i="460"/>
  <c r="O38" i="460"/>
  <c r="L38" i="460"/>
  <c r="K38" i="460"/>
  <c r="J38" i="460"/>
  <c r="I38" i="460"/>
  <c r="H38" i="460"/>
  <c r="G38" i="460"/>
  <c r="F38" i="460"/>
  <c r="C38" i="460"/>
  <c r="U37" i="460"/>
  <c r="T37" i="460"/>
  <c r="R37" i="460"/>
  <c r="O37" i="460"/>
  <c r="L37" i="460"/>
  <c r="K37" i="460"/>
  <c r="J37" i="460"/>
  <c r="I37" i="460"/>
  <c r="H37" i="460"/>
  <c r="G37" i="460"/>
  <c r="F37" i="460"/>
  <c r="C37" i="460"/>
  <c r="U36" i="460"/>
  <c r="T36" i="460"/>
  <c r="R36" i="460"/>
  <c r="O36" i="460"/>
  <c r="L36" i="460"/>
  <c r="K36" i="460"/>
  <c r="J36" i="460"/>
  <c r="I36" i="460"/>
  <c r="H36" i="460"/>
  <c r="G36" i="460"/>
  <c r="F36" i="460"/>
  <c r="C36" i="460"/>
  <c r="U35" i="460"/>
  <c r="T35" i="460"/>
  <c r="R35" i="460"/>
  <c r="O35" i="460"/>
  <c r="L35" i="460"/>
  <c r="K35" i="460"/>
  <c r="J35" i="460"/>
  <c r="I35" i="460"/>
  <c r="H35" i="460"/>
  <c r="G35" i="460"/>
  <c r="F35" i="460"/>
  <c r="C35" i="460"/>
  <c r="U34" i="460"/>
  <c r="T34" i="460"/>
  <c r="R34" i="460"/>
  <c r="O34" i="460"/>
  <c r="L34" i="460"/>
  <c r="K34" i="460"/>
  <c r="J34" i="460"/>
  <c r="I34" i="460"/>
  <c r="H34" i="460"/>
  <c r="G34" i="460"/>
  <c r="F34" i="460"/>
  <c r="C34" i="460"/>
  <c r="U33" i="460"/>
  <c r="T33" i="460"/>
  <c r="R33" i="460"/>
  <c r="O33" i="460"/>
  <c r="L33" i="460"/>
  <c r="K33" i="460"/>
  <c r="J33" i="460"/>
  <c r="I33" i="460"/>
  <c r="H33" i="460"/>
  <c r="G33" i="460"/>
  <c r="F33" i="460"/>
  <c r="C33" i="460"/>
  <c r="U32" i="460"/>
  <c r="T32" i="460"/>
  <c r="R32" i="460"/>
  <c r="O32" i="460"/>
  <c r="L32" i="460"/>
  <c r="K32" i="460"/>
  <c r="J32" i="460"/>
  <c r="I32" i="460"/>
  <c r="H32" i="460"/>
  <c r="G32" i="460"/>
  <c r="F32" i="460"/>
  <c r="C32" i="460"/>
  <c r="U31" i="460"/>
  <c r="T31" i="460"/>
  <c r="R31" i="460"/>
  <c r="O31" i="460"/>
  <c r="L31" i="460"/>
  <c r="K31" i="460"/>
  <c r="J31" i="460"/>
  <c r="I31" i="460"/>
  <c r="H31" i="460"/>
  <c r="G31" i="460"/>
  <c r="F31" i="460"/>
  <c r="C31" i="460"/>
  <c r="U30" i="460"/>
  <c r="T30" i="460"/>
  <c r="R30" i="460"/>
  <c r="O30" i="460"/>
  <c r="L30" i="460"/>
  <c r="K30" i="460"/>
  <c r="J30" i="460"/>
  <c r="I30" i="460"/>
  <c r="H30" i="460"/>
  <c r="G30" i="460"/>
  <c r="F30" i="460"/>
  <c r="C30" i="460"/>
  <c r="U29" i="460"/>
  <c r="T29" i="460"/>
  <c r="R29" i="460"/>
  <c r="O29" i="460"/>
  <c r="L29" i="460"/>
  <c r="K29" i="460"/>
  <c r="J29" i="460"/>
  <c r="I29" i="460"/>
  <c r="H29" i="460"/>
  <c r="G29" i="460"/>
  <c r="F29" i="460"/>
  <c r="C29" i="460"/>
  <c r="U28" i="460"/>
  <c r="T28" i="460"/>
  <c r="R28" i="460"/>
  <c r="O28" i="460"/>
  <c r="L28" i="460"/>
  <c r="K28" i="460"/>
  <c r="J28" i="460"/>
  <c r="I28" i="460"/>
  <c r="H28" i="460"/>
  <c r="F28" i="460"/>
  <c r="G28" i="460" s="1"/>
  <c r="C28" i="460"/>
  <c r="U27" i="460"/>
  <c r="T27" i="460"/>
  <c r="R27" i="460"/>
  <c r="O27" i="460"/>
  <c r="L27" i="460"/>
  <c r="K27" i="460"/>
  <c r="J27" i="460"/>
  <c r="I27" i="460"/>
  <c r="H27" i="460"/>
  <c r="G27" i="460"/>
  <c r="F27" i="460"/>
  <c r="C27" i="460"/>
  <c r="U26" i="460"/>
  <c r="T26" i="460"/>
  <c r="R26" i="460"/>
  <c r="O26" i="460"/>
  <c r="L26" i="460"/>
  <c r="K26" i="460"/>
  <c r="J26" i="460"/>
  <c r="I26" i="460"/>
  <c r="H26" i="460"/>
  <c r="G26" i="460"/>
  <c r="F26" i="460"/>
  <c r="C26" i="460"/>
  <c r="U25" i="460"/>
  <c r="T25" i="460"/>
  <c r="R25" i="460"/>
  <c r="O25" i="460"/>
  <c r="L25" i="460"/>
  <c r="K25" i="460"/>
  <c r="J25" i="460"/>
  <c r="I25" i="460"/>
  <c r="H25" i="460"/>
  <c r="G25" i="460"/>
  <c r="F25" i="460"/>
  <c r="C25" i="460"/>
  <c r="U24" i="460"/>
  <c r="T24" i="460"/>
  <c r="R24" i="460"/>
  <c r="O24" i="460"/>
  <c r="L24" i="460"/>
  <c r="K24" i="460"/>
  <c r="J24" i="460"/>
  <c r="I24" i="460"/>
  <c r="H24" i="460"/>
  <c r="G24" i="460"/>
  <c r="F24" i="460"/>
  <c r="C24" i="460"/>
  <c r="U23" i="460"/>
  <c r="T23" i="460"/>
  <c r="R23" i="460"/>
  <c r="O23" i="460"/>
  <c r="L23" i="460"/>
  <c r="K23" i="460"/>
  <c r="J23" i="460"/>
  <c r="I23" i="460"/>
  <c r="H23" i="460"/>
  <c r="F23" i="460"/>
  <c r="G23" i="460" s="1"/>
  <c r="C23" i="460"/>
  <c r="U22" i="460"/>
  <c r="T22" i="460"/>
  <c r="R22" i="460"/>
  <c r="O22" i="460"/>
  <c r="L22" i="460"/>
  <c r="K22" i="460"/>
  <c r="J22" i="460"/>
  <c r="I22" i="460"/>
  <c r="H22" i="460"/>
  <c r="G22" i="460"/>
  <c r="F22" i="460"/>
  <c r="C22" i="460"/>
  <c r="U21" i="460"/>
  <c r="T21" i="460"/>
  <c r="R21" i="460"/>
  <c r="O21" i="460"/>
  <c r="L21" i="460"/>
  <c r="K21" i="460"/>
  <c r="J21" i="460"/>
  <c r="I21" i="460"/>
  <c r="H21" i="460"/>
  <c r="G21" i="460"/>
  <c r="F21" i="460"/>
  <c r="C21" i="460"/>
  <c r="U20" i="460"/>
  <c r="T20" i="460"/>
  <c r="R20" i="460"/>
  <c r="O20" i="460"/>
  <c r="L20" i="460"/>
  <c r="K20" i="460"/>
  <c r="J20" i="460"/>
  <c r="I20" i="460"/>
  <c r="H20" i="460"/>
  <c r="G20" i="460"/>
  <c r="F20" i="460"/>
  <c r="C20" i="460"/>
  <c r="U19" i="460"/>
  <c r="T19" i="460"/>
  <c r="R19" i="460"/>
  <c r="O19" i="460"/>
  <c r="L19" i="460"/>
  <c r="K19" i="460"/>
  <c r="J19" i="460"/>
  <c r="I19" i="460"/>
  <c r="H19" i="460"/>
  <c r="G19" i="460"/>
  <c r="F19" i="460"/>
  <c r="C19" i="460"/>
  <c r="U18" i="460"/>
  <c r="T18" i="460"/>
  <c r="T49" i="460" s="1"/>
  <c r="R18" i="460"/>
  <c r="R49" i="460" s="1"/>
  <c r="O18" i="460"/>
  <c r="O49" i="460" s="1"/>
  <c r="L18" i="460"/>
  <c r="L49" i="460" s="1"/>
  <c r="K18" i="460"/>
  <c r="J18" i="460"/>
  <c r="I18" i="460"/>
  <c r="H18" i="460"/>
  <c r="G18" i="460"/>
  <c r="F18" i="460"/>
  <c r="C18" i="460"/>
  <c r="I5" i="460"/>
  <c r="K49" i="460" l="1"/>
  <c r="J49" i="460"/>
  <c r="G49" i="460"/>
  <c r="U49" i="460"/>
  <c r="M48" i="9223"/>
  <c r="V42" i="9176"/>
  <c r="L42" i="9176"/>
  <c r="K42" i="9176"/>
  <c r="N48" i="9223"/>
  <c r="X48" i="9223"/>
  <c r="G42" i="9176"/>
  <c r="I48" i="9223"/>
  <c r="L18" i="9711" l="1"/>
  <c r="L36" i="9711" s="1"/>
  <c r="M18" i="9711"/>
  <c r="M36" i="9711" s="1"/>
  <c r="C18" i="9711"/>
  <c r="G18" i="9711"/>
  <c r="H18" i="9711" s="1"/>
  <c r="H36" i="9711" s="1"/>
  <c r="J18" i="9711"/>
  <c r="I18" i="9711"/>
  <c r="D18" i="9711"/>
  <c r="W18" i="9711"/>
  <c r="W36" i="9711" s="1"/>
</calcChain>
</file>

<file path=xl/sharedStrings.xml><?xml version="1.0" encoding="utf-8"?>
<sst xmlns="http://schemas.openxmlformats.org/spreadsheetml/2006/main" count="19425" uniqueCount="1189">
  <si>
    <t>LEG ROUGH M560H</t>
  </si>
  <si>
    <t>LEG ROUGH P660S</t>
  </si>
  <si>
    <t>LEG ROUGH P660QA</t>
  </si>
  <si>
    <t>LEG  L YU131CP/ LEG U3 CP L</t>
  </si>
  <si>
    <t>LEG  R YU131CP/ LEG U3 CP R</t>
  </si>
  <si>
    <t>WS42700</t>
  </si>
  <si>
    <t>WS23920</t>
  </si>
  <si>
    <t>WY98870</t>
  </si>
  <si>
    <t>WY98880</t>
  </si>
  <si>
    <t>ZJ90820</t>
  </si>
  <si>
    <t>PEDAL ASSY C3TD/C3XST BLAA (YI)</t>
  </si>
  <si>
    <t>FALL BACK UNFINISH.YI YU11</t>
  </si>
  <si>
    <t xml:space="preserve"> </t>
  </si>
  <si>
    <t>Wooden Panel 12x1220x1000 (CARB)</t>
  </si>
  <si>
    <t>PEDAL ASSY A1GC1TD BLAA (YI)</t>
  </si>
  <si>
    <t>ZW26710</t>
  </si>
  <si>
    <t>ZC59790</t>
  </si>
  <si>
    <t>BENCH NO.300 CP-SDW//YI</t>
  </si>
  <si>
    <t>WW08970</t>
  </si>
  <si>
    <t>WW08990</t>
  </si>
  <si>
    <t>ZA34840</t>
  </si>
  <si>
    <t>ZG04870</t>
  </si>
  <si>
    <t>U1J PWHC//EZ</t>
  </si>
  <si>
    <t>ZH02520</t>
  </si>
  <si>
    <t>ZK68010</t>
  </si>
  <si>
    <t>B2 PM//LZ</t>
  </si>
  <si>
    <t>B2 PW//LZ</t>
  </si>
  <si>
    <t>B3 PM//LZ</t>
  </si>
  <si>
    <t>B3 PW//LZ</t>
  </si>
  <si>
    <t>ZJ73720</t>
  </si>
  <si>
    <t>ZJ73730</t>
  </si>
  <si>
    <t>ZJ73750</t>
  </si>
  <si>
    <t>B1 PEC//LZ</t>
  </si>
  <si>
    <t>B2 PEC//LZ</t>
  </si>
  <si>
    <t>B3 PEC//LZ</t>
  </si>
  <si>
    <t>ZQ21280</t>
  </si>
  <si>
    <t>ZQ21300</t>
  </si>
  <si>
    <r>
      <t xml:space="preserve">[        ]  </t>
    </r>
    <r>
      <rPr>
        <b/>
        <sz val="10"/>
        <rFont val="Arial"/>
        <family val="2"/>
      </rPr>
      <t xml:space="preserve"> </t>
    </r>
    <r>
      <rPr>
        <b/>
        <sz val="8"/>
        <rFont val="Arial"/>
        <family val="2"/>
      </rPr>
      <t>AIR</t>
    </r>
    <r>
      <rPr>
        <sz val="8"/>
        <rFont val="Arial"/>
        <family val="2"/>
      </rPr>
      <t xml:space="preserve"> FREIGHT</t>
    </r>
  </si>
  <si>
    <t>ZQ21310</t>
  </si>
  <si>
    <t>ZJ73760</t>
  </si>
  <si>
    <t>GB1K PWH//LZ</t>
  </si>
  <si>
    <t>ZJ54410</t>
  </si>
  <si>
    <t>EXPORT SHIPMENT ORDER</t>
  </si>
  <si>
    <t>To. EXIM MANAGER</t>
  </si>
  <si>
    <t>Date       :</t>
  </si>
  <si>
    <t>Name &amp; Address of the consigne</t>
  </si>
  <si>
    <t>MODE OF</t>
  </si>
  <si>
    <t>FOB</t>
  </si>
  <si>
    <t>FREIGHT TO BE</t>
  </si>
  <si>
    <t>BUYER</t>
  </si>
  <si>
    <t>TRANSPORT</t>
  </si>
  <si>
    <t>AMOUNT</t>
  </si>
  <si>
    <t>BORNE BY</t>
  </si>
  <si>
    <t>TERM OF PAYMENT</t>
  </si>
  <si>
    <t>[ V  ]   YCJ</t>
  </si>
  <si>
    <r>
      <t xml:space="preserve">[  V   ]   </t>
    </r>
    <r>
      <rPr>
        <b/>
        <sz val="8"/>
        <rFont val="Arial"/>
        <family val="2"/>
      </rPr>
      <t>SEA</t>
    </r>
    <r>
      <rPr>
        <sz val="8"/>
        <rFont val="Arial"/>
        <family val="2"/>
      </rPr>
      <t xml:space="preserve"> FREIGHT</t>
    </r>
  </si>
  <si>
    <r>
      <t xml:space="preserve">[ V  ]   </t>
    </r>
    <r>
      <rPr>
        <sz val="8"/>
        <rFont val="Arial"/>
        <family val="2"/>
      </rPr>
      <t>CHARGED</t>
    </r>
  </si>
  <si>
    <r>
      <t xml:space="preserve">[      ]   </t>
    </r>
    <r>
      <rPr>
        <sz val="8"/>
        <rFont val="Arial"/>
        <family val="2"/>
      </rPr>
      <t>Y I</t>
    </r>
  </si>
  <si>
    <t>[    ]   D/P AT SIGHT</t>
  </si>
  <si>
    <r>
      <t xml:space="preserve">[     ]   </t>
    </r>
    <r>
      <rPr>
        <sz val="8"/>
        <rFont val="Arial"/>
        <family val="2"/>
      </rPr>
      <t>SAME AS CONSIGNE</t>
    </r>
  </si>
  <si>
    <r>
      <t xml:space="preserve">[     ]  </t>
    </r>
    <r>
      <rPr>
        <b/>
        <sz val="10"/>
        <rFont val="Arial"/>
        <family val="2"/>
      </rPr>
      <t xml:space="preserve"> </t>
    </r>
    <r>
      <rPr>
        <b/>
        <sz val="8"/>
        <rFont val="Arial"/>
        <family val="2"/>
      </rPr>
      <t>AIR</t>
    </r>
    <r>
      <rPr>
        <sz val="8"/>
        <rFont val="Arial"/>
        <family val="2"/>
      </rPr>
      <t xml:space="preserve"> FREIGHT</t>
    </r>
  </si>
  <si>
    <r>
      <t xml:space="preserve">[      ]   </t>
    </r>
    <r>
      <rPr>
        <sz val="7"/>
        <rFont val="Arial"/>
        <family val="2"/>
      </rPr>
      <t>FREE OF CHARGE</t>
    </r>
  </si>
  <si>
    <r>
      <t xml:space="preserve">[ V   ]   </t>
    </r>
    <r>
      <rPr>
        <sz val="8"/>
        <rFont val="Arial"/>
        <family val="2"/>
      </rPr>
      <t>BUYER/CONSIGNE</t>
    </r>
  </si>
  <si>
    <t>[ V ]   TT</t>
  </si>
  <si>
    <t>Division :</t>
  </si>
  <si>
    <r>
      <t xml:space="preserve">[ V  ]   </t>
    </r>
    <r>
      <rPr>
        <sz val="8"/>
        <rFont val="Arial"/>
        <family val="2"/>
      </rPr>
      <t>DROP</t>
    </r>
  </si>
  <si>
    <t>[     ]   DIRECT</t>
  </si>
  <si>
    <t>Cont No. KKFU7013501</t>
  </si>
  <si>
    <t>Model</t>
  </si>
  <si>
    <t>Serial No</t>
  </si>
  <si>
    <t>QTY</t>
  </si>
  <si>
    <t>Price</t>
  </si>
  <si>
    <t>Amount</t>
  </si>
  <si>
    <t>Type</t>
  </si>
  <si>
    <t>Gross</t>
  </si>
  <si>
    <t>Nett</t>
  </si>
  <si>
    <t>M3</t>
  </si>
  <si>
    <t>DGB1KCD PE//AT</t>
  </si>
  <si>
    <t>DGB1KE3 PM//LP</t>
  </si>
  <si>
    <t>BENCH NO.3 PWH//YI.JZ</t>
  </si>
  <si>
    <t>BENCH NO.110 PM//YI.JZ</t>
  </si>
  <si>
    <t>LPBC REQUIREMENT</t>
  </si>
  <si>
    <t>[     ]   Please Combine</t>
  </si>
  <si>
    <t xml:space="preserve"> REFFERENCE NO.</t>
  </si>
  <si>
    <t>[ V ]  The Cargo wiil be</t>
  </si>
  <si>
    <t>at :</t>
  </si>
  <si>
    <t>Name &amp; Authorized Signature</t>
  </si>
  <si>
    <t>[ V ]    Needed</t>
  </si>
  <si>
    <t xml:space="preserve">        in FCL Shipment</t>
  </si>
  <si>
    <t xml:space="preserve">          ready</t>
  </si>
  <si>
    <t xml:space="preserve">       [    ]    Factory</t>
  </si>
  <si>
    <t>B113 DMC//B.JZ</t>
  </si>
  <si>
    <t>B113 PWH//B.JZ</t>
  </si>
  <si>
    <t>[     ]    Not Needed</t>
  </si>
  <si>
    <t>PT. Yamaha Indonesia</t>
  </si>
  <si>
    <t>[     ]   Do not Combine</t>
  </si>
  <si>
    <t xml:space="preserve">[   ]  The Cargo has been </t>
  </si>
  <si>
    <t>DESTINATION PORT</t>
  </si>
  <si>
    <t xml:space="preserve">        LCL Shipment</t>
  </si>
  <si>
    <t>Request Time of Departure</t>
  </si>
  <si>
    <t xml:space="preserve">       [ V ]    Warehouse</t>
  </si>
  <si>
    <t xml:space="preserve">        OK !!</t>
  </si>
  <si>
    <t xml:space="preserve"> On :     </t>
  </si>
  <si>
    <t>Jl. Rawagelam IV No.6</t>
  </si>
  <si>
    <r>
      <t xml:space="preserve">( </t>
    </r>
    <r>
      <rPr>
        <b/>
        <u/>
        <sz val="10"/>
        <rFont val="Arial"/>
        <family val="2"/>
      </rPr>
      <t>Andik Kusuma</t>
    </r>
    <r>
      <rPr>
        <sz val="10"/>
        <rFont val="Arial"/>
        <family val="2"/>
      </rPr>
      <t xml:space="preserve"> )</t>
    </r>
  </si>
  <si>
    <t xml:space="preserve"> KIP Jaktim</t>
  </si>
  <si>
    <t>Manager</t>
  </si>
  <si>
    <t>A</t>
  </si>
  <si>
    <t>B</t>
  </si>
  <si>
    <t>C</t>
  </si>
  <si>
    <t>D</t>
  </si>
  <si>
    <t>E</t>
  </si>
  <si>
    <t>F</t>
  </si>
  <si>
    <t>G</t>
  </si>
  <si>
    <t>H</t>
  </si>
  <si>
    <t>I</t>
  </si>
  <si>
    <t>J</t>
  </si>
  <si>
    <t>K</t>
  </si>
  <si>
    <t>L</t>
  </si>
  <si>
    <t>M</t>
  </si>
  <si>
    <t>PKG</t>
  </si>
  <si>
    <t>GROSS</t>
  </si>
  <si>
    <t>NET</t>
  </si>
  <si>
    <t>MEASUREMENT ( CM )</t>
  </si>
  <si>
    <t>KET.</t>
  </si>
  <si>
    <t>PRICE LIST</t>
  </si>
  <si>
    <t>Made IN</t>
  </si>
  <si>
    <t>LOWER FRONT BOARD SU7 BLAA</t>
  </si>
  <si>
    <t>LOWER FRONT BOARD YC1SH BLAA</t>
  </si>
  <si>
    <t>LOWER FRONT BOARD U1-YU33 BLAA</t>
  </si>
  <si>
    <t>LOWER FRONT BOARD YUS1-S5 BLAA</t>
  </si>
  <si>
    <t>SIDE ARM BLOCK F SU7 BLAA</t>
  </si>
  <si>
    <t>UPPER FRONT BOARD U1-YU11 BLAA</t>
  </si>
  <si>
    <t>TOP BOARD FRONT U1-YU11 BLAA</t>
  </si>
  <si>
    <t>TOP BOARD REAR U1-YU33 BLAA</t>
  </si>
  <si>
    <t>FALL BOARD W/K U1 BLAA</t>
  </si>
  <si>
    <t>FALL BOARD YU11 BLAA</t>
  </si>
  <si>
    <t>FALL BOARD W/K U3 BLAA</t>
  </si>
  <si>
    <t>FALL BOARD YU33 BLAA</t>
  </si>
  <si>
    <t>FALL BOARD W/K YUS1-S3 BLAA</t>
  </si>
  <si>
    <t>FALL BOARD W/K YUS5 BLAA</t>
  </si>
  <si>
    <t>FALL BOARD W/K SU7 BLAA</t>
  </si>
  <si>
    <t>ZV88160</t>
  </si>
  <si>
    <t>ZV88170</t>
  </si>
  <si>
    <t>ZV88180</t>
  </si>
  <si>
    <t>ZV88190</t>
  </si>
  <si>
    <t>ZV88200</t>
  </si>
  <si>
    <t>ZV88210</t>
  </si>
  <si>
    <t>ZV88230</t>
  </si>
  <si>
    <t>ZV88240</t>
  </si>
  <si>
    <t>ZV88250</t>
  </si>
  <si>
    <t>ZV88260</t>
  </si>
  <si>
    <t>ZV88270</t>
  </si>
  <si>
    <t>ZV88280</t>
  </si>
  <si>
    <t>ZV88290</t>
  </si>
  <si>
    <t>ZV88300</t>
  </si>
  <si>
    <t>ZV88310</t>
  </si>
  <si>
    <t>LOW/FRO BOARD UNFIN U1-YU33 TOKU</t>
  </si>
  <si>
    <t>TOP BOARD F UNFIN U1-YU11 TOKU</t>
  </si>
  <si>
    <t>TOP BOARD R UNFIN U1.U3 TOKU</t>
  </si>
  <si>
    <t>FALL BOARD W/K UNFIN U1 TOKU</t>
  </si>
  <si>
    <t>FALL BOARD UNFIN YU11 TOKU</t>
  </si>
  <si>
    <t>FALL BOARD W/K UNFIN U3 TOKU</t>
  </si>
  <si>
    <t>FALL BOARD UNFIN YU33 TOKU</t>
  </si>
  <si>
    <t>FALL BOARD W/K UNFIN YUS1-S3 TOKU</t>
  </si>
  <si>
    <t>FALL BOARD W/K UNFIN YUS5 TOKU</t>
  </si>
  <si>
    <t>FALL FLAP YC1SH BLAA</t>
  </si>
  <si>
    <t>FALL BOARD FLAT YC1SH BLAA</t>
  </si>
  <si>
    <t>ZV87970</t>
  </si>
  <si>
    <t>ZV87980</t>
  </si>
  <si>
    <t>ZV87990</t>
  </si>
  <si>
    <t>ZV88000</t>
  </si>
  <si>
    <t>ZV88010</t>
  </si>
  <si>
    <t>ZV88060</t>
  </si>
  <si>
    <t>ZV88070</t>
  </si>
  <si>
    <t>ZV88080</t>
  </si>
  <si>
    <t>ZV88090</t>
  </si>
  <si>
    <t>ZV88100</t>
  </si>
  <si>
    <t>ZV88110</t>
  </si>
  <si>
    <t>ZV88120</t>
  </si>
  <si>
    <t>ZV88130</t>
  </si>
  <si>
    <t>ZV88140</t>
  </si>
  <si>
    <t>ZV88150</t>
  </si>
  <si>
    <t>Luas</t>
  </si>
  <si>
    <t>NO.</t>
  </si>
  <si>
    <t>MODEL</t>
  </si>
  <si>
    <t>GMC CODE</t>
  </si>
  <si>
    <t>TYPE</t>
  </si>
  <si>
    <t>P</t>
  </si>
  <si>
    <t>T</t>
  </si>
  <si>
    <t>P x L</t>
  </si>
  <si>
    <t>BENCH NO.3I BLAA</t>
  </si>
  <si>
    <t>C/T</t>
  </si>
  <si>
    <t>Indonesia</t>
  </si>
  <si>
    <t>BENCH NO. 900 PE//YI</t>
  </si>
  <si>
    <t>ZC59730</t>
  </si>
  <si>
    <t>ZC59820</t>
  </si>
  <si>
    <t>ZC59830</t>
  </si>
  <si>
    <t>JU-109 PE//AZ</t>
  </si>
  <si>
    <t>WH50350</t>
  </si>
  <si>
    <t>Ymh</t>
  </si>
  <si>
    <t>JU-109 PE//LZ</t>
  </si>
  <si>
    <t>WH50360</t>
  </si>
  <si>
    <t>JU-109 PM//AZ</t>
  </si>
  <si>
    <t>WH50370</t>
  </si>
  <si>
    <t>JU-109 PM//LZ</t>
  </si>
  <si>
    <t>WH50380</t>
  </si>
  <si>
    <t>JU-109 PW//AZ</t>
  </si>
  <si>
    <t>WH50390</t>
  </si>
  <si>
    <t>JU-109 PW//LZ</t>
  </si>
  <si>
    <t>WH50400</t>
  </si>
  <si>
    <t>JU-109 PWH//LZ</t>
  </si>
  <si>
    <t>WN49700</t>
  </si>
  <si>
    <t>JU-109 OPDW//LZ</t>
  </si>
  <si>
    <t>WK75960</t>
  </si>
  <si>
    <t>JX-113 TPE//AZ</t>
  </si>
  <si>
    <t>WH50410</t>
  </si>
  <si>
    <t>JX-113 TPE//LZ</t>
  </si>
  <si>
    <t>WH50420</t>
  </si>
  <si>
    <t>JX-113 CPPM//AZ</t>
  </si>
  <si>
    <t>WH50430</t>
  </si>
  <si>
    <t>JX-113 CPPM//LZ</t>
  </si>
  <si>
    <t>WH50440</t>
  </si>
  <si>
    <t>B1 PE//EZ</t>
  </si>
  <si>
    <t>AAE6337</t>
  </si>
  <si>
    <t>B1 PEC//EZ</t>
  </si>
  <si>
    <t>WV62290</t>
  </si>
  <si>
    <t>B1 PM//EZ</t>
  </si>
  <si>
    <t>AAE6338</t>
  </si>
  <si>
    <t>B1 PW//EZ</t>
  </si>
  <si>
    <t>AAE6339</t>
  </si>
  <si>
    <t>B1 PWH//EZ</t>
  </si>
  <si>
    <t>DGN1KENCL PE//ACP</t>
  </si>
  <si>
    <t>DGN1KENCL PE//LCP</t>
  </si>
  <si>
    <t>WN49720</t>
  </si>
  <si>
    <t>B1 SNC//EZ</t>
  </si>
  <si>
    <t>AAE6340</t>
  </si>
  <si>
    <t>B1 NBS//EZ</t>
  </si>
  <si>
    <t>AAE6341</t>
  </si>
  <si>
    <t>B1 OPDW//EZ</t>
  </si>
  <si>
    <t>AAE6342</t>
  </si>
  <si>
    <t>U1J PE//AZ</t>
  </si>
  <si>
    <t>AAC7366</t>
  </si>
  <si>
    <t>U1J PE//LZ</t>
  </si>
  <si>
    <t>AAC7368</t>
  </si>
  <si>
    <t>U1J PM//AZ</t>
  </si>
  <si>
    <t>AAC7369</t>
  </si>
  <si>
    <t>U1J PM//LZ</t>
  </si>
  <si>
    <t>AAC7370</t>
  </si>
  <si>
    <t>B3 PE//EZ</t>
  </si>
  <si>
    <t>B3 PM//EZ</t>
  </si>
  <si>
    <t>B3 PWH//EZ</t>
  </si>
  <si>
    <t>B3 SNC//EZ</t>
  </si>
  <si>
    <t>B3 OPDW//EZ</t>
  </si>
  <si>
    <t>M2 SM//AZ</t>
  </si>
  <si>
    <t>WN14920</t>
  </si>
  <si>
    <t>M2 SM//LZ</t>
  </si>
  <si>
    <t>WN14910</t>
  </si>
  <si>
    <t>M2 SDW//AZ</t>
  </si>
  <si>
    <t>WN14940</t>
  </si>
  <si>
    <t>M2 SDW//LZ</t>
  </si>
  <si>
    <t>WN14930</t>
  </si>
  <si>
    <t>M2 SBW//AZ</t>
  </si>
  <si>
    <t>WN14890</t>
  </si>
  <si>
    <t>M2 SBW//LZ</t>
  </si>
  <si>
    <t>WN14880</t>
  </si>
  <si>
    <t>M3 SM//AZ</t>
  </si>
  <si>
    <t>WN67650</t>
  </si>
  <si>
    <t>M3 SM//LZ</t>
  </si>
  <si>
    <t>WN67620</t>
  </si>
  <si>
    <t>M3 SDW//AZ</t>
  </si>
  <si>
    <t>WN67660</t>
  </si>
  <si>
    <t>M3 SDW//LZ</t>
  </si>
  <si>
    <r>
      <t xml:space="preserve">[       ]   </t>
    </r>
    <r>
      <rPr>
        <sz val="7"/>
        <rFont val="Arial"/>
        <family val="2"/>
      </rPr>
      <t>FREE OF CHARGE</t>
    </r>
  </si>
  <si>
    <t>WN67630</t>
  </si>
  <si>
    <t>M3 SBW//AZ</t>
  </si>
  <si>
    <t>WN67640</t>
  </si>
  <si>
    <t>M3 SBW//LZ</t>
  </si>
  <si>
    <t>WN67610</t>
  </si>
  <si>
    <t>P121 PE//G.EZ.YI</t>
  </si>
  <si>
    <t>WT58060</t>
  </si>
  <si>
    <t>P121 PEC//G.EZ.YI</t>
  </si>
  <si>
    <t>WT58070</t>
  </si>
  <si>
    <t>P121 PWH//G.EZ.YI</t>
  </si>
  <si>
    <t>WT58080</t>
  </si>
  <si>
    <t>P121 PWHC//G.EZ.YI</t>
  </si>
  <si>
    <t>WV62390</t>
  </si>
  <si>
    <t>P121 OPDAW//G.EZ.YI</t>
  </si>
  <si>
    <t>P116 PE//G.EZ.YI</t>
  </si>
  <si>
    <t>WT58110</t>
  </si>
  <si>
    <t>P116 PEC//G.EZ.YI</t>
  </si>
  <si>
    <t>WT58120</t>
  </si>
  <si>
    <t>P116 PWH//G.EZ.YI</t>
  </si>
  <si>
    <t>WT58130</t>
  </si>
  <si>
    <t>P116 PWHC//G.EZ.YI</t>
  </si>
  <si>
    <t>WV62380</t>
  </si>
  <si>
    <t>Kmb</t>
  </si>
  <si>
    <t>Fall Board YU121C PM (V/P)</t>
  </si>
  <si>
    <t>WF43400</t>
  </si>
  <si>
    <t>B113 //B.JZ</t>
  </si>
  <si>
    <t>WW86950</t>
  </si>
  <si>
    <t>B121 //B.JZ</t>
  </si>
  <si>
    <t>WW86960</t>
  </si>
  <si>
    <t>U1J PWHC//AZ</t>
  </si>
  <si>
    <t>WY44110</t>
  </si>
  <si>
    <t>U1J PWHC//LZ</t>
  </si>
  <si>
    <t>WY44100</t>
  </si>
  <si>
    <t>U1JCP SDW//AZ</t>
  </si>
  <si>
    <t>WY32280</t>
  </si>
  <si>
    <t>U1JCP SDW//LZ</t>
  </si>
  <si>
    <t>WY50520</t>
  </si>
  <si>
    <t>U1J PE//EZ</t>
  </si>
  <si>
    <t>WZ31810</t>
  </si>
  <si>
    <t>K109 PEC//EZ</t>
  </si>
  <si>
    <t>WZ31830</t>
  </si>
  <si>
    <t>K113 PEC//EZ</t>
  </si>
  <si>
    <t>WZ31840</t>
  </si>
  <si>
    <t>P121H PE//G.EZ.YI</t>
  </si>
  <si>
    <t>WZ31820</t>
  </si>
  <si>
    <t>DGB1KENST PWH//LP</t>
  </si>
  <si>
    <t>ZV78220</t>
  </si>
  <si>
    <t>DGB1KENST PWH//EP</t>
  </si>
  <si>
    <t>ZV78250</t>
  </si>
  <si>
    <t>DGB1KENST PWH//AP</t>
  </si>
  <si>
    <t>ZV78230</t>
  </si>
  <si>
    <t>DGB1KENST PWH//AT</t>
  </si>
  <si>
    <t>ZW10280</t>
  </si>
  <si>
    <t>DGB1KENST PAW//LP</t>
  </si>
  <si>
    <t>ZV78180</t>
  </si>
  <si>
    <t>DGB1KENST PAW//EP</t>
  </si>
  <si>
    <t>ZV78190</t>
  </si>
  <si>
    <t>DGB1KENST PAW//AP</t>
  </si>
  <si>
    <t>ZV78200</t>
  </si>
  <si>
    <t>DGB1KENST PAW//LRP</t>
  </si>
  <si>
    <t>ZV78210</t>
  </si>
  <si>
    <t>ZV78120</t>
  </si>
  <si>
    <t>DGB1KENST PM//LP</t>
  </si>
  <si>
    <t>DGB1KENST PM//EP</t>
  </si>
  <si>
    <t>ZV78130</t>
  </si>
  <si>
    <t>DGB1KENST PM//AP</t>
  </si>
  <si>
    <t>ZV78140</t>
  </si>
  <si>
    <t>DGB1KENST PM//LRP</t>
  </si>
  <si>
    <t>ZV78150</t>
  </si>
  <si>
    <t>DGB1KENST PM//AT</t>
  </si>
  <si>
    <t>ZV78160</t>
  </si>
  <si>
    <t>FALL BOARD YI C1-C5 SURFACER</t>
  </si>
  <si>
    <t>B1 PE//LZ</t>
  </si>
  <si>
    <t>ZE62400</t>
  </si>
  <si>
    <t>P22 SE//LZ</t>
  </si>
  <si>
    <t>ZF08170</t>
  </si>
  <si>
    <t>P22 SW//LZ</t>
  </si>
  <si>
    <t>ZF08190</t>
  </si>
  <si>
    <t>P22 DO//LZ</t>
  </si>
  <si>
    <t>ZF08210</t>
  </si>
  <si>
    <t>B1-Silent PE//SG2.EP</t>
  </si>
  <si>
    <t>MUSIC RACK YC1 KD</t>
  </si>
  <si>
    <t>ZY42470</t>
  </si>
  <si>
    <t>B3-Silent PE//SG2.EP</t>
  </si>
  <si>
    <t>B3-Silent PWH//SG2.EP</t>
  </si>
  <si>
    <t>DGB1KENCL PE//LP</t>
  </si>
  <si>
    <t>FALL BOARD YI C6C7S6 SURFACER</t>
  </si>
  <si>
    <t>[ V  ]   YMMJ</t>
  </si>
  <si>
    <t>B2 PE//LZ</t>
  </si>
  <si>
    <t>ZF71250</t>
  </si>
  <si>
    <t>B3 PE//LZ</t>
  </si>
  <si>
    <t>ZF42500</t>
  </si>
  <si>
    <t>GB1K PE//AZ</t>
  </si>
  <si>
    <t>WQ78260</t>
  </si>
  <si>
    <t>GB1K PE//EZ</t>
  </si>
  <si>
    <t>WQ78230</t>
  </si>
  <si>
    <t>GB1K PE//LZ</t>
  </si>
  <si>
    <t>[    ]   TT</t>
  </si>
  <si>
    <r>
      <t xml:space="preserve">[    V   ]   </t>
    </r>
    <r>
      <rPr>
        <b/>
        <sz val="8"/>
        <rFont val="Arial"/>
        <family val="2"/>
      </rPr>
      <t>SEA</t>
    </r>
    <r>
      <rPr>
        <sz val="8"/>
        <rFont val="Arial"/>
        <family val="2"/>
      </rPr>
      <t xml:space="preserve"> FREIGHT</t>
    </r>
  </si>
  <si>
    <r>
      <t xml:space="preserve">[  V   ]   </t>
    </r>
    <r>
      <rPr>
        <sz val="8"/>
        <rFont val="Arial"/>
        <family val="2"/>
      </rPr>
      <t>CHARGED</t>
    </r>
  </si>
  <si>
    <t>WQ78290</t>
  </si>
  <si>
    <t>GB1K PE//JZ</t>
  </si>
  <si>
    <t>WW38330</t>
  </si>
  <si>
    <t>GB1K PM//AZ</t>
  </si>
  <si>
    <t>WQ78250</t>
  </si>
  <si>
    <t>GB1K PM//EZ</t>
  </si>
  <si>
    <t>WQ78220</t>
  </si>
  <si>
    <t>GB1K PM//LZ</t>
  </si>
  <si>
    <t>WQ78280</t>
  </si>
  <si>
    <t>GB1K PAW//AZ</t>
  </si>
  <si>
    <t>WQ78240</t>
  </si>
  <si>
    <t>GB1K PAW//EZ</t>
  </si>
  <si>
    <t>WQ78210</t>
  </si>
  <si>
    <t>GB1K PAW//LZ</t>
  </si>
  <si>
    <t>WQ78270</t>
  </si>
  <si>
    <t>GB1K FP//LZ</t>
  </si>
  <si>
    <t>WQ78300</t>
  </si>
  <si>
    <t>GB1K G//LZ</t>
  </si>
  <si>
    <t>WQ78310</t>
  </si>
  <si>
    <t>GB1K FP//AZ</t>
  </si>
  <si>
    <t>WW02700</t>
  </si>
  <si>
    <t>GB1K G//AZ</t>
  </si>
  <si>
    <t>WW02710</t>
  </si>
  <si>
    <t>DGB1KE3 PE//EP</t>
  </si>
  <si>
    <t>ZV07600</t>
  </si>
  <si>
    <t>ZV07610</t>
  </si>
  <si>
    <t>GN1 PE//AZ</t>
  </si>
  <si>
    <t>WW38380</t>
  </si>
  <si>
    <t>GN1 PE//LZ</t>
  </si>
  <si>
    <t>WW38390</t>
  </si>
  <si>
    <t>B1 PWH//LZ</t>
  </si>
  <si>
    <t>ZW44770</t>
  </si>
  <si>
    <t>B2 PWH//LZ</t>
  </si>
  <si>
    <t>ZW44780</t>
  </si>
  <si>
    <t>B3 PWH//LZ</t>
  </si>
  <si>
    <t>ZW44790</t>
  </si>
  <si>
    <t>203 MATSUNOKIJIMA,IWATA,SHIZUOKA</t>
  </si>
  <si>
    <t>GN2 PE//AZ</t>
  </si>
  <si>
    <t>WW38400</t>
  </si>
  <si>
    <t>GN2 PE//LZ</t>
  </si>
  <si>
    <t>WW38410</t>
  </si>
  <si>
    <t>DGB1KENST PE//LRP</t>
  </si>
  <si>
    <t>ZU62700</t>
  </si>
  <si>
    <t>GB1KS PE//SG2.EP</t>
  </si>
  <si>
    <t>DGB1KENST PWH//LRP</t>
  </si>
  <si>
    <t>ZX32670</t>
  </si>
  <si>
    <t>P121-Silent PE//SH.EP</t>
  </si>
  <si>
    <t>P121-Silent PEC//SH.EP</t>
  </si>
  <si>
    <t>P121-Silent PWH//SH.EP</t>
  </si>
  <si>
    <t>P116-Silent PE//SH.EP</t>
  </si>
  <si>
    <t>P116-Silent PEC//SH.EP</t>
  </si>
  <si>
    <t>DGB1KENST PE//LP</t>
  </si>
  <si>
    <t>ZU62650</t>
  </si>
  <si>
    <t>DGB1KENST PE//AP</t>
  </si>
  <si>
    <t>DGB1KENST PE//EP</t>
  </si>
  <si>
    <t>ZU62670</t>
  </si>
  <si>
    <t>ZU62660</t>
  </si>
  <si>
    <t>DGB1KENST PE//AT</t>
  </si>
  <si>
    <t>ZU62690</t>
  </si>
  <si>
    <t>DGB1KENST PE//AB W/O P.CABLE</t>
  </si>
  <si>
    <t>ZU62720</t>
  </si>
  <si>
    <t>U1J PEC//AZ</t>
  </si>
  <si>
    <t>ZH56750</t>
  </si>
  <si>
    <t>U1J PEC//LZ</t>
  </si>
  <si>
    <t>Panjang</t>
  </si>
  <si>
    <t>Lebar</t>
  </si>
  <si>
    <t>Tinggi</t>
  </si>
  <si>
    <t>UKURAN CONT</t>
  </si>
  <si>
    <t>( mm )</t>
  </si>
  <si>
    <t>20'  Standard :</t>
  </si>
  <si>
    <t>40'  Standard :</t>
  </si>
  <si>
    <t>40'  Highcube :</t>
  </si>
  <si>
    <t>KUBIKASI</t>
  </si>
  <si>
    <t>BERAT KONTAINER</t>
  </si>
  <si>
    <t>Dear Customer</t>
  </si>
  <si>
    <t>It always becomes very indebted.</t>
  </si>
  <si>
    <t>For notation, let me UPDATE guidance as follows.</t>
  </si>
  <si>
    <t>Informasi update</t>
  </si>
  <si>
    <t>By the partial revision of the SOLAS Convention (Safety of Life at Sea Convention), from July 1, to SHIPPER, now that the pre-shipment of container total weight Weighing-declaration be required.</t>
  </si>
  <si>
    <t>For the container to carry out international transportation on July 1, 2009 or later, the container total weight that has been weighing and certification by the method stipulated in the treaty, it must be provided prior to shipment to the port authorities, ship company.</t>
  </si>
  <si>
    <t>SOLAS update.</t>
  </si>
  <si>
    <t>Jadi setelah Juli tgl. 1, harus ukur container cara ikut aturan dan harus lapor.</t>
  </si>
  <si>
    <t>,</t>
  </si>
  <si>
    <t>※ container own weight: 1,960 - 2,350 kg / 20 '&amp; 2,850 - 3,900 kg / 40'</t>
  </si>
  <si>
    <t>Container kg: 1,960 - 2,350 kg / 20 '&amp; 2,850 - 3,900 kg / 40'</t>
  </si>
  <si>
    <t>The maximum loading capacity ※: 21,650 - 22,040 kg / 20 '&amp; 26,580 - 27,630 kg / 40'</t>
  </si>
  <si>
    <t>There is a limit on the total weight (= container of its own weight + live load) by destination, so there is a possibility that the maximum loading capacity is different from the above figures, with regard to the actual shipping, you need to make sure to each ship company</t>
  </si>
  <si>
    <t>Container Max kg: 21,650 - 22,040 kg / 20 '&amp; 26,580 - 27,630 kg / 40'</t>
  </si>
  <si>
    <t>Tapi tergantung distinsi, syarat beda.</t>
  </si>
  <si>
    <t>If from TJP port of export, at each terminal, and then measure the weight at the time of container loading.</t>
  </si>
  <si>
    <t>In that case, you will need to pay the following measurement fee, a certificate at the terminal.</t>
  </si>
  <si>
    <t>These will be the burden of the SHIPPER for the cost.</t>
  </si>
  <si>
    <t>Di port TJP, kalau export, akan ukur burat container di terminal.</t>
  </si>
  <si>
    <t>Waktu itu harus bayar harga ukur dan document bukti di terminal.</t>
  </si>
  <si>
    <t>Harga ini semaua harus bayar oleh shipper.</t>
  </si>
  <si>
    <t>Weight measurement cost Rp.25.000, - / container</t>
  </si>
  <si>
    <t>Harga ukur: Rp.25.000, - / container</t>
  </si>
  <si>
    <t>Certificate creation cost Rp.25.000, - / certificate</t>
  </si>
  <si>
    <t>Document fee: Rp.25.000, - / container</t>
  </si>
  <si>
    <t>And numbers that are listed in the shipping documents, the fine in the case of 2,000 kg or more VGM is different Rp.250.000, -</t>
  </si>
  <si>
    <t>Kalau beda di antara P / L dan actual 2000 kg, harus bayar denda Rp.250.000, -</t>
  </si>
  <si>
    <t>Measuring method in the terminal (carrying at the time of the container, track head, all of the weight, etc. chassis) - will be the (track head after unloading the container, the weight of the chassis, etc.).</t>
  </si>
  <si>
    <t>Track will be described VGM to EIR that is issued upon exiting from the terminal.</t>
  </si>
  <si>
    <t>Please note that 'the two containers (40 one of the trailers' 20 because you will not be able to carry put the chassis).</t>
  </si>
  <si>
    <t>Cara ukur di terminal port TJP,</t>
  </si>
  <si>
    <t>Cara calcurate = (burat containner, Track head, selain parts seperti casis) - (track head burat yang setelah turun containner, selain parts seperti casis)</t>
  </si>
  <si>
    <t>Minta tolong informasi dapat supaya bisa ikut aturan.</t>
  </si>
  <si>
    <t>1,960 - 2,350 kg</t>
  </si>
  <si>
    <t xml:space="preserve"> 2,850 - 3,900 kg</t>
  </si>
  <si>
    <t>MAXIMUM CAPACITY</t>
  </si>
  <si>
    <t>21,650 - 22,040 kg</t>
  </si>
  <si>
    <t xml:space="preserve"> 26,580 - 27,630 kg</t>
  </si>
  <si>
    <t>ZH56730</t>
  </si>
  <si>
    <t>B2E PE//EZ</t>
  </si>
  <si>
    <t>ZH66310</t>
  </si>
  <si>
    <t>B2E PEC//EZ</t>
  </si>
  <si>
    <t>ZH66290</t>
  </si>
  <si>
    <t>B2E PM//EZ</t>
  </si>
  <si>
    <t>ZH66340</t>
  </si>
  <si>
    <t>B2E PW//EZ</t>
  </si>
  <si>
    <t>ZH66350</t>
  </si>
  <si>
    <t>B2E PWH//EZ</t>
  </si>
  <si>
    <t>ZH66300</t>
  </si>
  <si>
    <t>B2E SNC//EZ</t>
  </si>
  <si>
    <t>ZH66360</t>
  </si>
  <si>
    <t>B2E NBS//EZ</t>
  </si>
  <si>
    <t>ZH66320</t>
  </si>
  <si>
    <t>B2E OPDW//EZ</t>
  </si>
  <si>
    <t>ZH66330</t>
  </si>
  <si>
    <t/>
  </si>
  <si>
    <t>B3E PE//EZ</t>
  </si>
  <si>
    <t>ZH66250</t>
  </si>
  <si>
    <t>B3E PM//EZ</t>
  </si>
  <si>
    <t>ZH66260</t>
  </si>
  <si>
    <t>B3E PWH//EZ</t>
  </si>
  <si>
    <t>ZH66280</t>
  </si>
  <si>
    <t>B3E SNC//EZ</t>
  </si>
  <si>
    <t>ZH66270</t>
  </si>
  <si>
    <t>B3E OPDW//EZ</t>
  </si>
  <si>
    <t>ZH66240</t>
  </si>
  <si>
    <t>GN1 PWH//AZ</t>
  </si>
  <si>
    <t>ZJ54460</t>
  </si>
  <si>
    <t>GN1 PWH//LZ</t>
  </si>
  <si>
    <t>ZJ54450</t>
  </si>
  <si>
    <t>GN2 PWH//AZ</t>
  </si>
  <si>
    <t>ZJ54480</t>
  </si>
  <si>
    <t>GN2 PWH//LZ</t>
  </si>
  <si>
    <t>ZJ54470</t>
  </si>
  <si>
    <t>To. SCM MANAGER</t>
  </si>
  <si>
    <r>
      <t xml:space="preserve">[ V   ]   </t>
    </r>
    <r>
      <rPr>
        <sz val="8"/>
        <rFont val="Arial"/>
        <family val="2"/>
      </rPr>
      <t>AS Ship. Manual</t>
    </r>
  </si>
  <si>
    <t>PKG/NO.</t>
  </si>
  <si>
    <t>DESCRIPTION OF GOODS</t>
  </si>
  <si>
    <t>Quantity</t>
  </si>
  <si>
    <t>Container</t>
  </si>
  <si>
    <t>Unit price</t>
  </si>
  <si>
    <t>P'kg type</t>
  </si>
  <si>
    <t>Made in</t>
  </si>
  <si>
    <t>Ref. No.</t>
  </si>
  <si>
    <t>Gross Wght</t>
  </si>
  <si>
    <t>Nett Weight</t>
  </si>
  <si>
    <t>LenghtXWidthXHeight/P'kg</t>
  </si>
  <si>
    <t>TOTAL</t>
  </si>
  <si>
    <t>Pc/Unit/Set</t>
  </si>
  <si>
    <t>GB1K PWH//EZ</t>
  </si>
  <si>
    <t>ZJ54440</t>
  </si>
  <si>
    <t>Size</t>
  </si>
  <si>
    <t>USD/JPY/EUR</t>
  </si>
  <si>
    <t>Kg / P'kg</t>
  </si>
  <si>
    <t>Cm</t>
  </si>
  <si>
    <t>YAMAHA PIANO WITH BENCH</t>
  </si>
  <si>
    <t>1 X 20'</t>
  </si>
  <si>
    <t>1 X 40'</t>
  </si>
  <si>
    <t>FACILTY</t>
  </si>
  <si>
    <t>[ V ]    KITE</t>
  </si>
  <si>
    <t>[     ]    NON KITE</t>
  </si>
  <si>
    <t>Jl. Rawagelam I No.5</t>
  </si>
  <si>
    <t xml:space="preserve">  </t>
  </si>
  <si>
    <t>Attn.        :</t>
  </si>
  <si>
    <t>YAMAHA / KEMBLE PIANO</t>
  </si>
  <si>
    <t>1 X 40'H</t>
  </si>
  <si>
    <t>[ V  ]  FOB      [    ]  C &amp; F</t>
  </si>
  <si>
    <t>[    ]   Please Combine</t>
  </si>
  <si>
    <t>YAMAHA MUSIC EUROPE G.M.B.H</t>
  </si>
  <si>
    <t>SIEMENSSTRASSE 22 - 34</t>
  </si>
  <si>
    <t>25462 RELLINGEN,</t>
  </si>
  <si>
    <t>GERMANY</t>
  </si>
  <si>
    <t>Y77027</t>
  </si>
  <si>
    <t>HAMBURG</t>
  </si>
  <si>
    <t>GB1K PWH//AZ</t>
  </si>
  <si>
    <t>ZJ54420</t>
  </si>
  <si>
    <t>YCA, KEYBOARD DIVISION</t>
  </si>
  <si>
    <t>C/O.SCHAFER BROS.DISTRIBUTION CTR</t>
  </si>
  <si>
    <t>1981 E.213TH STREET, CARSON, CA</t>
  </si>
  <si>
    <t>90749 USA</t>
  </si>
  <si>
    <t>Y70001</t>
  </si>
  <si>
    <t>2 X 40'H</t>
  </si>
  <si>
    <t>LOS ANGELES</t>
  </si>
  <si>
    <t>JAPAN</t>
  </si>
  <si>
    <t>SHIMIZU</t>
  </si>
  <si>
    <t>ZW44850</t>
  </si>
  <si>
    <t>ZW44840</t>
  </si>
  <si>
    <t>ZW44860</t>
  </si>
  <si>
    <t>ZW44870</t>
  </si>
  <si>
    <t>U. FRONT BOARD BACK YI KURO</t>
  </si>
  <si>
    <t>U. FRONT BOARD BACK YI KIJI</t>
  </si>
  <si>
    <t>Fall Board YU121C PE (V/P)</t>
  </si>
  <si>
    <t>WE94850</t>
  </si>
  <si>
    <t>PERFORMA INV.           :</t>
  </si>
  <si>
    <t>FINAL INV                      :</t>
  </si>
  <si>
    <t>[     ]    KITE</t>
  </si>
  <si>
    <t>M2 SDW//JZ WITH BENCH</t>
  </si>
  <si>
    <t>SHIPMENT ORDER       :</t>
  </si>
  <si>
    <t>ZU05460</t>
  </si>
  <si>
    <t>PEDAL RAIL U1.YUS1 PE UNFINISHED CARB</t>
  </si>
  <si>
    <t>K109 PWHC//EZ</t>
  </si>
  <si>
    <t>K113 PWHC//EZ</t>
  </si>
  <si>
    <t>ZU77200</t>
  </si>
  <si>
    <t>ZU77180</t>
  </si>
  <si>
    <t>Y31404</t>
  </si>
  <si>
    <t>JU-109 PWH//AZ</t>
  </si>
  <si>
    <t>B3E PEC//EZ</t>
  </si>
  <si>
    <t>ZN12160</t>
  </si>
  <si>
    <t>P124 PE//G.EZ</t>
  </si>
  <si>
    <t>ZN12140</t>
  </si>
  <si>
    <t>[ V ]    NON KITE</t>
  </si>
  <si>
    <t>LEG NO.3I</t>
  </si>
  <si>
    <t>ZU14100</t>
  </si>
  <si>
    <t>ZU14120</t>
  </si>
  <si>
    <t>WW08930</t>
  </si>
  <si>
    <t>WW08960</t>
  </si>
  <si>
    <t>WW09120</t>
  </si>
  <si>
    <t>WW09130</t>
  </si>
  <si>
    <t>WY71980</t>
  </si>
  <si>
    <t>WY72000</t>
  </si>
  <si>
    <t>ZA34830</t>
  </si>
  <si>
    <t>ZJ41300</t>
  </si>
  <si>
    <t>ZJ41310</t>
  </si>
  <si>
    <t>Upper Sill YC131D</t>
  </si>
  <si>
    <t>WW08280</t>
  </si>
  <si>
    <t>WW09060</t>
  </si>
  <si>
    <t>WW09070</t>
  </si>
  <si>
    <t>ZG74800</t>
  </si>
  <si>
    <r>
      <t xml:space="preserve">                       ( </t>
    </r>
    <r>
      <rPr>
        <b/>
        <u/>
        <sz val="10"/>
        <rFont val="Arial"/>
        <family val="2"/>
      </rPr>
      <t>Andik Kusuma</t>
    </r>
    <r>
      <rPr>
        <sz val="10"/>
        <rFont val="Arial"/>
        <family val="2"/>
      </rPr>
      <t xml:space="preserve"> )</t>
    </r>
  </si>
  <si>
    <t xml:space="preserve">SALES ORDER   </t>
  </si>
  <si>
    <t xml:space="preserve">DELIVERY ORDER  </t>
  </si>
  <si>
    <t xml:space="preserve">SHIPMENT ORDER  </t>
  </si>
  <si>
    <t xml:space="preserve">PERFORMA INV.    </t>
  </si>
  <si>
    <t xml:space="preserve">FINAL INV         </t>
  </si>
  <si>
    <t>:</t>
  </si>
  <si>
    <t>Fall Board YU118DN PM (V/P)</t>
  </si>
  <si>
    <t>WS36780</t>
  </si>
  <si>
    <t>WS44160</t>
  </si>
  <si>
    <t>WS42690</t>
  </si>
  <si>
    <t>WS23930</t>
  </si>
  <si>
    <t>ZU47130</t>
  </si>
  <si>
    <t>WT49150</t>
  </si>
  <si>
    <t>YAMAHA PIANO PART</t>
  </si>
  <si>
    <t>ZF67080</t>
  </si>
  <si>
    <t>ZF67090</t>
  </si>
  <si>
    <t>WV87770</t>
  </si>
  <si>
    <t>SIDE BASE L YI U1-YUS1,S5</t>
  </si>
  <si>
    <t>SIDE BASE R YI U1-YUS1,S5</t>
  </si>
  <si>
    <t>SIDE BASE R YI U3-YUS3</t>
  </si>
  <si>
    <t>SIDE BASE L YI U3-YUS3</t>
  </si>
  <si>
    <t>LEG L YI YU11-U1-YUS1</t>
  </si>
  <si>
    <t>LEG R YI YU11-U1-YUS1</t>
  </si>
  <si>
    <t>LEG R YI YC1SH</t>
  </si>
  <si>
    <t>LEG L YI YC1SH</t>
  </si>
  <si>
    <t xml:space="preserve">SALES ORDER              :  </t>
  </si>
  <si>
    <t>ZF36340</t>
  </si>
  <si>
    <t>KEY BLOCK GC1 BLAA (YI)</t>
  </si>
  <si>
    <t>ZG74810</t>
  </si>
  <si>
    <t>FALL BOARD C1-C5 SURFACER SILVER</t>
  </si>
  <si>
    <t>ZH87930</t>
  </si>
  <si>
    <t>SIDE BASE R YI YC1-M112T</t>
  </si>
  <si>
    <t>SIDE BASE L YI YC1-M112T</t>
  </si>
  <si>
    <t>BENCH LEG ROUGH M560H</t>
  </si>
  <si>
    <t>BENCH LEG ROUGH M560S/P660S</t>
  </si>
  <si>
    <t>BENCH LEG ROUGH M560QA/P660QA</t>
  </si>
  <si>
    <t>ZC59760</t>
  </si>
  <si>
    <t>KEY SENSOR SH-TA</t>
  </si>
  <si>
    <t>ZX16730</t>
  </si>
  <si>
    <t>YAMAHA MUSIC MANUFACTURING JAPAN CORPORATION PIANO SECTION</t>
  </si>
  <si>
    <t xml:space="preserve">DELIVERY ORDER       :  </t>
  </si>
  <si>
    <t>DGB1KENST PWH//LM</t>
  </si>
  <si>
    <t>ZY77490</t>
  </si>
  <si>
    <t>UPPER FRONT BOARD UNFIN U1-YU11 TOKU</t>
  </si>
  <si>
    <t>ZJ22000</t>
  </si>
  <si>
    <t>BENCH NO. 600 SW</t>
  </si>
  <si>
    <t>LOWER FRONT BOARD UNFIN U1-YU33 TOKU</t>
  </si>
  <si>
    <t>LOWER FRONT BOARD UNFIN YUS1-S5 TOKU</t>
  </si>
  <si>
    <t>SIDE ARM BLOCK F UNFIN YUS5 TOKU</t>
  </si>
  <si>
    <t>SIDE ARM BLOCK F UNFIN YUS1-S3 TOKU</t>
  </si>
  <si>
    <t>.</t>
  </si>
  <si>
    <t>VAM4430</t>
  </si>
  <si>
    <t>H SENSOR UNIT GP-SH/TA-C3 KIT</t>
  </si>
  <si>
    <t>H SENSOR UNIT GP-SH/TA-C6 KIT</t>
  </si>
  <si>
    <t>H SENSOR UNIT GP-SH/TA-C1 KIT</t>
  </si>
  <si>
    <t>ZX16710</t>
  </si>
  <si>
    <t>ZX39160</t>
  </si>
  <si>
    <t>ZX39170</t>
  </si>
  <si>
    <t>Fall Board VP 1410 X 196.5 X 69</t>
  </si>
  <si>
    <t>DGB1KENST PWH//AB W/O P.CABLE</t>
  </si>
  <si>
    <t>ZZ49410</t>
  </si>
  <si>
    <t>DCIN KD PACKING 208EX</t>
  </si>
  <si>
    <t>VAH6640</t>
  </si>
  <si>
    <t>B121 PE//B.AZ</t>
  </si>
  <si>
    <t>B121 PE//B.LZ</t>
  </si>
  <si>
    <t>VAN1290</t>
  </si>
  <si>
    <t>VAN1280</t>
  </si>
  <si>
    <t>WB</t>
  </si>
  <si>
    <t>WOB</t>
  </si>
  <si>
    <t>ZU62680</t>
  </si>
  <si>
    <t>ZU62710</t>
  </si>
  <si>
    <t>BENCH NO. 900 PM//YI</t>
  </si>
  <si>
    <t>BENCH NO. 900 PW//YI</t>
  </si>
  <si>
    <t>BENCH NO. 110 PM//YI</t>
  </si>
  <si>
    <t>BENCH NO. 300 SDW//YI</t>
  </si>
  <si>
    <t>BENCH GB1FP//YI</t>
  </si>
  <si>
    <t>BENCH GB1G//YI</t>
  </si>
  <si>
    <t>BENCH NO. 3 PE//YI U1J</t>
  </si>
  <si>
    <t>BENCH NO. 3 PWH//YI U1J</t>
  </si>
  <si>
    <t>BENCH NO.50 SDW//YI</t>
  </si>
  <si>
    <t>BENCH No.300 SM//YI</t>
  </si>
  <si>
    <t>BENCH No.300 SBW//YI</t>
  </si>
  <si>
    <t>BENCH No.600 SE//YI</t>
  </si>
  <si>
    <t>BENCH No.600 DO//YI</t>
  </si>
  <si>
    <t>ZC59740</t>
  </si>
  <si>
    <t>ZC59750</t>
  </si>
  <si>
    <t>ZC59770</t>
  </si>
  <si>
    <t>ZC59800</t>
  </si>
  <si>
    <t>ZC59810</t>
  </si>
  <si>
    <t>ZK82670</t>
  </si>
  <si>
    <t>ZX27800</t>
  </si>
  <si>
    <t>ZX27830</t>
  </si>
  <si>
    <t>ZX27780</t>
  </si>
  <si>
    <t>ZX27790</t>
  </si>
  <si>
    <t>DGB1KENCL PE//LCP</t>
  </si>
  <si>
    <t>DGB1KENCL PE//ACP</t>
  </si>
  <si>
    <t>WV87780</t>
  </si>
  <si>
    <t>WOODEN PANEL FOR PIANO 1430×1220×12mm CARB</t>
  </si>
  <si>
    <t>B1 SC2 PE//EP</t>
  </si>
  <si>
    <t>B2E SC2 PE//EP</t>
  </si>
  <si>
    <t>B3E SC2 PE//EP</t>
  </si>
  <si>
    <t>GB1K SC2 PE//EP</t>
  </si>
  <si>
    <t>VAC9480</t>
  </si>
  <si>
    <t>VAC9530</t>
  </si>
  <si>
    <t>B1 SC2 PWH//EP</t>
  </si>
  <si>
    <t>VAD6640</t>
  </si>
  <si>
    <t>VAC9490</t>
  </si>
  <si>
    <t>B2E SC2 PWH//EP</t>
  </si>
  <si>
    <t>VAD6650</t>
  </si>
  <si>
    <t>VAC9540</t>
  </si>
  <si>
    <t>VAC9500</t>
  </si>
  <si>
    <t>B3E SC2 PWH//EP</t>
  </si>
  <si>
    <t>VAD6660</t>
  </si>
  <si>
    <t>VAC9550</t>
  </si>
  <si>
    <t>VAC9580</t>
  </si>
  <si>
    <t>P116 SH2 PE//EP</t>
  </si>
  <si>
    <t>P116 SH2 PWH//EP</t>
  </si>
  <si>
    <t>P121 SH2 PE//EP</t>
  </si>
  <si>
    <t>P121 SH2 PWH//EP</t>
  </si>
  <si>
    <t>VAC9510</t>
  </si>
  <si>
    <t>VAD6670</t>
  </si>
  <si>
    <t>VAC9520</t>
  </si>
  <si>
    <t>VAD6680</t>
  </si>
  <si>
    <t>VAD6710</t>
  </si>
  <si>
    <t>VAD6770</t>
  </si>
  <si>
    <t>GB1K SC2 PWH//EP</t>
  </si>
  <si>
    <t>VAD6820</t>
  </si>
  <si>
    <t>VAC9590</t>
  </si>
  <si>
    <t>B1 SC2 PE//LP</t>
  </si>
  <si>
    <t>B2 SC2 PE//LP</t>
  </si>
  <si>
    <t>B3 SC2 PE//LP</t>
  </si>
  <si>
    <t>U1J SC2 PE//LM</t>
  </si>
  <si>
    <t>U1J SC2 PE//AP</t>
  </si>
  <si>
    <t>GB1K SC2 PE//LP</t>
  </si>
  <si>
    <t>VAD6750</t>
  </si>
  <si>
    <t>VAD6760</t>
  </si>
  <si>
    <t>JU109 SC2 PE//AP</t>
  </si>
  <si>
    <t>JX113T SC2 PE//AP</t>
  </si>
  <si>
    <t>VAC9570</t>
  </si>
  <si>
    <t>VAC9560</t>
  </si>
  <si>
    <t>JU109 SC2 PE//LRP</t>
  </si>
  <si>
    <t>JU109 SC2 PE//LM</t>
  </si>
  <si>
    <t>VAD6690</t>
  </si>
  <si>
    <t>VAG1080</t>
  </si>
  <si>
    <t>JX113T SC2 PE//LRP</t>
  </si>
  <si>
    <t>VAG1530</t>
  </si>
  <si>
    <t>U1J SC2 PE//LRP</t>
  </si>
  <si>
    <t>GB1K SC2 PE//LRP</t>
  </si>
  <si>
    <t>VAG1550</t>
  </si>
  <si>
    <t>VAG1540</t>
  </si>
  <si>
    <t>P118GC PE//AZ</t>
  </si>
  <si>
    <t>P118GC PE//LZ</t>
  </si>
  <si>
    <t>P121GC PE//AZ</t>
  </si>
  <si>
    <t>P121GC PE//LZ</t>
  </si>
  <si>
    <t>VAR8140</t>
  </si>
  <si>
    <t>VAR8150</t>
  </si>
  <si>
    <t>VAR8160</t>
  </si>
  <si>
    <t>VAR8170</t>
  </si>
  <si>
    <t>B113 SC2//JP</t>
  </si>
  <si>
    <t>B121 SC2//JP</t>
  </si>
  <si>
    <t>P121 SH2 PEC//EP</t>
  </si>
  <si>
    <t>VAW6990</t>
  </si>
  <si>
    <t>P116 SH2 PEC//EP</t>
  </si>
  <si>
    <t>P121H SH2 PE//EP</t>
  </si>
  <si>
    <t>VAW6980</t>
  </si>
  <si>
    <t>VAW7000</t>
  </si>
  <si>
    <t>B1 SC2 PEC//EP</t>
  </si>
  <si>
    <t>VAK6550</t>
  </si>
  <si>
    <t>VAK6640</t>
  </si>
  <si>
    <t>VAK6580</t>
  </si>
  <si>
    <t>VAK6500</t>
  </si>
  <si>
    <t>VAK6530</t>
  </si>
  <si>
    <t>VAK6610</t>
  </si>
  <si>
    <t>VAK6510</t>
  </si>
  <si>
    <t>VAK6520</t>
  </si>
  <si>
    <t>VAK6540</t>
  </si>
  <si>
    <t>VAK6590</t>
  </si>
  <si>
    <t>VAK6600</t>
  </si>
  <si>
    <t>VAK6620</t>
  </si>
  <si>
    <t>VAK6630</t>
  </si>
  <si>
    <t>VAK6650</t>
  </si>
  <si>
    <t>B1 SC2 NBS//EP</t>
  </si>
  <si>
    <t>B1 SC2 OPDW//EP</t>
  </si>
  <si>
    <t>B1 SC2 PM//EP</t>
  </si>
  <si>
    <t>B1 SC2 PW//EP</t>
  </si>
  <si>
    <t>B1 SC2 SNC//EP</t>
  </si>
  <si>
    <t>B2E SC2 PM//EP</t>
  </si>
  <si>
    <t>B3E SC2 PM//EP</t>
  </si>
  <si>
    <t>B2E SC2 PW//EP</t>
  </si>
  <si>
    <t>B2E SC2 OPDW//EP</t>
  </si>
  <si>
    <t>B3E SC2 OPDW//EP</t>
  </si>
  <si>
    <t>B2E SC2 SNC//EP</t>
  </si>
  <si>
    <t>B3E SC2 SNC//EP</t>
  </si>
  <si>
    <t>B2E SC2 NBS//EP</t>
  </si>
  <si>
    <t>GB1K SC2 PE//AP</t>
  </si>
  <si>
    <t>VAD6840</t>
  </si>
  <si>
    <t>B3E SC2 PEC//EP</t>
  </si>
  <si>
    <t>VAK6570</t>
  </si>
  <si>
    <t>B2E SC2 PEC//EP</t>
  </si>
  <si>
    <t>VAK6560</t>
  </si>
  <si>
    <t>B1 SC2 PEC//LP</t>
  </si>
  <si>
    <t>B2 SC2 PEC//LP</t>
  </si>
  <si>
    <t>B2 SC2 PM//LP</t>
  </si>
  <si>
    <t>B2 SC2 PW//LP</t>
  </si>
  <si>
    <t>B3 SC2 PEC//LP</t>
  </si>
  <si>
    <t>B3 SC2 PW//LP</t>
  </si>
  <si>
    <t>B3 SC2 PM//LP</t>
  </si>
  <si>
    <t>GB1K SC2 PE//LM</t>
  </si>
  <si>
    <t>VAW7030</t>
  </si>
  <si>
    <t>VAW7040</t>
  </si>
  <si>
    <t>VAW7050</t>
  </si>
  <si>
    <t>VAW7060</t>
  </si>
  <si>
    <t>VAW7070</t>
  </si>
  <si>
    <t>VAW7080</t>
  </si>
  <si>
    <t>VAW7090</t>
  </si>
  <si>
    <t>VAD6830</t>
  </si>
  <si>
    <t>GB1K SC2 PAW//LP</t>
  </si>
  <si>
    <t>VAW6620</t>
  </si>
  <si>
    <t>JX113T SC2 PE//LM</t>
  </si>
  <si>
    <t>VAD6700</t>
  </si>
  <si>
    <t>BENCH NO. 900 PWH//YI</t>
  </si>
  <si>
    <t>VCE6410</t>
  </si>
  <si>
    <t>B113 DMC SC2//JP</t>
  </si>
  <si>
    <t>B113 PWH SC2//JP</t>
  </si>
  <si>
    <t>VAD6720</t>
  </si>
  <si>
    <t>VAD6730</t>
  </si>
  <si>
    <t>JU109 SC2 PE//LKP</t>
  </si>
  <si>
    <t>JX113T SC2 PE//LKP</t>
  </si>
  <si>
    <t>U1J SC2 PE//LKP</t>
  </si>
  <si>
    <t>GB1K SC2 PE//LKP</t>
  </si>
  <si>
    <t>[ V  ]  FCA      [    ]  C &amp; F</t>
  </si>
  <si>
    <t>P121 SH2 PWHC//EP</t>
  </si>
  <si>
    <t>P116 SH2 PWHC//EP</t>
  </si>
  <si>
    <t>P124 SH2 PE//EP</t>
  </si>
  <si>
    <t>VCD5940</t>
  </si>
  <si>
    <t>VCD5950</t>
  </si>
  <si>
    <t>VCD5960</t>
  </si>
  <si>
    <t>B1 SC2 PWH//LP</t>
  </si>
  <si>
    <t>B2 SC2 PWH//LP</t>
  </si>
  <si>
    <t>B3 SC2 PWH//LP</t>
  </si>
  <si>
    <t>VCM8070</t>
  </si>
  <si>
    <t>VCM8100</t>
  </si>
  <si>
    <t>VAW7100</t>
  </si>
  <si>
    <t>GB1K SC2 PM//EP</t>
  </si>
  <si>
    <t>VAW6660</t>
  </si>
  <si>
    <t>BDL</t>
  </si>
  <si>
    <t>JU109 SC2 PWH//AP</t>
  </si>
  <si>
    <t>VAW7190</t>
  </si>
  <si>
    <t>VAD6790</t>
  </si>
  <si>
    <t>VAD6800</t>
  </si>
  <si>
    <t>VAD6810</t>
  </si>
  <si>
    <t>VAD6850</t>
  </si>
  <si>
    <t>UP</t>
  </si>
  <si>
    <t>GP</t>
  </si>
  <si>
    <t>VAD6780</t>
  </si>
  <si>
    <t>VAW6650</t>
  </si>
  <si>
    <t>VAW6630</t>
  </si>
  <si>
    <t>GB1K SC2 PM//LP</t>
  </si>
  <si>
    <t>M2 SC2 SM//LKP</t>
  </si>
  <si>
    <t>GB1K SC2 PAW//EP</t>
  </si>
  <si>
    <t>DGB1KENST PE//LM</t>
  </si>
  <si>
    <t>DGB1KENST PE//AH</t>
  </si>
  <si>
    <t>UP Bottom Frame Knob PWH</t>
  </si>
  <si>
    <t>JU109 SC2 PM//AP</t>
  </si>
  <si>
    <t>U1J SC2 PWHC//LRP</t>
  </si>
  <si>
    <t>VAW7170</t>
  </si>
  <si>
    <t>VAW7320</t>
  </si>
  <si>
    <t>U1J SC2 PEC//LM</t>
  </si>
  <si>
    <t>VAW7200</t>
  </si>
  <si>
    <t>VAW6640</t>
  </si>
  <si>
    <t>GB1K SC2 PWH//LP</t>
  </si>
  <si>
    <t>JU109 SC2 PW//AP</t>
  </si>
  <si>
    <t>VAW7180</t>
  </si>
  <si>
    <t>U1J SC2 PWHC//AP</t>
  </si>
  <si>
    <t>VAW7250</t>
  </si>
  <si>
    <t>GB1K SC2 PWH//LKP</t>
  </si>
  <si>
    <t>MUSIC SHELF MDF GC1-C7 27x1150x295</t>
  </si>
  <si>
    <t>SIDE ARM MDF BACKER ,U1 42X455X430</t>
  </si>
  <si>
    <t>SIDE ARM MDF BACKER YUS5 45X470X400</t>
  </si>
  <si>
    <t>SIDE ARM MDF BACKER U3YUS13 42X480X360</t>
  </si>
  <si>
    <t>S.ARM UP MDF BACKER N2 30X385X220</t>
  </si>
  <si>
    <t>S.ARM LOW MDF BACKER N2 33X545X290</t>
  </si>
  <si>
    <t>MUSIC SHELF MDF GC1-C7 27X400X295</t>
  </si>
  <si>
    <t>VDG6260</t>
  </si>
  <si>
    <t>VDG6190</t>
  </si>
  <si>
    <t>VDG6200</t>
  </si>
  <si>
    <t>VDG6210</t>
  </si>
  <si>
    <t>VDG6220</t>
  </si>
  <si>
    <t>VDG6230</t>
  </si>
  <si>
    <t>VDG6240</t>
  </si>
  <si>
    <t>SIDE ARM MDF BACKER YF101 42X455X430</t>
  </si>
  <si>
    <t>VDT0480</t>
  </si>
  <si>
    <t>VCM7910</t>
  </si>
  <si>
    <t>VCM7840</t>
  </si>
  <si>
    <t>VCM7820</t>
  </si>
  <si>
    <t>VCM7830</t>
  </si>
  <si>
    <t>VCM7890</t>
  </si>
  <si>
    <t>VCM7900</t>
  </si>
  <si>
    <t>P22 SC2 SE//D.LP</t>
  </si>
  <si>
    <t>P22 SC2 SW//D.LP</t>
  </si>
  <si>
    <t>P22 SC2 DO//D.LP</t>
  </si>
  <si>
    <t>P22 SE//D.LZ</t>
  </si>
  <si>
    <t>P22 SW//D.LZ</t>
  </si>
  <si>
    <t>P22 DO//D.LZ</t>
  </si>
  <si>
    <t>JU109 SC2 PWH//LM</t>
  </si>
  <si>
    <t>VAW7140</t>
  </si>
  <si>
    <t>VDR1950</t>
  </si>
  <si>
    <t>15 ~ 16</t>
  </si>
  <si>
    <t>GB1K SC2 PWH//LM</t>
  </si>
  <si>
    <t>VDX7740</t>
  </si>
  <si>
    <t>PO : 1015416632 (191936)</t>
  </si>
  <si>
    <t>1 X 40</t>
  </si>
  <si>
    <t>41 ~ 42</t>
  </si>
  <si>
    <t>PO : 1015422884 (192141)</t>
  </si>
  <si>
    <t>4 X 40HC</t>
  </si>
  <si>
    <t>7 ~ 8</t>
  </si>
  <si>
    <t>43 ~ 44</t>
  </si>
  <si>
    <t>PO : 1015680760 (197966)</t>
  </si>
  <si>
    <t>5097044</t>
  </si>
  <si>
    <t>PO : 600689 (198501)</t>
  </si>
  <si>
    <t>3 ~ 6</t>
  </si>
  <si>
    <t>FEBRUARI 17,2021</t>
  </si>
  <si>
    <t>FEBRUARI 21,2021</t>
  </si>
  <si>
    <t>PO : 1015452293 (193074)</t>
  </si>
  <si>
    <t>18 ~ 20</t>
  </si>
  <si>
    <t>PO :  1015732189 (199001)</t>
  </si>
  <si>
    <t>PO : 1015732195 (199002)</t>
  </si>
  <si>
    <t>MAR 10,2021</t>
  </si>
  <si>
    <t>MAR 5,2021</t>
  </si>
  <si>
    <t>PO : 1015732194 (199003)</t>
  </si>
  <si>
    <t>9 ~ 14</t>
  </si>
  <si>
    <t>21 ~ 29</t>
  </si>
  <si>
    <t>30 ~ 31</t>
  </si>
  <si>
    <t>34 ~ 40</t>
  </si>
  <si>
    <t>B121 SC2 PE//LCP</t>
  </si>
  <si>
    <t>B121 SC2 PE//ACP</t>
  </si>
  <si>
    <t>VEH3630</t>
  </si>
  <si>
    <t xml:space="preserve">VEH3640 </t>
  </si>
  <si>
    <t xml:space="preserve">BENCH NO.210 SM//YI </t>
  </si>
  <si>
    <t>VFA1020</t>
  </si>
  <si>
    <t>VEH3640</t>
  </si>
  <si>
    <t xml:space="preserve">INVOICE NO       </t>
  </si>
  <si>
    <t>DO NO</t>
  </si>
  <si>
    <t xml:space="preserve">VESSEL       </t>
  </si>
  <si>
    <t xml:space="preserve">VOYAGE          </t>
  </si>
  <si>
    <t xml:space="preserve">ETD                      </t>
  </si>
  <si>
    <t xml:space="preserve">CONTAINER                      </t>
  </si>
  <si>
    <t xml:space="preserve">SALES ORDER             </t>
  </si>
  <si>
    <t xml:space="preserve">DELIVERY ORDER        </t>
  </si>
  <si>
    <t xml:space="preserve">SHIPMENT ORDER        </t>
  </si>
  <si>
    <t xml:space="preserve">PERFORMA INV.          </t>
  </si>
  <si>
    <t xml:space="preserve">FINAL INV                    </t>
  </si>
  <si>
    <t xml:space="preserve">: </t>
  </si>
  <si>
    <t>5111901</t>
  </si>
  <si>
    <t>PO : 610484  (204032)</t>
  </si>
  <si>
    <t>PO : 612260  (205017)</t>
  </si>
  <si>
    <t>KEYBOARD ASSY/PWSP YU1 YE121 YI</t>
  </si>
  <si>
    <t>VFK302Z</t>
  </si>
  <si>
    <t>Oktober 7,2021</t>
  </si>
  <si>
    <t>Oktober 4,2021</t>
  </si>
  <si>
    <t>Oktober 8,2021</t>
  </si>
  <si>
    <t>Oktober 14,2021</t>
  </si>
  <si>
    <t>Oktober 20,2021</t>
  </si>
  <si>
    <t>PO : 614020  (206107)</t>
  </si>
  <si>
    <t>Oktober 15,2021</t>
  </si>
  <si>
    <t>Oktober 23,2021</t>
  </si>
  <si>
    <t>Oktober 18,2021</t>
  </si>
  <si>
    <t>TCP326/JKTBF5155500</t>
  </si>
  <si>
    <t>TCP325/JKTBF5146500</t>
  </si>
  <si>
    <t>Oktober 26,2021</t>
  </si>
  <si>
    <t>Oktober 30,2021</t>
  </si>
  <si>
    <t>Oktober 28,2021</t>
  </si>
  <si>
    <t>Oktober 31,2021</t>
  </si>
  <si>
    <t>November 3,2021</t>
  </si>
  <si>
    <t>3 X 40'H</t>
  </si>
  <si>
    <t>November 9,2021</t>
  </si>
  <si>
    <t>November 13,2021</t>
  </si>
  <si>
    <t>PO : 614020  (205017)</t>
  </si>
  <si>
    <t>PO : 615493  (206938)</t>
  </si>
  <si>
    <t>TCP370/JKTBJ1561400</t>
  </si>
  <si>
    <t>TCP371/JKTBJ1707600</t>
  </si>
  <si>
    <t>November 18,2021</t>
  </si>
  <si>
    <t>November 21,2021</t>
  </si>
  <si>
    <t>TCP372 /JKTBJ1712900</t>
  </si>
  <si>
    <t>November 22,2021</t>
  </si>
  <si>
    <t>November 26,2021</t>
  </si>
  <si>
    <t>: 1162165</t>
  </si>
  <si>
    <t>: 139345</t>
  </si>
  <si>
    <t>November 23,2021</t>
  </si>
  <si>
    <t>November 27,2021</t>
  </si>
  <si>
    <t>November 24,2021</t>
  </si>
  <si>
    <t>November 30,2021</t>
  </si>
  <si>
    <t>December 2,2021</t>
  </si>
  <si>
    <t>: 1162534</t>
  </si>
  <si>
    <t>: 139636</t>
  </si>
  <si>
    <t>December 3,2021</t>
  </si>
  <si>
    <t>December 6,2021</t>
  </si>
  <si>
    <t>PO : 617362  (208015)</t>
  </si>
  <si>
    <t>December 7,2021</t>
  </si>
  <si>
    <t>December 11,2021</t>
  </si>
  <si>
    <t>: 1162733</t>
  </si>
  <si>
    <t>: 139830</t>
  </si>
  <si>
    <t>December 16,2021</t>
  </si>
  <si>
    <t>December 19,2021</t>
  </si>
  <si>
    <t>December 17,2021</t>
  </si>
  <si>
    <t>: 1163157</t>
  </si>
  <si>
    <t>: 140202</t>
  </si>
  <si>
    <t>December 21,2021</t>
  </si>
  <si>
    <t>December 18,2021</t>
  </si>
  <si>
    <t>December 22,2021</t>
  </si>
  <si>
    <t>December 26,2021</t>
  </si>
  <si>
    <t>: 1163339</t>
  </si>
  <si>
    <t>: 140325</t>
  </si>
  <si>
    <t>December 24,2021</t>
  </si>
  <si>
    <t>BENCH No.600 SW//YI</t>
  </si>
  <si>
    <t>PRICE LIST 198</t>
  </si>
  <si>
    <t>Januari 07, 2022</t>
  </si>
  <si>
    <t>Januari 03, 2022</t>
  </si>
  <si>
    <t>PO : 619023 (208917)</t>
  </si>
  <si>
    <t>: 1163660</t>
  </si>
  <si>
    <t>: 140651</t>
  </si>
  <si>
    <t>Januari 12, 2022</t>
  </si>
  <si>
    <t>Januari 17, 2022</t>
  </si>
  <si>
    <t>TCQ013   /JKTC02677600</t>
  </si>
  <si>
    <t>TCQ011   / JKTBM8336700</t>
  </si>
  <si>
    <t>Januari 13, 2022</t>
  </si>
  <si>
    <t>Januari 14, 2022</t>
  </si>
  <si>
    <t>Januari 18, 2022</t>
  </si>
  <si>
    <t>Januari 21, 2022</t>
  </si>
  <si>
    <t>TCQ021 / JKTBN0890500</t>
  </si>
  <si>
    <t>TCQ022 / JKTC02679800</t>
  </si>
  <si>
    <t>Januari 27, 2022</t>
  </si>
  <si>
    <t>Januari 24, 2022</t>
  </si>
  <si>
    <t>Januari 26, 2022</t>
  </si>
  <si>
    <t>Januari 29, 2022</t>
  </si>
  <si>
    <t>TCQ043 / JKTC05671300</t>
  </si>
  <si>
    <t>Februari 02, 2022</t>
  </si>
  <si>
    <t>Februari 07, 2022</t>
  </si>
  <si>
    <t>Februari 03, 2022</t>
  </si>
  <si>
    <t>PO : 617362  (208917)</t>
  </si>
  <si>
    <t>PO : 620805 (209863)</t>
  </si>
  <si>
    <t>Februari 09, 2022</t>
  </si>
  <si>
    <t>Februari 13, 2022</t>
  </si>
  <si>
    <t>Februari 11, 2022</t>
  </si>
  <si>
    <t>Februari 14, 2022</t>
  </si>
  <si>
    <t>Februari 18, 2022</t>
  </si>
  <si>
    <t>Februari 23, 2022</t>
  </si>
  <si>
    <t>Februari 25, 2022</t>
  </si>
  <si>
    <t>TCQ084 / JKTC24667900</t>
  </si>
  <si>
    <t>TCQ083 / JKTC15639800</t>
  </si>
  <si>
    <t>Maret 07, 2022</t>
  </si>
  <si>
    <t>Maret 11, 2022</t>
  </si>
  <si>
    <t>Maret 08, 2022</t>
  </si>
  <si>
    <t>PO : 622256 (210712)</t>
  </si>
  <si>
    <t>TCQ100 / JKTC20554700</t>
  </si>
  <si>
    <t>TCQ101 / JKTC20528800</t>
  </si>
  <si>
    <t>Maret 09, 2022</t>
  </si>
  <si>
    <t>Maret 16, 2022</t>
  </si>
  <si>
    <t>Maret 21, 2022</t>
  </si>
  <si>
    <t>N</t>
  </si>
  <si>
    <t>O</t>
  </si>
  <si>
    <t>Q</t>
  </si>
  <si>
    <t>PC</t>
  </si>
  <si>
    <t>VFV5520</t>
  </si>
  <si>
    <t>VFV5530</t>
  </si>
  <si>
    <t>SETS</t>
  </si>
  <si>
    <t>VFV5540</t>
  </si>
  <si>
    <t>VFV5550</t>
  </si>
  <si>
    <t>VFV5560</t>
  </si>
  <si>
    <t>VFV5570</t>
  </si>
  <si>
    <t>VFV5580</t>
  </si>
  <si>
    <t>VFV5590</t>
  </si>
  <si>
    <t>VFV5600</t>
  </si>
  <si>
    <t>VFV5610</t>
  </si>
  <si>
    <t>VFV5620</t>
  </si>
  <si>
    <t>VFV5630</t>
  </si>
  <si>
    <t>April 05, 2022</t>
  </si>
  <si>
    <t>April 09, 2022</t>
  </si>
  <si>
    <t>April 08, 2022</t>
  </si>
  <si>
    <t>April 13, 2022</t>
  </si>
  <si>
    <t>PO : 624040 (211717)</t>
  </si>
  <si>
    <t>April 14, 2022</t>
  </si>
  <si>
    <t>April 17, 2022</t>
  </si>
  <si>
    <t>TCQ143 / JKTC42530500</t>
  </si>
  <si>
    <t>TCQ144 / JKTC48477700</t>
  </si>
  <si>
    <t>April 19, 2022</t>
  </si>
  <si>
    <t>April 24, 2022</t>
  </si>
  <si>
    <t>April 28, 2022</t>
  </si>
  <si>
    <t>TCQ168 / JKTC42541700</t>
  </si>
  <si>
    <t>April 30, 2022</t>
  </si>
  <si>
    <t>TCQ169 / JKTC52043500</t>
  </si>
  <si>
    <t>May 11, 2022</t>
  </si>
  <si>
    <t>May 15, 2022</t>
  </si>
  <si>
    <t>PO : 626155 (212903)</t>
  </si>
  <si>
    <t>PO : 624213 (211847)</t>
  </si>
  <si>
    <t>May 12, 2022</t>
  </si>
  <si>
    <t>May 19, 2022</t>
  </si>
  <si>
    <t>May 23, 2022</t>
  </si>
  <si>
    <t>May 20, 2022</t>
  </si>
  <si>
    <t>May 24, 2022</t>
  </si>
  <si>
    <t>May 26, 2022</t>
  </si>
  <si>
    <t>May 25, 2022</t>
  </si>
  <si>
    <t>May 30, 2022</t>
  </si>
  <si>
    <t>Juni 6, 2022</t>
  </si>
  <si>
    <t>Juni 9, 2022</t>
  </si>
  <si>
    <t>PO : 627771 (213798)</t>
  </si>
  <si>
    <t>Juni 10, 2022</t>
  </si>
  <si>
    <t>Juni 12, 2022</t>
  </si>
  <si>
    <t>PO : 624222 (211853)</t>
  </si>
  <si>
    <t>TCQ207 / JKTC60097600</t>
  </si>
  <si>
    <t>TCQ209 / JKTC60634300</t>
  </si>
  <si>
    <t>Juni 14, 2022</t>
  </si>
  <si>
    <t>Juni 17, 2022</t>
  </si>
  <si>
    <t>Juni 15, 2022</t>
  </si>
  <si>
    <t>Juni 20, 2022</t>
  </si>
  <si>
    <t>Juni 24, 2022</t>
  </si>
  <si>
    <t>Juni 26, 2022</t>
  </si>
  <si>
    <t>Juni 23, 2022</t>
  </si>
  <si>
    <t xml:space="preserve">PO : 630184 </t>
  </si>
  <si>
    <t>B2E SC3 PE//EP TP</t>
  </si>
  <si>
    <t>PLEASE COMBINE WITH</t>
  </si>
  <si>
    <t>ESO 2022 JUNI 005</t>
  </si>
  <si>
    <t>Juli 6, 2022</t>
  </si>
  <si>
    <t>Juli 9, 2022</t>
  </si>
  <si>
    <t>Juli 7, 2022</t>
  </si>
  <si>
    <t>Juli 10, 2022</t>
  </si>
  <si>
    <t>PO : 629519 (214743)</t>
  </si>
  <si>
    <t>Juli 8, 2022</t>
  </si>
  <si>
    <t>Juli 12, 2022</t>
  </si>
  <si>
    <t>Juli 17, 2022</t>
  </si>
  <si>
    <t>Juli 13, 2022</t>
  </si>
  <si>
    <t>Juli 19, 2022</t>
  </si>
  <si>
    <t>Juli 23, 2022</t>
  </si>
  <si>
    <t>Juli 21, 2022</t>
  </si>
  <si>
    <t>Juli 24, 2022</t>
  </si>
  <si>
    <t>Juli 22, 2022</t>
  </si>
  <si>
    <t>Juli 26, 2022</t>
  </si>
  <si>
    <t>Juli 30, 2022</t>
  </si>
  <si>
    <t>Agustus 6, 2022</t>
  </si>
  <si>
    <t>Agustus 3, 2022</t>
  </si>
  <si>
    <t>TCQ300 / JKTC77254900</t>
  </si>
  <si>
    <t>TCQ301 / JKTC77256400</t>
  </si>
  <si>
    <t>PO : 630992 (215548)</t>
  </si>
  <si>
    <t>Agustus 4, 2022</t>
  </si>
  <si>
    <t>Agustus 7, 2022</t>
  </si>
  <si>
    <t>Agustus 9, 2022</t>
  </si>
  <si>
    <t>Agustus 13, 2022</t>
  </si>
  <si>
    <t>Agustus 11, 2022</t>
  </si>
  <si>
    <t>Agustus 14, 2022</t>
  </si>
  <si>
    <t>Agustus 15, 2022</t>
  </si>
  <si>
    <t>Agustus 20, 2022</t>
  </si>
  <si>
    <t>Agustus 22, 2022</t>
  </si>
  <si>
    <t>Agustus 26, 2022</t>
  </si>
  <si>
    <t>Agustus 28, 2022</t>
  </si>
  <si>
    <t>September 1, 2022</t>
  </si>
  <si>
    <t>September 4, 2022</t>
  </si>
  <si>
    <t>PO : 632801 (216559)</t>
  </si>
  <si>
    <t>September 7, 2022</t>
  </si>
  <si>
    <t>September 11, 2022</t>
  </si>
  <si>
    <t>5147047</t>
  </si>
  <si>
    <t>PO : 633620</t>
  </si>
  <si>
    <t>B1 TC3 PE//EP TP</t>
  </si>
  <si>
    <t>B3E TC3 PE// EP TP</t>
  </si>
  <si>
    <t>KOTA KAWAGUCHI</t>
  </si>
  <si>
    <t>September 9, 2022</t>
  </si>
  <si>
    <t>September 13, 2022</t>
  </si>
  <si>
    <t>September 17, 2022</t>
  </si>
  <si>
    <t>TCQ360 /JKTC87100700</t>
  </si>
  <si>
    <t>TCQ359 /JKTC87097800</t>
  </si>
  <si>
    <t>September 23 ,2022</t>
  </si>
  <si>
    <t>September 19 ,2022</t>
  </si>
  <si>
    <t>September 26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</si>
</sst>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1" formatCode="_-* #,##0_-;\-* #,##0_-;_-* &quot;-&quot;_-;_-@_-"/>
    <numFmt numFmtId="43" formatCode="_-* #,##0.00_-;\-* #,##0.00_-;_-* &quot;-&quot;??_-;_-@_-"/>
    <numFmt numFmtId="164" formatCode="_(* #,##0_);_(* \(#,##0\);_(* &quot;-&quot;_);_(@_)"/>
    <numFmt numFmtId="165" formatCode="_(* #,##0.00_);_(* \(#,##0.00\);_(* &quot;-&quot;??_);_(@_)"/>
    <numFmt numFmtId="166" formatCode="_(* #,##0.000_);_(* \(#,##0.000\);_(* &quot;-&quot;??_);_(@_)"/>
    <numFmt numFmtId="167" formatCode="mmmm\ d\,\ yyyy"/>
    <numFmt numFmtId="168" formatCode="_(* #,##0.00_);_(* \(#,##0.00\);_(* &quot;-&quot;_);_(@_)"/>
    <numFmt numFmtId="169" formatCode="0_);[Red]\(0\)"/>
    <numFmt numFmtId="170" formatCode="_(* #,##0.000_);_(* \(#,##0.000\);_(* &quot;-&quot;???_);_(@_)"/>
    <numFmt numFmtId="171" formatCode="0.0"/>
    <numFmt numFmtId="172" formatCode="_(* #,##0_);_(* \(#,##0\);_(* &quot;-&quot;??_);_(@_)"/>
    <numFmt numFmtId="173" formatCode="0.000"/>
  </numFmts>
  <fonts count="108">
    <font>
      <sz val="10"/>
      <name val="Arial"/>
    </font>
    <font>
      <sz val="11"/>
      <color theme="1"/>
      <name val="Calibri"/>
      <family val="2"/>
      <charset val="128"/>
      <scheme val="minor"/>
    </font>
    <font>
      <sz val="11"/>
      <color theme="1"/>
      <name val="Calibri"/>
      <family val="2"/>
      <charset val="128"/>
      <scheme val="minor"/>
    </font>
    <font>
      <sz val="11"/>
      <color theme="1"/>
      <name val="Calibri"/>
      <family val="2"/>
      <scheme val="minor"/>
    </font>
    <font>
      <sz val="11"/>
      <color theme="1"/>
      <name val="Calibri"/>
      <family val="2"/>
      <scheme val="minor"/>
    </font>
    <font>
      <sz val="11"/>
      <color theme="1"/>
      <name val="Calibri"/>
      <family val="2"/>
      <scheme val="minor"/>
    </font>
    <font>
      <b/>
      <sz val="8"/>
      <name val="Arial"/>
      <family val="2"/>
    </font>
    <font>
      <sz val="8"/>
      <name val="Arial"/>
      <family val="2"/>
    </font>
    <font>
      <b/>
      <sz val="10"/>
      <name val="Arial"/>
      <family val="2"/>
    </font>
    <font>
      <sz val="7"/>
      <name val="Arial"/>
      <family val="2"/>
    </font>
    <font>
      <b/>
      <u/>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2"/>
      <name val="Arial"/>
      <family val="2"/>
    </font>
    <font>
      <u/>
      <sz val="10"/>
      <name val="Arial"/>
      <family val="2"/>
    </font>
    <font>
      <b/>
      <u/>
      <sz val="16"/>
      <name val="Arial"/>
      <family val="2"/>
    </font>
    <font>
      <sz val="11"/>
      <name val="Arial"/>
      <family val="2"/>
    </font>
    <font>
      <sz val="11"/>
      <color indexed="8"/>
      <name val="Arial"/>
      <family val="2"/>
    </font>
    <font>
      <u/>
      <sz val="11"/>
      <name val="Arial"/>
      <family val="2"/>
    </font>
    <font>
      <b/>
      <sz val="12"/>
      <name val="Arial"/>
      <family val="2"/>
    </font>
    <font>
      <b/>
      <sz val="11"/>
      <name val="Arial"/>
      <family val="2"/>
    </font>
    <font>
      <b/>
      <sz val="14"/>
      <name val="Bookman Old Style"/>
      <family val="1"/>
    </font>
    <font>
      <b/>
      <sz val="12"/>
      <name val="Bookman Old Style"/>
      <family val="1"/>
    </font>
    <font>
      <sz val="9"/>
      <name val="Arial"/>
      <family val="2"/>
    </font>
    <font>
      <b/>
      <sz val="16"/>
      <name val="Arial"/>
      <family val="2"/>
    </font>
    <font>
      <sz val="10"/>
      <name val="Arial"/>
      <family val="2"/>
    </font>
    <font>
      <b/>
      <i/>
      <sz val="14"/>
      <color indexed="10"/>
      <name val="Arial"/>
      <family val="2"/>
    </font>
    <font>
      <sz val="10"/>
      <name val="Arial"/>
      <family val="2"/>
    </font>
    <font>
      <b/>
      <sz val="14"/>
      <name val="Arial"/>
      <family val="2"/>
    </font>
    <font>
      <sz val="11"/>
      <color indexed="8"/>
      <name val="ＭＳ Ｐゴシック"/>
      <family val="3"/>
      <charset val="128"/>
    </font>
    <font>
      <sz val="11"/>
      <color indexed="9"/>
      <name val="ＭＳ Ｐゴシック"/>
      <family val="3"/>
      <charset val="128"/>
    </font>
    <font>
      <sz val="10"/>
      <color indexed="8"/>
      <name val="Arial"/>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1"/>
      <name val="ＭＳ 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sz val="16"/>
      <name val="Arial"/>
      <family val="2"/>
    </font>
    <font>
      <sz val="12"/>
      <name val="Arial"/>
      <family val="2"/>
    </font>
    <font>
      <sz val="14"/>
      <name val="Arial"/>
      <family val="2"/>
    </font>
    <font>
      <sz val="14"/>
      <name val="Arial"/>
      <family val="2"/>
    </font>
    <font>
      <b/>
      <sz val="13"/>
      <name val="Arial"/>
      <family val="2"/>
    </font>
    <font>
      <sz val="13"/>
      <name val="Arial"/>
      <family val="2"/>
    </font>
    <font>
      <sz val="13"/>
      <color indexed="8"/>
      <name val="Arial"/>
      <family val="2"/>
    </font>
    <font>
      <sz val="11"/>
      <name val="ＭＳ Ｐゴシック"/>
      <family val="3"/>
      <charset val="128"/>
    </font>
    <font>
      <b/>
      <sz val="12"/>
      <color rgb="FFFF0000"/>
      <name val="Arial"/>
      <family val="2"/>
    </font>
    <font>
      <sz val="12"/>
      <color rgb="FFFF0000"/>
      <name val="Arial"/>
      <family val="2"/>
    </font>
    <font>
      <u/>
      <sz val="16"/>
      <name val="Arial"/>
      <family val="2"/>
    </font>
    <font>
      <sz val="14"/>
      <color indexed="8"/>
      <name val="Arial"/>
      <family val="2"/>
    </font>
    <font>
      <sz val="14"/>
      <color theme="1"/>
      <name val="Arial"/>
      <family val="2"/>
    </font>
    <font>
      <b/>
      <i/>
      <sz val="14"/>
      <name val="Arial"/>
      <family val="2"/>
    </font>
    <font>
      <sz val="10"/>
      <color theme="1"/>
      <name val="Meiryo UI"/>
      <family val="2"/>
      <charset val="128"/>
    </font>
    <font>
      <sz val="11"/>
      <color theme="1"/>
      <name val="Calibri"/>
      <family val="2"/>
      <charset val="128"/>
      <scheme val="minor"/>
    </font>
    <font>
      <sz val="11"/>
      <color theme="1"/>
      <name val="ＭＳ Ｐゴシック"/>
      <family val="2"/>
      <charset val="128"/>
    </font>
    <font>
      <sz val="11"/>
      <color theme="1"/>
      <name val="Calibri"/>
      <family val="3"/>
      <charset val="128"/>
      <scheme val="minor"/>
    </font>
    <font>
      <sz val="11"/>
      <color theme="1"/>
      <name val="游ゴシック"/>
      <family val="3"/>
      <charset val="128"/>
    </font>
    <font>
      <sz val="11"/>
      <color indexed="8"/>
      <name val="游ゴシック"/>
      <family val="3"/>
      <charset val="128"/>
    </font>
    <font>
      <sz val="14"/>
      <color theme="0"/>
      <name val="Arial"/>
      <family val="2"/>
    </font>
    <font>
      <sz val="6"/>
      <name val="MS Gothic"/>
      <family val="3"/>
      <charset val="128"/>
    </font>
    <font>
      <b/>
      <sz val="14"/>
      <color theme="0"/>
      <name val="Arial"/>
      <family val="2"/>
    </font>
    <font>
      <sz val="14"/>
      <color rgb="FFFF0000"/>
      <name val="Arial"/>
      <family val="2"/>
    </font>
    <font>
      <b/>
      <sz val="16"/>
      <color theme="1"/>
      <name val="Arial"/>
      <family val="2"/>
    </font>
    <font>
      <sz val="16"/>
      <color theme="1"/>
      <name val="Arial"/>
      <family val="2"/>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theme="1"/>
      <name val="Calibri"/>
      <family val="2"/>
      <charset val="1"/>
      <scheme val="minor"/>
    </font>
    <font>
      <b/>
      <sz val="18"/>
      <name val="Arial"/>
      <family val="2"/>
    </font>
    <font>
      <b/>
      <i/>
      <sz val="12"/>
      <name val="Arial"/>
      <family val="2"/>
    </font>
  </fonts>
  <fills count="82">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22"/>
      </patternFill>
    </fill>
    <fill>
      <patternFill patternType="solid">
        <fgColor indexed="43"/>
      </patternFill>
    </fill>
    <fill>
      <patternFill patternType="solid">
        <fgColor indexed="4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49"/>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26"/>
        <bgColor indexed="64"/>
      </patternFill>
    </fill>
    <fill>
      <patternFill patternType="solid">
        <fgColor indexed="40"/>
        <bgColor indexed="64"/>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9"/>
      </patternFill>
    </fill>
    <fill>
      <patternFill patternType="solid">
        <fgColor indexed="45"/>
      </patternFill>
    </fill>
    <fill>
      <patternFill patternType="solid">
        <fgColor indexed="42"/>
      </patternFill>
    </fill>
    <fill>
      <patternFill patternType="solid">
        <fgColor indexed="9"/>
        <bgColor indexed="64"/>
      </patternFill>
    </fill>
    <fill>
      <patternFill patternType="solid">
        <fgColor indexed="13"/>
        <bgColor indexed="64"/>
      </patternFill>
    </fill>
    <fill>
      <patternFill patternType="solid">
        <fgColor theme="0"/>
        <bgColor indexed="64"/>
      </patternFill>
    </fill>
    <fill>
      <patternFill patternType="solid">
        <fgColor rgb="FFFFFF00"/>
        <bgColor indexed="64"/>
      </patternFill>
    </fill>
    <fill>
      <patternFill patternType="solid">
        <fgColor rgb="FF00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FF99"/>
        <bgColor indexed="64"/>
      </patternFill>
    </fill>
    <fill>
      <patternFill patternType="solid">
        <fgColor rgb="FFFFC000"/>
        <bgColor indexed="64"/>
      </patternFill>
    </fill>
    <fill>
      <patternFill patternType="solid">
        <fgColor indexed="65"/>
        <bgColor indexed="64"/>
      </patternFill>
    </fill>
    <fill>
      <patternFill patternType="solid">
        <fgColor rgb="FFFFFFCC"/>
        <bgColor indexed="64"/>
      </patternFill>
    </fill>
    <fill>
      <patternFill patternType="solid">
        <fgColor rgb="FFCCFFFF"/>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hair">
        <color indexed="64"/>
      </right>
      <top style="thin">
        <color indexed="64"/>
      </top>
      <bottom/>
      <diagonal/>
    </border>
    <border>
      <left/>
      <right style="hair">
        <color indexed="64"/>
      </right>
      <top/>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top style="hair">
        <color indexed="64"/>
      </top>
      <bottom style="hair">
        <color indexed="64"/>
      </bottom>
      <diagonal/>
    </border>
    <border>
      <left/>
      <right/>
      <top/>
      <bottom style="double">
        <color indexed="64"/>
      </bottom>
      <diagonal/>
    </border>
    <border>
      <left style="thin">
        <color indexed="64"/>
      </left>
      <right/>
      <top/>
      <bottom style="hair">
        <color indexed="64"/>
      </bottom>
      <diagonal/>
    </border>
    <border>
      <left style="thin">
        <color indexed="64"/>
      </left>
      <right style="thin">
        <color indexed="64"/>
      </right>
      <top style="double">
        <color indexed="64"/>
      </top>
      <bottom style="thin">
        <color indexed="64"/>
      </bottom>
      <diagonal/>
    </border>
    <border>
      <left style="hair">
        <color indexed="64"/>
      </left>
      <right style="thin">
        <color indexed="64"/>
      </right>
      <top/>
      <bottom style="hair">
        <color indexed="64"/>
      </bottom>
      <diagonal/>
    </border>
    <border>
      <left style="hair">
        <color indexed="64"/>
      </left>
      <right style="hair">
        <color indexed="64"/>
      </right>
      <top/>
      <bottom style="hair">
        <color indexed="64"/>
      </bottom>
      <diagonal/>
    </border>
    <border>
      <left/>
      <right style="thin">
        <color indexed="64"/>
      </right>
      <top style="double">
        <color indexed="64"/>
      </top>
      <bottom style="thin">
        <color indexed="64"/>
      </bottom>
      <diagonal/>
    </border>
    <border>
      <left style="thin">
        <color indexed="64"/>
      </left>
      <right style="thin">
        <color indexed="64"/>
      </right>
      <top/>
      <bottom style="hair">
        <color indexed="64"/>
      </bottom>
      <diagonal/>
    </border>
    <border>
      <left/>
      <right/>
      <top style="double">
        <color indexed="64"/>
      </top>
      <bottom style="thin">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right style="medium">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medium">
        <color indexed="64"/>
      </right>
      <top style="medium">
        <color indexed="64"/>
      </top>
      <bottom style="thin">
        <color indexed="64"/>
      </bottom>
      <diagonal/>
    </border>
    <border>
      <left/>
      <right style="hair">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s>
  <cellStyleXfs count="911">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44" fillId="8" borderId="0" applyNumberFormat="0" applyBorder="0" applyAlignment="0" applyProtection="0">
      <alignment vertical="center"/>
    </xf>
    <xf numFmtId="0" fontId="44" fillId="9" borderId="0" applyNumberFormat="0" applyBorder="0" applyAlignment="0" applyProtection="0">
      <alignment vertical="center"/>
    </xf>
    <xf numFmtId="0" fontId="44" fillId="10" borderId="0" applyNumberFormat="0" applyBorder="0" applyAlignment="0" applyProtection="0">
      <alignment vertical="center"/>
    </xf>
    <xf numFmtId="0" fontId="44" fillId="8" borderId="0" applyNumberFormat="0" applyBorder="0" applyAlignment="0" applyProtection="0">
      <alignment vertical="center"/>
    </xf>
    <xf numFmtId="0" fontId="44" fillId="11" borderId="0" applyNumberFormat="0" applyBorder="0" applyAlignment="0" applyProtection="0">
      <alignment vertical="center"/>
    </xf>
    <xf numFmtId="0" fontId="44" fillId="10" borderId="0" applyNumberFormat="0" applyBorder="0" applyAlignment="0" applyProtection="0">
      <alignment vertical="center"/>
    </xf>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5"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44" fillId="16" borderId="0" applyNumberFormat="0" applyBorder="0" applyAlignment="0" applyProtection="0">
      <alignment vertical="center"/>
    </xf>
    <xf numFmtId="0" fontId="44" fillId="9" borderId="0" applyNumberFormat="0" applyBorder="0" applyAlignment="0" applyProtection="0">
      <alignment vertical="center"/>
    </xf>
    <xf numFmtId="0" fontId="44" fillId="17" borderId="0" applyNumberFormat="0" applyBorder="0" applyAlignment="0" applyProtection="0">
      <alignment vertical="center"/>
    </xf>
    <xf numFmtId="0" fontId="44" fillId="16" borderId="0" applyNumberFormat="0" applyBorder="0" applyAlignment="0" applyProtection="0">
      <alignment vertical="center"/>
    </xf>
    <xf numFmtId="0" fontId="44" fillId="18" borderId="0" applyNumberFormat="0" applyBorder="0" applyAlignment="0" applyProtection="0">
      <alignment vertical="center"/>
    </xf>
    <xf numFmtId="0" fontId="44" fillId="17" borderId="0" applyNumberFormat="0" applyBorder="0" applyAlignment="0" applyProtection="0">
      <alignment vertical="center"/>
    </xf>
    <xf numFmtId="0" fontId="12" fillId="19"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45" fillId="23" borderId="0" applyNumberFormat="0" applyBorder="0" applyAlignment="0" applyProtection="0">
      <alignment vertical="center"/>
    </xf>
    <xf numFmtId="0" fontId="45" fillId="9" borderId="0" applyNumberFormat="0" applyBorder="0" applyAlignment="0" applyProtection="0">
      <alignment vertical="center"/>
    </xf>
    <xf numFmtId="0" fontId="45" fillId="17" borderId="0" applyNumberFormat="0" applyBorder="0" applyAlignment="0" applyProtection="0">
      <alignment vertical="center"/>
    </xf>
    <xf numFmtId="0" fontId="45" fillId="16" borderId="0" applyNumberFormat="0" applyBorder="0" applyAlignment="0" applyProtection="0">
      <alignment vertical="center"/>
    </xf>
    <xf numFmtId="0" fontId="45" fillId="23" borderId="0" applyNumberFormat="0" applyBorder="0" applyAlignment="0" applyProtection="0">
      <alignment vertical="center"/>
    </xf>
    <xf numFmtId="0" fontId="45" fillId="9" borderId="0" applyNumberFormat="0" applyBorder="0" applyAlignment="0" applyProtection="0">
      <alignment vertical="center"/>
    </xf>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7" borderId="0" applyNumberFormat="0" applyBorder="0" applyAlignment="0" applyProtection="0"/>
    <xf numFmtId="0" fontId="13" fillId="3" borderId="0" applyNumberFormat="0" applyBorder="0" applyAlignment="0" applyProtection="0"/>
    <xf numFmtId="0" fontId="14" fillId="28" borderId="1" applyNumberFormat="0" applyAlignment="0" applyProtection="0"/>
    <xf numFmtId="0" fontId="15" fillId="29" borderId="2" applyNumberFormat="0" applyAlignment="0" applyProtection="0"/>
    <xf numFmtId="165" fontId="40" fillId="0" borderId="0" applyFont="0" applyFill="0" applyBorder="0" applyAlignment="0" applyProtection="0"/>
    <xf numFmtId="164" fontId="40" fillId="0" borderId="0" applyFont="0" applyFill="0" applyBorder="0" applyAlignment="0" applyProtection="0"/>
    <xf numFmtId="40" fontId="70" fillId="0" borderId="0" applyFont="0" applyFill="0" applyBorder="0" applyAlignment="0" applyProtection="0"/>
    <xf numFmtId="164" fontId="40" fillId="0" borderId="0" applyFont="0" applyFill="0" applyBorder="0" applyAlignment="0" applyProtection="0">
      <alignment vertical="center"/>
    </xf>
    <xf numFmtId="0" fontId="16" fillId="0" borderId="0" applyNumberFormat="0" applyFill="0" applyBorder="0" applyAlignment="0" applyProtection="0"/>
    <xf numFmtId="0" fontId="17" fillId="4" borderId="0" applyNumberFormat="0" applyBorder="0" applyAlignment="0" applyProtection="0"/>
    <xf numFmtId="0" fontId="18" fillId="0" borderId="3" applyNumberFormat="0" applyFill="0" applyAlignment="0" applyProtection="0"/>
    <xf numFmtId="0" fontId="19" fillId="0" borderId="4" applyNumberFormat="0" applyFill="0" applyAlignment="0" applyProtection="0"/>
    <xf numFmtId="0" fontId="20" fillId="0" borderId="5" applyNumberFormat="0" applyFill="0" applyAlignment="0" applyProtection="0"/>
    <xf numFmtId="0" fontId="20" fillId="0" borderId="0" applyNumberFormat="0" applyFill="0" applyBorder="0" applyAlignment="0" applyProtection="0"/>
    <xf numFmtId="0" fontId="21" fillId="7" borderId="1" applyNumberFormat="0" applyAlignment="0" applyProtection="0"/>
    <xf numFmtId="0" fontId="22" fillId="0" borderId="6" applyNumberFormat="0" applyFill="0" applyAlignment="0" applyProtection="0"/>
    <xf numFmtId="0" fontId="23" fillId="30" borderId="0" applyNumberFormat="0" applyBorder="0" applyAlignment="0" applyProtection="0"/>
    <xf numFmtId="0" fontId="70" fillId="0" borderId="0"/>
    <xf numFmtId="0" fontId="40" fillId="0" borderId="0"/>
    <xf numFmtId="0" fontId="11" fillId="0" borderId="0"/>
    <xf numFmtId="0" fontId="40" fillId="31" borderId="7" applyNumberFormat="0" applyFont="0" applyAlignment="0" applyProtection="0"/>
    <xf numFmtId="0" fontId="24" fillId="28" borderId="8" applyNumberFormat="0" applyAlignment="0" applyProtection="0"/>
    <xf numFmtId="0" fontId="46" fillId="14" borderId="9" applyNumberFormat="0" applyProtection="0">
      <alignment horizontal="right" vertical="center"/>
    </xf>
    <xf numFmtId="0" fontId="46" fillId="32" borderId="9" applyNumberFormat="0" applyProtection="0">
      <alignment horizontal="left" vertical="center" indent="1"/>
    </xf>
    <xf numFmtId="0" fontId="25" fillId="0" borderId="0" applyNumberFormat="0" applyFill="0" applyBorder="0" applyAlignment="0" applyProtection="0"/>
    <xf numFmtId="0" fontId="26" fillId="0" borderId="10" applyNumberFormat="0" applyFill="0" applyAlignment="0" applyProtection="0"/>
    <xf numFmtId="0" fontId="27" fillId="0" borderId="0" applyNumberFormat="0" applyFill="0" applyBorder="0" applyAlignment="0" applyProtection="0"/>
    <xf numFmtId="0" fontId="45" fillId="23" borderId="0" applyNumberFormat="0" applyBorder="0" applyAlignment="0" applyProtection="0">
      <alignment vertical="center"/>
    </xf>
    <xf numFmtId="0" fontId="45" fillId="33" borderId="0" applyNumberFormat="0" applyBorder="0" applyAlignment="0" applyProtection="0">
      <alignment vertical="center"/>
    </xf>
    <xf numFmtId="0" fontId="45" fillId="34" borderId="0" applyNumberFormat="0" applyBorder="0" applyAlignment="0" applyProtection="0">
      <alignment vertical="center"/>
    </xf>
    <xf numFmtId="0" fontId="45" fillId="35" borderId="0" applyNumberFormat="0" applyBorder="0" applyAlignment="0" applyProtection="0">
      <alignment vertical="center"/>
    </xf>
    <xf numFmtId="0" fontId="45" fillId="23" borderId="0" applyNumberFormat="0" applyBorder="0" applyAlignment="0" applyProtection="0">
      <alignment vertical="center"/>
    </xf>
    <xf numFmtId="0" fontId="45" fillId="36" borderId="0" applyNumberFormat="0" applyBorder="0" applyAlignment="0" applyProtection="0">
      <alignment vertical="center"/>
    </xf>
    <xf numFmtId="0" fontId="47" fillId="0" borderId="0" applyNumberFormat="0" applyFill="0" applyBorder="0" applyAlignment="0" applyProtection="0">
      <alignment vertical="center"/>
    </xf>
    <xf numFmtId="0" fontId="48" fillId="37" borderId="2" applyNumberFormat="0" applyAlignment="0" applyProtection="0">
      <alignment vertical="center"/>
    </xf>
    <xf numFmtId="0" fontId="49" fillId="17" borderId="0" applyNumberFormat="0" applyBorder="0" applyAlignment="0" applyProtection="0">
      <alignment vertical="center"/>
    </xf>
    <xf numFmtId="0" fontId="40" fillId="10" borderId="7" applyNumberFormat="0" applyFont="0" applyAlignment="0" applyProtection="0">
      <alignment vertical="center"/>
    </xf>
    <xf numFmtId="0" fontId="50" fillId="0" borderId="6" applyNumberFormat="0" applyFill="0" applyAlignment="0" applyProtection="0">
      <alignment vertical="center"/>
    </xf>
    <xf numFmtId="0" fontId="51" fillId="17" borderId="1" applyNumberFormat="0" applyAlignment="0" applyProtection="0">
      <alignment vertical="center"/>
    </xf>
    <xf numFmtId="0" fontId="52" fillId="38" borderId="8" applyNumberFormat="0" applyAlignment="0" applyProtection="0">
      <alignment vertical="center"/>
    </xf>
    <xf numFmtId="0" fontId="53" fillId="39" borderId="0" applyNumberFormat="0" applyBorder="0" applyAlignment="0" applyProtection="0">
      <alignment vertical="center"/>
    </xf>
    <xf numFmtId="0" fontId="54" fillId="0" borderId="0"/>
    <xf numFmtId="0" fontId="55" fillId="40" borderId="0" applyNumberFormat="0" applyBorder="0" applyAlignment="0" applyProtection="0">
      <alignment vertical="center"/>
    </xf>
    <xf numFmtId="0" fontId="56" fillId="0" borderId="11" applyNumberFormat="0" applyFill="0" applyAlignment="0" applyProtection="0">
      <alignment vertical="center"/>
    </xf>
    <xf numFmtId="0" fontId="57" fillId="0" borderId="4" applyNumberFormat="0" applyFill="0" applyAlignment="0" applyProtection="0">
      <alignment vertical="center"/>
    </xf>
    <xf numFmtId="0" fontId="58" fillId="0" borderId="12" applyNumberFormat="0" applyFill="0" applyAlignment="0" applyProtection="0">
      <alignment vertical="center"/>
    </xf>
    <xf numFmtId="0" fontId="58" fillId="0" borderId="0" applyNumberFormat="0" applyFill="0" applyBorder="0" applyAlignment="0" applyProtection="0">
      <alignment vertical="center"/>
    </xf>
    <xf numFmtId="0" fontId="59" fillId="38" borderId="1" applyNumberFormat="0" applyAlignment="0" applyProtection="0">
      <alignment vertical="center"/>
    </xf>
    <xf numFmtId="0" fontId="60"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2" fillId="0" borderId="13" applyNumberFormat="0" applyFill="0" applyAlignment="0" applyProtection="0">
      <alignment vertical="center"/>
    </xf>
    <xf numFmtId="0" fontId="40" fillId="0" borderId="0"/>
    <xf numFmtId="43" fontId="40" fillId="0" borderId="0" applyFont="0" applyFill="0" applyBorder="0" applyAlignment="0" applyProtection="0"/>
    <xf numFmtId="41" fontId="40" fillId="0" borderId="0" applyFont="0" applyFill="0" applyBorder="0" applyAlignment="0" applyProtection="0"/>
    <xf numFmtId="43" fontId="40" fillId="0" borderId="0" applyFont="0" applyFill="0" applyBorder="0" applyAlignment="0" applyProtection="0"/>
    <xf numFmtId="0" fontId="77" fillId="0" borderId="0">
      <alignment vertical="center"/>
    </xf>
    <xf numFmtId="0" fontId="5" fillId="0" borderId="0"/>
    <xf numFmtId="0" fontId="40"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9" fontId="40" fillId="0" borderId="0" applyFont="0" applyFill="0" applyBorder="0" applyAlignment="0" applyProtection="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0" fontId="79" fillId="0" borderId="0">
      <alignment vertical="center"/>
    </xf>
    <xf numFmtId="0" fontId="80" fillId="0" borderId="0">
      <alignment vertical="center"/>
    </xf>
    <xf numFmtId="38" fontId="80" fillId="0" borderId="0" applyFont="0" applyFill="0" applyBorder="0" applyAlignment="0" applyProtection="0">
      <alignment vertical="center"/>
    </xf>
    <xf numFmtId="0" fontId="40" fillId="0" borderId="0"/>
    <xf numFmtId="38" fontId="44" fillId="0" borderId="0" applyFont="0" applyFill="0" applyBorder="0" applyAlignment="0" applyProtection="0">
      <alignment vertical="center"/>
    </xf>
    <xf numFmtId="38" fontId="44" fillId="0" borderId="0" applyFont="0" applyFill="0" applyBorder="0" applyAlignment="0" applyProtection="0">
      <alignment vertical="center"/>
    </xf>
    <xf numFmtId="0" fontId="40" fillId="0" borderId="0"/>
    <xf numFmtId="0" fontId="81" fillId="0" borderId="0">
      <alignment vertical="center"/>
    </xf>
    <xf numFmtId="0" fontId="81" fillId="0" borderId="0">
      <alignment vertical="center"/>
    </xf>
    <xf numFmtId="0" fontId="80" fillId="0" borderId="0">
      <alignment vertical="center"/>
    </xf>
    <xf numFmtId="38" fontId="80" fillId="0" borderId="0" applyFont="0" applyFill="0" applyBorder="0" applyAlignment="0" applyProtection="0">
      <alignment vertical="center"/>
    </xf>
    <xf numFmtId="38" fontId="82" fillId="0" borderId="0" applyFont="0" applyFill="0" applyBorder="0" applyAlignment="0" applyProtection="0">
      <alignment vertical="center"/>
    </xf>
    <xf numFmtId="0" fontId="80" fillId="0" borderId="0">
      <alignment vertical="center"/>
    </xf>
    <xf numFmtId="38" fontId="78" fillId="0" borderId="0" applyFont="0" applyFill="0" applyBorder="0" applyAlignment="0" applyProtection="0">
      <alignment vertical="center"/>
    </xf>
    <xf numFmtId="0" fontId="78" fillId="0" borderId="0">
      <alignment vertical="center"/>
    </xf>
    <xf numFmtId="0" fontId="5"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1"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0" fontId="4" fillId="0" borderId="0"/>
    <xf numFmtId="0" fontId="4" fillId="0" borderId="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78" fillId="0" borderId="0" applyFont="0" applyFill="0" applyBorder="0" applyAlignment="0" applyProtection="0"/>
    <xf numFmtId="0" fontId="3" fillId="0" borderId="0"/>
    <xf numFmtId="9" fontId="78" fillId="0" borderId="0" applyFont="0" applyFill="0" applyBorder="0" applyAlignment="0" applyProtection="0">
      <alignment vertical="center"/>
    </xf>
    <xf numFmtId="0" fontId="3" fillId="0" borderId="0"/>
    <xf numFmtId="0" fontId="78" fillId="0" borderId="0"/>
    <xf numFmtId="0" fontId="78" fillId="0" borderId="0"/>
    <xf numFmtId="41" fontId="77" fillId="0" borderId="0" applyFont="0" applyFill="0" applyBorder="0" applyAlignment="0" applyProtection="0"/>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41" fontId="77" fillId="0" borderId="0" applyFont="0" applyFill="0" applyBorder="0" applyAlignment="0" applyProtection="0"/>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0" fontId="3" fillId="0" borderId="0"/>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9" fontId="77" fillId="0" borderId="0" applyFont="0" applyFill="0" applyBorder="0" applyAlignment="0" applyProtection="0"/>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41" fontId="77" fillId="0" borderId="0" applyFont="0" applyFill="0" applyBorder="0" applyAlignment="0" applyProtection="0"/>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41" fontId="77" fillId="0" borderId="0" applyFont="0" applyFill="0" applyBorder="0" applyAlignment="0" applyProtection="0"/>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3" fillId="0" borderId="0"/>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9" fontId="78" fillId="0" borderId="0" applyFont="0" applyFill="0" applyBorder="0" applyAlignment="0" applyProtection="0">
      <alignment vertical="center"/>
    </xf>
    <xf numFmtId="0" fontId="78" fillId="0" borderId="0"/>
    <xf numFmtId="0" fontId="78" fillId="0" borderId="0"/>
    <xf numFmtId="0" fontId="78" fillId="0" borderId="0">
      <alignment vertical="center"/>
    </xf>
    <xf numFmtId="0" fontId="78" fillId="0" borderId="0">
      <alignment vertical="center"/>
    </xf>
    <xf numFmtId="0" fontId="78" fillId="0" borderId="0"/>
    <xf numFmtId="0" fontId="78" fillId="0" borderId="0"/>
    <xf numFmtId="0" fontId="78" fillId="0" borderId="0">
      <alignment vertical="center"/>
    </xf>
    <xf numFmtId="0" fontId="78" fillId="0" borderId="0">
      <alignment vertical="center"/>
    </xf>
    <xf numFmtId="9" fontId="78" fillId="0" borderId="0" applyFont="0" applyFill="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78" fillId="0" borderId="0">
      <alignment vertical="center"/>
    </xf>
    <xf numFmtId="0" fontId="78" fillId="0" borderId="0"/>
    <xf numFmtId="0" fontId="78" fillId="0" borderId="0"/>
    <xf numFmtId="0" fontId="90" fillId="0" borderId="0" applyNumberFormat="0" applyFill="0" applyBorder="0" applyAlignment="0" applyProtection="0"/>
    <xf numFmtId="0" fontId="91" fillId="0" borderId="55" applyNumberFormat="0" applyFill="0" applyAlignment="0" applyProtection="0"/>
    <xf numFmtId="0" fontId="92" fillId="0" borderId="56" applyNumberFormat="0" applyFill="0" applyAlignment="0" applyProtection="0"/>
    <xf numFmtId="0" fontId="93" fillId="0" borderId="57" applyNumberFormat="0" applyFill="0" applyAlignment="0" applyProtection="0"/>
    <xf numFmtId="0" fontId="93" fillId="0" borderId="0" applyNumberFormat="0" applyFill="0" applyBorder="0" applyAlignment="0" applyProtection="0"/>
    <xf numFmtId="0" fontId="94" fillId="46" borderId="0" applyNumberFormat="0" applyBorder="0" applyAlignment="0" applyProtection="0"/>
    <xf numFmtId="0" fontId="95" fillId="47" borderId="0" applyNumberFormat="0" applyBorder="0" applyAlignment="0" applyProtection="0"/>
    <xf numFmtId="0" fontId="96" fillId="48" borderId="0" applyNumberFormat="0" applyBorder="0" applyAlignment="0" applyProtection="0"/>
    <xf numFmtId="0" fontId="97" fillId="49" borderId="58" applyNumberFormat="0" applyAlignment="0" applyProtection="0"/>
    <xf numFmtId="0" fontId="98" fillId="50" borderId="59" applyNumberFormat="0" applyAlignment="0" applyProtection="0"/>
    <xf numFmtId="0" fontId="99" fillId="50" borderId="58" applyNumberFormat="0" applyAlignment="0" applyProtection="0"/>
    <xf numFmtId="0" fontId="100" fillId="0" borderId="60" applyNumberFormat="0" applyFill="0" applyAlignment="0" applyProtection="0"/>
    <xf numFmtId="0" fontId="101" fillId="51" borderId="61" applyNumberFormat="0" applyAlignment="0" applyProtection="0"/>
    <xf numFmtId="0" fontId="102" fillId="0" borderId="0" applyNumberFormat="0" applyFill="0" applyBorder="0" applyAlignment="0" applyProtection="0"/>
    <xf numFmtId="0" fontId="78" fillId="52" borderId="62" applyNumberFormat="0" applyFont="0" applyAlignment="0" applyProtection="0"/>
    <xf numFmtId="0" fontId="103" fillId="0" borderId="0" applyNumberFormat="0" applyFill="0" applyBorder="0" applyAlignment="0" applyProtection="0"/>
    <xf numFmtId="0" fontId="89" fillId="0" borderId="63" applyNumberFormat="0" applyFill="0" applyAlignment="0" applyProtection="0"/>
    <xf numFmtId="0" fontId="104" fillId="53"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104" fillId="57" borderId="0" applyNumberFormat="0" applyBorder="0" applyAlignment="0" applyProtection="0"/>
    <xf numFmtId="0" fontId="3" fillId="58" borderId="0" applyNumberFormat="0" applyBorder="0" applyAlignment="0" applyProtection="0"/>
    <xf numFmtId="0" fontId="3" fillId="59" borderId="0" applyNumberFormat="0" applyBorder="0" applyAlignment="0" applyProtection="0"/>
    <xf numFmtId="0" fontId="3" fillId="60" borderId="0" applyNumberFormat="0" applyBorder="0" applyAlignment="0" applyProtection="0"/>
    <xf numFmtId="0" fontId="104" fillId="61" borderId="0" applyNumberFormat="0" applyBorder="0" applyAlignment="0" applyProtection="0"/>
    <xf numFmtId="0" fontId="3" fillId="62" borderId="0" applyNumberFormat="0" applyBorder="0" applyAlignment="0" applyProtection="0"/>
    <xf numFmtId="0" fontId="3" fillId="63" borderId="0" applyNumberFormat="0" applyBorder="0" applyAlignment="0" applyProtection="0"/>
    <xf numFmtId="0" fontId="3" fillId="64" borderId="0" applyNumberFormat="0" applyBorder="0" applyAlignment="0" applyProtection="0"/>
    <xf numFmtId="0" fontId="104" fillId="65" borderId="0" applyNumberFormat="0" applyBorder="0" applyAlignment="0" applyProtection="0"/>
    <xf numFmtId="0" fontId="3" fillId="66" borderId="0" applyNumberFormat="0" applyBorder="0" applyAlignment="0" applyProtection="0"/>
    <xf numFmtId="0" fontId="3" fillId="67" borderId="0" applyNumberFormat="0" applyBorder="0" applyAlignment="0" applyProtection="0"/>
    <xf numFmtId="0" fontId="3" fillId="68" borderId="0" applyNumberFormat="0" applyBorder="0" applyAlignment="0" applyProtection="0"/>
    <xf numFmtId="0" fontId="104" fillId="69" borderId="0" applyNumberFormat="0" applyBorder="0" applyAlignment="0" applyProtection="0"/>
    <xf numFmtId="0" fontId="3" fillId="70" borderId="0" applyNumberFormat="0" applyBorder="0" applyAlignment="0" applyProtection="0"/>
    <xf numFmtId="0" fontId="3" fillId="71" borderId="0" applyNumberFormat="0" applyBorder="0" applyAlignment="0" applyProtection="0"/>
    <xf numFmtId="0" fontId="3" fillId="72" borderId="0" applyNumberFormat="0" applyBorder="0" applyAlignment="0" applyProtection="0"/>
    <xf numFmtId="0" fontId="104" fillId="73" borderId="0" applyNumberFormat="0" applyBorder="0" applyAlignment="0" applyProtection="0"/>
    <xf numFmtId="0" fontId="3" fillId="74" borderId="0" applyNumberFormat="0" applyBorder="0" applyAlignment="0" applyProtection="0"/>
    <xf numFmtId="0" fontId="3" fillId="75" borderId="0" applyNumberFormat="0" applyBorder="0" applyAlignment="0" applyProtection="0"/>
    <xf numFmtId="0" fontId="3" fillId="76" borderId="0" applyNumberFormat="0" applyBorder="0" applyAlignment="0" applyProtection="0"/>
    <xf numFmtId="43" fontId="40" fillId="0" borderId="0" applyFont="0" applyFill="0" applyBorder="0" applyAlignment="0" applyProtection="0"/>
    <xf numFmtId="0" fontId="40" fillId="0" borderId="0"/>
    <xf numFmtId="41" fontId="40" fillId="0" borderId="0" applyFont="0" applyFill="0" applyBorder="0" applyAlignment="0" applyProtection="0"/>
    <xf numFmtId="165" fontId="40" fillId="0" borderId="0" applyFont="0" applyFill="0" applyBorder="0" applyAlignment="0" applyProtection="0"/>
    <xf numFmtId="164" fontId="40"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xf numFmtId="0" fontId="2" fillId="0" borderId="0"/>
    <xf numFmtId="41" fontId="3" fillId="0" borderId="0" applyFont="0" applyFill="0" applyBorder="0" applyAlignment="0" applyProtection="0"/>
    <xf numFmtId="41" fontId="3"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41" fontId="77"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41" fontId="77"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41" fontId="77"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41" fontId="77"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0" fontId="2" fillId="52" borderId="62" applyNumberFormat="0" applyFont="0" applyAlignment="0" applyProtection="0"/>
    <xf numFmtId="0" fontId="3" fillId="0" borderId="0"/>
    <xf numFmtId="41" fontId="77" fillId="0" borderId="0" applyFont="0" applyFill="0" applyBorder="0" applyAlignment="0" applyProtection="0"/>
    <xf numFmtId="0" fontId="3" fillId="0" borderId="0"/>
    <xf numFmtId="0" fontId="3" fillId="0" borderId="0"/>
    <xf numFmtId="41" fontId="77" fillId="0" borderId="0" applyFont="0" applyFill="0" applyBorder="0" applyAlignment="0" applyProtection="0"/>
    <xf numFmtId="0" fontId="3" fillId="0" borderId="0"/>
    <xf numFmtId="0" fontId="3" fillId="0" borderId="0"/>
    <xf numFmtId="0" fontId="77" fillId="52" borderId="62" applyNumberFormat="0" applyFont="0" applyAlignment="0" applyProtection="0"/>
    <xf numFmtId="0" fontId="3" fillId="0" borderId="0"/>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xf numFmtId="0" fontId="1" fillId="0" borderId="0"/>
    <xf numFmtId="41" fontId="77" fillId="0" borderId="0" applyFont="0" applyFill="0" applyBorder="0" applyAlignment="0" applyProtection="0"/>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xf numFmtId="0" fontId="1" fillId="0" borderId="0"/>
    <xf numFmtId="41" fontId="77" fillId="0" borderId="0" applyFont="0" applyFill="0" applyBorder="0" applyAlignment="0" applyProtection="0"/>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xf numFmtId="0" fontId="1" fillId="0" borderId="0"/>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xf numFmtId="0" fontId="1" fillId="0" borderId="0"/>
    <xf numFmtId="0" fontId="1" fillId="0" borderId="0"/>
    <xf numFmtId="0" fontId="1" fillId="0" borderId="0"/>
    <xf numFmtId="0" fontId="105" fillId="0" borderId="0"/>
    <xf numFmtId="0" fontId="40" fillId="0" borderId="0"/>
  </cellStyleXfs>
  <cellXfs count="1084">
    <xf numFmtId="0" fontId="0" fillId="0" borderId="0" xfId="0"/>
    <xf numFmtId="0" fontId="8" fillId="41" borderId="14" xfId="0" applyFont="1" applyFill="1" applyBorder="1" applyAlignment="1">
      <alignment horizontal="center"/>
    </xf>
    <xf numFmtId="0" fontId="28" fillId="0" borderId="15" xfId="0" applyFont="1" applyFill="1" applyBorder="1"/>
    <xf numFmtId="0" fontId="29" fillId="41" borderId="0" xfId="0" applyFont="1" applyFill="1"/>
    <xf numFmtId="0" fontId="0" fillId="41" borderId="0" xfId="0" applyFont="1" applyFill="1"/>
    <xf numFmtId="166" fontId="0" fillId="41" borderId="0" xfId="46" applyNumberFormat="1" applyFont="1" applyFill="1"/>
    <xf numFmtId="0" fontId="30" fillId="41" borderId="0" xfId="0" applyFont="1" applyFill="1" applyAlignment="1">
      <alignment horizontal="centerContinuous"/>
    </xf>
    <xf numFmtId="166" fontId="30" fillId="41" borderId="0" xfId="46" applyNumberFormat="1" applyFont="1" applyFill="1" applyAlignment="1">
      <alignment horizontal="centerContinuous"/>
    </xf>
    <xf numFmtId="0" fontId="0" fillId="41" borderId="0" xfId="0" applyFont="1" applyFill="1" applyAlignment="1">
      <alignment horizontal="right"/>
    </xf>
    <xf numFmtId="167" fontId="0" fillId="41" borderId="0" xfId="0" applyNumberFormat="1" applyFont="1" applyFill="1" applyAlignment="1">
      <alignment horizontal="centerContinuous"/>
    </xf>
    <xf numFmtId="0" fontId="8" fillId="41" borderId="16" xfId="0" applyFont="1" applyFill="1" applyBorder="1"/>
    <xf numFmtId="0" fontId="8" fillId="41" borderId="17" xfId="0" applyFont="1" applyFill="1" applyBorder="1"/>
    <xf numFmtId="0" fontId="0" fillId="41" borderId="14" xfId="0" applyFont="1" applyFill="1" applyBorder="1"/>
    <xf numFmtId="0" fontId="8" fillId="41" borderId="16" xfId="0" applyFont="1" applyFill="1" applyBorder="1" applyAlignment="1">
      <alignment horizontal="centerContinuous"/>
    </xf>
    <xf numFmtId="0" fontId="8" fillId="41" borderId="14" xfId="0" applyFont="1" applyFill="1" applyBorder="1" applyAlignment="1">
      <alignment horizontal="centerContinuous"/>
    </xf>
    <xf numFmtId="0" fontId="8" fillId="41" borderId="17" xfId="0" applyFont="1" applyFill="1" applyBorder="1" applyAlignment="1">
      <alignment horizontal="centerContinuous"/>
    </xf>
    <xf numFmtId="0" fontId="8" fillId="41" borderId="16" xfId="0" applyFont="1" applyFill="1" applyBorder="1" applyAlignment="1"/>
    <xf numFmtId="0" fontId="8" fillId="41" borderId="17" xfId="0" applyFont="1" applyFill="1" applyBorder="1" applyAlignment="1"/>
    <xf numFmtId="166" fontId="8" fillId="41" borderId="14" xfId="46" applyNumberFormat="1" applyFont="1" applyFill="1" applyBorder="1"/>
    <xf numFmtId="0" fontId="0" fillId="41" borderId="18" xfId="0" applyFont="1" applyFill="1" applyBorder="1"/>
    <xf numFmtId="0" fontId="0" fillId="41" borderId="0" xfId="0" applyFont="1" applyFill="1" applyBorder="1"/>
    <xf numFmtId="0" fontId="0" fillId="41" borderId="19" xfId="0" applyFont="1" applyFill="1" applyBorder="1"/>
    <xf numFmtId="0" fontId="8" fillId="41" borderId="20" xfId="0" applyFont="1" applyFill="1" applyBorder="1" applyAlignment="1">
      <alignment horizontal="centerContinuous"/>
    </xf>
    <xf numFmtId="0" fontId="8" fillId="41" borderId="21" xfId="0" applyFont="1" applyFill="1" applyBorder="1" applyAlignment="1">
      <alignment horizontal="centerContinuous"/>
    </xf>
    <xf numFmtId="0" fontId="8" fillId="41" borderId="22" xfId="0" applyFont="1" applyFill="1" applyBorder="1" applyAlignment="1">
      <alignment horizontal="centerContinuous"/>
    </xf>
    <xf numFmtId="166" fontId="8" fillId="41" borderId="22" xfId="46" applyNumberFormat="1" applyFont="1" applyFill="1" applyBorder="1" applyAlignment="1">
      <alignment horizontal="centerContinuous"/>
    </xf>
    <xf numFmtId="0" fontId="0" fillId="41" borderId="18" xfId="0" applyFill="1" applyBorder="1"/>
    <xf numFmtId="0" fontId="0" fillId="41" borderId="17" xfId="0" applyFont="1" applyFill="1" applyBorder="1"/>
    <xf numFmtId="166" fontId="0" fillId="41" borderId="14" xfId="46" applyNumberFormat="1" applyFont="1" applyFill="1" applyBorder="1"/>
    <xf numFmtId="166" fontId="0" fillId="41" borderId="19" xfId="46" applyNumberFormat="1" applyFont="1" applyFill="1" applyBorder="1"/>
    <xf numFmtId="0" fontId="0" fillId="41" borderId="18" xfId="0" applyFont="1" applyFill="1" applyBorder="1" applyAlignment="1">
      <alignment horizontal="center"/>
    </xf>
    <xf numFmtId="0" fontId="0" fillId="41" borderId="19" xfId="0" applyFont="1" applyFill="1" applyBorder="1" applyAlignment="1">
      <alignment horizontal="center"/>
    </xf>
    <xf numFmtId="0" fontId="0" fillId="41" borderId="16" xfId="0" applyFont="1" applyFill="1" applyBorder="1"/>
    <xf numFmtId="0" fontId="0" fillId="41" borderId="17" xfId="0" applyFont="1" applyFill="1" applyBorder="1" applyAlignment="1">
      <alignment horizontal="left"/>
    </xf>
    <xf numFmtId="0" fontId="0" fillId="41" borderId="20" xfId="0" applyFont="1" applyFill="1" applyBorder="1"/>
    <xf numFmtId="0" fontId="0" fillId="41" borderId="21" xfId="0" applyFont="1" applyFill="1" applyBorder="1"/>
    <xf numFmtId="0" fontId="0" fillId="41" borderId="22" xfId="0" applyFont="1" applyFill="1" applyBorder="1"/>
    <xf numFmtId="166" fontId="0" fillId="41" borderId="22" xfId="46" applyNumberFormat="1" applyFont="1" applyFill="1" applyBorder="1"/>
    <xf numFmtId="0" fontId="7" fillId="41" borderId="23" xfId="0" applyFont="1" applyFill="1" applyBorder="1" applyAlignment="1">
      <alignment horizontal="centerContinuous"/>
    </xf>
    <xf numFmtId="0" fontId="7" fillId="41" borderId="23" xfId="0" applyFont="1" applyFill="1" applyBorder="1" applyAlignment="1"/>
    <xf numFmtId="0" fontId="7" fillId="41" borderId="24" xfId="0" applyFont="1" applyFill="1" applyBorder="1" applyAlignment="1">
      <alignment horizontal="center"/>
    </xf>
    <xf numFmtId="0" fontId="7" fillId="41" borderId="25" xfId="0" applyFont="1" applyFill="1" applyBorder="1" applyAlignment="1">
      <alignment horizontal="center"/>
    </xf>
    <xf numFmtId="0" fontId="7" fillId="41" borderId="24" xfId="0" applyFont="1" applyFill="1" applyBorder="1" applyAlignment="1">
      <alignment horizontal="centerContinuous"/>
    </xf>
    <xf numFmtId="166" fontId="7" fillId="41" borderId="24" xfId="46" applyNumberFormat="1" applyFont="1" applyFill="1" applyBorder="1" applyAlignment="1">
      <alignment horizontal="center"/>
    </xf>
    <xf numFmtId="0" fontId="0" fillId="41" borderId="25" xfId="0" applyFont="1" applyFill="1" applyBorder="1"/>
    <xf numFmtId="0" fontId="0" fillId="41" borderId="16" xfId="0" applyFont="1" applyFill="1" applyBorder="1" applyAlignment="1"/>
    <xf numFmtId="0" fontId="7" fillId="41" borderId="26" xfId="0" applyFont="1" applyFill="1" applyBorder="1" applyAlignment="1">
      <alignment horizontal="center"/>
    </xf>
    <xf numFmtId="0" fontId="7" fillId="41" borderId="25" xfId="0" applyFont="1" applyFill="1" applyBorder="1" applyAlignment="1">
      <alignment horizontal="centerContinuous"/>
    </xf>
    <xf numFmtId="0" fontId="7" fillId="41" borderId="16" xfId="0" applyFont="1" applyFill="1" applyBorder="1" applyAlignment="1">
      <alignment horizontal="centerContinuous"/>
    </xf>
    <xf numFmtId="0" fontId="7" fillId="41" borderId="17" xfId="0" applyFont="1" applyFill="1" applyBorder="1" applyAlignment="1">
      <alignment horizontal="centerContinuous"/>
    </xf>
    <xf numFmtId="0" fontId="7" fillId="41" borderId="14" xfId="0" applyFont="1" applyFill="1" applyBorder="1" applyAlignment="1">
      <alignment horizontal="centerContinuous"/>
    </xf>
    <xf numFmtId="166" fontId="7" fillId="41" borderId="25" xfId="46" applyNumberFormat="1" applyFont="1" applyFill="1" applyBorder="1" applyAlignment="1">
      <alignment horizontal="center"/>
    </xf>
    <xf numFmtId="0" fontId="0" fillId="41" borderId="19" xfId="0" applyFont="1" applyFill="1" applyBorder="1" applyAlignment="1">
      <alignment horizontal="centerContinuous"/>
    </xf>
    <xf numFmtId="0" fontId="0" fillId="41" borderId="0" xfId="0" applyFont="1" applyFill="1" applyBorder="1" applyAlignment="1">
      <alignment horizontal="centerContinuous"/>
    </xf>
    <xf numFmtId="0" fontId="0" fillId="41" borderId="26" xfId="0" applyFont="1" applyFill="1" applyBorder="1"/>
    <xf numFmtId="0" fontId="0" fillId="41" borderId="28" xfId="0" applyFont="1" applyFill="1" applyBorder="1"/>
    <xf numFmtId="0" fontId="0" fillId="41" borderId="14" xfId="0" applyFont="1" applyFill="1" applyBorder="1" applyAlignment="1">
      <alignment horizontal="centerContinuous"/>
    </xf>
    <xf numFmtId="0" fontId="0" fillId="41" borderId="17" xfId="0" applyFont="1" applyFill="1" applyBorder="1" applyAlignment="1"/>
    <xf numFmtId="166" fontId="0" fillId="41" borderId="14" xfId="46" applyNumberFormat="1" applyFont="1" applyFill="1" applyBorder="1" applyAlignment="1">
      <alignment horizontal="centerContinuous"/>
    </xf>
    <xf numFmtId="0" fontId="8" fillId="41" borderId="19" xfId="0" applyFont="1" applyFill="1" applyBorder="1" applyAlignment="1">
      <alignment horizontal="center"/>
    </xf>
    <xf numFmtId="0" fontId="0" fillId="41" borderId="29" xfId="0" applyFont="1" applyFill="1" applyBorder="1"/>
    <xf numFmtId="166" fontId="0" fillId="41" borderId="19" xfId="46" applyNumberFormat="1" applyFont="1" applyFill="1" applyBorder="1" applyAlignment="1">
      <alignment horizontal="centerContinuous"/>
    </xf>
    <xf numFmtId="0" fontId="0" fillId="41" borderId="22" xfId="0" applyFont="1" applyFill="1" applyBorder="1" applyAlignment="1">
      <alignment horizontal="centerContinuous"/>
    </xf>
    <xf numFmtId="0" fontId="0" fillId="41" borderId="21" xfId="0" applyFont="1" applyFill="1" applyBorder="1" applyAlignment="1">
      <alignment horizontal="centerContinuous"/>
    </xf>
    <xf numFmtId="166" fontId="0" fillId="41" borderId="22" xfId="46" applyNumberFormat="1" applyFont="1" applyFill="1" applyBorder="1" applyAlignment="1">
      <alignment horizontal="centerContinuous"/>
    </xf>
    <xf numFmtId="165" fontId="0" fillId="41" borderId="0" xfId="46" applyFont="1" applyFill="1"/>
    <xf numFmtId="165" fontId="30" fillId="41" borderId="0" xfId="46" applyFont="1" applyFill="1" applyAlignment="1">
      <alignment horizontal="centerContinuous"/>
    </xf>
    <xf numFmtId="165" fontId="8" fillId="41" borderId="22" xfId="46" applyFont="1" applyFill="1" applyBorder="1" applyAlignment="1">
      <alignment horizontal="centerContinuous"/>
    </xf>
    <xf numFmtId="165" fontId="0" fillId="41" borderId="19" xfId="46" applyFont="1" applyFill="1" applyBorder="1"/>
    <xf numFmtId="165" fontId="0" fillId="41" borderId="22" xfId="46" applyFont="1" applyFill="1" applyBorder="1"/>
    <xf numFmtId="165" fontId="7" fillId="41" borderId="24" xfId="46" applyFont="1" applyFill="1" applyBorder="1" applyAlignment="1">
      <alignment horizontal="center"/>
    </xf>
    <xf numFmtId="165" fontId="7" fillId="41" borderId="25" xfId="46" applyFont="1" applyFill="1" applyBorder="1" applyAlignment="1">
      <alignment horizontal="center"/>
    </xf>
    <xf numFmtId="165" fontId="0" fillId="41" borderId="0" xfId="46" applyFont="1" applyFill="1" applyAlignment="1">
      <alignment horizontal="right"/>
    </xf>
    <xf numFmtId="165" fontId="8" fillId="41" borderId="14" xfId="46" applyFont="1" applyFill="1" applyBorder="1" applyAlignment="1">
      <alignment horizontal="centerContinuous"/>
    </xf>
    <xf numFmtId="165" fontId="0" fillId="41" borderId="17" xfId="46" applyFont="1" applyFill="1" applyBorder="1"/>
    <xf numFmtId="165" fontId="0" fillId="41" borderId="0" xfId="46" applyFont="1" applyFill="1" applyBorder="1"/>
    <xf numFmtId="165" fontId="0" fillId="41" borderId="21" xfId="46" applyFont="1" applyFill="1" applyBorder="1"/>
    <xf numFmtId="165" fontId="7" fillId="41" borderId="23" xfId="46" applyFont="1" applyFill="1" applyBorder="1" applyAlignment="1">
      <alignment horizontal="center"/>
    </xf>
    <xf numFmtId="165" fontId="7" fillId="41" borderId="16" xfId="46" applyFont="1" applyFill="1" applyBorder="1" applyAlignment="1">
      <alignment horizontal="center"/>
    </xf>
    <xf numFmtId="165" fontId="0" fillId="41" borderId="0" xfId="46" applyFont="1" applyFill="1" applyAlignment="1">
      <alignment horizontal="centerContinuous"/>
    </xf>
    <xf numFmtId="165" fontId="8" fillId="41" borderId="16" xfId="46" applyFont="1" applyFill="1" applyBorder="1" applyAlignment="1">
      <alignment horizontal="centerContinuous"/>
    </xf>
    <xf numFmtId="165" fontId="8" fillId="41" borderId="20" xfId="46" applyFont="1" applyFill="1" applyBorder="1" applyAlignment="1">
      <alignment horizontal="centerContinuous"/>
    </xf>
    <xf numFmtId="165" fontId="0" fillId="41" borderId="18" xfId="46" applyFont="1" applyFill="1" applyBorder="1"/>
    <xf numFmtId="165" fontId="0" fillId="41" borderId="26" xfId="46" applyFont="1" applyFill="1" applyBorder="1"/>
    <xf numFmtId="165" fontId="8" fillId="41" borderId="17" xfId="46" applyFont="1" applyFill="1" applyBorder="1" applyAlignment="1">
      <alignment horizontal="centerContinuous"/>
    </xf>
    <xf numFmtId="165" fontId="7" fillId="41" borderId="17" xfId="46" applyFont="1" applyFill="1" applyBorder="1" applyAlignment="1">
      <alignment horizontal="centerContinuous"/>
    </xf>
    <xf numFmtId="165" fontId="0" fillId="41" borderId="0" xfId="46" applyFont="1" applyFill="1" applyBorder="1" applyAlignment="1"/>
    <xf numFmtId="165" fontId="0" fillId="41" borderId="23" xfId="46" applyFont="1" applyFill="1" applyBorder="1"/>
    <xf numFmtId="165" fontId="7" fillId="41" borderId="16" xfId="46" applyFont="1" applyFill="1" applyBorder="1" applyAlignment="1">
      <alignment horizontal="centerContinuous"/>
    </xf>
    <xf numFmtId="165" fontId="7" fillId="41" borderId="18" xfId="46" applyFont="1" applyFill="1" applyBorder="1" applyAlignment="1"/>
    <xf numFmtId="0" fontId="31" fillId="41" borderId="30" xfId="0" applyFont="1" applyFill="1" applyBorder="1" applyAlignment="1">
      <alignment horizontal="right"/>
    </xf>
    <xf numFmtId="0" fontId="31" fillId="41" borderId="31" xfId="0" applyFont="1" applyFill="1" applyBorder="1"/>
    <xf numFmtId="0" fontId="31" fillId="41" borderId="30" xfId="0" applyFont="1" applyFill="1" applyBorder="1"/>
    <xf numFmtId="168" fontId="32" fillId="41" borderId="15" xfId="47" applyNumberFormat="1" applyFont="1" applyFill="1" applyBorder="1" applyProtection="1">
      <protection locked="0"/>
    </xf>
    <xf numFmtId="0" fontId="31" fillId="41" borderId="30" xfId="0" applyFont="1" applyFill="1" applyBorder="1" applyAlignment="1">
      <alignment horizontal="center"/>
    </xf>
    <xf numFmtId="165" fontId="31" fillId="41" borderId="30" xfId="46" applyFont="1" applyFill="1" applyBorder="1" applyAlignment="1">
      <alignment horizontal="center"/>
    </xf>
    <xf numFmtId="169" fontId="31" fillId="41" borderId="31" xfId="46" applyNumberFormat="1" applyFont="1" applyFill="1" applyBorder="1" applyAlignment="1">
      <alignment horizontal="center"/>
    </xf>
    <xf numFmtId="169" fontId="31" fillId="41" borderId="33" xfId="46" applyNumberFormat="1" applyFont="1" applyFill="1" applyBorder="1" applyAlignment="1">
      <alignment horizontal="center"/>
    </xf>
    <xf numFmtId="165" fontId="31" fillId="41" borderId="33" xfId="46" applyFont="1" applyFill="1" applyBorder="1" applyAlignment="1">
      <alignment horizontal="center"/>
    </xf>
    <xf numFmtId="169" fontId="31" fillId="41" borderId="32" xfId="46" applyNumberFormat="1" applyFont="1" applyFill="1" applyBorder="1" applyAlignment="1">
      <alignment horizontal="center"/>
    </xf>
    <xf numFmtId="0" fontId="31" fillId="41" borderId="30" xfId="0" applyFont="1" applyFill="1" applyBorder="1" applyAlignment="1"/>
    <xf numFmtId="0" fontId="31" fillId="41" borderId="33" xfId="0" applyFont="1" applyFill="1" applyBorder="1"/>
    <xf numFmtId="0" fontId="31" fillId="41" borderId="27" xfId="0" applyFont="1" applyFill="1" applyBorder="1" applyAlignment="1">
      <alignment horizontal="right"/>
    </xf>
    <xf numFmtId="0" fontId="31" fillId="41" borderId="18" xfId="0" applyFont="1" applyFill="1" applyBorder="1"/>
    <xf numFmtId="0" fontId="31" fillId="41" borderId="19" xfId="0" applyFont="1" applyFill="1" applyBorder="1"/>
    <xf numFmtId="0" fontId="31" fillId="41" borderId="27" xfId="0" applyFont="1" applyFill="1" applyBorder="1"/>
    <xf numFmtId="165" fontId="31" fillId="41" borderId="27" xfId="46" applyFont="1" applyFill="1" applyBorder="1" applyAlignment="1">
      <alignment horizontal="center"/>
    </xf>
    <xf numFmtId="169" fontId="31" fillId="41" borderId="18" xfId="46" applyNumberFormat="1" applyFont="1" applyFill="1" applyBorder="1" applyAlignment="1">
      <alignment horizontal="center"/>
    </xf>
    <xf numFmtId="169" fontId="31" fillId="41" borderId="0" xfId="46" applyNumberFormat="1" applyFont="1" applyFill="1" applyBorder="1" applyAlignment="1">
      <alignment horizontal="center"/>
    </xf>
    <xf numFmtId="165" fontId="31" fillId="41" borderId="21" xfId="46" applyFont="1" applyFill="1" applyBorder="1" applyAlignment="1">
      <alignment horizontal="center"/>
    </xf>
    <xf numFmtId="169" fontId="31" fillId="41" borderId="19" xfId="46" applyNumberFormat="1" applyFont="1" applyFill="1" applyBorder="1" applyAlignment="1">
      <alignment horizontal="center"/>
    </xf>
    <xf numFmtId="166" fontId="31" fillId="41" borderId="19" xfId="46" applyNumberFormat="1" applyFont="1" applyFill="1" applyBorder="1" applyAlignment="1">
      <alignment horizontal="center"/>
    </xf>
    <xf numFmtId="0" fontId="31" fillId="41" borderId="25" xfId="0" applyFont="1" applyFill="1" applyBorder="1"/>
    <xf numFmtId="165" fontId="31" fillId="41" borderId="24" xfId="46" applyNumberFormat="1" applyFont="1" applyFill="1" applyBorder="1"/>
    <xf numFmtId="165" fontId="31" fillId="41" borderId="24" xfId="46" applyFont="1" applyFill="1" applyBorder="1"/>
    <xf numFmtId="166" fontId="31" fillId="41" borderId="24" xfId="46" applyNumberFormat="1" applyFont="1" applyFill="1" applyBorder="1"/>
    <xf numFmtId="0" fontId="33" fillId="41" borderId="18" xfId="0" applyFont="1" applyFill="1" applyBorder="1" applyAlignment="1"/>
    <xf numFmtId="0" fontId="31" fillId="41" borderId="0" xfId="0" applyFont="1" applyFill="1" applyBorder="1"/>
    <xf numFmtId="0" fontId="31" fillId="41" borderId="27" xfId="0" applyFont="1" applyFill="1" applyBorder="1" applyAlignment="1"/>
    <xf numFmtId="0" fontId="31" fillId="41" borderId="27" xfId="0" applyFont="1" applyFill="1" applyBorder="1" applyAlignment="1">
      <alignment horizontal="center"/>
    </xf>
    <xf numFmtId="165" fontId="31" fillId="41" borderId="19" xfId="46" applyFont="1" applyFill="1" applyBorder="1" applyAlignment="1">
      <alignment horizontal="centerContinuous"/>
    </xf>
    <xf numFmtId="0" fontId="31" fillId="41" borderId="19" xfId="0" applyFont="1" applyFill="1" applyBorder="1" applyAlignment="1">
      <alignment horizontal="centerContinuous"/>
    </xf>
    <xf numFmtId="0" fontId="31" fillId="41" borderId="0" xfId="0" applyFont="1" applyFill="1" applyBorder="1" applyAlignment="1">
      <alignment horizontal="centerContinuous"/>
    </xf>
    <xf numFmtId="166" fontId="31" fillId="41" borderId="27" xfId="46" applyNumberFormat="1" applyFont="1" applyFill="1" applyBorder="1" applyAlignment="1">
      <alignment horizontal="center"/>
    </xf>
    <xf numFmtId="165" fontId="32" fillId="41" borderId="15" xfId="46" applyFont="1" applyFill="1" applyBorder="1" applyProtection="1">
      <protection locked="0"/>
    </xf>
    <xf numFmtId="0" fontId="28" fillId="0" borderId="34" xfId="0" applyFont="1" applyFill="1" applyBorder="1"/>
    <xf numFmtId="170" fontId="34" fillId="0" borderId="15" xfId="0" applyNumberFormat="1" applyFont="1" applyFill="1" applyBorder="1"/>
    <xf numFmtId="166" fontId="32" fillId="41" borderId="35" xfId="46" applyNumberFormat="1" applyFont="1" applyFill="1" applyBorder="1" applyProtection="1">
      <protection locked="0"/>
    </xf>
    <xf numFmtId="0" fontId="31" fillId="41" borderId="30" xfId="0" applyFont="1" applyFill="1" applyBorder="1" applyAlignment="1">
      <alignment horizontal="left"/>
    </xf>
    <xf numFmtId="0" fontId="0" fillId="0" borderId="21" xfId="0" applyBorder="1"/>
    <xf numFmtId="171" fontId="28" fillId="0" borderId="15" xfId="0" applyNumberFormat="1" applyFont="1" applyFill="1" applyBorder="1"/>
    <xf numFmtId="0" fontId="0" fillId="41" borderId="22" xfId="0" applyFont="1" applyFill="1" applyBorder="1" applyAlignment="1">
      <alignment horizontal="center"/>
    </xf>
    <xf numFmtId="0" fontId="31" fillId="0" borderId="15" xfId="0" applyFont="1" applyFill="1" applyBorder="1"/>
    <xf numFmtId="0" fontId="28" fillId="0" borderId="36" xfId="0" applyFont="1" applyFill="1" applyBorder="1" applyAlignment="1">
      <alignment horizontal="center"/>
    </xf>
    <xf numFmtId="0" fontId="7" fillId="41" borderId="0" xfId="0" applyFont="1" applyFill="1" applyBorder="1" applyAlignment="1">
      <alignment horizontal="centerContinuous"/>
    </xf>
    <xf numFmtId="0" fontId="7" fillId="41" borderId="0" xfId="0" applyFont="1" applyFill="1" applyBorder="1" applyAlignment="1"/>
    <xf numFmtId="0" fontId="7" fillId="41" borderId="0" xfId="0" applyFont="1" applyFill="1" applyBorder="1" applyAlignment="1">
      <alignment horizontal="center"/>
    </xf>
    <xf numFmtId="165" fontId="7" fillId="41" borderId="0" xfId="46" applyFont="1" applyFill="1" applyBorder="1" applyAlignment="1">
      <alignment horizontal="center"/>
    </xf>
    <xf numFmtId="166" fontId="7" fillId="41" borderId="0" xfId="46" applyNumberFormat="1" applyFont="1" applyFill="1" applyBorder="1" applyAlignment="1">
      <alignment horizontal="center"/>
    </xf>
    <xf numFmtId="0" fontId="0" fillId="41" borderId="0" xfId="0" applyFont="1" applyFill="1" applyBorder="1" applyAlignment="1"/>
    <xf numFmtId="166" fontId="31" fillId="41" borderId="0" xfId="46" applyNumberFormat="1" applyFont="1" applyFill="1" applyBorder="1"/>
    <xf numFmtId="0" fontId="31" fillId="41" borderId="37" xfId="0" applyFont="1" applyFill="1" applyBorder="1"/>
    <xf numFmtId="0" fontId="33" fillId="41" borderId="37" xfId="0" applyFont="1" applyFill="1" applyBorder="1" applyAlignment="1"/>
    <xf numFmtId="165" fontId="31" fillId="41" borderId="37" xfId="46" applyFont="1" applyFill="1" applyBorder="1"/>
    <xf numFmtId="0" fontId="31" fillId="41" borderId="38" xfId="0" applyFont="1" applyFill="1" applyBorder="1"/>
    <xf numFmtId="0" fontId="34" fillId="41" borderId="39" xfId="0" applyFont="1" applyFill="1" applyBorder="1"/>
    <xf numFmtId="166" fontId="32" fillId="41" borderId="40" xfId="46" applyNumberFormat="1" applyFont="1" applyFill="1" applyBorder="1" applyProtection="1">
      <protection locked="0"/>
    </xf>
    <xf numFmtId="166" fontId="31" fillId="41" borderId="39" xfId="46" applyNumberFormat="1" applyFont="1" applyFill="1" applyBorder="1" applyAlignment="1">
      <alignment horizontal="center"/>
    </xf>
    <xf numFmtId="165" fontId="32" fillId="41" borderId="41" xfId="46" applyFont="1" applyFill="1" applyBorder="1" applyProtection="1">
      <protection locked="0"/>
    </xf>
    <xf numFmtId="165" fontId="31" fillId="41" borderId="39" xfId="46" applyFont="1" applyFill="1" applyBorder="1" applyAlignment="1">
      <alignment horizontal="center"/>
    </xf>
    <xf numFmtId="165" fontId="31" fillId="41" borderId="42" xfId="46" applyFont="1" applyFill="1" applyBorder="1" applyAlignment="1">
      <alignment horizontal="center"/>
    </xf>
    <xf numFmtId="165" fontId="31" fillId="41" borderId="43" xfId="46" applyFont="1" applyFill="1" applyBorder="1" applyAlignment="1">
      <alignment horizontal="center"/>
    </xf>
    <xf numFmtId="168" fontId="32" fillId="41" borderId="41" xfId="47" applyNumberFormat="1" applyFont="1" applyFill="1" applyBorder="1" applyProtection="1">
      <protection locked="0"/>
    </xf>
    <xf numFmtId="165" fontId="31" fillId="41" borderId="39" xfId="46" applyFont="1" applyFill="1" applyBorder="1"/>
    <xf numFmtId="0" fontId="31" fillId="41" borderId="39" xfId="0" applyFont="1" applyFill="1" applyBorder="1" applyAlignment="1">
      <alignment horizontal="center"/>
    </xf>
    <xf numFmtId="0" fontId="31" fillId="41" borderId="43" xfId="0" applyFont="1" applyFill="1" applyBorder="1"/>
    <xf numFmtId="0" fontId="31" fillId="41" borderId="44" xfId="0" applyFont="1" applyFill="1" applyBorder="1"/>
    <xf numFmtId="0" fontId="31" fillId="41" borderId="39" xfId="0" applyFont="1" applyFill="1" applyBorder="1"/>
    <xf numFmtId="0" fontId="28" fillId="0" borderId="0" xfId="0" applyFont="1" applyFill="1"/>
    <xf numFmtId="0" fontId="8" fillId="41" borderId="0" xfId="0" applyFont="1" applyFill="1"/>
    <xf numFmtId="0" fontId="0" fillId="0" borderId="0" xfId="0" applyFont="1" applyFill="1"/>
    <xf numFmtId="0" fontId="7" fillId="41" borderId="23" xfId="0" applyFont="1" applyFill="1" applyBorder="1" applyAlignment="1">
      <alignment horizontal="center"/>
    </xf>
    <xf numFmtId="166" fontId="8" fillId="41" borderId="14" xfId="46" applyNumberFormat="1" applyFont="1" applyFill="1" applyBorder="1" applyAlignment="1">
      <alignment vertical="center"/>
    </xf>
    <xf numFmtId="166" fontId="31" fillId="41" borderId="24" xfId="46" applyNumberFormat="1" applyFont="1" applyFill="1" applyBorder="1" applyAlignment="1">
      <alignment vertical="center"/>
    </xf>
    <xf numFmtId="165" fontId="31" fillId="41" borderId="27" xfId="46" applyFont="1" applyFill="1" applyBorder="1" applyAlignment="1">
      <alignment vertical="center"/>
    </xf>
    <xf numFmtId="165" fontId="31" fillId="41" borderId="19" xfId="46" applyFont="1" applyFill="1" applyBorder="1" applyAlignment="1">
      <alignment vertical="center"/>
    </xf>
    <xf numFmtId="166" fontId="31" fillId="41" borderId="27" xfId="46" applyNumberFormat="1" applyFont="1" applyFill="1" applyBorder="1" applyAlignment="1">
      <alignment vertical="center"/>
    </xf>
    <xf numFmtId="165" fontId="32" fillId="41" borderId="0" xfId="46" applyFont="1" applyFill="1" applyBorder="1" applyAlignment="1" applyProtection="1">
      <alignment vertical="center"/>
      <protection locked="0"/>
    </xf>
    <xf numFmtId="165" fontId="40" fillId="41" borderId="0" xfId="46" applyFont="1" applyFill="1" applyAlignment="1">
      <alignment vertical="center"/>
    </xf>
    <xf numFmtId="166" fontId="40" fillId="41" borderId="0" xfId="46" applyNumberFormat="1" applyFont="1" applyFill="1" applyAlignment="1">
      <alignment vertical="center"/>
    </xf>
    <xf numFmtId="165" fontId="40" fillId="41" borderId="0" xfId="46" applyFont="1" applyFill="1" applyAlignment="1">
      <alignment horizontal="centerContinuous"/>
    </xf>
    <xf numFmtId="165" fontId="40" fillId="41" borderId="0" xfId="46" applyFont="1" applyFill="1" applyAlignment="1">
      <alignment horizontal="right"/>
    </xf>
    <xf numFmtId="165" fontId="40" fillId="41" borderId="18" xfId="46" applyFont="1" applyFill="1" applyBorder="1" applyAlignment="1">
      <alignment vertical="center"/>
    </xf>
    <xf numFmtId="165" fontId="40" fillId="41" borderId="19" xfId="46" applyFont="1" applyFill="1" applyBorder="1" applyAlignment="1">
      <alignment vertical="center"/>
    </xf>
    <xf numFmtId="165" fontId="40" fillId="41" borderId="17" xfId="46" applyFont="1" applyFill="1" applyBorder="1" applyAlignment="1">
      <alignment vertical="center"/>
    </xf>
    <xf numFmtId="166" fontId="40" fillId="41" borderId="14" xfId="46" applyNumberFormat="1" applyFont="1" applyFill="1" applyBorder="1" applyAlignment="1">
      <alignment vertical="center"/>
    </xf>
    <xf numFmtId="165" fontId="40" fillId="41" borderId="0" xfId="46" applyFont="1" applyFill="1" applyBorder="1" applyAlignment="1">
      <alignment vertical="center"/>
    </xf>
    <xf numFmtId="166" fontId="40" fillId="41" borderId="19" xfId="46" applyNumberFormat="1" applyFont="1" applyFill="1" applyBorder="1" applyAlignment="1">
      <alignment vertical="center"/>
    </xf>
    <xf numFmtId="165" fontId="40" fillId="41" borderId="20" xfId="46" applyFont="1" applyFill="1" applyBorder="1" applyAlignment="1">
      <alignment vertical="center"/>
    </xf>
    <xf numFmtId="165" fontId="40" fillId="41" borderId="22" xfId="46" applyFont="1" applyFill="1" applyBorder="1" applyAlignment="1">
      <alignment vertical="center"/>
    </xf>
    <xf numFmtId="165" fontId="40" fillId="41" borderId="21" xfId="46" applyFont="1" applyFill="1" applyBorder="1" applyAlignment="1">
      <alignment vertical="center"/>
    </xf>
    <xf numFmtId="166" fontId="40" fillId="41" borderId="22" xfId="46" applyNumberFormat="1" applyFont="1" applyFill="1" applyBorder="1" applyAlignment="1">
      <alignment vertical="center"/>
    </xf>
    <xf numFmtId="165" fontId="40" fillId="41" borderId="23" xfId="46" applyFont="1" applyFill="1" applyBorder="1" applyAlignment="1">
      <alignment vertical="center"/>
    </xf>
    <xf numFmtId="165" fontId="40" fillId="41" borderId="26" xfId="46" applyFont="1" applyFill="1" applyBorder="1" applyAlignment="1">
      <alignment vertical="center"/>
    </xf>
    <xf numFmtId="165" fontId="40" fillId="41" borderId="18" xfId="46" applyFont="1" applyFill="1" applyBorder="1" applyAlignment="1">
      <alignment horizontal="centerContinuous"/>
    </xf>
    <xf numFmtId="165" fontId="40" fillId="41" borderId="0" xfId="46" applyFont="1" applyFill="1" applyBorder="1" applyAlignment="1">
      <alignment horizontal="centerContinuous"/>
    </xf>
    <xf numFmtId="165" fontId="40" fillId="41" borderId="0" xfId="46" applyFont="1" applyFill="1" applyBorder="1" applyAlignment="1"/>
    <xf numFmtId="0" fontId="30" fillId="0" borderId="0" xfId="0" applyFont="1" applyFill="1" applyAlignment="1">
      <alignment horizontal="centerContinuous"/>
    </xf>
    <xf numFmtId="0" fontId="8" fillId="0" borderId="16" xfId="0" applyFont="1" applyFill="1" applyBorder="1"/>
    <xf numFmtId="0" fontId="8" fillId="0" borderId="20" xfId="0" applyFont="1" applyFill="1" applyBorder="1" applyAlignment="1">
      <alignment horizontal="centerContinuous"/>
    </xf>
    <xf numFmtId="0" fontId="0" fillId="0" borderId="18" xfId="0" applyFont="1" applyFill="1" applyBorder="1"/>
    <xf numFmtId="0" fontId="0" fillId="0" borderId="16" xfId="0" applyFont="1" applyFill="1" applyBorder="1"/>
    <xf numFmtId="0" fontId="7" fillId="0" borderId="24" xfId="0" applyFont="1" applyFill="1" applyBorder="1" applyAlignment="1">
      <alignment horizontal="center"/>
    </xf>
    <xf numFmtId="0" fontId="7" fillId="0" borderId="25" xfId="0" applyFont="1" applyFill="1" applyBorder="1" applyAlignment="1">
      <alignment horizontal="center"/>
    </xf>
    <xf numFmtId="0" fontId="31" fillId="0" borderId="27" xfId="0" applyFont="1" applyFill="1" applyBorder="1"/>
    <xf numFmtId="0" fontId="0" fillId="0" borderId="0" xfId="0" applyFont="1" applyFill="1" applyBorder="1"/>
    <xf numFmtId="0" fontId="0" fillId="0" borderId="21" xfId="0" applyFont="1" applyFill="1" applyBorder="1"/>
    <xf numFmtId="0" fontId="0" fillId="0" borderId="26" xfId="0" applyFont="1" applyFill="1" applyBorder="1"/>
    <xf numFmtId="0" fontId="0" fillId="0" borderId="17" xfId="0" applyFont="1" applyFill="1" applyBorder="1"/>
    <xf numFmtId="0" fontId="0" fillId="0" borderId="18" xfId="0" applyFill="1" applyBorder="1"/>
    <xf numFmtId="0" fontId="40" fillId="41" borderId="18" xfId="0" applyFont="1" applyFill="1" applyBorder="1"/>
    <xf numFmtId="165" fontId="8" fillId="41" borderId="0" xfId="46" applyFont="1" applyFill="1" applyAlignment="1">
      <alignment vertical="center"/>
    </xf>
    <xf numFmtId="0" fontId="39" fillId="41" borderId="0" xfId="0" applyFont="1" applyFill="1"/>
    <xf numFmtId="0" fontId="43" fillId="41" borderId="0" xfId="0" applyFont="1" applyFill="1"/>
    <xf numFmtId="0" fontId="64" fillId="0" borderId="0" xfId="0" applyFont="1" applyFill="1"/>
    <xf numFmtId="165" fontId="42" fillId="41" borderId="0" xfId="46" applyFont="1" applyFill="1"/>
    <xf numFmtId="166" fontId="42" fillId="41" borderId="0" xfId="46" applyNumberFormat="1" applyFont="1" applyFill="1"/>
    <xf numFmtId="0" fontId="63" fillId="0" borderId="24" xfId="0" applyFont="1" applyBorder="1" applyAlignment="1">
      <alignment horizontal="center"/>
    </xf>
    <xf numFmtId="172" fontId="63" fillId="0" borderId="24" xfId="46" applyNumberFormat="1" applyFont="1" applyBorder="1" applyAlignment="1">
      <alignment horizontal="center"/>
    </xf>
    <xf numFmtId="172" fontId="63" fillId="0" borderId="25" xfId="46" applyNumberFormat="1" applyFont="1" applyBorder="1" applyAlignment="1">
      <alignment horizontal="center"/>
    </xf>
    <xf numFmtId="165" fontId="42" fillId="41" borderId="24" xfId="46" applyFont="1" applyFill="1" applyBorder="1"/>
    <xf numFmtId="0" fontId="64" fillId="0" borderId="0" xfId="0" applyFont="1"/>
    <xf numFmtId="0" fontId="64" fillId="42" borderId="0" xfId="0" applyFont="1" applyFill="1"/>
    <xf numFmtId="0" fontId="0" fillId="42" borderId="0" xfId="0" applyFont="1" applyFill="1"/>
    <xf numFmtId="165" fontId="42" fillId="42" borderId="0" xfId="46" applyFont="1" applyFill="1"/>
    <xf numFmtId="165" fontId="43" fillId="41" borderId="24" xfId="46" applyFont="1" applyFill="1" applyBorder="1"/>
    <xf numFmtId="165" fontId="66" fillId="41" borderId="24" xfId="46" applyFont="1" applyFill="1" applyBorder="1"/>
    <xf numFmtId="0" fontId="8" fillId="14" borderId="25" xfId="0" applyFont="1" applyFill="1" applyBorder="1" applyAlignment="1">
      <alignment horizontal="center"/>
    </xf>
    <xf numFmtId="0" fontId="8" fillId="14" borderId="26" xfId="0" applyFont="1" applyFill="1" applyBorder="1" applyAlignment="1">
      <alignment horizontal="center"/>
    </xf>
    <xf numFmtId="0" fontId="64" fillId="30" borderId="0" xfId="0" applyFont="1" applyFill="1"/>
    <xf numFmtId="0" fontId="0" fillId="30" borderId="0" xfId="0" applyFont="1" applyFill="1"/>
    <xf numFmtId="165" fontId="42" fillId="30" borderId="0" xfId="46" applyFont="1" applyFill="1"/>
    <xf numFmtId="0" fontId="8" fillId="0" borderId="19" xfId="0" applyFont="1" applyFill="1" applyBorder="1"/>
    <xf numFmtId="0" fontId="28" fillId="41" borderId="0" xfId="0" applyFont="1" applyFill="1"/>
    <xf numFmtId="165" fontId="63" fillId="41" borderId="0" xfId="46" applyFont="1" applyFill="1" applyAlignment="1">
      <alignment vertical="center"/>
    </xf>
    <xf numFmtId="166" fontId="63" fillId="41" borderId="0" xfId="46" applyNumberFormat="1" applyFont="1" applyFill="1" applyAlignment="1">
      <alignment vertical="center"/>
    </xf>
    <xf numFmtId="168" fontId="69" fillId="41" borderId="30" xfId="47" quotePrefix="1" applyNumberFormat="1" applyFont="1" applyFill="1" applyBorder="1" applyAlignment="1" applyProtection="1">
      <alignment horizontal="center" vertical="center"/>
      <protection locked="0"/>
    </xf>
    <xf numFmtId="165" fontId="68" fillId="41" borderId="32" xfId="46" applyFont="1" applyFill="1" applyBorder="1" applyAlignment="1">
      <alignment horizontal="center" vertical="center"/>
    </xf>
    <xf numFmtId="165" fontId="68" fillId="41" borderId="33" xfId="46" applyFont="1" applyFill="1" applyBorder="1" applyAlignment="1">
      <alignment horizontal="center" vertical="center"/>
    </xf>
    <xf numFmtId="0" fontId="64" fillId="43" borderId="0" xfId="61" applyFont="1" applyFill="1"/>
    <xf numFmtId="0" fontId="28" fillId="43" borderId="0" xfId="61" applyFont="1" applyFill="1"/>
    <xf numFmtId="0" fontId="28" fillId="43" borderId="0" xfId="0" applyFont="1" applyFill="1" applyBorder="1" applyAlignment="1">
      <alignment horizontal="center"/>
    </xf>
    <xf numFmtId="168" fontId="28" fillId="43" borderId="0" xfId="47" applyNumberFormat="1" applyFont="1" applyFill="1" applyBorder="1" applyAlignment="1">
      <alignment horizontal="center"/>
    </xf>
    <xf numFmtId="0" fontId="34" fillId="43" borderId="15" xfId="0" applyFont="1" applyFill="1" applyBorder="1" applyAlignment="1">
      <alignment horizontal="center"/>
    </xf>
    <xf numFmtId="0" fontId="34" fillId="43" borderId="0" xfId="0" applyFont="1" applyFill="1" applyBorder="1" applyAlignment="1">
      <alignment horizontal="center"/>
    </xf>
    <xf numFmtId="0" fontId="0" fillId="43" borderId="0" xfId="0" applyFill="1"/>
    <xf numFmtId="0" fontId="28" fillId="43" borderId="31" xfId="0" applyFont="1" applyFill="1" applyBorder="1"/>
    <xf numFmtId="0" fontId="28" fillId="43" borderId="15" xfId="0" applyFont="1" applyFill="1" applyBorder="1"/>
    <xf numFmtId="0" fontId="28" fillId="43" borderId="45" xfId="0" applyFont="1" applyFill="1" applyBorder="1"/>
    <xf numFmtId="0" fontId="28" fillId="43" borderId="34" xfId="0" applyFont="1" applyFill="1" applyBorder="1"/>
    <xf numFmtId="170" fontId="34" fillId="43" borderId="15" xfId="0" applyNumberFormat="1" applyFont="1" applyFill="1" applyBorder="1"/>
    <xf numFmtId="0" fontId="28" fillId="43" borderId="15" xfId="0" applyFont="1" applyFill="1" applyBorder="1" applyAlignment="1">
      <alignment horizontal="center"/>
    </xf>
    <xf numFmtId="2" fontId="28" fillId="43" borderId="15" xfId="0" applyNumberFormat="1" applyFont="1" applyFill="1" applyBorder="1"/>
    <xf numFmtId="171" fontId="28" fillId="43" borderId="34" xfId="0" applyNumberFormat="1" applyFont="1" applyFill="1" applyBorder="1"/>
    <xf numFmtId="2" fontId="34" fillId="43" borderId="35" xfId="0" applyNumberFormat="1" applyFont="1" applyFill="1" applyBorder="1" applyAlignment="1">
      <alignment horizontal="center"/>
    </xf>
    <xf numFmtId="2" fontId="28" fillId="43" borderId="34" xfId="0" applyNumberFormat="1" applyFont="1" applyFill="1" applyBorder="1"/>
    <xf numFmtId="0" fontId="34" fillId="43" borderId="35" xfId="0" applyFont="1" applyFill="1" applyBorder="1" applyAlignment="1">
      <alignment horizontal="center"/>
    </xf>
    <xf numFmtId="0" fontId="0" fillId="43" borderId="15" xfId="0" applyFill="1" applyBorder="1"/>
    <xf numFmtId="0" fontId="64" fillId="43" borderId="15" xfId="0" applyFont="1" applyFill="1" applyBorder="1"/>
    <xf numFmtId="0" fontId="28" fillId="43" borderId="36" xfId="0" applyFont="1" applyFill="1" applyBorder="1" applyAlignment="1">
      <alignment horizontal="center"/>
    </xf>
    <xf numFmtId="0" fontId="28" fillId="43" borderId="32" xfId="0" applyFont="1" applyFill="1" applyBorder="1" applyAlignment="1">
      <alignment horizontal="center"/>
    </xf>
    <xf numFmtId="0" fontId="8" fillId="43" borderId="47" xfId="0" applyFont="1" applyFill="1" applyBorder="1" applyAlignment="1">
      <alignment horizontal="center"/>
    </xf>
    <xf numFmtId="0" fontId="67" fillId="43" borderId="30" xfId="0" applyFont="1" applyFill="1" applyBorder="1" applyAlignment="1">
      <alignment horizontal="right"/>
    </xf>
    <xf numFmtId="0" fontId="8" fillId="41" borderId="0" xfId="0" applyFont="1" applyFill="1" applyAlignment="1"/>
    <xf numFmtId="0" fontId="0" fillId="43" borderId="0" xfId="0" applyFont="1" applyFill="1"/>
    <xf numFmtId="0" fontId="34" fillId="43" borderId="15" xfId="0" applyFont="1" applyFill="1" applyBorder="1"/>
    <xf numFmtId="0" fontId="8" fillId="0" borderId="17" xfId="0" applyFont="1" applyFill="1" applyBorder="1"/>
    <xf numFmtId="0" fontId="8" fillId="0" borderId="21" xfId="0" applyFont="1" applyFill="1" applyBorder="1" applyAlignment="1">
      <alignment horizontal="centerContinuous"/>
    </xf>
    <xf numFmtId="0" fontId="7" fillId="0" borderId="27" xfId="0" applyFont="1" applyFill="1" applyBorder="1" applyAlignment="1">
      <alignment horizontal="center"/>
    </xf>
    <xf numFmtId="0" fontId="0" fillId="0" borderId="20" xfId="0" applyFont="1" applyFill="1" applyBorder="1"/>
    <xf numFmtId="165" fontId="69" fillId="43" borderId="15" xfId="46" applyFont="1" applyFill="1" applyBorder="1" applyAlignment="1" applyProtection="1">
      <alignment vertical="center"/>
      <protection locked="0"/>
    </xf>
    <xf numFmtId="0" fontId="34" fillId="43" borderId="36" xfId="0" applyFont="1" applyFill="1" applyBorder="1" applyAlignment="1">
      <alignment horizontal="center"/>
    </xf>
    <xf numFmtId="2" fontId="71" fillId="43" borderId="35" xfId="0" applyNumberFormat="1" applyFont="1" applyFill="1" applyBorder="1" applyAlignment="1">
      <alignment horizontal="center"/>
    </xf>
    <xf numFmtId="0" fontId="36" fillId="43" borderId="0" xfId="0" applyFont="1" applyFill="1" applyAlignment="1">
      <alignment horizontal="center"/>
    </xf>
    <xf numFmtId="167" fontId="36" fillId="43" borderId="21" xfId="0" applyNumberFormat="1" applyFont="1" applyFill="1" applyBorder="1" applyAlignment="1">
      <alignment horizontal="center"/>
    </xf>
    <xf numFmtId="167" fontId="37" fillId="43" borderId="21" xfId="0" applyNumberFormat="1" applyFont="1" applyFill="1" applyBorder="1" applyAlignment="1">
      <alignment horizontal="center"/>
    </xf>
    <xf numFmtId="167" fontId="36" fillId="43" borderId="0" xfId="0" applyNumberFormat="1" applyFont="1" applyFill="1" applyBorder="1" applyAlignment="1">
      <alignment horizontal="center"/>
    </xf>
    <xf numFmtId="0" fontId="8" fillId="43" borderId="25" xfId="0" applyFont="1" applyFill="1" applyBorder="1"/>
    <xf numFmtId="0" fontId="8" fillId="43" borderId="25" xfId="0" applyFont="1" applyFill="1" applyBorder="1" applyAlignment="1">
      <alignment horizontal="center"/>
    </xf>
    <xf numFmtId="0" fontId="8" fillId="43" borderId="14" xfId="0" applyFont="1" applyFill="1" applyBorder="1" applyAlignment="1">
      <alignment horizontal="center"/>
    </xf>
    <xf numFmtId="0" fontId="34" fillId="43" borderId="0" xfId="0" applyFont="1" applyFill="1" applyBorder="1" applyAlignment="1">
      <alignment horizontal="center" vertical="center" wrapText="1"/>
    </xf>
    <xf numFmtId="0" fontId="34" fillId="43" borderId="26" xfId="0" applyFont="1" applyFill="1" applyBorder="1" applyAlignment="1">
      <alignment horizontal="center"/>
    </xf>
    <xf numFmtId="0" fontId="34" fillId="43" borderId="24" xfId="0" applyFont="1" applyFill="1" applyBorder="1" applyAlignment="1">
      <alignment horizontal="center"/>
    </xf>
    <xf numFmtId="0" fontId="28" fillId="43" borderId="48" xfId="0" applyFont="1" applyFill="1" applyBorder="1"/>
    <xf numFmtId="0" fontId="28" fillId="43" borderId="49" xfId="0" applyFont="1" applyFill="1" applyBorder="1"/>
    <xf numFmtId="0" fontId="28" fillId="43" borderId="19" xfId="0" applyFont="1" applyFill="1" applyBorder="1" applyAlignment="1">
      <alignment horizontal="center"/>
    </xf>
    <xf numFmtId="0" fontId="8" fillId="43" borderId="51" xfId="0" applyFont="1" applyFill="1" applyBorder="1" applyAlignment="1">
      <alignment horizontal="center"/>
    </xf>
    <xf numFmtId="0" fontId="28" fillId="43" borderId="0" xfId="0" applyFont="1" applyFill="1"/>
    <xf numFmtId="0" fontId="34" fillId="43" borderId="33" xfId="0" applyFont="1" applyFill="1" applyBorder="1" applyAlignment="1">
      <alignment horizontal="center"/>
    </xf>
    <xf numFmtId="171" fontId="28" fillId="43" borderId="15" xfId="0" applyNumberFormat="1" applyFont="1" applyFill="1" applyBorder="1"/>
    <xf numFmtId="0" fontId="64" fillId="43" borderId="0" xfId="0" applyFont="1" applyFill="1"/>
    <xf numFmtId="0" fontId="72" fillId="43" borderId="0" xfId="0" applyFont="1" applyFill="1"/>
    <xf numFmtId="0" fontId="40" fillId="43" borderId="0" xfId="0" applyFont="1" applyFill="1"/>
    <xf numFmtId="168" fontId="34" fillId="43" borderId="0" xfId="47" applyNumberFormat="1" applyFont="1" applyFill="1" applyBorder="1" applyAlignment="1">
      <alignment horizontal="center"/>
    </xf>
    <xf numFmtId="0" fontId="8" fillId="43" borderId="0" xfId="0" applyFont="1" applyFill="1"/>
    <xf numFmtId="0" fontId="28" fillId="43" borderId="14" xfId="0" applyFont="1" applyFill="1" applyBorder="1" applyAlignment="1">
      <alignment horizontal="center"/>
    </xf>
    <xf numFmtId="0" fontId="64" fillId="43" borderId="19" xfId="0" applyFont="1" applyFill="1" applyBorder="1"/>
    <xf numFmtId="0" fontId="34" fillId="43" borderId="50" xfId="0" applyFont="1" applyFill="1" applyBorder="1" applyAlignment="1">
      <alignment horizontal="center"/>
    </xf>
    <xf numFmtId="0" fontId="34" fillId="43" borderId="0" xfId="0" applyFont="1" applyFill="1" applyAlignment="1">
      <alignment horizontal="center"/>
    </xf>
    <xf numFmtId="0" fontId="39" fillId="0" borderId="0" xfId="0" applyFont="1" applyFill="1" applyAlignment="1">
      <alignment horizontal="left"/>
    </xf>
    <xf numFmtId="0" fontId="39" fillId="0" borderId="0" xfId="0" applyFont="1" applyFill="1"/>
    <xf numFmtId="0" fontId="0" fillId="0" borderId="0" xfId="0" applyFill="1" applyBorder="1"/>
    <xf numFmtId="0" fontId="34" fillId="43" borderId="25" xfId="0" applyFont="1" applyFill="1" applyBorder="1" applyAlignment="1">
      <alignment horizontal="center" vertical="center" wrapText="1"/>
    </xf>
    <xf numFmtId="0" fontId="34" fillId="43" borderId="26" xfId="0" applyFont="1" applyFill="1" applyBorder="1" applyAlignment="1">
      <alignment horizontal="center" vertical="center" wrapText="1"/>
    </xf>
    <xf numFmtId="169" fontId="68" fillId="41" borderId="31" xfId="46" applyNumberFormat="1" applyFont="1" applyFill="1" applyBorder="1" applyAlignment="1">
      <alignment horizontal="center" vertical="center"/>
    </xf>
    <xf numFmtId="169" fontId="68" fillId="41" borderId="33" xfId="46" applyNumberFormat="1" applyFont="1" applyFill="1" applyBorder="1" applyAlignment="1">
      <alignment horizontal="center" vertical="center"/>
    </xf>
    <xf numFmtId="169" fontId="68" fillId="41" borderId="32" xfId="46" applyNumberFormat="1" applyFont="1" applyFill="1" applyBorder="1" applyAlignment="1">
      <alignment horizontal="center" vertical="center"/>
    </xf>
    <xf numFmtId="0" fontId="28" fillId="44" borderId="34" xfId="0" applyFont="1" applyFill="1" applyBorder="1"/>
    <xf numFmtId="0" fontId="28" fillId="44" borderId="31" xfId="0" applyFont="1" applyFill="1" applyBorder="1"/>
    <xf numFmtId="0" fontId="28" fillId="44" borderId="15" xfId="0" applyFont="1" applyFill="1" applyBorder="1"/>
    <xf numFmtId="0" fontId="28" fillId="44" borderId="36" xfId="0" applyFont="1" applyFill="1" applyBorder="1" applyAlignment="1">
      <alignment horizontal="center"/>
    </xf>
    <xf numFmtId="170" fontId="34" fillId="44" borderId="15" xfId="0" applyNumberFormat="1" applyFont="1" applyFill="1" applyBorder="1"/>
    <xf numFmtId="0" fontId="28" fillId="44" borderId="15" xfId="0" applyFont="1" applyFill="1" applyBorder="1" applyAlignment="1">
      <alignment horizontal="center"/>
    </xf>
    <xf numFmtId="2" fontId="34" fillId="44" borderId="35" xfId="0" applyNumberFormat="1" applyFont="1" applyFill="1" applyBorder="1" applyAlignment="1">
      <alignment horizontal="center"/>
    </xf>
    <xf numFmtId="0" fontId="28" fillId="44" borderId="32" xfId="0" applyFont="1" applyFill="1" applyBorder="1" applyAlignment="1">
      <alignment horizontal="center"/>
    </xf>
    <xf numFmtId="0" fontId="28" fillId="44" borderId="0" xfId="0" applyFont="1" applyFill="1" applyBorder="1" applyAlignment="1">
      <alignment horizontal="center"/>
    </xf>
    <xf numFmtId="168" fontId="28" fillId="44" borderId="0" xfId="47" applyNumberFormat="1" applyFont="1" applyFill="1" applyBorder="1" applyAlignment="1">
      <alignment horizontal="center"/>
    </xf>
    <xf numFmtId="0" fontId="34" fillId="44" borderId="15" xfId="0" applyFont="1" applyFill="1" applyBorder="1" applyAlignment="1">
      <alignment horizontal="center"/>
    </xf>
    <xf numFmtId="0" fontId="0" fillId="44" borderId="0" xfId="0" applyFill="1"/>
    <xf numFmtId="0" fontId="34" fillId="44" borderId="35" xfId="0" applyFont="1" applyFill="1" applyBorder="1" applyAlignment="1">
      <alignment horizontal="center"/>
    </xf>
    <xf numFmtId="0" fontId="34" fillId="44" borderId="33" xfId="0" applyFont="1" applyFill="1" applyBorder="1" applyAlignment="1">
      <alignment horizontal="center"/>
    </xf>
    <xf numFmtId="0" fontId="43" fillId="0" borderId="30" xfId="0" applyFont="1" applyFill="1" applyBorder="1" applyAlignment="1">
      <alignment horizontal="center"/>
    </xf>
    <xf numFmtId="173" fontId="28" fillId="41" borderId="0" xfId="0" applyNumberFormat="1" applyFont="1" applyFill="1"/>
    <xf numFmtId="0" fontId="40" fillId="0" borderId="17" xfId="0" applyFont="1" applyFill="1" applyBorder="1"/>
    <xf numFmtId="0" fontId="0" fillId="0" borderId="14" xfId="0" applyFont="1" applyFill="1" applyBorder="1"/>
    <xf numFmtId="0" fontId="0" fillId="0" borderId="19" xfId="0" applyFont="1" applyFill="1" applyBorder="1"/>
    <xf numFmtId="0" fontId="0" fillId="0" borderId="22" xfId="0" applyFont="1" applyFill="1" applyBorder="1"/>
    <xf numFmtId="0" fontId="7" fillId="0" borderId="23" xfId="0" applyFont="1" applyFill="1" applyBorder="1" applyAlignment="1"/>
    <xf numFmtId="0" fontId="0" fillId="0" borderId="14" xfId="0" applyFont="1" applyFill="1" applyBorder="1" applyAlignment="1"/>
    <xf numFmtId="0" fontId="33" fillId="0" borderId="0" xfId="0" applyFont="1" applyFill="1" applyBorder="1" applyAlignment="1"/>
    <xf numFmtId="0" fontId="8" fillId="0" borderId="14" xfId="0" applyFont="1" applyFill="1" applyBorder="1" applyAlignment="1">
      <alignment horizontal="center"/>
    </xf>
    <xf numFmtId="0" fontId="8" fillId="0" borderId="19" xfId="0" applyFont="1" applyFill="1" applyBorder="1" applyAlignment="1">
      <alignment horizontal="center"/>
    </xf>
    <xf numFmtId="0" fontId="0" fillId="0" borderId="22" xfId="0" applyFont="1" applyFill="1" applyBorder="1" applyAlignment="1">
      <alignment horizontal="center"/>
    </xf>
    <xf numFmtId="165" fontId="69" fillId="43" borderId="30" xfId="46" applyFont="1" applyFill="1" applyBorder="1" applyAlignment="1" applyProtection="1">
      <alignment vertical="center"/>
      <protection locked="0"/>
    </xf>
    <xf numFmtId="165" fontId="68" fillId="43" borderId="31" xfId="46" applyFont="1" applyFill="1" applyBorder="1" applyAlignment="1">
      <alignment horizontal="center" vertical="center"/>
    </xf>
    <xf numFmtId="168" fontId="69" fillId="43" borderId="30" xfId="47" applyNumberFormat="1" applyFont="1" applyFill="1" applyBorder="1" applyAlignment="1" applyProtection="1">
      <alignment vertical="center"/>
      <protection locked="0"/>
    </xf>
    <xf numFmtId="1" fontId="69" fillId="43" borderId="30" xfId="47" quotePrefix="1" applyNumberFormat="1" applyFont="1" applyFill="1" applyBorder="1" applyAlignment="1" applyProtection="1">
      <alignment horizontal="center" vertical="center"/>
      <protection locked="0"/>
    </xf>
    <xf numFmtId="165" fontId="68" fillId="43" borderId="32" xfId="46" applyFont="1" applyFill="1" applyBorder="1" applyAlignment="1">
      <alignment horizontal="center" vertical="center"/>
    </xf>
    <xf numFmtId="169" fontId="68" fillId="43" borderId="31" xfId="46" applyNumberFormat="1" applyFont="1" applyFill="1" applyBorder="1" applyAlignment="1">
      <alignment horizontal="center" vertical="center"/>
    </xf>
    <xf numFmtId="169" fontId="68" fillId="43" borderId="33" xfId="46" applyNumberFormat="1" applyFont="1" applyFill="1" applyBorder="1" applyAlignment="1">
      <alignment horizontal="center" vertical="center"/>
    </xf>
    <xf numFmtId="165" fontId="68" fillId="43" borderId="33" xfId="46" applyFont="1" applyFill="1" applyBorder="1" applyAlignment="1">
      <alignment horizontal="center" vertical="center"/>
    </xf>
    <xf numFmtId="169" fontId="68" fillId="43" borderId="32" xfId="46" applyNumberFormat="1" applyFont="1" applyFill="1" applyBorder="1" applyAlignment="1">
      <alignment horizontal="center" vertical="center"/>
    </xf>
    <xf numFmtId="166" fontId="69" fillId="43" borderId="35" xfId="46" applyNumberFormat="1" applyFont="1" applyFill="1" applyBorder="1" applyAlignment="1" applyProtection="1">
      <alignment vertical="center"/>
      <protection locked="0"/>
    </xf>
    <xf numFmtId="0" fontId="40" fillId="0" borderId="0" xfId="0" applyFont="1" applyFill="1"/>
    <xf numFmtId="0" fontId="28" fillId="0" borderId="15" xfId="93" applyFont="1" applyFill="1" applyBorder="1"/>
    <xf numFmtId="169" fontId="65" fillId="41" borderId="33" xfId="46" applyNumberFormat="1" applyFont="1" applyFill="1" applyBorder="1" applyAlignment="1">
      <alignment horizontal="center"/>
    </xf>
    <xf numFmtId="0" fontId="43" fillId="0" borderId="30" xfId="0" applyFont="1" applyBorder="1" applyAlignment="1">
      <alignment horizontal="right"/>
    </xf>
    <xf numFmtId="165" fontId="74" fillId="0" borderId="15" xfId="46" applyFont="1" applyFill="1" applyBorder="1" applyAlignment="1" applyProtection="1">
      <alignment vertical="center"/>
      <protection locked="0"/>
    </xf>
    <xf numFmtId="168" fontId="74" fillId="0" borderId="30" xfId="47" applyNumberFormat="1" applyFont="1" applyFill="1" applyBorder="1" applyAlignment="1" applyProtection="1">
      <alignment vertical="center"/>
      <protection locked="0"/>
    </xf>
    <xf numFmtId="168" fontId="74" fillId="41" borderId="30" xfId="47" applyNumberFormat="1" applyFont="1" applyFill="1" applyBorder="1" applyAlignment="1" applyProtection="1">
      <alignment horizontal="center"/>
      <protection locked="0"/>
    </xf>
    <xf numFmtId="165" fontId="74" fillId="0" borderId="30" xfId="46" applyFont="1" applyFill="1" applyBorder="1" applyAlignment="1" applyProtection="1">
      <alignment vertical="center"/>
      <protection locked="0"/>
    </xf>
    <xf numFmtId="169" fontId="65" fillId="41" borderId="31" xfId="46" applyNumberFormat="1" applyFont="1" applyFill="1" applyBorder="1" applyAlignment="1">
      <alignment horizontal="center"/>
    </xf>
    <xf numFmtId="169" fontId="65" fillId="41" borderId="32" xfId="46" applyNumberFormat="1" applyFont="1" applyFill="1" applyBorder="1" applyAlignment="1">
      <alignment horizontal="center"/>
    </xf>
    <xf numFmtId="166" fontId="74" fillId="0" borderId="35" xfId="46" applyNumberFormat="1" applyFont="1" applyFill="1" applyBorder="1" applyAlignment="1" applyProtection="1">
      <alignment vertical="center"/>
      <protection locked="0"/>
    </xf>
    <xf numFmtId="165" fontId="65" fillId="41" borderId="27" xfId="46" applyFont="1" applyFill="1" applyBorder="1" applyAlignment="1">
      <alignment horizontal="center"/>
    </xf>
    <xf numFmtId="169" fontId="65" fillId="41" borderId="18" xfId="46" applyNumberFormat="1" applyFont="1" applyFill="1" applyBorder="1" applyAlignment="1">
      <alignment horizontal="center"/>
    </xf>
    <xf numFmtId="169" fontId="65" fillId="41" borderId="0" xfId="46" applyNumberFormat="1" applyFont="1" applyFill="1" applyBorder="1" applyAlignment="1">
      <alignment horizontal="center"/>
    </xf>
    <xf numFmtId="165" fontId="65" fillId="41" borderId="21" xfId="46" applyFont="1" applyFill="1" applyBorder="1" applyAlignment="1">
      <alignment horizontal="center"/>
    </xf>
    <xf numFmtId="169" fontId="65" fillId="41" borderId="19" xfId="46" applyNumberFormat="1" applyFont="1" applyFill="1" applyBorder="1" applyAlignment="1">
      <alignment horizontal="center"/>
    </xf>
    <xf numFmtId="165" fontId="65" fillId="41" borderId="24" xfId="46" applyFont="1" applyFill="1" applyBorder="1" applyAlignment="1">
      <alignment vertical="center"/>
    </xf>
    <xf numFmtId="165" fontId="65" fillId="41" borderId="25" xfId="0" applyNumberFormat="1" applyFont="1" applyFill="1" applyBorder="1"/>
    <xf numFmtId="165" fontId="65" fillId="41" borderId="24" xfId="46" applyNumberFormat="1" applyFont="1" applyFill="1" applyBorder="1" applyAlignment="1">
      <alignment vertical="center"/>
    </xf>
    <xf numFmtId="166" fontId="65" fillId="41" borderId="24" xfId="46" applyNumberFormat="1" applyFont="1" applyFill="1" applyBorder="1" applyAlignment="1">
      <alignment vertical="center"/>
    </xf>
    <xf numFmtId="165" fontId="74" fillId="41" borderId="30" xfId="46" applyFont="1" applyFill="1" applyBorder="1" applyAlignment="1" applyProtection="1">
      <alignment vertical="center"/>
      <protection locked="0"/>
    </xf>
    <xf numFmtId="168" fontId="74" fillId="41" borderId="30" xfId="47" quotePrefix="1" applyNumberFormat="1" applyFont="1" applyFill="1" applyBorder="1" applyAlignment="1" applyProtection="1">
      <alignment horizontal="center" vertical="center"/>
      <protection locked="0"/>
    </xf>
    <xf numFmtId="165" fontId="65" fillId="41" borderId="32" xfId="46" applyFont="1" applyFill="1" applyBorder="1" applyAlignment="1">
      <alignment horizontal="center" vertical="center"/>
    </xf>
    <xf numFmtId="169" fontId="65" fillId="41" borderId="31" xfId="46" applyNumberFormat="1" applyFont="1" applyFill="1" applyBorder="1" applyAlignment="1">
      <alignment horizontal="center" vertical="center"/>
    </xf>
    <xf numFmtId="169" fontId="65" fillId="41" borderId="33" xfId="46" applyNumberFormat="1" applyFont="1" applyFill="1" applyBorder="1" applyAlignment="1">
      <alignment horizontal="center" vertical="center"/>
    </xf>
    <xf numFmtId="165" fontId="65" fillId="41" borderId="33" xfId="46" applyFont="1" applyFill="1" applyBorder="1" applyAlignment="1">
      <alignment horizontal="center" vertical="center"/>
    </xf>
    <xf numFmtId="169" fontId="65" fillId="41" borderId="32" xfId="46" applyNumberFormat="1" applyFont="1" applyFill="1" applyBorder="1" applyAlignment="1">
      <alignment horizontal="center" vertical="center"/>
    </xf>
    <xf numFmtId="165" fontId="74" fillId="41" borderId="15" xfId="46" applyFont="1" applyFill="1" applyBorder="1" applyAlignment="1" applyProtection="1">
      <alignment vertical="center"/>
      <protection locked="0"/>
    </xf>
    <xf numFmtId="0" fontId="43" fillId="0" borderId="31" xfId="93" applyFont="1" applyBorder="1"/>
    <xf numFmtId="0" fontId="65" fillId="0" borderId="30" xfId="93" applyFont="1" applyFill="1" applyBorder="1"/>
    <xf numFmtId="0" fontId="65" fillId="0" borderId="15" xfId="93" applyFont="1" applyFill="1" applyBorder="1"/>
    <xf numFmtId="0" fontId="43" fillId="0" borderId="31" xfId="93" applyFont="1" applyFill="1" applyBorder="1"/>
    <xf numFmtId="0" fontId="65" fillId="0" borderId="19" xfId="0" applyFont="1" applyFill="1" applyBorder="1"/>
    <xf numFmtId="172" fontId="65" fillId="0" borderId="24" xfId="46" applyNumberFormat="1" applyFont="1" applyFill="1" applyBorder="1" applyAlignment="1">
      <alignment vertical="center"/>
    </xf>
    <xf numFmtId="0" fontId="43" fillId="0" borderId="30" xfId="0" applyFont="1" applyFill="1" applyBorder="1" applyAlignment="1">
      <alignment horizontal="right"/>
    </xf>
    <xf numFmtId="0" fontId="65" fillId="0" borderId="15" xfId="93" applyFont="1" applyBorder="1"/>
    <xf numFmtId="0" fontId="65" fillId="0" borderId="30" xfId="93" applyFont="1" applyBorder="1"/>
    <xf numFmtId="0" fontId="65" fillId="43" borderId="15" xfId="0" applyFont="1" applyFill="1" applyBorder="1"/>
    <xf numFmtId="0" fontId="65" fillId="0" borderId="30" xfId="0" applyFont="1" applyFill="1" applyBorder="1"/>
    <xf numFmtId="0" fontId="65" fillId="0" borderId="30" xfId="0" applyFont="1" applyBorder="1"/>
    <xf numFmtId="172" fontId="83" fillId="0" borderId="24" xfId="46" applyNumberFormat="1" applyFont="1" applyFill="1" applyBorder="1" applyAlignment="1">
      <alignment vertical="center"/>
    </xf>
    <xf numFmtId="0" fontId="75" fillId="0" borderId="30" xfId="93" applyFont="1" applyBorder="1" applyAlignment="1">
      <alignment horizontal="center"/>
    </xf>
    <xf numFmtId="165" fontId="65" fillId="41" borderId="31" xfId="46" applyFont="1" applyFill="1" applyBorder="1" applyAlignment="1">
      <alignment horizontal="center" vertical="center"/>
    </xf>
    <xf numFmtId="172" fontId="39" fillId="0" borderId="30" xfId="0" applyNumberFormat="1" applyFont="1" applyBorder="1" applyAlignment="1">
      <alignment horizontal="right" vertical="center"/>
    </xf>
    <xf numFmtId="0" fontId="85" fillId="41" borderId="0" xfId="0" applyFont="1" applyFill="1"/>
    <xf numFmtId="0" fontId="65" fillId="0" borderId="30" xfId="93" applyFont="1" applyFill="1" applyBorder="1" applyAlignment="1">
      <alignment horizontal="center"/>
    </xf>
    <xf numFmtId="165" fontId="65" fillId="0" borderId="24" xfId="46" applyNumberFormat="1" applyFont="1" applyFill="1" applyBorder="1" applyAlignment="1">
      <alignment vertical="center"/>
    </xf>
    <xf numFmtId="0" fontId="87" fillId="0" borderId="30" xfId="93" applyFont="1" applyBorder="1" applyAlignment="1">
      <alignment horizontal="center"/>
    </xf>
    <xf numFmtId="0" fontId="29" fillId="41" borderId="0" xfId="99" applyFont="1" applyFill="1"/>
    <xf numFmtId="0" fontId="40" fillId="41" borderId="0" xfId="99" applyFill="1"/>
    <xf numFmtId="0" fontId="40" fillId="0" borderId="0" xfId="99"/>
    <xf numFmtId="0" fontId="35" fillId="41" borderId="0" xfId="99" applyFont="1" applyFill="1"/>
    <xf numFmtId="0" fontId="30" fillId="41" borderId="0" xfId="99" applyFont="1" applyFill="1" applyAlignment="1">
      <alignment horizontal="centerContinuous"/>
    </xf>
    <xf numFmtId="0" fontId="30" fillId="0" borderId="0" xfId="99" applyFont="1" applyAlignment="1">
      <alignment horizontal="centerContinuous"/>
    </xf>
    <xf numFmtId="0" fontId="40" fillId="41" borderId="0" xfId="99" applyFill="1" applyAlignment="1">
      <alignment horizontal="right"/>
    </xf>
    <xf numFmtId="167" fontId="40" fillId="41" borderId="0" xfId="99" applyNumberFormat="1" applyFill="1" applyAlignment="1">
      <alignment horizontal="centerContinuous"/>
    </xf>
    <xf numFmtId="0" fontId="8" fillId="41" borderId="16" xfId="99" applyFont="1" applyFill="1" applyBorder="1"/>
    <xf numFmtId="0" fontId="8" fillId="41" borderId="17" xfId="99" applyFont="1" applyFill="1" applyBorder="1"/>
    <xf numFmtId="0" fontId="40" fillId="41" borderId="14" xfId="99" applyFill="1" applyBorder="1"/>
    <xf numFmtId="0" fontId="8" fillId="0" borderId="16" xfId="99" applyFont="1" applyBorder="1"/>
    <xf numFmtId="0" fontId="8" fillId="41" borderId="16" xfId="99" applyFont="1" applyFill="1" applyBorder="1" applyAlignment="1">
      <alignment horizontal="centerContinuous"/>
    </xf>
    <xf numFmtId="0" fontId="8" fillId="41" borderId="14" xfId="99" applyFont="1" applyFill="1" applyBorder="1" applyAlignment="1">
      <alignment horizontal="centerContinuous"/>
    </xf>
    <xf numFmtId="0" fontId="8" fillId="41" borderId="17" xfId="99" applyFont="1" applyFill="1" applyBorder="1" applyAlignment="1">
      <alignment horizontal="centerContinuous"/>
    </xf>
    <xf numFmtId="0" fontId="40" fillId="41" borderId="18" xfId="99" applyFill="1" applyBorder="1"/>
    <xf numFmtId="0" fontId="40" fillId="41" borderId="19" xfId="99" applyFill="1" applyBorder="1"/>
    <xf numFmtId="0" fontId="8" fillId="0" borderId="20" xfId="99" applyFont="1" applyBorder="1" applyAlignment="1">
      <alignment horizontal="centerContinuous"/>
    </xf>
    <xf numFmtId="0" fontId="8" fillId="41" borderId="21" xfId="99" applyFont="1" applyFill="1" applyBorder="1" applyAlignment="1">
      <alignment horizontal="centerContinuous"/>
    </xf>
    <xf numFmtId="0" fontId="8" fillId="41" borderId="20" xfId="99" applyFont="1" applyFill="1" applyBorder="1" applyAlignment="1">
      <alignment horizontal="centerContinuous"/>
    </xf>
    <xf numFmtId="0" fontId="8" fillId="41" borderId="22" xfId="99" applyFont="1" applyFill="1" applyBorder="1" applyAlignment="1">
      <alignment horizontal="centerContinuous"/>
    </xf>
    <xf numFmtId="0" fontId="40" fillId="0" borderId="18" xfId="99" applyBorder="1"/>
    <xf numFmtId="0" fontId="40" fillId="41" borderId="17" xfId="99" applyFill="1" applyBorder="1"/>
    <xf numFmtId="0" fontId="40" fillId="41" borderId="19" xfId="99" applyFill="1" applyBorder="1" applyAlignment="1">
      <alignment horizontal="center"/>
    </xf>
    <xf numFmtId="0" fontId="8" fillId="41" borderId="19" xfId="99" applyFont="1" applyFill="1" applyBorder="1" applyAlignment="1">
      <alignment horizontal="center"/>
    </xf>
    <xf numFmtId="0" fontId="40" fillId="0" borderId="16" xfId="99" applyBorder="1"/>
    <xf numFmtId="0" fontId="40" fillId="41" borderId="17" xfId="99" applyFill="1" applyBorder="1" applyAlignment="1">
      <alignment horizontal="left"/>
    </xf>
    <xf numFmtId="0" fontId="40" fillId="41" borderId="20" xfId="99" applyFill="1" applyBorder="1"/>
    <xf numFmtId="0" fontId="40" fillId="41" borderId="21" xfId="99" applyFill="1" applyBorder="1"/>
    <xf numFmtId="0" fontId="40" fillId="41" borderId="22" xfId="99" applyFill="1" applyBorder="1"/>
    <xf numFmtId="0" fontId="7" fillId="41" borderId="23" xfId="99" applyFont="1" applyFill="1" applyBorder="1" applyAlignment="1">
      <alignment horizontal="centerContinuous"/>
    </xf>
    <xf numFmtId="0" fontId="7" fillId="41" borderId="23" xfId="99" applyFont="1" applyFill="1" applyBorder="1"/>
    <xf numFmtId="0" fontId="7" fillId="0" borderId="24" xfId="99" applyFont="1" applyBorder="1" applyAlignment="1">
      <alignment horizontal="center"/>
    </xf>
    <xf numFmtId="0" fontId="7" fillId="41" borderId="25" xfId="99" applyFont="1" applyFill="1" applyBorder="1" applyAlignment="1">
      <alignment horizontal="center"/>
    </xf>
    <xf numFmtId="0" fontId="7" fillId="41" borderId="24" xfId="99" applyFont="1" applyFill="1" applyBorder="1" applyAlignment="1">
      <alignment horizontal="center"/>
    </xf>
    <xf numFmtId="0" fontId="7" fillId="41" borderId="23" xfId="99" applyFont="1" applyFill="1" applyBorder="1" applyAlignment="1">
      <alignment horizontal="center"/>
    </xf>
    <xf numFmtId="0" fontId="7" fillId="41" borderId="24" xfId="99" applyFont="1" applyFill="1" applyBorder="1" applyAlignment="1">
      <alignment horizontal="centerContinuous"/>
    </xf>
    <xf numFmtId="0" fontId="40" fillId="41" borderId="25" xfId="99" applyFill="1" applyBorder="1"/>
    <xf numFmtId="0" fontId="40" fillId="41" borderId="16" xfId="99" applyFill="1" applyBorder="1"/>
    <xf numFmtId="0" fontId="7" fillId="0" borderId="25" xfId="99" applyFont="1" applyBorder="1" applyAlignment="1">
      <alignment horizontal="center"/>
    </xf>
    <xf numFmtId="0" fontId="7" fillId="41" borderId="26" xfId="99" applyFont="1" applyFill="1" applyBorder="1" applyAlignment="1">
      <alignment horizontal="center"/>
    </xf>
    <xf numFmtId="0" fontId="7" fillId="41" borderId="25" xfId="99" applyFont="1" applyFill="1" applyBorder="1" applyAlignment="1">
      <alignment horizontal="centerContinuous"/>
    </xf>
    <xf numFmtId="0" fontId="7" fillId="41" borderId="16" xfId="99" applyFont="1" applyFill="1" applyBorder="1" applyAlignment="1">
      <alignment horizontal="centerContinuous"/>
    </xf>
    <xf numFmtId="0" fontId="7" fillId="41" borderId="17" xfId="99" applyFont="1" applyFill="1" applyBorder="1" applyAlignment="1">
      <alignment horizontal="centerContinuous"/>
    </xf>
    <xf numFmtId="0" fontId="7" fillId="41" borderId="14" xfId="99" applyFont="1" applyFill="1" applyBorder="1" applyAlignment="1">
      <alignment horizontal="centerContinuous"/>
    </xf>
    <xf numFmtId="0" fontId="31" fillId="41" borderId="27" xfId="99" applyFont="1" applyFill="1" applyBorder="1"/>
    <xf numFmtId="0" fontId="33" fillId="41" borderId="18" xfId="99" applyFont="1" applyFill="1" applyBorder="1"/>
    <xf numFmtId="0" fontId="33" fillId="41" borderId="0" xfId="99" applyFont="1" applyFill="1"/>
    <xf numFmtId="0" fontId="31" fillId="0" borderId="27" xfId="99" applyFont="1" applyBorder="1"/>
    <xf numFmtId="0" fontId="31" fillId="41" borderId="19" xfId="99" applyFont="1" applyFill="1" applyBorder="1"/>
    <xf numFmtId="0" fontId="31" fillId="41" borderId="0" xfId="99" applyFont="1" applyFill="1"/>
    <xf numFmtId="0" fontId="31" fillId="41" borderId="18" xfId="99" applyFont="1" applyFill="1" applyBorder="1"/>
    <xf numFmtId="0" fontId="31" fillId="41" borderId="27" xfId="99" applyFont="1" applyFill="1" applyBorder="1" applyAlignment="1">
      <alignment horizontal="center"/>
    </xf>
    <xf numFmtId="0" fontId="31" fillId="41" borderId="19" xfId="99" applyFont="1" applyFill="1" applyBorder="1" applyAlignment="1">
      <alignment horizontal="centerContinuous"/>
    </xf>
    <xf numFmtId="0" fontId="31" fillId="41" borderId="0" xfId="99" applyFont="1" applyFill="1" applyAlignment="1">
      <alignment horizontal="centerContinuous"/>
    </xf>
    <xf numFmtId="0" fontId="68" fillId="41" borderId="0" xfId="99" applyFont="1" applyFill="1"/>
    <xf numFmtId="0" fontId="68" fillId="41" borderId="27" xfId="99" applyFont="1" applyFill="1" applyBorder="1"/>
    <xf numFmtId="0" fontId="40" fillId="41" borderId="26" xfId="99" applyFill="1" applyBorder="1"/>
    <xf numFmtId="0" fontId="40" fillId="0" borderId="26" xfId="99" applyBorder="1"/>
    <xf numFmtId="0" fontId="8" fillId="41" borderId="14" xfId="99" applyFont="1" applyFill="1" applyBorder="1" applyAlignment="1">
      <alignment horizontal="center"/>
    </xf>
    <xf numFmtId="0" fontId="40" fillId="0" borderId="17" xfId="99" applyBorder="1"/>
    <xf numFmtId="0" fontId="40" fillId="41" borderId="28" xfId="99" applyFill="1" applyBorder="1"/>
    <xf numFmtId="0" fontId="40" fillId="41" borderId="29" xfId="99" applyFill="1" applyBorder="1"/>
    <xf numFmtId="0" fontId="40" fillId="41" borderId="22" xfId="99" applyFill="1" applyBorder="1" applyAlignment="1">
      <alignment horizontal="center"/>
    </xf>
    <xf numFmtId="0" fontId="40" fillId="0" borderId="21" xfId="99" applyBorder="1"/>
    <xf numFmtId="0" fontId="31" fillId="41" borderId="0" xfId="99" applyFont="1" applyFill="1" applyAlignment="1">
      <alignment horizontal="left"/>
    </xf>
    <xf numFmtId="0" fontId="31" fillId="0" borderId="0" xfId="99" applyFont="1"/>
    <xf numFmtId="0" fontId="31" fillId="41" borderId="0" xfId="99" applyFont="1" applyFill="1" applyAlignment="1">
      <alignment horizontal="right"/>
    </xf>
    <xf numFmtId="172" fontId="43" fillId="43" borderId="30" xfId="0" applyNumberFormat="1" applyFont="1" applyFill="1" applyBorder="1" applyAlignment="1">
      <alignment horizontal="right" vertical="center"/>
    </xf>
    <xf numFmtId="172" fontId="76" fillId="0" borderId="15" xfId="93" applyNumberFormat="1" applyFont="1" applyFill="1" applyBorder="1"/>
    <xf numFmtId="172" fontId="65" fillId="43" borderId="31" xfId="0" applyNumberFormat="1" applyFont="1" applyFill="1" applyBorder="1"/>
    <xf numFmtId="172" fontId="86" fillId="0" borderId="24" xfId="46" applyNumberFormat="1" applyFont="1" applyFill="1" applyBorder="1" applyAlignment="1">
      <alignment vertical="center"/>
    </xf>
    <xf numFmtId="0" fontId="39" fillId="41" borderId="0" xfId="99" applyFont="1" applyFill="1"/>
    <xf numFmtId="0" fontId="68" fillId="41" borderId="27" xfId="99" applyFont="1" applyFill="1" applyBorder="1" applyAlignment="1">
      <alignment horizontal="right"/>
    </xf>
    <xf numFmtId="0" fontId="35" fillId="41" borderId="0" xfId="99" applyFont="1" applyFill="1" applyAlignment="1">
      <alignment horizontal="left"/>
    </xf>
    <xf numFmtId="0" fontId="63" fillId="41" borderId="0" xfId="99" applyFont="1" applyFill="1"/>
    <xf numFmtId="0" fontId="63" fillId="0" borderId="0" xfId="99" applyFont="1"/>
    <xf numFmtId="0" fontId="65" fillId="41" borderId="27" xfId="99" applyFont="1" applyFill="1" applyBorder="1"/>
    <xf numFmtId="0" fontId="65" fillId="41" borderId="25" xfId="99" applyFont="1" applyFill="1" applyBorder="1"/>
    <xf numFmtId="0" fontId="65" fillId="0" borderId="25" xfId="99" applyFont="1" applyBorder="1"/>
    <xf numFmtId="0" fontId="65" fillId="41" borderId="19" xfId="99" applyFont="1" applyFill="1" applyBorder="1"/>
    <xf numFmtId="0" fontId="65" fillId="41" borderId="18" xfId="99" applyFont="1" applyFill="1" applyBorder="1"/>
    <xf numFmtId="0" fontId="65" fillId="0" borderId="27" xfId="99" applyFont="1" applyBorder="1"/>
    <xf numFmtId="0" fontId="68" fillId="41" borderId="0" xfId="99" applyFont="1" applyFill="1" applyAlignment="1">
      <alignment vertical="center"/>
    </xf>
    <xf numFmtId="0" fontId="65" fillId="0" borderId="30" xfId="99" applyFont="1" applyBorder="1" applyAlignment="1">
      <alignment horizontal="center" vertical="center"/>
    </xf>
    <xf numFmtId="0" fontId="65" fillId="0" borderId="30" xfId="99" applyFont="1" applyBorder="1" applyAlignment="1">
      <alignment vertical="center"/>
    </xf>
    <xf numFmtId="0" fontId="65" fillId="43" borderId="33" xfId="99" applyFont="1" applyFill="1" applyBorder="1" applyAlignment="1">
      <alignment horizontal="left" vertical="center"/>
    </xf>
    <xf numFmtId="0" fontId="43" fillId="0" borderId="30" xfId="99" applyFont="1" applyBorder="1" applyAlignment="1">
      <alignment horizontal="center" vertical="center"/>
    </xf>
    <xf numFmtId="0" fontId="65" fillId="41" borderId="30" xfId="99" applyFont="1" applyFill="1" applyBorder="1" applyAlignment="1">
      <alignment horizontal="center" vertical="center"/>
    </xf>
    <xf numFmtId="0" fontId="68" fillId="0" borderId="30" xfId="99" applyFont="1" applyBorder="1" applyAlignment="1">
      <alignment vertical="center"/>
    </xf>
    <xf numFmtId="0" fontId="43" fillId="43" borderId="33" xfId="99" applyFont="1" applyFill="1" applyBorder="1" applyAlignment="1">
      <alignment horizontal="left" vertical="center"/>
    </xf>
    <xf numFmtId="0" fontId="67" fillId="41" borderId="30" xfId="99" applyFont="1" applyFill="1" applyBorder="1" applyAlignment="1">
      <alignment horizontal="center" vertical="center"/>
    </xf>
    <xf numFmtId="0" fontId="68" fillId="43" borderId="30" xfId="99" applyFont="1" applyFill="1" applyBorder="1" applyAlignment="1">
      <alignment vertical="center"/>
    </xf>
    <xf numFmtId="0" fontId="67" fillId="43" borderId="33" xfId="99" applyFont="1" applyFill="1" applyBorder="1" applyAlignment="1">
      <alignment horizontal="left" vertical="center"/>
    </xf>
    <xf numFmtId="0" fontId="67" fillId="41" borderId="30" xfId="99" applyFont="1" applyFill="1" applyBorder="1" applyAlignment="1">
      <alignment horizontal="left" vertical="center"/>
    </xf>
    <xf numFmtId="0" fontId="65" fillId="44" borderId="30" xfId="99" applyFont="1" applyFill="1" applyBorder="1" applyAlignment="1">
      <alignment vertical="center"/>
    </xf>
    <xf numFmtId="0" fontId="88" fillId="0" borderId="30" xfId="93" applyFont="1" applyBorder="1" applyAlignment="1">
      <alignment horizontal="center"/>
    </xf>
    <xf numFmtId="2" fontId="34" fillId="43" borderId="19" xfId="0" applyNumberFormat="1" applyFont="1" applyFill="1" applyBorder="1" applyAlignment="1">
      <alignment horizontal="center"/>
    </xf>
    <xf numFmtId="2" fontId="34" fillId="43" borderId="32" xfId="0" applyNumberFormat="1" applyFont="1" applyFill="1" applyBorder="1" applyAlignment="1">
      <alignment horizontal="center"/>
    </xf>
    <xf numFmtId="2" fontId="71" fillId="43" borderId="32" xfId="0" applyNumberFormat="1" applyFont="1" applyFill="1" applyBorder="1" applyAlignment="1">
      <alignment horizontal="center"/>
    </xf>
    <xf numFmtId="0" fontId="65" fillId="0" borderId="30" xfId="99" applyFont="1" applyFill="1" applyBorder="1" applyAlignment="1">
      <alignment vertical="center"/>
    </xf>
    <xf numFmtId="0" fontId="65" fillId="45" borderId="30" xfId="99" applyFont="1" applyFill="1" applyBorder="1" applyAlignment="1">
      <alignment vertical="center"/>
    </xf>
    <xf numFmtId="0" fontId="65" fillId="77" borderId="30" xfId="99" applyFont="1" applyFill="1" applyBorder="1" applyAlignment="1">
      <alignment horizontal="center" vertical="center"/>
    </xf>
    <xf numFmtId="0" fontId="65" fillId="77" borderId="30" xfId="99" applyFont="1" applyFill="1" applyBorder="1" applyAlignment="1">
      <alignment vertical="center"/>
    </xf>
    <xf numFmtId="0" fontId="65" fillId="78" borderId="30" xfId="99" applyFont="1" applyFill="1" applyBorder="1" applyAlignment="1">
      <alignment vertical="center"/>
    </xf>
    <xf numFmtId="0" fontId="40" fillId="41" borderId="18" xfId="99" applyFill="1" applyBorder="1" applyAlignment="1">
      <alignment horizontal="center"/>
    </xf>
    <xf numFmtId="0" fontId="40" fillId="41" borderId="0" xfId="99" applyFill="1" applyAlignment="1">
      <alignment horizontal="center"/>
    </xf>
    <xf numFmtId="0" fontId="0" fillId="41" borderId="18" xfId="0" applyFont="1" applyFill="1" applyBorder="1" applyAlignment="1">
      <alignment horizontal="center"/>
    </xf>
    <xf numFmtId="0" fontId="0" fillId="41" borderId="0" xfId="0" applyFont="1" applyFill="1" applyBorder="1" applyAlignment="1">
      <alignment horizontal="center"/>
    </xf>
    <xf numFmtId="165" fontId="65" fillId="41" borderId="33" xfId="46" applyFont="1" applyFill="1" applyBorder="1" applyAlignment="1">
      <alignment horizontal="center"/>
    </xf>
    <xf numFmtId="165" fontId="65" fillId="41" borderId="32" xfId="46" applyFont="1" applyFill="1" applyBorder="1" applyAlignment="1">
      <alignment horizontal="center"/>
    </xf>
    <xf numFmtId="165" fontId="65" fillId="41" borderId="31" xfId="46" applyFont="1" applyFill="1" applyBorder="1" applyAlignment="1">
      <alignment horizontal="center"/>
    </xf>
    <xf numFmtId="0" fontId="0" fillId="43" borderId="0" xfId="0" applyFill="1"/>
    <xf numFmtId="165" fontId="40" fillId="0" borderId="0" xfId="474" applyFont="1" applyFill="1" applyAlignment="1">
      <alignment vertical="center"/>
    </xf>
    <xf numFmtId="165" fontId="69" fillId="0" borderId="15" xfId="474" applyFont="1" applyFill="1" applyBorder="1" applyAlignment="1" applyProtection="1">
      <alignment vertical="center"/>
      <protection locked="0"/>
    </xf>
    <xf numFmtId="165" fontId="65" fillId="0" borderId="0" xfId="474" applyFont="1" applyFill="1" applyAlignment="1">
      <alignment vertical="center"/>
    </xf>
    <xf numFmtId="0" fontId="29" fillId="79" borderId="0" xfId="93" applyFont="1" applyFill="1"/>
    <xf numFmtId="0" fontId="40" fillId="79" borderId="0" xfId="93" applyFill="1"/>
    <xf numFmtId="49" fontId="40" fillId="79" borderId="0" xfId="93" applyNumberFormat="1" applyFill="1"/>
    <xf numFmtId="165" fontId="40" fillId="79" borderId="0" xfId="474" applyFont="1" applyFill="1" applyAlignment="1">
      <alignment vertical="center"/>
    </xf>
    <xf numFmtId="166" fontId="40" fillId="79" borderId="0" xfId="474" applyNumberFormat="1" applyFont="1" applyFill="1" applyAlignment="1">
      <alignment vertical="center"/>
    </xf>
    <xf numFmtId="0" fontId="35" fillId="79" borderId="0" xfId="93" applyFont="1" applyFill="1"/>
    <xf numFmtId="0" fontId="8" fillId="79" borderId="0" xfId="93" applyFont="1" applyFill="1"/>
    <xf numFmtId="0" fontId="30" fillId="79" borderId="0" xfId="93" applyFont="1" applyFill="1" applyAlignment="1">
      <alignment horizontal="centerContinuous"/>
    </xf>
    <xf numFmtId="49" fontId="73" fillId="79" borderId="0" xfId="93" applyNumberFormat="1" applyFont="1" applyFill="1" applyAlignment="1">
      <alignment horizontal="centerContinuous"/>
    </xf>
    <xf numFmtId="165" fontId="30" fillId="79" borderId="0" xfId="474" applyFont="1" applyFill="1" applyAlignment="1">
      <alignment horizontal="centerContinuous"/>
    </xf>
    <xf numFmtId="166" fontId="30" fillId="79" borderId="0" xfId="474" applyNumberFormat="1" applyFont="1" applyFill="1" applyAlignment="1">
      <alignment horizontal="centerContinuous"/>
    </xf>
    <xf numFmtId="0" fontId="40" fillId="79" borderId="0" xfId="93" applyFill="1" applyAlignment="1">
      <alignment horizontal="right"/>
    </xf>
    <xf numFmtId="167" fontId="40" fillId="79" borderId="0" xfId="93" applyNumberFormat="1" applyFill="1" applyAlignment="1">
      <alignment horizontal="centerContinuous"/>
    </xf>
    <xf numFmtId="165" fontId="40" fillId="79" borderId="0" xfId="474" applyFont="1" applyFill="1" applyAlignment="1">
      <alignment horizontal="centerContinuous"/>
    </xf>
    <xf numFmtId="165" fontId="40" fillId="79" borderId="0" xfId="474" applyFont="1" applyFill="1" applyAlignment="1">
      <alignment horizontal="right"/>
    </xf>
    <xf numFmtId="0" fontId="8" fillId="79" borderId="16" xfId="93" applyFont="1" applyFill="1" applyBorder="1"/>
    <xf numFmtId="0" fontId="8" fillId="79" borderId="17" xfId="93" applyFont="1" applyFill="1" applyBorder="1"/>
    <xf numFmtId="0" fontId="40" fillId="79" borderId="14" xfId="93" applyFill="1" applyBorder="1"/>
    <xf numFmtId="49" fontId="40" fillId="79" borderId="16" xfId="93" applyNumberFormat="1" applyFill="1" applyBorder="1"/>
    <xf numFmtId="165" fontId="8" fillId="79" borderId="16" xfId="474" applyFont="1" applyFill="1" applyBorder="1" applyAlignment="1">
      <alignment horizontal="centerContinuous"/>
    </xf>
    <xf numFmtId="165" fontId="8" fillId="79" borderId="14" xfId="474" applyFont="1" applyFill="1" applyBorder="1" applyAlignment="1">
      <alignment horizontal="centerContinuous"/>
    </xf>
    <xf numFmtId="0" fontId="8" fillId="79" borderId="16" xfId="93" applyFont="1" applyFill="1" applyBorder="1" applyAlignment="1">
      <alignment horizontal="centerContinuous"/>
    </xf>
    <xf numFmtId="0" fontId="8" fillId="79" borderId="14" xfId="93" applyFont="1" applyFill="1" applyBorder="1" applyAlignment="1">
      <alignment horizontal="centerContinuous"/>
    </xf>
    <xf numFmtId="0" fontId="8" fillId="79" borderId="17" xfId="93" applyFont="1" applyFill="1" applyBorder="1" applyAlignment="1">
      <alignment horizontal="centerContinuous"/>
    </xf>
    <xf numFmtId="166" fontId="8" fillId="79" borderId="14" xfId="474" applyNumberFormat="1" applyFont="1" applyFill="1" applyBorder="1" applyAlignment="1">
      <alignment vertical="center"/>
    </xf>
    <xf numFmtId="0" fontId="40" fillId="79" borderId="18" xfId="93" applyFill="1" applyBorder="1"/>
    <xf numFmtId="0" fontId="40" fillId="79" borderId="19" xfId="93" applyFill="1" applyBorder="1"/>
    <xf numFmtId="49" fontId="40" fillId="79" borderId="20" xfId="93" applyNumberFormat="1" applyFill="1" applyBorder="1" applyAlignment="1">
      <alignment horizontal="centerContinuous"/>
    </xf>
    <xf numFmtId="0" fontId="8" fillId="79" borderId="21" xfId="93" applyFont="1" applyFill="1" applyBorder="1" applyAlignment="1">
      <alignment horizontal="centerContinuous"/>
    </xf>
    <xf numFmtId="165" fontId="8" fillId="79" borderId="20" xfId="474" applyFont="1" applyFill="1" applyBorder="1" applyAlignment="1">
      <alignment horizontal="centerContinuous"/>
    </xf>
    <xf numFmtId="165" fontId="8" fillId="79" borderId="22" xfId="474" applyFont="1" applyFill="1" applyBorder="1" applyAlignment="1">
      <alignment horizontal="centerContinuous"/>
    </xf>
    <xf numFmtId="0" fontId="8" fillId="79" borderId="20" xfId="93" applyFont="1" applyFill="1" applyBorder="1" applyAlignment="1">
      <alignment horizontal="centerContinuous"/>
    </xf>
    <xf numFmtId="0" fontId="8" fillId="79" borderId="22" xfId="93" applyFont="1" applyFill="1" applyBorder="1" applyAlignment="1">
      <alignment horizontal="centerContinuous"/>
    </xf>
    <xf numFmtId="166" fontId="8" fillId="79" borderId="22" xfId="474" applyNumberFormat="1" applyFont="1" applyFill="1" applyBorder="1" applyAlignment="1">
      <alignment horizontal="centerContinuous"/>
    </xf>
    <xf numFmtId="49" fontId="40" fillId="79" borderId="18" xfId="93" applyNumberFormat="1" applyFill="1" applyBorder="1"/>
    <xf numFmtId="165" fontId="40" fillId="79" borderId="18" xfId="474" applyFont="1" applyFill="1" applyBorder="1" applyAlignment="1">
      <alignment vertical="center"/>
    </xf>
    <xf numFmtId="165" fontId="40" fillId="79" borderId="19" xfId="474" applyFont="1" applyFill="1" applyBorder="1" applyAlignment="1">
      <alignment vertical="center"/>
    </xf>
    <xf numFmtId="165" fontId="40" fillId="79" borderId="17" xfId="474" applyFont="1" applyFill="1" applyBorder="1" applyAlignment="1">
      <alignment vertical="center"/>
    </xf>
    <xf numFmtId="0" fontId="40" fillId="79" borderId="17" xfId="93" applyFill="1" applyBorder="1"/>
    <xf numFmtId="166" fontId="40" fillId="79" borderId="14" xfId="474" applyNumberFormat="1" applyFont="1" applyFill="1" applyBorder="1" applyAlignment="1">
      <alignment vertical="center"/>
    </xf>
    <xf numFmtId="165" fontId="40" fillId="79" borderId="0" xfId="474" applyFont="1" applyFill="1" applyBorder="1" applyAlignment="1">
      <alignment vertical="center"/>
    </xf>
    <xf numFmtId="166" fontId="40" fillId="79" borderId="19" xfId="474" applyNumberFormat="1" applyFont="1" applyFill="1" applyBorder="1" applyAlignment="1">
      <alignment vertical="center"/>
    </xf>
    <xf numFmtId="0" fontId="8" fillId="79" borderId="19" xfId="93" applyFont="1" applyFill="1" applyBorder="1"/>
    <xf numFmtId="0" fontId="40" fillId="79" borderId="18" xfId="93" applyFill="1" applyBorder="1" applyAlignment="1">
      <alignment horizontal="center"/>
    </xf>
    <xf numFmtId="0" fontId="40" fillId="79" borderId="0" xfId="93" applyFill="1" applyAlignment="1">
      <alignment horizontal="center"/>
    </xf>
    <xf numFmtId="0" fontId="40" fillId="79" borderId="19" xfId="93" applyFill="1" applyBorder="1" applyAlignment="1">
      <alignment horizontal="center"/>
    </xf>
    <xf numFmtId="0" fontId="40" fillId="79" borderId="17" xfId="93" applyFill="1" applyBorder="1" applyAlignment="1">
      <alignment horizontal="left"/>
    </xf>
    <xf numFmtId="0" fontId="40" fillId="79" borderId="20" xfId="93" applyFill="1" applyBorder="1"/>
    <xf numFmtId="0" fontId="40" fillId="79" borderId="21" xfId="93" applyFill="1" applyBorder="1"/>
    <xf numFmtId="0" fontId="40" fillId="79" borderId="22" xfId="93" applyFill="1" applyBorder="1"/>
    <xf numFmtId="165" fontId="40" fillId="79" borderId="20" xfId="474" applyFont="1" applyFill="1" applyBorder="1" applyAlignment="1">
      <alignment vertical="center"/>
    </xf>
    <xf numFmtId="165" fontId="40" fillId="79" borderId="22" xfId="474" applyFont="1" applyFill="1" applyBorder="1" applyAlignment="1">
      <alignment vertical="center"/>
    </xf>
    <xf numFmtId="165" fontId="40" fillId="79" borderId="21" xfId="474" applyFont="1" applyFill="1" applyBorder="1" applyAlignment="1">
      <alignment vertical="center"/>
    </xf>
    <xf numFmtId="166" fontId="40" fillId="79" borderId="22" xfId="474" applyNumberFormat="1" applyFont="1" applyFill="1" applyBorder="1" applyAlignment="1">
      <alignment vertical="center"/>
    </xf>
    <xf numFmtId="0" fontId="7" fillId="79" borderId="23" xfId="93" applyFont="1" applyFill="1" applyBorder="1" applyAlignment="1">
      <alignment horizontal="centerContinuous"/>
    </xf>
    <xf numFmtId="0" fontId="7" fillId="79" borderId="23" xfId="93" applyFont="1" applyFill="1" applyBorder="1"/>
    <xf numFmtId="49" fontId="7" fillId="79" borderId="24" xfId="93" applyNumberFormat="1" applyFont="1" applyFill="1" applyBorder="1" applyAlignment="1">
      <alignment horizontal="center"/>
    </xf>
    <xf numFmtId="0" fontId="7" fillId="79" borderId="25" xfId="93" applyFont="1" applyFill="1" applyBorder="1" applyAlignment="1">
      <alignment horizontal="center"/>
    </xf>
    <xf numFmtId="165" fontId="7" fillId="79" borderId="24" xfId="474" applyFont="1" applyFill="1" applyBorder="1" applyAlignment="1">
      <alignment horizontal="center"/>
    </xf>
    <xf numFmtId="0" fontId="7" fillId="79" borderId="24" xfId="93" applyFont="1" applyFill="1" applyBorder="1" applyAlignment="1">
      <alignment horizontal="center"/>
    </xf>
    <xf numFmtId="0" fontId="7" fillId="79" borderId="23" xfId="93" applyFont="1" applyFill="1" applyBorder="1" applyAlignment="1">
      <alignment horizontal="center"/>
    </xf>
    <xf numFmtId="165" fontId="7" fillId="79" borderId="23" xfId="474" applyFont="1" applyFill="1" applyBorder="1" applyAlignment="1">
      <alignment horizontal="center"/>
    </xf>
    <xf numFmtId="0" fontId="7" fillId="79" borderId="24" xfId="93" applyFont="1" applyFill="1" applyBorder="1" applyAlignment="1">
      <alignment horizontal="centerContinuous"/>
    </xf>
    <xf numFmtId="166" fontId="7" fillId="79" borderId="24" xfId="474" applyNumberFormat="1" applyFont="1" applyFill="1" applyBorder="1" applyAlignment="1">
      <alignment horizontal="center"/>
    </xf>
    <xf numFmtId="0" fontId="40" fillId="79" borderId="25" xfId="93" applyFill="1" applyBorder="1"/>
    <xf numFmtId="0" fontId="40" fillId="79" borderId="16" xfId="93" applyFill="1" applyBorder="1"/>
    <xf numFmtId="49" fontId="7" fillId="79" borderId="25" xfId="93" applyNumberFormat="1" applyFont="1" applyFill="1" applyBorder="1" applyAlignment="1">
      <alignment horizontal="center"/>
    </xf>
    <xf numFmtId="0" fontId="7" fillId="79" borderId="26" xfId="93" applyFont="1" applyFill="1" applyBorder="1" applyAlignment="1">
      <alignment horizontal="center"/>
    </xf>
    <xf numFmtId="165" fontId="7" fillId="79" borderId="25" xfId="474" applyFont="1" applyFill="1" applyBorder="1" applyAlignment="1">
      <alignment horizontal="center"/>
    </xf>
    <xf numFmtId="165" fontId="7" fillId="79" borderId="16" xfId="474" applyFont="1" applyFill="1" applyBorder="1" applyAlignment="1">
      <alignment horizontal="center"/>
    </xf>
    <xf numFmtId="0" fontId="7" fillId="79" borderId="25" xfId="93" applyFont="1" applyFill="1" applyBorder="1" applyAlignment="1">
      <alignment horizontal="centerContinuous"/>
    </xf>
    <xf numFmtId="0" fontId="7" fillId="79" borderId="16" xfId="93" applyFont="1" applyFill="1" applyBorder="1" applyAlignment="1">
      <alignment horizontal="centerContinuous"/>
    </xf>
    <xf numFmtId="0" fontId="7" fillId="79" borderId="17" xfId="93" applyFont="1" applyFill="1" applyBorder="1" applyAlignment="1">
      <alignment horizontal="centerContinuous"/>
    </xf>
    <xf numFmtId="0" fontId="7" fillId="79" borderId="14" xfId="93" applyFont="1" applyFill="1" applyBorder="1" applyAlignment="1">
      <alignment horizontal="centerContinuous"/>
    </xf>
    <xf numFmtId="166" fontId="7" fillId="79" borderId="25" xfId="474" applyNumberFormat="1" applyFont="1" applyFill="1" applyBorder="1" applyAlignment="1">
      <alignment horizontal="center"/>
    </xf>
    <xf numFmtId="0" fontId="31" fillId="79" borderId="27" xfId="93" applyFont="1" applyFill="1" applyBorder="1"/>
    <xf numFmtId="0" fontId="33" fillId="79" borderId="18" xfId="93" applyFont="1" applyFill="1" applyBorder="1"/>
    <xf numFmtId="0" fontId="33" fillId="79" borderId="0" xfId="93" applyFont="1" applyFill="1"/>
    <xf numFmtId="49" fontId="31" fillId="79" borderId="27" xfId="93" applyNumberFormat="1" applyFont="1" applyFill="1" applyBorder="1"/>
    <xf numFmtId="165" fontId="31" fillId="79" borderId="27" xfId="474" applyFont="1" applyFill="1" applyBorder="1" applyAlignment="1">
      <alignment vertical="center"/>
    </xf>
    <xf numFmtId="165" fontId="31" fillId="79" borderId="19" xfId="474" applyFont="1" applyFill="1" applyBorder="1" applyAlignment="1">
      <alignment vertical="center"/>
    </xf>
    <xf numFmtId="0" fontId="31" fillId="79" borderId="19" xfId="93" applyFont="1" applyFill="1" applyBorder="1"/>
    <xf numFmtId="0" fontId="31" fillId="79" borderId="0" xfId="93" applyFont="1" applyFill="1"/>
    <xf numFmtId="166" fontId="31" fillId="79" borderId="27" xfId="474" applyNumberFormat="1" applyFont="1" applyFill="1" applyBorder="1" applyAlignment="1">
      <alignment vertical="center"/>
    </xf>
    <xf numFmtId="0" fontId="67" fillId="79" borderId="30" xfId="93" applyFont="1" applyFill="1" applyBorder="1" applyAlignment="1">
      <alignment horizontal="center" vertical="center"/>
    </xf>
    <xf numFmtId="0" fontId="67" fillId="79" borderId="46" xfId="93" applyFont="1" applyFill="1" applyBorder="1" applyAlignment="1">
      <alignment horizontal="left" vertical="center"/>
    </xf>
    <xf numFmtId="0" fontId="68" fillId="79" borderId="15" xfId="93" applyFont="1" applyFill="1" applyBorder="1" applyAlignment="1">
      <alignment horizontal="center" vertical="center"/>
    </xf>
    <xf numFmtId="165" fontId="69" fillId="79" borderId="15" xfId="474" applyFont="1" applyFill="1" applyBorder="1" applyAlignment="1" applyProtection="1">
      <alignment vertical="center"/>
      <protection locked="0"/>
    </xf>
    <xf numFmtId="1" fontId="69" fillId="79" borderId="30" xfId="93" applyNumberFormat="1" applyFont="1" applyFill="1" applyBorder="1" applyAlignment="1">
      <alignment horizontal="right" vertical="center"/>
    </xf>
    <xf numFmtId="0" fontId="65" fillId="79" borderId="30" xfId="93" applyFont="1" applyFill="1" applyBorder="1" applyAlignment="1">
      <alignment horizontal="center"/>
    </xf>
    <xf numFmtId="165" fontId="69" fillId="79" borderId="30" xfId="474" applyFont="1" applyFill="1" applyBorder="1" applyAlignment="1" applyProtection="1">
      <alignment vertical="center"/>
      <protection locked="0"/>
    </xf>
    <xf numFmtId="165" fontId="68" fillId="79" borderId="31" xfId="474" applyFont="1" applyFill="1" applyBorder="1" applyAlignment="1">
      <alignment horizontal="center" vertical="center"/>
    </xf>
    <xf numFmtId="168" fontId="69" fillId="79" borderId="30" xfId="475" applyNumberFormat="1" applyFont="1" applyFill="1" applyBorder="1" applyAlignment="1" applyProtection="1">
      <alignment vertical="center"/>
      <protection locked="0"/>
    </xf>
    <xf numFmtId="1" fontId="69" fillId="79" borderId="30" xfId="475" quotePrefix="1" applyNumberFormat="1" applyFont="1" applyFill="1" applyBorder="1" applyAlignment="1" applyProtection="1">
      <alignment horizontal="center" vertical="center"/>
      <protection locked="0"/>
    </xf>
    <xf numFmtId="165" fontId="68" fillId="79" borderId="32" xfId="474" applyFont="1" applyFill="1" applyBorder="1" applyAlignment="1">
      <alignment horizontal="center" vertical="center"/>
    </xf>
    <xf numFmtId="169" fontId="68" fillId="79" borderId="31" xfId="474" applyNumberFormat="1" applyFont="1" applyFill="1" applyBorder="1" applyAlignment="1">
      <alignment horizontal="center" vertical="center"/>
    </xf>
    <xf numFmtId="169" fontId="68" fillId="79" borderId="33" xfId="474" applyNumberFormat="1" applyFont="1" applyFill="1" applyBorder="1" applyAlignment="1">
      <alignment horizontal="center" vertical="center"/>
    </xf>
    <xf numFmtId="165" fontId="68" fillId="79" borderId="33" xfId="474" applyFont="1" applyFill="1" applyBorder="1" applyAlignment="1">
      <alignment horizontal="center" vertical="center"/>
    </xf>
    <xf numFmtId="169" fontId="68" fillId="79" borderId="32" xfId="474" applyNumberFormat="1" applyFont="1" applyFill="1" applyBorder="1" applyAlignment="1">
      <alignment horizontal="center" vertical="center"/>
    </xf>
    <xf numFmtId="166" fontId="69" fillId="79" borderId="35" xfId="474" applyNumberFormat="1" applyFont="1" applyFill="1" applyBorder="1" applyAlignment="1" applyProtection="1">
      <alignment vertical="center"/>
      <protection locked="0"/>
    </xf>
    <xf numFmtId="0" fontId="68" fillId="79" borderId="0" xfId="93" applyFont="1" applyFill="1" applyAlignment="1">
      <alignment vertical="center"/>
    </xf>
    <xf numFmtId="0" fontId="67" fillId="79" borderId="30" xfId="910" applyFont="1" applyFill="1" applyBorder="1" applyAlignment="1">
      <alignment horizontal="center" vertical="center"/>
    </xf>
    <xf numFmtId="0" fontId="28" fillId="79" borderId="15" xfId="93" applyFont="1" applyFill="1" applyBorder="1"/>
    <xf numFmtId="0" fontId="63" fillId="79" borderId="30" xfId="99" applyFont="1" applyFill="1" applyBorder="1" applyAlignment="1">
      <alignment horizontal="center" vertical="center"/>
    </xf>
    <xf numFmtId="0" fontId="39" fillId="79" borderId="30" xfId="99" applyFont="1" applyFill="1" applyBorder="1" applyAlignment="1">
      <alignment horizontal="center" vertical="center"/>
    </xf>
    <xf numFmtId="0" fontId="43" fillId="79" borderId="30" xfId="93" applyFont="1" applyFill="1" applyBorder="1" applyAlignment="1">
      <alignment horizontal="center"/>
    </xf>
    <xf numFmtId="0" fontId="65" fillId="79" borderId="46" xfId="93" applyFont="1" applyFill="1" applyBorder="1" applyAlignment="1">
      <alignment horizontal="left" vertical="center"/>
    </xf>
    <xf numFmtId="0" fontId="65" fillId="79" borderId="0" xfId="93" applyFont="1" applyFill="1" applyAlignment="1">
      <alignment horizontal="center"/>
    </xf>
    <xf numFmtId="165" fontId="74" fillId="79" borderId="19" xfId="474" applyFont="1" applyFill="1" applyBorder="1" applyAlignment="1" applyProtection="1">
      <alignment vertical="center"/>
      <protection locked="0"/>
    </xf>
    <xf numFmtId="1" fontId="65" fillId="79" borderId="25" xfId="93" applyNumberFormat="1" applyFont="1" applyFill="1" applyBorder="1"/>
    <xf numFmtId="165" fontId="65" fillId="79" borderId="24" xfId="474" applyFont="1" applyFill="1" applyBorder="1" applyAlignment="1">
      <alignment vertical="center"/>
    </xf>
    <xf numFmtId="0" fontId="65" fillId="79" borderId="27" xfId="93" applyFont="1" applyFill="1" applyBorder="1"/>
    <xf numFmtId="165" fontId="65" fillId="79" borderId="26" xfId="474" applyFont="1" applyFill="1" applyBorder="1" applyAlignment="1">
      <alignment vertical="center"/>
    </xf>
    <xf numFmtId="166" fontId="65" fillId="79" borderId="26" xfId="474" applyNumberFormat="1" applyFont="1" applyFill="1" applyBorder="1" applyAlignment="1">
      <alignment vertical="center"/>
    </xf>
    <xf numFmtId="0" fontId="65" fillId="79" borderId="0" xfId="93" applyFont="1" applyFill="1"/>
    <xf numFmtId="0" fontId="31" fillId="79" borderId="20" xfId="93" applyFont="1" applyFill="1" applyBorder="1" applyAlignment="1">
      <alignment horizontal="left"/>
    </xf>
    <xf numFmtId="49" fontId="40" fillId="79" borderId="22" xfId="93" applyNumberFormat="1" applyFill="1" applyBorder="1"/>
    <xf numFmtId="165" fontId="40" fillId="79" borderId="23" xfId="474" applyFont="1" applyFill="1" applyBorder="1" applyAlignment="1">
      <alignment vertical="center"/>
    </xf>
    <xf numFmtId="165" fontId="38" fillId="79" borderId="22" xfId="474" applyFont="1" applyFill="1" applyBorder="1" applyAlignment="1">
      <alignment vertical="center"/>
    </xf>
    <xf numFmtId="0" fontId="40" fillId="79" borderId="26" xfId="93" applyFill="1" applyBorder="1"/>
    <xf numFmtId="165" fontId="40" fillId="79" borderId="26" xfId="474" applyFont="1" applyFill="1" applyBorder="1" applyAlignment="1">
      <alignment vertical="center"/>
    </xf>
    <xf numFmtId="0" fontId="8" fillId="79" borderId="16" xfId="93" applyFont="1" applyFill="1" applyBorder="1" applyAlignment="1">
      <alignment horizontal="left"/>
    </xf>
    <xf numFmtId="0" fontId="31" fillId="79" borderId="17" xfId="93" applyFont="1" applyFill="1" applyBorder="1"/>
    <xf numFmtId="0" fontId="8" fillId="79" borderId="14" xfId="93" applyFont="1" applyFill="1" applyBorder="1" applyAlignment="1">
      <alignment horizontal="center"/>
    </xf>
    <xf numFmtId="165" fontId="8" fillId="79" borderId="18" xfId="474" applyFont="1" applyFill="1" applyBorder="1" applyAlignment="1">
      <alignment horizontal="centerContinuous"/>
    </xf>
    <xf numFmtId="165" fontId="8" fillId="79" borderId="0" xfId="474" applyFont="1" applyFill="1" applyBorder="1" applyAlignment="1">
      <alignment horizontal="centerContinuous"/>
    </xf>
    <xf numFmtId="0" fontId="40" fillId="79" borderId="28" xfId="93" applyFill="1" applyBorder="1"/>
    <xf numFmtId="0" fontId="8" fillId="79" borderId="19" xfId="93" applyFont="1" applyFill="1" applyBorder="1" applyAlignment="1">
      <alignment horizontal="center"/>
    </xf>
    <xf numFmtId="0" fontId="40" fillId="79" borderId="29" xfId="93" applyFill="1" applyBorder="1"/>
    <xf numFmtId="0" fontId="40" fillId="79" borderId="22" xfId="93" applyFill="1" applyBorder="1" applyAlignment="1">
      <alignment horizontal="center"/>
    </xf>
    <xf numFmtId="165" fontId="7" fillId="79" borderId="16" xfId="474" applyFont="1" applyFill="1" applyBorder="1" applyAlignment="1">
      <alignment horizontal="centerContinuous"/>
    </xf>
    <xf numFmtId="165" fontId="7" fillId="79" borderId="17" xfId="474" applyFont="1" applyFill="1" applyBorder="1" applyAlignment="1">
      <alignment horizontal="centerContinuous"/>
    </xf>
    <xf numFmtId="165" fontId="7" fillId="79" borderId="18" xfId="474" applyFont="1" applyFill="1" applyBorder="1" applyAlignment="1"/>
    <xf numFmtId="165" fontId="40" fillId="79" borderId="0" xfId="474" applyFont="1" applyFill="1" applyBorder="1" applyAlignment="1"/>
    <xf numFmtId="49" fontId="40" fillId="79" borderId="21" xfId="93" applyNumberFormat="1" applyFill="1" applyBorder="1"/>
    <xf numFmtId="166" fontId="40" fillId="79" borderId="0" xfId="474" applyNumberFormat="1" applyFont="1" applyFill="1" applyBorder="1" applyAlignment="1">
      <alignment horizontal="center"/>
    </xf>
    <xf numFmtId="15" fontId="40" fillId="79" borderId="0" xfId="93" applyNumberFormat="1" applyFill="1" applyAlignment="1">
      <alignment horizontal="center" vertical="center"/>
    </xf>
    <xf numFmtId="15" fontId="40" fillId="79" borderId="0" xfId="93" quotePrefix="1" applyNumberFormat="1" applyFill="1" applyAlignment="1">
      <alignment horizontal="center" vertical="center"/>
    </xf>
    <xf numFmtId="0" fontId="39" fillId="79" borderId="0" xfId="93" applyFont="1" applyFill="1"/>
    <xf numFmtId="165" fontId="65" fillId="79" borderId="0" xfId="474" applyFont="1" applyFill="1" applyAlignment="1">
      <alignment vertical="center"/>
    </xf>
    <xf numFmtId="166" fontId="65" fillId="79" borderId="0" xfId="474" applyNumberFormat="1" applyFont="1" applyFill="1" applyAlignment="1">
      <alignment vertical="center"/>
    </xf>
    <xf numFmtId="0" fontId="41" fillId="79" borderId="0" xfId="93" applyFont="1" applyFill="1"/>
    <xf numFmtId="165" fontId="28" fillId="79" borderId="0" xfId="474" applyFont="1" applyFill="1" applyAlignment="1">
      <alignment vertical="center"/>
    </xf>
    <xf numFmtId="0" fontId="31" fillId="79" borderId="30" xfId="93" applyFont="1" applyFill="1" applyBorder="1" applyAlignment="1">
      <alignment horizontal="left"/>
    </xf>
    <xf numFmtId="0" fontId="31" fillId="79" borderId="33" xfId="93" applyFont="1" applyFill="1" applyBorder="1"/>
    <xf numFmtId="49" fontId="31" fillId="79" borderId="30" xfId="93" applyNumberFormat="1" applyFont="1" applyFill="1" applyBorder="1"/>
    <xf numFmtId="0" fontId="31" fillId="79" borderId="30" xfId="93" applyFont="1" applyFill="1" applyBorder="1" applyAlignment="1">
      <alignment horizontal="right"/>
    </xf>
    <xf numFmtId="0" fontId="31" fillId="79" borderId="32" xfId="93" applyFont="1" applyFill="1" applyBorder="1"/>
    <xf numFmtId="0" fontId="31" fillId="79" borderId="31" xfId="93" applyFont="1" applyFill="1" applyBorder="1"/>
    <xf numFmtId="0" fontId="31" fillId="79" borderId="46" xfId="93" applyFont="1" applyFill="1" applyBorder="1" applyAlignment="1">
      <alignment horizontal="left"/>
    </xf>
    <xf numFmtId="0" fontId="28" fillId="79" borderId="31" xfId="93" applyFont="1" applyFill="1" applyBorder="1"/>
    <xf numFmtId="0" fontId="32" fillId="79" borderId="33" xfId="93" applyFont="1" applyFill="1" applyBorder="1"/>
    <xf numFmtId="0" fontId="31" fillId="79" borderId="30" xfId="93" applyFont="1" applyFill="1" applyBorder="1"/>
    <xf numFmtId="0" fontId="31" fillId="79" borderId="27" xfId="93" applyFont="1" applyFill="1" applyBorder="1" applyAlignment="1">
      <alignment horizontal="right"/>
    </xf>
    <xf numFmtId="49" fontId="31" fillId="79" borderId="25" xfId="93" applyNumberFormat="1" applyFont="1" applyFill="1" applyBorder="1"/>
    <xf numFmtId="0" fontId="29" fillId="43" borderId="0" xfId="93" applyFont="1" applyFill="1"/>
    <xf numFmtId="0" fontId="40" fillId="43" borderId="0" xfId="93" applyFill="1"/>
    <xf numFmtId="49" fontId="40" fillId="0" borderId="0" xfId="93" applyNumberFormat="1"/>
    <xf numFmtId="165" fontId="40" fillId="43" borderId="0" xfId="474" applyFont="1" applyFill="1" applyAlignment="1">
      <alignment vertical="center"/>
    </xf>
    <xf numFmtId="166" fontId="40" fillId="43" borderId="0" xfId="474" applyNumberFormat="1" applyFont="1" applyFill="1" applyAlignment="1">
      <alignment vertical="center"/>
    </xf>
    <xf numFmtId="0" fontId="35" fillId="43" borderId="0" xfId="93" applyFont="1" applyFill="1"/>
    <xf numFmtId="0" fontId="8" fillId="43" borderId="0" xfId="93" applyFont="1" applyFill="1"/>
    <xf numFmtId="0" fontId="30" fillId="43" borderId="0" xfId="93" applyFont="1" applyFill="1" applyAlignment="1">
      <alignment horizontal="centerContinuous"/>
    </xf>
    <xf numFmtId="49" fontId="73" fillId="0" borderId="0" xfId="93" applyNumberFormat="1" applyFont="1" applyAlignment="1">
      <alignment horizontal="centerContinuous"/>
    </xf>
    <xf numFmtId="165" fontId="30" fillId="43" borderId="0" xfId="474" applyFont="1" applyFill="1" applyAlignment="1">
      <alignment horizontal="centerContinuous"/>
    </xf>
    <xf numFmtId="166" fontId="30" fillId="43" borderId="0" xfId="474" applyNumberFormat="1" applyFont="1" applyFill="1" applyAlignment="1">
      <alignment horizontal="centerContinuous"/>
    </xf>
    <xf numFmtId="0" fontId="40" fillId="43" borderId="0" xfId="93" applyFill="1" applyAlignment="1">
      <alignment horizontal="right"/>
    </xf>
    <xf numFmtId="167" fontId="40" fillId="43" borderId="0" xfId="93" applyNumberFormat="1" applyFill="1" applyAlignment="1">
      <alignment horizontal="centerContinuous"/>
    </xf>
    <xf numFmtId="165" fontId="40" fillId="43" borderId="0" xfId="474" applyFont="1" applyFill="1" applyAlignment="1">
      <alignment horizontal="centerContinuous"/>
    </xf>
    <xf numFmtId="165" fontId="40" fillId="43" borderId="0" xfId="474" applyFont="1" applyFill="1" applyAlignment="1">
      <alignment horizontal="right"/>
    </xf>
    <xf numFmtId="0" fontId="8" fillId="43" borderId="16" xfId="93" applyFont="1" applyFill="1" applyBorder="1"/>
    <xf numFmtId="0" fontId="8" fillId="43" borderId="17" xfId="93" applyFont="1" applyFill="1" applyBorder="1"/>
    <xf numFmtId="0" fontId="40" fillId="43" borderId="14" xfId="93" applyFill="1" applyBorder="1"/>
    <xf numFmtId="49" fontId="40" fillId="0" borderId="16" xfId="93" applyNumberFormat="1" applyBorder="1"/>
    <xf numFmtId="165" fontId="8" fillId="43" borderId="16" xfId="474" applyFont="1" applyFill="1" applyBorder="1" applyAlignment="1">
      <alignment horizontal="centerContinuous"/>
    </xf>
    <xf numFmtId="165" fontId="8" fillId="43" borderId="14" xfId="474" applyFont="1" applyFill="1" applyBorder="1" applyAlignment="1">
      <alignment horizontal="centerContinuous"/>
    </xf>
    <xf numFmtId="0" fontId="8" fillId="43" borderId="16" xfId="93" applyFont="1" applyFill="1" applyBorder="1" applyAlignment="1">
      <alignment horizontal="centerContinuous"/>
    </xf>
    <xf numFmtId="0" fontId="8" fillId="43" borderId="14" xfId="93" applyFont="1" applyFill="1" applyBorder="1" applyAlignment="1">
      <alignment horizontal="centerContinuous"/>
    </xf>
    <xf numFmtId="0" fontId="8" fillId="43" borderId="17" xfId="93" applyFont="1" applyFill="1" applyBorder="1" applyAlignment="1">
      <alignment horizontal="centerContinuous"/>
    </xf>
    <xf numFmtId="166" fontId="8" fillId="43" borderId="14" xfId="474" applyNumberFormat="1" applyFont="1" applyFill="1" applyBorder="1" applyAlignment="1">
      <alignment vertical="center"/>
    </xf>
    <xf numFmtId="0" fontId="40" fillId="43" borderId="18" xfId="93" applyFill="1" applyBorder="1"/>
    <xf numFmtId="0" fontId="40" fillId="43" borderId="19" xfId="93" applyFill="1" applyBorder="1"/>
    <xf numFmtId="49" fontId="40" fillId="0" borderId="20" xfId="93" applyNumberFormat="1" applyBorder="1" applyAlignment="1">
      <alignment horizontal="centerContinuous"/>
    </xf>
    <xf numFmtId="0" fontId="8" fillId="43" borderId="21" xfId="93" applyFont="1" applyFill="1" applyBorder="1" applyAlignment="1">
      <alignment horizontal="centerContinuous"/>
    </xf>
    <xf numFmtId="165" fontId="8" fillId="43" borderId="20" xfId="474" applyFont="1" applyFill="1" applyBorder="1" applyAlignment="1">
      <alignment horizontal="centerContinuous"/>
    </xf>
    <xf numFmtId="165" fontId="8" fillId="43" borderId="22" xfId="474" applyFont="1" applyFill="1" applyBorder="1" applyAlignment="1">
      <alignment horizontal="centerContinuous"/>
    </xf>
    <xf numFmtId="0" fontId="8" fillId="43" borderId="20" xfId="93" applyFont="1" applyFill="1" applyBorder="1" applyAlignment="1">
      <alignment horizontal="centerContinuous"/>
    </xf>
    <xf numFmtId="0" fontId="8" fillId="43" borderId="22" xfId="93" applyFont="1" applyFill="1" applyBorder="1" applyAlignment="1">
      <alignment horizontal="centerContinuous"/>
    </xf>
    <xf numFmtId="166" fontId="8" fillId="43" borderId="22" xfId="474" applyNumberFormat="1" applyFont="1" applyFill="1" applyBorder="1" applyAlignment="1">
      <alignment horizontal="centerContinuous"/>
    </xf>
    <xf numFmtId="49" fontId="40" fillId="0" borderId="18" xfId="93" applyNumberFormat="1" applyBorder="1"/>
    <xf numFmtId="165" fontId="40" fillId="43" borderId="18" xfId="474" applyFont="1" applyFill="1" applyBorder="1" applyAlignment="1">
      <alignment vertical="center"/>
    </xf>
    <xf numFmtId="165" fontId="40" fillId="43" borderId="19" xfId="474" applyFont="1" applyFill="1" applyBorder="1" applyAlignment="1">
      <alignment vertical="center"/>
    </xf>
    <xf numFmtId="165" fontId="40" fillId="43" borderId="17" xfId="474" applyFont="1" applyFill="1" applyBorder="1" applyAlignment="1">
      <alignment vertical="center"/>
    </xf>
    <xf numFmtId="0" fontId="40" fillId="43" borderId="17" xfId="93" applyFill="1" applyBorder="1"/>
    <xf numFmtId="166" fontId="40" fillId="43" borderId="14" xfId="474" applyNumberFormat="1" applyFont="1" applyFill="1" applyBorder="1" applyAlignment="1">
      <alignment vertical="center"/>
    </xf>
    <xf numFmtId="165" fontId="40" fillId="43" borderId="0" xfId="474" applyFont="1" applyFill="1" applyBorder="1" applyAlignment="1">
      <alignment vertical="center"/>
    </xf>
    <xf numFmtId="166" fontId="40" fillId="43" borderId="19" xfId="474" applyNumberFormat="1" applyFont="1" applyFill="1" applyBorder="1" applyAlignment="1">
      <alignment vertical="center"/>
    </xf>
    <xf numFmtId="0" fontId="8" fillId="43" borderId="19" xfId="93" applyFont="1" applyFill="1" applyBorder="1"/>
    <xf numFmtId="0" fontId="40" fillId="43" borderId="18" xfId="93" applyFill="1" applyBorder="1" applyAlignment="1">
      <alignment horizontal="center"/>
    </xf>
    <xf numFmtId="0" fontId="40" fillId="43" borderId="0" xfId="93" applyFill="1" applyAlignment="1">
      <alignment horizontal="center"/>
    </xf>
    <xf numFmtId="0" fontId="40" fillId="43" borderId="19" xfId="93" applyFill="1" applyBorder="1" applyAlignment="1">
      <alignment horizontal="center"/>
    </xf>
    <xf numFmtId="0" fontId="40" fillId="43" borderId="17" xfId="93" applyFill="1" applyBorder="1" applyAlignment="1">
      <alignment horizontal="left"/>
    </xf>
    <xf numFmtId="0" fontId="40" fillId="43" borderId="20" xfId="93" applyFill="1" applyBorder="1"/>
    <xf numFmtId="0" fontId="40" fillId="43" borderId="21" xfId="93" applyFill="1" applyBorder="1"/>
    <xf numFmtId="0" fontId="40" fillId="43" borderId="22" xfId="93" applyFill="1" applyBorder="1"/>
    <xf numFmtId="165" fontId="40" fillId="43" borderId="20" xfId="474" applyFont="1" applyFill="1" applyBorder="1" applyAlignment="1">
      <alignment vertical="center"/>
    </xf>
    <xf numFmtId="165" fontId="40" fillId="43" borderId="22" xfId="474" applyFont="1" applyFill="1" applyBorder="1" applyAlignment="1">
      <alignment vertical="center"/>
    </xf>
    <xf numFmtId="165" fontId="40" fillId="43" borderId="21" xfId="474" applyFont="1" applyFill="1" applyBorder="1" applyAlignment="1">
      <alignment vertical="center"/>
    </xf>
    <xf numFmtId="166" fontId="40" fillId="43" borderId="22" xfId="474" applyNumberFormat="1" applyFont="1" applyFill="1" applyBorder="1" applyAlignment="1">
      <alignment vertical="center"/>
    </xf>
    <xf numFmtId="0" fontId="7" fillId="43" borderId="23" xfId="93" applyFont="1" applyFill="1" applyBorder="1" applyAlignment="1">
      <alignment horizontal="centerContinuous"/>
    </xf>
    <xf numFmtId="0" fontId="7" fillId="43" borderId="23" xfId="93" applyFont="1" applyFill="1" applyBorder="1"/>
    <xf numFmtId="49" fontId="7" fillId="0" borderId="24" xfId="93" applyNumberFormat="1" applyFont="1" applyBorder="1" applyAlignment="1">
      <alignment horizontal="center"/>
    </xf>
    <xf numFmtId="0" fontId="7" fillId="43" borderId="25" xfId="93" applyFont="1" applyFill="1" applyBorder="1" applyAlignment="1">
      <alignment horizontal="center"/>
    </xf>
    <xf numFmtId="165" fontId="7" fillId="43" borderId="24" xfId="474" applyFont="1" applyFill="1" applyBorder="1" applyAlignment="1">
      <alignment horizontal="center"/>
    </xf>
    <xf numFmtId="0" fontId="7" fillId="43" borderId="24" xfId="93" applyFont="1" applyFill="1" applyBorder="1" applyAlignment="1">
      <alignment horizontal="center"/>
    </xf>
    <xf numFmtId="0" fontId="7" fillId="43" borderId="23" xfId="93" applyFont="1" applyFill="1" applyBorder="1" applyAlignment="1">
      <alignment horizontal="center"/>
    </xf>
    <xf numFmtId="165" fontId="7" fillId="43" borderId="23" xfId="474" applyFont="1" applyFill="1" applyBorder="1" applyAlignment="1">
      <alignment horizontal="center"/>
    </xf>
    <xf numFmtId="0" fontId="7" fillId="43" borderId="24" xfId="93" applyFont="1" applyFill="1" applyBorder="1" applyAlignment="1">
      <alignment horizontal="centerContinuous"/>
    </xf>
    <xf numFmtId="166" fontId="7" fillId="43" borderId="24" xfId="474" applyNumberFormat="1" applyFont="1" applyFill="1" applyBorder="1" applyAlignment="1">
      <alignment horizontal="center"/>
    </xf>
    <xf numFmtId="0" fontId="40" fillId="43" borderId="25" xfId="93" applyFill="1" applyBorder="1"/>
    <xf numFmtId="0" fontId="40" fillId="43" borderId="16" xfId="93" applyFill="1" applyBorder="1"/>
    <xf numFmtId="49" fontId="7" fillId="0" borderId="25" xfId="93" applyNumberFormat="1" applyFont="1" applyBorder="1" applyAlignment="1">
      <alignment horizontal="center"/>
    </xf>
    <xf numFmtId="0" fontId="7" fillId="43" borderId="26" xfId="93" applyFont="1" applyFill="1" applyBorder="1" applyAlignment="1">
      <alignment horizontal="center"/>
    </xf>
    <xf numFmtId="165" fontId="7" fillId="43" borderId="25" xfId="474" applyFont="1" applyFill="1" applyBorder="1" applyAlignment="1">
      <alignment horizontal="center"/>
    </xf>
    <xf numFmtId="165" fontId="7" fillId="43" borderId="16" xfId="474" applyFont="1" applyFill="1" applyBorder="1" applyAlignment="1">
      <alignment horizontal="center"/>
    </xf>
    <xf numFmtId="0" fontId="7" fillId="43" borderId="25" xfId="93" applyFont="1" applyFill="1" applyBorder="1" applyAlignment="1">
      <alignment horizontal="centerContinuous"/>
    </xf>
    <xf numFmtId="0" fontId="7" fillId="43" borderId="16" xfId="93" applyFont="1" applyFill="1" applyBorder="1" applyAlignment="1">
      <alignment horizontal="centerContinuous"/>
    </xf>
    <xf numFmtId="0" fontId="7" fillId="43" borderId="17" xfId="93" applyFont="1" applyFill="1" applyBorder="1" applyAlignment="1">
      <alignment horizontal="centerContinuous"/>
    </xf>
    <xf numFmtId="0" fontId="7" fillId="43" borderId="14" xfId="93" applyFont="1" applyFill="1" applyBorder="1" applyAlignment="1">
      <alignment horizontal="centerContinuous"/>
    </xf>
    <xf numFmtId="166" fontId="7" fillId="43" borderId="25" xfId="474" applyNumberFormat="1" applyFont="1" applyFill="1" applyBorder="1" applyAlignment="1">
      <alignment horizontal="center"/>
    </xf>
    <xf numFmtId="0" fontId="31" fillId="43" borderId="27" xfId="93" applyFont="1" applyFill="1" applyBorder="1"/>
    <xf numFmtId="0" fontId="33" fillId="43" borderId="18" xfId="93" applyFont="1" applyFill="1" applyBorder="1"/>
    <xf numFmtId="0" fontId="33" fillId="43" borderId="0" xfId="93" applyFont="1" applyFill="1"/>
    <xf numFmtId="49" fontId="31" fillId="0" borderId="27" xfId="93" applyNumberFormat="1" applyFont="1" applyBorder="1"/>
    <xf numFmtId="165" fontId="31" fillId="43" borderId="27" xfId="474" applyFont="1" applyFill="1" applyBorder="1" applyAlignment="1">
      <alignment vertical="center"/>
    </xf>
    <xf numFmtId="165" fontId="31" fillId="43" borderId="19" xfId="474" applyFont="1" applyFill="1" applyBorder="1" applyAlignment="1">
      <alignment vertical="center"/>
    </xf>
    <xf numFmtId="0" fontId="31" fillId="43" borderId="19" xfId="93" applyFont="1" applyFill="1" applyBorder="1"/>
    <xf numFmtId="0" fontId="31" fillId="43" borderId="0" xfId="93" applyFont="1" applyFill="1"/>
    <xf numFmtId="166" fontId="31" fillId="43" borderId="27" xfId="474" applyNumberFormat="1" applyFont="1" applyFill="1" applyBorder="1" applyAlignment="1">
      <alignment vertical="center"/>
    </xf>
    <xf numFmtId="0" fontId="67" fillId="43" borderId="30" xfId="93" applyFont="1" applyFill="1" applyBorder="1" applyAlignment="1">
      <alignment horizontal="center" vertical="center"/>
    </xf>
    <xf numFmtId="0" fontId="67" fillId="0" borderId="46" xfId="93" applyFont="1" applyBorder="1" applyAlignment="1">
      <alignment horizontal="left" vertical="center"/>
    </xf>
    <xf numFmtId="0" fontId="68" fillId="0" borderId="15" xfId="93" applyFont="1" applyBorder="1" applyAlignment="1">
      <alignment horizontal="center" vertical="center"/>
    </xf>
    <xf numFmtId="1" fontId="69" fillId="0" borderId="30" xfId="93" applyNumberFormat="1" applyFont="1" applyBorder="1" applyAlignment="1">
      <alignment horizontal="right" vertical="center"/>
    </xf>
    <xf numFmtId="0" fontId="65" fillId="43" borderId="30" xfId="93" applyFont="1" applyFill="1" applyBorder="1" applyAlignment="1">
      <alignment horizontal="center"/>
    </xf>
    <xf numFmtId="165" fontId="69" fillId="43" borderId="30" xfId="474" applyFont="1" applyFill="1" applyBorder="1" applyAlignment="1" applyProtection="1">
      <alignment vertical="center"/>
      <protection locked="0"/>
    </xf>
    <xf numFmtId="165" fontId="68" fillId="43" borderId="31" xfId="474" applyFont="1" applyFill="1" applyBorder="1" applyAlignment="1">
      <alignment horizontal="center" vertical="center"/>
    </xf>
    <xf numFmtId="168" fontId="69" fillId="43" borderId="30" xfId="475" applyNumberFormat="1" applyFont="1" applyFill="1" applyBorder="1" applyAlignment="1" applyProtection="1">
      <alignment vertical="center"/>
      <protection locked="0"/>
    </xf>
    <xf numFmtId="1" fontId="69" fillId="43" borderId="30" xfId="475" quotePrefix="1" applyNumberFormat="1" applyFont="1" applyFill="1" applyBorder="1" applyAlignment="1" applyProtection="1">
      <alignment horizontal="center" vertical="center"/>
      <protection locked="0"/>
    </xf>
    <xf numFmtId="165" fontId="68" fillId="43" borderId="32" xfId="474" applyFont="1" applyFill="1" applyBorder="1" applyAlignment="1">
      <alignment horizontal="center" vertical="center"/>
    </xf>
    <xf numFmtId="169" fontId="68" fillId="43" borderId="31" xfId="474" applyNumberFormat="1" applyFont="1" applyFill="1" applyBorder="1" applyAlignment="1">
      <alignment horizontal="center" vertical="center"/>
    </xf>
    <xf numFmtId="169" fontId="68" fillId="43" borderId="33" xfId="474" applyNumberFormat="1" applyFont="1" applyFill="1" applyBorder="1" applyAlignment="1">
      <alignment horizontal="center" vertical="center"/>
    </xf>
    <xf numFmtId="165" fontId="68" fillId="43" borderId="33" xfId="474" applyFont="1" applyFill="1" applyBorder="1" applyAlignment="1">
      <alignment horizontal="center" vertical="center"/>
    </xf>
    <xf numFmtId="169" fontId="68" fillId="43" borderId="32" xfId="474" applyNumberFormat="1" applyFont="1" applyFill="1" applyBorder="1" applyAlignment="1">
      <alignment horizontal="center" vertical="center"/>
    </xf>
    <xf numFmtId="166" fontId="69" fillId="43" borderId="35" xfId="474" applyNumberFormat="1" applyFont="1" applyFill="1" applyBorder="1" applyAlignment="1" applyProtection="1">
      <alignment vertical="center"/>
      <protection locked="0"/>
    </xf>
    <xf numFmtId="0" fontId="68" fillId="43" borderId="0" xfId="93" applyFont="1" applyFill="1" applyAlignment="1">
      <alignment vertical="center"/>
    </xf>
    <xf numFmtId="0" fontId="67" fillId="43" borderId="30" xfId="910" applyFont="1" applyFill="1" applyBorder="1" applyAlignment="1">
      <alignment horizontal="center" vertical="center"/>
    </xf>
    <xf numFmtId="0" fontId="28" fillId="0" borderId="15" xfId="93" applyFont="1" applyBorder="1"/>
    <xf numFmtId="169" fontId="65" fillId="41" borderId="30" xfId="474" applyNumberFormat="1" applyFont="1" applyFill="1" applyBorder="1" applyAlignment="1">
      <alignment horizontal="center" vertical="center"/>
    </xf>
    <xf numFmtId="0" fontId="63" fillId="41" borderId="30" xfId="99" applyFont="1" applyFill="1" applyBorder="1" applyAlignment="1">
      <alignment horizontal="center" vertical="center"/>
    </xf>
    <xf numFmtId="0" fontId="39" fillId="41" borderId="30" xfId="99" applyFont="1" applyFill="1" applyBorder="1" applyAlignment="1">
      <alignment horizontal="center" vertical="center"/>
    </xf>
    <xf numFmtId="0" fontId="28" fillId="43" borderId="15" xfId="93" applyFont="1" applyFill="1" applyBorder="1"/>
    <xf numFmtId="0" fontId="68" fillId="43" borderId="15" xfId="93" applyFont="1" applyFill="1" applyBorder="1" applyAlignment="1">
      <alignment horizontal="center" vertical="center"/>
    </xf>
    <xf numFmtId="165" fontId="69" fillId="43" borderId="15" xfId="474" applyFont="1" applyFill="1" applyBorder="1" applyAlignment="1" applyProtection="1">
      <alignment vertical="center"/>
      <protection locked="0"/>
    </xf>
    <xf numFmtId="1" fontId="43" fillId="43" borderId="30" xfId="93" applyNumberFormat="1" applyFont="1" applyFill="1" applyBorder="1" applyAlignment="1">
      <alignment horizontal="center"/>
    </xf>
    <xf numFmtId="0" fontId="65" fillId="0" borderId="46" xfId="93" applyFont="1" applyBorder="1" applyAlignment="1">
      <alignment horizontal="left" vertical="center"/>
    </xf>
    <xf numFmtId="0" fontId="65" fillId="43" borderId="0" xfId="93" applyFont="1" applyFill="1" applyAlignment="1">
      <alignment horizontal="center"/>
    </xf>
    <xf numFmtId="165" fontId="74" fillId="43" borderId="19" xfId="474" applyFont="1" applyFill="1" applyBorder="1" applyAlignment="1" applyProtection="1">
      <alignment vertical="center"/>
      <protection locked="0"/>
    </xf>
    <xf numFmtId="1" fontId="65" fillId="0" borderId="25" xfId="93" applyNumberFormat="1" applyFont="1" applyBorder="1"/>
    <xf numFmtId="1" fontId="65" fillId="43" borderId="25" xfId="93" applyNumberFormat="1" applyFont="1" applyFill="1" applyBorder="1"/>
    <xf numFmtId="165" fontId="65" fillId="43" borderId="24" xfId="474" applyFont="1" applyFill="1" applyBorder="1" applyAlignment="1">
      <alignment vertical="center"/>
    </xf>
    <xf numFmtId="0" fontId="65" fillId="43" borderId="27" xfId="93" applyFont="1" applyFill="1" applyBorder="1"/>
    <xf numFmtId="165" fontId="65" fillId="43" borderId="26" xfId="474" applyFont="1" applyFill="1" applyBorder="1" applyAlignment="1">
      <alignment vertical="center"/>
    </xf>
    <xf numFmtId="166" fontId="65" fillId="43" borderId="26" xfId="474" applyNumberFormat="1" applyFont="1" applyFill="1" applyBorder="1" applyAlignment="1">
      <alignment vertical="center"/>
    </xf>
    <xf numFmtId="0" fontId="65" fillId="43" borderId="0" xfId="93" applyFont="1" applyFill="1"/>
    <xf numFmtId="0" fontId="31" fillId="43" borderId="20" xfId="93" applyFont="1" applyFill="1" applyBorder="1" applyAlignment="1">
      <alignment horizontal="left"/>
    </xf>
    <xf numFmtId="49" fontId="40" fillId="0" borderId="22" xfId="93" applyNumberFormat="1" applyBorder="1"/>
    <xf numFmtId="165" fontId="40" fillId="43" borderId="23" xfId="474" applyFont="1" applyFill="1" applyBorder="1" applyAlignment="1">
      <alignment vertical="center"/>
    </xf>
    <xf numFmtId="165" fontId="38" fillId="43" borderId="22" xfId="474" applyFont="1" applyFill="1" applyBorder="1" applyAlignment="1">
      <alignment vertical="center"/>
    </xf>
    <xf numFmtId="0" fontId="40" fillId="43" borderId="26" xfId="93" applyFill="1" applyBorder="1"/>
    <xf numFmtId="165" fontId="40" fillId="43" borderId="26" xfId="474" applyFont="1" applyFill="1" applyBorder="1" applyAlignment="1">
      <alignment vertical="center"/>
    </xf>
    <xf numFmtId="0" fontId="8" fillId="43" borderId="16" xfId="93" applyFont="1" applyFill="1" applyBorder="1" applyAlignment="1">
      <alignment horizontal="left"/>
    </xf>
    <xf numFmtId="0" fontId="31" fillId="43" borderId="17" xfId="93" applyFont="1" applyFill="1" applyBorder="1"/>
    <xf numFmtId="0" fontId="8" fillId="43" borderId="14" xfId="93" applyFont="1" applyFill="1" applyBorder="1" applyAlignment="1">
      <alignment horizontal="center"/>
    </xf>
    <xf numFmtId="165" fontId="8" fillId="43" borderId="18" xfId="474" applyFont="1" applyFill="1" applyBorder="1" applyAlignment="1">
      <alignment horizontal="centerContinuous"/>
    </xf>
    <xf numFmtId="165" fontId="8" fillId="43" borderId="0" xfId="474" applyFont="1" applyFill="1" applyBorder="1" applyAlignment="1">
      <alignment horizontal="centerContinuous"/>
    </xf>
    <xf numFmtId="0" fontId="40" fillId="43" borderId="28" xfId="93" applyFill="1" applyBorder="1"/>
    <xf numFmtId="0" fontId="8" fillId="43" borderId="19" xfId="93" applyFont="1" applyFill="1" applyBorder="1" applyAlignment="1">
      <alignment horizontal="center"/>
    </xf>
    <xf numFmtId="0" fontId="40" fillId="43" borderId="29" xfId="93" applyFill="1" applyBorder="1"/>
    <xf numFmtId="0" fontId="40" fillId="43" borderId="22" xfId="93" applyFill="1" applyBorder="1" applyAlignment="1">
      <alignment horizontal="center"/>
    </xf>
    <xf numFmtId="165" fontId="7" fillId="43" borderId="16" xfId="474" applyFont="1" applyFill="1" applyBorder="1" applyAlignment="1">
      <alignment horizontal="centerContinuous"/>
    </xf>
    <xf numFmtId="165" fontId="7" fillId="43" borderId="17" xfId="474" applyFont="1" applyFill="1" applyBorder="1" applyAlignment="1">
      <alignment horizontal="centerContinuous"/>
    </xf>
    <xf numFmtId="165" fontId="7" fillId="43" borderId="18" xfId="474" applyFont="1" applyFill="1" applyBorder="1" applyAlignment="1"/>
    <xf numFmtId="165" fontId="40" fillId="43" borderId="0" xfId="474" applyFont="1" applyFill="1" applyBorder="1" applyAlignment="1"/>
    <xf numFmtId="49" fontId="40" fillId="0" borderId="21" xfId="93" applyNumberFormat="1" applyBorder="1"/>
    <xf numFmtId="166" fontId="40" fillId="43" borderId="0" xfId="474" applyNumberFormat="1" applyFont="1" applyFill="1" applyBorder="1" applyAlignment="1">
      <alignment horizontal="center"/>
    </xf>
    <xf numFmtId="15" fontId="40" fillId="43" borderId="0" xfId="93" applyNumberFormat="1" applyFill="1" applyAlignment="1">
      <alignment horizontal="center" vertical="center"/>
    </xf>
    <xf numFmtId="15" fontId="40" fillId="43" borderId="0" xfId="93" quotePrefix="1" applyNumberFormat="1" applyFill="1" applyAlignment="1">
      <alignment horizontal="center" vertical="center"/>
    </xf>
    <xf numFmtId="0" fontId="39" fillId="41" borderId="0" xfId="93" applyFont="1" applyFill="1"/>
    <xf numFmtId="165" fontId="40" fillId="41" borderId="0" xfId="474" applyFont="1" applyFill="1" applyAlignment="1">
      <alignment vertical="center"/>
    </xf>
    <xf numFmtId="165" fontId="65" fillId="43" borderId="0" xfId="474" applyFont="1" applyFill="1" applyAlignment="1">
      <alignment vertical="center"/>
    </xf>
    <xf numFmtId="166" fontId="65" fillId="43" borderId="0" xfId="474" applyNumberFormat="1" applyFont="1" applyFill="1" applyAlignment="1">
      <alignment vertical="center"/>
    </xf>
    <xf numFmtId="0" fontId="39" fillId="0" borderId="0" xfId="93" applyFont="1"/>
    <xf numFmtId="0" fontId="65" fillId="0" borderId="0" xfId="93" applyFont="1"/>
    <xf numFmtId="0" fontId="41" fillId="43" borderId="0" xfId="93" applyFont="1" applyFill="1"/>
    <xf numFmtId="165" fontId="28" fillId="43" borderId="0" xfId="474" applyFont="1" applyFill="1" applyAlignment="1">
      <alignment vertical="center"/>
    </xf>
    <xf numFmtId="0" fontId="31" fillId="43" borderId="30" xfId="93" applyFont="1" applyFill="1" applyBorder="1" applyAlignment="1">
      <alignment horizontal="left"/>
    </xf>
    <xf numFmtId="0" fontId="31" fillId="43" borderId="33" xfId="93" applyFont="1" applyFill="1" applyBorder="1"/>
    <xf numFmtId="49" fontId="31" fillId="0" borderId="30" xfId="93" applyNumberFormat="1" applyFont="1" applyBorder="1"/>
    <xf numFmtId="0" fontId="31" fillId="43" borderId="30" xfId="93" applyFont="1" applyFill="1" applyBorder="1" applyAlignment="1">
      <alignment horizontal="right"/>
    </xf>
    <xf numFmtId="0" fontId="31" fillId="43" borderId="32" xfId="93" applyFont="1" applyFill="1" applyBorder="1"/>
    <xf numFmtId="0" fontId="31" fillId="43" borderId="31" xfId="93" applyFont="1" applyFill="1" applyBorder="1"/>
    <xf numFmtId="0" fontId="31" fillId="43" borderId="46" xfId="93" applyFont="1" applyFill="1" applyBorder="1" applyAlignment="1">
      <alignment horizontal="left"/>
    </xf>
    <xf numFmtId="0" fontId="28" fillId="43" borderId="31" xfId="93" applyFont="1" applyFill="1" applyBorder="1"/>
    <xf numFmtId="0" fontId="32" fillId="43" borderId="33" xfId="93" applyFont="1" applyFill="1" applyBorder="1"/>
    <xf numFmtId="0" fontId="31" fillId="43" borderId="30" xfId="93" applyFont="1" applyFill="1" applyBorder="1"/>
    <xf numFmtId="0" fontId="31" fillId="43" borderId="27" xfId="93" applyFont="1" applyFill="1" applyBorder="1" applyAlignment="1">
      <alignment horizontal="right"/>
    </xf>
    <xf numFmtId="49" fontId="31" fillId="0" borderId="25" xfId="93" applyNumberFormat="1" applyFont="1" applyBorder="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106" fillId="79" borderId="46" xfId="93" applyFont="1" applyFill="1" applyBorder="1" applyAlignment="1">
      <alignment horizontal="left" vertical="center"/>
    </xf>
    <xf numFmtId="0" fontId="40" fillId="79" borderId="18" xfId="93" applyFill="1" applyBorder="1"/>
    <xf numFmtId="0" fontId="40" fillId="79" borderId="0" xfId="93" applyFill="1"/>
    <xf numFmtId="0" fontId="40" fillId="79" borderId="18" xfId="93" applyFill="1" applyBorder="1"/>
    <xf numFmtId="0" fontId="40" fillId="79" borderId="0" xfId="93" applyFill="1"/>
    <xf numFmtId="1" fontId="69" fillId="0" borderId="30" xfId="93" applyNumberFormat="1" applyFont="1" applyFill="1" applyBorder="1" applyAlignment="1">
      <alignment horizontal="right" vertical="center"/>
    </xf>
    <xf numFmtId="0" fontId="40" fillId="79" borderId="18" xfId="93" applyFill="1" applyBorder="1"/>
    <xf numFmtId="0" fontId="40" fillId="79" borderId="0" xfId="93" applyFill="1"/>
    <xf numFmtId="1" fontId="65" fillId="79" borderId="30" xfId="93" applyNumberFormat="1" applyFont="1" applyFill="1" applyBorder="1" applyAlignment="1">
      <alignment horizontal="center"/>
    </xf>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1" fontId="39" fillId="79" borderId="30" xfId="99" applyNumberFormat="1" applyFont="1" applyFill="1" applyBorder="1" applyAlignment="1">
      <alignment horizontal="center" vertical="center"/>
    </xf>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28" fillId="79" borderId="15" xfId="93" applyFont="1" applyFill="1" applyBorder="1" applyAlignment="1">
      <alignment horizontal="left"/>
    </xf>
    <xf numFmtId="1" fontId="69" fillId="44" borderId="30" xfId="93" applyNumberFormat="1" applyFont="1" applyFill="1" applyBorder="1" applyAlignment="1">
      <alignment horizontal="right" vertical="center"/>
    </xf>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68" fillId="0" borderId="15" xfId="93" applyFont="1" applyFill="1" applyBorder="1" applyAlignment="1">
      <alignment horizontal="center" vertical="center"/>
    </xf>
    <xf numFmtId="0" fontId="40" fillId="79" borderId="18" xfId="93" applyFill="1" applyBorder="1"/>
    <xf numFmtId="0" fontId="40" fillId="79" borderId="0" xfId="93" applyFill="1"/>
    <xf numFmtId="0" fontId="40" fillId="79" borderId="0" xfId="93" applyFill="1"/>
    <xf numFmtId="0" fontId="67" fillId="79" borderId="30" xfId="910" applyFont="1" applyFill="1" applyBorder="1" applyAlignment="1">
      <alignment horizontal="right" vertical="center"/>
    </xf>
    <xf numFmtId="49" fontId="40" fillId="79" borderId="17" xfId="93" applyNumberFormat="1" applyFill="1" applyBorder="1"/>
    <xf numFmtId="49" fontId="40" fillId="79" borderId="21" xfId="93" applyNumberFormat="1" applyFill="1" applyBorder="1" applyAlignment="1">
      <alignment horizontal="centerContinuous"/>
    </xf>
    <xf numFmtId="49" fontId="40" fillId="79" borderId="0" xfId="93" applyNumberFormat="1" applyFill="1" applyBorder="1"/>
    <xf numFmtId="49" fontId="7" fillId="79" borderId="27" xfId="93" applyNumberFormat="1" applyFont="1" applyFill="1" applyBorder="1" applyAlignment="1">
      <alignment horizontal="center"/>
    </xf>
    <xf numFmtId="49" fontId="31" fillId="79" borderId="0" xfId="93" applyNumberFormat="1" applyFont="1" applyFill="1" applyBorder="1"/>
    <xf numFmtId="0" fontId="40" fillId="79" borderId="18" xfId="93" applyFill="1" applyBorder="1"/>
    <xf numFmtId="0" fontId="40" fillId="79" borderId="0" xfId="93" applyFill="1"/>
    <xf numFmtId="167" fontId="36" fillId="43" borderId="0" xfId="0" applyNumberFormat="1" applyFont="1" applyFill="1" applyAlignment="1">
      <alignment horizontal="center"/>
    </xf>
    <xf numFmtId="0" fontId="34" fillId="43" borderId="0" xfId="0" applyFont="1" applyFill="1" applyAlignment="1">
      <alignment horizontal="center" vertical="center" wrapText="1"/>
    </xf>
    <xf numFmtId="0" fontId="28" fillId="43" borderId="0" xfId="0" applyFont="1" applyFill="1" applyAlignment="1">
      <alignment horizontal="center"/>
    </xf>
    <xf numFmtId="0" fontId="28" fillId="0" borderId="15" xfId="0" applyFont="1" applyBorder="1"/>
    <xf numFmtId="0" fontId="28" fillId="0" borderId="36" xfId="0" applyFont="1" applyBorder="1" applyAlignment="1">
      <alignment horizontal="center"/>
    </xf>
    <xf numFmtId="171" fontId="28" fillId="0" borderId="15" xfId="0" applyNumberFormat="1" applyFont="1" applyBorder="1"/>
    <xf numFmtId="170" fontId="34" fillId="0" borderId="15" xfId="0" applyNumberFormat="1" applyFont="1" applyBorder="1"/>
    <xf numFmtId="0" fontId="28" fillId="43" borderId="19" xfId="0" applyFont="1" applyFill="1" applyBorder="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74" fillId="0" borderId="15" xfId="93" applyFont="1" applyBorder="1" applyAlignment="1">
      <alignment vertical="center"/>
    </xf>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28" fillId="80" borderId="15" xfId="93" applyFont="1" applyFill="1" applyBorder="1"/>
    <xf numFmtId="0" fontId="68" fillId="80" borderId="15" xfId="93" applyFont="1" applyFill="1" applyBorder="1" applyAlignment="1">
      <alignment horizontal="center" vertical="center"/>
    </xf>
    <xf numFmtId="165" fontId="69" fillId="80" borderId="15" xfId="474" applyFont="1" applyFill="1" applyBorder="1" applyAlignment="1" applyProtection="1">
      <alignment vertical="center"/>
      <protection locked="0"/>
    </xf>
    <xf numFmtId="1" fontId="69" fillId="80" borderId="30" xfId="93" applyNumberFormat="1" applyFont="1" applyFill="1" applyBorder="1" applyAlignment="1">
      <alignment horizontal="right" vertical="center"/>
    </xf>
    <xf numFmtId="0" fontId="40" fillId="79" borderId="18" xfId="93" applyFill="1" applyBorder="1"/>
    <xf numFmtId="0" fontId="40" fillId="79" borderId="0" xfId="93" applyFill="1"/>
    <xf numFmtId="0" fontId="34" fillId="43" borderId="25" xfId="0" applyFont="1" applyFill="1" applyBorder="1" applyAlignment="1">
      <alignment horizontal="center" vertical="center" wrapText="1"/>
    </xf>
    <xf numFmtId="0" fontId="34" fillId="43" borderId="26" xfId="0" applyFont="1" applyFill="1" applyBorder="1" applyAlignment="1">
      <alignment horizontal="center" vertical="center" wrapText="1"/>
    </xf>
    <xf numFmtId="0" fontId="40" fillId="79" borderId="18" xfId="93" applyFill="1" applyBorder="1"/>
    <xf numFmtId="0" fontId="40" fillId="79" borderId="0" xfId="93" applyFill="1"/>
    <xf numFmtId="0" fontId="28" fillId="81" borderId="15" xfId="0" applyFont="1" applyFill="1" applyBorder="1"/>
    <xf numFmtId="0" fontId="28" fillId="81" borderId="36" xfId="0" applyFont="1" applyFill="1" applyBorder="1" applyAlignment="1">
      <alignment horizontal="center"/>
    </xf>
    <xf numFmtId="171" fontId="28" fillId="81" borderId="34" xfId="0" applyNumberFormat="1" applyFont="1" applyFill="1" applyBorder="1"/>
    <xf numFmtId="170" fontId="34" fillId="81" borderId="15" xfId="0" applyNumberFormat="1" applyFont="1" applyFill="1" applyBorder="1"/>
    <xf numFmtId="0" fontId="28" fillId="81" borderId="15" xfId="0" applyFont="1" applyFill="1" applyBorder="1" applyAlignment="1">
      <alignment horizontal="center"/>
    </xf>
    <xf numFmtId="2" fontId="34" fillId="81" borderId="19" xfId="0" applyNumberFormat="1" applyFont="1" applyFill="1" applyBorder="1" applyAlignment="1">
      <alignment horizontal="center"/>
    </xf>
    <xf numFmtId="0" fontId="28" fillId="81" borderId="32" xfId="0" applyFont="1" applyFill="1" applyBorder="1" applyAlignment="1">
      <alignment horizontal="center"/>
    </xf>
    <xf numFmtId="0" fontId="28" fillId="81" borderId="0" xfId="0" applyFont="1" applyFill="1" applyAlignment="1">
      <alignment horizontal="center"/>
    </xf>
    <xf numFmtId="168" fontId="28" fillId="81" borderId="0" xfId="47" applyNumberFormat="1" applyFont="1" applyFill="1" applyBorder="1" applyAlignment="1">
      <alignment horizontal="center"/>
    </xf>
    <xf numFmtId="0" fontId="8" fillId="81" borderId="47" xfId="0" applyFont="1" applyFill="1" applyBorder="1" applyAlignment="1">
      <alignment horizontal="center"/>
    </xf>
    <xf numFmtId="0" fontId="40" fillId="81" borderId="0" xfId="0" applyFont="1" applyFill="1"/>
    <xf numFmtId="2" fontId="34" fillId="44" borderId="19" xfId="0" applyNumberFormat="1" applyFont="1" applyFill="1" applyBorder="1" applyAlignment="1">
      <alignment horizontal="center"/>
    </xf>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63" fillId="0" borderId="30" xfId="99" applyFont="1" applyFill="1" applyBorder="1" applyAlignment="1">
      <alignment horizontal="center" vertical="center"/>
    </xf>
    <xf numFmtId="0" fontId="39" fillId="0" borderId="30" xfId="99" applyFont="1" applyFill="1" applyBorder="1" applyAlignment="1">
      <alignment horizontal="center" vertical="center"/>
    </xf>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1" fontId="63" fillId="0" borderId="30" xfId="99" applyNumberFormat="1" applyFont="1" applyFill="1" applyBorder="1" applyAlignment="1">
      <alignment horizontal="center" vertical="center"/>
    </xf>
    <xf numFmtId="0" fontId="107" fillId="0" borderId="15" xfId="93" applyFont="1" applyBorder="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68" fillId="79" borderId="46" xfId="93" applyFont="1" applyFill="1" applyBorder="1" applyAlignment="1">
      <alignment horizontal="left" vertical="center"/>
    </xf>
    <xf numFmtId="0" fontId="40" fillId="79" borderId="18" xfId="93" applyFill="1" applyBorder="1"/>
    <xf numFmtId="0" fontId="40" fillId="79" borderId="0" xfId="93" applyFill="1"/>
    <xf numFmtId="0" fontId="40" fillId="79" borderId="18" xfId="93" applyFill="1" applyBorder="1"/>
    <xf numFmtId="0" fontId="40" fillId="79" borderId="0" xfId="93" applyFill="1"/>
    <xf numFmtId="0" fontId="40" fillId="79" borderId="18" xfId="93" applyFill="1" applyBorder="1"/>
    <xf numFmtId="0" fontId="40" fillId="79" borderId="0" xfId="93" applyFill="1"/>
    <xf numFmtId="15" fontId="0" fillId="41" borderId="20" xfId="0" applyNumberFormat="1" applyFont="1" applyFill="1" applyBorder="1" applyAlignment="1">
      <alignment horizontal="center"/>
    </xf>
    <xf numFmtId="15" fontId="0" fillId="41" borderId="52" xfId="0" applyNumberFormat="1" applyFont="1" applyFill="1" applyBorder="1" applyAlignment="1">
      <alignment horizontal="center"/>
    </xf>
    <xf numFmtId="0" fontId="39" fillId="41" borderId="0" xfId="0" applyFont="1" applyFill="1" applyBorder="1" applyAlignment="1">
      <alignment horizontal="left"/>
    </xf>
    <xf numFmtId="0" fontId="39" fillId="41" borderId="37" xfId="0" applyFont="1" applyFill="1" applyBorder="1" applyAlignment="1">
      <alignment horizontal="left"/>
    </xf>
    <xf numFmtId="49" fontId="0" fillId="41" borderId="18" xfId="46" applyNumberFormat="1" applyFont="1" applyFill="1" applyBorder="1" applyAlignment="1">
      <alignment horizontal="center"/>
    </xf>
    <xf numFmtId="49" fontId="0" fillId="41" borderId="19" xfId="46" applyNumberFormat="1" applyFont="1" applyFill="1" applyBorder="1" applyAlignment="1">
      <alignment horizontal="center"/>
    </xf>
    <xf numFmtId="0" fontId="0" fillId="41" borderId="22" xfId="0" applyFont="1" applyFill="1" applyBorder="1" applyAlignment="1">
      <alignment horizontal="center"/>
    </xf>
    <xf numFmtId="0" fontId="65" fillId="14" borderId="25" xfId="0" applyFont="1" applyFill="1" applyBorder="1" applyAlignment="1">
      <alignment horizontal="center" vertical="center"/>
    </xf>
    <xf numFmtId="0" fontId="65" fillId="14" borderId="26" xfId="0" applyFont="1" applyFill="1" applyBorder="1" applyAlignment="1">
      <alignment horizontal="center" vertical="center"/>
    </xf>
    <xf numFmtId="165" fontId="8" fillId="14" borderId="25" xfId="46" applyFont="1" applyFill="1" applyBorder="1" applyAlignment="1">
      <alignment horizontal="center" vertical="center"/>
    </xf>
    <xf numFmtId="165" fontId="8" fillId="14" borderId="26" xfId="46" applyFont="1" applyFill="1" applyBorder="1" applyAlignment="1">
      <alignment horizontal="center" vertical="center"/>
    </xf>
    <xf numFmtId="0" fontId="34" fillId="43" borderId="25" xfId="0" applyFont="1" applyFill="1" applyBorder="1" applyAlignment="1">
      <alignment horizontal="center" vertical="center" wrapText="1"/>
    </xf>
    <xf numFmtId="0" fontId="8" fillId="43" borderId="26" xfId="0" applyFont="1" applyFill="1" applyBorder="1" applyAlignment="1">
      <alignment horizontal="center" vertical="center" wrapText="1"/>
    </xf>
    <xf numFmtId="0" fontId="34" fillId="43" borderId="26" xfId="0" applyFont="1" applyFill="1" applyBorder="1" applyAlignment="1">
      <alignment horizontal="center" vertical="center" wrapText="1"/>
    </xf>
    <xf numFmtId="0" fontId="8" fillId="43" borderId="23" xfId="0" applyFont="1" applyFill="1" applyBorder="1" applyAlignment="1">
      <alignment horizontal="center"/>
    </xf>
    <xf numFmtId="0" fontId="8" fillId="43" borderId="53" xfId="0" applyFont="1" applyFill="1" applyBorder="1" applyAlignment="1">
      <alignment horizontal="center"/>
    </xf>
    <xf numFmtId="0" fontId="8" fillId="43" borderId="54" xfId="0" applyFont="1" applyFill="1" applyBorder="1" applyAlignment="1">
      <alignment horizontal="center"/>
    </xf>
    <xf numFmtId="15" fontId="31" fillId="41" borderId="20" xfId="0" quotePrefix="1" applyNumberFormat="1" applyFont="1" applyFill="1" applyBorder="1" applyAlignment="1">
      <alignment horizontal="center" vertical="center"/>
    </xf>
    <xf numFmtId="15" fontId="31" fillId="41" borderId="52" xfId="0" applyNumberFormat="1" applyFont="1" applyFill="1" applyBorder="1" applyAlignment="1">
      <alignment horizontal="center" vertical="center"/>
    </xf>
    <xf numFmtId="0" fontId="40" fillId="41" borderId="20" xfId="99" applyFill="1" applyBorder="1" applyAlignment="1">
      <alignment horizontal="center"/>
    </xf>
    <xf numFmtId="0" fontId="40" fillId="41" borderId="21" xfId="99" applyFill="1" applyBorder="1" applyAlignment="1">
      <alignment horizontal="center"/>
    </xf>
    <xf numFmtId="166" fontId="40" fillId="41" borderId="22" xfId="46" applyNumberFormat="1" applyFont="1" applyFill="1" applyBorder="1" applyAlignment="1">
      <alignment horizontal="center"/>
    </xf>
    <xf numFmtId="0" fontId="40" fillId="41" borderId="16" xfId="99" applyFill="1" applyBorder="1" applyAlignment="1">
      <alignment horizontal="center"/>
    </xf>
    <xf numFmtId="0" fontId="40" fillId="41" borderId="17" xfId="99" applyFill="1" applyBorder="1" applyAlignment="1">
      <alignment horizontal="center"/>
    </xf>
    <xf numFmtId="0" fontId="40" fillId="41" borderId="14" xfId="99" applyFill="1" applyBorder="1" applyAlignment="1">
      <alignment horizontal="center"/>
    </xf>
    <xf numFmtId="49" fontId="40" fillId="41" borderId="18" xfId="46" applyNumberFormat="1" applyFont="1" applyFill="1" applyBorder="1" applyAlignment="1">
      <alignment horizontal="center"/>
    </xf>
    <xf numFmtId="49" fontId="40" fillId="41" borderId="19" xfId="46" applyNumberFormat="1" applyFont="1" applyFill="1" applyBorder="1" applyAlignment="1">
      <alignment horizontal="center"/>
    </xf>
    <xf numFmtId="0" fontId="40" fillId="41" borderId="18" xfId="99" applyFill="1" applyBorder="1" applyAlignment="1">
      <alignment horizontal="center"/>
    </xf>
    <xf numFmtId="0" fontId="40" fillId="41" borderId="0" xfId="99" applyFill="1" applyAlignment="1">
      <alignment horizontal="center"/>
    </xf>
    <xf numFmtId="166" fontId="40" fillId="41" borderId="19" xfId="46" applyNumberFormat="1" applyFont="1" applyFill="1" applyBorder="1" applyAlignment="1">
      <alignment horizontal="center"/>
    </xf>
    <xf numFmtId="0" fontId="0" fillId="41" borderId="16" xfId="0" applyFont="1" applyFill="1" applyBorder="1" applyAlignment="1">
      <alignment horizontal="center"/>
    </xf>
    <xf numFmtId="0" fontId="0" fillId="41" borderId="17" xfId="0" applyFont="1" applyFill="1" applyBorder="1" applyAlignment="1">
      <alignment horizontal="center"/>
    </xf>
    <xf numFmtId="0" fontId="0" fillId="41" borderId="14" xfId="0" applyFont="1" applyFill="1" applyBorder="1" applyAlignment="1">
      <alignment horizontal="center"/>
    </xf>
    <xf numFmtId="0" fontId="0" fillId="41" borderId="18" xfId="0" applyFont="1" applyFill="1" applyBorder="1" applyAlignment="1">
      <alignment horizontal="center"/>
    </xf>
    <xf numFmtId="0" fontId="0" fillId="41" borderId="0" xfId="0" applyFont="1" applyFill="1" applyBorder="1" applyAlignment="1">
      <alignment horizontal="center"/>
    </xf>
    <xf numFmtId="15" fontId="40" fillId="41" borderId="20" xfId="99" quotePrefix="1" applyNumberFormat="1" applyFill="1" applyBorder="1" applyAlignment="1">
      <alignment horizontal="center" vertical="center"/>
    </xf>
    <xf numFmtId="15" fontId="40" fillId="41" borderId="52" xfId="99" applyNumberFormat="1" applyFill="1" applyBorder="1" applyAlignment="1">
      <alignment horizontal="center" vertical="center"/>
    </xf>
    <xf numFmtId="0" fontId="0" fillId="41" borderId="20" xfId="0" applyFont="1" applyFill="1" applyBorder="1" applyAlignment="1">
      <alignment horizontal="center"/>
    </xf>
    <xf numFmtId="0" fontId="0" fillId="41" borderId="21" xfId="0" applyFont="1" applyFill="1" applyBorder="1" applyAlignment="1">
      <alignment horizontal="center"/>
    </xf>
    <xf numFmtId="0" fontId="40" fillId="43" borderId="18" xfId="93" applyFill="1" applyBorder="1"/>
    <xf numFmtId="0" fontId="40" fillId="43" borderId="0" xfId="93" applyFill="1"/>
    <xf numFmtId="166" fontId="40" fillId="43" borderId="19" xfId="474" applyNumberFormat="1" applyFont="1" applyFill="1" applyBorder="1" applyAlignment="1"/>
    <xf numFmtId="0" fontId="40" fillId="43" borderId="20" xfId="93" applyFill="1" applyBorder="1" applyAlignment="1">
      <alignment horizontal="center"/>
    </xf>
    <xf numFmtId="0" fontId="40" fillId="43" borderId="21" xfId="93" applyFill="1" applyBorder="1" applyAlignment="1">
      <alignment horizontal="center"/>
    </xf>
    <xf numFmtId="166" fontId="40" fillId="43" borderId="22" xfId="474" applyNumberFormat="1" applyFont="1" applyFill="1" applyBorder="1" applyAlignment="1">
      <alignment horizontal="center"/>
    </xf>
    <xf numFmtId="0" fontId="34" fillId="43" borderId="0" xfId="93" applyFont="1" applyFill="1" applyAlignment="1">
      <alignment horizontal="center"/>
    </xf>
    <xf numFmtId="0" fontId="40" fillId="43" borderId="16" xfId="93" applyFill="1" applyBorder="1" applyAlignment="1">
      <alignment horizontal="center"/>
    </xf>
    <xf numFmtId="0" fontId="40" fillId="43" borderId="17" xfId="93" applyFill="1" applyBorder="1" applyAlignment="1">
      <alignment horizontal="center"/>
    </xf>
    <xf numFmtId="0" fontId="40" fillId="43" borderId="14" xfId="93" applyFill="1" applyBorder="1" applyAlignment="1">
      <alignment horizontal="center"/>
    </xf>
    <xf numFmtId="49" fontId="40" fillId="43" borderId="18" xfId="474" applyNumberFormat="1" applyFont="1" applyFill="1" applyBorder="1" applyAlignment="1">
      <alignment horizontal="center"/>
    </xf>
    <xf numFmtId="49" fontId="40" fillId="43" borderId="19" xfId="474" applyNumberFormat="1" applyFont="1" applyFill="1" applyBorder="1" applyAlignment="1">
      <alignment horizontal="center"/>
    </xf>
    <xf numFmtId="0" fontId="40" fillId="79" borderId="18" xfId="93" applyFill="1" applyBorder="1"/>
    <xf numFmtId="0" fontId="40" fillId="79" borderId="0" xfId="93" applyFill="1"/>
    <xf numFmtId="166" fontId="40" fillId="79" borderId="19" xfId="474" applyNumberFormat="1" applyFont="1" applyFill="1" applyBorder="1" applyAlignment="1"/>
    <xf numFmtId="0" fontId="40" fillId="79" borderId="20" xfId="93" applyFill="1" applyBorder="1" applyAlignment="1">
      <alignment horizontal="center"/>
    </xf>
    <xf numFmtId="0" fontId="40" fillId="79" borderId="21" xfId="93" applyFill="1" applyBorder="1" applyAlignment="1">
      <alignment horizontal="center"/>
    </xf>
    <xf numFmtId="166" fontId="40" fillId="79" borderId="22" xfId="474" applyNumberFormat="1" applyFont="1" applyFill="1" applyBorder="1" applyAlignment="1">
      <alignment horizontal="center"/>
    </xf>
    <xf numFmtId="0" fontId="34" fillId="79" borderId="0" xfId="93" applyFont="1" applyFill="1" applyAlignment="1">
      <alignment horizontal="center"/>
    </xf>
    <xf numFmtId="0" fontId="40" fillId="79" borderId="16" xfId="93" applyFill="1" applyBorder="1" applyAlignment="1">
      <alignment horizontal="center"/>
    </xf>
    <xf numFmtId="0" fontId="40" fillId="79" borderId="17" xfId="93" applyFill="1" applyBorder="1" applyAlignment="1">
      <alignment horizontal="center"/>
    </xf>
    <xf numFmtId="0" fontId="40" fillId="79" borderId="14" xfId="93" applyFill="1" applyBorder="1" applyAlignment="1">
      <alignment horizontal="center"/>
    </xf>
    <xf numFmtId="49" fontId="40" fillId="79" borderId="18" xfId="474" applyNumberFormat="1" applyFont="1" applyFill="1" applyBorder="1" applyAlignment="1">
      <alignment horizontal="center"/>
    </xf>
    <xf numFmtId="49" fontId="40" fillId="79" borderId="19" xfId="474" applyNumberFormat="1" applyFont="1" applyFill="1" applyBorder="1" applyAlignment="1">
      <alignment horizontal="center"/>
    </xf>
    <xf numFmtId="0" fontId="106" fillId="79" borderId="64" xfId="93" applyFont="1" applyFill="1" applyBorder="1" applyAlignment="1">
      <alignment horizontal="center" vertical="center"/>
    </xf>
    <xf numFmtId="0" fontId="106" fillId="79" borderId="65" xfId="93" applyFont="1" applyFill="1" applyBorder="1" applyAlignment="1">
      <alignment horizontal="center" vertical="center"/>
    </xf>
    <xf numFmtId="0" fontId="106" fillId="79" borderId="66" xfId="93" applyFont="1" applyFill="1" applyBorder="1" applyAlignment="1">
      <alignment horizontal="center" vertical="center"/>
    </xf>
  </cellXfs>
  <cellStyles count="911">
    <cellStyle name="20% - Accent1" xfId="1" builtinId="30" customBuiltin="1"/>
    <cellStyle name="20% - Accent1 2" xfId="448" xr:uid="{00000000-0005-0000-0000-000001000000}"/>
    <cellStyle name="20% - Accent2" xfId="2" builtinId="34" customBuiltin="1"/>
    <cellStyle name="20% - Accent2 2" xfId="452" xr:uid="{00000000-0005-0000-0000-000003000000}"/>
    <cellStyle name="20% - Accent3" xfId="3" builtinId="38" customBuiltin="1"/>
    <cellStyle name="20% - Accent3 2" xfId="456" xr:uid="{00000000-0005-0000-0000-000005000000}"/>
    <cellStyle name="20% - Accent4" xfId="4" builtinId="42" customBuiltin="1"/>
    <cellStyle name="20% - Accent4 2" xfId="460" xr:uid="{00000000-0005-0000-0000-000007000000}"/>
    <cellStyle name="20% - Accent5" xfId="5" builtinId="46" customBuiltin="1"/>
    <cellStyle name="20% - Accent5 2" xfId="464" xr:uid="{00000000-0005-0000-0000-000009000000}"/>
    <cellStyle name="20% - Accent6" xfId="6" builtinId="50" customBuiltin="1"/>
    <cellStyle name="20% - Accent6 2" xfId="468" xr:uid="{00000000-0005-0000-0000-00000B000000}"/>
    <cellStyle name="20% - アクセント 1" xfId="7" xr:uid="{00000000-0005-0000-0000-00000C000000}"/>
    <cellStyle name="20% - アクセント 2" xfId="8" xr:uid="{00000000-0005-0000-0000-00000D000000}"/>
    <cellStyle name="20% - アクセント 3" xfId="9" xr:uid="{00000000-0005-0000-0000-00000E000000}"/>
    <cellStyle name="20% - アクセント 4" xfId="10" xr:uid="{00000000-0005-0000-0000-00000F000000}"/>
    <cellStyle name="20% - アクセント 5" xfId="11" xr:uid="{00000000-0005-0000-0000-000010000000}"/>
    <cellStyle name="20% - アクセント 6" xfId="12" xr:uid="{00000000-0005-0000-0000-000011000000}"/>
    <cellStyle name="40% - Accent1" xfId="13" builtinId="31" customBuiltin="1"/>
    <cellStyle name="40% - Accent1 2" xfId="449" xr:uid="{00000000-0005-0000-0000-000013000000}"/>
    <cellStyle name="40% - Accent2" xfId="14" builtinId="35" customBuiltin="1"/>
    <cellStyle name="40% - Accent2 2" xfId="453" xr:uid="{00000000-0005-0000-0000-000015000000}"/>
    <cellStyle name="40% - Accent3" xfId="15" builtinId="39" customBuiltin="1"/>
    <cellStyle name="40% - Accent3 2" xfId="457" xr:uid="{00000000-0005-0000-0000-000017000000}"/>
    <cellStyle name="40% - Accent4" xfId="16" builtinId="43" customBuiltin="1"/>
    <cellStyle name="40% - Accent4 2" xfId="461" xr:uid="{00000000-0005-0000-0000-000019000000}"/>
    <cellStyle name="40% - Accent5" xfId="17" builtinId="47" customBuiltin="1"/>
    <cellStyle name="40% - Accent5 2" xfId="465" xr:uid="{00000000-0005-0000-0000-00001B000000}"/>
    <cellStyle name="40% - Accent6" xfId="18" builtinId="51" customBuiltin="1"/>
    <cellStyle name="40% - Accent6 2" xfId="469" xr:uid="{00000000-0005-0000-0000-00001D000000}"/>
    <cellStyle name="40% - アクセント 1" xfId="19" xr:uid="{00000000-0005-0000-0000-00001E000000}"/>
    <cellStyle name="40% - アクセント 2" xfId="20" xr:uid="{00000000-0005-0000-0000-00001F000000}"/>
    <cellStyle name="40% - アクセント 3" xfId="21" xr:uid="{00000000-0005-0000-0000-000020000000}"/>
    <cellStyle name="40% - アクセント 4" xfId="22" xr:uid="{00000000-0005-0000-0000-000021000000}"/>
    <cellStyle name="40% - アクセント 5" xfId="23" xr:uid="{00000000-0005-0000-0000-000022000000}"/>
    <cellStyle name="40% - アクセント 6" xfId="24" xr:uid="{00000000-0005-0000-0000-000023000000}"/>
    <cellStyle name="60% - Accent1" xfId="25" builtinId="32" customBuiltin="1"/>
    <cellStyle name="60% - Accent1 2" xfId="450" xr:uid="{00000000-0005-0000-0000-000025000000}"/>
    <cellStyle name="60% - Accent2" xfId="26" builtinId="36" customBuiltin="1"/>
    <cellStyle name="60% - Accent2 2" xfId="454" xr:uid="{00000000-0005-0000-0000-000027000000}"/>
    <cellStyle name="60% - Accent3" xfId="27" builtinId="40" customBuiltin="1"/>
    <cellStyle name="60% - Accent3 2" xfId="458" xr:uid="{00000000-0005-0000-0000-000029000000}"/>
    <cellStyle name="60% - Accent4" xfId="28" builtinId="44" customBuiltin="1"/>
    <cellStyle name="60% - Accent4 2" xfId="462" xr:uid="{00000000-0005-0000-0000-00002B000000}"/>
    <cellStyle name="60% - Accent5" xfId="29" builtinId="48" customBuiltin="1"/>
    <cellStyle name="60% - Accent5 2" xfId="466" xr:uid="{00000000-0005-0000-0000-00002D000000}"/>
    <cellStyle name="60% - Accent6" xfId="30" builtinId="52" customBuiltin="1"/>
    <cellStyle name="60% - Accent6 2" xfId="470" xr:uid="{00000000-0005-0000-0000-00002F000000}"/>
    <cellStyle name="60% - アクセント 1" xfId="31" xr:uid="{00000000-0005-0000-0000-000030000000}"/>
    <cellStyle name="60% - アクセント 2" xfId="32" xr:uid="{00000000-0005-0000-0000-000031000000}"/>
    <cellStyle name="60% - アクセント 3" xfId="33" xr:uid="{00000000-0005-0000-0000-000032000000}"/>
    <cellStyle name="60% - アクセント 4" xfId="34" xr:uid="{00000000-0005-0000-0000-000033000000}"/>
    <cellStyle name="60% - アクセント 5" xfId="35" xr:uid="{00000000-0005-0000-0000-000034000000}"/>
    <cellStyle name="60% - アクセント 6" xfId="36" xr:uid="{00000000-0005-0000-0000-000035000000}"/>
    <cellStyle name="Accent1" xfId="37" builtinId="29" customBuiltin="1"/>
    <cellStyle name="Accent1 2" xfId="447" xr:uid="{00000000-0005-0000-0000-000037000000}"/>
    <cellStyle name="Accent2" xfId="38" builtinId="33" customBuiltin="1"/>
    <cellStyle name="Accent2 2" xfId="451" xr:uid="{00000000-0005-0000-0000-000039000000}"/>
    <cellStyle name="Accent3" xfId="39" builtinId="37" customBuiltin="1"/>
    <cellStyle name="Accent3 2" xfId="455" xr:uid="{00000000-0005-0000-0000-00003B000000}"/>
    <cellStyle name="Accent4" xfId="40" builtinId="41" customBuiltin="1"/>
    <cellStyle name="Accent4 2" xfId="459" xr:uid="{00000000-0005-0000-0000-00003D000000}"/>
    <cellStyle name="Accent5" xfId="41" builtinId="45" customBuiltin="1"/>
    <cellStyle name="Accent5 2" xfId="463" xr:uid="{00000000-0005-0000-0000-00003F000000}"/>
    <cellStyle name="Accent6" xfId="42" builtinId="49" customBuiltin="1"/>
    <cellStyle name="Accent6 2" xfId="467" xr:uid="{00000000-0005-0000-0000-000041000000}"/>
    <cellStyle name="Bad" xfId="43" builtinId="27" customBuiltin="1"/>
    <cellStyle name="Bad 2" xfId="436" xr:uid="{00000000-0005-0000-0000-000043000000}"/>
    <cellStyle name="Calculation" xfId="44" builtinId="22" customBuiltin="1"/>
    <cellStyle name="Calculation 2" xfId="440" xr:uid="{00000000-0005-0000-0000-000045000000}"/>
    <cellStyle name="Check Cell" xfId="45" builtinId="23" customBuiltin="1"/>
    <cellStyle name="Check Cell 2" xfId="442" xr:uid="{00000000-0005-0000-0000-000047000000}"/>
    <cellStyle name="Comma" xfId="46" builtinId="3"/>
    <cellStyle name="Comma [0]" xfId="47" builtinId="6"/>
    <cellStyle name="Comma [0] 2" xfId="95" xr:uid="{00000000-0005-0000-0000-00004A000000}"/>
    <cellStyle name="Comma [0] 2 2" xfId="152" xr:uid="{00000000-0005-0000-0000-00004B000000}"/>
    <cellStyle name="Comma [0] 2 2 2" xfId="357" xr:uid="{00000000-0005-0000-0000-00004C000000}"/>
    <cellStyle name="Comma [0] 2 2 3" xfId="690" xr:uid="{00000000-0005-0000-0000-00004D000000}"/>
    <cellStyle name="Comma [0] 2 3" xfId="212" xr:uid="{00000000-0005-0000-0000-00004E000000}"/>
    <cellStyle name="Comma [0] 2 3 2" xfId="764" xr:uid="{00000000-0005-0000-0000-00004F000000}"/>
    <cellStyle name="Comma [0] 2 4" xfId="475" xr:uid="{00000000-0005-0000-0000-000050000000}"/>
    <cellStyle name="Comma [0] 2 5" xfId="552" xr:uid="{00000000-0005-0000-0000-000051000000}"/>
    <cellStyle name="Comma [0] 2 6" xfId="838" xr:uid="{00000000-0005-0000-0000-000052000000}"/>
    <cellStyle name="Comma [0] 3" xfId="167" xr:uid="{00000000-0005-0000-0000-000053000000}"/>
    <cellStyle name="Comma [0] 3 2" xfId="320" xr:uid="{00000000-0005-0000-0000-000054000000}"/>
    <cellStyle name="Comma [0] 3 2 2" xfId="655" xr:uid="{00000000-0005-0000-0000-000055000000}"/>
    <cellStyle name="Comma [0] 3 3" xfId="168" xr:uid="{00000000-0005-0000-0000-000056000000}"/>
    <cellStyle name="Comma [0] 3 3 2" xfId="483" xr:uid="{00000000-0005-0000-0000-000057000000}"/>
    <cellStyle name="Comma [0] 3 4" xfId="482" xr:uid="{00000000-0005-0000-0000-000058000000}"/>
    <cellStyle name="Comma [0] 4" xfId="175" xr:uid="{00000000-0005-0000-0000-000059000000}"/>
    <cellStyle name="Comma [0] 4 2" xfId="517" xr:uid="{00000000-0005-0000-0000-00005A000000}"/>
    <cellStyle name="Comma [0] 5" xfId="169" xr:uid="{00000000-0005-0000-0000-00005B000000}"/>
    <cellStyle name="Comma [0] 5 2" xfId="484" xr:uid="{00000000-0005-0000-0000-00005C000000}"/>
    <cellStyle name="Comma [0] 6" xfId="473" xr:uid="{00000000-0005-0000-0000-00005D000000}"/>
    <cellStyle name="Comma [0] 7" xfId="761" xr:uid="{00000000-0005-0000-0000-00005E000000}"/>
    <cellStyle name="Comma [0] 8" xfId="803" xr:uid="{00000000-0005-0000-0000-00005F000000}"/>
    <cellStyle name="Comma 10" xfId="161" xr:uid="{00000000-0005-0000-0000-000060000000}"/>
    <cellStyle name="Comma 11" xfId="164" xr:uid="{00000000-0005-0000-0000-000061000000}"/>
    <cellStyle name="Comma 12" xfId="160" xr:uid="{00000000-0005-0000-0000-000062000000}"/>
    <cellStyle name="Comma 13" xfId="148" xr:uid="{00000000-0005-0000-0000-000063000000}"/>
    <cellStyle name="Comma 14" xfId="159" xr:uid="{00000000-0005-0000-0000-000064000000}"/>
    <cellStyle name="Comma 15" xfId="149" xr:uid="{00000000-0005-0000-0000-000065000000}"/>
    <cellStyle name="Comma 16" xfId="158" xr:uid="{00000000-0005-0000-0000-000066000000}"/>
    <cellStyle name="Comma 17" xfId="150" xr:uid="{00000000-0005-0000-0000-000067000000}"/>
    <cellStyle name="Comma 18" xfId="157" xr:uid="{00000000-0005-0000-0000-000068000000}"/>
    <cellStyle name="Comma 19" xfId="151" xr:uid="{00000000-0005-0000-0000-000069000000}"/>
    <cellStyle name="Comma 2" xfId="48" xr:uid="{00000000-0005-0000-0000-00006A000000}"/>
    <cellStyle name="Comma 2 2" xfId="471" xr:uid="{00000000-0005-0000-0000-00006B000000}"/>
    <cellStyle name="Comma 2 3" xfId="474" xr:uid="{00000000-0005-0000-0000-00006C000000}"/>
    <cellStyle name="Comma 3" xfId="94" xr:uid="{00000000-0005-0000-0000-00006D000000}"/>
    <cellStyle name="Comma 3 2" xfId="153" xr:uid="{00000000-0005-0000-0000-00006E000000}"/>
    <cellStyle name="Comma 4" xfId="96" xr:uid="{00000000-0005-0000-0000-00006F000000}"/>
    <cellStyle name="Comma 4 2" xfId="154" xr:uid="{00000000-0005-0000-0000-000070000000}"/>
    <cellStyle name="Comma 5" xfId="147" xr:uid="{00000000-0005-0000-0000-000071000000}"/>
    <cellStyle name="Comma 6" xfId="163" xr:uid="{00000000-0005-0000-0000-000072000000}"/>
    <cellStyle name="Comma 7" xfId="166" xr:uid="{00000000-0005-0000-0000-000073000000}"/>
    <cellStyle name="Comma 8" xfId="162" xr:uid="{00000000-0005-0000-0000-000074000000}"/>
    <cellStyle name="Comma 9" xfId="165" xr:uid="{00000000-0005-0000-0000-000075000000}"/>
    <cellStyle name="Comma[0]_5" xfId="49" xr:uid="{00000000-0005-0000-0000-000076000000}"/>
    <cellStyle name="Explanatory Text" xfId="50" builtinId="53" customBuiltin="1"/>
    <cellStyle name="Explanatory Text 2" xfId="445" xr:uid="{00000000-0005-0000-0000-000078000000}"/>
    <cellStyle name="Good" xfId="51" builtinId="26" customBuiltin="1"/>
    <cellStyle name="Good 2" xfId="435" xr:uid="{00000000-0005-0000-0000-00007A000000}"/>
    <cellStyle name="Heading 1" xfId="52" builtinId="16" customBuiltin="1"/>
    <cellStyle name="Heading 1 2" xfId="431" xr:uid="{00000000-0005-0000-0000-00007C000000}"/>
    <cellStyle name="Heading 2" xfId="53" builtinId="17" customBuiltin="1"/>
    <cellStyle name="Heading 2 2" xfId="432" xr:uid="{00000000-0005-0000-0000-00007E000000}"/>
    <cellStyle name="Heading 3" xfId="54" builtinId="18" customBuiltin="1"/>
    <cellStyle name="Heading 3 2" xfId="433" xr:uid="{00000000-0005-0000-0000-000080000000}"/>
    <cellStyle name="Heading 4" xfId="55" builtinId="19" customBuiltin="1"/>
    <cellStyle name="Heading 4 2" xfId="434" xr:uid="{00000000-0005-0000-0000-000082000000}"/>
    <cellStyle name="Input" xfId="56" builtinId="20" customBuiltin="1"/>
    <cellStyle name="Input 2" xfId="438" xr:uid="{00000000-0005-0000-0000-000084000000}"/>
    <cellStyle name="Linked Cell" xfId="57" builtinId="24" customBuiltin="1"/>
    <cellStyle name="Linked Cell 2" xfId="441" xr:uid="{00000000-0005-0000-0000-000086000000}"/>
    <cellStyle name="Neutral" xfId="58" builtinId="28" customBuiltin="1"/>
    <cellStyle name="Neutral 2" xfId="437" xr:uid="{00000000-0005-0000-0000-000088000000}"/>
    <cellStyle name="Normal" xfId="0" builtinId="0"/>
    <cellStyle name="Normal 2" xfId="59" xr:uid="{00000000-0005-0000-0000-00008A000000}"/>
    <cellStyle name="Normal 2 2" xfId="105" xr:uid="{00000000-0005-0000-0000-00008B000000}"/>
    <cellStyle name="Normal 2 2 2" xfId="110" xr:uid="{00000000-0005-0000-0000-00008C000000}"/>
    <cellStyle name="Normal 2 2 2 2" xfId="140" xr:uid="{00000000-0005-0000-0000-00008D000000}"/>
    <cellStyle name="Normal 2 2 2 2 2" xfId="274" xr:uid="{00000000-0005-0000-0000-00008E000000}"/>
    <cellStyle name="Normal 2 2 2 2 2 2" xfId="421" xr:uid="{00000000-0005-0000-0000-00008F000000}"/>
    <cellStyle name="Normal 2 2 2 2 2 2 2" xfId="750" xr:uid="{00000000-0005-0000-0000-000090000000}"/>
    <cellStyle name="Normal 2 2 2 2 2 3" xfId="612" xr:uid="{00000000-0005-0000-0000-000091000000}"/>
    <cellStyle name="Normal 2 2 2 2 2 4" xfId="898" xr:uid="{00000000-0005-0000-0000-000092000000}"/>
    <cellStyle name="Normal 2 2 2 2 3" xfId="240" xr:uid="{00000000-0005-0000-0000-000093000000}"/>
    <cellStyle name="Normal 2 2 2 2 3 2" xfId="385" xr:uid="{00000000-0005-0000-0000-000094000000}"/>
    <cellStyle name="Normal 2 2 2 2 3 2 2" xfId="716" xr:uid="{00000000-0005-0000-0000-000095000000}"/>
    <cellStyle name="Normal 2 2 2 2 3 3" xfId="578" xr:uid="{00000000-0005-0000-0000-000096000000}"/>
    <cellStyle name="Normal 2 2 2 2 3 4" xfId="864" xr:uid="{00000000-0005-0000-0000-000097000000}"/>
    <cellStyle name="Normal 2 2 2 2 4" xfId="203" xr:uid="{00000000-0005-0000-0000-000098000000}"/>
    <cellStyle name="Normal 2 2 2 2 4 2" xfId="348" xr:uid="{00000000-0005-0000-0000-000099000000}"/>
    <cellStyle name="Normal 2 2 2 2 4 2 2" xfId="681" xr:uid="{00000000-0005-0000-0000-00009A000000}"/>
    <cellStyle name="Normal 2 2 2 2 4 3" xfId="543" xr:uid="{00000000-0005-0000-0000-00009B000000}"/>
    <cellStyle name="Normal 2 2 2 2 4 4" xfId="829" xr:uid="{00000000-0005-0000-0000-00009C000000}"/>
    <cellStyle name="Normal 2 2 2 2 5" xfId="311" xr:uid="{00000000-0005-0000-0000-00009D000000}"/>
    <cellStyle name="Normal 2 2 2 2 5 2" xfId="646" xr:uid="{00000000-0005-0000-0000-00009E000000}"/>
    <cellStyle name="Normal 2 2 2 2 6" xfId="508" xr:uid="{00000000-0005-0000-0000-00009F000000}"/>
    <cellStyle name="Normal 2 2 2 2 7" xfId="794" xr:uid="{00000000-0005-0000-0000-0000A0000000}"/>
    <cellStyle name="Normal 2 2 2 3" xfId="258" xr:uid="{00000000-0005-0000-0000-0000A1000000}"/>
    <cellStyle name="Normal 2 2 2 3 2" xfId="404" xr:uid="{00000000-0005-0000-0000-0000A2000000}"/>
    <cellStyle name="Normal 2 2 2 3 2 2" xfId="734" xr:uid="{00000000-0005-0000-0000-0000A3000000}"/>
    <cellStyle name="Normal 2 2 2 3 3" xfId="596" xr:uid="{00000000-0005-0000-0000-0000A4000000}"/>
    <cellStyle name="Normal 2 2 2 3 4" xfId="882" xr:uid="{00000000-0005-0000-0000-0000A5000000}"/>
    <cellStyle name="Normal 2 2 2 4" xfId="223" xr:uid="{00000000-0005-0000-0000-0000A6000000}"/>
    <cellStyle name="Normal 2 2 2 4 2" xfId="368" xr:uid="{00000000-0005-0000-0000-0000A7000000}"/>
    <cellStyle name="Normal 2 2 2 4 2 2" xfId="700" xr:uid="{00000000-0005-0000-0000-0000A8000000}"/>
    <cellStyle name="Normal 2 2 2 4 3" xfId="562" xr:uid="{00000000-0005-0000-0000-0000A9000000}"/>
    <cellStyle name="Normal 2 2 2 4 4" xfId="848" xr:uid="{00000000-0005-0000-0000-0000AA000000}"/>
    <cellStyle name="Normal 2 2 2 5" xfId="186" xr:uid="{00000000-0005-0000-0000-0000AB000000}"/>
    <cellStyle name="Normal 2 2 2 5 2" xfId="331" xr:uid="{00000000-0005-0000-0000-0000AC000000}"/>
    <cellStyle name="Normal 2 2 2 5 2 2" xfId="665" xr:uid="{00000000-0005-0000-0000-0000AD000000}"/>
    <cellStyle name="Normal 2 2 2 5 3" xfId="527" xr:uid="{00000000-0005-0000-0000-0000AE000000}"/>
    <cellStyle name="Normal 2 2 2 5 4" xfId="813" xr:uid="{00000000-0005-0000-0000-0000AF000000}"/>
    <cellStyle name="Normal 2 2 2 6" xfId="294" xr:uid="{00000000-0005-0000-0000-0000B0000000}"/>
    <cellStyle name="Normal 2 2 2 6 2" xfId="630" xr:uid="{00000000-0005-0000-0000-0000B1000000}"/>
    <cellStyle name="Normal 2 2 2 7" xfId="492" xr:uid="{00000000-0005-0000-0000-0000B2000000}"/>
    <cellStyle name="Normal 2 2 2 8" xfId="778" xr:uid="{00000000-0005-0000-0000-0000B3000000}"/>
    <cellStyle name="Normal 2 2 3" xfId="136" xr:uid="{00000000-0005-0000-0000-0000B4000000}"/>
    <cellStyle name="Normal 2 2 3 2" xfId="270" xr:uid="{00000000-0005-0000-0000-0000B5000000}"/>
    <cellStyle name="Normal 2 2 3 2 2" xfId="417" xr:uid="{00000000-0005-0000-0000-0000B6000000}"/>
    <cellStyle name="Normal 2 2 3 2 2 2" xfId="746" xr:uid="{00000000-0005-0000-0000-0000B7000000}"/>
    <cellStyle name="Normal 2 2 3 2 3" xfId="608" xr:uid="{00000000-0005-0000-0000-0000B8000000}"/>
    <cellStyle name="Normal 2 2 3 2 4" xfId="894" xr:uid="{00000000-0005-0000-0000-0000B9000000}"/>
    <cellStyle name="Normal 2 2 3 3" xfId="236" xr:uid="{00000000-0005-0000-0000-0000BA000000}"/>
    <cellStyle name="Normal 2 2 3 3 2" xfId="381" xr:uid="{00000000-0005-0000-0000-0000BB000000}"/>
    <cellStyle name="Normal 2 2 3 3 2 2" xfId="712" xr:uid="{00000000-0005-0000-0000-0000BC000000}"/>
    <cellStyle name="Normal 2 2 3 3 3" xfId="574" xr:uid="{00000000-0005-0000-0000-0000BD000000}"/>
    <cellStyle name="Normal 2 2 3 3 4" xfId="860" xr:uid="{00000000-0005-0000-0000-0000BE000000}"/>
    <cellStyle name="Normal 2 2 3 4" xfId="199" xr:uid="{00000000-0005-0000-0000-0000BF000000}"/>
    <cellStyle name="Normal 2 2 3 4 2" xfId="344" xr:uid="{00000000-0005-0000-0000-0000C0000000}"/>
    <cellStyle name="Normal 2 2 3 4 2 2" xfId="677" xr:uid="{00000000-0005-0000-0000-0000C1000000}"/>
    <cellStyle name="Normal 2 2 3 4 3" xfId="539" xr:uid="{00000000-0005-0000-0000-0000C2000000}"/>
    <cellStyle name="Normal 2 2 3 4 4" xfId="825" xr:uid="{00000000-0005-0000-0000-0000C3000000}"/>
    <cellStyle name="Normal 2 2 3 5" xfId="307" xr:uid="{00000000-0005-0000-0000-0000C4000000}"/>
    <cellStyle name="Normal 2 2 3 5 2" xfId="642" xr:uid="{00000000-0005-0000-0000-0000C5000000}"/>
    <cellStyle name="Normal 2 2 3 6" xfId="504" xr:uid="{00000000-0005-0000-0000-0000C6000000}"/>
    <cellStyle name="Normal 2 2 3 7" xfId="790" xr:uid="{00000000-0005-0000-0000-0000C7000000}"/>
    <cellStyle name="Normal 2 2 4" xfId="254" xr:uid="{00000000-0005-0000-0000-0000C8000000}"/>
    <cellStyle name="Normal 2 2 4 2" xfId="400" xr:uid="{00000000-0005-0000-0000-0000C9000000}"/>
    <cellStyle name="Normal 2 2 4 2 2" xfId="730" xr:uid="{00000000-0005-0000-0000-0000CA000000}"/>
    <cellStyle name="Normal 2 2 4 3" xfId="592" xr:uid="{00000000-0005-0000-0000-0000CB000000}"/>
    <cellStyle name="Normal 2 2 4 4" xfId="878" xr:uid="{00000000-0005-0000-0000-0000CC000000}"/>
    <cellStyle name="Normal 2 2 5" xfId="219" xr:uid="{00000000-0005-0000-0000-0000CD000000}"/>
    <cellStyle name="Normal 2 2 5 2" xfId="364" xr:uid="{00000000-0005-0000-0000-0000CE000000}"/>
    <cellStyle name="Normal 2 2 5 2 2" xfId="696" xr:uid="{00000000-0005-0000-0000-0000CF000000}"/>
    <cellStyle name="Normal 2 2 5 3" xfId="558" xr:uid="{00000000-0005-0000-0000-0000D0000000}"/>
    <cellStyle name="Normal 2 2 5 4" xfId="844" xr:uid="{00000000-0005-0000-0000-0000D1000000}"/>
    <cellStyle name="Normal 2 2 6" xfId="182" xr:uid="{00000000-0005-0000-0000-0000D2000000}"/>
    <cellStyle name="Normal 2 2 6 2" xfId="327" xr:uid="{00000000-0005-0000-0000-0000D3000000}"/>
    <cellStyle name="Normal 2 2 6 2 2" xfId="661" xr:uid="{00000000-0005-0000-0000-0000D4000000}"/>
    <cellStyle name="Normal 2 2 6 3" xfId="523" xr:uid="{00000000-0005-0000-0000-0000D5000000}"/>
    <cellStyle name="Normal 2 2 6 4" xfId="809" xr:uid="{00000000-0005-0000-0000-0000D6000000}"/>
    <cellStyle name="Normal 2 2 7" xfId="290" xr:uid="{00000000-0005-0000-0000-0000D7000000}"/>
    <cellStyle name="Normal 2 2 7 2" xfId="626" xr:uid="{00000000-0005-0000-0000-0000D8000000}"/>
    <cellStyle name="Normal 2 2 8" xfId="488" xr:uid="{00000000-0005-0000-0000-0000D9000000}"/>
    <cellStyle name="Normal 2 2 9" xfId="774" xr:uid="{00000000-0005-0000-0000-0000DA000000}"/>
    <cellStyle name="Normal 2 3" xfId="99" xr:uid="{00000000-0005-0000-0000-0000DB000000}"/>
    <cellStyle name="Normal 2 4" xfId="481" xr:uid="{00000000-0005-0000-0000-0000DC000000}"/>
    <cellStyle name="Normal 3" xfId="60" xr:uid="{00000000-0005-0000-0000-0000DD000000}"/>
    <cellStyle name="Normal 3 10" xfId="769" xr:uid="{00000000-0005-0000-0000-0000DE000000}"/>
    <cellStyle name="Normal 3 2" xfId="108" xr:uid="{00000000-0005-0000-0000-0000DF000000}"/>
    <cellStyle name="Normal 3 2 2" xfId="138" xr:uid="{00000000-0005-0000-0000-0000E0000000}"/>
    <cellStyle name="Normal 3 2 2 2" xfId="272" xr:uid="{00000000-0005-0000-0000-0000E1000000}"/>
    <cellStyle name="Normal 3 2 2 2 2" xfId="419" xr:uid="{00000000-0005-0000-0000-0000E2000000}"/>
    <cellStyle name="Normal 3 2 2 2 2 2" xfId="748" xr:uid="{00000000-0005-0000-0000-0000E3000000}"/>
    <cellStyle name="Normal 3 2 2 2 3" xfId="610" xr:uid="{00000000-0005-0000-0000-0000E4000000}"/>
    <cellStyle name="Normal 3 2 2 2 4" xfId="896" xr:uid="{00000000-0005-0000-0000-0000E5000000}"/>
    <cellStyle name="Normal 3 2 2 3" xfId="238" xr:uid="{00000000-0005-0000-0000-0000E6000000}"/>
    <cellStyle name="Normal 3 2 2 3 2" xfId="383" xr:uid="{00000000-0005-0000-0000-0000E7000000}"/>
    <cellStyle name="Normal 3 2 2 3 2 2" xfId="714" xr:uid="{00000000-0005-0000-0000-0000E8000000}"/>
    <cellStyle name="Normal 3 2 2 3 3" xfId="576" xr:uid="{00000000-0005-0000-0000-0000E9000000}"/>
    <cellStyle name="Normal 3 2 2 3 4" xfId="862" xr:uid="{00000000-0005-0000-0000-0000EA000000}"/>
    <cellStyle name="Normal 3 2 2 4" xfId="201" xr:uid="{00000000-0005-0000-0000-0000EB000000}"/>
    <cellStyle name="Normal 3 2 2 4 2" xfId="346" xr:uid="{00000000-0005-0000-0000-0000EC000000}"/>
    <cellStyle name="Normal 3 2 2 4 2 2" xfId="679" xr:uid="{00000000-0005-0000-0000-0000ED000000}"/>
    <cellStyle name="Normal 3 2 2 4 3" xfId="541" xr:uid="{00000000-0005-0000-0000-0000EE000000}"/>
    <cellStyle name="Normal 3 2 2 4 4" xfId="827" xr:uid="{00000000-0005-0000-0000-0000EF000000}"/>
    <cellStyle name="Normal 3 2 2 5" xfId="309" xr:uid="{00000000-0005-0000-0000-0000F0000000}"/>
    <cellStyle name="Normal 3 2 2 5 2" xfId="644" xr:uid="{00000000-0005-0000-0000-0000F1000000}"/>
    <cellStyle name="Normal 3 2 2 6" xfId="506" xr:uid="{00000000-0005-0000-0000-0000F2000000}"/>
    <cellStyle name="Normal 3 2 2 7" xfId="792" xr:uid="{00000000-0005-0000-0000-0000F3000000}"/>
    <cellStyle name="Normal 3 2 3" xfId="256" xr:uid="{00000000-0005-0000-0000-0000F4000000}"/>
    <cellStyle name="Normal 3 2 3 2" xfId="402" xr:uid="{00000000-0005-0000-0000-0000F5000000}"/>
    <cellStyle name="Normal 3 2 3 2 2" xfId="732" xr:uid="{00000000-0005-0000-0000-0000F6000000}"/>
    <cellStyle name="Normal 3 2 3 3" xfId="594" xr:uid="{00000000-0005-0000-0000-0000F7000000}"/>
    <cellStyle name="Normal 3 2 3 4" xfId="880" xr:uid="{00000000-0005-0000-0000-0000F8000000}"/>
    <cellStyle name="Normal 3 2 4" xfId="221" xr:uid="{00000000-0005-0000-0000-0000F9000000}"/>
    <cellStyle name="Normal 3 2 4 2" xfId="366" xr:uid="{00000000-0005-0000-0000-0000FA000000}"/>
    <cellStyle name="Normal 3 2 4 2 2" xfId="698" xr:uid="{00000000-0005-0000-0000-0000FB000000}"/>
    <cellStyle name="Normal 3 2 4 3" xfId="560" xr:uid="{00000000-0005-0000-0000-0000FC000000}"/>
    <cellStyle name="Normal 3 2 4 4" xfId="846" xr:uid="{00000000-0005-0000-0000-0000FD000000}"/>
    <cellStyle name="Normal 3 2 5" xfId="184" xr:uid="{00000000-0005-0000-0000-0000FE000000}"/>
    <cellStyle name="Normal 3 2 5 2" xfId="329" xr:uid="{00000000-0005-0000-0000-0000FF000000}"/>
    <cellStyle name="Normal 3 2 5 2 2" xfId="663" xr:uid="{00000000-0005-0000-0000-000000010000}"/>
    <cellStyle name="Normal 3 2 5 3" xfId="525" xr:uid="{00000000-0005-0000-0000-000001010000}"/>
    <cellStyle name="Normal 3 2 5 4" xfId="811" xr:uid="{00000000-0005-0000-0000-000002010000}"/>
    <cellStyle name="Normal 3 2 6" xfId="292" xr:uid="{00000000-0005-0000-0000-000003010000}"/>
    <cellStyle name="Normal 3 2 6 2" xfId="628" xr:uid="{00000000-0005-0000-0000-000004010000}"/>
    <cellStyle name="Normal 3 2 7" xfId="490" xr:uid="{00000000-0005-0000-0000-000005010000}"/>
    <cellStyle name="Normal 3 2 8" xfId="776" xr:uid="{00000000-0005-0000-0000-000006010000}"/>
    <cellStyle name="Normal 3 3" xfId="112" xr:uid="{00000000-0005-0000-0000-000007010000}"/>
    <cellStyle name="Normal 3 3 2" xfId="142" xr:uid="{00000000-0005-0000-0000-000008010000}"/>
    <cellStyle name="Normal 3 3 2 2" xfId="276" xr:uid="{00000000-0005-0000-0000-000009010000}"/>
    <cellStyle name="Normal 3 3 2 2 2" xfId="423" xr:uid="{00000000-0005-0000-0000-00000A010000}"/>
    <cellStyle name="Normal 3 3 2 2 2 2" xfId="752" xr:uid="{00000000-0005-0000-0000-00000B010000}"/>
    <cellStyle name="Normal 3 3 2 2 3" xfId="614" xr:uid="{00000000-0005-0000-0000-00000C010000}"/>
    <cellStyle name="Normal 3 3 2 2 4" xfId="900" xr:uid="{00000000-0005-0000-0000-00000D010000}"/>
    <cellStyle name="Normal 3 3 2 3" xfId="242" xr:uid="{00000000-0005-0000-0000-00000E010000}"/>
    <cellStyle name="Normal 3 3 2 3 2" xfId="387" xr:uid="{00000000-0005-0000-0000-00000F010000}"/>
    <cellStyle name="Normal 3 3 2 3 2 2" xfId="718" xr:uid="{00000000-0005-0000-0000-000010010000}"/>
    <cellStyle name="Normal 3 3 2 3 3" xfId="580" xr:uid="{00000000-0005-0000-0000-000011010000}"/>
    <cellStyle name="Normal 3 3 2 3 4" xfId="866" xr:uid="{00000000-0005-0000-0000-000012010000}"/>
    <cellStyle name="Normal 3 3 2 4" xfId="205" xr:uid="{00000000-0005-0000-0000-000013010000}"/>
    <cellStyle name="Normal 3 3 2 4 2" xfId="350" xr:uid="{00000000-0005-0000-0000-000014010000}"/>
    <cellStyle name="Normal 3 3 2 4 2 2" xfId="683" xr:uid="{00000000-0005-0000-0000-000015010000}"/>
    <cellStyle name="Normal 3 3 2 4 3" xfId="545" xr:uid="{00000000-0005-0000-0000-000016010000}"/>
    <cellStyle name="Normal 3 3 2 4 4" xfId="831" xr:uid="{00000000-0005-0000-0000-000017010000}"/>
    <cellStyle name="Normal 3 3 2 5" xfId="313" xr:uid="{00000000-0005-0000-0000-000018010000}"/>
    <cellStyle name="Normal 3 3 2 5 2" xfId="648" xr:uid="{00000000-0005-0000-0000-000019010000}"/>
    <cellStyle name="Normal 3 3 2 6" xfId="510" xr:uid="{00000000-0005-0000-0000-00001A010000}"/>
    <cellStyle name="Normal 3 3 2 7" xfId="796" xr:uid="{00000000-0005-0000-0000-00001B010000}"/>
    <cellStyle name="Normal 3 3 3" xfId="259" xr:uid="{00000000-0005-0000-0000-00001C010000}"/>
    <cellStyle name="Normal 3 3 3 2" xfId="406" xr:uid="{00000000-0005-0000-0000-00001D010000}"/>
    <cellStyle name="Normal 3 3 3 2 2" xfId="736" xr:uid="{00000000-0005-0000-0000-00001E010000}"/>
    <cellStyle name="Normal 3 3 3 3" xfId="598" xr:uid="{00000000-0005-0000-0000-00001F010000}"/>
    <cellStyle name="Normal 3 3 3 4" xfId="884" xr:uid="{00000000-0005-0000-0000-000020010000}"/>
    <cellStyle name="Normal 3 3 4" xfId="225" xr:uid="{00000000-0005-0000-0000-000021010000}"/>
    <cellStyle name="Normal 3 3 4 2" xfId="370" xr:uid="{00000000-0005-0000-0000-000022010000}"/>
    <cellStyle name="Normal 3 3 4 2 2" xfId="702" xr:uid="{00000000-0005-0000-0000-000023010000}"/>
    <cellStyle name="Normal 3 3 4 3" xfId="564" xr:uid="{00000000-0005-0000-0000-000024010000}"/>
    <cellStyle name="Normal 3 3 4 4" xfId="850" xr:uid="{00000000-0005-0000-0000-000025010000}"/>
    <cellStyle name="Normal 3 3 5" xfId="188" xr:uid="{00000000-0005-0000-0000-000026010000}"/>
    <cellStyle name="Normal 3 3 5 2" xfId="333" xr:uid="{00000000-0005-0000-0000-000027010000}"/>
    <cellStyle name="Normal 3 3 5 2 2" xfId="667" xr:uid="{00000000-0005-0000-0000-000028010000}"/>
    <cellStyle name="Normal 3 3 5 3" xfId="529" xr:uid="{00000000-0005-0000-0000-000029010000}"/>
    <cellStyle name="Normal 3 3 5 4" xfId="815" xr:uid="{00000000-0005-0000-0000-00002A010000}"/>
    <cellStyle name="Normal 3 3 6" xfId="296" xr:uid="{00000000-0005-0000-0000-00002B010000}"/>
    <cellStyle name="Normal 3 3 6 2" xfId="632" xr:uid="{00000000-0005-0000-0000-00002C010000}"/>
    <cellStyle name="Normal 3 3 7" xfId="494" xr:uid="{00000000-0005-0000-0000-00002D010000}"/>
    <cellStyle name="Normal 3 3 8" xfId="780" xr:uid="{00000000-0005-0000-0000-00002E010000}"/>
    <cellStyle name="Normal 3 4" xfId="131" xr:uid="{00000000-0005-0000-0000-00002F010000}"/>
    <cellStyle name="Normal 3 4 2" xfId="265" xr:uid="{00000000-0005-0000-0000-000030010000}"/>
    <cellStyle name="Normal 3 4 2 2" xfId="412" xr:uid="{00000000-0005-0000-0000-000031010000}"/>
    <cellStyle name="Normal 3 4 2 2 2" xfId="741" xr:uid="{00000000-0005-0000-0000-000032010000}"/>
    <cellStyle name="Normal 3 4 2 3" xfId="603" xr:uid="{00000000-0005-0000-0000-000033010000}"/>
    <cellStyle name="Normal 3 4 2 4" xfId="889" xr:uid="{00000000-0005-0000-0000-000034010000}"/>
    <cellStyle name="Normal 3 4 3" xfId="231" xr:uid="{00000000-0005-0000-0000-000035010000}"/>
    <cellStyle name="Normal 3 4 3 2" xfId="376" xr:uid="{00000000-0005-0000-0000-000036010000}"/>
    <cellStyle name="Normal 3 4 3 2 2" xfId="707" xr:uid="{00000000-0005-0000-0000-000037010000}"/>
    <cellStyle name="Normal 3 4 3 3" xfId="569" xr:uid="{00000000-0005-0000-0000-000038010000}"/>
    <cellStyle name="Normal 3 4 3 4" xfId="855" xr:uid="{00000000-0005-0000-0000-000039010000}"/>
    <cellStyle name="Normal 3 4 4" xfId="194" xr:uid="{00000000-0005-0000-0000-00003A010000}"/>
    <cellStyle name="Normal 3 4 4 2" xfId="339" xr:uid="{00000000-0005-0000-0000-00003B010000}"/>
    <cellStyle name="Normal 3 4 4 2 2" xfId="672" xr:uid="{00000000-0005-0000-0000-00003C010000}"/>
    <cellStyle name="Normal 3 4 4 3" xfId="534" xr:uid="{00000000-0005-0000-0000-00003D010000}"/>
    <cellStyle name="Normal 3 4 4 4" xfId="820" xr:uid="{00000000-0005-0000-0000-00003E010000}"/>
    <cellStyle name="Normal 3 4 5" xfId="302" xr:uid="{00000000-0005-0000-0000-00003F010000}"/>
    <cellStyle name="Normal 3 4 5 2" xfId="637" xr:uid="{00000000-0005-0000-0000-000040010000}"/>
    <cellStyle name="Normal 3 4 6" xfId="499" xr:uid="{00000000-0005-0000-0000-000041010000}"/>
    <cellStyle name="Normal 3 4 7" xfId="785" xr:uid="{00000000-0005-0000-0000-000042010000}"/>
    <cellStyle name="Normal 3 5" xfId="100" xr:uid="{00000000-0005-0000-0000-000043010000}"/>
    <cellStyle name="Normal 3 5 2" xfId="395" xr:uid="{00000000-0005-0000-0000-000044010000}"/>
    <cellStyle name="Normal 3 5 2 2" xfId="725" xr:uid="{00000000-0005-0000-0000-000045010000}"/>
    <cellStyle name="Normal 3 5 3" xfId="587" xr:uid="{00000000-0005-0000-0000-000046010000}"/>
    <cellStyle name="Normal 3 5 4" xfId="873" xr:uid="{00000000-0005-0000-0000-000047010000}"/>
    <cellStyle name="Normal 3 6" xfId="214" xr:uid="{00000000-0005-0000-0000-000048010000}"/>
    <cellStyle name="Normal 3 6 2" xfId="359" xr:uid="{00000000-0005-0000-0000-000049010000}"/>
    <cellStyle name="Normal 3 6 2 2" xfId="691" xr:uid="{00000000-0005-0000-0000-00004A010000}"/>
    <cellStyle name="Normal 3 6 3" xfId="553" xr:uid="{00000000-0005-0000-0000-00004B010000}"/>
    <cellStyle name="Normal 3 6 4" xfId="839" xr:uid="{00000000-0005-0000-0000-00004C010000}"/>
    <cellStyle name="Normal 3 7" xfId="177" xr:uid="{00000000-0005-0000-0000-00004D010000}"/>
    <cellStyle name="Normal 3 7 2" xfId="322" xr:uid="{00000000-0005-0000-0000-00004E010000}"/>
    <cellStyle name="Normal 3 7 2 2" xfId="656" xr:uid="{00000000-0005-0000-0000-00004F010000}"/>
    <cellStyle name="Normal 3 7 3" xfId="518" xr:uid="{00000000-0005-0000-0000-000050010000}"/>
    <cellStyle name="Normal 3 7 4" xfId="804" xr:uid="{00000000-0005-0000-0000-000051010000}"/>
    <cellStyle name="Normal 3 8" xfId="285" xr:uid="{00000000-0005-0000-0000-000052010000}"/>
    <cellStyle name="Normal 3 8 2" xfId="621" xr:uid="{00000000-0005-0000-0000-000053010000}"/>
    <cellStyle name="Normal 3 9" xfId="478" xr:uid="{00000000-0005-0000-0000-000054010000}"/>
    <cellStyle name="Normal 4" xfId="93" xr:uid="{00000000-0005-0000-0000-000055010000}"/>
    <cellStyle name="Normal 4 2" xfId="141" xr:uid="{00000000-0005-0000-0000-000056010000}"/>
    <cellStyle name="Normal 4 2 2" xfId="275" xr:uid="{00000000-0005-0000-0000-000057010000}"/>
    <cellStyle name="Normal 4 2 2 2" xfId="422" xr:uid="{00000000-0005-0000-0000-000058010000}"/>
    <cellStyle name="Normal 4 2 2 2 2" xfId="751" xr:uid="{00000000-0005-0000-0000-000059010000}"/>
    <cellStyle name="Normal 4 2 2 3" xfId="613" xr:uid="{00000000-0005-0000-0000-00005A010000}"/>
    <cellStyle name="Normal 4 2 2 4" xfId="899" xr:uid="{00000000-0005-0000-0000-00005B010000}"/>
    <cellStyle name="Normal 4 2 3" xfId="241" xr:uid="{00000000-0005-0000-0000-00005C010000}"/>
    <cellStyle name="Normal 4 2 3 2" xfId="386" xr:uid="{00000000-0005-0000-0000-00005D010000}"/>
    <cellStyle name="Normal 4 2 3 2 2" xfId="717" xr:uid="{00000000-0005-0000-0000-00005E010000}"/>
    <cellStyle name="Normal 4 2 3 3" xfId="579" xr:uid="{00000000-0005-0000-0000-00005F010000}"/>
    <cellStyle name="Normal 4 2 3 4" xfId="865" xr:uid="{00000000-0005-0000-0000-000060010000}"/>
    <cellStyle name="Normal 4 2 4" xfId="204" xr:uid="{00000000-0005-0000-0000-000061010000}"/>
    <cellStyle name="Normal 4 2 4 2" xfId="349" xr:uid="{00000000-0005-0000-0000-000062010000}"/>
    <cellStyle name="Normal 4 2 4 2 2" xfId="682" xr:uid="{00000000-0005-0000-0000-000063010000}"/>
    <cellStyle name="Normal 4 2 4 3" xfId="544" xr:uid="{00000000-0005-0000-0000-000064010000}"/>
    <cellStyle name="Normal 4 2 4 4" xfId="830" xr:uid="{00000000-0005-0000-0000-000065010000}"/>
    <cellStyle name="Normal 4 2 5" xfId="312" xr:uid="{00000000-0005-0000-0000-000066010000}"/>
    <cellStyle name="Normal 4 2 5 2" xfId="647" xr:uid="{00000000-0005-0000-0000-000067010000}"/>
    <cellStyle name="Normal 4 2 6" xfId="509" xr:uid="{00000000-0005-0000-0000-000068010000}"/>
    <cellStyle name="Normal 4 2 7" xfId="795" xr:uid="{00000000-0005-0000-0000-000069010000}"/>
    <cellStyle name="Normal 4 2 8" xfId="910" xr:uid="{00000000-0005-0000-0000-00006A010000}"/>
    <cellStyle name="Normal 4 3" xfId="111" xr:uid="{00000000-0005-0000-0000-00006B010000}"/>
    <cellStyle name="Normal 4 3 2" xfId="405" xr:uid="{00000000-0005-0000-0000-00006C010000}"/>
    <cellStyle name="Normal 4 3 2 2" xfId="735" xr:uid="{00000000-0005-0000-0000-00006D010000}"/>
    <cellStyle name="Normal 4 3 3" xfId="597" xr:uid="{00000000-0005-0000-0000-00006E010000}"/>
    <cellStyle name="Normal 4 3 4" xfId="883" xr:uid="{00000000-0005-0000-0000-00006F010000}"/>
    <cellStyle name="Normal 4 4" xfId="224" xr:uid="{00000000-0005-0000-0000-000070010000}"/>
    <cellStyle name="Normal 4 4 2" xfId="369" xr:uid="{00000000-0005-0000-0000-000071010000}"/>
    <cellStyle name="Normal 4 4 2 2" xfId="701" xr:uid="{00000000-0005-0000-0000-000072010000}"/>
    <cellStyle name="Normal 4 4 3" xfId="563" xr:uid="{00000000-0005-0000-0000-000073010000}"/>
    <cellStyle name="Normal 4 4 4" xfId="849" xr:uid="{00000000-0005-0000-0000-000074010000}"/>
    <cellStyle name="Normal 4 5" xfId="187" xr:uid="{00000000-0005-0000-0000-000075010000}"/>
    <cellStyle name="Normal 4 5 2" xfId="332" xr:uid="{00000000-0005-0000-0000-000076010000}"/>
    <cellStyle name="Normal 4 5 2 2" xfId="666" xr:uid="{00000000-0005-0000-0000-000077010000}"/>
    <cellStyle name="Normal 4 5 3" xfId="528" xr:uid="{00000000-0005-0000-0000-000078010000}"/>
    <cellStyle name="Normal 4 5 4" xfId="814" xr:uid="{00000000-0005-0000-0000-000079010000}"/>
    <cellStyle name="Normal 4 6" xfId="295" xr:uid="{00000000-0005-0000-0000-00007A010000}"/>
    <cellStyle name="Normal 4 6 2" xfId="631" xr:uid="{00000000-0005-0000-0000-00007B010000}"/>
    <cellStyle name="Normal 4 7" xfId="472" xr:uid="{00000000-0005-0000-0000-00007C010000}"/>
    <cellStyle name="Normal 4 8" xfId="493" xr:uid="{00000000-0005-0000-0000-00007D010000}"/>
    <cellStyle name="Normal 4 9" xfId="779" xr:uid="{00000000-0005-0000-0000-00007E010000}"/>
    <cellStyle name="Normal 5" xfId="115" xr:uid="{00000000-0005-0000-0000-00007F010000}"/>
    <cellStyle name="Normal 6" xfId="97" xr:uid="{00000000-0005-0000-0000-000080010000}"/>
    <cellStyle name="Normal 7" xfId="476" xr:uid="{00000000-0005-0000-0000-000081010000}"/>
    <cellStyle name="Normal 8" xfId="768" xr:uid="{00000000-0005-0000-0000-000082010000}"/>
    <cellStyle name="Normal 9" xfId="909" xr:uid="{00000000-0005-0000-0000-000083010000}"/>
    <cellStyle name="Normal_Data" xfId="61" xr:uid="{00000000-0005-0000-0000-000084010000}"/>
    <cellStyle name="Note" xfId="62" builtinId="10" customBuiltin="1"/>
    <cellStyle name="Note 2" xfId="444" xr:uid="{00000000-0005-0000-0000-000086010000}"/>
    <cellStyle name="Note 2 2" xfId="767" xr:uid="{00000000-0005-0000-0000-000087010000}"/>
    <cellStyle name="Note 3" xfId="759" xr:uid="{00000000-0005-0000-0000-000088010000}"/>
    <cellStyle name="Output" xfId="63" builtinId="21" customBuiltin="1"/>
    <cellStyle name="Output 2" xfId="439" xr:uid="{00000000-0005-0000-0000-00008A010000}"/>
    <cellStyle name="Percent 2" xfId="101" xr:uid="{00000000-0005-0000-0000-00008B010000}"/>
    <cellStyle name="Percent 2 2" xfId="106" xr:uid="{00000000-0005-0000-0000-00008C010000}"/>
    <cellStyle name="Percent 2 3" xfId="132" xr:uid="{00000000-0005-0000-0000-00008D010000}"/>
    <cellStyle name="Percent 2 3 2" xfId="266" xr:uid="{00000000-0005-0000-0000-00008E010000}"/>
    <cellStyle name="Percent 2 3 2 2" xfId="413" xr:uid="{00000000-0005-0000-0000-00008F010000}"/>
    <cellStyle name="Percent 2 3 2 2 2" xfId="742" xr:uid="{00000000-0005-0000-0000-000090010000}"/>
    <cellStyle name="Percent 2 3 2 3" xfId="604" xr:uid="{00000000-0005-0000-0000-000091010000}"/>
    <cellStyle name="Percent 2 3 2 4" xfId="890" xr:uid="{00000000-0005-0000-0000-000092010000}"/>
    <cellStyle name="Percent 2 3 3" xfId="232" xr:uid="{00000000-0005-0000-0000-000093010000}"/>
    <cellStyle name="Percent 2 3 3 2" xfId="377" xr:uid="{00000000-0005-0000-0000-000094010000}"/>
    <cellStyle name="Percent 2 3 3 2 2" xfId="708" xr:uid="{00000000-0005-0000-0000-000095010000}"/>
    <cellStyle name="Percent 2 3 3 3" xfId="570" xr:uid="{00000000-0005-0000-0000-000096010000}"/>
    <cellStyle name="Percent 2 3 3 4" xfId="856" xr:uid="{00000000-0005-0000-0000-000097010000}"/>
    <cellStyle name="Percent 2 3 4" xfId="195" xr:uid="{00000000-0005-0000-0000-000098010000}"/>
    <cellStyle name="Percent 2 3 4 2" xfId="340" xr:uid="{00000000-0005-0000-0000-000099010000}"/>
    <cellStyle name="Percent 2 3 4 2 2" xfId="673" xr:uid="{00000000-0005-0000-0000-00009A010000}"/>
    <cellStyle name="Percent 2 3 4 3" xfId="535" xr:uid="{00000000-0005-0000-0000-00009B010000}"/>
    <cellStyle name="Percent 2 3 4 4" xfId="821" xr:uid="{00000000-0005-0000-0000-00009C010000}"/>
    <cellStyle name="Percent 2 3 5" xfId="303" xr:uid="{00000000-0005-0000-0000-00009D010000}"/>
    <cellStyle name="Percent 2 3 5 2" xfId="638" xr:uid="{00000000-0005-0000-0000-00009E010000}"/>
    <cellStyle name="Percent 2 3 6" xfId="500" xr:uid="{00000000-0005-0000-0000-00009F010000}"/>
    <cellStyle name="Percent 2 3 7" xfId="786" xr:uid="{00000000-0005-0000-0000-0000A0010000}"/>
    <cellStyle name="Percent 2 4" xfId="250" xr:uid="{00000000-0005-0000-0000-0000A1010000}"/>
    <cellStyle name="Percent 2 4 2" xfId="396" xr:uid="{00000000-0005-0000-0000-0000A2010000}"/>
    <cellStyle name="Percent 2 4 2 2" xfId="726" xr:uid="{00000000-0005-0000-0000-0000A3010000}"/>
    <cellStyle name="Percent 2 4 3" xfId="588" xr:uid="{00000000-0005-0000-0000-0000A4010000}"/>
    <cellStyle name="Percent 2 4 4" xfId="874" xr:uid="{00000000-0005-0000-0000-0000A5010000}"/>
    <cellStyle name="Percent 2 5" xfId="215" xr:uid="{00000000-0005-0000-0000-0000A6010000}"/>
    <cellStyle name="Percent 2 5 2" xfId="360" xr:uid="{00000000-0005-0000-0000-0000A7010000}"/>
    <cellStyle name="Percent 2 5 2 2" xfId="692" xr:uid="{00000000-0005-0000-0000-0000A8010000}"/>
    <cellStyle name="Percent 2 5 3" xfId="554" xr:uid="{00000000-0005-0000-0000-0000A9010000}"/>
    <cellStyle name="Percent 2 5 4" xfId="840" xr:uid="{00000000-0005-0000-0000-0000AA010000}"/>
    <cellStyle name="Percent 2 6" xfId="178" xr:uid="{00000000-0005-0000-0000-0000AB010000}"/>
    <cellStyle name="Percent 2 6 2" xfId="323" xr:uid="{00000000-0005-0000-0000-0000AC010000}"/>
    <cellStyle name="Percent 2 6 2 2" xfId="657" xr:uid="{00000000-0005-0000-0000-0000AD010000}"/>
    <cellStyle name="Percent 2 6 3" xfId="519" xr:uid="{00000000-0005-0000-0000-0000AE010000}"/>
    <cellStyle name="Percent 2 6 4" xfId="805" xr:uid="{00000000-0005-0000-0000-0000AF010000}"/>
    <cellStyle name="Percent 2 7" xfId="286" xr:uid="{00000000-0005-0000-0000-0000B0010000}"/>
    <cellStyle name="Percent 2 7 2" xfId="622" xr:uid="{00000000-0005-0000-0000-0000B1010000}"/>
    <cellStyle name="Percent 2 8" xfId="171" xr:uid="{00000000-0005-0000-0000-0000B2010000}"/>
    <cellStyle name="Percent 2 8 2" xfId="485" xr:uid="{00000000-0005-0000-0000-0000B3010000}"/>
    <cellStyle name="Percent 2 9" xfId="770" xr:uid="{00000000-0005-0000-0000-0000B4010000}"/>
    <cellStyle name="Percent 3" xfId="113" xr:uid="{00000000-0005-0000-0000-0000B5010000}"/>
    <cellStyle name="Percent 3 2" xfId="143" xr:uid="{00000000-0005-0000-0000-0000B6010000}"/>
    <cellStyle name="Percent 3 2 2" xfId="277" xr:uid="{00000000-0005-0000-0000-0000B7010000}"/>
    <cellStyle name="Percent 3 2 2 2" xfId="424" xr:uid="{00000000-0005-0000-0000-0000B8010000}"/>
    <cellStyle name="Percent 3 2 2 2 2" xfId="753" xr:uid="{00000000-0005-0000-0000-0000B9010000}"/>
    <cellStyle name="Percent 3 2 2 3" xfId="615" xr:uid="{00000000-0005-0000-0000-0000BA010000}"/>
    <cellStyle name="Percent 3 2 2 4" xfId="901" xr:uid="{00000000-0005-0000-0000-0000BB010000}"/>
    <cellStyle name="Percent 3 2 3" xfId="243" xr:uid="{00000000-0005-0000-0000-0000BC010000}"/>
    <cellStyle name="Percent 3 2 3 2" xfId="388" xr:uid="{00000000-0005-0000-0000-0000BD010000}"/>
    <cellStyle name="Percent 3 2 3 2 2" xfId="719" xr:uid="{00000000-0005-0000-0000-0000BE010000}"/>
    <cellStyle name="Percent 3 2 3 3" xfId="581" xr:uid="{00000000-0005-0000-0000-0000BF010000}"/>
    <cellStyle name="Percent 3 2 3 4" xfId="867" xr:uid="{00000000-0005-0000-0000-0000C0010000}"/>
    <cellStyle name="Percent 3 2 4" xfId="206" xr:uid="{00000000-0005-0000-0000-0000C1010000}"/>
    <cellStyle name="Percent 3 2 4 2" xfId="351" xr:uid="{00000000-0005-0000-0000-0000C2010000}"/>
    <cellStyle name="Percent 3 2 4 2 2" xfId="684" xr:uid="{00000000-0005-0000-0000-0000C3010000}"/>
    <cellStyle name="Percent 3 2 4 3" xfId="546" xr:uid="{00000000-0005-0000-0000-0000C4010000}"/>
    <cellStyle name="Percent 3 2 4 4" xfId="832" xr:uid="{00000000-0005-0000-0000-0000C5010000}"/>
    <cellStyle name="Percent 3 2 5" xfId="314" xr:uid="{00000000-0005-0000-0000-0000C6010000}"/>
    <cellStyle name="Percent 3 2 5 2" xfId="649" xr:uid="{00000000-0005-0000-0000-0000C7010000}"/>
    <cellStyle name="Percent 3 2 6" xfId="511" xr:uid="{00000000-0005-0000-0000-0000C8010000}"/>
    <cellStyle name="Percent 3 2 7" xfId="797" xr:uid="{00000000-0005-0000-0000-0000C9010000}"/>
    <cellStyle name="Percent 3 3" xfId="260" xr:uid="{00000000-0005-0000-0000-0000CA010000}"/>
    <cellStyle name="Percent 3 3 2" xfId="407" xr:uid="{00000000-0005-0000-0000-0000CB010000}"/>
    <cellStyle name="Percent 3 3 2 2" xfId="737" xr:uid="{00000000-0005-0000-0000-0000CC010000}"/>
    <cellStyle name="Percent 3 3 3" xfId="599" xr:uid="{00000000-0005-0000-0000-0000CD010000}"/>
    <cellStyle name="Percent 3 3 4" xfId="885" xr:uid="{00000000-0005-0000-0000-0000CE010000}"/>
    <cellStyle name="Percent 3 4" xfId="226" xr:uid="{00000000-0005-0000-0000-0000CF010000}"/>
    <cellStyle name="Percent 3 4 2" xfId="371" xr:uid="{00000000-0005-0000-0000-0000D0010000}"/>
    <cellStyle name="Percent 3 4 2 2" xfId="703" xr:uid="{00000000-0005-0000-0000-0000D1010000}"/>
    <cellStyle name="Percent 3 4 3" xfId="565" xr:uid="{00000000-0005-0000-0000-0000D2010000}"/>
    <cellStyle name="Percent 3 4 4" xfId="851" xr:uid="{00000000-0005-0000-0000-0000D3010000}"/>
    <cellStyle name="Percent 3 5" xfId="189" xr:uid="{00000000-0005-0000-0000-0000D4010000}"/>
    <cellStyle name="Percent 3 5 2" xfId="334" xr:uid="{00000000-0005-0000-0000-0000D5010000}"/>
    <cellStyle name="Percent 3 5 2 2" xfId="668" xr:uid="{00000000-0005-0000-0000-0000D6010000}"/>
    <cellStyle name="Percent 3 5 3" xfId="530" xr:uid="{00000000-0005-0000-0000-0000D7010000}"/>
    <cellStyle name="Percent 3 5 4" xfId="816" xr:uid="{00000000-0005-0000-0000-0000D8010000}"/>
    <cellStyle name="Percent 3 6" xfId="297" xr:uid="{00000000-0005-0000-0000-0000D9010000}"/>
    <cellStyle name="Percent 3 6 2" xfId="633" xr:uid="{00000000-0005-0000-0000-0000DA010000}"/>
    <cellStyle name="Percent 3 7" xfId="495" xr:uid="{00000000-0005-0000-0000-0000DB010000}"/>
    <cellStyle name="Percent 3 8" xfId="781" xr:uid="{00000000-0005-0000-0000-0000DC010000}"/>
    <cellStyle name="Percent 4" xfId="283" xr:uid="{00000000-0005-0000-0000-0000DD010000}"/>
    <cellStyle name="Percent 5" xfId="477" xr:uid="{00000000-0005-0000-0000-0000DE010000}"/>
    <cellStyle name="SAPBEXexcGood3" xfId="64" xr:uid="{00000000-0005-0000-0000-0000DF010000}"/>
    <cellStyle name="SAPBEXstdItem" xfId="65" xr:uid="{00000000-0005-0000-0000-0000E0010000}"/>
    <cellStyle name="Style 1" xfId="121" xr:uid="{00000000-0005-0000-0000-0000E1010000}"/>
    <cellStyle name="Title" xfId="66" builtinId="15" customBuiltin="1"/>
    <cellStyle name="Title 2" xfId="430" xr:uid="{00000000-0005-0000-0000-0000E3010000}"/>
    <cellStyle name="Total" xfId="67" builtinId="25" customBuiltin="1"/>
    <cellStyle name="Total 2" xfId="446" xr:uid="{00000000-0005-0000-0000-0000E5010000}"/>
    <cellStyle name="Warning Text" xfId="68" builtinId="11" customBuiltin="1"/>
    <cellStyle name="Warning Text 2" xfId="443" xr:uid="{00000000-0005-0000-0000-0000E7010000}"/>
    <cellStyle name="アクセント 1" xfId="69" xr:uid="{00000000-0005-0000-0000-0000E8010000}"/>
    <cellStyle name="アクセント 2" xfId="70" xr:uid="{00000000-0005-0000-0000-0000E9010000}"/>
    <cellStyle name="アクセント 3" xfId="71" xr:uid="{00000000-0005-0000-0000-0000EA010000}"/>
    <cellStyle name="アクセント 4" xfId="72" xr:uid="{00000000-0005-0000-0000-0000EB010000}"/>
    <cellStyle name="アクセント 5" xfId="73" xr:uid="{00000000-0005-0000-0000-0000EC010000}"/>
    <cellStyle name="アクセント 6" xfId="74" xr:uid="{00000000-0005-0000-0000-0000ED010000}"/>
    <cellStyle name="スタイル 1" xfId="118" xr:uid="{00000000-0005-0000-0000-0000EE010000}"/>
    <cellStyle name="タイトル" xfId="75" xr:uid="{00000000-0005-0000-0000-0000EF010000}"/>
    <cellStyle name="チェック セル" xfId="76" xr:uid="{00000000-0005-0000-0000-0000F0010000}"/>
    <cellStyle name="どちらでもない" xfId="77" xr:uid="{00000000-0005-0000-0000-0000F1010000}"/>
    <cellStyle name="パーセント 2" xfId="103" xr:uid="{00000000-0005-0000-0000-0000F2010000}"/>
    <cellStyle name="パーセント 2 2" xfId="134" xr:uid="{00000000-0005-0000-0000-0000F3010000}"/>
    <cellStyle name="パーセント 2 2 2" xfId="268" xr:uid="{00000000-0005-0000-0000-0000F4010000}"/>
    <cellStyle name="パーセント 2 2 2 2" xfId="415" xr:uid="{00000000-0005-0000-0000-0000F5010000}"/>
    <cellStyle name="パーセント 2 2 2 2 2" xfId="744" xr:uid="{00000000-0005-0000-0000-0000F6010000}"/>
    <cellStyle name="パーセント 2 2 2 3" xfId="606" xr:uid="{00000000-0005-0000-0000-0000F7010000}"/>
    <cellStyle name="パーセント 2 2 2 4" xfId="892" xr:uid="{00000000-0005-0000-0000-0000F8010000}"/>
    <cellStyle name="パーセント 2 2 3" xfId="234" xr:uid="{00000000-0005-0000-0000-0000F9010000}"/>
    <cellStyle name="パーセント 2 2 3 2" xfId="379" xr:uid="{00000000-0005-0000-0000-0000FA010000}"/>
    <cellStyle name="パーセント 2 2 3 2 2" xfId="710" xr:uid="{00000000-0005-0000-0000-0000FB010000}"/>
    <cellStyle name="パーセント 2 2 3 3" xfId="572" xr:uid="{00000000-0005-0000-0000-0000FC010000}"/>
    <cellStyle name="パーセント 2 2 3 4" xfId="858" xr:uid="{00000000-0005-0000-0000-0000FD010000}"/>
    <cellStyle name="パーセント 2 2 4" xfId="197" xr:uid="{00000000-0005-0000-0000-0000FE010000}"/>
    <cellStyle name="パーセント 2 2 4 2" xfId="342" xr:uid="{00000000-0005-0000-0000-0000FF010000}"/>
    <cellStyle name="パーセント 2 2 4 2 2" xfId="675" xr:uid="{00000000-0005-0000-0000-000000020000}"/>
    <cellStyle name="パーセント 2 2 4 3" xfId="537" xr:uid="{00000000-0005-0000-0000-000001020000}"/>
    <cellStyle name="パーセント 2 2 4 4" xfId="823" xr:uid="{00000000-0005-0000-0000-000002020000}"/>
    <cellStyle name="パーセント 2 2 5" xfId="305" xr:uid="{00000000-0005-0000-0000-000003020000}"/>
    <cellStyle name="パーセント 2 2 5 2" xfId="640" xr:uid="{00000000-0005-0000-0000-000004020000}"/>
    <cellStyle name="パーセント 2 2 6" xfId="502" xr:uid="{00000000-0005-0000-0000-000005020000}"/>
    <cellStyle name="パーセント 2 2 7" xfId="788" xr:uid="{00000000-0005-0000-0000-000006020000}"/>
    <cellStyle name="パーセント 2 3" xfId="252" xr:uid="{00000000-0005-0000-0000-000007020000}"/>
    <cellStyle name="パーセント 2 3 2" xfId="398" xr:uid="{00000000-0005-0000-0000-000008020000}"/>
    <cellStyle name="パーセント 2 3 2 2" xfId="728" xr:uid="{00000000-0005-0000-0000-000009020000}"/>
    <cellStyle name="パーセント 2 3 3" xfId="590" xr:uid="{00000000-0005-0000-0000-00000A020000}"/>
    <cellStyle name="パーセント 2 3 4" xfId="876" xr:uid="{00000000-0005-0000-0000-00000B020000}"/>
    <cellStyle name="パーセント 2 4" xfId="217" xr:uid="{00000000-0005-0000-0000-00000C020000}"/>
    <cellStyle name="パーセント 2 4 2" xfId="362" xr:uid="{00000000-0005-0000-0000-00000D020000}"/>
    <cellStyle name="パーセント 2 4 2 2" xfId="694" xr:uid="{00000000-0005-0000-0000-00000E020000}"/>
    <cellStyle name="パーセント 2 4 3" xfId="556" xr:uid="{00000000-0005-0000-0000-00000F020000}"/>
    <cellStyle name="パーセント 2 4 4" xfId="842" xr:uid="{00000000-0005-0000-0000-000010020000}"/>
    <cellStyle name="パーセント 2 5" xfId="180" xr:uid="{00000000-0005-0000-0000-000011020000}"/>
    <cellStyle name="パーセント 2 5 2" xfId="325" xr:uid="{00000000-0005-0000-0000-000012020000}"/>
    <cellStyle name="パーセント 2 5 2 2" xfId="659" xr:uid="{00000000-0005-0000-0000-000013020000}"/>
    <cellStyle name="パーセント 2 5 3" xfId="521" xr:uid="{00000000-0005-0000-0000-000014020000}"/>
    <cellStyle name="パーセント 2 5 4" xfId="807" xr:uid="{00000000-0005-0000-0000-000015020000}"/>
    <cellStyle name="パーセント 2 6" xfId="288" xr:uid="{00000000-0005-0000-0000-000016020000}"/>
    <cellStyle name="パーセント 2 6 2" xfId="624" xr:uid="{00000000-0005-0000-0000-000017020000}"/>
    <cellStyle name="パーセント 2 7" xfId="486" xr:uid="{00000000-0005-0000-0000-000018020000}"/>
    <cellStyle name="パーセント 2 8" xfId="772" xr:uid="{00000000-0005-0000-0000-000019020000}"/>
    <cellStyle name="メモ" xfId="78" xr:uid="{00000000-0005-0000-0000-00001A020000}"/>
    <cellStyle name="リンク セル" xfId="79" xr:uid="{00000000-0005-0000-0000-00001B020000}"/>
    <cellStyle name="悪い" xfId="82" xr:uid="{00000000-0005-0000-0000-00001E020000}"/>
    <cellStyle name="計算" xfId="89" xr:uid="{00000000-0005-0000-0000-00008B030000}"/>
    <cellStyle name="警告文" xfId="91" xr:uid="{00000000-0005-0000-0000-00008D030000}"/>
    <cellStyle name="桁区切り 2" xfId="117" xr:uid="{00000000-0005-0000-0000-00001F020000}"/>
    <cellStyle name="桁区切り 2 3" xfId="125" xr:uid="{00000000-0005-0000-0000-000020020000}"/>
    <cellStyle name="桁区切り 2 3 2" xfId="120" xr:uid="{00000000-0005-0000-0000-000021020000}"/>
    <cellStyle name="桁区切り 2 3 2 2" xfId="126" xr:uid="{00000000-0005-0000-0000-000022020000}"/>
    <cellStyle name="桁区切り 3 2" xfId="119" xr:uid="{00000000-0005-0000-0000-000023020000}"/>
    <cellStyle name="桁区切り 5" xfId="128" xr:uid="{00000000-0005-0000-0000-000024020000}"/>
    <cellStyle name="桁区切り 5 2" xfId="145" xr:uid="{00000000-0005-0000-0000-000025020000}"/>
    <cellStyle name="桁区切り 5 2 2" xfId="279" xr:uid="{00000000-0005-0000-0000-000026020000}"/>
    <cellStyle name="桁区切り 5 2 2 2" xfId="426" xr:uid="{00000000-0005-0000-0000-000027020000}"/>
    <cellStyle name="桁区切り 5 2 2 2 2" xfId="755" xr:uid="{00000000-0005-0000-0000-000028020000}"/>
    <cellStyle name="桁区切り 5 2 2 3" xfId="617" xr:uid="{00000000-0005-0000-0000-000029020000}"/>
    <cellStyle name="桁区切り 5 2 2 4" xfId="903" xr:uid="{00000000-0005-0000-0000-00002A020000}"/>
    <cellStyle name="桁区切り 5 2 3" xfId="245" xr:uid="{00000000-0005-0000-0000-00002B020000}"/>
    <cellStyle name="桁区切り 5 2 3 2" xfId="390" xr:uid="{00000000-0005-0000-0000-00002C020000}"/>
    <cellStyle name="桁区切り 5 2 3 2 2" xfId="721" xr:uid="{00000000-0005-0000-0000-00002D020000}"/>
    <cellStyle name="桁区切り 5 2 3 3" xfId="583" xr:uid="{00000000-0005-0000-0000-00002E020000}"/>
    <cellStyle name="桁区切り 5 2 3 4" xfId="869" xr:uid="{00000000-0005-0000-0000-00002F020000}"/>
    <cellStyle name="桁区切り 5 2 4" xfId="208" xr:uid="{00000000-0005-0000-0000-000030020000}"/>
    <cellStyle name="桁区切り 5 2 4 2" xfId="353" xr:uid="{00000000-0005-0000-0000-000031020000}"/>
    <cellStyle name="桁区切り 5 2 4 2 2" xfId="686" xr:uid="{00000000-0005-0000-0000-000032020000}"/>
    <cellStyle name="桁区切り 5 2 4 3" xfId="548" xr:uid="{00000000-0005-0000-0000-000033020000}"/>
    <cellStyle name="桁区切り 5 2 4 4" xfId="834" xr:uid="{00000000-0005-0000-0000-000034020000}"/>
    <cellStyle name="桁区切り 5 2 5" xfId="316" xr:uid="{00000000-0005-0000-0000-000035020000}"/>
    <cellStyle name="桁区切り 5 2 5 2" xfId="651" xr:uid="{00000000-0005-0000-0000-000036020000}"/>
    <cellStyle name="桁区切り 5 2 6" xfId="513" xr:uid="{00000000-0005-0000-0000-000037020000}"/>
    <cellStyle name="桁区切り 5 2 7" xfId="799" xr:uid="{00000000-0005-0000-0000-000038020000}"/>
    <cellStyle name="桁区切り 5 3" xfId="262" xr:uid="{00000000-0005-0000-0000-000039020000}"/>
    <cellStyle name="桁区切り 5 3 2" xfId="409" xr:uid="{00000000-0005-0000-0000-00003A020000}"/>
    <cellStyle name="桁区切り 5 3 2 2" xfId="739" xr:uid="{00000000-0005-0000-0000-00003B020000}"/>
    <cellStyle name="桁区切り 5 3 3" xfId="601" xr:uid="{00000000-0005-0000-0000-00003C020000}"/>
    <cellStyle name="桁区切り 5 3 4" xfId="887" xr:uid="{00000000-0005-0000-0000-00003D020000}"/>
    <cellStyle name="桁区切り 5 4" xfId="228" xr:uid="{00000000-0005-0000-0000-00003E020000}"/>
    <cellStyle name="桁区切り 5 4 2" xfId="373" xr:uid="{00000000-0005-0000-0000-00003F020000}"/>
    <cellStyle name="桁区切り 5 4 2 2" xfId="705" xr:uid="{00000000-0005-0000-0000-000040020000}"/>
    <cellStyle name="桁区切り 5 4 3" xfId="567" xr:uid="{00000000-0005-0000-0000-000041020000}"/>
    <cellStyle name="桁区切り 5 4 4" xfId="853" xr:uid="{00000000-0005-0000-0000-000042020000}"/>
    <cellStyle name="桁区切り 5 5" xfId="191" xr:uid="{00000000-0005-0000-0000-000043020000}"/>
    <cellStyle name="桁区切り 5 5 2" xfId="336" xr:uid="{00000000-0005-0000-0000-000044020000}"/>
    <cellStyle name="桁区切り 5 5 2 2" xfId="670" xr:uid="{00000000-0005-0000-0000-000045020000}"/>
    <cellStyle name="桁区切り 5 5 3" xfId="532" xr:uid="{00000000-0005-0000-0000-000046020000}"/>
    <cellStyle name="桁区切り 5 5 4" xfId="818" xr:uid="{00000000-0005-0000-0000-000047020000}"/>
    <cellStyle name="桁区切り 5 6" xfId="299" xr:uid="{00000000-0005-0000-0000-000048020000}"/>
    <cellStyle name="桁区切り 5 6 2" xfId="635" xr:uid="{00000000-0005-0000-0000-000049020000}"/>
    <cellStyle name="桁区切り 5 7" xfId="497" xr:uid="{00000000-0005-0000-0000-00004A020000}"/>
    <cellStyle name="桁区切り 5 8" xfId="783" xr:uid="{00000000-0005-0000-0000-00004B020000}"/>
    <cellStyle name="見出し 1" xfId="85" xr:uid="{00000000-0005-0000-0000-000087030000}"/>
    <cellStyle name="見出し 2" xfId="86" xr:uid="{00000000-0005-0000-0000-000088030000}"/>
    <cellStyle name="見出し 3" xfId="87" xr:uid="{00000000-0005-0000-0000-000089030000}"/>
    <cellStyle name="見出し 4" xfId="88" xr:uid="{00000000-0005-0000-0000-00008A030000}"/>
    <cellStyle name="集計" xfId="92" xr:uid="{00000000-0005-0000-0000-00008E030000}"/>
    <cellStyle name="出力" xfId="81" xr:uid="{00000000-0005-0000-0000-00001D020000}"/>
    <cellStyle name="説明文" xfId="90" xr:uid="{00000000-0005-0000-0000-00008C030000}"/>
    <cellStyle name="入力" xfId="80" xr:uid="{00000000-0005-0000-0000-00001C020000}"/>
    <cellStyle name="標準 10 3" xfId="127" xr:uid="{00000000-0005-0000-0000-00004C020000}"/>
    <cellStyle name="標準 2" xfId="98" xr:uid="{00000000-0005-0000-0000-00004D020000}"/>
    <cellStyle name="標準 2 10" xfId="760" xr:uid="{00000000-0005-0000-0000-00004E020000}"/>
    <cellStyle name="標準 2 11" xfId="480" xr:uid="{00000000-0005-0000-0000-00004F020000}"/>
    <cellStyle name="標準 2 2" xfId="104" xr:uid="{00000000-0005-0000-0000-000050020000}"/>
    <cellStyle name="標準 2 2 2" xfId="109" xr:uid="{00000000-0005-0000-0000-000051020000}"/>
    <cellStyle name="標準 2 2 2 2" xfId="139" xr:uid="{00000000-0005-0000-0000-000052020000}"/>
    <cellStyle name="標準 2 2 2 2 2" xfId="174" xr:uid="{00000000-0005-0000-0000-000053020000}"/>
    <cellStyle name="標準 2 2 2 2 2 2" xfId="282" xr:uid="{00000000-0005-0000-0000-000054020000}"/>
    <cellStyle name="標準 2 2 2 2 2 2 2" xfId="429" xr:uid="{00000000-0005-0000-0000-000055020000}"/>
    <cellStyle name="標準 2 2 2 2 2 2 2 2" xfId="758" xr:uid="{00000000-0005-0000-0000-000056020000}"/>
    <cellStyle name="標準 2 2 2 2 2 2 3" xfId="620" xr:uid="{00000000-0005-0000-0000-000057020000}"/>
    <cellStyle name="標準 2 2 2 2 2 2 4" xfId="906" xr:uid="{00000000-0005-0000-0000-000058020000}"/>
    <cellStyle name="標準 2 2 2 2 2 3" xfId="248" xr:uid="{00000000-0005-0000-0000-000059020000}"/>
    <cellStyle name="標準 2 2 2 2 2 3 2" xfId="393" xr:uid="{00000000-0005-0000-0000-00005A020000}"/>
    <cellStyle name="標準 2 2 2 2 2 3 2 2" xfId="724" xr:uid="{00000000-0005-0000-0000-00005B020000}"/>
    <cellStyle name="標準 2 2 2 2 2 3 3" xfId="586" xr:uid="{00000000-0005-0000-0000-00005C020000}"/>
    <cellStyle name="標準 2 2 2 2 2 3 4" xfId="872" xr:uid="{00000000-0005-0000-0000-00005D020000}"/>
    <cellStyle name="標準 2 2 2 2 2 4" xfId="211" xr:uid="{00000000-0005-0000-0000-00005E020000}"/>
    <cellStyle name="標準 2 2 2 2 2 4 2" xfId="356" xr:uid="{00000000-0005-0000-0000-00005F020000}"/>
    <cellStyle name="標準 2 2 2 2 2 4 2 2" xfId="689" xr:uid="{00000000-0005-0000-0000-000060020000}"/>
    <cellStyle name="標準 2 2 2 2 2 4 3" xfId="551" xr:uid="{00000000-0005-0000-0000-000061020000}"/>
    <cellStyle name="標準 2 2 2 2 2 4 4" xfId="837" xr:uid="{00000000-0005-0000-0000-000062020000}"/>
    <cellStyle name="標準 2 2 2 2 2 5" xfId="319" xr:uid="{00000000-0005-0000-0000-000063020000}"/>
    <cellStyle name="標準 2 2 2 2 2 5 2" xfId="654" xr:uid="{00000000-0005-0000-0000-000064020000}"/>
    <cellStyle name="標準 2 2 2 2 2 6" xfId="516" xr:uid="{00000000-0005-0000-0000-000065020000}"/>
    <cellStyle name="標準 2 2 2 2 2 7" xfId="802" xr:uid="{00000000-0005-0000-0000-000066020000}"/>
    <cellStyle name="標準 2 2 2 2 3" xfId="273" xr:uid="{00000000-0005-0000-0000-000067020000}"/>
    <cellStyle name="標準 2 2 2 2 3 2" xfId="420" xr:uid="{00000000-0005-0000-0000-000068020000}"/>
    <cellStyle name="標準 2 2 2 2 3 2 2" xfId="749" xr:uid="{00000000-0005-0000-0000-000069020000}"/>
    <cellStyle name="標準 2 2 2 2 3 3" xfId="611" xr:uid="{00000000-0005-0000-0000-00006A020000}"/>
    <cellStyle name="標準 2 2 2 2 3 4" xfId="897" xr:uid="{00000000-0005-0000-0000-00006B020000}"/>
    <cellStyle name="標準 2 2 2 2 4" xfId="239" xr:uid="{00000000-0005-0000-0000-00006C020000}"/>
    <cellStyle name="標準 2 2 2 2 4 2" xfId="384" xr:uid="{00000000-0005-0000-0000-00006D020000}"/>
    <cellStyle name="標準 2 2 2 2 4 2 2" xfId="715" xr:uid="{00000000-0005-0000-0000-00006E020000}"/>
    <cellStyle name="標準 2 2 2 2 4 3" xfId="577" xr:uid="{00000000-0005-0000-0000-00006F020000}"/>
    <cellStyle name="標準 2 2 2 2 4 4" xfId="863" xr:uid="{00000000-0005-0000-0000-000070020000}"/>
    <cellStyle name="標準 2 2 2 2 5" xfId="202" xr:uid="{00000000-0005-0000-0000-000071020000}"/>
    <cellStyle name="標準 2 2 2 2 5 2" xfId="347" xr:uid="{00000000-0005-0000-0000-000072020000}"/>
    <cellStyle name="標準 2 2 2 2 5 2 2" xfId="680" xr:uid="{00000000-0005-0000-0000-000073020000}"/>
    <cellStyle name="標準 2 2 2 2 5 3" xfId="542" xr:uid="{00000000-0005-0000-0000-000074020000}"/>
    <cellStyle name="標準 2 2 2 2 5 4" xfId="828" xr:uid="{00000000-0005-0000-0000-000075020000}"/>
    <cellStyle name="標準 2 2 2 2 6" xfId="310" xr:uid="{00000000-0005-0000-0000-000076020000}"/>
    <cellStyle name="標準 2 2 2 2 6 2" xfId="645" xr:uid="{00000000-0005-0000-0000-000077020000}"/>
    <cellStyle name="標準 2 2 2 2 7" xfId="507" xr:uid="{00000000-0005-0000-0000-000078020000}"/>
    <cellStyle name="標準 2 2 2 2 8" xfId="793" xr:uid="{00000000-0005-0000-0000-000079020000}"/>
    <cellStyle name="標準 2 2 2 3" xfId="173" xr:uid="{00000000-0005-0000-0000-00007A020000}"/>
    <cellStyle name="標準 2 2 2 3 2" xfId="281" xr:uid="{00000000-0005-0000-0000-00007B020000}"/>
    <cellStyle name="標準 2 2 2 3 2 2" xfId="428" xr:uid="{00000000-0005-0000-0000-00007C020000}"/>
    <cellStyle name="標準 2 2 2 3 2 2 2" xfId="757" xr:uid="{00000000-0005-0000-0000-00007D020000}"/>
    <cellStyle name="標準 2 2 2 3 2 3" xfId="619" xr:uid="{00000000-0005-0000-0000-00007E020000}"/>
    <cellStyle name="標準 2 2 2 3 2 4" xfId="905" xr:uid="{00000000-0005-0000-0000-00007F020000}"/>
    <cellStyle name="標準 2 2 2 3 3" xfId="247" xr:uid="{00000000-0005-0000-0000-000080020000}"/>
    <cellStyle name="標準 2 2 2 3 3 2" xfId="392" xr:uid="{00000000-0005-0000-0000-000081020000}"/>
    <cellStyle name="標準 2 2 2 3 3 2 2" xfId="723" xr:uid="{00000000-0005-0000-0000-000082020000}"/>
    <cellStyle name="標準 2 2 2 3 3 3" xfId="585" xr:uid="{00000000-0005-0000-0000-000083020000}"/>
    <cellStyle name="標準 2 2 2 3 3 4" xfId="871" xr:uid="{00000000-0005-0000-0000-000084020000}"/>
    <cellStyle name="標準 2 2 2 3 4" xfId="210" xr:uid="{00000000-0005-0000-0000-000085020000}"/>
    <cellStyle name="標準 2 2 2 3 4 2" xfId="355" xr:uid="{00000000-0005-0000-0000-000086020000}"/>
    <cellStyle name="標準 2 2 2 3 4 2 2" xfId="688" xr:uid="{00000000-0005-0000-0000-000087020000}"/>
    <cellStyle name="標準 2 2 2 3 4 3" xfId="550" xr:uid="{00000000-0005-0000-0000-000088020000}"/>
    <cellStyle name="標準 2 2 2 3 4 4" xfId="836" xr:uid="{00000000-0005-0000-0000-000089020000}"/>
    <cellStyle name="標準 2 2 2 3 5" xfId="318" xr:uid="{00000000-0005-0000-0000-00008A020000}"/>
    <cellStyle name="標準 2 2 2 3 5 2" xfId="653" xr:uid="{00000000-0005-0000-0000-00008B020000}"/>
    <cellStyle name="標準 2 2 2 3 6" xfId="515" xr:uid="{00000000-0005-0000-0000-00008C020000}"/>
    <cellStyle name="標準 2 2 2 3 7" xfId="801" xr:uid="{00000000-0005-0000-0000-00008D020000}"/>
    <cellStyle name="標準 2 2 2 4" xfId="257" xr:uid="{00000000-0005-0000-0000-00008E020000}"/>
    <cellStyle name="標準 2 2 2 4 2" xfId="403" xr:uid="{00000000-0005-0000-0000-00008F020000}"/>
    <cellStyle name="標準 2 2 2 4 2 2" xfId="733" xr:uid="{00000000-0005-0000-0000-000090020000}"/>
    <cellStyle name="標準 2 2 2 4 3" xfId="595" xr:uid="{00000000-0005-0000-0000-000091020000}"/>
    <cellStyle name="標準 2 2 2 4 4" xfId="881" xr:uid="{00000000-0005-0000-0000-000092020000}"/>
    <cellStyle name="標準 2 2 2 5" xfId="222" xr:uid="{00000000-0005-0000-0000-000093020000}"/>
    <cellStyle name="標準 2 2 2 5 2" xfId="367" xr:uid="{00000000-0005-0000-0000-000094020000}"/>
    <cellStyle name="標準 2 2 2 5 2 2" xfId="699" xr:uid="{00000000-0005-0000-0000-000095020000}"/>
    <cellStyle name="標準 2 2 2 5 3" xfId="561" xr:uid="{00000000-0005-0000-0000-000096020000}"/>
    <cellStyle name="標準 2 2 2 5 4" xfId="847" xr:uid="{00000000-0005-0000-0000-000097020000}"/>
    <cellStyle name="標準 2 2 2 6" xfId="185" xr:uid="{00000000-0005-0000-0000-000098020000}"/>
    <cellStyle name="標準 2 2 2 6 2" xfId="330" xr:uid="{00000000-0005-0000-0000-000099020000}"/>
    <cellStyle name="標準 2 2 2 6 2 2" xfId="664" xr:uid="{00000000-0005-0000-0000-00009A020000}"/>
    <cellStyle name="標準 2 2 2 6 3" xfId="526" xr:uid="{00000000-0005-0000-0000-00009B020000}"/>
    <cellStyle name="標準 2 2 2 6 4" xfId="812" xr:uid="{00000000-0005-0000-0000-00009C020000}"/>
    <cellStyle name="標準 2 2 2 7" xfId="293" xr:uid="{00000000-0005-0000-0000-00009D020000}"/>
    <cellStyle name="標準 2 2 2 7 2" xfId="629" xr:uid="{00000000-0005-0000-0000-00009E020000}"/>
    <cellStyle name="標準 2 2 2 7 3" xfId="908" xr:uid="{00000000-0005-0000-0000-00009F020000}"/>
    <cellStyle name="標準 2 2 2 8" xfId="491" xr:uid="{00000000-0005-0000-0000-0000A0020000}"/>
    <cellStyle name="標準 2 2 2 8 2" xfId="907" xr:uid="{00000000-0005-0000-0000-0000A1020000}"/>
    <cellStyle name="標準 2 2 2 9" xfId="777" xr:uid="{00000000-0005-0000-0000-0000A2020000}"/>
    <cellStyle name="標準 2 2 3" xfId="135" xr:uid="{00000000-0005-0000-0000-0000A3020000}"/>
    <cellStyle name="標準 2 2 3 2" xfId="269" xr:uid="{00000000-0005-0000-0000-0000A4020000}"/>
    <cellStyle name="標準 2 2 3 2 2" xfId="416" xr:uid="{00000000-0005-0000-0000-0000A5020000}"/>
    <cellStyle name="標準 2 2 3 2 2 2" xfId="745" xr:uid="{00000000-0005-0000-0000-0000A6020000}"/>
    <cellStyle name="標準 2 2 3 2 3" xfId="607" xr:uid="{00000000-0005-0000-0000-0000A7020000}"/>
    <cellStyle name="標準 2 2 3 2 4" xfId="893" xr:uid="{00000000-0005-0000-0000-0000A8020000}"/>
    <cellStyle name="標準 2 2 3 3" xfId="235" xr:uid="{00000000-0005-0000-0000-0000A9020000}"/>
    <cellStyle name="標準 2 2 3 3 2" xfId="380" xr:uid="{00000000-0005-0000-0000-0000AA020000}"/>
    <cellStyle name="標準 2 2 3 3 2 2" xfId="711" xr:uid="{00000000-0005-0000-0000-0000AB020000}"/>
    <cellStyle name="標準 2 2 3 3 3" xfId="573" xr:uid="{00000000-0005-0000-0000-0000AC020000}"/>
    <cellStyle name="標準 2 2 3 3 4" xfId="859" xr:uid="{00000000-0005-0000-0000-0000AD020000}"/>
    <cellStyle name="標準 2 2 3 4" xfId="198" xr:uid="{00000000-0005-0000-0000-0000AE020000}"/>
    <cellStyle name="標準 2 2 3 4 2" xfId="343" xr:uid="{00000000-0005-0000-0000-0000AF020000}"/>
    <cellStyle name="標準 2 2 3 4 2 2" xfId="676" xr:uid="{00000000-0005-0000-0000-0000B0020000}"/>
    <cellStyle name="標準 2 2 3 4 3" xfId="538" xr:uid="{00000000-0005-0000-0000-0000B1020000}"/>
    <cellStyle name="標準 2 2 3 4 4" xfId="824" xr:uid="{00000000-0005-0000-0000-0000B2020000}"/>
    <cellStyle name="標準 2 2 3 5" xfId="306" xr:uid="{00000000-0005-0000-0000-0000B3020000}"/>
    <cellStyle name="標準 2 2 3 5 2" xfId="641" xr:uid="{00000000-0005-0000-0000-0000B4020000}"/>
    <cellStyle name="標準 2 2 3 6" xfId="503" xr:uid="{00000000-0005-0000-0000-0000B5020000}"/>
    <cellStyle name="標準 2 2 3 7" xfId="789" xr:uid="{00000000-0005-0000-0000-0000B6020000}"/>
    <cellStyle name="標準 2 2 4" xfId="253" xr:uid="{00000000-0005-0000-0000-0000B7020000}"/>
    <cellStyle name="標準 2 2 4 2" xfId="399" xr:uid="{00000000-0005-0000-0000-0000B8020000}"/>
    <cellStyle name="標準 2 2 4 2 2" xfId="729" xr:uid="{00000000-0005-0000-0000-0000B9020000}"/>
    <cellStyle name="標準 2 2 4 3" xfId="591" xr:uid="{00000000-0005-0000-0000-0000BA020000}"/>
    <cellStyle name="標準 2 2 4 4" xfId="877" xr:uid="{00000000-0005-0000-0000-0000BB020000}"/>
    <cellStyle name="標準 2 2 5" xfId="218" xr:uid="{00000000-0005-0000-0000-0000BC020000}"/>
    <cellStyle name="標準 2 2 5 2" xfId="363" xr:uid="{00000000-0005-0000-0000-0000BD020000}"/>
    <cellStyle name="標準 2 2 5 2 2" xfId="695" xr:uid="{00000000-0005-0000-0000-0000BE020000}"/>
    <cellStyle name="標準 2 2 5 3" xfId="557" xr:uid="{00000000-0005-0000-0000-0000BF020000}"/>
    <cellStyle name="標準 2 2 5 4" xfId="843" xr:uid="{00000000-0005-0000-0000-0000C0020000}"/>
    <cellStyle name="標準 2 2 6" xfId="181" xr:uid="{00000000-0005-0000-0000-0000C1020000}"/>
    <cellStyle name="標準 2 2 6 2" xfId="326" xr:uid="{00000000-0005-0000-0000-0000C2020000}"/>
    <cellStyle name="標準 2 2 6 2 2" xfId="660" xr:uid="{00000000-0005-0000-0000-0000C3020000}"/>
    <cellStyle name="標準 2 2 6 3" xfId="522" xr:uid="{00000000-0005-0000-0000-0000C4020000}"/>
    <cellStyle name="標準 2 2 6 4" xfId="808" xr:uid="{00000000-0005-0000-0000-0000C5020000}"/>
    <cellStyle name="標準 2 2 7" xfId="289" xr:uid="{00000000-0005-0000-0000-0000C6020000}"/>
    <cellStyle name="標準 2 2 7 2" xfId="625" xr:uid="{00000000-0005-0000-0000-0000C7020000}"/>
    <cellStyle name="標準 2 2 8" xfId="487" xr:uid="{00000000-0005-0000-0000-0000C8020000}"/>
    <cellStyle name="標準 2 2 9" xfId="773" xr:uid="{00000000-0005-0000-0000-0000C9020000}"/>
    <cellStyle name="標準 2 3" xfId="116" xr:uid="{00000000-0005-0000-0000-0000CA020000}"/>
    <cellStyle name="標準 2 4" xfId="130" xr:uid="{00000000-0005-0000-0000-0000CB020000}"/>
    <cellStyle name="標準 2 4 2" xfId="156" xr:uid="{00000000-0005-0000-0000-0000CC020000}"/>
    <cellStyle name="標準 2 4 2 2" xfId="411" xr:uid="{00000000-0005-0000-0000-0000CD020000}"/>
    <cellStyle name="標準 2 4 2 3" xfId="264" xr:uid="{00000000-0005-0000-0000-0000CE020000}"/>
    <cellStyle name="標準 2 4 3" xfId="230" xr:uid="{00000000-0005-0000-0000-0000CF020000}"/>
    <cellStyle name="標準 2 4 3 2" xfId="375" xr:uid="{00000000-0005-0000-0000-0000D0020000}"/>
    <cellStyle name="標準 2 4 3 3" xfId="766" xr:uid="{00000000-0005-0000-0000-0000D1020000}"/>
    <cellStyle name="標準 2 4 4" xfId="193" xr:uid="{00000000-0005-0000-0000-0000D2020000}"/>
    <cellStyle name="標準 2 4 4 2" xfId="338" xr:uid="{00000000-0005-0000-0000-0000D3020000}"/>
    <cellStyle name="標準 2 4 4 3" xfId="763" xr:uid="{00000000-0005-0000-0000-0000D4020000}"/>
    <cellStyle name="標準 2 4 5" xfId="301" xr:uid="{00000000-0005-0000-0000-0000D5020000}"/>
    <cellStyle name="標準 2 4 6" xfId="172" xr:uid="{00000000-0005-0000-0000-0000D6020000}"/>
    <cellStyle name="標準 2 5" xfId="155" xr:uid="{00000000-0005-0000-0000-0000D7020000}"/>
    <cellStyle name="標準 2 5 2" xfId="394" xr:uid="{00000000-0005-0000-0000-0000D8020000}"/>
    <cellStyle name="標準 2 5 3" xfId="249" xr:uid="{00000000-0005-0000-0000-0000D9020000}"/>
    <cellStyle name="標準 2 6" xfId="213" xr:uid="{00000000-0005-0000-0000-0000DA020000}"/>
    <cellStyle name="標準 2 6 2" xfId="358" xr:uid="{00000000-0005-0000-0000-0000DB020000}"/>
    <cellStyle name="標準 2 6 3" xfId="765" xr:uid="{00000000-0005-0000-0000-0000DC020000}"/>
    <cellStyle name="標準 2 7" xfId="176" xr:uid="{00000000-0005-0000-0000-0000DD020000}"/>
    <cellStyle name="標準 2 7 2" xfId="321" xr:uid="{00000000-0005-0000-0000-0000DE020000}"/>
    <cellStyle name="標準 2 7 3" xfId="762" xr:uid="{00000000-0005-0000-0000-0000DF020000}"/>
    <cellStyle name="標準 2 8" xfId="284" xr:uid="{00000000-0005-0000-0000-0000E0020000}"/>
    <cellStyle name="標準 2 9" xfId="170" xr:uid="{00000000-0005-0000-0000-0000E1020000}"/>
    <cellStyle name="標準 3" xfId="102" xr:uid="{00000000-0005-0000-0000-0000E2020000}"/>
    <cellStyle name="標準 3 10" xfId="771" xr:uid="{00000000-0005-0000-0000-0000E3020000}"/>
    <cellStyle name="標準 3 2" xfId="107" xr:uid="{00000000-0005-0000-0000-0000E4020000}"/>
    <cellStyle name="標準 3 2 10" xfId="775" xr:uid="{00000000-0005-0000-0000-0000E5020000}"/>
    <cellStyle name="標準 3 2 2" xfId="114" xr:uid="{00000000-0005-0000-0000-0000E6020000}"/>
    <cellStyle name="標準 3 2 2 2" xfId="144" xr:uid="{00000000-0005-0000-0000-0000E7020000}"/>
    <cellStyle name="標準 3 2 2 2 2" xfId="278" xr:uid="{00000000-0005-0000-0000-0000E8020000}"/>
    <cellStyle name="標準 3 2 2 2 2 2" xfId="425" xr:uid="{00000000-0005-0000-0000-0000E9020000}"/>
    <cellStyle name="標準 3 2 2 2 2 2 2" xfId="754" xr:uid="{00000000-0005-0000-0000-0000EA020000}"/>
    <cellStyle name="標準 3 2 2 2 2 3" xfId="616" xr:uid="{00000000-0005-0000-0000-0000EB020000}"/>
    <cellStyle name="標準 3 2 2 2 2 4" xfId="902" xr:uid="{00000000-0005-0000-0000-0000EC020000}"/>
    <cellStyle name="標準 3 2 2 2 3" xfId="244" xr:uid="{00000000-0005-0000-0000-0000ED020000}"/>
    <cellStyle name="標準 3 2 2 2 3 2" xfId="389" xr:uid="{00000000-0005-0000-0000-0000EE020000}"/>
    <cellStyle name="標準 3 2 2 2 3 2 2" xfId="720" xr:uid="{00000000-0005-0000-0000-0000EF020000}"/>
    <cellStyle name="標準 3 2 2 2 3 3" xfId="582" xr:uid="{00000000-0005-0000-0000-0000F0020000}"/>
    <cellStyle name="標準 3 2 2 2 3 4" xfId="868" xr:uid="{00000000-0005-0000-0000-0000F1020000}"/>
    <cellStyle name="標準 3 2 2 2 4" xfId="207" xr:uid="{00000000-0005-0000-0000-0000F2020000}"/>
    <cellStyle name="標準 3 2 2 2 4 2" xfId="352" xr:uid="{00000000-0005-0000-0000-0000F3020000}"/>
    <cellStyle name="標準 3 2 2 2 4 2 2" xfId="685" xr:uid="{00000000-0005-0000-0000-0000F4020000}"/>
    <cellStyle name="標準 3 2 2 2 4 3" xfId="547" xr:uid="{00000000-0005-0000-0000-0000F5020000}"/>
    <cellStyle name="標準 3 2 2 2 4 4" xfId="833" xr:uid="{00000000-0005-0000-0000-0000F6020000}"/>
    <cellStyle name="標準 3 2 2 2 5" xfId="315" xr:uid="{00000000-0005-0000-0000-0000F7020000}"/>
    <cellStyle name="標準 3 2 2 2 5 2" xfId="650" xr:uid="{00000000-0005-0000-0000-0000F8020000}"/>
    <cellStyle name="標準 3 2 2 2 6" xfId="512" xr:uid="{00000000-0005-0000-0000-0000F9020000}"/>
    <cellStyle name="標準 3 2 2 2 7" xfId="798" xr:uid="{00000000-0005-0000-0000-0000FA020000}"/>
    <cellStyle name="標準 3 2 2 3" xfId="261" xr:uid="{00000000-0005-0000-0000-0000FB020000}"/>
    <cellStyle name="標準 3 2 2 3 2" xfId="408" xr:uid="{00000000-0005-0000-0000-0000FC020000}"/>
    <cellStyle name="標準 3 2 2 3 2 2" xfId="738" xr:uid="{00000000-0005-0000-0000-0000FD020000}"/>
    <cellStyle name="標準 3 2 2 3 3" xfId="600" xr:uid="{00000000-0005-0000-0000-0000FE020000}"/>
    <cellStyle name="標準 3 2 2 3 4" xfId="886" xr:uid="{00000000-0005-0000-0000-0000FF020000}"/>
    <cellStyle name="標準 3 2 2 4" xfId="227" xr:uid="{00000000-0005-0000-0000-000000030000}"/>
    <cellStyle name="標準 3 2 2 4 2" xfId="372" xr:uid="{00000000-0005-0000-0000-000001030000}"/>
    <cellStyle name="標準 3 2 2 4 2 2" xfId="704" xr:uid="{00000000-0005-0000-0000-000002030000}"/>
    <cellStyle name="標準 3 2 2 4 3" xfId="566" xr:uid="{00000000-0005-0000-0000-000003030000}"/>
    <cellStyle name="標準 3 2 2 4 4" xfId="852" xr:uid="{00000000-0005-0000-0000-000004030000}"/>
    <cellStyle name="標準 3 2 2 5" xfId="190" xr:uid="{00000000-0005-0000-0000-000005030000}"/>
    <cellStyle name="標準 3 2 2 5 2" xfId="335" xr:uid="{00000000-0005-0000-0000-000006030000}"/>
    <cellStyle name="標準 3 2 2 5 2 2" xfId="669" xr:uid="{00000000-0005-0000-0000-000007030000}"/>
    <cellStyle name="標準 3 2 2 5 3" xfId="531" xr:uid="{00000000-0005-0000-0000-000008030000}"/>
    <cellStyle name="標準 3 2 2 5 4" xfId="817" xr:uid="{00000000-0005-0000-0000-000009030000}"/>
    <cellStyle name="標準 3 2 2 6" xfId="298" xr:uid="{00000000-0005-0000-0000-00000A030000}"/>
    <cellStyle name="標準 3 2 2 6 2" xfId="634" xr:uid="{00000000-0005-0000-0000-00000B030000}"/>
    <cellStyle name="標準 3 2 2 7" xfId="496" xr:uid="{00000000-0005-0000-0000-00000C030000}"/>
    <cellStyle name="標準 3 2 2 8" xfId="782" xr:uid="{00000000-0005-0000-0000-00000D030000}"/>
    <cellStyle name="標準 3 2 3" xfId="122" xr:uid="{00000000-0005-0000-0000-00000E030000}"/>
    <cellStyle name="標準 3 2 4" xfId="137" xr:uid="{00000000-0005-0000-0000-00000F030000}"/>
    <cellStyle name="標準 3 2 4 2" xfId="271" xr:uid="{00000000-0005-0000-0000-000010030000}"/>
    <cellStyle name="標準 3 2 4 2 2" xfId="418" xr:uid="{00000000-0005-0000-0000-000011030000}"/>
    <cellStyle name="標準 3 2 4 2 2 2" xfId="747" xr:uid="{00000000-0005-0000-0000-000012030000}"/>
    <cellStyle name="標準 3 2 4 2 3" xfId="609" xr:uid="{00000000-0005-0000-0000-000013030000}"/>
    <cellStyle name="標準 3 2 4 2 4" xfId="895" xr:uid="{00000000-0005-0000-0000-000014030000}"/>
    <cellStyle name="標準 3 2 4 3" xfId="237" xr:uid="{00000000-0005-0000-0000-000015030000}"/>
    <cellStyle name="標準 3 2 4 3 2" xfId="382" xr:uid="{00000000-0005-0000-0000-000016030000}"/>
    <cellStyle name="標準 3 2 4 3 2 2" xfId="713" xr:uid="{00000000-0005-0000-0000-000017030000}"/>
    <cellStyle name="標準 3 2 4 3 3" xfId="575" xr:uid="{00000000-0005-0000-0000-000018030000}"/>
    <cellStyle name="標準 3 2 4 3 4" xfId="861" xr:uid="{00000000-0005-0000-0000-000019030000}"/>
    <cellStyle name="標準 3 2 4 4" xfId="200" xr:uid="{00000000-0005-0000-0000-00001A030000}"/>
    <cellStyle name="標準 3 2 4 4 2" xfId="345" xr:uid="{00000000-0005-0000-0000-00001B030000}"/>
    <cellStyle name="標準 3 2 4 4 2 2" xfId="678" xr:uid="{00000000-0005-0000-0000-00001C030000}"/>
    <cellStyle name="標準 3 2 4 4 3" xfId="540" xr:uid="{00000000-0005-0000-0000-00001D030000}"/>
    <cellStyle name="標準 3 2 4 4 4" xfId="826" xr:uid="{00000000-0005-0000-0000-00001E030000}"/>
    <cellStyle name="標準 3 2 4 5" xfId="308" xr:uid="{00000000-0005-0000-0000-00001F030000}"/>
    <cellStyle name="標準 3 2 4 5 2" xfId="643" xr:uid="{00000000-0005-0000-0000-000020030000}"/>
    <cellStyle name="標準 3 2 4 6" xfId="505" xr:uid="{00000000-0005-0000-0000-000021030000}"/>
    <cellStyle name="標準 3 2 4 7" xfId="791" xr:uid="{00000000-0005-0000-0000-000022030000}"/>
    <cellStyle name="標準 3 2 5" xfId="255" xr:uid="{00000000-0005-0000-0000-000023030000}"/>
    <cellStyle name="標準 3 2 5 2" xfId="401" xr:uid="{00000000-0005-0000-0000-000024030000}"/>
    <cellStyle name="標準 3 2 5 2 2" xfId="731" xr:uid="{00000000-0005-0000-0000-000025030000}"/>
    <cellStyle name="標準 3 2 5 3" xfId="593" xr:uid="{00000000-0005-0000-0000-000026030000}"/>
    <cellStyle name="標準 3 2 5 4" xfId="879" xr:uid="{00000000-0005-0000-0000-000027030000}"/>
    <cellStyle name="標準 3 2 6" xfId="220" xr:uid="{00000000-0005-0000-0000-000028030000}"/>
    <cellStyle name="標準 3 2 6 2" xfId="365" xr:uid="{00000000-0005-0000-0000-000029030000}"/>
    <cellStyle name="標準 3 2 6 2 2" xfId="697" xr:uid="{00000000-0005-0000-0000-00002A030000}"/>
    <cellStyle name="標準 3 2 6 3" xfId="559" xr:uid="{00000000-0005-0000-0000-00002B030000}"/>
    <cellStyle name="標準 3 2 6 4" xfId="845" xr:uid="{00000000-0005-0000-0000-00002C030000}"/>
    <cellStyle name="標準 3 2 7" xfId="183" xr:uid="{00000000-0005-0000-0000-00002D030000}"/>
    <cellStyle name="標準 3 2 7 2" xfId="328" xr:uid="{00000000-0005-0000-0000-00002E030000}"/>
    <cellStyle name="標準 3 2 7 2 2" xfId="662" xr:uid="{00000000-0005-0000-0000-00002F030000}"/>
    <cellStyle name="標準 3 2 7 3" xfId="524" xr:uid="{00000000-0005-0000-0000-000030030000}"/>
    <cellStyle name="標準 3 2 7 4" xfId="810" xr:uid="{00000000-0005-0000-0000-000031030000}"/>
    <cellStyle name="標準 3 2 8" xfId="291" xr:uid="{00000000-0005-0000-0000-000032030000}"/>
    <cellStyle name="標準 3 2 8 2" xfId="627" xr:uid="{00000000-0005-0000-0000-000033030000}"/>
    <cellStyle name="標準 3 2 9" xfId="489" xr:uid="{00000000-0005-0000-0000-000034030000}"/>
    <cellStyle name="標準 3 3" xfId="124" xr:uid="{00000000-0005-0000-0000-000035030000}"/>
    <cellStyle name="標準 3 4" xfId="133" xr:uid="{00000000-0005-0000-0000-000036030000}"/>
    <cellStyle name="標準 3 4 2" xfId="267" xr:uid="{00000000-0005-0000-0000-000037030000}"/>
    <cellStyle name="標準 3 4 2 2" xfId="414" xr:uid="{00000000-0005-0000-0000-000038030000}"/>
    <cellStyle name="標準 3 4 2 2 2" xfId="743" xr:uid="{00000000-0005-0000-0000-000039030000}"/>
    <cellStyle name="標準 3 4 2 3" xfId="605" xr:uid="{00000000-0005-0000-0000-00003A030000}"/>
    <cellStyle name="標準 3 4 2 4" xfId="891" xr:uid="{00000000-0005-0000-0000-00003B030000}"/>
    <cellStyle name="標準 3 4 3" xfId="233" xr:uid="{00000000-0005-0000-0000-00003C030000}"/>
    <cellStyle name="標準 3 4 3 2" xfId="378" xr:uid="{00000000-0005-0000-0000-00003D030000}"/>
    <cellStyle name="標準 3 4 3 2 2" xfId="709" xr:uid="{00000000-0005-0000-0000-00003E030000}"/>
    <cellStyle name="標準 3 4 3 3" xfId="571" xr:uid="{00000000-0005-0000-0000-00003F030000}"/>
    <cellStyle name="標準 3 4 3 4" xfId="857" xr:uid="{00000000-0005-0000-0000-000040030000}"/>
    <cellStyle name="標準 3 4 4" xfId="196" xr:uid="{00000000-0005-0000-0000-000041030000}"/>
    <cellStyle name="標準 3 4 4 2" xfId="341" xr:uid="{00000000-0005-0000-0000-000042030000}"/>
    <cellStyle name="標準 3 4 4 2 2" xfId="674" xr:uid="{00000000-0005-0000-0000-000043030000}"/>
    <cellStyle name="標準 3 4 4 3" xfId="536" xr:uid="{00000000-0005-0000-0000-000044030000}"/>
    <cellStyle name="標準 3 4 4 4" xfId="822" xr:uid="{00000000-0005-0000-0000-000045030000}"/>
    <cellStyle name="標準 3 4 5" xfId="304" xr:uid="{00000000-0005-0000-0000-000046030000}"/>
    <cellStyle name="標準 3 4 5 2" xfId="639" xr:uid="{00000000-0005-0000-0000-000047030000}"/>
    <cellStyle name="標準 3 4 6" xfId="501" xr:uid="{00000000-0005-0000-0000-000048030000}"/>
    <cellStyle name="標準 3 4 7" xfId="787" xr:uid="{00000000-0005-0000-0000-000049030000}"/>
    <cellStyle name="標準 3 5" xfId="251" xr:uid="{00000000-0005-0000-0000-00004A030000}"/>
    <cellStyle name="標準 3 5 2" xfId="397" xr:uid="{00000000-0005-0000-0000-00004B030000}"/>
    <cellStyle name="標準 3 5 2 2" xfId="727" xr:uid="{00000000-0005-0000-0000-00004C030000}"/>
    <cellStyle name="標準 3 5 3" xfId="589" xr:uid="{00000000-0005-0000-0000-00004D030000}"/>
    <cellStyle name="標準 3 5 4" xfId="875" xr:uid="{00000000-0005-0000-0000-00004E030000}"/>
    <cellStyle name="標準 3 6" xfId="216" xr:uid="{00000000-0005-0000-0000-00004F030000}"/>
    <cellStyle name="標準 3 6 2" xfId="361" xr:uid="{00000000-0005-0000-0000-000050030000}"/>
    <cellStyle name="標準 3 6 2 2" xfId="693" xr:uid="{00000000-0005-0000-0000-000051030000}"/>
    <cellStyle name="標準 3 6 3" xfId="555" xr:uid="{00000000-0005-0000-0000-000052030000}"/>
    <cellStyle name="標準 3 6 4" xfId="841" xr:uid="{00000000-0005-0000-0000-000053030000}"/>
    <cellStyle name="標準 3 7" xfId="179" xr:uid="{00000000-0005-0000-0000-000054030000}"/>
    <cellStyle name="標準 3 7 2" xfId="324" xr:uid="{00000000-0005-0000-0000-000055030000}"/>
    <cellStyle name="標準 3 7 2 2" xfId="658" xr:uid="{00000000-0005-0000-0000-000056030000}"/>
    <cellStyle name="標準 3 7 3" xfId="520" xr:uid="{00000000-0005-0000-0000-000057030000}"/>
    <cellStyle name="標準 3 7 4" xfId="806" xr:uid="{00000000-0005-0000-0000-000058030000}"/>
    <cellStyle name="標準 3 8" xfId="287" xr:uid="{00000000-0005-0000-0000-000059030000}"/>
    <cellStyle name="標準 3 8 2" xfId="623" xr:uid="{00000000-0005-0000-0000-00005A030000}"/>
    <cellStyle name="標準 3 9" xfId="479" xr:uid="{00000000-0005-0000-0000-00005B030000}"/>
    <cellStyle name="標準 7" xfId="129" xr:uid="{00000000-0005-0000-0000-00005C030000}"/>
    <cellStyle name="標準 7 2" xfId="146" xr:uid="{00000000-0005-0000-0000-00005D030000}"/>
    <cellStyle name="標準 7 2 2" xfId="280" xr:uid="{00000000-0005-0000-0000-00005E030000}"/>
    <cellStyle name="標準 7 2 2 2" xfId="427" xr:uid="{00000000-0005-0000-0000-00005F030000}"/>
    <cellStyle name="標準 7 2 2 2 2" xfId="756" xr:uid="{00000000-0005-0000-0000-000060030000}"/>
    <cellStyle name="標準 7 2 2 3" xfId="618" xr:uid="{00000000-0005-0000-0000-000061030000}"/>
    <cellStyle name="標準 7 2 2 4" xfId="904" xr:uid="{00000000-0005-0000-0000-000062030000}"/>
    <cellStyle name="標準 7 2 3" xfId="246" xr:uid="{00000000-0005-0000-0000-000063030000}"/>
    <cellStyle name="標準 7 2 3 2" xfId="391" xr:uid="{00000000-0005-0000-0000-000064030000}"/>
    <cellStyle name="標準 7 2 3 2 2" xfId="722" xr:uid="{00000000-0005-0000-0000-000065030000}"/>
    <cellStyle name="標準 7 2 3 3" xfId="584" xr:uid="{00000000-0005-0000-0000-000066030000}"/>
    <cellStyle name="標準 7 2 3 4" xfId="870" xr:uid="{00000000-0005-0000-0000-000067030000}"/>
    <cellStyle name="標準 7 2 4" xfId="209" xr:uid="{00000000-0005-0000-0000-000068030000}"/>
    <cellStyle name="標準 7 2 4 2" xfId="354" xr:uid="{00000000-0005-0000-0000-000069030000}"/>
    <cellStyle name="標準 7 2 4 2 2" xfId="687" xr:uid="{00000000-0005-0000-0000-00006A030000}"/>
    <cellStyle name="標準 7 2 4 3" xfId="549" xr:uid="{00000000-0005-0000-0000-00006B030000}"/>
    <cellStyle name="標準 7 2 4 4" xfId="835" xr:uid="{00000000-0005-0000-0000-00006C030000}"/>
    <cellStyle name="標準 7 2 5" xfId="317" xr:uid="{00000000-0005-0000-0000-00006D030000}"/>
    <cellStyle name="標準 7 2 5 2" xfId="652" xr:uid="{00000000-0005-0000-0000-00006E030000}"/>
    <cellStyle name="標準 7 2 6" xfId="514" xr:uid="{00000000-0005-0000-0000-00006F030000}"/>
    <cellStyle name="標準 7 2 7" xfId="800" xr:uid="{00000000-0005-0000-0000-000070030000}"/>
    <cellStyle name="標準 7 3" xfId="263" xr:uid="{00000000-0005-0000-0000-000071030000}"/>
    <cellStyle name="標準 7 3 2" xfId="410" xr:uid="{00000000-0005-0000-0000-000072030000}"/>
    <cellStyle name="標準 7 3 2 2" xfId="740" xr:uid="{00000000-0005-0000-0000-000073030000}"/>
    <cellStyle name="標準 7 3 3" xfId="602" xr:uid="{00000000-0005-0000-0000-000074030000}"/>
    <cellStyle name="標準 7 3 4" xfId="888" xr:uid="{00000000-0005-0000-0000-000075030000}"/>
    <cellStyle name="標準 7 4" xfId="229" xr:uid="{00000000-0005-0000-0000-000076030000}"/>
    <cellStyle name="標準 7 4 2" xfId="374" xr:uid="{00000000-0005-0000-0000-000077030000}"/>
    <cellStyle name="標準 7 4 2 2" xfId="706" xr:uid="{00000000-0005-0000-0000-000078030000}"/>
    <cellStyle name="標準 7 4 3" xfId="568" xr:uid="{00000000-0005-0000-0000-000079030000}"/>
    <cellStyle name="標準 7 4 4" xfId="854" xr:uid="{00000000-0005-0000-0000-00007A030000}"/>
    <cellStyle name="標準 7 5" xfId="192" xr:uid="{00000000-0005-0000-0000-00007B030000}"/>
    <cellStyle name="標準 7 5 2" xfId="337" xr:uid="{00000000-0005-0000-0000-00007C030000}"/>
    <cellStyle name="標準 7 5 2 2" xfId="671" xr:uid="{00000000-0005-0000-0000-00007D030000}"/>
    <cellStyle name="標準 7 5 3" xfId="533" xr:uid="{00000000-0005-0000-0000-00007E030000}"/>
    <cellStyle name="標準 7 5 4" xfId="819" xr:uid="{00000000-0005-0000-0000-00007F030000}"/>
    <cellStyle name="標準 7 6" xfId="300" xr:uid="{00000000-0005-0000-0000-000080030000}"/>
    <cellStyle name="標準 7 6 2" xfId="636" xr:uid="{00000000-0005-0000-0000-000081030000}"/>
    <cellStyle name="標準 7 7" xfId="498" xr:uid="{00000000-0005-0000-0000-000082030000}"/>
    <cellStyle name="標準 7 8" xfId="784" xr:uid="{00000000-0005-0000-0000-000083030000}"/>
    <cellStyle name="標準 8" xfId="123" xr:uid="{00000000-0005-0000-0000-000084030000}"/>
    <cellStyle name="標準_Sheet1" xfId="83" xr:uid="{00000000-0005-0000-0000-000085030000}"/>
    <cellStyle name="良い" xfId="84" xr:uid="{00000000-0005-0000-0000-00008603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FF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99CC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FFFF"/>
      <color rgb="FF66FF99"/>
      <color rgb="FFFFFF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1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externalLink" Target="externalLinks/externalLink11.xml"/><Relationship Id="rId16" Type="http://schemas.openxmlformats.org/officeDocument/2006/relationships/worksheet" Target="worksheets/sheet16.xml"/><Relationship Id="rId107" Type="http://schemas.openxmlformats.org/officeDocument/2006/relationships/externalLink" Target="externalLinks/externalLink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1.xml"/><Relationship Id="rId123" Type="http://schemas.openxmlformats.org/officeDocument/2006/relationships/externalLink" Target="externalLinks/externalLink22.xml"/><Relationship Id="rId128" Type="http://schemas.openxmlformats.org/officeDocument/2006/relationships/externalLink" Target="externalLinks/externalLink27.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externalLink" Target="externalLinks/externalLink4.xml"/><Relationship Id="rId113" Type="http://schemas.openxmlformats.org/officeDocument/2006/relationships/externalLink" Target="externalLinks/externalLink12.xml"/><Relationship Id="rId118" Type="http://schemas.openxmlformats.org/officeDocument/2006/relationships/externalLink" Target="externalLinks/externalLink17.xml"/><Relationship Id="rId126" Type="http://schemas.openxmlformats.org/officeDocument/2006/relationships/externalLink" Target="externalLinks/externalLink2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externalLink" Target="externalLinks/externalLink2.xml"/><Relationship Id="rId108" Type="http://schemas.openxmlformats.org/officeDocument/2006/relationships/externalLink" Target="externalLinks/externalLink7.xml"/><Relationship Id="rId116" Type="http://schemas.openxmlformats.org/officeDocument/2006/relationships/externalLink" Target="externalLinks/externalLink15.xml"/><Relationship Id="rId124" Type="http://schemas.openxmlformats.org/officeDocument/2006/relationships/externalLink" Target="externalLinks/externalLink23.xml"/><Relationship Id="rId12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externalLink" Target="externalLinks/externalLink10.xml"/><Relationship Id="rId13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externalLink" Target="externalLinks/externalLink5.xml"/><Relationship Id="rId114" Type="http://schemas.openxmlformats.org/officeDocument/2006/relationships/externalLink" Target="externalLinks/externalLink13.xml"/><Relationship Id="rId119" Type="http://schemas.openxmlformats.org/officeDocument/2006/relationships/externalLink" Target="externalLinks/externalLink18.xml"/><Relationship Id="rId127" Type="http://schemas.openxmlformats.org/officeDocument/2006/relationships/externalLink" Target="externalLinks/externalLink2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21.xml"/><Relationship Id="rId13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8.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externalLink" Target="externalLinks/externalLink3.xml"/><Relationship Id="rId120" Type="http://schemas.openxmlformats.org/officeDocument/2006/relationships/externalLink" Target="externalLinks/externalLink19.xml"/><Relationship Id="rId125" Type="http://schemas.openxmlformats.org/officeDocument/2006/relationships/externalLink" Target="externalLinks/externalLink2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9.xml"/><Relationship Id="rId115" Type="http://schemas.openxmlformats.org/officeDocument/2006/relationships/externalLink" Target="externalLinks/externalLink14.xml"/><Relationship Id="rId131"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238125</xdr:colOff>
      <xdr:row>1</xdr:row>
      <xdr:rowOff>28575</xdr:rowOff>
    </xdr:from>
    <xdr:to>
      <xdr:col>2</xdr:col>
      <xdr:colOff>514350</xdr:colOff>
      <xdr:row>13</xdr:row>
      <xdr:rowOff>38100</xdr:rowOff>
    </xdr:to>
    <xdr:sp macro="" textlink="">
      <xdr:nvSpPr>
        <xdr:cNvPr id="1031" name="Text Box 7">
          <a:extLst>
            <a:ext uri="{FF2B5EF4-FFF2-40B4-BE49-F238E27FC236}">
              <a16:creationId xmlns:a16="http://schemas.microsoft.com/office/drawing/2014/main" id="{00000000-0008-0000-0000-000007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15</xdr:col>
      <xdr:colOff>542925</xdr:colOff>
      <xdr:row>2</xdr:row>
      <xdr:rowOff>200025</xdr:rowOff>
    </xdr:from>
    <xdr:to>
      <xdr:col>20</xdr:col>
      <xdr:colOff>676275</xdr:colOff>
      <xdr:row>14</xdr:row>
      <xdr:rowOff>47625</xdr:rowOff>
    </xdr:to>
    <xdr:sp macro="" textlink="">
      <xdr:nvSpPr>
        <xdr:cNvPr id="21818784" name="Text 7">
          <a:extLst>
            <a:ext uri="{FF2B5EF4-FFF2-40B4-BE49-F238E27FC236}">
              <a16:creationId xmlns:a16="http://schemas.microsoft.com/office/drawing/2014/main" id="{00000000-0008-0000-0000-0000A0ED4C01}"/>
            </a:ext>
          </a:extLst>
        </xdr:cNvPr>
        <xdr:cNvSpPr txBox="1">
          <a:spLocks noChangeArrowheads="1"/>
        </xdr:cNvSpPr>
      </xdr:nvSpPr>
      <xdr:spPr bwMode="auto">
        <a:xfrm>
          <a:off x="10296525" y="0"/>
          <a:ext cx="1752600"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66675</xdr:colOff>
      <xdr:row>10</xdr:row>
      <xdr:rowOff>0</xdr:rowOff>
    </xdr:from>
    <xdr:to>
      <xdr:col>10</xdr:col>
      <xdr:colOff>371475</xdr:colOff>
      <xdr:row>13</xdr:row>
      <xdr:rowOff>0</xdr:rowOff>
    </xdr:to>
    <xdr:sp macro="" textlink="">
      <xdr:nvSpPr>
        <xdr:cNvPr id="21818785" name="Line 14">
          <a:extLst>
            <a:ext uri="{FF2B5EF4-FFF2-40B4-BE49-F238E27FC236}">
              <a16:creationId xmlns:a16="http://schemas.microsoft.com/office/drawing/2014/main" id="{00000000-0008-0000-0000-0000A1ED4C01}"/>
            </a:ext>
          </a:extLst>
        </xdr:cNvPr>
        <xdr:cNvSpPr>
          <a:spLocks noChangeShapeType="1"/>
        </xdr:cNvSpPr>
      </xdr:nvSpPr>
      <xdr:spPr bwMode="auto">
        <a:xfrm flipV="1">
          <a:off x="8296275" y="0"/>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57</xdr:row>
      <xdr:rowOff>0</xdr:rowOff>
    </xdr:from>
    <xdr:to>
      <xdr:col>2</xdr:col>
      <xdr:colOff>723900</xdr:colOff>
      <xdr:row>59</xdr:row>
      <xdr:rowOff>104775</xdr:rowOff>
    </xdr:to>
    <xdr:sp macro="" textlink="">
      <xdr:nvSpPr>
        <xdr:cNvPr id="1039" name="Text Box 15">
          <a:extLst>
            <a:ext uri="{FF2B5EF4-FFF2-40B4-BE49-F238E27FC236}">
              <a16:creationId xmlns:a16="http://schemas.microsoft.com/office/drawing/2014/main" id="{00000000-0008-0000-0000-00000F040000}"/>
            </a:ext>
          </a:extLst>
        </xdr:cNvPr>
        <xdr:cNvSpPr txBox="1">
          <a:spLocks noChangeArrowheads="1"/>
        </xdr:cNvSpPr>
      </xdr:nvSpPr>
      <xdr:spPr bwMode="auto">
        <a:xfrm>
          <a:off x="38100" y="6657975"/>
          <a:ext cx="3067050" cy="1047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Note :</a:t>
          </a: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238125</xdr:colOff>
      <xdr:row>1</xdr:row>
      <xdr:rowOff>28575</xdr:rowOff>
    </xdr:from>
    <xdr:to>
      <xdr:col>2</xdr:col>
      <xdr:colOff>514350</xdr:colOff>
      <xdr:row>13</xdr:row>
      <xdr:rowOff>38100</xdr:rowOff>
    </xdr:to>
    <xdr:sp macro="" textlink="">
      <xdr:nvSpPr>
        <xdr:cNvPr id="1041" name="Text Box 17">
          <a:extLst>
            <a:ext uri="{FF2B5EF4-FFF2-40B4-BE49-F238E27FC236}">
              <a16:creationId xmlns:a16="http://schemas.microsoft.com/office/drawing/2014/main" id="{00000000-0008-0000-0000-000011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238125</xdr:colOff>
      <xdr:row>0</xdr:row>
      <xdr:rowOff>3175</xdr:rowOff>
    </xdr:from>
    <xdr:to>
      <xdr:col>2</xdr:col>
      <xdr:colOff>514350</xdr:colOff>
      <xdr:row>0</xdr:row>
      <xdr:rowOff>3175</xdr:rowOff>
    </xdr:to>
    <xdr:sp macro="" textlink="">
      <xdr:nvSpPr>
        <xdr:cNvPr id="1031" name="Text Box 7">
          <a:extLst>
            <a:ext uri="{FF2B5EF4-FFF2-40B4-BE49-F238E27FC236}">
              <a16:creationId xmlns:a16="http://schemas.microsoft.com/office/drawing/2014/main" id="{00000000-0008-0000-0100-000007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15</xdr:col>
      <xdr:colOff>542925</xdr:colOff>
      <xdr:row>0</xdr:row>
      <xdr:rowOff>0</xdr:rowOff>
    </xdr:from>
    <xdr:to>
      <xdr:col>20</xdr:col>
      <xdr:colOff>676275</xdr:colOff>
      <xdr:row>0</xdr:row>
      <xdr:rowOff>0</xdr:rowOff>
    </xdr:to>
    <xdr:sp macro="" textlink="">
      <xdr:nvSpPr>
        <xdr:cNvPr id="21819808" name="Text 7">
          <a:extLst>
            <a:ext uri="{FF2B5EF4-FFF2-40B4-BE49-F238E27FC236}">
              <a16:creationId xmlns:a16="http://schemas.microsoft.com/office/drawing/2014/main" id="{00000000-0008-0000-0100-0000A0F14C01}"/>
            </a:ext>
          </a:extLst>
        </xdr:cNvPr>
        <xdr:cNvSpPr txBox="1">
          <a:spLocks noChangeArrowheads="1"/>
        </xdr:cNvSpPr>
      </xdr:nvSpPr>
      <xdr:spPr bwMode="auto">
        <a:xfrm>
          <a:off x="14049375" y="0"/>
          <a:ext cx="356235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66675</xdr:colOff>
      <xdr:row>0</xdr:row>
      <xdr:rowOff>0</xdr:rowOff>
    </xdr:from>
    <xdr:to>
      <xdr:col>10</xdr:col>
      <xdr:colOff>371475</xdr:colOff>
      <xdr:row>0</xdr:row>
      <xdr:rowOff>0</xdr:rowOff>
    </xdr:to>
    <xdr:sp macro="" textlink="">
      <xdr:nvSpPr>
        <xdr:cNvPr id="21819809" name="Line 14">
          <a:extLst>
            <a:ext uri="{FF2B5EF4-FFF2-40B4-BE49-F238E27FC236}">
              <a16:creationId xmlns:a16="http://schemas.microsoft.com/office/drawing/2014/main" id="{00000000-0008-0000-0100-0000A1F14C01}"/>
            </a:ext>
          </a:extLst>
        </xdr:cNvPr>
        <xdr:cNvSpPr>
          <a:spLocks noChangeShapeType="1"/>
        </xdr:cNvSpPr>
      </xdr:nvSpPr>
      <xdr:spPr bwMode="auto">
        <a:xfrm flipV="1">
          <a:off x="10144125" y="0"/>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0</xdr:row>
      <xdr:rowOff>3175</xdr:rowOff>
    </xdr:from>
    <xdr:to>
      <xdr:col>3</xdr:col>
      <xdr:colOff>3175</xdr:colOff>
      <xdr:row>0</xdr:row>
      <xdr:rowOff>3175</xdr:rowOff>
    </xdr:to>
    <xdr:sp macro="" textlink="">
      <xdr:nvSpPr>
        <xdr:cNvPr id="1039" name="Text Box 15">
          <a:extLst>
            <a:ext uri="{FF2B5EF4-FFF2-40B4-BE49-F238E27FC236}">
              <a16:creationId xmlns:a16="http://schemas.microsoft.com/office/drawing/2014/main" id="{00000000-0008-0000-0100-00000F040000}"/>
            </a:ext>
          </a:extLst>
        </xdr:cNvPr>
        <xdr:cNvSpPr txBox="1">
          <a:spLocks noChangeArrowheads="1"/>
        </xdr:cNvSpPr>
      </xdr:nvSpPr>
      <xdr:spPr bwMode="auto">
        <a:xfrm>
          <a:off x="38100" y="6657975"/>
          <a:ext cx="3067050" cy="1047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Note :</a:t>
          </a: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238125</xdr:colOff>
      <xdr:row>0</xdr:row>
      <xdr:rowOff>3175</xdr:rowOff>
    </xdr:from>
    <xdr:to>
      <xdr:col>2</xdr:col>
      <xdr:colOff>514350</xdr:colOff>
      <xdr:row>0</xdr:row>
      <xdr:rowOff>3175</xdr:rowOff>
    </xdr:to>
    <xdr:sp macro="" textlink="">
      <xdr:nvSpPr>
        <xdr:cNvPr id="1041" name="Text Box 17">
          <a:extLst>
            <a:ext uri="{FF2B5EF4-FFF2-40B4-BE49-F238E27FC236}">
              <a16:creationId xmlns:a16="http://schemas.microsoft.com/office/drawing/2014/main" id="{00000000-0008-0000-0100-000011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300-000002000000}"/>
            </a:ext>
          </a:extLst>
        </xdr:cNvPr>
        <xdr:cNvSpPr>
          <a:spLocks noChangeShapeType="1"/>
        </xdr:cNvSpPr>
      </xdr:nvSpPr>
      <xdr:spPr bwMode="auto">
        <a:xfrm flipV="1">
          <a:off x="5162550"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300-000003000000}"/>
            </a:ext>
          </a:extLst>
        </xdr:cNvPr>
        <xdr:cNvSpPr>
          <a:spLocks noChangeShapeType="1"/>
        </xdr:cNvSpPr>
      </xdr:nvSpPr>
      <xdr:spPr bwMode="auto">
        <a:xfrm flipV="1">
          <a:off x="3324225" y="2276475"/>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300-000004000000}"/>
            </a:ext>
          </a:extLst>
        </xdr:cNvPr>
        <xdr:cNvSpPr>
          <a:spLocks noChangeShapeType="1"/>
        </xdr:cNvSpPr>
      </xdr:nvSpPr>
      <xdr:spPr bwMode="auto">
        <a:xfrm flipV="1">
          <a:off x="5372100" y="2276475"/>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300-000005000000}"/>
            </a:ext>
          </a:extLst>
        </xdr:cNvPr>
        <xdr:cNvSpPr>
          <a:spLocks noChangeShapeType="1"/>
        </xdr:cNvSpPr>
      </xdr:nvSpPr>
      <xdr:spPr bwMode="auto">
        <a:xfrm flipV="1">
          <a:off x="62007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300-000006000000}"/>
            </a:ext>
          </a:extLst>
        </xdr:cNvPr>
        <xdr:cNvSpPr>
          <a:spLocks noChangeShapeType="1"/>
        </xdr:cNvSpPr>
      </xdr:nvSpPr>
      <xdr:spPr bwMode="auto">
        <a:xfrm flipV="1">
          <a:off x="64293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300-000007000000}"/>
            </a:ext>
          </a:extLst>
        </xdr:cNvPr>
        <xdr:cNvSpPr>
          <a:spLocks noChangeShapeType="1"/>
        </xdr:cNvSpPr>
      </xdr:nvSpPr>
      <xdr:spPr bwMode="auto">
        <a:xfrm flipV="1">
          <a:off x="5162550"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300-000008000000}"/>
            </a:ext>
          </a:extLst>
        </xdr:cNvPr>
        <xdr:cNvSpPr>
          <a:spLocks noChangeShapeType="1"/>
        </xdr:cNvSpPr>
      </xdr:nvSpPr>
      <xdr:spPr bwMode="auto">
        <a:xfrm flipV="1">
          <a:off x="3581400" y="2276475"/>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300-000009000000}"/>
            </a:ext>
          </a:extLst>
        </xdr:cNvPr>
        <xdr:cNvSpPr txBox="1">
          <a:spLocks noChangeArrowheads="1"/>
        </xdr:cNvSpPr>
      </xdr:nvSpPr>
      <xdr:spPr bwMode="auto">
        <a:xfrm>
          <a:off x="10321737" y="352425"/>
          <a:ext cx="2689972" cy="26838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FEBRUARI 029</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300-00000A000000}"/>
            </a:ext>
          </a:extLst>
        </xdr:cNvPr>
        <xdr:cNvSpPr>
          <a:spLocks noChangeShapeType="1"/>
        </xdr:cNvSpPr>
      </xdr:nvSpPr>
      <xdr:spPr bwMode="auto">
        <a:xfrm flipV="1">
          <a:off x="5372100" y="2276475"/>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300-00000B000000}"/>
            </a:ext>
          </a:extLst>
        </xdr:cNvPr>
        <xdr:cNvSpPr>
          <a:spLocks noChangeShapeType="1"/>
        </xdr:cNvSpPr>
      </xdr:nvSpPr>
      <xdr:spPr bwMode="auto">
        <a:xfrm flipV="1">
          <a:off x="62007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300-00000C000000}"/>
            </a:ext>
          </a:extLst>
        </xdr:cNvPr>
        <xdr:cNvSpPr>
          <a:spLocks noChangeShapeType="1"/>
        </xdr:cNvSpPr>
      </xdr:nvSpPr>
      <xdr:spPr bwMode="auto">
        <a:xfrm flipV="1">
          <a:off x="64293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50</xdr:row>
      <xdr:rowOff>2</xdr:rowOff>
    </xdr:from>
    <xdr:to>
      <xdr:col>21</xdr:col>
      <xdr:colOff>779318</xdr:colOff>
      <xdr:row>53</xdr:row>
      <xdr:rowOff>1</xdr:rowOff>
    </xdr:to>
    <xdr:sp macro="" textlink="">
      <xdr:nvSpPr>
        <xdr:cNvPr id="13" name="Text Box 14">
          <a:extLst>
            <a:ext uri="{FF2B5EF4-FFF2-40B4-BE49-F238E27FC236}">
              <a16:creationId xmlns:a16="http://schemas.microsoft.com/office/drawing/2014/main" id="{00000000-0008-0000-0300-00000D000000}"/>
            </a:ext>
          </a:extLst>
        </xdr:cNvPr>
        <xdr:cNvSpPr txBox="1">
          <a:spLocks noChangeArrowheads="1"/>
        </xdr:cNvSpPr>
      </xdr:nvSpPr>
      <xdr:spPr bwMode="auto">
        <a:xfrm>
          <a:off x="0" y="9867902"/>
          <a:ext cx="12961793" cy="68579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600689 -&gt; ORDER FEB'2021    </a:t>
          </a:r>
        </a:p>
        <a:p>
          <a:pPr algn="l" rtl="0">
            <a:defRPr sz="1000"/>
          </a:pPr>
          <a:r>
            <a:rPr lang="en-US" sz="1400" b="0" i="0" u="none" strike="noStrike" baseline="0">
              <a:solidFill>
                <a:srgbClr val="000000"/>
              </a:solidFill>
              <a:latin typeface="Arial"/>
              <a:cs typeface="Arial"/>
            </a:rPr>
            <a:t>    </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300-00000E000000}"/>
            </a:ext>
          </a:extLst>
        </xdr:cNvPr>
        <xdr:cNvSpPr txBox="1">
          <a:spLocks noChangeArrowheads="1"/>
        </xdr:cNvSpPr>
      </xdr:nvSpPr>
      <xdr:spPr bwMode="auto">
        <a:xfrm>
          <a:off x="38100" y="434975"/>
          <a:ext cx="2609850" cy="238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275664</xdr:colOff>
      <xdr:row>19</xdr:row>
      <xdr:rowOff>107576</xdr:rowOff>
    </xdr:from>
    <xdr:to>
      <xdr:col>4</xdr:col>
      <xdr:colOff>704289</xdr:colOff>
      <xdr:row>19</xdr:row>
      <xdr:rowOff>117101</xdr:rowOff>
    </xdr:to>
    <xdr:sp macro="" textlink="">
      <xdr:nvSpPr>
        <xdr:cNvPr id="16" name="Line 17">
          <a:extLst>
            <a:ext uri="{FF2B5EF4-FFF2-40B4-BE49-F238E27FC236}">
              <a16:creationId xmlns:a16="http://schemas.microsoft.com/office/drawing/2014/main" id="{00000000-0008-0000-0300-000010000000}"/>
            </a:ext>
          </a:extLst>
        </xdr:cNvPr>
        <xdr:cNvSpPr>
          <a:spLocks noChangeShapeType="1"/>
        </xdr:cNvSpPr>
      </xdr:nvSpPr>
      <xdr:spPr bwMode="auto">
        <a:xfrm flipV="1">
          <a:off x="4142814" y="3260351"/>
          <a:ext cx="4286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268941</xdr:colOff>
      <xdr:row>19</xdr:row>
      <xdr:rowOff>112058</xdr:rowOff>
    </xdr:from>
    <xdr:to>
      <xdr:col>4</xdr:col>
      <xdr:colOff>697566</xdr:colOff>
      <xdr:row>19</xdr:row>
      <xdr:rowOff>121583</xdr:rowOff>
    </xdr:to>
    <xdr:sp macro="" textlink="">
      <xdr:nvSpPr>
        <xdr:cNvPr id="17" name="Line 17">
          <a:extLst>
            <a:ext uri="{FF2B5EF4-FFF2-40B4-BE49-F238E27FC236}">
              <a16:creationId xmlns:a16="http://schemas.microsoft.com/office/drawing/2014/main" id="{00000000-0008-0000-0300-000011000000}"/>
            </a:ext>
          </a:extLst>
        </xdr:cNvPr>
        <xdr:cNvSpPr>
          <a:spLocks noChangeShapeType="1"/>
        </xdr:cNvSpPr>
      </xdr:nvSpPr>
      <xdr:spPr bwMode="auto">
        <a:xfrm flipV="1">
          <a:off x="4136091" y="3264833"/>
          <a:ext cx="4286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275664</xdr:colOff>
      <xdr:row>21</xdr:row>
      <xdr:rowOff>107576</xdr:rowOff>
    </xdr:from>
    <xdr:to>
      <xdr:col>4</xdr:col>
      <xdr:colOff>704289</xdr:colOff>
      <xdr:row>21</xdr:row>
      <xdr:rowOff>117101</xdr:rowOff>
    </xdr:to>
    <xdr:sp macro="" textlink="">
      <xdr:nvSpPr>
        <xdr:cNvPr id="18" name="Line 17">
          <a:extLst>
            <a:ext uri="{FF2B5EF4-FFF2-40B4-BE49-F238E27FC236}">
              <a16:creationId xmlns:a16="http://schemas.microsoft.com/office/drawing/2014/main" id="{00000000-0008-0000-0300-000012000000}"/>
            </a:ext>
          </a:extLst>
        </xdr:cNvPr>
        <xdr:cNvSpPr>
          <a:spLocks noChangeShapeType="1"/>
        </xdr:cNvSpPr>
      </xdr:nvSpPr>
      <xdr:spPr bwMode="auto">
        <a:xfrm flipV="1">
          <a:off x="4142814" y="3736601"/>
          <a:ext cx="4286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3400</xdr:rowOff>
    </xdr:from>
    <xdr:to>
      <xdr:col>23</xdr:col>
      <xdr:colOff>392206</xdr:colOff>
      <xdr:row>60</xdr:row>
      <xdr:rowOff>0</xdr:rowOff>
    </xdr:to>
    <xdr:sp macro="" textlink="">
      <xdr:nvSpPr>
        <xdr:cNvPr id="2" name="Text Box 14">
          <a:extLst>
            <a:ext uri="{FF2B5EF4-FFF2-40B4-BE49-F238E27FC236}">
              <a16:creationId xmlns:a16="http://schemas.microsoft.com/office/drawing/2014/main" id="{00000000-0008-0000-0400-000002000000}"/>
            </a:ext>
          </a:extLst>
        </xdr:cNvPr>
        <xdr:cNvSpPr txBox="1">
          <a:spLocks noChangeArrowheads="1"/>
        </xdr:cNvSpPr>
      </xdr:nvSpPr>
      <xdr:spPr bwMode="auto">
        <a:xfrm>
          <a:off x="330200" y="11655650"/>
          <a:ext cx="17029206" cy="10126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:1015422884 --&gt; AGUSTUS'20  PO : 1015452293--&gt; SEPT'20</a:t>
          </a:r>
        </a:p>
        <a:p>
          <a:pPr algn="l" rtl="0">
            <a:defRPr sz="1000"/>
          </a:pPr>
          <a:r>
            <a:rPr lang="en-US" sz="1400" b="0" i="0" u="none" strike="noStrike" baseline="0">
              <a:solidFill>
                <a:srgbClr val="000000"/>
              </a:solidFill>
              <a:latin typeface="Arial"/>
              <a:cs typeface="Arial"/>
            </a:rPr>
            <a:t>PO : 1015680760, </a:t>
          </a:r>
          <a:r>
            <a:rPr lang="id-ID" sz="1400" b="0" i="0" u="none" strike="noStrike" baseline="0">
              <a:solidFill>
                <a:srgbClr val="000000"/>
              </a:solidFill>
              <a:latin typeface="Arial"/>
              <a:cs typeface="Arial"/>
            </a:rPr>
            <a:t>1015680762, 1015680759</a:t>
          </a:r>
          <a:r>
            <a:rPr lang="en-US" sz="1400" b="0" i="0" u="none" strike="noStrike" baseline="0">
              <a:solidFill>
                <a:srgbClr val="000000"/>
              </a:solidFill>
              <a:latin typeface="Arial"/>
              <a:cs typeface="Arial"/>
            </a:rPr>
            <a:t> -&gt; ORDER </a:t>
          </a:r>
          <a:r>
            <a:rPr lang="en-ID" sz="1400" b="0" i="0" u="none" strike="noStrike" baseline="0">
              <a:solidFill>
                <a:srgbClr val="000000"/>
              </a:solidFill>
              <a:latin typeface="Arial"/>
              <a:cs typeface="Arial"/>
            </a:rPr>
            <a:t>FEB</a:t>
          </a:r>
          <a:r>
            <a:rPr lang="en-US" sz="1400" b="0" i="0" u="none" strike="noStrike" baseline="0">
              <a:solidFill>
                <a:srgbClr val="000000"/>
              </a:solidFill>
              <a:latin typeface="Arial"/>
              <a:cs typeface="Arial"/>
            </a:rPr>
            <a:t>'2</a:t>
          </a:r>
          <a:r>
            <a:rPr lang="id-ID" sz="1400" b="0" i="0" u="none" strike="noStrike" baseline="0">
              <a:solidFill>
                <a:srgbClr val="000000"/>
              </a:solidFill>
              <a:latin typeface="Arial"/>
              <a:cs typeface="Arial"/>
            </a:rPr>
            <a:t>1</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TOTAL : 28</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17</xdr:col>
      <xdr:colOff>18409</xdr:colOff>
      <xdr:row>2</xdr:row>
      <xdr:rowOff>20810</xdr:rowOff>
    </xdr:from>
    <xdr:to>
      <xdr:col>23</xdr:col>
      <xdr:colOff>638736</xdr:colOff>
      <xdr:row>3</xdr:row>
      <xdr:rowOff>11205</xdr:rowOff>
    </xdr:to>
    <xdr:sp macro="" textlink="">
      <xdr:nvSpPr>
        <xdr:cNvPr id="3" name="Text 7">
          <a:extLst>
            <a:ext uri="{FF2B5EF4-FFF2-40B4-BE49-F238E27FC236}">
              <a16:creationId xmlns:a16="http://schemas.microsoft.com/office/drawing/2014/main" id="{00000000-0008-0000-0400-000003000000}"/>
            </a:ext>
          </a:extLst>
        </xdr:cNvPr>
        <xdr:cNvSpPr txBox="1">
          <a:spLocks noChangeArrowheads="1"/>
        </xdr:cNvSpPr>
      </xdr:nvSpPr>
      <xdr:spPr bwMode="auto">
        <a:xfrm>
          <a:off x="15334609" y="370060"/>
          <a:ext cx="22713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2021 MARET 013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00000000-0008-0000-0400-000004000000}"/>
            </a:ext>
          </a:extLst>
        </xdr:cNvPr>
        <xdr:cNvSpPr txBox="1">
          <a:spLocks noChangeArrowheads="1"/>
        </xdr:cNvSpPr>
      </xdr:nvSpPr>
      <xdr:spPr bwMode="auto">
        <a:xfrm>
          <a:off x="337003" y="445860"/>
          <a:ext cx="559435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1</xdr:col>
      <xdr:colOff>0</xdr:colOff>
      <xdr:row>0</xdr:row>
      <xdr:rowOff>0</xdr:rowOff>
    </xdr:from>
    <xdr:to>
      <xdr:col>2</xdr:col>
      <xdr:colOff>628755</xdr:colOff>
      <xdr:row>2</xdr:row>
      <xdr:rowOff>27407</xdr:rowOff>
    </xdr:to>
    <xdr:pic>
      <xdr:nvPicPr>
        <xdr:cNvPr id="5" name="Picture 15">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330200" y="0"/>
          <a:ext cx="1593955"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85911</xdr:colOff>
      <xdr:row>20</xdr:row>
      <xdr:rowOff>104588</xdr:rowOff>
    </xdr:from>
    <xdr:to>
      <xdr:col>6</xdr:col>
      <xdr:colOff>724647</xdr:colOff>
      <xdr:row>20</xdr:row>
      <xdr:rowOff>115793</xdr:rowOff>
    </xdr:to>
    <xdr:cxnSp macro="">
      <xdr:nvCxnSpPr>
        <xdr:cNvPr id="6" name="Straight Connector 5">
          <a:extLst>
            <a:ext uri="{FF2B5EF4-FFF2-40B4-BE49-F238E27FC236}">
              <a16:creationId xmlns:a16="http://schemas.microsoft.com/office/drawing/2014/main" id="{00000000-0008-0000-0400-000006000000}"/>
            </a:ext>
          </a:extLst>
        </xdr:cNvPr>
        <xdr:cNvCxnSpPr/>
      </xdr:nvCxnSpPr>
      <xdr:spPr bwMode="auto">
        <a:xfrm flipV="1">
          <a:off x="7642411" y="3495488"/>
          <a:ext cx="638736" cy="1120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81429</xdr:colOff>
      <xdr:row>22</xdr:row>
      <xdr:rowOff>129988</xdr:rowOff>
    </xdr:from>
    <xdr:to>
      <xdr:col>6</xdr:col>
      <xdr:colOff>720165</xdr:colOff>
      <xdr:row>22</xdr:row>
      <xdr:rowOff>141193</xdr:rowOff>
    </xdr:to>
    <xdr:cxnSp macro="">
      <xdr:nvCxnSpPr>
        <xdr:cNvPr id="7" name="Straight Connector 6">
          <a:extLst>
            <a:ext uri="{FF2B5EF4-FFF2-40B4-BE49-F238E27FC236}">
              <a16:creationId xmlns:a16="http://schemas.microsoft.com/office/drawing/2014/main" id="{00000000-0008-0000-0400-000007000000}"/>
            </a:ext>
          </a:extLst>
        </xdr:cNvPr>
        <xdr:cNvCxnSpPr/>
      </xdr:nvCxnSpPr>
      <xdr:spPr bwMode="auto">
        <a:xfrm flipV="1">
          <a:off x="7637929" y="4016188"/>
          <a:ext cx="638736" cy="1120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05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05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5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05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5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05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05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05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OKTOBER 001</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05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05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05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05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05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05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05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05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05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05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05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05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05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05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38102</xdr:rowOff>
    </xdr:from>
    <xdr:to>
      <xdr:col>22</xdr:col>
      <xdr:colOff>47625</xdr:colOff>
      <xdr:row>45</xdr:row>
      <xdr:rowOff>145144</xdr:rowOff>
    </xdr:to>
    <xdr:sp macro="" textlink="">
      <xdr:nvSpPr>
        <xdr:cNvPr id="25" name="Text Box 14">
          <a:extLst>
            <a:ext uri="{FF2B5EF4-FFF2-40B4-BE49-F238E27FC236}">
              <a16:creationId xmlns:a16="http://schemas.microsoft.com/office/drawing/2014/main" id="{00000000-0008-0000-0500-000019000000}"/>
            </a:ext>
          </a:extLst>
        </xdr:cNvPr>
        <xdr:cNvSpPr txBox="1">
          <a:spLocks noChangeArrowheads="1"/>
        </xdr:cNvSpPr>
      </xdr:nvSpPr>
      <xdr:spPr bwMode="auto">
        <a:xfrm>
          <a:off x="0" y="7880352"/>
          <a:ext cx="12836525" cy="69124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610484 -&gt; ORDER AGUSTUS'21	PO : 612260 -&gt; ORDER SEPTEMBER'21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05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0500-00001C000000}"/>
            </a:ext>
          </a:extLst>
        </xdr:cNvPr>
        <xdr:cNvSpPr>
          <a:spLocks noChangeShapeType="1"/>
        </xdr:cNvSpPr>
      </xdr:nvSpPr>
      <xdr:spPr bwMode="auto">
        <a:xfrm flipV="1">
          <a:off x="46776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200877</xdr:colOff>
      <xdr:row>19</xdr:row>
      <xdr:rowOff>115622</xdr:rowOff>
    </xdr:from>
    <xdr:to>
      <xdr:col>5</xdr:col>
      <xdr:colOff>742673</xdr:colOff>
      <xdr:row>19</xdr:row>
      <xdr:rowOff>120530</xdr:rowOff>
    </xdr:to>
    <xdr:sp macro="" textlink="">
      <xdr:nvSpPr>
        <xdr:cNvPr id="29" name="Line 18">
          <a:extLst>
            <a:ext uri="{FF2B5EF4-FFF2-40B4-BE49-F238E27FC236}">
              <a16:creationId xmlns:a16="http://schemas.microsoft.com/office/drawing/2014/main" id="{00000000-0008-0000-0500-00001D000000}"/>
            </a:ext>
          </a:extLst>
        </xdr:cNvPr>
        <xdr:cNvSpPr>
          <a:spLocks noChangeShapeType="1"/>
        </xdr:cNvSpPr>
      </xdr:nvSpPr>
      <xdr:spPr bwMode="auto">
        <a:xfrm flipV="1">
          <a:off x="4741127" y="3335072"/>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06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06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6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06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6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06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06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06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OCTOBER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06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06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06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06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06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06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06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06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06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06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06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06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06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06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38102</xdr:rowOff>
    </xdr:from>
    <xdr:to>
      <xdr:col>22</xdr:col>
      <xdr:colOff>47625</xdr:colOff>
      <xdr:row>40</xdr:row>
      <xdr:rowOff>145144</xdr:rowOff>
    </xdr:to>
    <xdr:sp macro="" textlink="">
      <xdr:nvSpPr>
        <xdr:cNvPr id="25" name="Text Box 14">
          <a:extLst>
            <a:ext uri="{FF2B5EF4-FFF2-40B4-BE49-F238E27FC236}">
              <a16:creationId xmlns:a16="http://schemas.microsoft.com/office/drawing/2014/main" id="{00000000-0008-0000-0600-000019000000}"/>
            </a:ext>
          </a:extLst>
        </xdr:cNvPr>
        <xdr:cNvSpPr txBox="1">
          <a:spLocks noChangeArrowheads="1"/>
        </xdr:cNvSpPr>
      </xdr:nvSpPr>
      <xdr:spPr bwMode="auto">
        <a:xfrm>
          <a:off x="0" y="7639052"/>
          <a:ext cx="12836525" cy="69124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612260 -&gt; ORDER SEPTEMBER'21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06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0600-00001C000000}"/>
            </a:ext>
          </a:extLst>
        </xdr:cNvPr>
        <xdr:cNvSpPr>
          <a:spLocks noChangeShapeType="1"/>
        </xdr:cNvSpPr>
      </xdr:nvSpPr>
      <xdr:spPr bwMode="auto">
        <a:xfrm flipV="1">
          <a:off x="4677628" y="35673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1" name="Line 18">
          <a:extLst>
            <a:ext uri="{FF2B5EF4-FFF2-40B4-BE49-F238E27FC236}">
              <a16:creationId xmlns:a16="http://schemas.microsoft.com/office/drawing/2014/main" id="{00000000-0008-0000-0600-00001F000000}"/>
            </a:ext>
          </a:extLst>
        </xdr:cNvPr>
        <xdr:cNvSpPr>
          <a:spLocks noChangeShapeType="1"/>
        </xdr:cNvSpPr>
      </xdr:nvSpPr>
      <xdr:spPr bwMode="auto">
        <a:xfrm flipV="1">
          <a:off x="4682164" y="3608122"/>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07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07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7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07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7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07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07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07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OCTOBER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07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07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07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07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07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07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07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07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07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07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07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07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07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07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43</xdr:row>
      <xdr:rowOff>38102</xdr:rowOff>
    </xdr:from>
    <xdr:to>
      <xdr:col>22</xdr:col>
      <xdr:colOff>47625</xdr:colOff>
      <xdr:row>47</xdr:row>
      <xdr:rowOff>145144</xdr:rowOff>
    </xdr:to>
    <xdr:sp macro="" textlink="">
      <xdr:nvSpPr>
        <xdr:cNvPr id="25" name="Text Box 14">
          <a:extLst>
            <a:ext uri="{FF2B5EF4-FFF2-40B4-BE49-F238E27FC236}">
              <a16:creationId xmlns:a16="http://schemas.microsoft.com/office/drawing/2014/main" id="{00000000-0008-0000-0700-000019000000}"/>
            </a:ext>
          </a:extLst>
        </xdr:cNvPr>
        <xdr:cNvSpPr txBox="1">
          <a:spLocks noChangeArrowheads="1"/>
        </xdr:cNvSpPr>
      </xdr:nvSpPr>
      <xdr:spPr bwMode="auto">
        <a:xfrm>
          <a:off x="0" y="6673852"/>
          <a:ext cx="12836525" cy="69124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612260 -&gt; ORDER SEPTEMBER'21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07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0700-00001C000000}"/>
            </a:ext>
          </a:extLst>
        </xdr:cNvPr>
        <xdr:cNvSpPr>
          <a:spLocks noChangeShapeType="1"/>
        </xdr:cNvSpPr>
      </xdr:nvSpPr>
      <xdr:spPr bwMode="auto">
        <a:xfrm flipV="1">
          <a:off x="46776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29" name="Line 18">
          <a:extLst>
            <a:ext uri="{FF2B5EF4-FFF2-40B4-BE49-F238E27FC236}">
              <a16:creationId xmlns:a16="http://schemas.microsoft.com/office/drawing/2014/main" id="{00000000-0008-0000-0700-00001D000000}"/>
            </a:ext>
          </a:extLst>
        </xdr:cNvPr>
        <xdr:cNvSpPr>
          <a:spLocks noChangeShapeType="1"/>
        </xdr:cNvSpPr>
      </xdr:nvSpPr>
      <xdr:spPr bwMode="auto">
        <a:xfrm flipV="1">
          <a:off x="46776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08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08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8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08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8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08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08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08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OCTOBER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08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08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08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08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14" name="Picture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08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08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08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08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08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08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08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08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08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08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54</xdr:row>
      <xdr:rowOff>38102</xdr:rowOff>
    </xdr:from>
    <xdr:to>
      <xdr:col>22</xdr:col>
      <xdr:colOff>47625</xdr:colOff>
      <xdr:row>58</xdr:row>
      <xdr:rowOff>145144</xdr:rowOff>
    </xdr:to>
    <xdr:sp macro="" textlink="">
      <xdr:nvSpPr>
        <xdr:cNvPr id="25" name="Text Box 14">
          <a:extLst>
            <a:ext uri="{FF2B5EF4-FFF2-40B4-BE49-F238E27FC236}">
              <a16:creationId xmlns:a16="http://schemas.microsoft.com/office/drawing/2014/main" id="{00000000-0008-0000-0800-000019000000}"/>
            </a:ext>
          </a:extLst>
        </xdr:cNvPr>
        <xdr:cNvSpPr txBox="1">
          <a:spLocks noChangeArrowheads="1"/>
        </xdr:cNvSpPr>
      </xdr:nvSpPr>
      <xdr:spPr bwMode="auto">
        <a:xfrm>
          <a:off x="0" y="8362952"/>
          <a:ext cx="12836525" cy="69124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612260 -&gt; ORDER SEPTEMBER'21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08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27" name="Picture 26">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0800-00001C000000}"/>
            </a:ext>
          </a:extLst>
        </xdr:cNvPr>
        <xdr:cNvSpPr>
          <a:spLocks noChangeShapeType="1"/>
        </xdr:cNvSpPr>
      </xdr:nvSpPr>
      <xdr:spPr bwMode="auto">
        <a:xfrm flipV="1">
          <a:off x="46776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29" name="Line 18">
          <a:extLst>
            <a:ext uri="{FF2B5EF4-FFF2-40B4-BE49-F238E27FC236}">
              <a16:creationId xmlns:a16="http://schemas.microsoft.com/office/drawing/2014/main" id="{00000000-0008-0000-0800-00001D000000}"/>
            </a:ext>
          </a:extLst>
        </xdr:cNvPr>
        <xdr:cNvSpPr>
          <a:spLocks noChangeShapeType="1"/>
        </xdr:cNvSpPr>
      </xdr:nvSpPr>
      <xdr:spPr bwMode="auto">
        <a:xfrm flipV="1">
          <a:off x="46776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09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09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9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09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9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09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09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09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OCTOBER 005</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09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09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09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09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09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09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09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09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09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09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09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09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09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09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38102</xdr:rowOff>
    </xdr:from>
    <xdr:to>
      <xdr:col>22</xdr:col>
      <xdr:colOff>47625</xdr:colOff>
      <xdr:row>45</xdr:row>
      <xdr:rowOff>145144</xdr:rowOff>
    </xdr:to>
    <xdr:sp macro="" textlink="">
      <xdr:nvSpPr>
        <xdr:cNvPr id="25" name="Text Box 14">
          <a:extLst>
            <a:ext uri="{FF2B5EF4-FFF2-40B4-BE49-F238E27FC236}">
              <a16:creationId xmlns:a16="http://schemas.microsoft.com/office/drawing/2014/main" id="{00000000-0008-0000-0900-000019000000}"/>
            </a:ext>
          </a:extLst>
        </xdr:cNvPr>
        <xdr:cNvSpPr txBox="1">
          <a:spLocks noChangeArrowheads="1"/>
        </xdr:cNvSpPr>
      </xdr:nvSpPr>
      <xdr:spPr bwMode="auto">
        <a:xfrm>
          <a:off x="0" y="11017252"/>
          <a:ext cx="12836525" cy="69124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612260 -&gt; ORDER SEPTEMBER'21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09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27" name="Picture 26">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6" name="Line 18">
          <a:extLst>
            <a:ext uri="{FF2B5EF4-FFF2-40B4-BE49-F238E27FC236}">
              <a16:creationId xmlns:a16="http://schemas.microsoft.com/office/drawing/2014/main" id="{00000000-0008-0000-0900-000024000000}"/>
            </a:ext>
          </a:extLst>
        </xdr:cNvPr>
        <xdr:cNvSpPr>
          <a:spLocks noChangeShapeType="1"/>
        </xdr:cNvSpPr>
      </xdr:nvSpPr>
      <xdr:spPr bwMode="auto">
        <a:xfrm flipV="1">
          <a:off x="4682164" y="4097980"/>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7" name="Line 18">
          <a:extLst>
            <a:ext uri="{FF2B5EF4-FFF2-40B4-BE49-F238E27FC236}">
              <a16:creationId xmlns:a16="http://schemas.microsoft.com/office/drawing/2014/main" id="{00000000-0008-0000-0900-000025000000}"/>
            </a:ext>
          </a:extLst>
        </xdr:cNvPr>
        <xdr:cNvSpPr>
          <a:spLocks noChangeShapeType="1"/>
        </xdr:cNvSpPr>
      </xdr:nvSpPr>
      <xdr:spPr bwMode="auto">
        <a:xfrm flipV="1">
          <a:off x="4682164" y="458783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0A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0A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A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0A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A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0A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0A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0A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OCTOBER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0A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0A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0A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0A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14" name="Picture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0A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0A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0A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0A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0A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0A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0A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0A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0A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0A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38102</xdr:rowOff>
    </xdr:from>
    <xdr:to>
      <xdr:col>22</xdr:col>
      <xdr:colOff>47625</xdr:colOff>
      <xdr:row>39</xdr:row>
      <xdr:rowOff>145144</xdr:rowOff>
    </xdr:to>
    <xdr:sp macro="" textlink="">
      <xdr:nvSpPr>
        <xdr:cNvPr id="25" name="Text Box 14">
          <a:extLst>
            <a:ext uri="{FF2B5EF4-FFF2-40B4-BE49-F238E27FC236}">
              <a16:creationId xmlns:a16="http://schemas.microsoft.com/office/drawing/2014/main" id="{00000000-0008-0000-0A00-000019000000}"/>
            </a:ext>
          </a:extLst>
        </xdr:cNvPr>
        <xdr:cNvSpPr txBox="1">
          <a:spLocks noChangeArrowheads="1"/>
        </xdr:cNvSpPr>
      </xdr:nvSpPr>
      <xdr:spPr bwMode="auto">
        <a:xfrm>
          <a:off x="0" y="11017252"/>
          <a:ext cx="12836525" cy="69124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612260 -&gt; ORDER SEPTEMBER'21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0A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27" name="Picture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0" name="Line 18">
          <a:extLst>
            <a:ext uri="{FF2B5EF4-FFF2-40B4-BE49-F238E27FC236}">
              <a16:creationId xmlns:a16="http://schemas.microsoft.com/office/drawing/2014/main" id="{00000000-0008-0000-0A00-00001E000000}"/>
            </a:ext>
          </a:extLst>
        </xdr:cNvPr>
        <xdr:cNvSpPr>
          <a:spLocks noChangeShapeType="1"/>
        </xdr:cNvSpPr>
      </xdr:nvSpPr>
      <xdr:spPr bwMode="auto">
        <a:xfrm flipV="1">
          <a:off x="4682164" y="287333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1" name="Line 18">
          <a:extLst>
            <a:ext uri="{FF2B5EF4-FFF2-40B4-BE49-F238E27FC236}">
              <a16:creationId xmlns:a16="http://schemas.microsoft.com/office/drawing/2014/main" id="{00000000-0008-0000-0A00-00001F000000}"/>
            </a:ext>
          </a:extLst>
        </xdr:cNvPr>
        <xdr:cNvSpPr>
          <a:spLocks noChangeShapeType="1"/>
        </xdr:cNvSpPr>
      </xdr:nvSpPr>
      <xdr:spPr bwMode="auto">
        <a:xfrm flipV="1">
          <a:off x="4682164" y="336319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0B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0B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B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0B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B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0B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0B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0B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OCTOBER 007</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0B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0B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0B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0B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14" name="Picture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0B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0B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0B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0B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0B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0B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0B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0B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0B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0B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47</xdr:row>
      <xdr:rowOff>38102</xdr:rowOff>
    </xdr:from>
    <xdr:to>
      <xdr:col>22</xdr:col>
      <xdr:colOff>47625</xdr:colOff>
      <xdr:row>51</xdr:row>
      <xdr:rowOff>145144</xdr:rowOff>
    </xdr:to>
    <xdr:sp macro="" textlink="">
      <xdr:nvSpPr>
        <xdr:cNvPr id="25" name="Text Box 14">
          <a:extLst>
            <a:ext uri="{FF2B5EF4-FFF2-40B4-BE49-F238E27FC236}">
              <a16:creationId xmlns:a16="http://schemas.microsoft.com/office/drawing/2014/main" id="{00000000-0008-0000-0B00-000019000000}"/>
            </a:ext>
          </a:extLst>
        </xdr:cNvPr>
        <xdr:cNvSpPr txBox="1">
          <a:spLocks noChangeArrowheads="1"/>
        </xdr:cNvSpPr>
      </xdr:nvSpPr>
      <xdr:spPr bwMode="auto">
        <a:xfrm>
          <a:off x="0" y="6432552"/>
          <a:ext cx="12836525" cy="69124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612260 -&gt; ORDER SEPTEMBER'21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0B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27" name="Picture 26">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0" name="Line 18">
          <a:extLst>
            <a:ext uri="{FF2B5EF4-FFF2-40B4-BE49-F238E27FC236}">
              <a16:creationId xmlns:a16="http://schemas.microsoft.com/office/drawing/2014/main" id="{00000000-0008-0000-0B00-00001E000000}"/>
            </a:ext>
          </a:extLst>
        </xdr:cNvPr>
        <xdr:cNvSpPr>
          <a:spLocks noChangeShapeType="1"/>
        </xdr:cNvSpPr>
      </xdr:nvSpPr>
      <xdr:spPr bwMode="auto">
        <a:xfrm flipV="1">
          <a:off x="46776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20</xdr:row>
      <xdr:rowOff>106551</xdr:rowOff>
    </xdr:from>
    <xdr:to>
      <xdr:col>5</xdr:col>
      <xdr:colOff>679174</xdr:colOff>
      <xdr:row>20</xdr:row>
      <xdr:rowOff>111459</xdr:rowOff>
    </xdr:to>
    <xdr:sp macro="" textlink="">
      <xdr:nvSpPr>
        <xdr:cNvPr id="32" name="Line 18">
          <a:extLst>
            <a:ext uri="{FF2B5EF4-FFF2-40B4-BE49-F238E27FC236}">
              <a16:creationId xmlns:a16="http://schemas.microsoft.com/office/drawing/2014/main" id="{00000000-0008-0000-0B00-000020000000}"/>
            </a:ext>
          </a:extLst>
        </xdr:cNvPr>
        <xdr:cNvSpPr>
          <a:spLocks noChangeShapeType="1"/>
        </xdr:cNvSpPr>
      </xdr:nvSpPr>
      <xdr:spPr bwMode="auto">
        <a:xfrm flipV="1">
          <a:off x="4679496" y="306490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0C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0C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C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0C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C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0C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0C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0C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OCTOBER 008</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0C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0C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0C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0C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14" name="Picture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0C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0C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0C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0C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0C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0C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0C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0C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0C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0C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38102</xdr:rowOff>
    </xdr:from>
    <xdr:to>
      <xdr:col>22</xdr:col>
      <xdr:colOff>47625</xdr:colOff>
      <xdr:row>45</xdr:row>
      <xdr:rowOff>145144</xdr:rowOff>
    </xdr:to>
    <xdr:sp macro="" textlink="">
      <xdr:nvSpPr>
        <xdr:cNvPr id="25" name="Text Box 14">
          <a:extLst>
            <a:ext uri="{FF2B5EF4-FFF2-40B4-BE49-F238E27FC236}">
              <a16:creationId xmlns:a16="http://schemas.microsoft.com/office/drawing/2014/main" id="{00000000-0008-0000-0C00-000019000000}"/>
            </a:ext>
          </a:extLst>
        </xdr:cNvPr>
        <xdr:cNvSpPr txBox="1">
          <a:spLocks noChangeArrowheads="1"/>
        </xdr:cNvSpPr>
      </xdr:nvSpPr>
      <xdr:spPr bwMode="auto">
        <a:xfrm>
          <a:off x="0" y="9328152"/>
          <a:ext cx="12836525" cy="69124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612260 -&gt; ORDER SEPTEMBER'21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0C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27" name="Picture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0C00-00001C000000}"/>
            </a:ext>
          </a:extLst>
        </xdr:cNvPr>
        <xdr:cNvSpPr>
          <a:spLocks noChangeShapeType="1"/>
        </xdr:cNvSpPr>
      </xdr:nvSpPr>
      <xdr:spPr bwMode="auto">
        <a:xfrm flipV="1">
          <a:off x="46776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0" name="Line 18">
          <a:extLst>
            <a:ext uri="{FF2B5EF4-FFF2-40B4-BE49-F238E27FC236}">
              <a16:creationId xmlns:a16="http://schemas.microsoft.com/office/drawing/2014/main" id="{00000000-0008-0000-0C00-00001E000000}"/>
            </a:ext>
          </a:extLst>
        </xdr:cNvPr>
        <xdr:cNvSpPr>
          <a:spLocks noChangeShapeType="1"/>
        </xdr:cNvSpPr>
      </xdr:nvSpPr>
      <xdr:spPr bwMode="auto">
        <a:xfrm flipV="1">
          <a:off x="4682164" y="3608122"/>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0D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0D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D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0D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D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0D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0D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0D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OCTOBER 009</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0D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0D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0D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0D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14" name="Picture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0D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0D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0D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0D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0D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0D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0D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0D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0D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0D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44</xdr:row>
      <xdr:rowOff>38102</xdr:rowOff>
    </xdr:from>
    <xdr:to>
      <xdr:col>22</xdr:col>
      <xdr:colOff>47625</xdr:colOff>
      <xdr:row>48</xdr:row>
      <xdr:rowOff>145144</xdr:rowOff>
    </xdr:to>
    <xdr:sp macro="" textlink="">
      <xdr:nvSpPr>
        <xdr:cNvPr id="25" name="Text Box 14">
          <a:extLst>
            <a:ext uri="{FF2B5EF4-FFF2-40B4-BE49-F238E27FC236}">
              <a16:creationId xmlns:a16="http://schemas.microsoft.com/office/drawing/2014/main" id="{00000000-0008-0000-0D00-000019000000}"/>
            </a:ext>
          </a:extLst>
        </xdr:cNvPr>
        <xdr:cNvSpPr txBox="1">
          <a:spLocks noChangeArrowheads="1"/>
        </xdr:cNvSpPr>
      </xdr:nvSpPr>
      <xdr:spPr bwMode="auto">
        <a:xfrm>
          <a:off x="0" y="7880352"/>
          <a:ext cx="12836525" cy="69124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612260 -&gt; ORDER SEPTEMBER'21</a:t>
          </a:r>
        </a:p>
        <a:p>
          <a:pPr algn="l" rtl="0">
            <a:defRPr sz="1000"/>
          </a:pPr>
          <a:r>
            <a:rPr lang="en-US" sz="1500" b="0" i="0" u="none" strike="noStrike" baseline="0">
              <a:solidFill>
                <a:srgbClr val="000000"/>
              </a:solidFill>
              <a:latin typeface="Arial"/>
              <a:cs typeface="Arial"/>
            </a:rPr>
            <a:t>PO : 614020 -&gt; ORDER OKTOBER'21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0D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27" name="Picture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0" name="Line 18">
          <a:extLst>
            <a:ext uri="{FF2B5EF4-FFF2-40B4-BE49-F238E27FC236}">
              <a16:creationId xmlns:a16="http://schemas.microsoft.com/office/drawing/2014/main" id="{00000000-0008-0000-0D00-00001E000000}"/>
            </a:ext>
          </a:extLst>
        </xdr:cNvPr>
        <xdr:cNvSpPr>
          <a:spLocks noChangeShapeType="1"/>
        </xdr:cNvSpPr>
      </xdr:nvSpPr>
      <xdr:spPr bwMode="auto">
        <a:xfrm flipV="1">
          <a:off x="4679496" y="3303963"/>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4" name="Line 18">
          <a:extLst>
            <a:ext uri="{FF2B5EF4-FFF2-40B4-BE49-F238E27FC236}">
              <a16:creationId xmlns:a16="http://schemas.microsoft.com/office/drawing/2014/main" id="{00000000-0008-0000-0D00-000022000000}"/>
            </a:ext>
          </a:extLst>
        </xdr:cNvPr>
        <xdr:cNvSpPr>
          <a:spLocks noChangeShapeType="1"/>
        </xdr:cNvSpPr>
      </xdr:nvSpPr>
      <xdr:spPr bwMode="auto">
        <a:xfrm flipV="1">
          <a:off x="4679496" y="306490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5" name="Line 18">
          <a:extLst>
            <a:ext uri="{FF2B5EF4-FFF2-40B4-BE49-F238E27FC236}">
              <a16:creationId xmlns:a16="http://schemas.microsoft.com/office/drawing/2014/main" id="{00000000-0008-0000-0D00-000023000000}"/>
            </a:ext>
          </a:extLst>
        </xdr:cNvPr>
        <xdr:cNvSpPr>
          <a:spLocks noChangeShapeType="1"/>
        </xdr:cNvSpPr>
      </xdr:nvSpPr>
      <xdr:spPr bwMode="auto">
        <a:xfrm flipV="1">
          <a:off x="4679496" y="3543022"/>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0E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0E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E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0E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E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0E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0E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0E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NOVEMBER 001</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0E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0E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0E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0E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14" name="Picture 13">
          <a:extLst>
            <a:ext uri="{FF2B5EF4-FFF2-40B4-BE49-F238E27FC236}">
              <a16:creationId xmlns:a16="http://schemas.microsoft.com/office/drawing/2014/main" id="{00000000-0008-0000-0E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0E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0E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0E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0E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0E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0E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0E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0E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0E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0E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50</xdr:row>
      <xdr:rowOff>38100</xdr:rowOff>
    </xdr:from>
    <xdr:to>
      <xdr:col>22</xdr:col>
      <xdr:colOff>47625</xdr:colOff>
      <xdr:row>56</xdr:row>
      <xdr:rowOff>112058</xdr:rowOff>
    </xdr:to>
    <xdr:sp macro="" textlink="">
      <xdr:nvSpPr>
        <xdr:cNvPr id="25" name="Text Box 14">
          <a:extLst>
            <a:ext uri="{FF2B5EF4-FFF2-40B4-BE49-F238E27FC236}">
              <a16:creationId xmlns:a16="http://schemas.microsoft.com/office/drawing/2014/main" id="{00000000-0008-0000-0E00-000019000000}"/>
            </a:ext>
          </a:extLst>
        </xdr:cNvPr>
        <xdr:cNvSpPr txBox="1">
          <a:spLocks noChangeArrowheads="1"/>
        </xdr:cNvSpPr>
      </xdr:nvSpPr>
      <xdr:spPr bwMode="auto">
        <a:xfrm>
          <a:off x="0" y="10220512"/>
          <a:ext cx="12852213" cy="100031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614020 -&gt; ORDER SEPTEMBER'21</a:t>
          </a:r>
        </a:p>
        <a:p>
          <a:pPr algn="l" rtl="0">
            <a:defRPr sz="1000"/>
          </a:pPr>
          <a:r>
            <a:rPr lang="en-US" sz="1500" b="0" i="0" u="none" strike="noStrike" baseline="0">
              <a:solidFill>
                <a:srgbClr val="000000"/>
              </a:solidFill>
              <a:latin typeface="Arial"/>
              <a:cs typeface="Arial"/>
            </a:rPr>
            <a:t>PO : 614020 -&gt; ORDER OKTOBER'21</a:t>
          </a:r>
        </a:p>
        <a:p>
          <a:pPr algn="l" rtl="0">
            <a:defRPr sz="1000"/>
          </a:pPr>
          <a:r>
            <a:rPr lang="en-US" sz="1500" b="0" i="0" u="none" strike="noStrike" baseline="0">
              <a:solidFill>
                <a:srgbClr val="000000"/>
              </a:solidFill>
              <a:latin typeface="Arial"/>
              <a:cs typeface="Arial"/>
            </a:rPr>
            <a:t>PO : 615493 -&gt; ORDER NOVEMBER'21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0E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27" name="Picture 26">
          <a:extLst>
            <a:ext uri="{FF2B5EF4-FFF2-40B4-BE49-F238E27FC236}">
              <a16:creationId xmlns:a16="http://schemas.microsoft.com/office/drawing/2014/main" id="{00000000-0008-0000-0E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0E00-00001C000000}"/>
            </a:ext>
          </a:extLst>
        </xdr:cNvPr>
        <xdr:cNvSpPr>
          <a:spLocks noChangeShapeType="1"/>
        </xdr:cNvSpPr>
      </xdr:nvSpPr>
      <xdr:spPr bwMode="auto">
        <a:xfrm flipV="1">
          <a:off x="46776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29" name="Line 18">
          <a:extLst>
            <a:ext uri="{FF2B5EF4-FFF2-40B4-BE49-F238E27FC236}">
              <a16:creationId xmlns:a16="http://schemas.microsoft.com/office/drawing/2014/main" id="{00000000-0008-0000-0E00-00001D000000}"/>
            </a:ext>
          </a:extLst>
        </xdr:cNvPr>
        <xdr:cNvSpPr>
          <a:spLocks noChangeShapeType="1"/>
        </xdr:cNvSpPr>
      </xdr:nvSpPr>
      <xdr:spPr bwMode="auto">
        <a:xfrm flipV="1">
          <a:off x="46776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7" name="Line 18">
          <a:extLst>
            <a:ext uri="{FF2B5EF4-FFF2-40B4-BE49-F238E27FC236}">
              <a16:creationId xmlns:a16="http://schemas.microsoft.com/office/drawing/2014/main" id="{00000000-0008-0000-0E00-000025000000}"/>
            </a:ext>
          </a:extLst>
        </xdr:cNvPr>
        <xdr:cNvSpPr>
          <a:spLocks noChangeShapeType="1"/>
        </xdr:cNvSpPr>
      </xdr:nvSpPr>
      <xdr:spPr bwMode="auto">
        <a:xfrm flipV="1">
          <a:off x="4679496" y="4021139"/>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0F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0F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0F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0F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0F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0F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0F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0F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NOVEMBER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0F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0F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0F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0F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14" name="Picture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0F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0F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0F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0F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0F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0F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0F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0F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0F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0F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38100</xdr:rowOff>
    </xdr:from>
    <xdr:to>
      <xdr:col>22</xdr:col>
      <xdr:colOff>47625</xdr:colOff>
      <xdr:row>46</xdr:row>
      <xdr:rowOff>112058</xdr:rowOff>
    </xdr:to>
    <xdr:sp macro="" textlink="">
      <xdr:nvSpPr>
        <xdr:cNvPr id="25" name="Text Box 14">
          <a:extLst>
            <a:ext uri="{FF2B5EF4-FFF2-40B4-BE49-F238E27FC236}">
              <a16:creationId xmlns:a16="http://schemas.microsoft.com/office/drawing/2014/main" id="{00000000-0008-0000-0F00-000019000000}"/>
            </a:ext>
          </a:extLst>
        </xdr:cNvPr>
        <xdr:cNvSpPr txBox="1">
          <a:spLocks noChangeArrowheads="1"/>
        </xdr:cNvSpPr>
      </xdr:nvSpPr>
      <xdr:spPr bwMode="auto">
        <a:xfrm>
          <a:off x="0" y="10052050"/>
          <a:ext cx="12836525" cy="10010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614020 -&gt; ORDER OKTOBER'21</a:t>
          </a:r>
        </a:p>
        <a:p>
          <a:pPr algn="l" rtl="0">
            <a:defRPr sz="1000"/>
          </a:pPr>
          <a:r>
            <a:rPr lang="en-US" sz="1500" b="0" i="0" u="none" strike="noStrike" baseline="0">
              <a:solidFill>
                <a:srgbClr val="000000"/>
              </a:solidFill>
              <a:latin typeface="Arial"/>
              <a:cs typeface="Arial"/>
            </a:rPr>
            <a:t>PO : 615493 -&gt; ORDER NOVEMBER'21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0F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1252765</xdr:colOff>
      <xdr:row>2</xdr:row>
      <xdr:rowOff>25593</xdr:rowOff>
    </xdr:to>
    <xdr:pic>
      <xdr:nvPicPr>
        <xdr:cNvPr id="27" name="Picture 26">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0F00-00001C000000}"/>
            </a:ext>
          </a:extLst>
        </xdr:cNvPr>
        <xdr:cNvSpPr>
          <a:spLocks noChangeShapeType="1"/>
        </xdr:cNvSpPr>
      </xdr:nvSpPr>
      <xdr:spPr bwMode="auto">
        <a:xfrm flipV="1">
          <a:off x="46776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29" name="Line 18">
          <a:extLst>
            <a:ext uri="{FF2B5EF4-FFF2-40B4-BE49-F238E27FC236}">
              <a16:creationId xmlns:a16="http://schemas.microsoft.com/office/drawing/2014/main" id="{00000000-0008-0000-0F00-00001D000000}"/>
            </a:ext>
          </a:extLst>
        </xdr:cNvPr>
        <xdr:cNvSpPr>
          <a:spLocks noChangeShapeType="1"/>
        </xdr:cNvSpPr>
      </xdr:nvSpPr>
      <xdr:spPr bwMode="auto">
        <a:xfrm flipV="1">
          <a:off x="46776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0" name="Line 18">
          <a:extLst>
            <a:ext uri="{FF2B5EF4-FFF2-40B4-BE49-F238E27FC236}">
              <a16:creationId xmlns:a16="http://schemas.microsoft.com/office/drawing/2014/main" id="{00000000-0008-0000-0F00-00001E000000}"/>
            </a:ext>
          </a:extLst>
        </xdr:cNvPr>
        <xdr:cNvSpPr>
          <a:spLocks noChangeShapeType="1"/>
        </xdr:cNvSpPr>
      </xdr:nvSpPr>
      <xdr:spPr bwMode="auto">
        <a:xfrm flipV="1">
          <a:off x="46776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000-000002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000-000003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000-000004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000-000005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000-000006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000-000007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000-000008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000-000009000000}"/>
            </a:ext>
          </a:extLst>
        </xdr:cNvPr>
        <xdr:cNvSpPr txBox="1">
          <a:spLocks noChangeArrowheads="1"/>
        </xdr:cNvSpPr>
      </xdr:nvSpPr>
      <xdr:spPr bwMode="auto">
        <a:xfrm>
          <a:off x="11221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NOVEMBER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000-00000A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000-00000B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000-00000C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000-00000D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000-00000F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000-000010000000}"/>
            </a:ext>
          </a:extLst>
        </xdr:cNvPr>
        <xdr:cNvSpPr>
          <a:spLocks noChangeShapeType="1"/>
        </xdr:cNvSpPr>
      </xdr:nvSpPr>
      <xdr:spPr bwMode="auto">
        <a:xfrm flipV="1">
          <a:off x="4295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000-000011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000-000012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000-000013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000-000014000000}"/>
            </a:ext>
          </a:extLst>
        </xdr:cNvPr>
        <xdr:cNvSpPr>
          <a:spLocks noChangeShapeType="1"/>
        </xdr:cNvSpPr>
      </xdr:nvSpPr>
      <xdr:spPr bwMode="auto">
        <a:xfrm flipV="1">
          <a:off x="5826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000-000015000000}"/>
            </a:ext>
          </a:extLst>
        </xdr:cNvPr>
        <xdr:cNvSpPr>
          <a:spLocks noChangeShapeType="1"/>
        </xdr:cNvSpPr>
      </xdr:nvSpPr>
      <xdr:spPr bwMode="auto">
        <a:xfrm flipV="1">
          <a:off x="4086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000-000016000000}"/>
            </a:ext>
          </a:extLst>
        </xdr:cNvPr>
        <xdr:cNvSpPr>
          <a:spLocks noChangeShapeType="1"/>
        </xdr:cNvSpPr>
      </xdr:nvSpPr>
      <xdr:spPr bwMode="auto">
        <a:xfrm flipV="1">
          <a:off x="6026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000-000017000000}"/>
            </a:ext>
          </a:extLst>
        </xdr:cNvPr>
        <xdr:cNvSpPr>
          <a:spLocks noChangeShapeType="1"/>
        </xdr:cNvSpPr>
      </xdr:nvSpPr>
      <xdr:spPr bwMode="auto">
        <a:xfrm flipV="1">
          <a:off x="685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000-000018000000}"/>
            </a:ext>
          </a:extLst>
        </xdr:cNvPr>
        <xdr:cNvSpPr>
          <a:spLocks noChangeShapeType="1"/>
        </xdr:cNvSpPr>
      </xdr:nvSpPr>
      <xdr:spPr bwMode="auto">
        <a:xfrm flipV="1">
          <a:off x="7080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38100</xdr:rowOff>
    </xdr:from>
    <xdr:to>
      <xdr:col>22</xdr:col>
      <xdr:colOff>47625</xdr:colOff>
      <xdr:row>42</xdr:row>
      <xdr:rowOff>112058</xdr:rowOff>
    </xdr:to>
    <xdr:sp macro="" textlink="">
      <xdr:nvSpPr>
        <xdr:cNvPr id="25" name="Text Box 14">
          <a:extLst>
            <a:ext uri="{FF2B5EF4-FFF2-40B4-BE49-F238E27FC236}">
              <a16:creationId xmlns:a16="http://schemas.microsoft.com/office/drawing/2014/main" id="{00000000-0008-0000-1000-000019000000}"/>
            </a:ext>
          </a:extLst>
        </xdr:cNvPr>
        <xdr:cNvSpPr txBox="1">
          <a:spLocks noChangeArrowheads="1"/>
        </xdr:cNvSpPr>
      </xdr:nvSpPr>
      <xdr:spPr bwMode="auto">
        <a:xfrm>
          <a:off x="0" y="10052050"/>
          <a:ext cx="12836525" cy="10010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615493 -&gt; ORDER NOVEMBER'21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000-00001A000000}"/>
            </a:ext>
          </a:extLst>
        </xdr:cNvPr>
        <xdr:cNvSpPr txBox="1">
          <a:spLocks noChangeArrowheads="1"/>
        </xdr:cNvSpPr>
      </xdr:nvSpPr>
      <xdr:spPr bwMode="auto">
        <a:xfrm>
          <a:off x="98425" y="428625"/>
          <a:ext cx="3146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27" name="Picture 26">
          <a:extLst>
            <a:ext uri="{FF2B5EF4-FFF2-40B4-BE49-F238E27FC236}">
              <a16:creationId xmlns:a16="http://schemas.microsoft.com/office/drawing/2014/main" id="{00000000-0008-0000-10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391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46" name="Line 18">
          <a:extLst>
            <a:ext uri="{FF2B5EF4-FFF2-40B4-BE49-F238E27FC236}">
              <a16:creationId xmlns:a16="http://schemas.microsoft.com/office/drawing/2014/main" id="{00000000-0008-0000-1000-00002E000000}"/>
            </a:ext>
          </a:extLst>
        </xdr:cNvPr>
        <xdr:cNvSpPr>
          <a:spLocks noChangeShapeType="1"/>
        </xdr:cNvSpPr>
      </xdr:nvSpPr>
      <xdr:spPr bwMode="auto">
        <a:xfrm flipV="1">
          <a:off x="4649613" y="306490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47" name="Line 18">
          <a:extLst>
            <a:ext uri="{FF2B5EF4-FFF2-40B4-BE49-F238E27FC236}">
              <a16:creationId xmlns:a16="http://schemas.microsoft.com/office/drawing/2014/main" id="{00000000-0008-0000-1000-00002F000000}"/>
            </a:ext>
          </a:extLst>
        </xdr:cNvPr>
        <xdr:cNvSpPr>
          <a:spLocks noChangeShapeType="1"/>
        </xdr:cNvSpPr>
      </xdr:nvSpPr>
      <xdr:spPr bwMode="auto">
        <a:xfrm flipV="1">
          <a:off x="4649613" y="306490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48" name="Line 18">
          <a:extLst>
            <a:ext uri="{FF2B5EF4-FFF2-40B4-BE49-F238E27FC236}">
              <a16:creationId xmlns:a16="http://schemas.microsoft.com/office/drawing/2014/main" id="{00000000-0008-0000-1000-000030000000}"/>
            </a:ext>
          </a:extLst>
        </xdr:cNvPr>
        <xdr:cNvSpPr>
          <a:spLocks noChangeShapeType="1"/>
        </xdr:cNvSpPr>
      </xdr:nvSpPr>
      <xdr:spPr bwMode="auto">
        <a:xfrm flipV="1">
          <a:off x="4649613" y="306490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49" name="Line 18">
          <a:extLst>
            <a:ext uri="{FF2B5EF4-FFF2-40B4-BE49-F238E27FC236}">
              <a16:creationId xmlns:a16="http://schemas.microsoft.com/office/drawing/2014/main" id="{00000000-0008-0000-1000-000031000000}"/>
            </a:ext>
          </a:extLst>
        </xdr:cNvPr>
        <xdr:cNvSpPr>
          <a:spLocks noChangeShapeType="1"/>
        </xdr:cNvSpPr>
      </xdr:nvSpPr>
      <xdr:spPr bwMode="auto">
        <a:xfrm flipV="1">
          <a:off x="4649613" y="3543022"/>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100-000002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100-000003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100-000004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100-000005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100-000006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100-000007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100-000008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100-000009000000}"/>
            </a:ext>
          </a:extLst>
        </xdr:cNvPr>
        <xdr:cNvSpPr txBox="1">
          <a:spLocks noChangeArrowheads="1"/>
        </xdr:cNvSpPr>
      </xdr:nvSpPr>
      <xdr:spPr bwMode="auto">
        <a:xfrm>
          <a:off x="111957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NOVEMBER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100-00000A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100-00000B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100-00000C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100-00000D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14" name="Picture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100-00000F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100-000010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100-000011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100-000012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100-000013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100-000014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100-000015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100-000016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100-000017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100-000018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43</xdr:row>
      <xdr:rowOff>38100</xdr:rowOff>
    </xdr:from>
    <xdr:to>
      <xdr:col>22</xdr:col>
      <xdr:colOff>47625</xdr:colOff>
      <xdr:row>49</xdr:row>
      <xdr:rowOff>112058</xdr:rowOff>
    </xdr:to>
    <xdr:sp macro="" textlink="">
      <xdr:nvSpPr>
        <xdr:cNvPr id="25" name="Text Box 14">
          <a:extLst>
            <a:ext uri="{FF2B5EF4-FFF2-40B4-BE49-F238E27FC236}">
              <a16:creationId xmlns:a16="http://schemas.microsoft.com/office/drawing/2014/main" id="{00000000-0008-0000-1100-000019000000}"/>
            </a:ext>
          </a:extLst>
        </xdr:cNvPr>
        <xdr:cNvSpPr txBox="1">
          <a:spLocks noChangeArrowheads="1"/>
        </xdr:cNvSpPr>
      </xdr:nvSpPr>
      <xdr:spPr bwMode="auto">
        <a:xfrm>
          <a:off x="0" y="6673850"/>
          <a:ext cx="12811125" cy="10010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614020 -&gt; ORDER OKTOBER'21</a:t>
          </a:r>
        </a:p>
        <a:p>
          <a:pPr algn="l" rtl="0">
            <a:defRPr sz="1000"/>
          </a:pPr>
          <a:r>
            <a:rPr lang="en-US" sz="1500" b="0" i="0" u="none" strike="noStrike" baseline="0">
              <a:solidFill>
                <a:srgbClr val="000000"/>
              </a:solidFill>
              <a:latin typeface="Arial"/>
              <a:cs typeface="Arial"/>
            </a:rPr>
            <a:t>PO : 615493 -&gt; ORDER NOVEMBER'21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100-00001A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27" name="Picture 26">
          <a:extLst>
            <a:ext uri="{FF2B5EF4-FFF2-40B4-BE49-F238E27FC236}">
              <a16:creationId xmlns:a16="http://schemas.microsoft.com/office/drawing/2014/main" id="{00000000-0008-0000-11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1" name="Line 18">
          <a:extLst>
            <a:ext uri="{FF2B5EF4-FFF2-40B4-BE49-F238E27FC236}">
              <a16:creationId xmlns:a16="http://schemas.microsoft.com/office/drawing/2014/main" id="{00000000-0008-0000-1100-00001F000000}"/>
            </a:ext>
          </a:extLst>
        </xdr:cNvPr>
        <xdr:cNvSpPr>
          <a:spLocks noChangeShapeType="1"/>
        </xdr:cNvSpPr>
      </xdr:nvSpPr>
      <xdr:spPr bwMode="auto">
        <a:xfrm flipV="1">
          <a:off x="46522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41" name="Line 18">
          <a:extLst>
            <a:ext uri="{FF2B5EF4-FFF2-40B4-BE49-F238E27FC236}">
              <a16:creationId xmlns:a16="http://schemas.microsoft.com/office/drawing/2014/main" id="{00000000-0008-0000-1100-000029000000}"/>
            </a:ext>
          </a:extLst>
        </xdr:cNvPr>
        <xdr:cNvSpPr>
          <a:spLocks noChangeShapeType="1"/>
        </xdr:cNvSpPr>
      </xdr:nvSpPr>
      <xdr:spPr bwMode="auto">
        <a:xfrm flipV="1">
          <a:off x="4649613" y="306490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200-000002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200-000003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200-000004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200-000005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200-000006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200-000007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200-000008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200-000009000000}"/>
            </a:ext>
          </a:extLst>
        </xdr:cNvPr>
        <xdr:cNvSpPr txBox="1">
          <a:spLocks noChangeArrowheads="1"/>
        </xdr:cNvSpPr>
      </xdr:nvSpPr>
      <xdr:spPr bwMode="auto">
        <a:xfrm>
          <a:off x="111957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NOVEMBER 005</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200-00000A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200-00000B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200-00000C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200-00000D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200-00000F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200-000010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200-000011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200-000012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200-000013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200-000014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200-000015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200-000016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200-000017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200-000018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49</xdr:row>
      <xdr:rowOff>38100</xdr:rowOff>
    </xdr:from>
    <xdr:to>
      <xdr:col>22</xdr:col>
      <xdr:colOff>47625</xdr:colOff>
      <xdr:row>53</xdr:row>
      <xdr:rowOff>164353</xdr:rowOff>
    </xdr:to>
    <xdr:sp macro="" textlink="">
      <xdr:nvSpPr>
        <xdr:cNvPr id="25" name="Text Box 14">
          <a:extLst>
            <a:ext uri="{FF2B5EF4-FFF2-40B4-BE49-F238E27FC236}">
              <a16:creationId xmlns:a16="http://schemas.microsoft.com/office/drawing/2014/main" id="{00000000-0008-0000-1200-000019000000}"/>
            </a:ext>
          </a:extLst>
        </xdr:cNvPr>
        <xdr:cNvSpPr txBox="1">
          <a:spLocks noChangeArrowheads="1"/>
        </xdr:cNvSpPr>
      </xdr:nvSpPr>
      <xdr:spPr bwMode="auto">
        <a:xfrm>
          <a:off x="0" y="14045453"/>
          <a:ext cx="12822331" cy="70895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614020 -&gt; ORDER OKTOBER'21</a:t>
          </a:r>
        </a:p>
        <a:p>
          <a:pPr algn="l" rtl="0">
            <a:defRPr sz="1000"/>
          </a:pPr>
          <a:r>
            <a:rPr lang="en-US" sz="1500" b="0" i="0" u="none" strike="noStrike" baseline="0">
              <a:solidFill>
                <a:srgbClr val="000000"/>
              </a:solidFill>
              <a:latin typeface="Arial"/>
              <a:cs typeface="Arial"/>
            </a:rPr>
            <a:t>PO : 615493 -&gt; ORDER NOVEMBER'21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200-00001A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27" name="Picture 26">
          <a:extLst>
            <a:ext uri="{FF2B5EF4-FFF2-40B4-BE49-F238E27FC236}">
              <a16:creationId xmlns:a16="http://schemas.microsoft.com/office/drawing/2014/main" id="{00000000-0008-0000-12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214699</xdr:colOff>
      <xdr:row>17</xdr:row>
      <xdr:rowOff>124107</xdr:rowOff>
    </xdr:from>
    <xdr:to>
      <xdr:col>5</xdr:col>
      <xdr:colOff>756495</xdr:colOff>
      <xdr:row>17</xdr:row>
      <xdr:rowOff>129015</xdr:rowOff>
    </xdr:to>
    <xdr:sp macro="" textlink="">
      <xdr:nvSpPr>
        <xdr:cNvPr id="30" name="Line 18">
          <a:extLst>
            <a:ext uri="{FF2B5EF4-FFF2-40B4-BE49-F238E27FC236}">
              <a16:creationId xmlns:a16="http://schemas.microsoft.com/office/drawing/2014/main" id="{00000000-0008-0000-1200-00001E000000}"/>
            </a:ext>
          </a:extLst>
        </xdr:cNvPr>
        <xdr:cNvSpPr>
          <a:spLocks noChangeShapeType="1"/>
        </xdr:cNvSpPr>
      </xdr:nvSpPr>
      <xdr:spPr bwMode="auto">
        <a:xfrm flipV="1">
          <a:off x="4726934" y="3321519"/>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214699</xdr:colOff>
      <xdr:row>17</xdr:row>
      <xdr:rowOff>124107</xdr:rowOff>
    </xdr:from>
    <xdr:to>
      <xdr:col>5</xdr:col>
      <xdr:colOff>756495</xdr:colOff>
      <xdr:row>17</xdr:row>
      <xdr:rowOff>129015</xdr:rowOff>
    </xdr:to>
    <xdr:sp macro="" textlink="">
      <xdr:nvSpPr>
        <xdr:cNvPr id="33" name="Line 18">
          <a:extLst>
            <a:ext uri="{FF2B5EF4-FFF2-40B4-BE49-F238E27FC236}">
              <a16:creationId xmlns:a16="http://schemas.microsoft.com/office/drawing/2014/main" id="{00000000-0008-0000-1200-000021000000}"/>
            </a:ext>
          </a:extLst>
        </xdr:cNvPr>
        <xdr:cNvSpPr>
          <a:spLocks noChangeShapeType="1"/>
        </xdr:cNvSpPr>
      </xdr:nvSpPr>
      <xdr:spPr bwMode="auto">
        <a:xfrm flipV="1">
          <a:off x="4729549" y="286095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4" name="Line 18">
          <a:extLst>
            <a:ext uri="{FF2B5EF4-FFF2-40B4-BE49-F238E27FC236}">
              <a16:creationId xmlns:a16="http://schemas.microsoft.com/office/drawing/2014/main" id="{00000000-0008-0000-1200-000022000000}"/>
            </a:ext>
          </a:extLst>
        </xdr:cNvPr>
        <xdr:cNvSpPr>
          <a:spLocks noChangeShapeType="1"/>
        </xdr:cNvSpPr>
      </xdr:nvSpPr>
      <xdr:spPr bwMode="auto">
        <a:xfrm flipV="1">
          <a:off x="46522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300-000002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300-000003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300-000004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300-000005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300-000006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300-000007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300-000008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300-000009000000}"/>
            </a:ext>
          </a:extLst>
        </xdr:cNvPr>
        <xdr:cNvSpPr txBox="1">
          <a:spLocks noChangeArrowheads="1"/>
        </xdr:cNvSpPr>
      </xdr:nvSpPr>
      <xdr:spPr bwMode="auto">
        <a:xfrm>
          <a:off x="111957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NOVEMBER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300-00000A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300-00000B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300-00000C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300-00000D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14" name="Picture 13">
          <a:extLst>
            <a:ext uri="{FF2B5EF4-FFF2-40B4-BE49-F238E27FC236}">
              <a16:creationId xmlns:a16="http://schemas.microsoft.com/office/drawing/2014/main" id="{00000000-0008-0000-13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300-00000F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300-000010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300-000011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300-000012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300-000013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300-000014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300-000015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300-000016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300-000017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300-000018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38100</xdr:rowOff>
    </xdr:from>
    <xdr:to>
      <xdr:col>22</xdr:col>
      <xdr:colOff>47625</xdr:colOff>
      <xdr:row>45</xdr:row>
      <xdr:rowOff>164353</xdr:rowOff>
    </xdr:to>
    <xdr:sp macro="" textlink="">
      <xdr:nvSpPr>
        <xdr:cNvPr id="25" name="Text Box 14">
          <a:extLst>
            <a:ext uri="{FF2B5EF4-FFF2-40B4-BE49-F238E27FC236}">
              <a16:creationId xmlns:a16="http://schemas.microsoft.com/office/drawing/2014/main" id="{00000000-0008-0000-1300-000019000000}"/>
            </a:ext>
          </a:extLst>
        </xdr:cNvPr>
        <xdr:cNvSpPr txBox="1">
          <a:spLocks noChangeArrowheads="1"/>
        </xdr:cNvSpPr>
      </xdr:nvSpPr>
      <xdr:spPr bwMode="auto">
        <a:xfrm>
          <a:off x="0" y="9810750"/>
          <a:ext cx="12811125" cy="7104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500" b="0" i="0" u="none" strike="noStrike" baseline="0">
              <a:solidFill>
                <a:srgbClr val="000000"/>
              </a:solidFill>
              <a:latin typeface="Arial"/>
              <a:cs typeface="Arial"/>
            </a:rPr>
            <a:t>PO : 615493 -&gt; ORDER NOVEMBER'21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300-00001A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27" name="Picture 26">
          <a:extLst>
            <a:ext uri="{FF2B5EF4-FFF2-40B4-BE49-F238E27FC236}">
              <a16:creationId xmlns:a16="http://schemas.microsoft.com/office/drawing/2014/main" id="{00000000-0008-0000-13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6" name="Line 18">
          <a:extLst>
            <a:ext uri="{FF2B5EF4-FFF2-40B4-BE49-F238E27FC236}">
              <a16:creationId xmlns:a16="http://schemas.microsoft.com/office/drawing/2014/main" id="{00000000-0008-0000-1300-000024000000}"/>
            </a:ext>
          </a:extLst>
        </xdr:cNvPr>
        <xdr:cNvSpPr>
          <a:spLocks noChangeShapeType="1"/>
        </xdr:cNvSpPr>
      </xdr:nvSpPr>
      <xdr:spPr bwMode="auto">
        <a:xfrm flipV="1">
          <a:off x="4649613" y="3303963"/>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7" name="Line 18">
          <a:extLst>
            <a:ext uri="{FF2B5EF4-FFF2-40B4-BE49-F238E27FC236}">
              <a16:creationId xmlns:a16="http://schemas.microsoft.com/office/drawing/2014/main" id="{00000000-0008-0000-1300-000025000000}"/>
            </a:ext>
          </a:extLst>
        </xdr:cNvPr>
        <xdr:cNvSpPr>
          <a:spLocks noChangeShapeType="1"/>
        </xdr:cNvSpPr>
      </xdr:nvSpPr>
      <xdr:spPr bwMode="auto">
        <a:xfrm flipV="1">
          <a:off x="4649613" y="2825845"/>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0.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400-000002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400-000003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400-000004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400-000005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400-000006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400-000007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400-000008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400-000009000000}"/>
            </a:ext>
          </a:extLst>
        </xdr:cNvPr>
        <xdr:cNvSpPr txBox="1">
          <a:spLocks noChangeArrowheads="1"/>
        </xdr:cNvSpPr>
      </xdr:nvSpPr>
      <xdr:spPr bwMode="auto">
        <a:xfrm>
          <a:off x="111957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NOVEMBER 007</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400-00000A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400-00000B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400-00000C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400-00000D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14" name="Picture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400-00000F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400-000010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400-000011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400-000012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400-000013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400-000014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400-000015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400-000016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400-000017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400-000018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38100</xdr:rowOff>
    </xdr:from>
    <xdr:to>
      <xdr:col>22</xdr:col>
      <xdr:colOff>47625</xdr:colOff>
      <xdr:row>42</xdr:row>
      <xdr:rowOff>164353</xdr:rowOff>
    </xdr:to>
    <xdr:sp macro="" textlink="">
      <xdr:nvSpPr>
        <xdr:cNvPr id="25" name="Text Box 14">
          <a:extLst>
            <a:ext uri="{FF2B5EF4-FFF2-40B4-BE49-F238E27FC236}">
              <a16:creationId xmlns:a16="http://schemas.microsoft.com/office/drawing/2014/main" id="{00000000-0008-0000-1400-000019000000}"/>
            </a:ext>
          </a:extLst>
        </xdr:cNvPr>
        <xdr:cNvSpPr txBox="1">
          <a:spLocks noChangeArrowheads="1"/>
        </xdr:cNvSpPr>
      </xdr:nvSpPr>
      <xdr:spPr bwMode="auto">
        <a:xfrm>
          <a:off x="0" y="10052050"/>
          <a:ext cx="12811125" cy="7104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400" b="0" i="0" u="none" strike="noStrike" baseline="0">
              <a:solidFill>
                <a:srgbClr val="000000"/>
              </a:solidFill>
              <a:latin typeface="+mn-lt"/>
              <a:cs typeface="Arial"/>
            </a:rPr>
            <a:t>PO : 615493 -&gt; ORDER NOVEMBER'21</a:t>
          </a:r>
          <a:endParaRPr lang="en-US" sz="1400">
            <a:effectLst/>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400" b="0" i="0" baseline="0">
              <a:effectLst/>
              <a:latin typeface="+mn-lt"/>
              <a:ea typeface="+mn-ea"/>
              <a:cs typeface="+mn-cs"/>
            </a:rPr>
            <a:t>PO : 614020 -&gt; ORDER OKTOBER'21</a:t>
          </a:r>
          <a:endParaRPr lang="en-US" sz="1400">
            <a:effectLst/>
            <a:latin typeface="+mn-lt"/>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400-00001A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27" name="Picture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1400-00001C000000}"/>
            </a:ext>
          </a:extLst>
        </xdr:cNvPr>
        <xdr:cNvSpPr>
          <a:spLocks noChangeShapeType="1"/>
        </xdr:cNvSpPr>
      </xdr:nvSpPr>
      <xdr:spPr bwMode="auto">
        <a:xfrm flipV="1">
          <a:off x="46522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1" name="Line 18">
          <a:extLst>
            <a:ext uri="{FF2B5EF4-FFF2-40B4-BE49-F238E27FC236}">
              <a16:creationId xmlns:a16="http://schemas.microsoft.com/office/drawing/2014/main" id="{00000000-0008-0000-1400-00001F000000}"/>
            </a:ext>
          </a:extLst>
        </xdr:cNvPr>
        <xdr:cNvSpPr>
          <a:spLocks noChangeShapeType="1"/>
        </xdr:cNvSpPr>
      </xdr:nvSpPr>
      <xdr:spPr bwMode="auto">
        <a:xfrm flipV="1">
          <a:off x="4649613" y="3303963"/>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500-000002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500-000003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500-000004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500-000005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500-000006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500-000007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500-000008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500-000009000000}"/>
            </a:ext>
          </a:extLst>
        </xdr:cNvPr>
        <xdr:cNvSpPr txBox="1">
          <a:spLocks noChangeArrowheads="1"/>
        </xdr:cNvSpPr>
      </xdr:nvSpPr>
      <xdr:spPr bwMode="auto">
        <a:xfrm>
          <a:off x="111957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NOVEMBER 008</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500-00000A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500-00000B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500-00000C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500-00000D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14" name="Picture 13">
          <a:extLst>
            <a:ext uri="{FF2B5EF4-FFF2-40B4-BE49-F238E27FC236}">
              <a16:creationId xmlns:a16="http://schemas.microsoft.com/office/drawing/2014/main" id="{00000000-0008-0000-15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500-00000F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500-000010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500-000011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500-000012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500-000013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500-000014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500-000015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500-000016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500-000017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500-000018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38100</xdr:rowOff>
    </xdr:from>
    <xdr:to>
      <xdr:col>22</xdr:col>
      <xdr:colOff>47625</xdr:colOff>
      <xdr:row>46</xdr:row>
      <xdr:rowOff>164353</xdr:rowOff>
    </xdr:to>
    <xdr:sp macro="" textlink="">
      <xdr:nvSpPr>
        <xdr:cNvPr id="25" name="Text Box 14">
          <a:extLst>
            <a:ext uri="{FF2B5EF4-FFF2-40B4-BE49-F238E27FC236}">
              <a16:creationId xmlns:a16="http://schemas.microsoft.com/office/drawing/2014/main" id="{00000000-0008-0000-1500-000019000000}"/>
            </a:ext>
          </a:extLst>
        </xdr:cNvPr>
        <xdr:cNvSpPr txBox="1">
          <a:spLocks noChangeArrowheads="1"/>
        </xdr:cNvSpPr>
      </xdr:nvSpPr>
      <xdr:spPr bwMode="auto">
        <a:xfrm>
          <a:off x="0" y="7156450"/>
          <a:ext cx="12811125" cy="7104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400" b="0" i="0" u="none" strike="noStrike" baseline="0">
              <a:solidFill>
                <a:srgbClr val="000000"/>
              </a:solidFill>
              <a:latin typeface="+mn-lt"/>
              <a:cs typeface="Arial"/>
            </a:rPr>
            <a:t>PO : 615493 -&gt; ORDER NOVEMBER'21</a:t>
          </a:r>
          <a:endParaRPr lang="en-US" sz="1400">
            <a:effectLst/>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400" b="0" i="0" baseline="0">
              <a:effectLst/>
              <a:latin typeface="+mn-lt"/>
              <a:ea typeface="+mn-ea"/>
              <a:cs typeface="+mn-cs"/>
            </a:rPr>
            <a:t>PO : 614020 -&gt; ORDER OKTOBER'21</a:t>
          </a:r>
          <a:endParaRPr lang="en-US" sz="1400">
            <a:effectLst/>
            <a:latin typeface="+mn-lt"/>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500-00001A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27" name="Picture 26">
          <a:extLst>
            <a:ext uri="{FF2B5EF4-FFF2-40B4-BE49-F238E27FC236}">
              <a16:creationId xmlns:a16="http://schemas.microsoft.com/office/drawing/2014/main" id="{00000000-0008-0000-15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19</xdr:row>
      <xdr:rowOff>106551</xdr:rowOff>
    </xdr:from>
    <xdr:to>
      <xdr:col>5</xdr:col>
      <xdr:colOff>679174</xdr:colOff>
      <xdr:row>19</xdr:row>
      <xdr:rowOff>111459</xdr:rowOff>
    </xdr:to>
    <xdr:sp macro="" textlink="">
      <xdr:nvSpPr>
        <xdr:cNvPr id="37" name="Line 18">
          <a:extLst>
            <a:ext uri="{FF2B5EF4-FFF2-40B4-BE49-F238E27FC236}">
              <a16:creationId xmlns:a16="http://schemas.microsoft.com/office/drawing/2014/main" id="{00000000-0008-0000-1500-000025000000}"/>
            </a:ext>
          </a:extLst>
        </xdr:cNvPr>
        <xdr:cNvSpPr>
          <a:spLocks noChangeShapeType="1"/>
        </xdr:cNvSpPr>
      </xdr:nvSpPr>
      <xdr:spPr bwMode="auto">
        <a:xfrm flipV="1">
          <a:off x="4649613" y="2825845"/>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8" name="Line 18">
          <a:extLst>
            <a:ext uri="{FF2B5EF4-FFF2-40B4-BE49-F238E27FC236}">
              <a16:creationId xmlns:a16="http://schemas.microsoft.com/office/drawing/2014/main" id="{00000000-0008-0000-1500-000026000000}"/>
            </a:ext>
          </a:extLst>
        </xdr:cNvPr>
        <xdr:cNvSpPr>
          <a:spLocks noChangeShapeType="1"/>
        </xdr:cNvSpPr>
      </xdr:nvSpPr>
      <xdr:spPr bwMode="auto">
        <a:xfrm flipV="1">
          <a:off x="4649613" y="2825845"/>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9" name="Line 18">
          <a:extLst>
            <a:ext uri="{FF2B5EF4-FFF2-40B4-BE49-F238E27FC236}">
              <a16:creationId xmlns:a16="http://schemas.microsoft.com/office/drawing/2014/main" id="{00000000-0008-0000-1500-000027000000}"/>
            </a:ext>
          </a:extLst>
        </xdr:cNvPr>
        <xdr:cNvSpPr>
          <a:spLocks noChangeShapeType="1"/>
        </xdr:cNvSpPr>
      </xdr:nvSpPr>
      <xdr:spPr bwMode="auto">
        <a:xfrm flipV="1">
          <a:off x="4649613" y="3782080"/>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40" name="Line 18">
          <a:extLst>
            <a:ext uri="{FF2B5EF4-FFF2-40B4-BE49-F238E27FC236}">
              <a16:creationId xmlns:a16="http://schemas.microsoft.com/office/drawing/2014/main" id="{00000000-0008-0000-1500-000028000000}"/>
            </a:ext>
          </a:extLst>
        </xdr:cNvPr>
        <xdr:cNvSpPr>
          <a:spLocks noChangeShapeType="1"/>
        </xdr:cNvSpPr>
      </xdr:nvSpPr>
      <xdr:spPr bwMode="auto">
        <a:xfrm flipV="1">
          <a:off x="4649613" y="3303963"/>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41" name="Line 18">
          <a:extLst>
            <a:ext uri="{FF2B5EF4-FFF2-40B4-BE49-F238E27FC236}">
              <a16:creationId xmlns:a16="http://schemas.microsoft.com/office/drawing/2014/main" id="{00000000-0008-0000-1500-000029000000}"/>
            </a:ext>
          </a:extLst>
        </xdr:cNvPr>
        <xdr:cNvSpPr>
          <a:spLocks noChangeShapeType="1"/>
        </xdr:cNvSpPr>
      </xdr:nvSpPr>
      <xdr:spPr bwMode="auto">
        <a:xfrm flipV="1">
          <a:off x="4649613" y="3303963"/>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600-000002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600-000003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600-000004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600-000005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600-000006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600-000007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600-000008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600-000009000000}"/>
            </a:ext>
          </a:extLst>
        </xdr:cNvPr>
        <xdr:cNvSpPr txBox="1">
          <a:spLocks noChangeArrowheads="1"/>
        </xdr:cNvSpPr>
      </xdr:nvSpPr>
      <xdr:spPr bwMode="auto">
        <a:xfrm>
          <a:off x="111957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DESEMBER 001</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600-00000A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600-00000B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600-00000C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600-00000D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14" name="Picture 13">
          <a:extLst>
            <a:ext uri="{FF2B5EF4-FFF2-40B4-BE49-F238E27FC236}">
              <a16:creationId xmlns:a16="http://schemas.microsoft.com/office/drawing/2014/main" id="{00000000-0008-0000-16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600-00000F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600-000010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600-000011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600-000012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600-000013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600-000014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600-000015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600-000016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600-000017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600-000018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38100</xdr:rowOff>
    </xdr:from>
    <xdr:to>
      <xdr:col>22</xdr:col>
      <xdr:colOff>47625</xdr:colOff>
      <xdr:row>42</xdr:row>
      <xdr:rowOff>164353</xdr:rowOff>
    </xdr:to>
    <xdr:sp macro="" textlink="">
      <xdr:nvSpPr>
        <xdr:cNvPr id="25" name="Text Box 14">
          <a:extLst>
            <a:ext uri="{FF2B5EF4-FFF2-40B4-BE49-F238E27FC236}">
              <a16:creationId xmlns:a16="http://schemas.microsoft.com/office/drawing/2014/main" id="{00000000-0008-0000-1600-000019000000}"/>
            </a:ext>
          </a:extLst>
        </xdr:cNvPr>
        <xdr:cNvSpPr txBox="1">
          <a:spLocks noChangeArrowheads="1"/>
        </xdr:cNvSpPr>
      </xdr:nvSpPr>
      <xdr:spPr bwMode="auto">
        <a:xfrm>
          <a:off x="0" y="8121650"/>
          <a:ext cx="12811125" cy="7104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400" b="0" i="0" u="none" strike="noStrike" baseline="0">
              <a:solidFill>
                <a:srgbClr val="000000"/>
              </a:solidFill>
              <a:latin typeface="+mn-lt"/>
              <a:cs typeface="Arial"/>
            </a:rPr>
            <a:t>PO : 614020 -&gt; ORDER OKTOBER'21</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400" b="0" i="0" u="none" strike="noStrike" baseline="0">
              <a:solidFill>
                <a:srgbClr val="000000"/>
              </a:solidFill>
              <a:latin typeface="+mn-lt"/>
              <a:cs typeface="Arial"/>
            </a:rPr>
            <a:t>PO : 615493 -&gt; ORDER NOVEMBER'21</a:t>
          </a:r>
          <a:endParaRPr lang="en-US" sz="1400">
            <a:effectLst/>
            <a:latin typeface="+mn-lt"/>
          </a:endParaRPr>
        </a:p>
        <a:p>
          <a:pPr algn="l" rtl="0">
            <a:defRPr sz="1000"/>
          </a:pPr>
          <a:r>
            <a:rPr lang="en-US" sz="1400" b="0" i="0" u="none" strike="noStrike" baseline="0">
              <a:solidFill>
                <a:srgbClr val="000000"/>
              </a:solidFill>
              <a:latin typeface="Arial"/>
              <a:cs typeface="Arial"/>
            </a:rPr>
            <a:t>PO : 617362 -&gt; ORDER DESEMBER'21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600-00001A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27" name="Picture 26">
          <a:extLst>
            <a:ext uri="{FF2B5EF4-FFF2-40B4-BE49-F238E27FC236}">
              <a16:creationId xmlns:a16="http://schemas.microsoft.com/office/drawing/2014/main" id="{00000000-0008-0000-16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19</xdr:row>
      <xdr:rowOff>106551</xdr:rowOff>
    </xdr:from>
    <xdr:to>
      <xdr:col>5</xdr:col>
      <xdr:colOff>679174</xdr:colOff>
      <xdr:row>19</xdr:row>
      <xdr:rowOff>111459</xdr:rowOff>
    </xdr:to>
    <xdr:sp macro="" textlink="">
      <xdr:nvSpPr>
        <xdr:cNvPr id="28" name="Line 18">
          <a:extLst>
            <a:ext uri="{FF2B5EF4-FFF2-40B4-BE49-F238E27FC236}">
              <a16:creationId xmlns:a16="http://schemas.microsoft.com/office/drawing/2014/main" id="{00000000-0008-0000-1600-00001C000000}"/>
            </a:ext>
          </a:extLst>
        </xdr:cNvPr>
        <xdr:cNvSpPr>
          <a:spLocks noChangeShapeType="1"/>
        </xdr:cNvSpPr>
      </xdr:nvSpPr>
      <xdr:spPr bwMode="auto">
        <a:xfrm flipV="1">
          <a:off x="46522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29" name="Line 18">
          <a:extLst>
            <a:ext uri="{FF2B5EF4-FFF2-40B4-BE49-F238E27FC236}">
              <a16:creationId xmlns:a16="http://schemas.microsoft.com/office/drawing/2014/main" id="{00000000-0008-0000-1600-00001D000000}"/>
            </a:ext>
          </a:extLst>
        </xdr:cNvPr>
        <xdr:cNvSpPr>
          <a:spLocks noChangeShapeType="1"/>
        </xdr:cNvSpPr>
      </xdr:nvSpPr>
      <xdr:spPr bwMode="auto">
        <a:xfrm flipV="1">
          <a:off x="46522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0" name="Line 18">
          <a:extLst>
            <a:ext uri="{FF2B5EF4-FFF2-40B4-BE49-F238E27FC236}">
              <a16:creationId xmlns:a16="http://schemas.microsoft.com/office/drawing/2014/main" id="{00000000-0008-0000-1600-00001E000000}"/>
            </a:ext>
          </a:extLst>
        </xdr:cNvPr>
        <xdr:cNvSpPr>
          <a:spLocks noChangeShapeType="1"/>
        </xdr:cNvSpPr>
      </xdr:nvSpPr>
      <xdr:spPr bwMode="auto">
        <a:xfrm flipV="1">
          <a:off x="46522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1" name="Line 18">
          <a:extLst>
            <a:ext uri="{FF2B5EF4-FFF2-40B4-BE49-F238E27FC236}">
              <a16:creationId xmlns:a16="http://schemas.microsoft.com/office/drawing/2014/main" id="{00000000-0008-0000-1600-00001F000000}"/>
            </a:ext>
          </a:extLst>
        </xdr:cNvPr>
        <xdr:cNvSpPr>
          <a:spLocks noChangeShapeType="1"/>
        </xdr:cNvSpPr>
      </xdr:nvSpPr>
      <xdr:spPr bwMode="auto">
        <a:xfrm flipV="1">
          <a:off x="46522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2" name="Line 18">
          <a:extLst>
            <a:ext uri="{FF2B5EF4-FFF2-40B4-BE49-F238E27FC236}">
              <a16:creationId xmlns:a16="http://schemas.microsoft.com/office/drawing/2014/main" id="{00000000-0008-0000-1600-000020000000}"/>
            </a:ext>
          </a:extLst>
        </xdr:cNvPr>
        <xdr:cNvSpPr>
          <a:spLocks noChangeShapeType="1"/>
        </xdr:cNvSpPr>
      </xdr:nvSpPr>
      <xdr:spPr bwMode="auto">
        <a:xfrm flipV="1">
          <a:off x="46522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3.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700-000002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700-000003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700-000004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700-000005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700-000006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700-000007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700-000008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700-000009000000}"/>
            </a:ext>
          </a:extLst>
        </xdr:cNvPr>
        <xdr:cNvSpPr txBox="1">
          <a:spLocks noChangeArrowheads="1"/>
        </xdr:cNvSpPr>
      </xdr:nvSpPr>
      <xdr:spPr bwMode="auto">
        <a:xfrm>
          <a:off x="111957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DESEMBER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700-00000A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700-00000B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700-00000C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700-00000D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14" name="Picture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700-00000F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700-000010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700-000011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700-000012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700-000013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700-000014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700-000015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700-000016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700-000017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700-000018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38100</xdr:rowOff>
    </xdr:from>
    <xdr:to>
      <xdr:col>22</xdr:col>
      <xdr:colOff>47625</xdr:colOff>
      <xdr:row>47</xdr:row>
      <xdr:rowOff>164353</xdr:rowOff>
    </xdr:to>
    <xdr:sp macro="" textlink="">
      <xdr:nvSpPr>
        <xdr:cNvPr id="25" name="Text Box 14">
          <a:extLst>
            <a:ext uri="{FF2B5EF4-FFF2-40B4-BE49-F238E27FC236}">
              <a16:creationId xmlns:a16="http://schemas.microsoft.com/office/drawing/2014/main" id="{00000000-0008-0000-1700-000019000000}"/>
            </a:ext>
          </a:extLst>
        </xdr:cNvPr>
        <xdr:cNvSpPr txBox="1">
          <a:spLocks noChangeArrowheads="1"/>
        </xdr:cNvSpPr>
      </xdr:nvSpPr>
      <xdr:spPr bwMode="auto">
        <a:xfrm>
          <a:off x="0" y="6915150"/>
          <a:ext cx="12811125" cy="88190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617362 -&gt; ORDER DESEMBER'21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700-00001A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27" name="Picture 26">
          <a:extLst>
            <a:ext uri="{FF2B5EF4-FFF2-40B4-BE49-F238E27FC236}">
              <a16:creationId xmlns:a16="http://schemas.microsoft.com/office/drawing/2014/main" id="{00000000-0008-0000-17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19</xdr:row>
      <xdr:rowOff>106551</xdr:rowOff>
    </xdr:from>
    <xdr:to>
      <xdr:col>5</xdr:col>
      <xdr:colOff>679174</xdr:colOff>
      <xdr:row>19</xdr:row>
      <xdr:rowOff>111459</xdr:rowOff>
    </xdr:to>
    <xdr:sp macro="" textlink="">
      <xdr:nvSpPr>
        <xdr:cNvPr id="33" name="Line 18">
          <a:extLst>
            <a:ext uri="{FF2B5EF4-FFF2-40B4-BE49-F238E27FC236}">
              <a16:creationId xmlns:a16="http://schemas.microsoft.com/office/drawing/2014/main" id="{00000000-0008-0000-1700-000021000000}"/>
            </a:ext>
          </a:extLst>
        </xdr:cNvPr>
        <xdr:cNvSpPr>
          <a:spLocks noChangeShapeType="1"/>
        </xdr:cNvSpPr>
      </xdr:nvSpPr>
      <xdr:spPr bwMode="auto">
        <a:xfrm flipV="1">
          <a:off x="4649613" y="3303963"/>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4" name="Line 18">
          <a:extLst>
            <a:ext uri="{FF2B5EF4-FFF2-40B4-BE49-F238E27FC236}">
              <a16:creationId xmlns:a16="http://schemas.microsoft.com/office/drawing/2014/main" id="{00000000-0008-0000-1700-000022000000}"/>
            </a:ext>
          </a:extLst>
        </xdr:cNvPr>
        <xdr:cNvSpPr>
          <a:spLocks noChangeShapeType="1"/>
        </xdr:cNvSpPr>
      </xdr:nvSpPr>
      <xdr:spPr bwMode="auto">
        <a:xfrm flipV="1">
          <a:off x="4649613" y="3303963"/>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5" name="Line 18">
          <a:extLst>
            <a:ext uri="{FF2B5EF4-FFF2-40B4-BE49-F238E27FC236}">
              <a16:creationId xmlns:a16="http://schemas.microsoft.com/office/drawing/2014/main" id="{00000000-0008-0000-1700-000023000000}"/>
            </a:ext>
          </a:extLst>
        </xdr:cNvPr>
        <xdr:cNvSpPr>
          <a:spLocks noChangeShapeType="1"/>
        </xdr:cNvSpPr>
      </xdr:nvSpPr>
      <xdr:spPr bwMode="auto">
        <a:xfrm flipV="1">
          <a:off x="4649613" y="3303963"/>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6" name="Line 18">
          <a:extLst>
            <a:ext uri="{FF2B5EF4-FFF2-40B4-BE49-F238E27FC236}">
              <a16:creationId xmlns:a16="http://schemas.microsoft.com/office/drawing/2014/main" id="{00000000-0008-0000-1700-000024000000}"/>
            </a:ext>
          </a:extLst>
        </xdr:cNvPr>
        <xdr:cNvSpPr>
          <a:spLocks noChangeShapeType="1"/>
        </xdr:cNvSpPr>
      </xdr:nvSpPr>
      <xdr:spPr bwMode="auto">
        <a:xfrm flipV="1">
          <a:off x="4649613" y="2825845"/>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7" name="Line 18">
          <a:extLst>
            <a:ext uri="{FF2B5EF4-FFF2-40B4-BE49-F238E27FC236}">
              <a16:creationId xmlns:a16="http://schemas.microsoft.com/office/drawing/2014/main" id="{00000000-0008-0000-1700-000025000000}"/>
            </a:ext>
          </a:extLst>
        </xdr:cNvPr>
        <xdr:cNvSpPr>
          <a:spLocks noChangeShapeType="1"/>
        </xdr:cNvSpPr>
      </xdr:nvSpPr>
      <xdr:spPr bwMode="auto">
        <a:xfrm flipV="1">
          <a:off x="4649613" y="2825845"/>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800-000002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800-000003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800-000004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800-000005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800-000006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800-000007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800-000008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800-000009000000}"/>
            </a:ext>
          </a:extLst>
        </xdr:cNvPr>
        <xdr:cNvSpPr txBox="1">
          <a:spLocks noChangeArrowheads="1"/>
        </xdr:cNvSpPr>
      </xdr:nvSpPr>
      <xdr:spPr bwMode="auto">
        <a:xfrm>
          <a:off x="111957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DESEMBER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800-00000A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800-00000B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800-00000C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800-00000D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14" name="Picture 13">
          <a:extLst>
            <a:ext uri="{FF2B5EF4-FFF2-40B4-BE49-F238E27FC236}">
              <a16:creationId xmlns:a16="http://schemas.microsoft.com/office/drawing/2014/main" id="{00000000-0008-0000-18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800-00000F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800-000010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800-000011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800-000012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800-000013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800-000014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800-000015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800-000016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800-000017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800-000018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43</xdr:row>
      <xdr:rowOff>38100</xdr:rowOff>
    </xdr:from>
    <xdr:to>
      <xdr:col>22</xdr:col>
      <xdr:colOff>47625</xdr:colOff>
      <xdr:row>48</xdr:row>
      <xdr:rowOff>164353</xdr:rowOff>
    </xdr:to>
    <xdr:sp macro="" textlink="">
      <xdr:nvSpPr>
        <xdr:cNvPr id="25" name="Text Box 14">
          <a:extLst>
            <a:ext uri="{FF2B5EF4-FFF2-40B4-BE49-F238E27FC236}">
              <a16:creationId xmlns:a16="http://schemas.microsoft.com/office/drawing/2014/main" id="{00000000-0008-0000-1800-000019000000}"/>
            </a:ext>
          </a:extLst>
        </xdr:cNvPr>
        <xdr:cNvSpPr txBox="1">
          <a:spLocks noChangeArrowheads="1"/>
        </xdr:cNvSpPr>
      </xdr:nvSpPr>
      <xdr:spPr bwMode="auto">
        <a:xfrm>
          <a:off x="0" y="8121650"/>
          <a:ext cx="12811125" cy="88190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614020 -&gt; ORDER OKTOBER'21</a:t>
          </a:r>
        </a:p>
        <a:p>
          <a:pPr algn="l" rtl="0">
            <a:defRPr sz="1000"/>
          </a:pPr>
          <a:r>
            <a:rPr lang="en-US" sz="1400" b="0" i="0" u="none" strike="noStrike" baseline="0">
              <a:solidFill>
                <a:srgbClr val="000000"/>
              </a:solidFill>
              <a:latin typeface="Arial"/>
              <a:cs typeface="Arial"/>
            </a:rPr>
            <a:t>PO : 615493 -&gt; ORDER NOVEMBER'21</a:t>
          </a:r>
        </a:p>
        <a:p>
          <a:pPr algn="l" rtl="0">
            <a:defRPr sz="1000"/>
          </a:pPr>
          <a:r>
            <a:rPr lang="en-US" sz="1400" b="0" i="0" u="none" strike="noStrike" baseline="0">
              <a:solidFill>
                <a:srgbClr val="000000"/>
              </a:solidFill>
              <a:latin typeface="Arial"/>
              <a:cs typeface="Arial"/>
            </a:rPr>
            <a:t>PO : 617362 -&gt; ORDER DESEMBER'21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800-00001A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27" name="Picture 26">
          <a:extLst>
            <a:ext uri="{FF2B5EF4-FFF2-40B4-BE49-F238E27FC236}">
              <a16:creationId xmlns:a16="http://schemas.microsoft.com/office/drawing/2014/main" id="{00000000-0008-0000-18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6" name="Line 18">
          <a:extLst>
            <a:ext uri="{FF2B5EF4-FFF2-40B4-BE49-F238E27FC236}">
              <a16:creationId xmlns:a16="http://schemas.microsoft.com/office/drawing/2014/main" id="{00000000-0008-0000-1800-000024000000}"/>
            </a:ext>
          </a:extLst>
        </xdr:cNvPr>
        <xdr:cNvSpPr>
          <a:spLocks noChangeShapeType="1"/>
        </xdr:cNvSpPr>
      </xdr:nvSpPr>
      <xdr:spPr bwMode="auto">
        <a:xfrm flipV="1">
          <a:off x="46522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7" name="Line 18">
          <a:extLst>
            <a:ext uri="{FF2B5EF4-FFF2-40B4-BE49-F238E27FC236}">
              <a16:creationId xmlns:a16="http://schemas.microsoft.com/office/drawing/2014/main" id="{00000000-0008-0000-1800-000025000000}"/>
            </a:ext>
          </a:extLst>
        </xdr:cNvPr>
        <xdr:cNvSpPr>
          <a:spLocks noChangeShapeType="1"/>
        </xdr:cNvSpPr>
      </xdr:nvSpPr>
      <xdr:spPr bwMode="auto">
        <a:xfrm flipV="1">
          <a:off x="465222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8" name="Line 18">
          <a:extLst>
            <a:ext uri="{FF2B5EF4-FFF2-40B4-BE49-F238E27FC236}">
              <a16:creationId xmlns:a16="http://schemas.microsoft.com/office/drawing/2014/main" id="{00000000-0008-0000-1800-000026000000}"/>
            </a:ext>
          </a:extLst>
        </xdr:cNvPr>
        <xdr:cNvSpPr>
          <a:spLocks noChangeShapeType="1"/>
        </xdr:cNvSpPr>
      </xdr:nvSpPr>
      <xdr:spPr bwMode="auto">
        <a:xfrm flipV="1">
          <a:off x="4649613" y="4260198"/>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9" name="Line 18">
          <a:extLst>
            <a:ext uri="{FF2B5EF4-FFF2-40B4-BE49-F238E27FC236}">
              <a16:creationId xmlns:a16="http://schemas.microsoft.com/office/drawing/2014/main" id="{00000000-0008-0000-1800-000027000000}"/>
            </a:ext>
          </a:extLst>
        </xdr:cNvPr>
        <xdr:cNvSpPr>
          <a:spLocks noChangeShapeType="1"/>
        </xdr:cNvSpPr>
      </xdr:nvSpPr>
      <xdr:spPr bwMode="auto">
        <a:xfrm flipV="1">
          <a:off x="4649613" y="4260198"/>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40" name="Line 18">
          <a:extLst>
            <a:ext uri="{FF2B5EF4-FFF2-40B4-BE49-F238E27FC236}">
              <a16:creationId xmlns:a16="http://schemas.microsoft.com/office/drawing/2014/main" id="{00000000-0008-0000-1800-000028000000}"/>
            </a:ext>
          </a:extLst>
        </xdr:cNvPr>
        <xdr:cNvSpPr>
          <a:spLocks noChangeShapeType="1"/>
        </xdr:cNvSpPr>
      </xdr:nvSpPr>
      <xdr:spPr bwMode="auto">
        <a:xfrm flipV="1">
          <a:off x="4649613" y="4260198"/>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5.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900-000002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900-000003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900-000004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900-000005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900-000006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900-000007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900-000008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900-000009000000}"/>
            </a:ext>
          </a:extLst>
        </xdr:cNvPr>
        <xdr:cNvSpPr txBox="1">
          <a:spLocks noChangeArrowheads="1"/>
        </xdr:cNvSpPr>
      </xdr:nvSpPr>
      <xdr:spPr bwMode="auto">
        <a:xfrm>
          <a:off x="111957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DESEMBER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900-00000A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900-00000B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900-00000C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900-00000D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14" name="Picture 13">
          <a:extLst>
            <a:ext uri="{FF2B5EF4-FFF2-40B4-BE49-F238E27FC236}">
              <a16:creationId xmlns:a16="http://schemas.microsoft.com/office/drawing/2014/main" id="{00000000-0008-0000-19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900-00000F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900-000010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900-000011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900-000012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900-000013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900-000014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900-000015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900-000016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900-000017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900-000018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38100</xdr:rowOff>
    </xdr:from>
    <xdr:to>
      <xdr:col>22</xdr:col>
      <xdr:colOff>47625</xdr:colOff>
      <xdr:row>45</xdr:row>
      <xdr:rowOff>164353</xdr:rowOff>
    </xdr:to>
    <xdr:sp macro="" textlink="">
      <xdr:nvSpPr>
        <xdr:cNvPr id="25" name="Text Box 14">
          <a:extLst>
            <a:ext uri="{FF2B5EF4-FFF2-40B4-BE49-F238E27FC236}">
              <a16:creationId xmlns:a16="http://schemas.microsoft.com/office/drawing/2014/main" id="{00000000-0008-0000-1900-000019000000}"/>
            </a:ext>
          </a:extLst>
        </xdr:cNvPr>
        <xdr:cNvSpPr txBox="1">
          <a:spLocks noChangeArrowheads="1"/>
        </xdr:cNvSpPr>
      </xdr:nvSpPr>
      <xdr:spPr bwMode="auto">
        <a:xfrm>
          <a:off x="0" y="8362950"/>
          <a:ext cx="12811125" cy="88190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614020 -&gt; ORDER OKTOBER'21</a:t>
          </a:r>
        </a:p>
        <a:p>
          <a:pPr algn="l" rtl="0">
            <a:defRPr sz="1000"/>
          </a:pPr>
          <a:r>
            <a:rPr lang="en-US" sz="1400" b="0" i="0" u="none" strike="noStrike" baseline="0">
              <a:solidFill>
                <a:srgbClr val="000000"/>
              </a:solidFill>
              <a:latin typeface="Arial"/>
              <a:cs typeface="Arial"/>
            </a:rPr>
            <a:t>PO : 615493 -&gt; ORDER NOVEMBER'21</a:t>
          </a:r>
        </a:p>
        <a:p>
          <a:pPr algn="l" rtl="0">
            <a:defRPr sz="1000"/>
          </a:pPr>
          <a:r>
            <a:rPr lang="en-US" sz="1400" b="0" i="0" u="none" strike="noStrike" baseline="0">
              <a:solidFill>
                <a:srgbClr val="000000"/>
              </a:solidFill>
              <a:latin typeface="Arial"/>
              <a:cs typeface="Arial"/>
            </a:rPr>
            <a:t>PO : 617362 -&gt; ORDER DESEMBER'21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900-00001A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27" name="Picture 26">
          <a:extLst>
            <a:ext uri="{FF2B5EF4-FFF2-40B4-BE49-F238E27FC236}">
              <a16:creationId xmlns:a16="http://schemas.microsoft.com/office/drawing/2014/main" id="{00000000-0008-0000-19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0" name="Line 18">
          <a:extLst>
            <a:ext uri="{FF2B5EF4-FFF2-40B4-BE49-F238E27FC236}">
              <a16:creationId xmlns:a16="http://schemas.microsoft.com/office/drawing/2014/main" id="{00000000-0008-0000-1900-00001E000000}"/>
            </a:ext>
          </a:extLst>
        </xdr:cNvPr>
        <xdr:cNvSpPr>
          <a:spLocks noChangeShapeType="1"/>
        </xdr:cNvSpPr>
      </xdr:nvSpPr>
      <xdr:spPr bwMode="auto">
        <a:xfrm flipV="1">
          <a:off x="46522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1" name="Line 18">
          <a:extLst>
            <a:ext uri="{FF2B5EF4-FFF2-40B4-BE49-F238E27FC236}">
              <a16:creationId xmlns:a16="http://schemas.microsoft.com/office/drawing/2014/main" id="{00000000-0008-0000-1900-00001F000000}"/>
            </a:ext>
          </a:extLst>
        </xdr:cNvPr>
        <xdr:cNvSpPr>
          <a:spLocks noChangeShapeType="1"/>
        </xdr:cNvSpPr>
      </xdr:nvSpPr>
      <xdr:spPr bwMode="auto">
        <a:xfrm flipV="1">
          <a:off x="46522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2" name="Line 18">
          <a:extLst>
            <a:ext uri="{FF2B5EF4-FFF2-40B4-BE49-F238E27FC236}">
              <a16:creationId xmlns:a16="http://schemas.microsoft.com/office/drawing/2014/main" id="{00000000-0008-0000-1900-000020000000}"/>
            </a:ext>
          </a:extLst>
        </xdr:cNvPr>
        <xdr:cNvSpPr>
          <a:spLocks noChangeShapeType="1"/>
        </xdr:cNvSpPr>
      </xdr:nvSpPr>
      <xdr:spPr bwMode="auto">
        <a:xfrm flipV="1">
          <a:off x="46522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3" name="Line 18">
          <a:extLst>
            <a:ext uri="{FF2B5EF4-FFF2-40B4-BE49-F238E27FC236}">
              <a16:creationId xmlns:a16="http://schemas.microsoft.com/office/drawing/2014/main" id="{00000000-0008-0000-1900-000021000000}"/>
            </a:ext>
          </a:extLst>
        </xdr:cNvPr>
        <xdr:cNvSpPr>
          <a:spLocks noChangeShapeType="1"/>
        </xdr:cNvSpPr>
      </xdr:nvSpPr>
      <xdr:spPr bwMode="auto">
        <a:xfrm flipV="1">
          <a:off x="46522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4" name="Line 18">
          <a:extLst>
            <a:ext uri="{FF2B5EF4-FFF2-40B4-BE49-F238E27FC236}">
              <a16:creationId xmlns:a16="http://schemas.microsoft.com/office/drawing/2014/main" id="{00000000-0008-0000-1900-000022000000}"/>
            </a:ext>
          </a:extLst>
        </xdr:cNvPr>
        <xdr:cNvSpPr>
          <a:spLocks noChangeShapeType="1"/>
        </xdr:cNvSpPr>
      </xdr:nvSpPr>
      <xdr:spPr bwMode="auto">
        <a:xfrm flipV="1">
          <a:off x="46522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5" name="Line 18">
          <a:extLst>
            <a:ext uri="{FF2B5EF4-FFF2-40B4-BE49-F238E27FC236}">
              <a16:creationId xmlns:a16="http://schemas.microsoft.com/office/drawing/2014/main" id="{00000000-0008-0000-1900-000023000000}"/>
            </a:ext>
          </a:extLst>
        </xdr:cNvPr>
        <xdr:cNvSpPr>
          <a:spLocks noChangeShapeType="1"/>
        </xdr:cNvSpPr>
      </xdr:nvSpPr>
      <xdr:spPr bwMode="auto">
        <a:xfrm flipV="1">
          <a:off x="465222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6.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A00-000002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A00-000003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A00-000004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A00-000005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A00-000006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A00-000007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A00-000008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A00-000009000000}"/>
            </a:ext>
          </a:extLst>
        </xdr:cNvPr>
        <xdr:cNvSpPr txBox="1">
          <a:spLocks noChangeArrowheads="1"/>
        </xdr:cNvSpPr>
      </xdr:nvSpPr>
      <xdr:spPr bwMode="auto">
        <a:xfrm>
          <a:off x="111957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DESEMBER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A00-00000A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A00-00000B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A00-00000C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A00-00000D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14" name="Picture 13">
          <a:extLst>
            <a:ext uri="{FF2B5EF4-FFF2-40B4-BE49-F238E27FC236}">
              <a16:creationId xmlns:a16="http://schemas.microsoft.com/office/drawing/2014/main" id="{00000000-0008-0000-1A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A00-00000F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A00-000010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A00-000011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A00-000012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A00-000013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A00-000014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A00-000015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A00-000016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A00-000017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A00-000018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38100</xdr:rowOff>
    </xdr:from>
    <xdr:to>
      <xdr:col>22</xdr:col>
      <xdr:colOff>47625</xdr:colOff>
      <xdr:row>41</xdr:row>
      <xdr:rowOff>90714</xdr:rowOff>
    </xdr:to>
    <xdr:sp macro="" textlink="">
      <xdr:nvSpPr>
        <xdr:cNvPr id="25" name="Text Box 14">
          <a:extLst>
            <a:ext uri="{FF2B5EF4-FFF2-40B4-BE49-F238E27FC236}">
              <a16:creationId xmlns:a16="http://schemas.microsoft.com/office/drawing/2014/main" id="{00000000-0008-0000-1A00-000019000000}"/>
            </a:ext>
          </a:extLst>
        </xdr:cNvPr>
        <xdr:cNvSpPr txBox="1">
          <a:spLocks noChangeArrowheads="1"/>
        </xdr:cNvSpPr>
      </xdr:nvSpPr>
      <xdr:spPr bwMode="auto">
        <a:xfrm>
          <a:off x="0" y="6986814"/>
          <a:ext cx="12838339" cy="6513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617362 -&gt; ORDER DESEMBER'21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A00-00001A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1282648</xdr:colOff>
      <xdr:row>2</xdr:row>
      <xdr:rowOff>25593</xdr:rowOff>
    </xdr:to>
    <xdr:pic>
      <xdr:nvPicPr>
        <xdr:cNvPr id="27" name="Picture 26">
          <a:extLst>
            <a:ext uri="{FF2B5EF4-FFF2-40B4-BE49-F238E27FC236}">
              <a16:creationId xmlns:a16="http://schemas.microsoft.com/office/drawing/2014/main" id="{00000000-0008-0000-1A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7" name="Line 18">
          <a:extLst>
            <a:ext uri="{FF2B5EF4-FFF2-40B4-BE49-F238E27FC236}">
              <a16:creationId xmlns:a16="http://schemas.microsoft.com/office/drawing/2014/main" id="{00000000-0008-0000-1A00-000025000000}"/>
            </a:ext>
          </a:extLst>
        </xdr:cNvPr>
        <xdr:cNvSpPr>
          <a:spLocks noChangeShapeType="1"/>
        </xdr:cNvSpPr>
      </xdr:nvSpPr>
      <xdr:spPr bwMode="auto">
        <a:xfrm flipV="1">
          <a:off x="4664021" y="38530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8" name="Line 18">
          <a:extLst>
            <a:ext uri="{FF2B5EF4-FFF2-40B4-BE49-F238E27FC236}">
              <a16:creationId xmlns:a16="http://schemas.microsoft.com/office/drawing/2014/main" id="{00000000-0008-0000-1A00-000026000000}"/>
            </a:ext>
          </a:extLst>
        </xdr:cNvPr>
        <xdr:cNvSpPr>
          <a:spLocks noChangeShapeType="1"/>
        </xdr:cNvSpPr>
      </xdr:nvSpPr>
      <xdr:spPr bwMode="auto">
        <a:xfrm flipV="1">
          <a:off x="4664021" y="38530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146449</xdr:colOff>
      <xdr:row>19</xdr:row>
      <xdr:rowOff>124694</xdr:rowOff>
    </xdr:from>
    <xdr:to>
      <xdr:col>5</xdr:col>
      <xdr:colOff>688245</xdr:colOff>
      <xdr:row>19</xdr:row>
      <xdr:rowOff>129602</xdr:rowOff>
    </xdr:to>
    <xdr:sp macro="" textlink="">
      <xdr:nvSpPr>
        <xdr:cNvPr id="39" name="Line 18">
          <a:extLst>
            <a:ext uri="{FF2B5EF4-FFF2-40B4-BE49-F238E27FC236}">
              <a16:creationId xmlns:a16="http://schemas.microsoft.com/office/drawing/2014/main" id="{00000000-0008-0000-1A00-000027000000}"/>
            </a:ext>
          </a:extLst>
        </xdr:cNvPr>
        <xdr:cNvSpPr>
          <a:spLocks noChangeShapeType="1"/>
        </xdr:cNvSpPr>
      </xdr:nvSpPr>
      <xdr:spPr bwMode="auto">
        <a:xfrm flipV="1">
          <a:off x="4673092" y="43610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B00-000002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B00-000003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B00-000004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B00-000005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B00-000006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B00-000007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B00-000008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B00-000009000000}"/>
            </a:ext>
          </a:extLst>
        </xdr:cNvPr>
        <xdr:cNvSpPr txBox="1">
          <a:spLocks noChangeArrowheads="1"/>
        </xdr:cNvSpPr>
      </xdr:nvSpPr>
      <xdr:spPr bwMode="auto">
        <a:xfrm>
          <a:off x="111957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DESEMBER 005</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B00-00000A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B00-00000B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B00-00000C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B00-00000D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1137505</xdr:colOff>
      <xdr:row>2</xdr:row>
      <xdr:rowOff>25593</xdr:rowOff>
    </xdr:to>
    <xdr:pic>
      <xdr:nvPicPr>
        <xdr:cNvPr id="14" name="Picture 13">
          <a:extLst>
            <a:ext uri="{FF2B5EF4-FFF2-40B4-BE49-F238E27FC236}">
              <a16:creationId xmlns:a16="http://schemas.microsoft.com/office/drawing/2014/main" id="{00000000-0008-0000-1B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B00-00000F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B00-000010000000}"/>
            </a:ext>
          </a:extLst>
        </xdr:cNvPr>
        <xdr:cNvSpPr>
          <a:spLocks noChangeShapeType="1"/>
        </xdr:cNvSpPr>
      </xdr:nvSpPr>
      <xdr:spPr bwMode="auto">
        <a:xfrm flipV="1">
          <a:off x="42703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B00-000011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B00-000012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B00-000013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B00-000014000000}"/>
            </a:ext>
          </a:extLst>
        </xdr:cNvPr>
        <xdr:cNvSpPr>
          <a:spLocks noChangeShapeType="1"/>
        </xdr:cNvSpPr>
      </xdr:nvSpPr>
      <xdr:spPr bwMode="auto">
        <a:xfrm flipV="1">
          <a:off x="58007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B00-000015000000}"/>
            </a:ext>
          </a:extLst>
        </xdr:cNvPr>
        <xdr:cNvSpPr>
          <a:spLocks noChangeShapeType="1"/>
        </xdr:cNvSpPr>
      </xdr:nvSpPr>
      <xdr:spPr bwMode="auto">
        <a:xfrm flipV="1">
          <a:off x="40608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B00-000016000000}"/>
            </a:ext>
          </a:extLst>
        </xdr:cNvPr>
        <xdr:cNvSpPr>
          <a:spLocks noChangeShapeType="1"/>
        </xdr:cNvSpPr>
      </xdr:nvSpPr>
      <xdr:spPr bwMode="auto">
        <a:xfrm flipV="1">
          <a:off x="60007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B00-000017000000}"/>
            </a:ext>
          </a:extLst>
        </xdr:cNvPr>
        <xdr:cNvSpPr>
          <a:spLocks noChangeShapeType="1"/>
        </xdr:cNvSpPr>
      </xdr:nvSpPr>
      <xdr:spPr bwMode="auto">
        <a:xfrm flipV="1">
          <a:off x="6826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B00-000018000000}"/>
            </a:ext>
          </a:extLst>
        </xdr:cNvPr>
        <xdr:cNvSpPr>
          <a:spLocks noChangeShapeType="1"/>
        </xdr:cNvSpPr>
      </xdr:nvSpPr>
      <xdr:spPr bwMode="auto">
        <a:xfrm flipV="1">
          <a:off x="70548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52</xdr:row>
      <xdr:rowOff>38100</xdr:rowOff>
    </xdr:from>
    <xdr:to>
      <xdr:col>22</xdr:col>
      <xdr:colOff>47625</xdr:colOff>
      <xdr:row>56</xdr:row>
      <xdr:rowOff>90714</xdr:rowOff>
    </xdr:to>
    <xdr:sp macro="" textlink="">
      <xdr:nvSpPr>
        <xdr:cNvPr id="25" name="Text Box 14">
          <a:extLst>
            <a:ext uri="{FF2B5EF4-FFF2-40B4-BE49-F238E27FC236}">
              <a16:creationId xmlns:a16="http://schemas.microsoft.com/office/drawing/2014/main" id="{00000000-0008-0000-1B00-000019000000}"/>
            </a:ext>
          </a:extLst>
        </xdr:cNvPr>
        <xdr:cNvSpPr txBox="1">
          <a:spLocks noChangeArrowheads="1"/>
        </xdr:cNvSpPr>
      </xdr:nvSpPr>
      <xdr:spPr bwMode="auto">
        <a:xfrm>
          <a:off x="0" y="6915150"/>
          <a:ext cx="1281112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617362 -&gt; ORDER DESEMBER'21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B00-00001A000000}"/>
            </a:ext>
          </a:extLst>
        </xdr:cNvPr>
        <xdr:cNvSpPr txBox="1">
          <a:spLocks noChangeArrowheads="1"/>
        </xdr:cNvSpPr>
      </xdr:nvSpPr>
      <xdr:spPr bwMode="auto">
        <a:xfrm>
          <a:off x="98425" y="428625"/>
          <a:ext cx="31210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1137505</xdr:colOff>
      <xdr:row>2</xdr:row>
      <xdr:rowOff>25593</xdr:rowOff>
    </xdr:to>
    <xdr:pic>
      <xdr:nvPicPr>
        <xdr:cNvPr id="27" name="Picture 26">
          <a:extLst>
            <a:ext uri="{FF2B5EF4-FFF2-40B4-BE49-F238E27FC236}">
              <a16:creationId xmlns:a16="http://schemas.microsoft.com/office/drawing/2014/main" id="{00000000-0008-0000-1B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68398"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1" name="Line 18">
          <a:extLst>
            <a:ext uri="{FF2B5EF4-FFF2-40B4-BE49-F238E27FC236}">
              <a16:creationId xmlns:a16="http://schemas.microsoft.com/office/drawing/2014/main" id="{00000000-0008-0000-1B00-00001F000000}"/>
            </a:ext>
          </a:extLst>
        </xdr:cNvPr>
        <xdr:cNvSpPr>
          <a:spLocks noChangeShapeType="1"/>
        </xdr:cNvSpPr>
      </xdr:nvSpPr>
      <xdr:spPr bwMode="auto">
        <a:xfrm flipV="1">
          <a:off x="4809164" y="287333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2" name="Line 18">
          <a:extLst>
            <a:ext uri="{FF2B5EF4-FFF2-40B4-BE49-F238E27FC236}">
              <a16:creationId xmlns:a16="http://schemas.microsoft.com/office/drawing/2014/main" id="{00000000-0008-0000-1B00-000020000000}"/>
            </a:ext>
          </a:extLst>
        </xdr:cNvPr>
        <xdr:cNvSpPr>
          <a:spLocks noChangeShapeType="1"/>
        </xdr:cNvSpPr>
      </xdr:nvSpPr>
      <xdr:spPr bwMode="auto">
        <a:xfrm flipV="1">
          <a:off x="4809164" y="287333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146449</xdr:colOff>
      <xdr:row>19</xdr:row>
      <xdr:rowOff>124694</xdr:rowOff>
    </xdr:from>
    <xdr:to>
      <xdr:col>5</xdr:col>
      <xdr:colOff>688245</xdr:colOff>
      <xdr:row>19</xdr:row>
      <xdr:rowOff>129602</xdr:rowOff>
    </xdr:to>
    <xdr:sp macro="" textlink="">
      <xdr:nvSpPr>
        <xdr:cNvPr id="33" name="Line 18">
          <a:extLst>
            <a:ext uri="{FF2B5EF4-FFF2-40B4-BE49-F238E27FC236}">
              <a16:creationId xmlns:a16="http://schemas.microsoft.com/office/drawing/2014/main" id="{00000000-0008-0000-1B00-000021000000}"/>
            </a:ext>
          </a:extLst>
        </xdr:cNvPr>
        <xdr:cNvSpPr>
          <a:spLocks noChangeShapeType="1"/>
        </xdr:cNvSpPr>
      </xdr:nvSpPr>
      <xdr:spPr bwMode="auto">
        <a:xfrm flipV="1">
          <a:off x="4818235" y="338133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xdr:from>
      <xdr:col>7</xdr:col>
      <xdr:colOff>371475</xdr:colOff>
      <xdr:row>14</xdr:row>
      <xdr:rowOff>28575</xdr:rowOff>
    </xdr:from>
    <xdr:to>
      <xdr:col>7</xdr:col>
      <xdr:colOff>466725</xdr:colOff>
      <xdr:row>14</xdr:row>
      <xdr:rowOff>133350</xdr:rowOff>
    </xdr:to>
    <xdr:sp macro="" textlink="">
      <xdr:nvSpPr>
        <xdr:cNvPr id="2" name="Line 1">
          <a:extLst>
            <a:ext uri="{FF2B5EF4-FFF2-40B4-BE49-F238E27FC236}">
              <a16:creationId xmlns:a16="http://schemas.microsoft.com/office/drawing/2014/main" id="{00000000-0008-0000-1C00-000002000000}"/>
            </a:ext>
          </a:extLst>
        </xdr:cNvPr>
        <xdr:cNvSpPr>
          <a:spLocks noChangeShapeType="1"/>
        </xdr:cNvSpPr>
      </xdr:nvSpPr>
      <xdr:spPr bwMode="auto">
        <a:xfrm flipV="1">
          <a:off x="5953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C00-000003000000}"/>
            </a:ext>
          </a:extLst>
        </xdr:cNvPr>
        <xdr:cNvSpPr>
          <a:spLocks noChangeShapeType="1"/>
        </xdr:cNvSpPr>
      </xdr:nvSpPr>
      <xdr:spPr bwMode="auto">
        <a:xfrm flipV="1">
          <a:off x="4422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4" name="Line 3">
          <a:extLst>
            <a:ext uri="{FF2B5EF4-FFF2-40B4-BE49-F238E27FC236}">
              <a16:creationId xmlns:a16="http://schemas.microsoft.com/office/drawing/2014/main" id="{00000000-0008-0000-1C00-000004000000}"/>
            </a:ext>
          </a:extLst>
        </xdr:cNvPr>
        <xdr:cNvSpPr>
          <a:spLocks noChangeShapeType="1"/>
        </xdr:cNvSpPr>
      </xdr:nvSpPr>
      <xdr:spPr bwMode="auto">
        <a:xfrm flipV="1">
          <a:off x="6153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5" name="Line 4">
          <a:extLst>
            <a:ext uri="{FF2B5EF4-FFF2-40B4-BE49-F238E27FC236}">
              <a16:creationId xmlns:a16="http://schemas.microsoft.com/office/drawing/2014/main" id="{00000000-0008-0000-1C00-000005000000}"/>
            </a:ext>
          </a:extLst>
        </xdr:cNvPr>
        <xdr:cNvSpPr>
          <a:spLocks noChangeShapeType="1"/>
        </xdr:cNvSpPr>
      </xdr:nvSpPr>
      <xdr:spPr bwMode="auto">
        <a:xfrm flipV="1">
          <a:off x="6978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6" name="Line 5">
          <a:extLst>
            <a:ext uri="{FF2B5EF4-FFF2-40B4-BE49-F238E27FC236}">
              <a16:creationId xmlns:a16="http://schemas.microsoft.com/office/drawing/2014/main" id="{00000000-0008-0000-1C00-000006000000}"/>
            </a:ext>
          </a:extLst>
        </xdr:cNvPr>
        <xdr:cNvSpPr>
          <a:spLocks noChangeShapeType="1"/>
        </xdr:cNvSpPr>
      </xdr:nvSpPr>
      <xdr:spPr bwMode="auto">
        <a:xfrm flipV="1">
          <a:off x="7207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28575</xdr:rowOff>
    </xdr:from>
    <xdr:to>
      <xdr:col>7</xdr:col>
      <xdr:colOff>466725</xdr:colOff>
      <xdr:row>14</xdr:row>
      <xdr:rowOff>133350</xdr:rowOff>
    </xdr:to>
    <xdr:sp macro="" textlink="">
      <xdr:nvSpPr>
        <xdr:cNvPr id="7" name="Line 8">
          <a:extLst>
            <a:ext uri="{FF2B5EF4-FFF2-40B4-BE49-F238E27FC236}">
              <a16:creationId xmlns:a16="http://schemas.microsoft.com/office/drawing/2014/main" id="{00000000-0008-0000-1C00-000007000000}"/>
            </a:ext>
          </a:extLst>
        </xdr:cNvPr>
        <xdr:cNvSpPr>
          <a:spLocks noChangeShapeType="1"/>
        </xdr:cNvSpPr>
      </xdr:nvSpPr>
      <xdr:spPr bwMode="auto">
        <a:xfrm flipV="1">
          <a:off x="5953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C00-000008000000}"/>
            </a:ext>
          </a:extLst>
        </xdr:cNvPr>
        <xdr:cNvSpPr>
          <a:spLocks noChangeShapeType="1"/>
        </xdr:cNvSpPr>
      </xdr:nvSpPr>
      <xdr:spPr bwMode="auto">
        <a:xfrm flipV="1">
          <a:off x="4213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280148</xdr:colOff>
      <xdr:row>2</xdr:row>
      <xdr:rowOff>33057</xdr:rowOff>
    </xdr:from>
    <xdr:to>
      <xdr:col>23</xdr:col>
      <xdr:colOff>867336</xdr:colOff>
      <xdr:row>3</xdr:row>
      <xdr:rowOff>33617</xdr:rowOff>
    </xdr:to>
    <xdr:sp macro="" textlink="">
      <xdr:nvSpPr>
        <xdr:cNvPr id="9" name="Text 7">
          <a:extLst>
            <a:ext uri="{FF2B5EF4-FFF2-40B4-BE49-F238E27FC236}">
              <a16:creationId xmlns:a16="http://schemas.microsoft.com/office/drawing/2014/main" id="{00000000-0008-0000-1C00-000009000000}"/>
            </a:ext>
          </a:extLst>
        </xdr:cNvPr>
        <xdr:cNvSpPr txBox="1">
          <a:spLocks noChangeArrowheads="1"/>
        </xdr:cNvSpPr>
      </xdr:nvSpPr>
      <xdr:spPr bwMode="auto">
        <a:xfrm>
          <a:off x="1134819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2021 DESEMBER 005</a:t>
          </a:r>
        </a:p>
      </xdr:txBody>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10" name="Line 11">
          <a:extLst>
            <a:ext uri="{FF2B5EF4-FFF2-40B4-BE49-F238E27FC236}">
              <a16:creationId xmlns:a16="http://schemas.microsoft.com/office/drawing/2014/main" id="{00000000-0008-0000-1C00-00000A000000}"/>
            </a:ext>
          </a:extLst>
        </xdr:cNvPr>
        <xdr:cNvSpPr>
          <a:spLocks noChangeShapeType="1"/>
        </xdr:cNvSpPr>
      </xdr:nvSpPr>
      <xdr:spPr bwMode="auto">
        <a:xfrm flipV="1">
          <a:off x="6153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11" name="Line 12">
          <a:extLst>
            <a:ext uri="{FF2B5EF4-FFF2-40B4-BE49-F238E27FC236}">
              <a16:creationId xmlns:a16="http://schemas.microsoft.com/office/drawing/2014/main" id="{00000000-0008-0000-1C00-00000B000000}"/>
            </a:ext>
          </a:extLst>
        </xdr:cNvPr>
        <xdr:cNvSpPr>
          <a:spLocks noChangeShapeType="1"/>
        </xdr:cNvSpPr>
      </xdr:nvSpPr>
      <xdr:spPr bwMode="auto">
        <a:xfrm flipV="1">
          <a:off x="6978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12" name="Line 13">
          <a:extLst>
            <a:ext uri="{FF2B5EF4-FFF2-40B4-BE49-F238E27FC236}">
              <a16:creationId xmlns:a16="http://schemas.microsoft.com/office/drawing/2014/main" id="{00000000-0008-0000-1C00-00000C000000}"/>
            </a:ext>
          </a:extLst>
        </xdr:cNvPr>
        <xdr:cNvSpPr>
          <a:spLocks noChangeShapeType="1"/>
        </xdr:cNvSpPr>
      </xdr:nvSpPr>
      <xdr:spPr bwMode="auto">
        <a:xfrm flipV="1">
          <a:off x="7207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C00-00000D000000}"/>
            </a:ext>
          </a:extLst>
        </xdr:cNvPr>
        <xdr:cNvSpPr txBox="1">
          <a:spLocks noChangeArrowheads="1"/>
        </xdr:cNvSpPr>
      </xdr:nvSpPr>
      <xdr:spPr bwMode="auto">
        <a:xfrm>
          <a:off x="98425" y="428625"/>
          <a:ext cx="3273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1137505</xdr:colOff>
      <xdr:row>2</xdr:row>
      <xdr:rowOff>25593</xdr:rowOff>
    </xdr:to>
    <xdr:pic>
      <xdr:nvPicPr>
        <xdr:cNvPr id="14" name="Picture 13">
          <a:extLst>
            <a:ext uri="{FF2B5EF4-FFF2-40B4-BE49-F238E27FC236}">
              <a16:creationId xmlns:a16="http://schemas.microsoft.com/office/drawing/2014/main" id="{00000000-0008-0000-1C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565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371475</xdr:colOff>
      <xdr:row>14</xdr:row>
      <xdr:rowOff>28575</xdr:rowOff>
    </xdr:from>
    <xdr:to>
      <xdr:col>7</xdr:col>
      <xdr:colOff>466725</xdr:colOff>
      <xdr:row>14</xdr:row>
      <xdr:rowOff>133350</xdr:rowOff>
    </xdr:to>
    <xdr:sp macro="" textlink="">
      <xdr:nvSpPr>
        <xdr:cNvPr id="15" name="Line 1">
          <a:extLst>
            <a:ext uri="{FF2B5EF4-FFF2-40B4-BE49-F238E27FC236}">
              <a16:creationId xmlns:a16="http://schemas.microsoft.com/office/drawing/2014/main" id="{00000000-0008-0000-1C00-00000F000000}"/>
            </a:ext>
          </a:extLst>
        </xdr:cNvPr>
        <xdr:cNvSpPr>
          <a:spLocks noChangeShapeType="1"/>
        </xdr:cNvSpPr>
      </xdr:nvSpPr>
      <xdr:spPr bwMode="auto">
        <a:xfrm flipV="1">
          <a:off x="5953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C00-000010000000}"/>
            </a:ext>
          </a:extLst>
        </xdr:cNvPr>
        <xdr:cNvSpPr>
          <a:spLocks noChangeShapeType="1"/>
        </xdr:cNvSpPr>
      </xdr:nvSpPr>
      <xdr:spPr bwMode="auto">
        <a:xfrm flipV="1">
          <a:off x="4422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17" name="Line 3">
          <a:extLst>
            <a:ext uri="{FF2B5EF4-FFF2-40B4-BE49-F238E27FC236}">
              <a16:creationId xmlns:a16="http://schemas.microsoft.com/office/drawing/2014/main" id="{00000000-0008-0000-1C00-000011000000}"/>
            </a:ext>
          </a:extLst>
        </xdr:cNvPr>
        <xdr:cNvSpPr>
          <a:spLocks noChangeShapeType="1"/>
        </xdr:cNvSpPr>
      </xdr:nvSpPr>
      <xdr:spPr bwMode="auto">
        <a:xfrm flipV="1">
          <a:off x="6153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18" name="Line 4">
          <a:extLst>
            <a:ext uri="{FF2B5EF4-FFF2-40B4-BE49-F238E27FC236}">
              <a16:creationId xmlns:a16="http://schemas.microsoft.com/office/drawing/2014/main" id="{00000000-0008-0000-1C00-000012000000}"/>
            </a:ext>
          </a:extLst>
        </xdr:cNvPr>
        <xdr:cNvSpPr>
          <a:spLocks noChangeShapeType="1"/>
        </xdr:cNvSpPr>
      </xdr:nvSpPr>
      <xdr:spPr bwMode="auto">
        <a:xfrm flipV="1">
          <a:off x="6978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19" name="Line 5">
          <a:extLst>
            <a:ext uri="{FF2B5EF4-FFF2-40B4-BE49-F238E27FC236}">
              <a16:creationId xmlns:a16="http://schemas.microsoft.com/office/drawing/2014/main" id="{00000000-0008-0000-1C00-000013000000}"/>
            </a:ext>
          </a:extLst>
        </xdr:cNvPr>
        <xdr:cNvSpPr>
          <a:spLocks noChangeShapeType="1"/>
        </xdr:cNvSpPr>
      </xdr:nvSpPr>
      <xdr:spPr bwMode="auto">
        <a:xfrm flipV="1">
          <a:off x="7207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28575</xdr:rowOff>
    </xdr:from>
    <xdr:to>
      <xdr:col>7</xdr:col>
      <xdr:colOff>466725</xdr:colOff>
      <xdr:row>14</xdr:row>
      <xdr:rowOff>133350</xdr:rowOff>
    </xdr:to>
    <xdr:sp macro="" textlink="">
      <xdr:nvSpPr>
        <xdr:cNvPr id="20" name="Line 8">
          <a:extLst>
            <a:ext uri="{FF2B5EF4-FFF2-40B4-BE49-F238E27FC236}">
              <a16:creationId xmlns:a16="http://schemas.microsoft.com/office/drawing/2014/main" id="{00000000-0008-0000-1C00-000014000000}"/>
            </a:ext>
          </a:extLst>
        </xdr:cNvPr>
        <xdr:cNvSpPr>
          <a:spLocks noChangeShapeType="1"/>
        </xdr:cNvSpPr>
      </xdr:nvSpPr>
      <xdr:spPr bwMode="auto">
        <a:xfrm flipV="1">
          <a:off x="59531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C00-000015000000}"/>
            </a:ext>
          </a:extLst>
        </xdr:cNvPr>
        <xdr:cNvSpPr>
          <a:spLocks noChangeShapeType="1"/>
        </xdr:cNvSpPr>
      </xdr:nvSpPr>
      <xdr:spPr bwMode="auto">
        <a:xfrm flipV="1">
          <a:off x="4213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22" name="Line 11">
          <a:extLst>
            <a:ext uri="{FF2B5EF4-FFF2-40B4-BE49-F238E27FC236}">
              <a16:creationId xmlns:a16="http://schemas.microsoft.com/office/drawing/2014/main" id="{00000000-0008-0000-1C00-000016000000}"/>
            </a:ext>
          </a:extLst>
        </xdr:cNvPr>
        <xdr:cNvSpPr>
          <a:spLocks noChangeShapeType="1"/>
        </xdr:cNvSpPr>
      </xdr:nvSpPr>
      <xdr:spPr bwMode="auto">
        <a:xfrm flipV="1">
          <a:off x="61531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23" name="Line 12">
          <a:extLst>
            <a:ext uri="{FF2B5EF4-FFF2-40B4-BE49-F238E27FC236}">
              <a16:creationId xmlns:a16="http://schemas.microsoft.com/office/drawing/2014/main" id="{00000000-0008-0000-1C00-000017000000}"/>
            </a:ext>
          </a:extLst>
        </xdr:cNvPr>
        <xdr:cNvSpPr>
          <a:spLocks noChangeShapeType="1"/>
        </xdr:cNvSpPr>
      </xdr:nvSpPr>
      <xdr:spPr bwMode="auto">
        <a:xfrm flipV="1">
          <a:off x="6978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24" name="Line 13">
          <a:extLst>
            <a:ext uri="{FF2B5EF4-FFF2-40B4-BE49-F238E27FC236}">
              <a16:creationId xmlns:a16="http://schemas.microsoft.com/office/drawing/2014/main" id="{00000000-0008-0000-1C00-000018000000}"/>
            </a:ext>
          </a:extLst>
        </xdr:cNvPr>
        <xdr:cNvSpPr>
          <a:spLocks noChangeShapeType="1"/>
        </xdr:cNvSpPr>
      </xdr:nvSpPr>
      <xdr:spPr bwMode="auto">
        <a:xfrm flipV="1">
          <a:off x="72072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38100</xdr:rowOff>
    </xdr:from>
    <xdr:to>
      <xdr:col>23</xdr:col>
      <xdr:colOff>47625</xdr:colOff>
      <xdr:row>46</xdr:row>
      <xdr:rowOff>90714</xdr:rowOff>
    </xdr:to>
    <xdr:sp macro="" textlink="">
      <xdr:nvSpPr>
        <xdr:cNvPr id="25" name="Text Box 14">
          <a:extLst>
            <a:ext uri="{FF2B5EF4-FFF2-40B4-BE49-F238E27FC236}">
              <a16:creationId xmlns:a16="http://schemas.microsoft.com/office/drawing/2014/main" id="{00000000-0008-0000-1C00-000019000000}"/>
            </a:ext>
          </a:extLst>
        </xdr:cNvPr>
        <xdr:cNvSpPr txBox="1">
          <a:spLocks noChangeArrowheads="1"/>
        </xdr:cNvSpPr>
      </xdr:nvSpPr>
      <xdr:spPr bwMode="auto">
        <a:xfrm>
          <a:off x="0" y="10534650"/>
          <a:ext cx="1296352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617362 -&gt; ORDER DESEMBER'21</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C00-00001A000000}"/>
            </a:ext>
          </a:extLst>
        </xdr:cNvPr>
        <xdr:cNvSpPr txBox="1">
          <a:spLocks noChangeArrowheads="1"/>
        </xdr:cNvSpPr>
      </xdr:nvSpPr>
      <xdr:spPr bwMode="auto">
        <a:xfrm>
          <a:off x="98425" y="428625"/>
          <a:ext cx="3273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1137505</xdr:colOff>
      <xdr:row>2</xdr:row>
      <xdr:rowOff>25593</xdr:rowOff>
    </xdr:to>
    <xdr:pic>
      <xdr:nvPicPr>
        <xdr:cNvPr id="27" name="Picture 26">
          <a:extLst>
            <a:ext uri="{FF2B5EF4-FFF2-40B4-BE49-F238E27FC236}">
              <a16:creationId xmlns:a16="http://schemas.microsoft.com/office/drawing/2014/main" id="{00000000-0008-0000-1C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565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137378</xdr:colOff>
      <xdr:row>17</xdr:row>
      <xdr:rowOff>106551</xdr:rowOff>
    </xdr:from>
    <xdr:to>
      <xdr:col>6</xdr:col>
      <xdr:colOff>679174</xdr:colOff>
      <xdr:row>17</xdr:row>
      <xdr:rowOff>111459</xdr:rowOff>
    </xdr:to>
    <xdr:sp macro="" textlink="">
      <xdr:nvSpPr>
        <xdr:cNvPr id="37" name="Line 18">
          <a:extLst>
            <a:ext uri="{FF2B5EF4-FFF2-40B4-BE49-F238E27FC236}">
              <a16:creationId xmlns:a16="http://schemas.microsoft.com/office/drawing/2014/main" id="{00000000-0008-0000-1C00-000025000000}"/>
            </a:ext>
          </a:extLst>
        </xdr:cNvPr>
        <xdr:cNvSpPr>
          <a:spLocks noChangeShapeType="1"/>
        </xdr:cNvSpPr>
      </xdr:nvSpPr>
      <xdr:spPr bwMode="auto">
        <a:xfrm flipV="1">
          <a:off x="5543949" y="3608122"/>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137378</xdr:colOff>
      <xdr:row>17</xdr:row>
      <xdr:rowOff>106551</xdr:rowOff>
    </xdr:from>
    <xdr:to>
      <xdr:col>6</xdr:col>
      <xdr:colOff>679174</xdr:colOff>
      <xdr:row>17</xdr:row>
      <xdr:rowOff>111459</xdr:rowOff>
    </xdr:to>
    <xdr:sp macro="" textlink="">
      <xdr:nvSpPr>
        <xdr:cNvPr id="38" name="Line 18">
          <a:extLst>
            <a:ext uri="{FF2B5EF4-FFF2-40B4-BE49-F238E27FC236}">
              <a16:creationId xmlns:a16="http://schemas.microsoft.com/office/drawing/2014/main" id="{00000000-0008-0000-1C00-000026000000}"/>
            </a:ext>
          </a:extLst>
        </xdr:cNvPr>
        <xdr:cNvSpPr>
          <a:spLocks noChangeShapeType="1"/>
        </xdr:cNvSpPr>
      </xdr:nvSpPr>
      <xdr:spPr bwMode="auto">
        <a:xfrm flipV="1">
          <a:off x="5543949" y="3608122"/>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146449</xdr:colOff>
      <xdr:row>19</xdr:row>
      <xdr:rowOff>124694</xdr:rowOff>
    </xdr:from>
    <xdr:to>
      <xdr:col>6</xdr:col>
      <xdr:colOff>688245</xdr:colOff>
      <xdr:row>19</xdr:row>
      <xdr:rowOff>129602</xdr:rowOff>
    </xdr:to>
    <xdr:sp macro="" textlink="">
      <xdr:nvSpPr>
        <xdr:cNvPr id="39" name="Line 18">
          <a:extLst>
            <a:ext uri="{FF2B5EF4-FFF2-40B4-BE49-F238E27FC236}">
              <a16:creationId xmlns:a16="http://schemas.microsoft.com/office/drawing/2014/main" id="{00000000-0008-0000-1C00-000027000000}"/>
            </a:ext>
          </a:extLst>
        </xdr:cNvPr>
        <xdr:cNvSpPr>
          <a:spLocks noChangeShapeType="1"/>
        </xdr:cNvSpPr>
      </xdr:nvSpPr>
      <xdr:spPr bwMode="auto">
        <a:xfrm flipV="1">
          <a:off x="5553020" y="387119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9.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D00-000002000000}"/>
            </a:ext>
          </a:extLst>
        </xdr:cNvPr>
        <xdr:cNvSpPr>
          <a:spLocks noChangeShapeType="1"/>
        </xdr:cNvSpPr>
      </xdr:nvSpPr>
      <xdr:spPr bwMode="auto">
        <a:xfrm flipV="1">
          <a:off x="66833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D00-000003000000}"/>
            </a:ext>
          </a:extLst>
        </xdr:cNvPr>
        <xdr:cNvSpPr>
          <a:spLocks noChangeShapeType="1"/>
        </xdr:cNvSpPr>
      </xdr:nvSpPr>
      <xdr:spPr bwMode="auto">
        <a:xfrm flipV="1">
          <a:off x="4422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D00-000004000000}"/>
            </a:ext>
          </a:extLst>
        </xdr:cNvPr>
        <xdr:cNvSpPr>
          <a:spLocks noChangeShapeType="1"/>
        </xdr:cNvSpPr>
      </xdr:nvSpPr>
      <xdr:spPr bwMode="auto">
        <a:xfrm flipV="1">
          <a:off x="68834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D00-000005000000}"/>
            </a:ext>
          </a:extLst>
        </xdr:cNvPr>
        <xdr:cNvSpPr>
          <a:spLocks noChangeShapeType="1"/>
        </xdr:cNvSpPr>
      </xdr:nvSpPr>
      <xdr:spPr bwMode="auto">
        <a:xfrm flipV="1">
          <a:off x="7708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D00-000006000000}"/>
            </a:ext>
          </a:extLst>
        </xdr:cNvPr>
        <xdr:cNvSpPr>
          <a:spLocks noChangeShapeType="1"/>
        </xdr:cNvSpPr>
      </xdr:nvSpPr>
      <xdr:spPr bwMode="auto">
        <a:xfrm flipV="1">
          <a:off x="79375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D00-000007000000}"/>
            </a:ext>
          </a:extLst>
        </xdr:cNvPr>
        <xdr:cNvSpPr>
          <a:spLocks noChangeShapeType="1"/>
        </xdr:cNvSpPr>
      </xdr:nvSpPr>
      <xdr:spPr bwMode="auto">
        <a:xfrm flipV="1">
          <a:off x="66833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D00-000008000000}"/>
            </a:ext>
          </a:extLst>
        </xdr:cNvPr>
        <xdr:cNvSpPr>
          <a:spLocks noChangeShapeType="1"/>
        </xdr:cNvSpPr>
      </xdr:nvSpPr>
      <xdr:spPr bwMode="auto">
        <a:xfrm flipV="1">
          <a:off x="4213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D00-000009000000}"/>
            </a:ext>
          </a:extLst>
        </xdr:cNvPr>
        <xdr:cNvSpPr txBox="1">
          <a:spLocks noChangeArrowheads="1"/>
        </xdr:cNvSpPr>
      </xdr:nvSpPr>
      <xdr:spPr bwMode="auto">
        <a:xfrm>
          <a:off x="1207844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JANUARI 001</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D00-00000A000000}"/>
            </a:ext>
          </a:extLst>
        </xdr:cNvPr>
        <xdr:cNvSpPr>
          <a:spLocks noChangeShapeType="1"/>
        </xdr:cNvSpPr>
      </xdr:nvSpPr>
      <xdr:spPr bwMode="auto">
        <a:xfrm flipV="1">
          <a:off x="68834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D00-00000B000000}"/>
            </a:ext>
          </a:extLst>
        </xdr:cNvPr>
        <xdr:cNvSpPr>
          <a:spLocks noChangeShapeType="1"/>
        </xdr:cNvSpPr>
      </xdr:nvSpPr>
      <xdr:spPr bwMode="auto">
        <a:xfrm flipV="1">
          <a:off x="7708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D00-00000C000000}"/>
            </a:ext>
          </a:extLst>
        </xdr:cNvPr>
        <xdr:cNvSpPr>
          <a:spLocks noChangeShapeType="1"/>
        </xdr:cNvSpPr>
      </xdr:nvSpPr>
      <xdr:spPr bwMode="auto">
        <a:xfrm flipV="1">
          <a:off x="79375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D00-00000D000000}"/>
            </a:ext>
          </a:extLst>
        </xdr:cNvPr>
        <xdr:cNvSpPr txBox="1">
          <a:spLocks noChangeArrowheads="1"/>
        </xdr:cNvSpPr>
      </xdr:nvSpPr>
      <xdr:spPr bwMode="auto">
        <a:xfrm>
          <a:off x="98425" y="428625"/>
          <a:ext cx="3273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14" name="Picture 13">
          <a:extLst>
            <a:ext uri="{FF2B5EF4-FFF2-40B4-BE49-F238E27FC236}">
              <a16:creationId xmlns:a16="http://schemas.microsoft.com/office/drawing/2014/main" id="{00000000-0008-0000-1D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565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D00-00000F000000}"/>
            </a:ext>
          </a:extLst>
        </xdr:cNvPr>
        <xdr:cNvSpPr>
          <a:spLocks noChangeShapeType="1"/>
        </xdr:cNvSpPr>
      </xdr:nvSpPr>
      <xdr:spPr bwMode="auto">
        <a:xfrm flipV="1">
          <a:off x="66833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D00-000010000000}"/>
            </a:ext>
          </a:extLst>
        </xdr:cNvPr>
        <xdr:cNvSpPr>
          <a:spLocks noChangeShapeType="1"/>
        </xdr:cNvSpPr>
      </xdr:nvSpPr>
      <xdr:spPr bwMode="auto">
        <a:xfrm flipV="1">
          <a:off x="442277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D00-000011000000}"/>
            </a:ext>
          </a:extLst>
        </xdr:cNvPr>
        <xdr:cNvSpPr>
          <a:spLocks noChangeShapeType="1"/>
        </xdr:cNvSpPr>
      </xdr:nvSpPr>
      <xdr:spPr bwMode="auto">
        <a:xfrm flipV="1">
          <a:off x="68834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D00-000012000000}"/>
            </a:ext>
          </a:extLst>
        </xdr:cNvPr>
        <xdr:cNvSpPr>
          <a:spLocks noChangeShapeType="1"/>
        </xdr:cNvSpPr>
      </xdr:nvSpPr>
      <xdr:spPr bwMode="auto">
        <a:xfrm flipV="1">
          <a:off x="7708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D00-000013000000}"/>
            </a:ext>
          </a:extLst>
        </xdr:cNvPr>
        <xdr:cNvSpPr>
          <a:spLocks noChangeShapeType="1"/>
        </xdr:cNvSpPr>
      </xdr:nvSpPr>
      <xdr:spPr bwMode="auto">
        <a:xfrm flipV="1">
          <a:off x="79375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D00-000014000000}"/>
            </a:ext>
          </a:extLst>
        </xdr:cNvPr>
        <xdr:cNvSpPr>
          <a:spLocks noChangeShapeType="1"/>
        </xdr:cNvSpPr>
      </xdr:nvSpPr>
      <xdr:spPr bwMode="auto">
        <a:xfrm flipV="1">
          <a:off x="66833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D00-000015000000}"/>
            </a:ext>
          </a:extLst>
        </xdr:cNvPr>
        <xdr:cNvSpPr>
          <a:spLocks noChangeShapeType="1"/>
        </xdr:cNvSpPr>
      </xdr:nvSpPr>
      <xdr:spPr bwMode="auto">
        <a:xfrm flipV="1">
          <a:off x="421322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D00-000016000000}"/>
            </a:ext>
          </a:extLst>
        </xdr:cNvPr>
        <xdr:cNvSpPr>
          <a:spLocks noChangeShapeType="1"/>
        </xdr:cNvSpPr>
      </xdr:nvSpPr>
      <xdr:spPr bwMode="auto">
        <a:xfrm flipV="1">
          <a:off x="68834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D00-000017000000}"/>
            </a:ext>
          </a:extLst>
        </xdr:cNvPr>
        <xdr:cNvSpPr>
          <a:spLocks noChangeShapeType="1"/>
        </xdr:cNvSpPr>
      </xdr:nvSpPr>
      <xdr:spPr bwMode="auto">
        <a:xfrm flipV="1">
          <a:off x="7708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D00-000018000000}"/>
            </a:ext>
          </a:extLst>
        </xdr:cNvPr>
        <xdr:cNvSpPr>
          <a:spLocks noChangeShapeType="1"/>
        </xdr:cNvSpPr>
      </xdr:nvSpPr>
      <xdr:spPr bwMode="auto">
        <a:xfrm flipV="1">
          <a:off x="79375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44</xdr:row>
      <xdr:rowOff>38100</xdr:rowOff>
    </xdr:from>
    <xdr:to>
      <xdr:col>22</xdr:col>
      <xdr:colOff>47625</xdr:colOff>
      <xdr:row>48</xdr:row>
      <xdr:rowOff>90714</xdr:rowOff>
    </xdr:to>
    <xdr:sp macro="" textlink="">
      <xdr:nvSpPr>
        <xdr:cNvPr id="25" name="Text Box 14">
          <a:extLst>
            <a:ext uri="{FF2B5EF4-FFF2-40B4-BE49-F238E27FC236}">
              <a16:creationId xmlns:a16="http://schemas.microsoft.com/office/drawing/2014/main" id="{00000000-0008-0000-1D00-000019000000}"/>
            </a:ext>
          </a:extLst>
        </xdr:cNvPr>
        <xdr:cNvSpPr txBox="1">
          <a:spLocks noChangeArrowheads="1"/>
        </xdr:cNvSpPr>
      </xdr:nvSpPr>
      <xdr:spPr bwMode="auto">
        <a:xfrm>
          <a:off x="0" y="8121650"/>
          <a:ext cx="1369377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617362 -&gt; ORDER DESEMBER'21</a:t>
          </a:r>
        </a:p>
        <a:p>
          <a:pPr algn="l" rtl="0">
            <a:defRPr sz="1000"/>
          </a:pPr>
          <a:r>
            <a:rPr lang="en-US" sz="1400" b="0" i="0" u="none" strike="noStrike" baseline="0">
              <a:solidFill>
                <a:srgbClr val="000000"/>
              </a:solidFill>
              <a:latin typeface="Arial"/>
              <a:cs typeface="Arial"/>
            </a:rPr>
            <a:t>PO : 619023 -&gt; ORDER JANUARI'22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D00-00001A000000}"/>
            </a:ext>
          </a:extLst>
        </xdr:cNvPr>
        <xdr:cNvSpPr txBox="1">
          <a:spLocks noChangeArrowheads="1"/>
        </xdr:cNvSpPr>
      </xdr:nvSpPr>
      <xdr:spPr bwMode="auto">
        <a:xfrm>
          <a:off x="98425" y="428625"/>
          <a:ext cx="327342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27" name="Picture 26">
          <a:extLst>
            <a:ext uri="{FF2B5EF4-FFF2-40B4-BE49-F238E27FC236}">
              <a16:creationId xmlns:a16="http://schemas.microsoft.com/office/drawing/2014/main" id="{00000000-0008-0000-1D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5655"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1D00-00001C000000}"/>
            </a:ext>
          </a:extLst>
        </xdr:cNvPr>
        <xdr:cNvSpPr>
          <a:spLocks noChangeShapeType="1"/>
        </xdr:cNvSpPr>
      </xdr:nvSpPr>
      <xdr:spPr bwMode="auto">
        <a:xfrm flipV="1">
          <a:off x="55348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29" name="Line 18">
          <a:extLst>
            <a:ext uri="{FF2B5EF4-FFF2-40B4-BE49-F238E27FC236}">
              <a16:creationId xmlns:a16="http://schemas.microsoft.com/office/drawing/2014/main" id="{00000000-0008-0000-1D00-00001D000000}"/>
            </a:ext>
          </a:extLst>
        </xdr:cNvPr>
        <xdr:cNvSpPr>
          <a:spLocks noChangeShapeType="1"/>
        </xdr:cNvSpPr>
      </xdr:nvSpPr>
      <xdr:spPr bwMode="auto">
        <a:xfrm flipV="1">
          <a:off x="55348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146449</xdr:colOff>
      <xdr:row>19</xdr:row>
      <xdr:rowOff>124694</xdr:rowOff>
    </xdr:from>
    <xdr:to>
      <xdr:col>5</xdr:col>
      <xdr:colOff>688245</xdr:colOff>
      <xdr:row>19</xdr:row>
      <xdr:rowOff>129602</xdr:rowOff>
    </xdr:to>
    <xdr:sp macro="" textlink="">
      <xdr:nvSpPr>
        <xdr:cNvPr id="30" name="Line 18">
          <a:extLst>
            <a:ext uri="{FF2B5EF4-FFF2-40B4-BE49-F238E27FC236}">
              <a16:creationId xmlns:a16="http://schemas.microsoft.com/office/drawing/2014/main" id="{00000000-0008-0000-1D00-00001E000000}"/>
            </a:ext>
          </a:extLst>
        </xdr:cNvPr>
        <xdr:cNvSpPr>
          <a:spLocks noChangeShapeType="1"/>
        </xdr:cNvSpPr>
      </xdr:nvSpPr>
      <xdr:spPr bwMode="auto">
        <a:xfrm flipV="1">
          <a:off x="5543949" y="334414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E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E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E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E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E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E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E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E00-000009000000}"/>
            </a:ext>
          </a:extLst>
        </xdr:cNvPr>
        <xdr:cNvSpPr txBox="1">
          <a:spLocks noChangeArrowheads="1"/>
        </xdr:cNvSpPr>
      </xdr:nvSpPr>
      <xdr:spPr bwMode="auto">
        <a:xfrm>
          <a:off x="1127834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JANUARI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E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E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E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E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14" name="Picture 13">
          <a:extLst>
            <a:ext uri="{FF2B5EF4-FFF2-40B4-BE49-F238E27FC236}">
              <a16:creationId xmlns:a16="http://schemas.microsoft.com/office/drawing/2014/main" id="{00000000-0008-0000-1E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E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E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E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E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E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E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E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E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E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E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38100</xdr:rowOff>
    </xdr:from>
    <xdr:to>
      <xdr:col>22</xdr:col>
      <xdr:colOff>47625</xdr:colOff>
      <xdr:row>39</xdr:row>
      <xdr:rowOff>90714</xdr:rowOff>
    </xdr:to>
    <xdr:sp macro="" textlink="">
      <xdr:nvSpPr>
        <xdr:cNvPr id="25" name="Text Box 14">
          <a:extLst>
            <a:ext uri="{FF2B5EF4-FFF2-40B4-BE49-F238E27FC236}">
              <a16:creationId xmlns:a16="http://schemas.microsoft.com/office/drawing/2014/main" id="{00000000-0008-0000-1E00-000019000000}"/>
            </a:ext>
          </a:extLst>
        </xdr:cNvPr>
        <xdr:cNvSpPr txBox="1">
          <a:spLocks noChangeArrowheads="1"/>
        </xdr:cNvSpPr>
      </xdr:nvSpPr>
      <xdr:spPr bwMode="auto">
        <a:xfrm>
          <a:off x="0" y="8604250"/>
          <a:ext cx="1289367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617362 -&gt; ORDER DESEMBER'21</a:t>
          </a:r>
        </a:p>
        <a:p>
          <a:pPr algn="l" rtl="0">
            <a:defRPr sz="1000"/>
          </a:pPr>
          <a:r>
            <a:rPr lang="en-US" sz="1400" b="0" i="0" u="none" strike="noStrike" baseline="0">
              <a:solidFill>
                <a:srgbClr val="000000"/>
              </a:solidFill>
              <a:latin typeface="Arial"/>
              <a:cs typeface="Arial"/>
            </a:rPr>
            <a:t>PO : 619023 -&gt; ORDER JANUARI'22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E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27" name="Picture 26">
          <a:extLst>
            <a:ext uri="{FF2B5EF4-FFF2-40B4-BE49-F238E27FC236}">
              <a16:creationId xmlns:a16="http://schemas.microsoft.com/office/drawing/2014/main" id="{00000000-0008-0000-1E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1E00-00001C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29" name="Line 18">
          <a:extLst>
            <a:ext uri="{FF2B5EF4-FFF2-40B4-BE49-F238E27FC236}">
              <a16:creationId xmlns:a16="http://schemas.microsoft.com/office/drawing/2014/main" id="{00000000-0008-0000-1E00-00001D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146449</xdr:colOff>
      <xdr:row>19</xdr:row>
      <xdr:rowOff>124694</xdr:rowOff>
    </xdr:from>
    <xdr:to>
      <xdr:col>5</xdr:col>
      <xdr:colOff>688245</xdr:colOff>
      <xdr:row>19</xdr:row>
      <xdr:rowOff>129602</xdr:rowOff>
    </xdr:to>
    <xdr:sp macro="" textlink="">
      <xdr:nvSpPr>
        <xdr:cNvPr id="30" name="Line 18">
          <a:extLst>
            <a:ext uri="{FF2B5EF4-FFF2-40B4-BE49-F238E27FC236}">
              <a16:creationId xmlns:a16="http://schemas.microsoft.com/office/drawing/2014/main" id="{00000000-0008-0000-1E00-00001E000000}"/>
            </a:ext>
          </a:extLst>
        </xdr:cNvPr>
        <xdr:cNvSpPr>
          <a:spLocks noChangeShapeType="1"/>
        </xdr:cNvSpPr>
      </xdr:nvSpPr>
      <xdr:spPr bwMode="auto">
        <a:xfrm flipV="1">
          <a:off x="4743849" y="334414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1F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1F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1F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1F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1F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1F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1F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1F00-000009000000}"/>
            </a:ext>
          </a:extLst>
        </xdr:cNvPr>
        <xdr:cNvSpPr txBox="1">
          <a:spLocks noChangeArrowheads="1"/>
        </xdr:cNvSpPr>
      </xdr:nvSpPr>
      <xdr:spPr bwMode="auto">
        <a:xfrm>
          <a:off x="1127834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JANUARI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1F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1F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1F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1F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14" name="Picture 13">
          <a:extLst>
            <a:ext uri="{FF2B5EF4-FFF2-40B4-BE49-F238E27FC236}">
              <a16:creationId xmlns:a16="http://schemas.microsoft.com/office/drawing/2014/main" id="{00000000-0008-0000-1F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1F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1F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1F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1F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1F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1F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1F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1F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1F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1F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34</xdr:row>
      <xdr:rowOff>38100</xdr:rowOff>
    </xdr:from>
    <xdr:to>
      <xdr:col>22</xdr:col>
      <xdr:colOff>47625</xdr:colOff>
      <xdr:row>38</xdr:row>
      <xdr:rowOff>90714</xdr:rowOff>
    </xdr:to>
    <xdr:sp macro="" textlink="">
      <xdr:nvSpPr>
        <xdr:cNvPr id="25" name="Text Box 14">
          <a:extLst>
            <a:ext uri="{FF2B5EF4-FFF2-40B4-BE49-F238E27FC236}">
              <a16:creationId xmlns:a16="http://schemas.microsoft.com/office/drawing/2014/main" id="{00000000-0008-0000-1F00-000019000000}"/>
            </a:ext>
          </a:extLst>
        </xdr:cNvPr>
        <xdr:cNvSpPr txBox="1">
          <a:spLocks noChangeArrowheads="1"/>
        </xdr:cNvSpPr>
      </xdr:nvSpPr>
      <xdr:spPr bwMode="auto">
        <a:xfrm>
          <a:off x="0" y="6432550"/>
          <a:ext cx="1289367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617362 -&gt; ORDER DESEMBER'21</a:t>
          </a:r>
        </a:p>
        <a:p>
          <a:pPr algn="l" rtl="0">
            <a:defRPr sz="1000"/>
          </a:pPr>
          <a:r>
            <a:rPr lang="en-US" sz="1400" b="0" i="0" u="none" strike="noStrike" baseline="0">
              <a:solidFill>
                <a:srgbClr val="000000"/>
              </a:solidFill>
              <a:latin typeface="Arial"/>
              <a:cs typeface="Arial"/>
            </a:rPr>
            <a:t>PO : 619023 -&gt; ORDER JANUARI'22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1F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27" name="Picture 26">
          <a:extLst>
            <a:ext uri="{FF2B5EF4-FFF2-40B4-BE49-F238E27FC236}">
              <a16:creationId xmlns:a16="http://schemas.microsoft.com/office/drawing/2014/main" id="{00000000-0008-0000-1F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1" name="Line 18">
          <a:extLst>
            <a:ext uri="{FF2B5EF4-FFF2-40B4-BE49-F238E27FC236}">
              <a16:creationId xmlns:a16="http://schemas.microsoft.com/office/drawing/2014/main" id="{00000000-0008-0000-1F00-00001F000000}"/>
            </a:ext>
          </a:extLst>
        </xdr:cNvPr>
        <xdr:cNvSpPr>
          <a:spLocks noChangeShapeType="1"/>
        </xdr:cNvSpPr>
      </xdr:nvSpPr>
      <xdr:spPr bwMode="auto">
        <a:xfrm flipV="1">
          <a:off x="4733191" y="28529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2" name="Line 18">
          <a:extLst>
            <a:ext uri="{FF2B5EF4-FFF2-40B4-BE49-F238E27FC236}">
              <a16:creationId xmlns:a16="http://schemas.microsoft.com/office/drawing/2014/main" id="{00000000-0008-0000-1F00-000020000000}"/>
            </a:ext>
          </a:extLst>
        </xdr:cNvPr>
        <xdr:cNvSpPr>
          <a:spLocks noChangeShapeType="1"/>
        </xdr:cNvSpPr>
      </xdr:nvSpPr>
      <xdr:spPr bwMode="auto">
        <a:xfrm flipV="1">
          <a:off x="4733191" y="28529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146449</xdr:colOff>
      <xdr:row>19</xdr:row>
      <xdr:rowOff>124694</xdr:rowOff>
    </xdr:from>
    <xdr:to>
      <xdr:col>5</xdr:col>
      <xdr:colOff>688245</xdr:colOff>
      <xdr:row>19</xdr:row>
      <xdr:rowOff>129602</xdr:rowOff>
    </xdr:to>
    <xdr:sp macro="" textlink="">
      <xdr:nvSpPr>
        <xdr:cNvPr id="33" name="Line 18">
          <a:extLst>
            <a:ext uri="{FF2B5EF4-FFF2-40B4-BE49-F238E27FC236}">
              <a16:creationId xmlns:a16="http://schemas.microsoft.com/office/drawing/2014/main" id="{00000000-0008-0000-1F00-000021000000}"/>
            </a:ext>
          </a:extLst>
        </xdr:cNvPr>
        <xdr:cNvSpPr>
          <a:spLocks noChangeShapeType="1"/>
        </xdr:cNvSpPr>
      </xdr:nvSpPr>
      <xdr:spPr bwMode="auto">
        <a:xfrm flipV="1">
          <a:off x="4742262" y="3347319"/>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2.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0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0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0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0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0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0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0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000-000009000000}"/>
            </a:ext>
          </a:extLst>
        </xdr:cNvPr>
        <xdr:cNvSpPr txBox="1">
          <a:spLocks noChangeArrowheads="1"/>
        </xdr:cNvSpPr>
      </xdr:nvSpPr>
      <xdr:spPr bwMode="auto">
        <a:xfrm>
          <a:off x="1127834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JANUARI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0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0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0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0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14" name="Picture 13">
          <a:extLst>
            <a:ext uri="{FF2B5EF4-FFF2-40B4-BE49-F238E27FC236}">
              <a16:creationId xmlns:a16="http://schemas.microsoft.com/office/drawing/2014/main" id="{00000000-0008-0000-20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0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0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0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0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0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0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0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0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0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0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33</xdr:row>
      <xdr:rowOff>38100</xdr:rowOff>
    </xdr:from>
    <xdr:to>
      <xdr:col>22</xdr:col>
      <xdr:colOff>47625</xdr:colOff>
      <xdr:row>37</xdr:row>
      <xdr:rowOff>90714</xdr:rowOff>
    </xdr:to>
    <xdr:sp macro="" textlink="">
      <xdr:nvSpPr>
        <xdr:cNvPr id="25" name="Text Box 14">
          <a:extLst>
            <a:ext uri="{FF2B5EF4-FFF2-40B4-BE49-F238E27FC236}">
              <a16:creationId xmlns:a16="http://schemas.microsoft.com/office/drawing/2014/main" id="{00000000-0008-0000-2000-000019000000}"/>
            </a:ext>
          </a:extLst>
        </xdr:cNvPr>
        <xdr:cNvSpPr txBox="1">
          <a:spLocks noChangeArrowheads="1"/>
        </xdr:cNvSpPr>
      </xdr:nvSpPr>
      <xdr:spPr bwMode="auto">
        <a:xfrm>
          <a:off x="0" y="6337300"/>
          <a:ext cx="1289367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617362 -&gt; ORDER DESEMBER'21</a:t>
          </a:r>
        </a:p>
        <a:p>
          <a:pPr algn="l" rtl="0">
            <a:defRPr sz="1000"/>
          </a:pPr>
          <a:r>
            <a:rPr lang="en-US" sz="1400" b="0" i="0" u="none" strike="noStrike" baseline="0">
              <a:solidFill>
                <a:srgbClr val="000000"/>
              </a:solidFill>
              <a:latin typeface="Arial"/>
              <a:cs typeface="Arial"/>
            </a:rPr>
            <a:t>PO : 619023 -&gt; ORDER JANUARI'22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0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27" name="Picture 26">
          <a:extLst>
            <a:ext uri="{FF2B5EF4-FFF2-40B4-BE49-F238E27FC236}">
              <a16:creationId xmlns:a16="http://schemas.microsoft.com/office/drawing/2014/main" id="{00000000-0008-0000-20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1" name="Line 18">
          <a:extLst>
            <a:ext uri="{FF2B5EF4-FFF2-40B4-BE49-F238E27FC236}">
              <a16:creationId xmlns:a16="http://schemas.microsoft.com/office/drawing/2014/main" id="{00000000-0008-0000-2000-00001F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2" name="Line 18">
          <a:extLst>
            <a:ext uri="{FF2B5EF4-FFF2-40B4-BE49-F238E27FC236}">
              <a16:creationId xmlns:a16="http://schemas.microsoft.com/office/drawing/2014/main" id="{00000000-0008-0000-2000-000020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146449</xdr:colOff>
      <xdr:row>19</xdr:row>
      <xdr:rowOff>124694</xdr:rowOff>
    </xdr:from>
    <xdr:to>
      <xdr:col>5</xdr:col>
      <xdr:colOff>688245</xdr:colOff>
      <xdr:row>19</xdr:row>
      <xdr:rowOff>129602</xdr:rowOff>
    </xdr:to>
    <xdr:sp macro="" textlink="">
      <xdr:nvSpPr>
        <xdr:cNvPr id="33" name="Line 18">
          <a:extLst>
            <a:ext uri="{FF2B5EF4-FFF2-40B4-BE49-F238E27FC236}">
              <a16:creationId xmlns:a16="http://schemas.microsoft.com/office/drawing/2014/main" id="{00000000-0008-0000-2000-000021000000}"/>
            </a:ext>
          </a:extLst>
        </xdr:cNvPr>
        <xdr:cNvSpPr>
          <a:spLocks noChangeShapeType="1"/>
        </xdr:cNvSpPr>
      </xdr:nvSpPr>
      <xdr:spPr bwMode="auto">
        <a:xfrm flipV="1">
          <a:off x="4743849" y="334414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1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1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1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1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1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1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1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100-000009000000}"/>
            </a:ext>
          </a:extLst>
        </xdr:cNvPr>
        <xdr:cNvSpPr txBox="1">
          <a:spLocks noChangeArrowheads="1"/>
        </xdr:cNvSpPr>
      </xdr:nvSpPr>
      <xdr:spPr bwMode="auto">
        <a:xfrm>
          <a:off x="1127834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JANUARI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1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1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1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1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14" name="Picture 13">
          <a:extLst>
            <a:ext uri="{FF2B5EF4-FFF2-40B4-BE49-F238E27FC236}">
              <a16:creationId xmlns:a16="http://schemas.microsoft.com/office/drawing/2014/main" id="{00000000-0008-0000-21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1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1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1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1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1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1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1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1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1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1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46</xdr:row>
      <xdr:rowOff>38100</xdr:rowOff>
    </xdr:from>
    <xdr:to>
      <xdr:col>22</xdr:col>
      <xdr:colOff>47625</xdr:colOff>
      <xdr:row>50</xdr:row>
      <xdr:rowOff>90714</xdr:rowOff>
    </xdr:to>
    <xdr:sp macro="" textlink="">
      <xdr:nvSpPr>
        <xdr:cNvPr id="25" name="Text Box 14">
          <a:extLst>
            <a:ext uri="{FF2B5EF4-FFF2-40B4-BE49-F238E27FC236}">
              <a16:creationId xmlns:a16="http://schemas.microsoft.com/office/drawing/2014/main" id="{00000000-0008-0000-2100-000019000000}"/>
            </a:ext>
          </a:extLst>
        </xdr:cNvPr>
        <xdr:cNvSpPr txBox="1">
          <a:spLocks noChangeArrowheads="1"/>
        </xdr:cNvSpPr>
      </xdr:nvSpPr>
      <xdr:spPr bwMode="auto">
        <a:xfrm>
          <a:off x="0" y="6096000"/>
          <a:ext cx="1289367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617362 -&gt; ORDER DESEMBER'21</a:t>
          </a:r>
        </a:p>
        <a:p>
          <a:pPr algn="l" rtl="0">
            <a:defRPr sz="1000"/>
          </a:pPr>
          <a:r>
            <a:rPr lang="en-US" sz="1400" b="0" i="0" u="none" strike="noStrike" baseline="0">
              <a:solidFill>
                <a:srgbClr val="000000"/>
              </a:solidFill>
              <a:latin typeface="Arial"/>
              <a:cs typeface="Arial"/>
            </a:rPr>
            <a:t>PO : 619023 -&gt; ORDER JANUARI'22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1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27" name="Picture 26">
          <a:extLst>
            <a:ext uri="{FF2B5EF4-FFF2-40B4-BE49-F238E27FC236}">
              <a16:creationId xmlns:a16="http://schemas.microsoft.com/office/drawing/2014/main" id="{00000000-0008-0000-21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2100-00001C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29" name="Line 18">
          <a:extLst>
            <a:ext uri="{FF2B5EF4-FFF2-40B4-BE49-F238E27FC236}">
              <a16:creationId xmlns:a16="http://schemas.microsoft.com/office/drawing/2014/main" id="{00000000-0008-0000-2100-00001D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146449</xdr:colOff>
      <xdr:row>19</xdr:row>
      <xdr:rowOff>124694</xdr:rowOff>
    </xdr:from>
    <xdr:to>
      <xdr:col>5</xdr:col>
      <xdr:colOff>688245</xdr:colOff>
      <xdr:row>19</xdr:row>
      <xdr:rowOff>129602</xdr:rowOff>
    </xdr:to>
    <xdr:sp macro="" textlink="">
      <xdr:nvSpPr>
        <xdr:cNvPr id="33" name="Line 18">
          <a:extLst>
            <a:ext uri="{FF2B5EF4-FFF2-40B4-BE49-F238E27FC236}">
              <a16:creationId xmlns:a16="http://schemas.microsoft.com/office/drawing/2014/main" id="{00000000-0008-0000-2100-000021000000}"/>
            </a:ext>
          </a:extLst>
        </xdr:cNvPr>
        <xdr:cNvSpPr>
          <a:spLocks noChangeShapeType="1"/>
        </xdr:cNvSpPr>
      </xdr:nvSpPr>
      <xdr:spPr bwMode="auto">
        <a:xfrm flipV="1">
          <a:off x="4742262" y="3823569"/>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4.xml><?xml version="1.0" encoding="utf-8"?>
<xdr:wsDr xmlns:xdr="http://schemas.openxmlformats.org/drawingml/2006/spreadsheetDrawing" xmlns:a="http://schemas.openxmlformats.org/drawingml/2006/main">
  <xdr:twoCellAnchor>
    <xdr:from>
      <xdr:col>7</xdr:col>
      <xdr:colOff>371475</xdr:colOff>
      <xdr:row>14</xdr:row>
      <xdr:rowOff>28575</xdr:rowOff>
    </xdr:from>
    <xdr:to>
      <xdr:col>7</xdr:col>
      <xdr:colOff>466725</xdr:colOff>
      <xdr:row>14</xdr:row>
      <xdr:rowOff>133350</xdr:rowOff>
    </xdr:to>
    <xdr:sp macro="" textlink="">
      <xdr:nvSpPr>
        <xdr:cNvPr id="2" name="Line 1">
          <a:extLst>
            <a:ext uri="{FF2B5EF4-FFF2-40B4-BE49-F238E27FC236}">
              <a16:creationId xmlns:a16="http://schemas.microsoft.com/office/drawing/2014/main" id="{00000000-0008-0000-22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2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4" name="Line 3">
          <a:extLst>
            <a:ext uri="{FF2B5EF4-FFF2-40B4-BE49-F238E27FC236}">
              <a16:creationId xmlns:a16="http://schemas.microsoft.com/office/drawing/2014/main" id="{00000000-0008-0000-22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5" name="Line 4">
          <a:extLst>
            <a:ext uri="{FF2B5EF4-FFF2-40B4-BE49-F238E27FC236}">
              <a16:creationId xmlns:a16="http://schemas.microsoft.com/office/drawing/2014/main" id="{00000000-0008-0000-22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6" name="Line 5">
          <a:extLst>
            <a:ext uri="{FF2B5EF4-FFF2-40B4-BE49-F238E27FC236}">
              <a16:creationId xmlns:a16="http://schemas.microsoft.com/office/drawing/2014/main" id="{00000000-0008-0000-22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28575</xdr:rowOff>
    </xdr:from>
    <xdr:to>
      <xdr:col>7</xdr:col>
      <xdr:colOff>466725</xdr:colOff>
      <xdr:row>14</xdr:row>
      <xdr:rowOff>133350</xdr:rowOff>
    </xdr:to>
    <xdr:sp macro="" textlink="">
      <xdr:nvSpPr>
        <xdr:cNvPr id="7" name="Line 8">
          <a:extLst>
            <a:ext uri="{FF2B5EF4-FFF2-40B4-BE49-F238E27FC236}">
              <a16:creationId xmlns:a16="http://schemas.microsoft.com/office/drawing/2014/main" id="{00000000-0008-0000-22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2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280148</xdr:colOff>
      <xdr:row>2</xdr:row>
      <xdr:rowOff>33057</xdr:rowOff>
    </xdr:from>
    <xdr:to>
      <xdr:col>23</xdr:col>
      <xdr:colOff>867336</xdr:colOff>
      <xdr:row>3</xdr:row>
      <xdr:rowOff>33617</xdr:rowOff>
    </xdr:to>
    <xdr:sp macro="" textlink="">
      <xdr:nvSpPr>
        <xdr:cNvPr id="9" name="Text 7">
          <a:extLst>
            <a:ext uri="{FF2B5EF4-FFF2-40B4-BE49-F238E27FC236}">
              <a16:creationId xmlns:a16="http://schemas.microsoft.com/office/drawing/2014/main" id="{00000000-0008-0000-2200-000009000000}"/>
            </a:ext>
          </a:extLst>
        </xdr:cNvPr>
        <xdr:cNvSpPr txBox="1">
          <a:spLocks noChangeArrowheads="1"/>
        </xdr:cNvSpPr>
      </xdr:nvSpPr>
      <xdr:spPr bwMode="auto">
        <a:xfrm>
          <a:off x="1127834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JANUARI 005</a:t>
          </a:r>
        </a:p>
      </xdr:txBody>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10" name="Line 11">
          <a:extLst>
            <a:ext uri="{FF2B5EF4-FFF2-40B4-BE49-F238E27FC236}">
              <a16:creationId xmlns:a16="http://schemas.microsoft.com/office/drawing/2014/main" id="{00000000-0008-0000-22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11" name="Line 12">
          <a:extLst>
            <a:ext uri="{FF2B5EF4-FFF2-40B4-BE49-F238E27FC236}">
              <a16:creationId xmlns:a16="http://schemas.microsoft.com/office/drawing/2014/main" id="{00000000-0008-0000-22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12" name="Line 13">
          <a:extLst>
            <a:ext uri="{FF2B5EF4-FFF2-40B4-BE49-F238E27FC236}">
              <a16:creationId xmlns:a16="http://schemas.microsoft.com/office/drawing/2014/main" id="{00000000-0008-0000-22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2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14" name="Picture 13">
          <a:extLst>
            <a:ext uri="{FF2B5EF4-FFF2-40B4-BE49-F238E27FC236}">
              <a16:creationId xmlns:a16="http://schemas.microsoft.com/office/drawing/2014/main" id="{00000000-0008-0000-22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371475</xdr:colOff>
      <xdr:row>14</xdr:row>
      <xdr:rowOff>28575</xdr:rowOff>
    </xdr:from>
    <xdr:to>
      <xdr:col>7</xdr:col>
      <xdr:colOff>466725</xdr:colOff>
      <xdr:row>14</xdr:row>
      <xdr:rowOff>133350</xdr:rowOff>
    </xdr:to>
    <xdr:sp macro="" textlink="">
      <xdr:nvSpPr>
        <xdr:cNvPr id="15" name="Line 1">
          <a:extLst>
            <a:ext uri="{FF2B5EF4-FFF2-40B4-BE49-F238E27FC236}">
              <a16:creationId xmlns:a16="http://schemas.microsoft.com/office/drawing/2014/main" id="{00000000-0008-0000-22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2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17" name="Line 3">
          <a:extLst>
            <a:ext uri="{FF2B5EF4-FFF2-40B4-BE49-F238E27FC236}">
              <a16:creationId xmlns:a16="http://schemas.microsoft.com/office/drawing/2014/main" id="{00000000-0008-0000-22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18" name="Line 4">
          <a:extLst>
            <a:ext uri="{FF2B5EF4-FFF2-40B4-BE49-F238E27FC236}">
              <a16:creationId xmlns:a16="http://schemas.microsoft.com/office/drawing/2014/main" id="{00000000-0008-0000-22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19" name="Line 5">
          <a:extLst>
            <a:ext uri="{FF2B5EF4-FFF2-40B4-BE49-F238E27FC236}">
              <a16:creationId xmlns:a16="http://schemas.microsoft.com/office/drawing/2014/main" id="{00000000-0008-0000-22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28575</xdr:rowOff>
    </xdr:from>
    <xdr:to>
      <xdr:col>7</xdr:col>
      <xdr:colOff>466725</xdr:colOff>
      <xdr:row>14</xdr:row>
      <xdr:rowOff>133350</xdr:rowOff>
    </xdr:to>
    <xdr:sp macro="" textlink="">
      <xdr:nvSpPr>
        <xdr:cNvPr id="20" name="Line 8">
          <a:extLst>
            <a:ext uri="{FF2B5EF4-FFF2-40B4-BE49-F238E27FC236}">
              <a16:creationId xmlns:a16="http://schemas.microsoft.com/office/drawing/2014/main" id="{00000000-0008-0000-22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2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22" name="Line 11">
          <a:extLst>
            <a:ext uri="{FF2B5EF4-FFF2-40B4-BE49-F238E27FC236}">
              <a16:creationId xmlns:a16="http://schemas.microsoft.com/office/drawing/2014/main" id="{00000000-0008-0000-22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23" name="Line 12">
          <a:extLst>
            <a:ext uri="{FF2B5EF4-FFF2-40B4-BE49-F238E27FC236}">
              <a16:creationId xmlns:a16="http://schemas.microsoft.com/office/drawing/2014/main" id="{00000000-0008-0000-22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24" name="Line 13">
          <a:extLst>
            <a:ext uri="{FF2B5EF4-FFF2-40B4-BE49-F238E27FC236}">
              <a16:creationId xmlns:a16="http://schemas.microsoft.com/office/drawing/2014/main" id="{00000000-0008-0000-22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38100</xdr:rowOff>
    </xdr:from>
    <xdr:to>
      <xdr:col>23</xdr:col>
      <xdr:colOff>47625</xdr:colOff>
      <xdr:row>42</xdr:row>
      <xdr:rowOff>90714</xdr:rowOff>
    </xdr:to>
    <xdr:sp macro="" textlink="">
      <xdr:nvSpPr>
        <xdr:cNvPr id="25" name="Text Box 14">
          <a:extLst>
            <a:ext uri="{FF2B5EF4-FFF2-40B4-BE49-F238E27FC236}">
              <a16:creationId xmlns:a16="http://schemas.microsoft.com/office/drawing/2014/main" id="{00000000-0008-0000-2200-000019000000}"/>
            </a:ext>
          </a:extLst>
        </xdr:cNvPr>
        <xdr:cNvSpPr txBox="1">
          <a:spLocks noChangeArrowheads="1"/>
        </xdr:cNvSpPr>
      </xdr:nvSpPr>
      <xdr:spPr bwMode="auto">
        <a:xfrm>
          <a:off x="0" y="9232900"/>
          <a:ext cx="1289367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617362 -&gt; ORDER DESEMBER'21</a:t>
          </a:r>
        </a:p>
        <a:p>
          <a:pPr algn="l" rtl="0">
            <a:defRPr sz="1000"/>
          </a:pPr>
          <a:r>
            <a:rPr lang="en-US" sz="1400" b="0" i="0" u="none" strike="noStrike" baseline="0">
              <a:solidFill>
                <a:srgbClr val="000000"/>
              </a:solidFill>
              <a:latin typeface="Arial"/>
              <a:cs typeface="Arial"/>
            </a:rPr>
            <a:t>PO : 619023 -&gt; ORDER JANUARI'22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2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27" name="Picture 26">
          <a:extLst>
            <a:ext uri="{FF2B5EF4-FFF2-40B4-BE49-F238E27FC236}">
              <a16:creationId xmlns:a16="http://schemas.microsoft.com/office/drawing/2014/main" id="{00000000-0008-0000-22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137378</xdr:colOff>
      <xdr:row>17</xdr:row>
      <xdr:rowOff>106551</xdr:rowOff>
    </xdr:from>
    <xdr:to>
      <xdr:col>6</xdr:col>
      <xdr:colOff>679174</xdr:colOff>
      <xdr:row>17</xdr:row>
      <xdr:rowOff>111459</xdr:rowOff>
    </xdr:to>
    <xdr:sp macro="" textlink="">
      <xdr:nvSpPr>
        <xdr:cNvPr id="28" name="Line 18">
          <a:extLst>
            <a:ext uri="{FF2B5EF4-FFF2-40B4-BE49-F238E27FC236}">
              <a16:creationId xmlns:a16="http://schemas.microsoft.com/office/drawing/2014/main" id="{00000000-0008-0000-2200-00001C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137378</xdr:colOff>
      <xdr:row>17</xdr:row>
      <xdr:rowOff>106551</xdr:rowOff>
    </xdr:from>
    <xdr:to>
      <xdr:col>6</xdr:col>
      <xdr:colOff>679174</xdr:colOff>
      <xdr:row>17</xdr:row>
      <xdr:rowOff>111459</xdr:rowOff>
    </xdr:to>
    <xdr:sp macro="" textlink="">
      <xdr:nvSpPr>
        <xdr:cNvPr id="29" name="Line 18">
          <a:extLst>
            <a:ext uri="{FF2B5EF4-FFF2-40B4-BE49-F238E27FC236}">
              <a16:creationId xmlns:a16="http://schemas.microsoft.com/office/drawing/2014/main" id="{00000000-0008-0000-2200-00001D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146449</xdr:colOff>
      <xdr:row>19</xdr:row>
      <xdr:rowOff>124694</xdr:rowOff>
    </xdr:from>
    <xdr:to>
      <xdr:col>6</xdr:col>
      <xdr:colOff>688245</xdr:colOff>
      <xdr:row>19</xdr:row>
      <xdr:rowOff>129602</xdr:rowOff>
    </xdr:to>
    <xdr:sp macro="" textlink="">
      <xdr:nvSpPr>
        <xdr:cNvPr id="32" name="Line 18">
          <a:extLst>
            <a:ext uri="{FF2B5EF4-FFF2-40B4-BE49-F238E27FC236}">
              <a16:creationId xmlns:a16="http://schemas.microsoft.com/office/drawing/2014/main" id="{00000000-0008-0000-2200-000020000000}"/>
            </a:ext>
          </a:extLst>
        </xdr:cNvPr>
        <xdr:cNvSpPr>
          <a:spLocks noChangeShapeType="1"/>
        </xdr:cNvSpPr>
      </xdr:nvSpPr>
      <xdr:spPr bwMode="auto">
        <a:xfrm flipV="1">
          <a:off x="5472512" y="358544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5.xml><?xml version="1.0" encoding="utf-8"?>
<xdr:wsDr xmlns:xdr="http://schemas.openxmlformats.org/drawingml/2006/spreadsheetDrawing" xmlns:a="http://schemas.openxmlformats.org/drawingml/2006/main">
  <xdr:twoCellAnchor>
    <xdr:from>
      <xdr:col>7</xdr:col>
      <xdr:colOff>371475</xdr:colOff>
      <xdr:row>14</xdr:row>
      <xdr:rowOff>28575</xdr:rowOff>
    </xdr:from>
    <xdr:to>
      <xdr:col>7</xdr:col>
      <xdr:colOff>466725</xdr:colOff>
      <xdr:row>14</xdr:row>
      <xdr:rowOff>133350</xdr:rowOff>
    </xdr:to>
    <xdr:sp macro="" textlink="">
      <xdr:nvSpPr>
        <xdr:cNvPr id="2" name="Line 1">
          <a:extLst>
            <a:ext uri="{FF2B5EF4-FFF2-40B4-BE49-F238E27FC236}">
              <a16:creationId xmlns:a16="http://schemas.microsoft.com/office/drawing/2014/main" id="{00000000-0008-0000-23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3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4" name="Line 3">
          <a:extLst>
            <a:ext uri="{FF2B5EF4-FFF2-40B4-BE49-F238E27FC236}">
              <a16:creationId xmlns:a16="http://schemas.microsoft.com/office/drawing/2014/main" id="{00000000-0008-0000-23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5" name="Line 4">
          <a:extLst>
            <a:ext uri="{FF2B5EF4-FFF2-40B4-BE49-F238E27FC236}">
              <a16:creationId xmlns:a16="http://schemas.microsoft.com/office/drawing/2014/main" id="{00000000-0008-0000-23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6" name="Line 5">
          <a:extLst>
            <a:ext uri="{FF2B5EF4-FFF2-40B4-BE49-F238E27FC236}">
              <a16:creationId xmlns:a16="http://schemas.microsoft.com/office/drawing/2014/main" id="{00000000-0008-0000-23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28575</xdr:rowOff>
    </xdr:from>
    <xdr:to>
      <xdr:col>7</xdr:col>
      <xdr:colOff>466725</xdr:colOff>
      <xdr:row>14</xdr:row>
      <xdr:rowOff>133350</xdr:rowOff>
    </xdr:to>
    <xdr:sp macro="" textlink="">
      <xdr:nvSpPr>
        <xdr:cNvPr id="7" name="Line 8">
          <a:extLst>
            <a:ext uri="{FF2B5EF4-FFF2-40B4-BE49-F238E27FC236}">
              <a16:creationId xmlns:a16="http://schemas.microsoft.com/office/drawing/2014/main" id="{00000000-0008-0000-23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3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280148</xdr:colOff>
      <xdr:row>2</xdr:row>
      <xdr:rowOff>33057</xdr:rowOff>
    </xdr:from>
    <xdr:to>
      <xdr:col>23</xdr:col>
      <xdr:colOff>867336</xdr:colOff>
      <xdr:row>3</xdr:row>
      <xdr:rowOff>33617</xdr:rowOff>
    </xdr:to>
    <xdr:sp macro="" textlink="">
      <xdr:nvSpPr>
        <xdr:cNvPr id="9" name="Text 7">
          <a:extLst>
            <a:ext uri="{FF2B5EF4-FFF2-40B4-BE49-F238E27FC236}">
              <a16:creationId xmlns:a16="http://schemas.microsoft.com/office/drawing/2014/main" id="{00000000-0008-0000-2300-000009000000}"/>
            </a:ext>
          </a:extLst>
        </xdr:cNvPr>
        <xdr:cNvSpPr txBox="1">
          <a:spLocks noChangeArrowheads="1"/>
        </xdr:cNvSpPr>
      </xdr:nvSpPr>
      <xdr:spPr bwMode="auto">
        <a:xfrm>
          <a:off x="1127834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JANUARI 006</a:t>
          </a:r>
        </a:p>
      </xdr:txBody>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10" name="Line 11">
          <a:extLst>
            <a:ext uri="{FF2B5EF4-FFF2-40B4-BE49-F238E27FC236}">
              <a16:creationId xmlns:a16="http://schemas.microsoft.com/office/drawing/2014/main" id="{00000000-0008-0000-23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11" name="Line 12">
          <a:extLst>
            <a:ext uri="{FF2B5EF4-FFF2-40B4-BE49-F238E27FC236}">
              <a16:creationId xmlns:a16="http://schemas.microsoft.com/office/drawing/2014/main" id="{00000000-0008-0000-23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12" name="Line 13">
          <a:extLst>
            <a:ext uri="{FF2B5EF4-FFF2-40B4-BE49-F238E27FC236}">
              <a16:creationId xmlns:a16="http://schemas.microsoft.com/office/drawing/2014/main" id="{00000000-0008-0000-23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3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14" name="Picture 13">
          <a:extLst>
            <a:ext uri="{FF2B5EF4-FFF2-40B4-BE49-F238E27FC236}">
              <a16:creationId xmlns:a16="http://schemas.microsoft.com/office/drawing/2014/main" id="{00000000-0008-0000-23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371475</xdr:colOff>
      <xdr:row>14</xdr:row>
      <xdr:rowOff>28575</xdr:rowOff>
    </xdr:from>
    <xdr:to>
      <xdr:col>7</xdr:col>
      <xdr:colOff>466725</xdr:colOff>
      <xdr:row>14</xdr:row>
      <xdr:rowOff>133350</xdr:rowOff>
    </xdr:to>
    <xdr:sp macro="" textlink="">
      <xdr:nvSpPr>
        <xdr:cNvPr id="15" name="Line 1">
          <a:extLst>
            <a:ext uri="{FF2B5EF4-FFF2-40B4-BE49-F238E27FC236}">
              <a16:creationId xmlns:a16="http://schemas.microsoft.com/office/drawing/2014/main" id="{00000000-0008-0000-23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3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17" name="Line 3">
          <a:extLst>
            <a:ext uri="{FF2B5EF4-FFF2-40B4-BE49-F238E27FC236}">
              <a16:creationId xmlns:a16="http://schemas.microsoft.com/office/drawing/2014/main" id="{00000000-0008-0000-23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18" name="Line 4">
          <a:extLst>
            <a:ext uri="{FF2B5EF4-FFF2-40B4-BE49-F238E27FC236}">
              <a16:creationId xmlns:a16="http://schemas.microsoft.com/office/drawing/2014/main" id="{00000000-0008-0000-23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19" name="Line 5">
          <a:extLst>
            <a:ext uri="{FF2B5EF4-FFF2-40B4-BE49-F238E27FC236}">
              <a16:creationId xmlns:a16="http://schemas.microsoft.com/office/drawing/2014/main" id="{00000000-0008-0000-23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28575</xdr:rowOff>
    </xdr:from>
    <xdr:to>
      <xdr:col>7</xdr:col>
      <xdr:colOff>466725</xdr:colOff>
      <xdr:row>14</xdr:row>
      <xdr:rowOff>133350</xdr:rowOff>
    </xdr:to>
    <xdr:sp macro="" textlink="">
      <xdr:nvSpPr>
        <xdr:cNvPr id="20" name="Line 8">
          <a:extLst>
            <a:ext uri="{FF2B5EF4-FFF2-40B4-BE49-F238E27FC236}">
              <a16:creationId xmlns:a16="http://schemas.microsoft.com/office/drawing/2014/main" id="{00000000-0008-0000-23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3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22" name="Line 11">
          <a:extLst>
            <a:ext uri="{FF2B5EF4-FFF2-40B4-BE49-F238E27FC236}">
              <a16:creationId xmlns:a16="http://schemas.microsoft.com/office/drawing/2014/main" id="{00000000-0008-0000-23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23" name="Line 12">
          <a:extLst>
            <a:ext uri="{FF2B5EF4-FFF2-40B4-BE49-F238E27FC236}">
              <a16:creationId xmlns:a16="http://schemas.microsoft.com/office/drawing/2014/main" id="{00000000-0008-0000-23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24" name="Line 13">
          <a:extLst>
            <a:ext uri="{FF2B5EF4-FFF2-40B4-BE49-F238E27FC236}">
              <a16:creationId xmlns:a16="http://schemas.microsoft.com/office/drawing/2014/main" id="{00000000-0008-0000-23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38100</xdr:rowOff>
    </xdr:from>
    <xdr:to>
      <xdr:col>23</xdr:col>
      <xdr:colOff>47625</xdr:colOff>
      <xdr:row>41</xdr:row>
      <xdr:rowOff>90714</xdr:rowOff>
    </xdr:to>
    <xdr:sp macro="" textlink="">
      <xdr:nvSpPr>
        <xdr:cNvPr id="25" name="Text Box 14">
          <a:extLst>
            <a:ext uri="{FF2B5EF4-FFF2-40B4-BE49-F238E27FC236}">
              <a16:creationId xmlns:a16="http://schemas.microsoft.com/office/drawing/2014/main" id="{00000000-0008-0000-2300-000019000000}"/>
            </a:ext>
          </a:extLst>
        </xdr:cNvPr>
        <xdr:cNvSpPr txBox="1">
          <a:spLocks noChangeArrowheads="1"/>
        </xdr:cNvSpPr>
      </xdr:nvSpPr>
      <xdr:spPr bwMode="auto">
        <a:xfrm>
          <a:off x="0" y="9232900"/>
          <a:ext cx="1289367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619023 -&gt; ORDER JANUARI'22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3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27" name="Picture 26">
          <a:extLst>
            <a:ext uri="{FF2B5EF4-FFF2-40B4-BE49-F238E27FC236}">
              <a16:creationId xmlns:a16="http://schemas.microsoft.com/office/drawing/2014/main" id="{00000000-0008-0000-23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137378</xdr:colOff>
      <xdr:row>17</xdr:row>
      <xdr:rowOff>106551</xdr:rowOff>
    </xdr:from>
    <xdr:to>
      <xdr:col>6</xdr:col>
      <xdr:colOff>679174</xdr:colOff>
      <xdr:row>17</xdr:row>
      <xdr:rowOff>111459</xdr:rowOff>
    </xdr:to>
    <xdr:sp macro="" textlink="">
      <xdr:nvSpPr>
        <xdr:cNvPr id="31" name="Line 18">
          <a:extLst>
            <a:ext uri="{FF2B5EF4-FFF2-40B4-BE49-F238E27FC236}">
              <a16:creationId xmlns:a16="http://schemas.microsoft.com/office/drawing/2014/main" id="{00000000-0008-0000-2300-00001F000000}"/>
            </a:ext>
          </a:extLst>
        </xdr:cNvPr>
        <xdr:cNvSpPr>
          <a:spLocks noChangeShapeType="1"/>
        </xdr:cNvSpPr>
      </xdr:nvSpPr>
      <xdr:spPr bwMode="auto">
        <a:xfrm flipV="1">
          <a:off x="4733191" y="28529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137378</xdr:colOff>
      <xdr:row>17</xdr:row>
      <xdr:rowOff>106551</xdr:rowOff>
    </xdr:from>
    <xdr:to>
      <xdr:col>6</xdr:col>
      <xdr:colOff>679174</xdr:colOff>
      <xdr:row>17</xdr:row>
      <xdr:rowOff>111459</xdr:rowOff>
    </xdr:to>
    <xdr:sp macro="" textlink="">
      <xdr:nvSpPr>
        <xdr:cNvPr id="32" name="Line 18">
          <a:extLst>
            <a:ext uri="{FF2B5EF4-FFF2-40B4-BE49-F238E27FC236}">
              <a16:creationId xmlns:a16="http://schemas.microsoft.com/office/drawing/2014/main" id="{00000000-0008-0000-2300-000020000000}"/>
            </a:ext>
          </a:extLst>
        </xdr:cNvPr>
        <xdr:cNvSpPr>
          <a:spLocks noChangeShapeType="1"/>
        </xdr:cNvSpPr>
      </xdr:nvSpPr>
      <xdr:spPr bwMode="auto">
        <a:xfrm flipV="1">
          <a:off x="4733191" y="28529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146449</xdr:colOff>
      <xdr:row>19</xdr:row>
      <xdr:rowOff>124694</xdr:rowOff>
    </xdr:from>
    <xdr:to>
      <xdr:col>6</xdr:col>
      <xdr:colOff>688245</xdr:colOff>
      <xdr:row>19</xdr:row>
      <xdr:rowOff>129602</xdr:rowOff>
    </xdr:to>
    <xdr:sp macro="" textlink="">
      <xdr:nvSpPr>
        <xdr:cNvPr id="33" name="Line 18">
          <a:extLst>
            <a:ext uri="{FF2B5EF4-FFF2-40B4-BE49-F238E27FC236}">
              <a16:creationId xmlns:a16="http://schemas.microsoft.com/office/drawing/2014/main" id="{00000000-0008-0000-2300-000021000000}"/>
            </a:ext>
          </a:extLst>
        </xdr:cNvPr>
        <xdr:cNvSpPr>
          <a:spLocks noChangeShapeType="1"/>
        </xdr:cNvSpPr>
      </xdr:nvSpPr>
      <xdr:spPr bwMode="auto">
        <a:xfrm flipV="1">
          <a:off x="4742262" y="3347319"/>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4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4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4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4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4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4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4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400-000009000000}"/>
            </a:ext>
          </a:extLst>
        </xdr:cNvPr>
        <xdr:cNvSpPr txBox="1">
          <a:spLocks noChangeArrowheads="1"/>
        </xdr:cNvSpPr>
      </xdr:nvSpPr>
      <xdr:spPr bwMode="auto">
        <a:xfrm>
          <a:off x="11278348" y="395007"/>
          <a:ext cx="243503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JANUARI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4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4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4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4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14" name="Picture 13">
          <a:extLst>
            <a:ext uri="{FF2B5EF4-FFF2-40B4-BE49-F238E27FC236}">
              <a16:creationId xmlns:a16="http://schemas.microsoft.com/office/drawing/2014/main" id="{00000000-0008-0000-24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4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4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4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4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4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4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4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4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4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4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49</xdr:row>
      <xdr:rowOff>38100</xdr:rowOff>
    </xdr:from>
    <xdr:to>
      <xdr:col>22</xdr:col>
      <xdr:colOff>47625</xdr:colOff>
      <xdr:row>53</xdr:row>
      <xdr:rowOff>90714</xdr:rowOff>
    </xdr:to>
    <xdr:sp macro="" textlink="">
      <xdr:nvSpPr>
        <xdr:cNvPr id="25" name="Text Box 14">
          <a:extLst>
            <a:ext uri="{FF2B5EF4-FFF2-40B4-BE49-F238E27FC236}">
              <a16:creationId xmlns:a16="http://schemas.microsoft.com/office/drawing/2014/main" id="{00000000-0008-0000-2400-000019000000}"/>
            </a:ext>
          </a:extLst>
        </xdr:cNvPr>
        <xdr:cNvSpPr txBox="1">
          <a:spLocks noChangeArrowheads="1"/>
        </xdr:cNvSpPr>
      </xdr:nvSpPr>
      <xdr:spPr bwMode="auto">
        <a:xfrm>
          <a:off x="0" y="7061200"/>
          <a:ext cx="1289367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619023 -&gt; ORDER JANUARI'22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4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0</xdr:colOff>
      <xdr:row>0</xdr:row>
      <xdr:rowOff>12700</xdr:rowOff>
    </xdr:from>
    <xdr:to>
      <xdr:col>1</xdr:col>
      <xdr:colOff>1208943</xdr:colOff>
      <xdr:row>2</xdr:row>
      <xdr:rowOff>25593</xdr:rowOff>
    </xdr:to>
    <xdr:pic>
      <xdr:nvPicPr>
        <xdr:cNvPr id="27" name="Picture 26">
          <a:extLst>
            <a:ext uri="{FF2B5EF4-FFF2-40B4-BE49-F238E27FC236}">
              <a16:creationId xmlns:a16="http://schemas.microsoft.com/office/drawing/2014/main" id="{00000000-0008-0000-24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7243" cy="37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137378</xdr:colOff>
      <xdr:row>17</xdr:row>
      <xdr:rowOff>106551</xdr:rowOff>
    </xdr:from>
    <xdr:to>
      <xdr:col>5</xdr:col>
      <xdr:colOff>679174</xdr:colOff>
      <xdr:row>17</xdr:row>
      <xdr:rowOff>111459</xdr:rowOff>
    </xdr:to>
    <xdr:sp macro="" textlink="">
      <xdr:nvSpPr>
        <xdr:cNvPr id="31" name="Line 18">
          <a:extLst>
            <a:ext uri="{FF2B5EF4-FFF2-40B4-BE49-F238E27FC236}">
              <a16:creationId xmlns:a16="http://schemas.microsoft.com/office/drawing/2014/main" id="{00000000-0008-0000-2400-00001F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2" name="Line 18">
          <a:extLst>
            <a:ext uri="{FF2B5EF4-FFF2-40B4-BE49-F238E27FC236}">
              <a16:creationId xmlns:a16="http://schemas.microsoft.com/office/drawing/2014/main" id="{00000000-0008-0000-2400-000020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20</xdr:row>
      <xdr:rowOff>106551</xdr:rowOff>
    </xdr:from>
    <xdr:to>
      <xdr:col>5</xdr:col>
      <xdr:colOff>679174</xdr:colOff>
      <xdr:row>20</xdr:row>
      <xdr:rowOff>111459</xdr:rowOff>
    </xdr:to>
    <xdr:sp macro="" textlink="">
      <xdr:nvSpPr>
        <xdr:cNvPr id="33" name="Line 18">
          <a:extLst>
            <a:ext uri="{FF2B5EF4-FFF2-40B4-BE49-F238E27FC236}">
              <a16:creationId xmlns:a16="http://schemas.microsoft.com/office/drawing/2014/main" id="{00000000-0008-0000-2400-000021000000}"/>
            </a:ext>
          </a:extLst>
        </xdr:cNvPr>
        <xdr:cNvSpPr>
          <a:spLocks noChangeShapeType="1"/>
        </xdr:cNvSpPr>
      </xdr:nvSpPr>
      <xdr:spPr bwMode="auto">
        <a:xfrm flipV="1">
          <a:off x="4733191" y="33291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20</xdr:row>
      <xdr:rowOff>106551</xdr:rowOff>
    </xdr:from>
    <xdr:to>
      <xdr:col>5</xdr:col>
      <xdr:colOff>679174</xdr:colOff>
      <xdr:row>20</xdr:row>
      <xdr:rowOff>111459</xdr:rowOff>
    </xdr:to>
    <xdr:sp macro="" textlink="">
      <xdr:nvSpPr>
        <xdr:cNvPr id="34" name="Line 18">
          <a:extLst>
            <a:ext uri="{FF2B5EF4-FFF2-40B4-BE49-F238E27FC236}">
              <a16:creationId xmlns:a16="http://schemas.microsoft.com/office/drawing/2014/main" id="{00000000-0008-0000-2400-000022000000}"/>
            </a:ext>
          </a:extLst>
        </xdr:cNvPr>
        <xdr:cNvSpPr>
          <a:spLocks noChangeShapeType="1"/>
        </xdr:cNvSpPr>
      </xdr:nvSpPr>
      <xdr:spPr bwMode="auto">
        <a:xfrm flipV="1">
          <a:off x="4733191" y="33291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7.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500-000002000000}"/>
            </a:ext>
          </a:extLst>
        </xdr:cNvPr>
        <xdr:cNvSpPr>
          <a:spLocks noChangeShapeType="1"/>
        </xdr:cNvSpPr>
      </xdr:nvSpPr>
      <xdr:spPr bwMode="auto">
        <a:xfrm flipV="1">
          <a:off x="4219575" y="2606675"/>
          <a:ext cx="9525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500-000003000000}"/>
            </a:ext>
          </a:extLst>
        </xdr:cNvPr>
        <xdr:cNvSpPr>
          <a:spLocks noChangeShapeType="1"/>
        </xdr:cNvSpPr>
      </xdr:nvSpPr>
      <xdr:spPr bwMode="auto">
        <a:xfrm flipV="1">
          <a:off x="3051175" y="2644775"/>
          <a:ext cx="123825"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500-000004000000}"/>
            </a:ext>
          </a:extLst>
        </xdr:cNvPr>
        <xdr:cNvSpPr>
          <a:spLocks noChangeShapeType="1"/>
        </xdr:cNvSpPr>
      </xdr:nvSpPr>
      <xdr:spPr bwMode="auto">
        <a:xfrm flipV="1">
          <a:off x="4419600" y="2606675"/>
          <a:ext cx="69850" cy="952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500-000005000000}"/>
            </a:ext>
          </a:extLst>
        </xdr:cNvPr>
        <xdr:cNvSpPr>
          <a:spLocks noChangeShapeType="1"/>
        </xdr:cNvSpPr>
      </xdr:nvSpPr>
      <xdr:spPr bwMode="auto">
        <a:xfrm flipV="1">
          <a:off x="4851400" y="2606675"/>
          <a:ext cx="9525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500-000006000000}"/>
            </a:ext>
          </a:extLst>
        </xdr:cNvPr>
        <xdr:cNvSpPr>
          <a:spLocks noChangeShapeType="1"/>
        </xdr:cNvSpPr>
      </xdr:nvSpPr>
      <xdr:spPr bwMode="auto">
        <a:xfrm flipV="1">
          <a:off x="5080000" y="2606675"/>
          <a:ext cx="5080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500-000007000000}"/>
            </a:ext>
          </a:extLst>
        </xdr:cNvPr>
        <xdr:cNvSpPr>
          <a:spLocks noChangeShapeType="1"/>
        </xdr:cNvSpPr>
      </xdr:nvSpPr>
      <xdr:spPr bwMode="auto">
        <a:xfrm flipV="1">
          <a:off x="4219575" y="2606675"/>
          <a:ext cx="9525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500-000008000000}"/>
            </a:ext>
          </a:extLst>
        </xdr:cNvPr>
        <xdr:cNvSpPr>
          <a:spLocks noChangeShapeType="1"/>
        </xdr:cNvSpPr>
      </xdr:nvSpPr>
      <xdr:spPr bwMode="auto">
        <a:xfrm flipV="1">
          <a:off x="2841625" y="2625725"/>
          <a:ext cx="571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500-000009000000}"/>
            </a:ext>
          </a:extLst>
        </xdr:cNvPr>
        <xdr:cNvSpPr txBox="1">
          <a:spLocks noChangeArrowheads="1"/>
        </xdr:cNvSpPr>
      </xdr:nvSpPr>
      <xdr:spPr bwMode="auto">
        <a:xfrm>
          <a:off x="7976348" y="401357"/>
          <a:ext cx="6772088" cy="18471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JANUARI 007</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500-00000A000000}"/>
            </a:ext>
          </a:extLst>
        </xdr:cNvPr>
        <xdr:cNvSpPr>
          <a:spLocks noChangeShapeType="1"/>
        </xdr:cNvSpPr>
      </xdr:nvSpPr>
      <xdr:spPr bwMode="auto">
        <a:xfrm flipV="1">
          <a:off x="4419600" y="2606675"/>
          <a:ext cx="69850" cy="952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500-00000B000000}"/>
            </a:ext>
          </a:extLst>
        </xdr:cNvPr>
        <xdr:cNvSpPr>
          <a:spLocks noChangeShapeType="1"/>
        </xdr:cNvSpPr>
      </xdr:nvSpPr>
      <xdr:spPr bwMode="auto">
        <a:xfrm flipV="1">
          <a:off x="4851400" y="2606675"/>
          <a:ext cx="9525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500-00000C000000}"/>
            </a:ext>
          </a:extLst>
        </xdr:cNvPr>
        <xdr:cNvSpPr>
          <a:spLocks noChangeShapeType="1"/>
        </xdr:cNvSpPr>
      </xdr:nvSpPr>
      <xdr:spPr bwMode="auto">
        <a:xfrm flipV="1">
          <a:off x="5080000" y="2606675"/>
          <a:ext cx="5080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500-00000D000000}"/>
            </a:ext>
          </a:extLst>
        </xdr:cNvPr>
        <xdr:cNvSpPr txBox="1">
          <a:spLocks noChangeArrowheads="1"/>
        </xdr:cNvSpPr>
      </xdr:nvSpPr>
      <xdr:spPr bwMode="auto">
        <a:xfrm>
          <a:off x="98425" y="434975"/>
          <a:ext cx="2200275" cy="1174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0000000-0008-0000-25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500-00000F000000}"/>
            </a:ext>
          </a:extLst>
        </xdr:cNvPr>
        <xdr:cNvSpPr>
          <a:spLocks noChangeShapeType="1"/>
        </xdr:cNvSpPr>
      </xdr:nvSpPr>
      <xdr:spPr bwMode="auto">
        <a:xfrm flipV="1">
          <a:off x="4219575" y="2606675"/>
          <a:ext cx="9525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500-000010000000}"/>
            </a:ext>
          </a:extLst>
        </xdr:cNvPr>
        <xdr:cNvSpPr>
          <a:spLocks noChangeShapeType="1"/>
        </xdr:cNvSpPr>
      </xdr:nvSpPr>
      <xdr:spPr bwMode="auto">
        <a:xfrm flipV="1">
          <a:off x="3051175" y="2644775"/>
          <a:ext cx="123825"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500-000011000000}"/>
            </a:ext>
          </a:extLst>
        </xdr:cNvPr>
        <xdr:cNvSpPr>
          <a:spLocks noChangeShapeType="1"/>
        </xdr:cNvSpPr>
      </xdr:nvSpPr>
      <xdr:spPr bwMode="auto">
        <a:xfrm flipV="1">
          <a:off x="4419600" y="2606675"/>
          <a:ext cx="69850" cy="952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500-000012000000}"/>
            </a:ext>
          </a:extLst>
        </xdr:cNvPr>
        <xdr:cNvSpPr>
          <a:spLocks noChangeShapeType="1"/>
        </xdr:cNvSpPr>
      </xdr:nvSpPr>
      <xdr:spPr bwMode="auto">
        <a:xfrm flipV="1">
          <a:off x="4851400" y="2606675"/>
          <a:ext cx="9525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500-000013000000}"/>
            </a:ext>
          </a:extLst>
        </xdr:cNvPr>
        <xdr:cNvSpPr>
          <a:spLocks noChangeShapeType="1"/>
        </xdr:cNvSpPr>
      </xdr:nvSpPr>
      <xdr:spPr bwMode="auto">
        <a:xfrm flipV="1">
          <a:off x="5080000" y="2606675"/>
          <a:ext cx="5080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500-000014000000}"/>
            </a:ext>
          </a:extLst>
        </xdr:cNvPr>
        <xdr:cNvSpPr>
          <a:spLocks noChangeShapeType="1"/>
        </xdr:cNvSpPr>
      </xdr:nvSpPr>
      <xdr:spPr bwMode="auto">
        <a:xfrm flipV="1">
          <a:off x="4219575" y="2606675"/>
          <a:ext cx="9525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500-000015000000}"/>
            </a:ext>
          </a:extLst>
        </xdr:cNvPr>
        <xdr:cNvSpPr>
          <a:spLocks noChangeShapeType="1"/>
        </xdr:cNvSpPr>
      </xdr:nvSpPr>
      <xdr:spPr bwMode="auto">
        <a:xfrm flipV="1">
          <a:off x="2841625" y="2625725"/>
          <a:ext cx="571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500-000016000000}"/>
            </a:ext>
          </a:extLst>
        </xdr:cNvPr>
        <xdr:cNvSpPr>
          <a:spLocks noChangeShapeType="1"/>
        </xdr:cNvSpPr>
      </xdr:nvSpPr>
      <xdr:spPr bwMode="auto">
        <a:xfrm flipV="1">
          <a:off x="4419600" y="2606675"/>
          <a:ext cx="69850" cy="952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500-000017000000}"/>
            </a:ext>
          </a:extLst>
        </xdr:cNvPr>
        <xdr:cNvSpPr>
          <a:spLocks noChangeShapeType="1"/>
        </xdr:cNvSpPr>
      </xdr:nvSpPr>
      <xdr:spPr bwMode="auto">
        <a:xfrm flipV="1">
          <a:off x="4851400" y="2606675"/>
          <a:ext cx="9525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500-000018000000}"/>
            </a:ext>
          </a:extLst>
        </xdr:cNvPr>
        <xdr:cNvSpPr>
          <a:spLocks noChangeShapeType="1"/>
        </xdr:cNvSpPr>
      </xdr:nvSpPr>
      <xdr:spPr bwMode="auto">
        <a:xfrm flipV="1">
          <a:off x="5080000" y="2606675"/>
          <a:ext cx="5080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38100</xdr:rowOff>
    </xdr:from>
    <xdr:to>
      <xdr:col>22</xdr:col>
      <xdr:colOff>47625</xdr:colOff>
      <xdr:row>46</xdr:row>
      <xdr:rowOff>90714</xdr:rowOff>
    </xdr:to>
    <xdr:sp macro="" textlink="">
      <xdr:nvSpPr>
        <xdr:cNvPr id="25" name="Text Box 14">
          <a:extLst>
            <a:ext uri="{FF2B5EF4-FFF2-40B4-BE49-F238E27FC236}">
              <a16:creationId xmlns:a16="http://schemas.microsoft.com/office/drawing/2014/main" id="{00000000-0008-0000-2500-000019000000}"/>
            </a:ext>
          </a:extLst>
        </xdr:cNvPr>
        <xdr:cNvSpPr txBox="1">
          <a:spLocks noChangeArrowheads="1"/>
        </xdr:cNvSpPr>
      </xdr:nvSpPr>
      <xdr:spPr bwMode="auto">
        <a:xfrm>
          <a:off x="0" y="10902950"/>
          <a:ext cx="14157325" cy="7892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619023 -&gt; ORDER JANUARI'22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500-00001A000000}"/>
            </a:ext>
          </a:extLst>
        </xdr:cNvPr>
        <xdr:cNvSpPr txBox="1">
          <a:spLocks noChangeArrowheads="1"/>
        </xdr:cNvSpPr>
      </xdr:nvSpPr>
      <xdr:spPr bwMode="auto">
        <a:xfrm>
          <a:off x="98425" y="434975"/>
          <a:ext cx="2200275" cy="1174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0000000-0008-0000-25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137378</xdr:colOff>
      <xdr:row>18</xdr:row>
      <xdr:rowOff>106551</xdr:rowOff>
    </xdr:from>
    <xdr:to>
      <xdr:col>5</xdr:col>
      <xdr:colOff>679174</xdr:colOff>
      <xdr:row>18</xdr:row>
      <xdr:rowOff>111459</xdr:rowOff>
    </xdr:to>
    <xdr:sp macro="" textlink="">
      <xdr:nvSpPr>
        <xdr:cNvPr id="41" name="Line 18">
          <a:extLst>
            <a:ext uri="{FF2B5EF4-FFF2-40B4-BE49-F238E27FC236}">
              <a16:creationId xmlns:a16="http://schemas.microsoft.com/office/drawing/2014/main" id="{00000000-0008-0000-2500-000029000000}"/>
            </a:ext>
          </a:extLst>
        </xdr:cNvPr>
        <xdr:cNvSpPr>
          <a:spLocks noChangeShapeType="1"/>
        </xdr:cNvSpPr>
      </xdr:nvSpPr>
      <xdr:spPr bwMode="auto">
        <a:xfrm flipV="1">
          <a:off x="5415816" y="40435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20</xdr:row>
      <xdr:rowOff>106551</xdr:rowOff>
    </xdr:from>
    <xdr:to>
      <xdr:col>5</xdr:col>
      <xdr:colOff>679174</xdr:colOff>
      <xdr:row>20</xdr:row>
      <xdr:rowOff>111459</xdr:rowOff>
    </xdr:to>
    <xdr:sp macro="" textlink="">
      <xdr:nvSpPr>
        <xdr:cNvPr id="43" name="Line 18">
          <a:extLst>
            <a:ext uri="{FF2B5EF4-FFF2-40B4-BE49-F238E27FC236}">
              <a16:creationId xmlns:a16="http://schemas.microsoft.com/office/drawing/2014/main" id="{00000000-0008-0000-2500-00002B000000}"/>
            </a:ext>
          </a:extLst>
        </xdr:cNvPr>
        <xdr:cNvSpPr>
          <a:spLocks noChangeShapeType="1"/>
        </xdr:cNvSpPr>
      </xdr:nvSpPr>
      <xdr:spPr bwMode="auto">
        <a:xfrm flipV="1">
          <a:off x="5415816" y="42816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20</xdr:row>
      <xdr:rowOff>106551</xdr:rowOff>
    </xdr:from>
    <xdr:to>
      <xdr:col>5</xdr:col>
      <xdr:colOff>679174</xdr:colOff>
      <xdr:row>20</xdr:row>
      <xdr:rowOff>111459</xdr:rowOff>
    </xdr:to>
    <xdr:sp macro="" textlink="">
      <xdr:nvSpPr>
        <xdr:cNvPr id="44" name="Line 18">
          <a:extLst>
            <a:ext uri="{FF2B5EF4-FFF2-40B4-BE49-F238E27FC236}">
              <a16:creationId xmlns:a16="http://schemas.microsoft.com/office/drawing/2014/main" id="{00000000-0008-0000-2500-00002C000000}"/>
            </a:ext>
          </a:extLst>
        </xdr:cNvPr>
        <xdr:cNvSpPr>
          <a:spLocks noChangeShapeType="1"/>
        </xdr:cNvSpPr>
      </xdr:nvSpPr>
      <xdr:spPr bwMode="auto">
        <a:xfrm flipV="1">
          <a:off x="5415816" y="42816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8.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6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6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6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6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6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6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6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600-000009000000}"/>
            </a:ext>
          </a:extLst>
        </xdr:cNvPr>
        <xdr:cNvSpPr txBox="1">
          <a:spLocks noChangeArrowheads="1"/>
        </xdr:cNvSpPr>
      </xdr:nvSpPr>
      <xdr:spPr bwMode="auto">
        <a:xfrm>
          <a:off x="11278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FEBRUARI 001</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6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6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6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6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0000000-0008-0000-26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6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6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6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6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6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6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6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6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6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6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46</xdr:row>
      <xdr:rowOff>38100</xdr:rowOff>
    </xdr:from>
    <xdr:to>
      <xdr:col>22</xdr:col>
      <xdr:colOff>47625</xdr:colOff>
      <xdr:row>50</xdr:row>
      <xdr:rowOff>90714</xdr:rowOff>
    </xdr:to>
    <xdr:sp macro="" textlink="">
      <xdr:nvSpPr>
        <xdr:cNvPr id="25" name="Text Box 14">
          <a:extLst>
            <a:ext uri="{FF2B5EF4-FFF2-40B4-BE49-F238E27FC236}">
              <a16:creationId xmlns:a16="http://schemas.microsoft.com/office/drawing/2014/main" id="{00000000-0008-0000-2600-000019000000}"/>
            </a:ext>
          </a:extLst>
        </xdr:cNvPr>
        <xdr:cNvSpPr txBox="1">
          <a:spLocks noChangeArrowheads="1"/>
        </xdr:cNvSpPr>
      </xdr:nvSpPr>
      <xdr:spPr bwMode="auto">
        <a:xfrm>
          <a:off x="0" y="12369800"/>
          <a:ext cx="1297622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619023 -&gt; ORDER JANUARI'22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6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0000000-0008-0000-26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137378</xdr:colOff>
      <xdr:row>17</xdr:row>
      <xdr:rowOff>106551</xdr:rowOff>
    </xdr:from>
    <xdr:to>
      <xdr:col>5</xdr:col>
      <xdr:colOff>679174</xdr:colOff>
      <xdr:row>17</xdr:row>
      <xdr:rowOff>111459</xdr:rowOff>
    </xdr:to>
    <xdr:sp macro="" textlink="">
      <xdr:nvSpPr>
        <xdr:cNvPr id="33" name="Line 18">
          <a:extLst>
            <a:ext uri="{FF2B5EF4-FFF2-40B4-BE49-F238E27FC236}">
              <a16:creationId xmlns:a16="http://schemas.microsoft.com/office/drawing/2014/main" id="{00000000-0008-0000-2600-000021000000}"/>
            </a:ext>
          </a:extLst>
        </xdr:cNvPr>
        <xdr:cNvSpPr>
          <a:spLocks noChangeShapeType="1"/>
        </xdr:cNvSpPr>
      </xdr:nvSpPr>
      <xdr:spPr bwMode="auto">
        <a:xfrm flipV="1">
          <a:off x="4733191" y="28529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6" name="Line 18">
          <a:extLst>
            <a:ext uri="{FF2B5EF4-FFF2-40B4-BE49-F238E27FC236}">
              <a16:creationId xmlns:a16="http://schemas.microsoft.com/office/drawing/2014/main" id="{00000000-0008-0000-2600-000024000000}"/>
            </a:ext>
          </a:extLst>
        </xdr:cNvPr>
        <xdr:cNvSpPr>
          <a:spLocks noChangeShapeType="1"/>
        </xdr:cNvSpPr>
      </xdr:nvSpPr>
      <xdr:spPr bwMode="auto">
        <a:xfrm flipV="1">
          <a:off x="4733191" y="28529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7" name="Line 18">
          <a:extLst>
            <a:ext uri="{FF2B5EF4-FFF2-40B4-BE49-F238E27FC236}">
              <a16:creationId xmlns:a16="http://schemas.microsoft.com/office/drawing/2014/main" id="{00000000-0008-0000-2600-000025000000}"/>
            </a:ext>
          </a:extLst>
        </xdr:cNvPr>
        <xdr:cNvSpPr>
          <a:spLocks noChangeShapeType="1"/>
        </xdr:cNvSpPr>
      </xdr:nvSpPr>
      <xdr:spPr bwMode="auto">
        <a:xfrm flipV="1">
          <a:off x="4733191" y="28529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41" name="Line 18">
          <a:extLst>
            <a:ext uri="{FF2B5EF4-FFF2-40B4-BE49-F238E27FC236}">
              <a16:creationId xmlns:a16="http://schemas.microsoft.com/office/drawing/2014/main" id="{00000000-0008-0000-2600-000029000000}"/>
            </a:ext>
          </a:extLst>
        </xdr:cNvPr>
        <xdr:cNvSpPr>
          <a:spLocks noChangeShapeType="1"/>
        </xdr:cNvSpPr>
      </xdr:nvSpPr>
      <xdr:spPr bwMode="auto">
        <a:xfrm flipV="1">
          <a:off x="4733191" y="38054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42" name="Line 18">
          <a:extLst>
            <a:ext uri="{FF2B5EF4-FFF2-40B4-BE49-F238E27FC236}">
              <a16:creationId xmlns:a16="http://schemas.microsoft.com/office/drawing/2014/main" id="{00000000-0008-0000-2600-00002A000000}"/>
            </a:ext>
          </a:extLst>
        </xdr:cNvPr>
        <xdr:cNvSpPr>
          <a:spLocks noChangeShapeType="1"/>
        </xdr:cNvSpPr>
      </xdr:nvSpPr>
      <xdr:spPr bwMode="auto">
        <a:xfrm flipV="1">
          <a:off x="4733191" y="38054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9.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7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7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7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7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7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7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7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700-000009000000}"/>
            </a:ext>
          </a:extLst>
        </xdr:cNvPr>
        <xdr:cNvSpPr txBox="1">
          <a:spLocks noChangeArrowheads="1"/>
        </xdr:cNvSpPr>
      </xdr:nvSpPr>
      <xdr:spPr bwMode="auto">
        <a:xfrm>
          <a:off x="11278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FEBRUARI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7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7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7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7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0000000-0008-0000-27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7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7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7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7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7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7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7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7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7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7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49</xdr:row>
      <xdr:rowOff>38100</xdr:rowOff>
    </xdr:from>
    <xdr:to>
      <xdr:col>22</xdr:col>
      <xdr:colOff>47625</xdr:colOff>
      <xdr:row>53</xdr:row>
      <xdr:rowOff>90714</xdr:rowOff>
    </xdr:to>
    <xdr:sp macro="" textlink="">
      <xdr:nvSpPr>
        <xdr:cNvPr id="25" name="Text Box 14">
          <a:extLst>
            <a:ext uri="{FF2B5EF4-FFF2-40B4-BE49-F238E27FC236}">
              <a16:creationId xmlns:a16="http://schemas.microsoft.com/office/drawing/2014/main" id="{00000000-0008-0000-2700-000019000000}"/>
            </a:ext>
          </a:extLst>
        </xdr:cNvPr>
        <xdr:cNvSpPr txBox="1">
          <a:spLocks noChangeArrowheads="1"/>
        </xdr:cNvSpPr>
      </xdr:nvSpPr>
      <xdr:spPr bwMode="auto">
        <a:xfrm>
          <a:off x="0" y="9232900"/>
          <a:ext cx="1297622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619023 -&gt; ORDER JANUARI'22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7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0000000-0008-0000-27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137378</xdr:colOff>
      <xdr:row>17</xdr:row>
      <xdr:rowOff>106551</xdr:rowOff>
    </xdr:from>
    <xdr:to>
      <xdr:col>5</xdr:col>
      <xdr:colOff>679174</xdr:colOff>
      <xdr:row>17</xdr:row>
      <xdr:rowOff>111459</xdr:rowOff>
    </xdr:to>
    <xdr:sp macro="" textlink="">
      <xdr:nvSpPr>
        <xdr:cNvPr id="33" name="Line 18">
          <a:extLst>
            <a:ext uri="{FF2B5EF4-FFF2-40B4-BE49-F238E27FC236}">
              <a16:creationId xmlns:a16="http://schemas.microsoft.com/office/drawing/2014/main" id="{00000000-0008-0000-2700-000021000000}"/>
            </a:ext>
          </a:extLst>
        </xdr:cNvPr>
        <xdr:cNvSpPr>
          <a:spLocks noChangeShapeType="1"/>
        </xdr:cNvSpPr>
      </xdr:nvSpPr>
      <xdr:spPr bwMode="auto">
        <a:xfrm flipV="1">
          <a:off x="4733191" y="40435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4" name="Line 18">
          <a:extLst>
            <a:ext uri="{FF2B5EF4-FFF2-40B4-BE49-F238E27FC236}">
              <a16:creationId xmlns:a16="http://schemas.microsoft.com/office/drawing/2014/main" id="{00000000-0008-0000-2700-000022000000}"/>
            </a:ext>
          </a:extLst>
        </xdr:cNvPr>
        <xdr:cNvSpPr>
          <a:spLocks noChangeShapeType="1"/>
        </xdr:cNvSpPr>
      </xdr:nvSpPr>
      <xdr:spPr bwMode="auto">
        <a:xfrm flipV="1">
          <a:off x="4733191" y="40435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5" name="Line 18">
          <a:extLst>
            <a:ext uri="{FF2B5EF4-FFF2-40B4-BE49-F238E27FC236}">
              <a16:creationId xmlns:a16="http://schemas.microsoft.com/office/drawing/2014/main" id="{00000000-0008-0000-2700-000023000000}"/>
            </a:ext>
          </a:extLst>
        </xdr:cNvPr>
        <xdr:cNvSpPr>
          <a:spLocks noChangeShapeType="1"/>
        </xdr:cNvSpPr>
      </xdr:nvSpPr>
      <xdr:spPr bwMode="auto">
        <a:xfrm flipV="1">
          <a:off x="4733191" y="40435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6" name="Line 18">
          <a:extLst>
            <a:ext uri="{FF2B5EF4-FFF2-40B4-BE49-F238E27FC236}">
              <a16:creationId xmlns:a16="http://schemas.microsoft.com/office/drawing/2014/main" id="{00000000-0008-0000-2700-000024000000}"/>
            </a:ext>
          </a:extLst>
        </xdr:cNvPr>
        <xdr:cNvSpPr>
          <a:spLocks noChangeShapeType="1"/>
        </xdr:cNvSpPr>
      </xdr:nvSpPr>
      <xdr:spPr bwMode="auto">
        <a:xfrm flipV="1">
          <a:off x="4733191" y="42816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7" name="Line 18">
          <a:extLst>
            <a:ext uri="{FF2B5EF4-FFF2-40B4-BE49-F238E27FC236}">
              <a16:creationId xmlns:a16="http://schemas.microsoft.com/office/drawing/2014/main" id="{00000000-0008-0000-2700-000025000000}"/>
            </a:ext>
          </a:extLst>
        </xdr:cNvPr>
        <xdr:cNvSpPr>
          <a:spLocks noChangeShapeType="1"/>
        </xdr:cNvSpPr>
      </xdr:nvSpPr>
      <xdr:spPr bwMode="auto">
        <a:xfrm flipV="1">
          <a:off x="4733191" y="42816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0.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8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8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8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8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8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8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8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800-000009000000}"/>
            </a:ext>
          </a:extLst>
        </xdr:cNvPr>
        <xdr:cNvSpPr txBox="1">
          <a:spLocks noChangeArrowheads="1"/>
        </xdr:cNvSpPr>
      </xdr:nvSpPr>
      <xdr:spPr bwMode="auto">
        <a:xfrm>
          <a:off x="11278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FEBRUARI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8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8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8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8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0000000-0008-0000-28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8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8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8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8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8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8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8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8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8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8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47</xdr:row>
      <xdr:rowOff>38100</xdr:rowOff>
    </xdr:from>
    <xdr:to>
      <xdr:col>22</xdr:col>
      <xdr:colOff>47625</xdr:colOff>
      <xdr:row>51</xdr:row>
      <xdr:rowOff>90714</xdr:rowOff>
    </xdr:to>
    <xdr:sp macro="" textlink="">
      <xdr:nvSpPr>
        <xdr:cNvPr id="25" name="Text Box 14">
          <a:extLst>
            <a:ext uri="{FF2B5EF4-FFF2-40B4-BE49-F238E27FC236}">
              <a16:creationId xmlns:a16="http://schemas.microsoft.com/office/drawing/2014/main" id="{00000000-0008-0000-2800-000019000000}"/>
            </a:ext>
          </a:extLst>
        </xdr:cNvPr>
        <xdr:cNvSpPr txBox="1">
          <a:spLocks noChangeArrowheads="1"/>
        </xdr:cNvSpPr>
      </xdr:nvSpPr>
      <xdr:spPr bwMode="auto">
        <a:xfrm>
          <a:off x="0" y="9956800"/>
          <a:ext cx="1297622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619023 -&gt; ORDER JANUARI'22</a:t>
          </a:r>
        </a:p>
        <a:p>
          <a:pPr algn="l" rtl="0">
            <a:defRPr sz="1000"/>
          </a:pPr>
          <a:r>
            <a:rPr lang="en-US" sz="1400" b="0" i="0" u="none" strike="noStrike" baseline="0">
              <a:solidFill>
                <a:srgbClr val="000000"/>
              </a:solidFill>
              <a:latin typeface="Arial"/>
              <a:cs typeface="Arial"/>
            </a:rPr>
            <a:t>PO : 620805 -&gt; ORDER FEBRUARI'22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8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0000000-0008-0000-28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137378</xdr:colOff>
      <xdr:row>17</xdr:row>
      <xdr:rowOff>106551</xdr:rowOff>
    </xdr:from>
    <xdr:to>
      <xdr:col>5</xdr:col>
      <xdr:colOff>679174</xdr:colOff>
      <xdr:row>17</xdr:row>
      <xdr:rowOff>111459</xdr:rowOff>
    </xdr:to>
    <xdr:sp macro="" textlink="">
      <xdr:nvSpPr>
        <xdr:cNvPr id="28" name="Line 18">
          <a:extLst>
            <a:ext uri="{FF2B5EF4-FFF2-40B4-BE49-F238E27FC236}">
              <a16:creationId xmlns:a16="http://schemas.microsoft.com/office/drawing/2014/main" id="{00000000-0008-0000-2800-00001C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29" name="Line 18">
          <a:extLst>
            <a:ext uri="{FF2B5EF4-FFF2-40B4-BE49-F238E27FC236}">
              <a16:creationId xmlns:a16="http://schemas.microsoft.com/office/drawing/2014/main" id="{00000000-0008-0000-2800-00001D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0" name="Line 18">
          <a:extLst>
            <a:ext uri="{FF2B5EF4-FFF2-40B4-BE49-F238E27FC236}">
              <a16:creationId xmlns:a16="http://schemas.microsoft.com/office/drawing/2014/main" id="{00000000-0008-0000-2800-00001E000000}"/>
            </a:ext>
          </a:extLst>
        </xdr:cNvPr>
        <xdr:cNvSpPr>
          <a:spLocks noChangeShapeType="1"/>
        </xdr:cNvSpPr>
      </xdr:nvSpPr>
      <xdr:spPr bwMode="auto">
        <a:xfrm flipV="1">
          <a:off x="4734778" y="28434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7" name="Line 18">
          <a:extLst>
            <a:ext uri="{FF2B5EF4-FFF2-40B4-BE49-F238E27FC236}">
              <a16:creationId xmlns:a16="http://schemas.microsoft.com/office/drawing/2014/main" id="{00000000-0008-0000-2800-000025000000}"/>
            </a:ext>
          </a:extLst>
        </xdr:cNvPr>
        <xdr:cNvSpPr>
          <a:spLocks noChangeShapeType="1"/>
        </xdr:cNvSpPr>
      </xdr:nvSpPr>
      <xdr:spPr bwMode="auto">
        <a:xfrm flipV="1">
          <a:off x="4733191" y="35673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8" name="Line 18">
          <a:extLst>
            <a:ext uri="{FF2B5EF4-FFF2-40B4-BE49-F238E27FC236}">
              <a16:creationId xmlns:a16="http://schemas.microsoft.com/office/drawing/2014/main" id="{00000000-0008-0000-2800-000026000000}"/>
            </a:ext>
          </a:extLst>
        </xdr:cNvPr>
        <xdr:cNvSpPr>
          <a:spLocks noChangeShapeType="1"/>
        </xdr:cNvSpPr>
      </xdr:nvSpPr>
      <xdr:spPr bwMode="auto">
        <a:xfrm flipV="1">
          <a:off x="4733191" y="35673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1.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9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9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9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9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9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9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9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900-000009000000}"/>
            </a:ext>
          </a:extLst>
        </xdr:cNvPr>
        <xdr:cNvSpPr txBox="1">
          <a:spLocks noChangeArrowheads="1"/>
        </xdr:cNvSpPr>
      </xdr:nvSpPr>
      <xdr:spPr bwMode="auto">
        <a:xfrm>
          <a:off x="11278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FEBRUARI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9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9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9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9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0000000-0008-0000-29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9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9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9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9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9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9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9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9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9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9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38100</xdr:rowOff>
    </xdr:from>
    <xdr:to>
      <xdr:col>22</xdr:col>
      <xdr:colOff>47625</xdr:colOff>
      <xdr:row>44</xdr:row>
      <xdr:rowOff>90714</xdr:rowOff>
    </xdr:to>
    <xdr:sp macro="" textlink="">
      <xdr:nvSpPr>
        <xdr:cNvPr id="25" name="Text Box 14">
          <a:extLst>
            <a:ext uri="{FF2B5EF4-FFF2-40B4-BE49-F238E27FC236}">
              <a16:creationId xmlns:a16="http://schemas.microsoft.com/office/drawing/2014/main" id="{00000000-0008-0000-2900-000019000000}"/>
            </a:ext>
          </a:extLst>
        </xdr:cNvPr>
        <xdr:cNvSpPr txBox="1">
          <a:spLocks noChangeArrowheads="1"/>
        </xdr:cNvSpPr>
      </xdr:nvSpPr>
      <xdr:spPr bwMode="auto">
        <a:xfrm>
          <a:off x="0" y="9474200"/>
          <a:ext cx="1297622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619023 -&gt; ORDER JANUARI'22</a:t>
          </a:r>
        </a:p>
        <a:p>
          <a:pPr algn="l" rtl="0">
            <a:defRPr sz="1000"/>
          </a:pPr>
          <a:r>
            <a:rPr lang="en-US" sz="1400" b="0" i="0" u="none" strike="noStrike" baseline="0">
              <a:solidFill>
                <a:srgbClr val="000000"/>
              </a:solidFill>
              <a:latin typeface="Arial"/>
              <a:cs typeface="Arial"/>
            </a:rPr>
            <a:t>PO : 620805 -&gt; ORDER FEBRUARI'22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9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0000000-0008-0000-29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137378</xdr:colOff>
      <xdr:row>17</xdr:row>
      <xdr:rowOff>106551</xdr:rowOff>
    </xdr:from>
    <xdr:to>
      <xdr:col>5</xdr:col>
      <xdr:colOff>679174</xdr:colOff>
      <xdr:row>17</xdr:row>
      <xdr:rowOff>111459</xdr:rowOff>
    </xdr:to>
    <xdr:sp macro="" textlink="">
      <xdr:nvSpPr>
        <xdr:cNvPr id="40" name="Line 18">
          <a:extLst>
            <a:ext uri="{FF2B5EF4-FFF2-40B4-BE49-F238E27FC236}">
              <a16:creationId xmlns:a16="http://schemas.microsoft.com/office/drawing/2014/main" id="{00000000-0008-0000-2900-000028000000}"/>
            </a:ext>
          </a:extLst>
        </xdr:cNvPr>
        <xdr:cNvSpPr>
          <a:spLocks noChangeShapeType="1"/>
        </xdr:cNvSpPr>
      </xdr:nvSpPr>
      <xdr:spPr bwMode="auto">
        <a:xfrm flipV="1">
          <a:off x="4733191" y="30910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41" name="Line 18">
          <a:extLst>
            <a:ext uri="{FF2B5EF4-FFF2-40B4-BE49-F238E27FC236}">
              <a16:creationId xmlns:a16="http://schemas.microsoft.com/office/drawing/2014/main" id="{00000000-0008-0000-2900-000029000000}"/>
            </a:ext>
          </a:extLst>
        </xdr:cNvPr>
        <xdr:cNvSpPr>
          <a:spLocks noChangeShapeType="1"/>
        </xdr:cNvSpPr>
      </xdr:nvSpPr>
      <xdr:spPr bwMode="auto">
        <a:xfrm flipV="1">
          <a:off x="4733191" y="30910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42" name="Line 18">
          <a:extLst>
            <a:ext uri="{FF2B5EF4-FFF2-40B4-BE49-F238E27FC236}">
              <a16:creationId xmlns:a16="http://schemas.microsoft.com/office/drawing/2014/main" id="{00000000-0008-0000-2900-00002A000000}"/>
            </a:ext>
          </a:extLst>
        </xdr:cNvPr>
        <xdr:cNvSpPr>
          <a:spLocks noChangeShapeType="1"/>
        </xdr:cNvSpPr>
      </xdr:nvSpPr>
      <xdr:spPr bwMode="auto">
        <a:xfrm flipV="1">
          <a:off x="4733191" y="30910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43" name="Line 18">
          <a:extLst>
            <a:ext uri="{FF2B5EF4-FFF2-40B4-BE49-F238E27FC236}">
              <a16:creationId xmlns:a16="http://schemas.microsoft.com/office/drawing/2014/main" id="{00000000-0008-0000-2900-00002B000000}"/>
            </a:ext>
          </a:extLst>
        </xdr:cNvPr>
        <xdr:cNvSpPr>
          <a:spLocks noChangeShapeType="1"/>
        </xdr:cNvSpPr>
      </xdr:nvSpPr>
      <xdr:spPr bwMode="auto">
        <a:xfrm flipV="1">
          <a:off x="4733191" y="35673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44" name="Line 18">
          <a:extLst>
            <a:ext uri="{FF2B5EF4-FFF2-40B4-BE49-F238E27FC236}">
              <a16:creationId xmlns:a16="http://schemas.microsoft.com/office/drawing/2014/main" id="{00000000-0008-0000-2900-00002C000000}"/>
            </a:ext>
          </a:extLst>
        </xdr:cNvPr>
        <xdr:cNvSpPr>
          <a:spLocks noChangeShapeType="1"/>
        </xdr:cNvSpPr>
      </xdr:nvSpPr>
      <xdr:spPr bwMode="auto">
        <a:xfrm flipV="1">
          <a:off x="4733191" y="35673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2.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A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A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A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A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A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A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A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A00-000009000000}"/>
            </a:ext>
          </a:extLst>
        </xdr:cNvPr>
        <xdr:cNvSpPr txBox="1">
          <a:spLocks noChangeArrowheads="1"/>
        </xdr:cNvSpPr>
      </xdr:nvSpPr>
      <xdr:spPr bwMode="auto">
        <a:xfrm>
          <a:off x="11278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FEBRUARI 005</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A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A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A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A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0000000-0008-0000-2A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A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A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A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A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A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A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A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A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A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A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44</xdr:row>
      <xdr:rowOff>38100</xdr:rowOff>
    </xdr:from>
    <xdr:to>
      <xdr:col>22</xdr:col>
      <xdr:colOff>47625</xdr:colOff>
      <xdr:row>48</xdr:row>
      <xdr:rowOff>90714</xdr:rowOff>
    </xdr:to>
    <xdr:sp macro="" textlink="">
      <xdr:nvSpPr>
        <xdr:cNvPr id="25" name="Text Box 14">
          <a:extLst>
            <a:ext uri="{FF2B5EF4-FFF2-40B4-BE49-F238E27FC236}">
              <a16:creationId xmlns:a16="http://schemas.microsoft.com/office/drawing/2014/main" id="{00000000-0008-0000-2A00-000019000000}"/>
            </a:ext>
          </a:extLst>
        </xdr:cNvPr>
        <xdr:cNvSpPr txBox="1">
          <a:spLocks noChangeArrowheads="1"/>
        </xdr:cNvSpPr>
      </xdr:nvSpPr>
      <xdr:spPr bwMode="auto">
        <a:xfrm>
          <a:off x="0" y="7785100"/>
          <a:ext cx="1297622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620805 -&gt; ORDER FEBRUARI'22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A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0000000-0008-0000-2A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137378</xdr:colOff>
      <xdr:row>17</xdr:row>
      <xdr:rowOff>106551</xdr:rowOff>
    </xdr:from>
    <xdr:to>
      <xdr:col>5</xdr:col>
      <xdr:colOff>679174</xdr:colOff>
      <xdr:row>17</xdr:row>
      <xdr:rowOff>111459</xdr:rowOff>
    </xdr:to>
    <xdr:sp macro="" textlink="">
      <xdr:nvSpPr>
        <xdr:cNvPr id="35" name="Line 18">
          <a:extLst>
            <a:ext uri="{FF2B5EF4-FFF2-40B4-BE49-F238E27FC236}">
              <a16:creationId xmlns:a16="http://schemas.microsoft.com/office/drawing/2014/main" id="{00000000-0008-0000-2A00-000023000000}"/>
            </a:ext>
          </a:extLst>
        </xdr:cNvPr>
        <xdr:cNvSpPr>
          <a:spLocks noChangeShapeType="1"/>
        </xdr:cNvSpPr>
      </xdr:nvSpPr>
      <xdr:spPr bwMode="auto">
        <a:xfrm flipV="1">
          <a:off x="4733191" y="30910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36" name="Line 18">
          <a:extLst>
            <a:ext uri="{FF2B5EF4-FFF2-40B4-BE49-F238E27FC236}">
              <a16:creationId xmlns:a16="http://schemas.microsoft.com/office/drawing/2014/main" id="{00000000-0008-0000-2A00-000024000000}"/>
            </a:ext>
          </a:extLst>
        </xdr:cNvPr>
        <xdr:cNvSpPr>
          <a:spLocks noChangeShapeType="1"/>
        </xdr:cNvSpPr>
      </xdr:nvSpPr>
      <xdr:spPr bwMode="auto">
        <a:xfrm flipV="1">
          <a:off x="4733191" y="30910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8" name="Line 18">
          <a:extLst>
            <a:ext uri="{FF2B5EF4-FFF2-40B4-BE49-F238E27FC236}">
              <a16:creationId xmlns:a16="http://schemas.microsoft.com/office/drawing/2014/main" id="{00000000-0008-0000-2A00-000026000000}"/>
            </a:ext>
          </a:extLst>
        </xdr:cNvPr>
        <xdr:cNvSpPr>
          <a:spLocks noChangeShapeType="1"/>
        </xdr:cNvSpPr>
      </xdr:nvSpPr>
      <xdr:spPr bwMode="auto">
        <a:xfrm flipV="1">
          <a:off x="5463441" y="38054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19</xdr:row>
      <xdr:rowOff>106551</xdr:rowOff>
    </xdr:from>
    <xdr:to>
      <xdr:col>5</xdr:col>
      <xdr:colOff>679174</xdr:colOff>
      <xdr:row>19</xdr:row>
      <xdr:rowOff>111459</xdr:rowOff>
    </xdr:to>
    <xdr:sp macro="" textlink="">
      <xdr:nvSpPr>
        <xdr:cNvPr id="39" name="Line 18">
          <a:extLst>
            <a:ext uri="{FF2B5EF4-FFF2-40B4-BE49-F238E27FC236}">
              <a16:creationId xmlns:a16="http://schemas.microsoft.com/office/drawing/2014/main" id="{00000000-0008-0000-2A00-000027000000}"/>
            </a:ext>
          </a:extLst>
        </xdr:cNvPr>
        <xdr:cNvSpPr>
          <a:spLocks noChangeShapeType="1"/>
        </xdr:cNvSpPr>
      </xdr:nvSpPr>
      <xdr:spPr bwMode="auto">
        <a:xfrm flipV="1">
          <a:off x="5463441" y="38054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137378</xdr:colOff>
      <xdr:row>17</xdr:row>
      <xdr:rowOff>106551</xdr:rowOff>
    </xdr:from>
    <xdr:to>
      <xdr:col>5</xdr:col>
      <xdr:colOff>679174</xdr:colOff>
      <xdr:row>17</xdr:row>
      <xdr:rowOff>111459</xdr:rowOff>
    </xdr:to>
    <xdr:sp macro="" textlink="">
      <xdr:nvSpPr>
        <xdr:cNvPr id="40" name="Line 18">
          <a:extLst>
            <a:ext uri="{FF2B5EF4-FFF2-40B4-BE49-F238E27FC236}">
              <a16:creationId xmlns:a16="http://schemas.microsoft.com/office/drawing/2014/main" id="{00000000-0008-0000-2A00-000028000000}"/>
            </a:ext>
          </a:extLst>
        </xdr:cNvPr>
        <xdr:cNvSpPr>
          <a:spLocks noChangeShapeType="1"/>
        </xdr:cNvSpPr>
      </xdr:nvSpPr>
      <xdr:spPr bwMode="auto">
        <a:xfrm flipV="1">
          <a:off x="5463441" y="28529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3.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B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B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B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B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B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B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B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B00-000009000000}"/>
            </a:ext>
          </a:extLst>
        </xdr:cNvPr>
        <xdr:cNvSpPr txBox="1">
          <a:spLocks noChangeArrowheads="1"/>
        </xdr:cNvSpPr>
      </xdr:nvSpPr>
      <xdr:spPr bwMode="auto">
        <a:xfrm>
          <a:off x="11278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FEBRUARI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B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B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B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B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0000000-0008-0000-2B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B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B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B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B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B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B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B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B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B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B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38100</xdr:rowOff>
    </xdr:from>
    <xdr:to>
      <xdr:col>22</xdr:col>
      <xdr:colOff>47625</xdr:colOff>
      <xdr:row>39</xdr:row>
      <xdr:rowOff>90714</xdr:rowOff>
    </xdr:to>
    <xdr:sp macro="" textlink="">
      <xdr:nvSpPr>
        <xdr:cNvPr id="25" name="Text Box 14">
          <a:extLst>
            <a:ext uri="{FF2B5EF4-FFF2-40B4-BE49-F238E27FC236}">
              <a16:creationId xmlns:a16="http://schemas.microsoft.com/office/drawing/2014/main" id="{00000000-0008-0000-2B00-000019000000}"/>
            </a:ext>
          </a:extLst>
        </xdr:cNvPr>
        <xdr:cNvSpPr txBox="1">
          <a:spLocks noChangeArrowheads="1"/>
        </xdr:cNvSpPr>
      </xdr:nvSpPr>
      <xdr:spPr bwMode="auto">
        <a:xfrm>
          <a:off x="0" y="8750300"/>
          <a:ext cx="1297622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620805 -&gt; ORDER FEBRUARI'22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B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0000000-0008-0000-2B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4.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C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C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C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C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C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C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C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C00-000009000000}"/>
            </a:ext>
          </a:extLst>
        </xdr:cNvPr>
        <xdr:cNvSpPr txBox="1">
          <a:spLocks noChangeArrowheads="1"/>
        </xdr:cNvSpPr>
      </xdr:nvSpPr>
      <xdr:spPr bwMode="auto">
        <a:xfrm>
          <a:off x="11278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Maret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C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C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C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C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0000000-0008-0000-2C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C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C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C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C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C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C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C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C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C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C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32</xdr:row>
      <xdr:rowOff>38100</xdr:rowOff>
    </xdr:from>
    <xdr:to>
      <xdr:col>22</xdr:col>
      <xdr:colOff>47625</xdr:colOff>
      <xdr:row>36</xdr:row>
      <xdr:rowOff>90714</xdr:rowOff>
    </xdr:to>
    <xdr:sp macro="" textlink="">
      <xdr:nvSpPr>
        <xdr:cNvPr id="25" name="Text Box 14">
          <a:extLst>
            <a:ext uri="{FF2B5EF4-FFF2-40B4-BE49-F238E27FC236}">
              <a16:creationId xmlns:a16="http://schemas.microsoft.com/office/drawing/2014/main" id="{00000000-0008-0000-2C00-000019000000}"/>
            </a:ext>
          </a:extLst>
        </xdr:cNvPr>
        <xdr:cNvSpPr txBox="1">
          <a:spLocks noChangeArrowheads="1"/>
        </xdr:cNvSpPr>
      </xdr:nvSpPr>
      <xdr:spPr bwMode="auto">
        <a:xfrm>
          <a:off x="0" y="11404600"/>
          <a:ext cx="1297622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620805 -&gt; ORDER FEBRUARI'22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C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0000000-0008-0000-2C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29" name="Line 18">
          <a:extLst>
            <a:ext uri="{FF2B5EF4-FFF2-40B4-BE49-F238E27FC236}">
              <a16:creationId xmlns:a16="http://schemas.microsoft.com/office/drawing/2014/main" id="{00000000-0008-0000-2C00-00001D000000}"/>
            </a:ext>
          </a:extLst>
        </xdr:cNvPr>
        <xdr:cNvSpPr>
          <a:spLocks noChangeShapeType="1"/>
        </xdr:cNvSpPr>
      </xdr:nvSpPr>
      <xdr:spPr bwMode="auto">
        <a:xfrm flipV="1">
          <a:off x="47411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0" name="Line 18">
          <a:extLst>
            <a:ext uri="{FF2B5EF4-FFF2-40B4-BE49-F238E27FC236}">
              <a16:creationId xmlns:a16="http://schemas.microsoft.com/office/drawing/2014/main" id="{00000000-0008-0000-2C00-00001E000000}"/>
            </a:ext>
          </a:extLst>
        </xdr:cNvPr>
        <xdr:cNvSpPr>
          <a:spLocks noChangeShapeType="1"/>
        </xdr:cNvSpPr>
      </xdr:nvSpPr>
      <xdr:spPr bwMode="auto">
        <a:xfrm flipV="1">
          <a:off x="4752014" y="288603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5.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000000-0008-0000-2D00-000002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0000000-0008-0000-2D00-000003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0000000-0008-0000-2D00-000004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0000000-0008-0000-2D00-000005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0000000-0008-0000-2D00-000006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0000000-0008-0000-2D00-000007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0000000-0008-0000-2D00-000008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000000-0008-0000-2D00-000009000000}"/>
            </a:ext>
          </a:extLst>
        </xdr:cNvPr>
        <xdr:cNvSpPr txBox="1">
          <a:spLocks noChangeArrowheads="1"/>
        </xdr:cNvSpPr>
      </xdr:nvSpPr>
      <xdr:spPr bwMode="auto">
        <a:xfrm>
          <a:off x="11278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FEBRUARI 007</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0000000-0008-0000-2D00-00000A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0000000-0008-0000-2D00-00000B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000000-0008-0000-2D00-00000C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00000000-0008-0000-2D00-00000D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0000000-0008-0000-2D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0000000-0008-0000-2D00-00000F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000000-0008-0000-2D00-000010000000}"/>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0000000-0008-0000-2D00-000011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0000000-0008-0000-2D00-000012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0000000-0008-0000-2D00-000013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0000000-0008-0000-2D00-00001400000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0000000-0008-0000-2D00-00001500000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0000000-0008-0000-2D00-000016000000}"/>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00000000-0008-0000-2D00-00001700000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00000-0008-0000-2D00-00001800000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55</xdr:row>
      <xdr:rowOff>38100</xdr:rowOff>
    </xdr:from>
    <xdr:to>
      <xdr:col>22</xdr:col>
      <xdr:colOff>47625</xdr:colOff>
      <xdr:row>59</xdr:row>
      <xdr:rowOff>90714</xdr:rowOff>
    </xdr:to>
    <xdr:sp macro="" textlink="">
      <xdr:nvSpPr>
        <xdr:cNvPr id="25" name="Text Box 14">
          <a:extLst>
            <a:ext uri="{FF2B5EF4-FFF2-40B4-BE49-F238E27FC236}">
              <a16:creationId xmlns:a16="http://schemas.microsoft.com/office/drawing/2014/main" id="{00000000-0008-0000-2D00-000019000000}"/>
            </a:ext>
          </a:extLst>
        </xdr:cNvPr>
        <xdr:cNvSpPr txBox="1">
          <a:spLocks noChangeArrowheads="1"/>
        </xdr:cNvSpPr>
      </xdr:nvSpPr>
      <xdr:spPr bwMode="auto">
        <a:xfrm>
          <a:off x="0" y="15506700"/>
          <a:ext cx="1297622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617362 -&gt; ORDER JANUARI'22</a:t>
          </a:r>
        </a:p>
        <a:p>
          <a:pPr algn="l" rtl="0">
            <a:defRPr sz="1000"/>
          </a:pPr>
          <a:r>
            <a:rPr lang="en-US" sz="1400" b="0" i="0" u="none" strike="noStrike" baseline="0">
              <a:solidFill>
                <a:srgbClr val="000000"/>
              </a:solidFill>
              <a:latin typeface="Arial"/>
              <a:cs typeface="Arial"/>
            </a:rPr>
            <a:t>PO : 620805 -&gt; ORDER FEBRUARI'22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0000000-0008-0000-2D00-00001A00000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0000000-0008-0000-2D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137378</xdr:colOff>
      <xdr:row>17</xdr:row>
      <xdr:rowOff>106551</xdr:rowOff>
    </xdr:from>
    <xdr:to>
      <xdr:col>5</xdr:col>
      <xdr:colOff>679174</xdr:colOff>
      <xdr:row>17</xdr:row>
      <xdr:rowOff>111459</xdr:rowOff>
    </xdr:to>
    <xdr:sp macro="" textlink="">
      <xdr:nvSpPr>
        <xdr:cNvPr id="30" name="Line 18">
          <a:extLst>
            <a:ext uri="{FF2B5EF4-FFF2-40B4-BE49-F238E27FC236}">
              <a16:creationId xmlns:a16="http://schemas.microsoft.com/office/drawing/2014/main" id="{00000000-0008-0000-2D00-00001E000000}"/>
            </a:ext>
          </a:extLst>
        </xdr:cNvPr>
        <xdr:cNvSpPr>
          <a:spLocks noChangeShapeType="1"/>
        </xdr:cNvSpPr>
      </xdr:nvSpPr>
      <xdr:spPr bwMode="auto">
        <a:xfrm flipV="1">
          <a:off x="4734778" y="3326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1" name="Line 18">
          <a:extLst>
            <a:ext uri="{FF2B5EF4-FFF2-40B4-BE49-F238E27FC236}">
              <a16:creationId xmlns:a16="http://schemas.microsoft.com/office/drawing/2014/main" id="{00000000-0008-0000-2D00-00001F000000}"/>
            </a:ext>
          </a:extLst>
        </xdr:cNvPr>
        <xdr:cNvSpPr>
          <a:spLocks noChangeShapeType="1"/>
        </xdr:cNvSpPr>
      </xdr:nvSpPr>
      <xdr:spPr bwMode="auto">
        <a:xfrm flipV="1">
          <a:off x="47411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6.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622EB254-AFF7-44F4-BB38-77060088297E}"/>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76570755-01C3-4972-91AF-CEB617977AFD}"/>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A6459836-8F9A-473D-B0DA-B5D6B0886824}"/>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33E0E5D-E9FA-4088-82D6-48CCA9B5B03B}"/>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CDFB393F-1905-44F5-9391-E0E75C78B984}"/>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A76F4ADF-7A21-4E74-95CC-758E50D18573}"/>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3781547C-A9AA-4B89-8206-3A7ED46C6640}"/>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D1856983-DFA3-434C-AFC8-85E35ECA734F}"/>
            </a:ext>
          </a:extLst>
        </xdr:cNvPr>
        <xdr:cNvSpPr txBox="1">
          <a:spLocks noChangeArrowheads="1"/>
        </xdr:cNvSpPr>
      </xdr:nvSpPr>
      <xdr:spPr bwMode="auto">
        <a:xfrm>
          <a:off x="11278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Maret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B59EC8FE-940C-4F87-9F36-CEE18B7F5BF5}"/>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BB1779BE-C55C-4259-9677-5B5FE0B9009B}"/>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876A99D0-3E54-40BF-ADD9-18FD81529870}"/>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CDCF1453-23C8-4CA2-9C2C-841ED19ABAA6}"/>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B2FB7C44-58BA-4762-BA08-FAAC7CEEFC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F216A167-AA23-4263-9D75-930D904FBF95}"/>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8BCFBA29-9BC3-4488-A6E8-F85EB1E63CFF}"/>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7EBE3D82-13CE-4F4F-A8DC-3226BA8FC633}"/>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FCD7EF1B-0E70-44D0-8C1C-BB88B03D723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D4B90293-9F7B-4C19-9AD2-B207D6995D44}"/>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B4AA5460-A352-4FA0-A795-0E9031CFD1DA}"/>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2423B68D-3109-4C2F-8F76-329BB81AA782}"/>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AA34434D-7093-49CE-9791-348CE82E61B9}"/>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C075A2E8-68BC-4F6E-9445-597CF6F15A37}"/>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23D25202-BC31-4548-8D76-DB7491741062}"/>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33</xdr:row>
      <xdr:rowOff>38100</xdr:rowOff>
    </xdr:from>
    <xdr:to>
      <xdr:col>22</xdr:col>
      <xdr:colOff>47625</xdr:colOff>
      <xdr:row>37</xdr:row>
      <xdr:rowOff>90714</xdr:rowOff>
    </xdr:to>
    <xdr:sp macro="" textlink="">
      <xdr:nvSpPr>
        <xdr:cNvPr id="25" name="Text Box 14">
          <a:extLst>
            <a:ext uri="{FF2B5EF4-FFF2-40B4-BE49-F238E27FC236}">
              <a16:creationId xmlns:a16="http://schemas.microsoft.com/office/drawing/2014/main" id="{10A71F42-3848-4243-B498-8975A98967AD}"/>
            </a:ext>
          </a:extLst>
        </xdr:cNvPr>
        <xdr:cNvSpPr txBox="1">
          <a:spLocks noChangeArrowheads="1"/>
        </xdr:cNvSpPr>
      </xdr:nvSpPr>
      <xdr:spPr bwMode="auto">
        <a:xfrm>
          <a:off x="0" y="5854700"/>
          <a:ext cx="12976225" cy="63681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620805 -&gt; ORDER FEBRUARI'22</a:t>
          </a:r>
        </a:p>
        <a:p>
          <a:pPr algn="l" rtl="0">
            <a:defRPr sz="1000"/>
          </a:pPr>
          <a:r>
            <a:rPr lang="en-US" sz="1400" b="0" i="0" u="none" strike="noStrike" baseline="0">
              <a:solidFill>
                <a:srgbClr val="000000"/>
              </a:solidFill>
              <a:latin typeface="Arial"/>
              <a:cs typeface="Arial"/>
            </a:rPr>
            <a:t>PO : 622256 -&gt; ORDER MARET'22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8D1BBA24-AB3A-4B75-89DB-3BC68EA58DA3}"/>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35E08F7B-591E-4EA2-8096-9D903F003B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28" name="Line 18">
          <a:extLst>
            <a:ext uri="{FF2B5EF4-FFF2-40B4-BE49-F238E27FC236}">
              <a16:creationId xmlns:a16="http://schemas.microsoft.com/office/drawing/2014/main" id="{33EE9A0A-78EA-491A-BDAC-092657855745}"/>
            </a:ext>
          </a:extLst>
        </xdr:cNvPr>
        <xdr:cNvSpPr>
          <a:spLocks noChangeShapeType="1"/>
        </xdr:cNvSpPr>
      </xdr:nvSpPr>
      <xdr:spPr bwMode="auto">
        <a:xfrm flipV="1">
          <a:off x="47411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20</xdr:row>
      <xdr:rowOff>119251</xdr:rowOff>
    </xdr:from>
    <xdr:to>
      <xdr:col>5</xdr:col>
      <xdr:colOff>685524</xdr:colOff>
      <xdr:row>20</xdr:row>
      <xdr:rowOff>124159</xdr:rowOff>
    </xdr:to>
    <xdr:sp macro="" textlink="">
      <xdr:nvSpPr>
        <xdr:cNvPr id="29" name="Line 18">
          <a:extLst>
            <a:ext uri="{FF2B5EF4-FFF2-40B4-BE49-F238E27FC236}">
              <a16:creationId xmlns:a16="http://schemas.microsoft.com/office/drawing/2014/main" id="{63B0CD7A-E039-4293-A1B1-874121E21A08}"/>
            </a:ext>
          </a:extLst>
        </xdr:cNvPr>
        <xdr:cNvSpPr>
          <a:spLocks noChangeShapeType="1"/>
        </xdr:cNvSpPr>
      </xdr:nvSpPr>
      <xdr:spPr bwMode="auto">
        <a:xfrm flipV="1">
          <a:off x="47411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7.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A5F2985A-93E8-4A42-9C98-0B3CB913CC54}"/>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ADE1C333-5EAA-44D4-B587-164CDD5781BF}"/>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C49D7285-211B-4ABF-AD95-DB943216B4D4}"/>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CE7D2C57-B101-4597-A4FB-80CD473D7682}"/>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7AA33A5D-E43A-4F23-A680-A4436F512B8F}"/>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3B7B5384-BDF7-4D5E-831C-C979C38AC7C0}"/>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C213E9DC-9734-476E-A87E-9549AB2FB2C7}"/>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65E0143E-22D7-4552-92F9-F5048DB978F2}"/>
            </a:ext>
          </a:extLst>
        </xdr:cNvPr>
        <xdr:cNvSpPr txBox="1">
          <a:spLocks noChangeArrowheads="1"/>
        </xdr:cNvSpPr>
      </xdr:nvSpPr>
      <xdr:spPr bwMode="auto">
        <a:xfrm>
          <a:off x="11278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Maret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0128B951-AE5D-4EA3-ADB3-F044081435BF}"/>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3CA25A1E-5E49-4952-AC2E-76F76033EFBF}"/>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7BD1BE76-523F-4002-A938-FA6C158EA732}"/>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903B725D-FB2E-4C2C-8C3B-F27DFA43BA0C}"/>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BD2428DE-5175-41B0-AA9A-D01690B2A6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E23ABFA8-996D-480D-A438-338F0CBB1306}"/>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2511D687-C73C-4A0C-8620-F345D07F8E7D}"/>
            </a:ext>
          </a:extLst>
        </xdr:cNvPr>
        <xdr:cNvSpPr>
          <a:spLocks noChangeShapeType="1"/>
        </xdr:cNvSpPr>
      </xdr:nvSpPr>
      <xdr:spPr bwMode="auto">
        <a:xfrm flipV="1">
          <a:off x="4352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555D2BDE-DE8D-4B04-87F7-639337D6D3FD}"/>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E4057C7-A840-424E-84D1-53306F90AF90}"/>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2616D393-4CDB-4924-A296-4201F6C88A45}"/>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7D359F70-7F79-42F4-8669-82B1F492E69B}"/>
            </a:ext>
          </a:extLst>
        </xdr:cNvPr>
        <xdr:cNvSpPr>
          <a:spLocks noChangeShapeType="1"/>
        </xdr:cNvSpPr>
      </xdr:nvSpPr>
      <xdr:spPr bwMode="auto">
        <a:xfrm flipV="1">
          <a:off x="5883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30F9963B-D121-4839-9B83-D12E0737E7D3}"/>
            </a:ext>
          </a:extLst>
        </xdr:cNvPr>
        <xdr:cNvSpPr>
          <a:spLocks noChangeShapeType="1"/>
        </xdr:cNvSpPr>
      </xdr:nvSpPr>
      <xdr:spPr bwMode="auto">
        <a:xfrm flipV="1">
          <a:off x="4143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1BE6997C-1F29-4092-A0B1-550AF4F57A17}"/>
            </a:ext>
          </a:extLst>
        </xdr:cNvPr>
        <xdr:cNvSpPr>
          <a:spLocks noChangeShapeType="1"/>
        </xdr:cNvSpPr>
      </xdr:nvSpPr>
      <xdr:spPr bwMode="auto">
        <a:xfrm flipV="1">
          <a:off x="6083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60D9E385-F031-40D9-8C71-489FB5D5BB05}"/>
            </a:ext>
          </a:extLst>
        </xdr:cNvPr>
        <xdr:cNvSpPr>
          <a:spLocks noChangeShapeType="1"/>
        </xdr:cNvSpPr>
      </xdr:nvSpPr>
      <xdr:spPr bwMode="auto">
        <a:xfrm flipV="1">
          <a:off x="6908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A8C4B881-BC72-4D52-B55D-2C544008E2BA}"/>
            </a:ext>
          </a:extLst>
        </xdr:cNvPr>
        <xdr:cNvSpPr>
          <a:spLocks noChangeShapeType="1"/>
        </xdr:cNvSpPr>
      </xdr:nvSpPr>
      <xdr:spPr bwMode="auto">
        <a:xfrm flipV="1">
          <a:off x="7137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38099</xdr:rowOff>
    </xdr:from>
    <xdr:to>
      <xdr:col>22</xdr:col>
      <xdr:colOff>47625</xdr:colOff>
      <xdr:row>47</xdr:row>
      <xdr:rowOff>136072</xdr:rowOff>
    </xdr:to>
    <xdr:sp macro="" textlink="">
      <xdr:nvSpPr>
        <xdr:cNvPr id="25" name="Text Box 14">
          <a:extLst>
            <a:ext uri="{FF2B5EF4-FFF2-40B4-BE49-F238E27FC236}">
              <a16:creationId xmlns:a16="http://schemas.microsoft.com/office/drawing/2014/main" id="{349BB434-BE08-4E7E-BBB9-5B5E072642E8}"/>
            </a:ext>
          </a:extLst>
        </xdr:cNvPr>
        <xdr:cNvSpPr txBox="1">
          <a:spLocks noChangeArrowheads="1"/>
        </xdr:cNvSpPr>
      </xdr:nvSpPr>
      <xdr:spPr bwMode="auto">
        <a:xfrm>
          <a:off x="0" y="8356599"/>
          <a:ext cx="13700125" cy="86904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619023 -&gt; ORDER JAN'22</a:t>
          </a:r>
        </a:p>
        <a:p>
          <a:pPr algn="l" rtl="0">
            <a:defRPr sz="1000"/>
          </a:pPr>
          <a:r>
            <a:rPr lang="en-US" sz="1400" b="0" i="0" u="none" strike="noStrike" baseline="0">
              <a:solidFill>
                <a:srgbClr val="000000"/>
              </a:solidFill>
              <a:latin typeface="Arial"/>
              <a:cs typeface="Arial"/>
            </a:rPr>
            <a:t>PO : 620805 -&gt; ORDER FEBRUARI'22</a:t>
          </a:r>
        </a:p>
        <a:p>
          <a:pPr algn="l" rtl="0">
            <a:defRPr sz="1000"/>
          </a:pPr>
          <a:r>
            <a:rPr lang="en-US" sz="1400" b="0" i="0" u="none" strike="noStrike" baseline="0">
              <a:solidFill>
                <a:srgbClr val="000000"/>
              </a:solidFill>
              <a:latin typeface="Arial"/>
              <a:cs typeface="Arial"/>
            </a:rPr>
            <a:t>PO : 622256 -&gt; ORDER MARET'22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225300D9-E1F6-44D2-AF2D-5117F01B5D60}"/>
            </a:ext>
          </a:extLst>
        </xdr:cNvPr>
        <xdr:cNvSpPr txBox="1">
          <a:spLocks noChangeArrowheads="1"/>
        </xdr:cNvSpPr>
      </xdr:nvSpPr>
      <xdr:spPr bwMode="auto">
        <a:xfrm>
          <a:off x="98425" y="428625"/>
          <a:ext cx="3203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AC4E4D8B-9928-4433-9692-57DF747F4A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30" name="Line 18">
          <a:extLst>
            <a:ext uri="{FF2B5EF4-FFF2-40B4-BE49-F238E27FC236}">
              <a16:creationId xmlns:a16="http://schemas.microsoft.com/office/drawing/2014/main" id="{A69480C1-32D2-4A30-BF88-3F0C959DD37F}"/>
            </a:ext>
          </a:extLst>
        </xdr:cNvPr>
        <xdr:cNvSpPr>
          <a:spLocks noChangeShapeType="1"/>
        </xdr:cNvSpPr>
      </xdr:nvSpPr>
      <xdr:spPr bwMode="auto">
        <a:xfrm flipV="1">
          <a:off x="5450514" y="3620822"/>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3" name="Line 18">
          <a:extLst>
            <a:ext uri="{FF2B5EF4-FFF2-40B4-BE49-F238E27FC236}">
              <a16:creationId xmlns:a16="http://schemas.microsoft.com/office/drawing/2014/main" id="{ACDF838A-48B5-4F5C-A84F-6CAA4CD8A94B}"/>
            </a:ext>
          </a:extLst>
        </xdr:cNvPr>
        <xdr:cNvSpPr>
          <a:spLocks noChangeShapeType="1"/>
        </xdr:cNvSpPr>
      </xdr:nvSpPr>
      <xdr:spPr bwMode="auto">
        <a:xfrm flipV="1">
          <a:off x="5450514" y="5825180"/>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8.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6D45A03-158E-4DD1-9475-FF1A6B45987D}"/>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85679753-9342-42CD-B133-ECD665F26E15}"/>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6E2DBE56-BAD6-4911-B927-62428299C1C2}"/>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72770A84-7078-4DB5-AC92-5CA15E6EBB30}"/>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25E38D93-F7BB-419D-8E8E-B916D0577B50}"/>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E2FCCCF3-2374-4963-8FD8-1D2D4D1BC448}"/>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3829B42A-44CB-49A6-80D2-0150D4B0A2E3}"/>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CFF6B4A2-F066-4B58-9FEB-496B3CC5AAC2}"/>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Maret 005</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F65468F2-292D-4D87-9B21-6D9C0016D8D8}"/>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75AED93E-138A-4412-949B-F4EDB82C09EF}"/>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E473FFF3-947D-4FA0-A8CE-5E128EC15DEE}"/>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30B85A28-CD1C-4279-BD38-0DD4227BD2D6}"/>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D086F76-DA5B-4DB7-B663-7F39E241CC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1FE11CE-BDCF-43CE-9E10-8621837EA9EF}"/>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2EFC15A1-FA6A-430B-8546-C7D4CDD40924}"/>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EFA4B52F-926B-4DB5-8178-F18474BCCD57}"/>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8B3D5B91-6029-4858-AC3D-E9923953A367}"/>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52109A44-467A-494A-AC74-976C6DB405BB}"/>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57022199-2710-46EA-82A0-29C395275E98}"/>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ECE211A5-B054-4AF0-A003-685D359AB0AA}"/>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BB58BD5-4C4C-4237-AAE1-819DEE2C56A4}"/>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3DF70B8C-DF2A-4F5A-A44E-F8FEF3481022}"/>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AB07D940-8374-4287-9ACF-C5F768435FF8}"/>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43</xdr:row>
      <xdr:rowOff>38099</xdr:rowOff>
    </xdr:from>
    <xdr:to>
      <xdr:col>22</xdr:col>
      <xdr:colOff>47625</xdr:colOff>
      <xdr:row>48</xdr:row>
      <xdr:rowOff>136072</xdr:rowOff>
    </xdr:to>
    <xdr:sp macro="" textlink="">
      <xdr:nvSpPr>
        <xdr:cNvPr id="25" name="Text Box 14">
          <a:extLst>
            <a:ext uri="{FF2B5EF4-FFF2-40B4-BE49-F238E27FC236}">
              <a16:creationId xmlns:a16="http://schemas.microsoft.com/office/drawing/2014/main" id="{F9D517E0-8C78-413B-949A-B8411EFC0E2B}"/>
            </a:ext>
          </a:extLst>
        </xdr:cNvPr>
        <xdr:cNvSpPr txBox="1">
          <a:spLocks noChangeArrowheads="1"/>
        </xdr:cNvSpPr>
      </xdr:nvSpPr>
      <xdr:spPr bwMode="auto">
        <a:xfrm>
          <a:off x="0" y="82676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619023 -&gt; ORDER JAN'22</a:t>
          </a:r>
        </a:p>
        <a:p>
          <a:pPr algn="l" rtl="0">
            <a:defRPr sz="1000"/>
          </a:pPr>
          <a:r>
            <a:rPr lang="en-US" sz="1400" b="0" i="0" u="none" strike="noStrike" baseline="0">
              <a:solidFill>
                <a:srgbClr val="000000"/>
              </a:solidFill>
              <a:latin typeface="Arial"/>
              <a:cs typeface="Arial"/>
            </a:rPr>
            <a:t>PO : 620805 -&gt; ORDER FEBRUARI'22</a:t>
          </a:r>
        </a:p>
        <a:p>
          <a:pPr algn="l" rtl="0">
            <a:defRPr sz="1000"/>
          </a:pPr>
          <a:r>
            <a:rPr lang="en-US" sz="1400" b="0" i="0" u="none" strike="noStrike" baseline="0">
              <a:solidFill>
                <a:srgbClr val="000000"/>
              </a:solidFill>
              <a:latin typeface="Arial"/>
              <a:cs typeface="Arial"/>
            </a:rPr>
            <a:t>PO : 622256 -&gt; ORDER MARET'22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8F2BCB65-B32B-4842-A496-464F5AC16F3F}"/>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70931728-69B5-41DA-8345-2A5C68A2B3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30" name="Line 18">
          <a:extLst>
            <a:ext uri="{FF2B5EF4-FFF2-40B4-BE49-F238E27FC236}">
              <a16:creationId xmlns:a16="http://schemas.microsoft.com/office/drawing/2014/main" id="{7EE4D81D-4EFA-443C-9D4E-4D47B6DC8E4D}"/>
            </a:ext>
          </a:extLst>
        </xdr:cNvPr>
        <xdr:cNvSpPr>
          <a:spLocks noChangeShapeType="1"/>
        </xdr:cNvSpPr>
      </xdr:nvSpPr>
      <xdr:spPr bwMode="auto">
        <a:xfrm flipV="1">
          <a:off x="5437695" y="286631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1" name="Line 18">
          <a:extLst>
            <a:ext uri="{FF2B5EF4-FFF2-40B4-BE49-F238E27FC236}">
              <a16:creationId xmlns:a16="http://schemas.microsoft.com/office/drawing/2014/main" id="{72E1FE74-4321-4B03-A5DE-05B34EACD7C9}"/>
            </a:ext>
          </a:extLst>
        </xdr:cNvPr>
        <xdr:cNvSpPr>
          <a:spLocks noChangeShapeType="1"/>
        </xdr:cNvSpPr>
      </xdr:nvSpPr>
      <xdr:spPr bwMode="auto">
        <a:xfrm flipV="1">
          <a:off x="5437695" y="3349468"/>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9.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99073F8A-171B-4F15-9E7F-1C8290160724}"/>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47CC132F-A34F-42EA-9E5D-FE3AFE01DD09}"/>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B11E2409-BB2C-4FF0-9B32-F3188B78CF07}"/>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56A8F2EE-B01D-45F6-92E0-A1BB30E0DE31}"/>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1DFB9E3-CAF4-45AB-8EB8-572E53140602}"/>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1A7E0E7D-C8B6-4F05-A7AD-1792DC2085B7}"/>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710E25D3-C003-46F6-9E43-E110B15D4313}"/>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E03F7833-DDD8-4755-96F6-BDC191F14802}"/>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Maret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21D45216-714C-4E90-B058-E97E4E9BF816}"/>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302B644B-FB53-4CC3-8280-890C1B4621D2}"/>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8D52EA74-6BC1-4A14-B0EC-B773E53ED7C3}"/>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24D76532-48AA-4F60-AD36-C35FA140227E}"/>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855C734C-FB0E-41F7-A985-2C05AD6026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D198C03E-82EE-4B9C-A69D-8A2F49FFC830}"/>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83E794E0-0591-420C-AE0B-C35F38D8BC02}"/>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D038B87F-5579-4A6A-B464-06FC03B15609}"/>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4CB6A887-F195-4F08-B9F0-78984BF0779D}"/>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2F6D9FB3-D0E5-46A7-877A-18000B495CFD}"/>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30C34374-A0BC-4DD0-A4BB-235F5A4A6B57}"/>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42D51EB0-946F-407F-B7C5-36C93913AAB3}"/>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8A5D4ECC-8338-4135-9E98-CD8452C58608}"/>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CB4C73CF-A5DA-48CF-971A-E94FAC13EF52}"/>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4ED3BC77-A50E-4BF2-BBFD-7502603C593E}"/>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50</xdr:row>
      <xdr:rowOff>38099</xdr:rowOff>
    </xdr:from>
    <xdr:to>
      <xdr:col>22</xdr:col>
      <xdr:colOff>47625</xdr:colOff>
      <xdr:row>55</xdr:row>
      <xdr:rowOff>136072</xdr:rowOff>
    </xdr:to>
    <xdr:sp macro="" textlink="">
      <xdr:nvSpPr>
        <xdr:cNvPr id="25" name="Text Box 14">
          <a:extLst>
            <a:ext uri="{FF2B5EF4-FFF2-40B4-BE49-F238E27FC236}">
              <a16:creationId xmlns:a16="http://schemas.microsoft.com/office/drawing/2014/main" id="{1C569010-1561-4762-9925-BDB10748A0E9}"/>
            </a:ext>
          </a:extLst>
        </xdr:cNvPr>
        <xdr:cNvSpPr txBox="1">
          <a:spLocks noChangeArrowheads="1"/>
        </xdr:cNvSpPr>
      </xdr:nvSpPr>
      <xdr:spPr bwMode="auto">
        <a:xfrm>
          <a:off x="0" y="85089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619023 -&gt; ORDER JAN'22</a:t>
          </a:r>
        </a:p>
        <a:p>
          <a:pPr algn="l" rtl="0">
            <a:defRPr sz="1000"/>
          </a:pPr>
          <a:r>
            <a:rPr lang="en-US" sz="1400" b="0" i="0" u="none" strike="noStrike" baseline="0">
              <a:solidFill>
                <a:srgbClr val="000000"/>
              </a:solidFill>
              <a:latin typeface="Arial"/>
              <a:cs typeface="Arial"/>
            </a:rPr>
            <a:t>PO : 620805 -&gt; ORDER FEBRUARI'22</a:t>
          </a:r>
        </a:p>
        <a:p>
          <a:pPr algn="l" rtl="0">
            <a:defRPr sz="1000"/>
          </a:pPr>
          <a:r>
            <a:rPr lang="en-US" sz="1400" b="0" i="0" u="none" strike="noStrike" baseline="0">
              <a:solidFill>
                <a:srgbClr val="000000"/>
              </a:solidFill>
              <a:latin typeface="Arial"/>
              <a:cs typeface="Arial"/>
            </a:rPr>
            <a:t>PO : 622256 -&gt; ORDER MARET'22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53F839D4-46F2-4BB1-8949-304DC3FE4C6C}"/>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178711C6-8ED2-415A-BC51-D6E9B1F81B8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28" name="Line 18">
          <a:extLst>
            <a:ext uri="{FF2B5EF4-FFF2-40B4-BE49-F238E27FC236}">
              <a16:creationId xmlns:a16="http://schemas.microsoft.com/office/drawing/2014/main" id="{85625228-3C64-42EC-8D62-DC0C09432E9C}"/>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29" name="Line 18">
          <a:extLst>
            <a:ext uri="{FF2B5EF4-FFF2-40B4-BE49-F238E27FC236}">
              <a16:creationId xmlns:a16="http://schemas.microsoft.com/office/drawing/2014/main" id="{BE02CDD2-EB9E-4872-AF1E-D3D6BB415E08}"/>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0.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99C8A541-82AA-483B-86F8-4EF597C7F53C}"/>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5027C4BE-F8DE-4112-8ED3-DF73FD6BFAD3}"/>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1729ECF6-693B-44F8-87A4-DD5B5E7B00B8}"/>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ABCD9403-C1B0-41DB-83C1-D4B6F663E7AA}"/>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5477CD1E-4BAA-4739-BC7B-E796D3228B40}"/>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FA3A05A1-366B-4B45-BB63-08E720A3E229}"/>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BAACE2C8-B7FA-40E4-812B-F8C3B66B51D2}"/>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1ABB3408-3598-4B59-90DC-8F4BD2EACCB5}"/>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Maret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7145BC4C-BC91-4F2C-BE57-E8B058CDB626}"/>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36C71E92-98C8-4CCF-89E0-C37F69C7D457}"/>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E6594BCF-4682-4172-ABDA-CD670956B50B}"/>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A93213E6-EDD8-4E64-B286-58C14EDFEEAB}"/>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3C741293-6A4F-4D0F-BF99-83967BB0E0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BD7781CA-C12E-4521-B477-32C3457226A5}"/>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7B4BB9AB-B642-4E92-BD9E-5DD6AEA96E7F}"/>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49796124-07DD-47B7-9655-9058CC70063E}"/>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8BC1FFF1-5608-4CE0-A0D1-15E1C4FA6FE6}"/>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C18733A5-6AEF-4F40-919D-BA683B72185F}"/>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26416F62-2110-470A-BAF5-0DEE2766CB91}"/>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32FBC7D-7AB6-45A1-95EC-A63235825BA8}"/>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ACA012B1-9563-4385-AB8F-3ACB583BA366}"/>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4A346D10-730F-400A-B650-3491A4EBEB0F}"/>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BA49779E-77B8-435B-90C9-3690CCF27298}"/>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52</xdr:row>
      <xdr:rowOff>38099</xdr:rowOff>
    </xdr:from>
    <xdr:to>
      <xdr:col>22</xdr:col>
      <xdr:colOff>47625</xdr:colOff>
      <xdr:row>57</xdr:row>
      <xdr:rowOff>136072</xdr:rowOff>
    </xdr:to>
    <xdr:sp macro="" textlink="">
      <xdr:nvSpPr>
        <xdr:cNvPr id="25" name="Text Box 14">
          <a:extLst>
            <a:ext uri="{FF2B5EF4-FFF2-40B4-BE49-F238E27FC236}">
              <a16:creationId xmlns:a16="http://schemas.microsoft.com/office/drawing/2014/main" id="{58ECA1CF-EFDB-43AE-9E85-16A2192B0938}"/>
            </a:ext>
          </a:extLst>
        </xdr:cNvPr>
        <xdr:cNvSpPr txBox="1">
          <a:spLocks noChangeArrowheads="1"/>
        </xdr:cNvSpPr>
      </xdr:nvSpPr>
      <xdr:spPr bwMode="auto">
        <a:xfrm>
          <a:off x="0" y="101980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619023 -&gt; ORDER JAN'22</a:t>
          </a:r>
        </a:p>
        <a:p>
          <a:pPr algn="l" rtl="0">
            <a:defRPr sz="1000"/>
          </a:pPr>
          <a:r>
            <a:rPr lang="en-US" sz="1400" b="0" i="0" u="none" strike="noStrike" baseline="0">
              <a:solidFill>
                <a:srgbClr val="000000"/>
              </a:solidFill>
              <a:latin typeface="Arial"/>
              <a:cs typeface="Arial"/>
            </a:rPr>
            <a:t>PO : 620805 -&gt; ORDER FEBRUARI'22</a:t>
          </a:r>
        </a:p>
        <a:p>
          <a:pPr algn="l" rtl="0">
            <a:defRPr sz="1000"/>
          </a:pPr>
          <a:r>
            <a:rPr lang="en-US" sz="1400" b="0" i="0" u="none" strike="noStrike" baseline="0">
              <a:solidFill>
                <a:srgbClr val="000000"/>
              </a:solidFill>
              <a:latin typeface="Arial"/>
              <a:cs typeface="Arial"/>
            </a:rPr>
            <a:t>PO : 622256 -&gt; ORDER MARET'22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5684999A-1D9E-4587-8553-731357615FC6}"/>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90E63DDF-E5CA-408C-971D-D42BC8D176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18</xdr:row>
      <xdr:rowOff>119251</xdr:rowOff>
    </xdr:from>
    <xdr:to>
      <xdr:col>5</xdr:col>
      <xdr:colOff>685524</xdr:colOff>
      <xdr:row>18</xdr:row>
      <xdr:rowOff>124159</xdr:rowOff>
    </xdr:to>
    <xdr:sp macro="" textlink="">
      <xdr:nvSpPr>
        <xdr:cNvPr id="32" name="Line 18">
          <a:extLst>
            <a:ext uri="{FF2B5EF4-FFF2-40B4-BE49-F238E27FC236}">
              <a16:creationId xmlns:a16="http://schemas.microsoft.com/office/drawing/2014/main" id="{8C898ED2-63CB-4423-807A-1609E43827DD}"/>
            </a:ext>
          </a:extLst>
        </xdr:cNvPr>
        <xdr:cNvSpPr>
          <a:spLocks noChangeShapeType="1"/>
        </xdr:cNvSpPr>
      </xdr:nvSpPr>
      <xdr:spPr bwMode="auto">
        <a:xfrm flipV="1">
          <a:off x="5445978" y="336833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20</xdr:row>
      <xdr:rowOff>119251</xdr:rowOff>
    </xdr:from>
    <xdr:to>
      <xdr:col>5</xdr:col>
      <xdr:colOff>685524</xdr:colOff>
      <xdr:row>20</xdr:row>
      <xdr:rowOff>124159</xdr:rowOff>
    </xdr:to>
    <xdr:sp macro="" textlink="">
      <xdr:nvSpPr>
        <xdr:cNvPr id="33" name="Line 18">
          <a:extLst>
            <a:ext uri="{FF2B5EF4-FFF2-40B4-BE49-F238E27FC236}">
              <a16:creationId xmlns:a16="http://schemas.microsoft.com/office/drawing/2014/main" id="{50427CED-7003-4037-B27B-46E647B8E04D}"/>
            </a:ext>
          </a:extLst>
        </xdr:cNvPr>
        <xdr:cNvSpPr>
          <a:spLocks noChangeShapeType="1"/>
        </xdr:cNvSpPr>
      </xdr:nvSpPr>
      <xdr:spPr bwMode="auto">
        <a:xfrm flipV="1">
          <a:off x="5445978" y="3611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1.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C8E88958-73A7-4F62-AED8-B524350B8F35}"/>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F2C3C75E-E915-4A68-91FF-933F56BEB202}"/>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BB24A747-5AE4-418E-B3CA-8B40322E40CE}"/>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5746B59C-7D71-4A88-B336-B9416A1DA70D}"/>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F6B4B095-B5AF-450B-97B7-35786DDB2C28}"/>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959A0221-A17F-4FD0-A70C-49CCDE372903}"/>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2450D086-DDC8-40F2-8F42-78E8324EC5DB}"/>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1EC36AD1-30B9-4D39-ABE6-55E915D9CF97}"/>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Maret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3B20E906-B888-4B6D-86AF-C9EDD3DC9923}"/>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99A8137D-DD69-4426-9105-914E17232376}"/>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ECA39A7F-1F72-4C4A-9B7D-A91FEA9895A8}"/>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536E2DBD-9D3C-4C3F-940B-DCDD0146AAB0}"/>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D37650C-B5F2-42E1-940A-2120A4F7F7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998A60A3-23FD-40D6-BECC-855882D9FD05}"/>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0C68F7D-5C95-4587-9375-024ED668A456}"/>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EF3AE531-98DE-4321-A726-48414E528F15}"/>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BE3663E3-FBCF-4131-9D1E-4213ADC4E075}"/>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7DA1DA34-458D-4E69-8981-80A246C42278}"/>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75C6D5C2-2D85-410C-AE50-3CA7FC2533EA}"/>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5D2C1773-6B22-4F0A-8E72-0B51CFE5B48C}"/>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B89F4C4D-81AB-4A4F-9621-5C0D81F2F7DD}"/>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5B509487-041C-4279-8A16-3EA76B363893}"/>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CF679E8B-4369-4F9F-AE85-F108E8BA2745}"/>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38099</xdr:rowOff>
    </xdr:from>
    <xdr:to>
      <xdr:col>22</xdr:col>
      <xdr:colOff>47625</xdr:colOff>
      <xdr:row>41</xdr:row>
      <xdr:rowOff>136072</xdr:rowOff>
    </xdr:to>
    <xdr:sp macro="" textlink="">
      <xdr:nvSpPr>
        <xdr:cNvPr id="25" name="Text Box 14">
          <a:extLst>
            <a:ext uri="{FF2B5EF4-FFF2-40B4-BE49-F238E27FC236}">
              <a16:creationId xmlns:a16="http://schemas.microsoft.com/office/drawing/2014/main" id="{6674F665-AF61-4A46-B2E0-E99B8605860E}"/>
            </a:ext>
          </a:extLst>
        </xdr:cNvPr>
        <xdr:cNvSpPr txBox="1">
          <a:spLocks noChangeArrowheads="1"/>
        </xdr:cNvSpPr>
      </xdr:nvSpPr>
      <xdr:spPr bwMode="auto">
        <a:xfrm>
          <a:off x="0" y="106806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620805 -&gt; ORDER FEBRUARI'22</a:t>
          </a:r>
        </a:p>
        <a:p>
          <a:pPr algn="l" rtl="0">
            <a:defRPr sz="1000"/>
          </a:pPr>
          <a:r>
            <a:rPr lang="en-US" sz="1400" b="0" i="0" u="none" strike="noStrike" baseline="0">
              <a:solidFill>
                <a:srgbClr val="000000"/>
              </a:solidFill>
              <a:latin typeface="Arial"/>
              <a:cs typeface="Arial"/>
            </a:rPr>
            <a:t>PO : 622256 -&gt; ORDER MARET'22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1C1697B7-ED7E-4994-A054-5DEBC9B04DDB}"/>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62291ECC-7089-4957-99FF-3515262920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19</xdr:row>
      <xdr:rowOff>119251</xdr:rowOff>
    </xdr:from>
    <xdr:to>
      <xdr:col>5</xdr:col>
      <xdr:colOff>685524</xdr:colOff>
      <xdr:row>19</xdr:row>
      <xdr:rowOff>124159</xdr:rowOff>
    </xdr:to>
    <xdr:sp macro="" textlink="">
      <xdr:nvSpPr>
        <xdr:cNvPr id="29" name="Line 18">
          <a:extLst>
            <a:ext uri="{FF2B5EF4-FFF2-40B4-BE49-F238E27FC236}">
              <a16:creationId xmlns:a16="http://schemas.microsoft.com/office/drawing/2014/main" id="{CD0D72F6-9D40-4BD6-ABD6-01099841404F}"/>
            </a:ext>
          </a:extLst>
        </xdr:cNvPr>
        <xdr:cNvSpPr>
          <a:spLocks noChangeShapeType="1"/>
        </xdr:cNvSpPr>
      </xdr:nvSpPr>
      <xdr:spPr bwMode="auto">
        <a:xfrm flipV="1">
          <a:off x="5439628" y="3580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0" name="Line 18">
          <a:extLst>
            <a:ext uri="{FF2B5EF4-FFF2-40B4-BE49-F238E27FC236}">
              <a16:creationId xmlns:a16="http://schemas.microsoft.com/office/drawing/2014/main" id="{08DF05CF-79EA-4B65-A530-541F56FD5E59}"/>
            </a:ext>
          </a:extLst>
        </xdr:cNvPr>
        <xdr:cNvSpPr>
          <a:spLocks noChangeShapeType="1"/>
        </xdr:cNvSpPr>
      </xdr:nvSpPr>
      <xdr:spPr bwMode="auto">
        <a:xfrm flipV="1">
          <a:off x="5440375" y="307760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2.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4BB243E9-B5C3-4E44-9636-87F549FB0CBB}"/>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A3387488-D879-41BB-BD8A-AE9F2ADC889F}"/>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F9B9FA99-2A45-4DED-A352-AE262CD6BFFF}"/>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8354C9B8-ECDF-439D-AB49-794ECB0D579E}"/>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BE8A226F-46CD-4332-A978-E6AB1C857079}"/>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16205E7C-CBC7-4CFF-A945-3CBA9F98A934}"/>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3B942AB5-F01A-46C8-8D72-5D78AB2EC845}"/>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E7AABB13-B9F7-43B7-A0E8-7D93C0AB949F}"/>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APRIL 001</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5C806BBB-D651-44EF-AD9A-73F80D262FF3}"/>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CB72B2BF-B6B7-4A47-BAFC-196EEE47DA5A}"/>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5E86BAA8-5129-47E6-92D5-E277721B9FD4}"/>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2585789B-7B0C-4876-AC97-6E44C41AF109}"/>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7486B165-F7C7-4E5A-BBBB-6683891089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FF8F582D-916E-404D-AC0F-939A322416A4}"/>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507D2C0A-4A55-4A89-8148-43D17D7501CB}"/>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C65213FE-34B1-4DBD-842F-ED696F9B3C04}"/>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7172BBE8-CAAE-4743-976E-0EBE384CA045}"/>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57574542-A319-4726-B2ED-71DA93190295}"/>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963017FC-253E-40E4-92BB-1EF9B6734B84}"/>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3FAE8942-4105-44CC-A909-47343A9760C3}"/>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244FE931-B827-4BE0-9014-87A6E77A1B9D}"/>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DB4E1F39-04BB-498A-91F4-BE02C3ADE4DD}"/>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88FE8130-ADEE-4238-9C40-D790A5A0EA45}"/>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38099</xdr:rowOff>
    </xdr:from>
    <xdr:to>
      <xdr:col>22</xdr:col>
      <xdr:colOff>47625</xdr:colOff>
      <xdr:row>44</xdr:row>
      <xdr:rowOff>136072</xdr:rowOff>
    </xdr:to>
    <xdr:sp macro="" textlink="">
      <xdr:nvSpPr>
        <xdr:cNvPr id="25" name="Text Box 14">
          <a:extLst>
            <a:ext uri="{FF2B5EF4-FFF2-40B4-BE49-F238E27FC236}">
              <a16:creationId xmlns:a16="http://schemas.microsoft.com/office/drawing/2014/main" id="{4BF08FA6-D216-454A-9D4A-8267DF2220A0}"/>
            </a:ext>
          </a:extLst>
        </xdr:cNvPr>
        <xdr:cNvSpPr txBox="1">
          <a:spLocks noChangeArrowheads="1"/>
        </xdr:cNvSpPr>
      </xdr:nvSpPr>
      <xdr:spPr bwMode="auto">
        <a:xfrm>
          <a:off x="0" y="68198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620805 -&gt; ORDER FEBRUARI'22</a:t>
          </a:r>
        </a:p>
        <a:p>
          <a:pPr algn="l" rtl="0">
            <a:defRPr sz="1000"/>
          </a:pPr>
          <a:r>
            <a:rPr lang="en-US" sz="1400" b="0" i="0" u="none" strike="noStrike" baseline="0">
              <a:solidFill>
                <a:srgbClr val="000000"/>
              </a:solidFill>
              <a:latin typeface="Arial"/>
              <a:cs typeface="Arial"/>
            </a:rPr>
            <a:t>PO : 622256 -&gt; ORDER MARET'22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596E7CB4-E4E2-4ECE-968F-1594EA6D72EE}"/>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2325C924-4E04-4B08-B0E4-FE4AD0E4CE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30" name="Line 18">
          <a:extLst>
            <a:ext uri="{FF2B5EF4-FFF2-40B4-BE49-F238E27FC236}">
              <a16:creationId xmlns:a16="http://schemas.microsoft.com/office/drawing/2014/main" id="{485C90D1-6E70-4CBE-9248-03A3659E8E57}"/>
            </a:ext>
          </a:extLst>
        </xdr:cNvPr>
        <xdr:cNvSpPr>
          <a:spLocks noChangeShapeType="1"/>
        </xdr:cNvSpPr>
      </xdr:nvSpPr>
      <xdr:spPr bwMode="auto">
        <a:xfrm flipV="1">
          <a:off x="5440375" y="3555722"/>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3" name="Line 18">
          <a:extLst>
            <a:ext uri="{FF2B5EF4-FFF2-40B4-BE49-F238E27FC236}">
              <a16:creationId xmlns:a16="http://schemas.microsoft.com/office/drawing/2014/main" id="{0E590611-9B4D-4159-B8A1-82EB0FBBF87D}"/>
            </a:ext>
          </a:extLst>
        </xdr:cNvPr>
        <xdr:cNvSpPr>
          <a:spLocks noChangeShapeType="1"/>
        </xdr:cNvSpPr>
      </xdr:nvSpPr>
      <xdr:spPr bwMode="auto">
        <a:xfrm flipV="1">
          <a:off x="5440375" y="4033839"/>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3.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5D20FCB1-03A7-422D-A1B6-7C9DD5751BF0}"/>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2CA0B5EE-0B30-4398-BE51-D55F7A0C9A74}"/>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67672964-FC7B-400C-BB4E-E47BEC9A55FC}"/>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F72D5005-0417-40D2-B202-47C8E7A436C6}"/>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E852ACB4-C4C4-4AA5-9503-407DA080FDB5}"/>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2BB06D62-D60C-4C54-9DBE-76AC5EEDC193}"/>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AE2B6BCD-436A-4EA7-9A30-74E05A43C52C}"/>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C89DB5CF-01ED-41B2-B53D-A52CD991F3DA}"/>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APRIL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49544749-C759-40A7-A2BF-60FF39FA26FC}"/>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9898C91-7752-4CE1-B22C-7DC37C427B30}"/>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1A82A1F-4A3C-4A97-BF30-18881821C1DE}"/>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4E85F25A-2F3F-4F1B-91A8-3EFF15A9EEA4}"/>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400FB987-693C-4F82-8B16-021C0C013D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820792F8-0F03-4BE4-8A05-3FBEB399D0F7}"/>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CEDA9E05-6107-4CA0-8E89-61306F634D22}"/>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2F992795-60F0-4A61-B217-FFDD701966E8}"/>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102870C9-A43D-4E39-846E-3595BA9F82B5}"/>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8DF28405-7DDB-4559-8BD2-B70817CFCA30}"/>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6818AFE6-205D-4DBD-923A-FFD524DD6D26}"/>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CC18AA32-3263-4A83-8225-6D8947A6E500}"/>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6D0624FE-C85E-46A4-BF6F-20140B193D57}"/>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BABA4833-4A59-4C0B-A57B-0D2957069E82}"/>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94ED9A1E-44BE-46E9-B00F-A5E079F4EE5E}"/>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38099</xdr:rowOff>
    </xdr:from>
    <xdr:to>
      <xdr:col>22</xdr:col>
      <xdr:colOff>47625</xdr:colOff>
      <xdr:row>41</xdr:row>
      <xdr:rowOff>136072</xdr:rowOff>
    </xdr:to>
    <xdr:sp macro="" textlink="">
      <xdr:nvSpPr>
        <xdr:cNvPr id="25" name="Text Box 14">
          <a:extLst>
            <a:ext uri="{FF2B5EF4-FFF2-40B4-BE49-F238E27FC236}">
              <a16:creationId xmlns:a16="http://schemas.microsoft.com/office/drawing/2014/main" id="{188DBA45-E8F7-4E4B-ACE0-82D2D8BF230B}"/>
            </a:ext>
          </a:extLst>
        </xdr:cNvPr>
        <xdr:cNvSpPr txBox="1">
          <a:spLocks noChangeArrowheads="1"/>
        </xdr:cNvSpPr>
      </xdr:nvSpPr>
      <xdr:spPr bwMode="auto">
        <a:xfrm>
          <a:off x="0" y="75437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APRIL22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9C5FA4B2-F8EC-46FD-B486-6906C8D733E9}"/>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BFFCADA3-366F-4488-99CC-DAD3519763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28" name="Line 18">
          <a:extLst>
            <a:ext uri="{FF2B5EF4-FFF2-40B4-BE49-F238E27FC236}">
              <a16:creationId xmlns:a16="http://schemas.microsoft.com/office/drawing/2014/main" id="{8994AFFD-BE7C-4D0A-94C9-23C863ECA874}"/>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29" name="Line 18">
          <a:extLst>
            <a:ext uri="{FF2B5EF4-FFF2-40B4-BE49-F238E27FC236}">
              <a16:creationId xmlns:a16="http://schemas.microsoft.com/office/drawing/2014/main" id="{72F441C0-9700-4341-9D43-FAD3C4A06AF5}"/>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4.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D1A1174D-B41E-4E9D-9BFB-3AFBBBC9A708}"/>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2DA55922-3F18-4232-BFFA-B160C13A3D79}"/>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6C618730-1ADB-4CE4-AEE8-A85C9379B6D9}"/>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11849588-6E34-46C6-A35D-65E444B04A21}"/>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FB17ECA0-A897-4B0D-97D9-9EDA4B31E664}"/>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AC0DC426-1380-47F3-9566-67561FF1871D}"/>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B9FB1F38-0237-4CB8-B456-D420E682E42A}"/>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1026BA59-D037-4A11-81B5-FCEC2552BAE2}"/>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APRIL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5601A602-6CA9-40DD-AD9A-758C5B1F9C7C}"/>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8FB8B17-5FAD-4EAC-8266-C3D4C8708AD8}"/>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C69A75CA-0A08-42CC-8B07-4D8417D410B1}"/>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7FD51D5F-5E2D-459C-A517-44606CCAAC4C}"/>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C266EC2F-A013-4C42-98B2-888E524434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FCED8BE-2B8D-4215-B547-18792FF71EC4}"/>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BAA19985-13B1-4075-A648-4A3A2FCB83DC}"/>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D1B6D2EA-E931-4325-8DE1-D38B6DBF4E61}"/>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283EC2FE-9FB8-4A7C-8F6A-B7B2A18FE5A8}"/>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E8CFF63A-44A9-40DB-BFC6-7C4F2F7712CA}"/>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266564B9-05B1-48F7-BC5F-C524B7DCA794}"/>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AE6D7955-45EA-444C-A1CE-CF17FB62BCAD}"/>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225E8A7B-6CD8-4167-8807-7DD68A77990E}"/>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3EEBA19F-AAB8-4B77-911D-61525F9DE2C0}"/>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2418E7A5-0B9C-4349-AE2C-9BFF475CC583}"/>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38099</xdr:rowOff>
    </xdr:from>
    <xdr:to>
      <xdr:col>22</xdr:col>
      <xdr:colOff>47625</xdr:colOff>
      <xdr:row>45</xdr:row>
      <xdr:rowOff>136072</xdr:rowOff>
    </xdr:to>
    <xdr:sp macro="" textlink="">
      <xdr:nvSpPr>
        <xdr:cNvPr id="25" name="Text Box 14">
          <a:extLst>
            <a:ext uri="{FF2B5EF4-FFF2-40B4-BE49-F238E27FC236}">
              <a16:creationId xmlns:a16="http://schemas.microsoft.com/office/drawing/2014/main" id="{0556AFA6-747C-4FFC-A4E0-DB324744F06E}"/>
            </a:ext>
          </a:extLst>
        </xdr:cNvPr>
        <xdr:cNvSpPr txBox="1">
          <a:spLocks noChangeArrowheads="1"/>
        </xdr:cNvSpPr>
      </xdr:nvSpPr>
      <xdr:spPr bwMode="auto">
        <a:xfrm>
          <a:off x="0" y="75437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622256 -&gt; ORDER MARET'22</a:t>
          </a:r>
        </a:p>
        <a:p>
          <a:pPr algn="l" rtl="0">
            <a:defRPr sz="1000"/>
          </a:pPr>
          <a:r>
            <a:rPr lang="en-US" sz="1400" b="0" i="0" u="none" strike="noStrike" baseline="0">
              <a:solidFill>
                <a:srgbClr val="000000"/>
              </a:solidFill>
              <a:latin typeface="Arial"/>
              <a:cs typeface="Arial"/>
            </a:rPr>
            <a:t>PO : 624040 -&gt; ORDER APRIL'22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530DD250-5910-43FD-9CB6-C6901F78B2F3}"/>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2D75BF06-098D-4FAC-9FED-95FA79FCF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30" name="Line 18">
          <a:extLst>
            <a:ext uri="{FF2B5EF4-FFF2-40B4-BE49-F238E27FC236}">
              <a16:creationId xmlns:a16="http://schemas.microsoft.com/office/drawing/2014/main" id="{26E872BE-69EC-4C7D-BF0E-DFA9744E2897}"/>
            </a:ext>
          </a:extLst>
        </xdr:cNvPr>
        <xdr:cNvSpPr>
          <a:spLocks noChangeShapeType="1"/>
        </xdr:cNvSpPr>
      </xdr:nvSpPr>
      <xdr:spPr bwMode="auto">
        <a:xfrm flipV="1">
          <a:off x="5440375" y="4272898"/>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2" name="Line 18">
          <a:extLst>
            <a:ext uri="{FF2B5EF4-FFF2-40B4-BE49-F238E27FC236}">
              <a16:creationId xmlns:a16="http://schemas.microsoft.com/office/drawing/2014/main" id="{05A8A278-5266-47CF-8B02-FE2C0BEE1C6B}"/>
            </a:ext>
          </a:extLst>
        </xdr:cNvPr>
        <xdr:cNvSpPr>
          <a:spLocks noChangeShapeType="1"/>
        </xdr:cNvSpPr>
      </xdr:nvSpPr>
      <xdr:spPr bwMode="auto">
        <a:xfrm flipV="1">
          <a:off x="5440375" y="2838545"/>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3" name="Line 18">
          <a:extLst>
            <a:ext uri="{FF2B5EF4-FFF2-40B4-BE49-F238E27FC236}">
              <a16:creationId xmlns:a16="http://schemas.microsoft.com/office/drawing/2014/main" id="{E910D256-AF87-4508-BFEC-28A18014CD79}"/>
            </a:ext>
          </a:extLst>
        </xdr:cNvPr>
        <xdr:cNvSpPr>
          <a:spLocks noChangeShapeType="1"/>
        </xdr:cNvSpPr>
      </xdr:nvSpPr>
      <xdr:spPr bwMode="auto">
        <a:xfrm flipV="1">
          <a:off x="5440375" y="714160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5.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38CCC0E5-0229-4F02-887F-B028563DEC47}"/>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71A8672E-0F44-488A-8283-68D30F7FCA68}"/>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872DC08C-CE53-41A8-823B-EF21391BAED1}"/>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E4AFC13C-263C-4DC5-B87F-8C6DD639D4AE}"/>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F2C6FFB5-482F-4B9E-BF8D-D194931C8C50}"/>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B426A43E-3EC6-4793-8E81-E4F5CC9CC881}"/>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B913C43B-A77D-441E-927E-3D881BFA7721}"/>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866252CE-6927-4478-9862-312C7DDBF812}"/>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APRIL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40023B6E-5724-4969-B3B8-AE95E3394C9F}"/>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9DECEA03-2D12-4BD7-B25E-A1B8F2F6EDEA}"/>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DFB1D478-F2EF-48DB-A3ED-C0DCC9031AC3}"/>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56630A24-E92A-4983-AA5B-871B9ED3BB74}"/>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76D5D8DA-CBF1-4679-81F7-39B74E13F4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F5F0E847-D578-4E35-8435-6DA525B1A57E}"/>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7D0D1AB0-795F-4A21-890D-24A4A09822C4}"/>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A7E22BB5-E9BE-439B-A1CD-C580A8956E36}"/>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BA4D6027-4A62-4F22-B784-A446B019C7AA}"/>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8D67F9CC-7F11-4847-A312-902195D0A5DC}"/>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B6557B3F-A5F9-447A-9F74-EED99062666E}"/>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B0A4BB48-411A-484D-A927-21C7BF62E246}"/>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5468C9EF-8C96-41F0-9063-93FA3FF98919}"/>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B4C2F8B6-926B-46FB-92AF-CBD52FEB956E}"/>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F5AB1E15-EDD3-4BD8-A32E-B5C3EB158835}"/>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38099</xdr:rowOff>
    </xdr:from>
    <xdr:to>
      <xdr:col>22</xdr:col>
      <xdr:colOff>47625</xdr:colOff>
      <xdr:row>41</xdr:row>
      <xdr:rowOff>136072</xdr:rowOff>
    </xdr:to>
    <xdr:sp macro="" textlink="">
      <xdr:nvSpPr>
        <xdr:cNvPr id="25" name="Text Box 14">
          <a:extLst>
            <a:ext uri="{FF2B5EF4-FFF2-40B4-BE49-F238E27FC236}">
              <a16:creationId xmlns:a16="http://schemas.microsoft.com/office/drawing/2014/main" id="{9A889ED3-D480-4DB7-8FCF-0735583CBF68}"/>
            </a:ext>
          </a:extLst>
        </xdr:cNvPr>
        <xdr:cNvSpPr txBox="1">
          <a:spLocks noChangeArrowheads="1"/>
        </xdr:cNvSpPr>
      </xdr:nvSpPr>
      <xdr:spPr bwMode="auto">
        <a:xfrm>
          <a:off x="0" y="87502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622256 -&gt; ORDER MARET'22</a:t>
          </a:r>
        </a:p>
        <a:p>
          <a:pPr algn="l" rtl="0">
            <a:defRPr sz="1000"/>
          </a:pPr>
          <a:r>
            <a:rPr lang="en-US" sz="1400" b="0" i="0" u="none" strike="noStrike" baseline="0">
              <a:solidFill>
                <a:srgbClr val="000000"/>
              </a:solidFill>
              <a:latin typeface="Arial"/>
              <a:cs typeface="Arial"/>
            </a:rPr>
            <a:t>PO : 624040 -&gt; ORDER APRIL'22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E6B0CEC1-8265-440B-B401-8C914975BCAC}"/>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820BB092-B286-4252-A99A-FD51E227FB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31" name="Line 18">
          <a:extLst>
            <a:ext uri="{FF2B5EF4-FFF2-40B4-BE49-F238E27FC236}">
              <a16:creationId xmlns:a16="http://schemas.microsoft.com/office/drawing/2014/main" id="{09621415-F653-4F4B-BB81-B19D9FEA9184}"/>
            </a:ext>
          </a:extLst>
        </xdr:cNvPr>
        <xdr:cNvSpPr>
          <a:spLocks noChangeShapeType="1"/>
        </xdr:cNvSpPr>
      </xdr:nvSpPr>
      <xdr:spPr bwMode="auto">
        <a:xfrm flipV="1">
          <a:off x="5450514" y="288603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2" name="Line 18">
          <a:extLst>
            <a:ext uri="{FF2B5EF4-FFF2-40B4-BE49-F238E27FC236}">
              <a16:creationId xmlns:a16="http://schemas.microsoft.com/office/drawing/2014/main" id="{CE1C9746-8567-4BF3-9ACB-3A531100BCF5}"/>
            </a:ext>
          </a:extLst>
        </xdr:cNvPr>
        <xdr:cNvSpPr>
          <a:spLocks noChangeShapeType="1"/>
        </xdr:cNvSpPr>
      </xdr:nvSpPr>
      <xdr:spPr bwMode="auto">
        <a:xfrm flipV="1">
          <a:off x="5450514" y="337589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3" name="Line 18">
          <a:extLst>
            <a:ext uri="{FF2B5EF4-FFF2-40B4-BE49-F238E27FC236}">
              <a16:creationId xmlns:a16="http://schemas.microsoft.com/office/drawing/2014/main" id="{2FA98F3B-4053-4361-B14F-202D2CC2989A}"/>
            </a:ext>
          </a:extLst>
        </xdr:cNvPr>
        <xdr:cNvSpPr>
          <a:spLocks noChangeShapeType="1"/>
        </xdr:cNvSpPr>
      </xdr:nvSpPr>
      <xdr:spPr bwMode="auto">
        <a:xfrm flipV="1">
          <a:off x="5450514" y="3375894"/>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6.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3B332CE-8D10-4DFC-A6DE-694291D2110C}"/>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ADD5043D-F2E3-4938-A369-C9AE24331EEA}"/>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2F597869-D654-4608-B4DC-C7CA585BE5A3}"/>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1D8418A9-1DDB-4212-A105-31294F42FD0C}"/>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B21F45FB-C8F6-44BB-B0F4-5449520DD424}"/>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1CE3D385-6EA0-4695-8742-1B86B8B10529}"/>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3CF6FB16-B4EC-4896-9654-9C9610DB0F86}"/>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FBC43F5A-9F92-4ADC-9D5F-9A6D9E712C0E}"/>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APRIL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69F5FB38-C650-416B-B92A-CB6D28350FF6}"/>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AF7A16B2-0701-4963-B164-468F76162AC0}"/>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5CB83574-39F8-42D9-A6B6-D36018A197CA}"/>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24FEDB45-71A8-45EF-BBF1-143529400275}"/>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830D09C3-7CBF-45F9-9EDA-2FC8E31E72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103AA8F7-AE9F-4B5C-AAA7-87CFF1615AE3}"/>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8BC3FEC3-DB87-455C-8842-40299582193E}"/>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7052F20E-87F6-4E86-BEC2-93DC7322E192}"/>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5A85715C-6108-4A21-AC03-5782C46858A5}"/>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96ED48CA-1BA3-46BF-87F4-A2F26E68A8A3}"/>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97C997D0-6CE4-4C3C-9CFD-2EE883D7E580}"/>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693D1B57-E062-4561-B430-DA1E0BC9AF72}"/>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C00351C9-A2F7-4DB8-AE24-CEDCCE5FBFE5}"/>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3E4E55EC-1588-42AD-BAE5-295BA2198446}"/>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42CD2BBD-04C0-4947-93A7-80B4B1E54647}"/>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43</xdr:row>
      <xdr:rowOff>38099</xdr:rowOff>
    </xdr:from>
    <xdr:to>
      <xdr:col>22</xdr:col>
      <xdr:colOff>47625</xdr:colOff>
      <xdr:row>48</xdr:row>
      <xdr:rowOff>136072</xdr:rowOff>
    </xdr:to>
    <xdr:sp macro="" textlink="">
      <xdr:nvSpPr>
        <xdr:cNvPr id="25" name="Text Box 14">
          <a:extLst>
            <a:ext uri="{FF2B5EF4-FFF2-40B4-BE49-F238E27FC236}">
              <a16:creationId xmlns:a16="http://schemas.microsoft.com/office/drawing/2014/main" id="{6C0AD02C-0BBE-4BDA-96FA-C3BB17878FDB}"/>
            </a:ext>
          </a:extLst>
        </xdr:cNvPr>
        <xdr:cNvSpPr txBox="1">
          <a:spLocks noChangeArrowheads="1"/>
        </xdr:cNvSpPr>
      </xdr:nvSpPr>
      <xdr:spPr bwMode="auto">
        <a:xfrm>
          <a:off x="0" y="87502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622256 -&gt; ORDER MARET'22</a:t>
          </a:r>
        </a:p>
        <a:p>
          <a:pPr algn="l" rtl="0">
            <a:defRPr sz="1000"/>
          </a:pPr>
          <a:r>
            <a:rPr lang="en-US" sz="1400" b="0" i="0" u="none" strike="noStrike" baseline="0">
              <a:solidFill>
                <a:srgbClr val="000000"/>
              </a:solidFill>
              <a:latin typeface="Arial"/>
              <a:cs typeface="Arial"/>
            </a:rPr>
            <a:t>PO : 624040 -&gt; ORDER APRIL'22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D4F2990-2C84-428C-B99D-F9D479A11230}"/>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11496101-CA77-40EE-842D-E6E50A900D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29" name="Line 18">
          <a:extLst>
            <a:ext uri="{FF2B5EF4-FFF2-40B4-BE49-F238E27FC236}">
              <a16:creationId xmlns:a16="http://schemas.microsoft.com/office/drawing/2014/main" id="{0550283D-4934-4E88-AE33-9DE3A33E1CE9}"/>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0" name="Line 18">
          <a:extLst>
            <a:ext uri="{FF2B5EF4-FFF2-40B4-BE49-F238E27FC236}">
              <a16:creationId xmlns:a16="http://schemas.microsoft.com/office/drawing/2014/main" id="{7E299DC5-2393-49CA-8146-13D4897D6D5E}"/>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1" name="Line 18">
          <a:extLst>
            <a:ext uri="{FF2B5EF4-FFF2-40B4-BE49-F238E27FC236}">
              <a16:creationId xmlns:a16="http://schemas.microsoft.com/office/drawing/2014/main" id="{F02035E2-6B8A-40E5-B1B3-5E266158CBA6}"/>
            </a:ext>
          </a:extLst>
        </xdr:cNvPr>
        <xdr:cNvSpPr>
          <a:spLocks noChangeShapeType="1"/>
        </xdr:cNvSpPr>
      </xdr:nvSpPr>
      <xdr:spPr bwMode="auto">
        <a:xfrm flipV="1">
          <a:off x="5450514" y="288603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4" name="Line 18">
          <a:extLst>
            <a:ext uri="{FF2B5EF4-FFF2-40B4-BE49-F238E27FC236}">
              <a16:creationId xmlns:a16="http://schemas.microsoft.com/office/drawing/2014/main" id="{702AAADD-4F98-4E7E-8287-CF722FED9E15}"/>
            </a:ext>
          </a:extLst>
        </xdr:cNvPr>
        <xdr:cNvSpPr>
          <a:spLocks noChangeShapeType="1"/>
        </xdr:cNvSpPr>
      </xdr:nvSpPr>
      <xdr:spPr bwMode="auto">
        <a:xfrm flipV="1">
          <a:off x="5450514" y="288603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5" name="Line 18">
          <a:extLst>
            <a:ext uri="{FF2B5EF4-FFF2-40B4-BE49-F238E27FC236}">
              <a16:creationId xmlns:a16="http://schemas.microsoft.com/office/drawing/2014/main" id="{579D77AD-A055-4F42-82B6-C392F2C97C35}"/>
            </a:ext>
          </a:extLst>
        </xdr:cNvPr>
        <xdr:cNvSpPr>
          <a:spLocks noChangeShapeType="1"/>
        </xdr:cNvSpPr>
      </xdr:nvSpPr>
      <xdr:spPr bwMode="auto">
        <a:xfrm flipV="1">
          <a:off x="5450514" y="288603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6" name="Line 18">
          <a:extLst>
            <a:ext uri="{FF2B5EF4-FFF2-40B4-BE49-F238E27FC236}">
              <a16:creationId xmlns:a16="http://schemas.microsoft.com/office/drawing/2014/main" id="{DE36789D-5CF1-4E72-B83F-93E8E82BAA65}"/>
            </a:ext>
          </a:extLst>
        </xdr:cNvPr>
        <xdr:cNvSpPr>
          <a:spLocks noChangeShapeType="1"/>
        </xdr:cNvSpPr>
      </xdr:nvSpPr>
      <xdr:spPr bwMode="auto">
        <a:xfrm flipV="1">
          <a:off x="5450514" y="2886037"/>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7" name="Line 18">
          <a:extLst>
            <a:ext uri="{FF2B5EF4-FFF2-40B4-BE49-F238E27FC236}">
              <a16:creationId xmlns:a16="http://schemas.microsoft.com/office/drawing/2014/main" id="{03C51E9E-7DB0-4EBB-AC27-1A517E52453A}"/>
            </a:ext>
          </a:extLst>
        </xdr:cNvPr>
        <xdr:cNvSpPr>
          <a:spLocks noChangeShapeType="1"/>
        </xdr:cNvSpPr>
      </xdr:nvSpPr>
      <xdr:spPr bwMode="auto">
        <a:xfrm flipV="1">
          <a:off x="5450514" y="4110680"/>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8" name="Line 18">
          <a:extLst>
            <a:ext uri="{FF2B5EF4-FFF2-40B4-BE49-F238E27FC236}">
              <a16:creationId xmlns:a16="http://schemas.microsoft.com/office/drawing/2014/main" id="{E732E5B1-2BF2-4B62-AAAA-3D57BC5D3A22}"/>
            </a:ext>
          </a:extLst>
        </xdr:cNvPr>
        <xdr:cNvSpPr>
          <a:spLocks noChangeShapeType="1"/>
        </xdr:cNvSpPr>
      </xdr:nvSpPr>
      <xdr:spPr bwMode="auto">
        <a:xfrm flipV="1">
          <a:off x="5450514" y="4110680"/>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7.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1CCFFFD6-A16F-45B8-9332-3890F45D2733}"/>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23C30897-D592-45C9-B82E-EA52C0AF9BCF}"/>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39FC662C-36A7-41B6-AA2E-16EFDB375619}"/>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78651D6D-6313-4C1E-B468-C1542259056F}"/>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FE728BEC-10E1-4B8E-9CD2-35A9FC582447}"/>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43AE5F77-BF14-4D54-A938-7ED3E57913A7}"/>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57E0DEEF-0837-40CA-A1FB-AC1860DF0180}"/>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2F5A4529-3709-410D-B7D4-D235C42025A1}"/>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APRIL 005</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DFD10454-594F-4015-991B-C184FF3FADA6}"/>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D6707762-DEDC-4C5F-81FE-3068F06A3180}"/>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9EE9A2E8-88CD-4E7A-A037-FE3566D7F8F0}"/>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ABCADA3C-0687-4A18-BB94-BDA10391D470}"/>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DA146FA8-CE3D-4657-9A44-C3DA797417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6B64C07-D993-4FFB-AF7C-613C00B2761B}"/>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45F12B07-20ED-42D4-9446-C11D61B7D1DA}"/>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F00F06C6-F376-4D29-9DD8-C25FD1BDA368}"/>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D2F9AAEB-4D69-4C7F-8DBF-B2777D42767C}"/>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23D2909-0CFA-41AC-88B4-9BD932454EB5}"/>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59F8B09F-1ECC-4C3C-A0C2-466666CB3FBC}"/>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D83CB3FC-DC92-4054-BDAE-F09593F3E3F1}"/>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8DEF2C8-DDAE-4277-888E-8510C0E3429C}"/>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A641131B-C867-4804-98C5-40B09B2574B9}"/>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A3B4781C-2269-45A1-A9CF-195425C37810}"/>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38099</xdr:rowOff>
    </xdr:from>
    <xdr:to>
      <xdr:col>22</xdr:col>
      <xdr:colOff>47625</xdr:colOff>
      <xdr:row>41</xdr:row>
      <xdr:rowOff>136072</xdr:rowOff>
    </xdr:to>
    <xdr:sp macro="" textlink="">
      <xdr:nvSpPr>
        <xdr:cNvPr id="25" name="Text Box 14">
          <a:extLst>
            <a:ext uri="{FF2B5EF4-FFF2-40B4-BE49-F238E27FC236}">
              <a16:creationId xmlns:a16="http://schemas.microsoft.com/office/drawing/2014/main" id="{CAAE78C9-CBCA-4E8F-BD15-F9C999D4426D}"/>
            </a:ext>
          </a:extLst>
        </xdr:cNvPr>
        <xdr:cNvSpPr txBox="1">
          <a:spLocks noChangeArrowheads="1"/>
        </xdr:cNvSpPr>
      </xdr:nvSpPr>
      <xdr:spPr bwMode="auto">
        <a:xfrm>
          <a:off x="0" y="85089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622256 -&gt; ORDER MARET'22</a:t>
          </a:r>
        </a:p>
        <a:p>
          <a:pPr algn="l" rtl="0">
            <a:defRPr sz="1000"/>
          </a:pPr>
          <a:r>
            <a:rPr lang="en-US" sz="1400" b="0" i="0" u="none" strike="noStrike" baseline="0">
              <a:solidFill>
                <a:srgbClr val="000000"/>
              </a:solidFill>
              <a:latin typeface="Arial"/>
              <a:cs typeface="Arial"/>
            </a:rPr>
            <a:t>PO : 624040 -&gt; ORDER APRIL'22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978C787-F270-417B-95F3-E8B53CD6747B}"/>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B3205FDD-F40F-432B-A3EE-47DBF23F00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31" name="Line 18">
          <a:extLst>
            <a:ext uri="{FF2B5EF4-FFF2-40B4-BE49-F238E27FC236}">
              <a16:creationId xmlns:a16="http://schemas.microsoft.com/office/drawing/2014/main" id="{C4C86918-4D82-4803-A63D-FA488DAD172E}"/>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2" name="Line 18">
          <a:extLst>
            <a:ext uri="{FF2B5EF4-FFF2-40B4-BE49-F238E27FC236}">
              <a16:creationId xmlns:a16="http://schemas.microsoft.com/office/drawing/2014/main" id="{19DCC6DB-5A54-4153-8AAC-67A5276B888F}"/>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3" name="Line 18">
          <a:extLst>
            <a:ext uri="{FF2B5EF4-FFF2-40B4-BE49-F238E27FC236}">
              <a16:creationId xmlns:a16="http://schemas.microsoft.com/office/drawing/2014/main" id="{D15ACBE0-4C2D-4C1F-A8F5-A9CA04914452}"/>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4" name="Line 18">
          <a:extLst>
            <a:ext uri="{FF2B5EF4-FFF2-40B4-BE49-F238E27FC236}">
              <a16:creationId xmlns:a16="http://schemas.microsoft.com/office/drawing/2014/main" id="{C6DF854D-C380-4FD5-B88F-89321E06EDFC}"/>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5" name="Line 18">
          <a:extLst>
            <a:ext uri="{FF2B5EF4-FFF2-40B4-BE49-F238E27FC236}">
              <a16:creationId xmlns:a16="http://schemas.microsoft.com/office/drawing/2014/main" id="{64DDB5A8-E6B3-4C26-B3DC-EE3361AA0932}"/>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9" name="Line 18">
          <a:extLst>
            <a:ext uri="{FF2B5EF4-FFF2-40B4-BE49-F238E27FC236}">
              <a16:creationId xmlns:a16="http://schemas.microsoft.com/office/drawing/2014/main" id="{334E2DA7-1439-408E-869B-92FDE618FCB9}"/>
            </a:ext>
          </a:extLst>
        </xdr:cNvPr>
        <xdr:cNvSpPr>
          <a:spLocks noChangeShapeType="1"/>
        </xdr:cNvSpPr>
      </xdr:nvSpPr>
      <xdr:spPr bwMode="auto">
        <a:xfrm flipV="1">
          <a:off x="5438041" y="26275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0" name="Line 18">
          <a:extLst>
            <a:ext uri="{FF2B5EF4-FFF2-40B4-BE49-F238E27FC236}">
              <a16:creationId xmlns:a16="http://schemas.microsoft.com/office/drawing/2014/main" id="{23BB8EEE-556B-4D24-AB1E-E0EFA648E2C5}"/>
            </a:ext>
          </a:extLst>
        </xdr:cNvPr>
        <xdr:cNvSpPr>
          <a:spLocks noChangeShapeType="1"/>
        </xdr:cNvSpPr>
      </xdr:nvSpPr>
      <xdr:spPr bwMode="auto">
        <a:xfrm flipV="1">
          <a:off x="5438041" y="26275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1" name="Line 18">
          <a:extLst>
            <a:ext uri="{FF2B5EF4-FFF2-40B4-BE49-F238E27FC236}">
              <a16:creationId xmlns:a16="http://schemas.microsoft.com/office/drawing/2014/main" id="{66AFFC63-A99E-4C15-834D-41BCFBA3384C}"/>
            </a:ext>
          </a:extLst>
        </xdr:cNvPr>
        <xdr:cNvSpPr>
          <a:spLocks noChangeShapeType="1"/>
        </xdr:cNvSpPr>
      </xdr:nvSpPr>
      <xdr:spPr bwMode="auto">
        <a:xfrm flipV="1">
          <a:off x="5438041" y="26275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2" name="Line 18">
          <a:extLst>
            <a:ext uri="{FF2B5EF4-FFF2-40B4-BE49-F238E27FC236}">
              <a16:creationId xmlns:a16="http://schemas.microsoft.com/office/drawing/2014/main" id="{E39ACD92-AF98-42FC-BA65-22B4CBF59610}"/>
            </a:ext>
          </a:extLst>
        </xdr:cNvPr>
        <xdr:cNvSpPr>
          <a:spLocks noChangeShapeType="1"/>
        </xdr:cNvSpPr>
      </xdr:nvSpPr>
      <xdr:spPr bwMode="auto">
        <a:xfrm flipV="1">
          <a:off x="5438041"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3" name="Line 18">
          <a:extLst>
            <a:ext uri="{FF2B5EF4-FFF2-40B4-BE49-F238E27FC236}">
              <a16:creationId xmlns:a16="http://schemas.microsoft.com/office/drawing/2014/main" id="{6D0510C9-1BBE-4D30-A5CA-AEBEBBFC8094}"/>
            </a:ext>
          </a:extLst>
        </xdr:cNvPr>
        <xdr:cNvSpPr>
          <a:spLocks noChangeShapeType="1"/>
        </xdr:cNvSpPr>
      </xdr:nvSpPr>
      <xdr:spPr bwMode="auto">
        <a:xfrm flipV="1">
          <a:off x="5438041"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4" name="Line 18">
          <a:extLst>
            <a:ext uri="{FF2B5EF4-FFF2-40B4-BE49-F238E27FC236}">
              <a16:creationId xmlns:a16="http://schemas.microsoft.com/office/drawing/2014/main" id="{6908CC31-A0ED-4705-9CE9-14C386EDCDB8}"/>
            </a:ext>
          </a:extLst>
        </xdr:cNvPr>
        <xdr:cNvSpPr>
          <a:spLocks noChangeShapeType="1"/>
        </xdr:cNvSpPr>
      </xdr:nvSpPr>
      <xdr:spPr bwMode="auto">
        <a:xfrm flipV="1">
          <a:off x="5438041"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5" name="Line 18">
          <a:extLst>
            <a:ext uri="{FF2B5EF4-FFF2-40B4-BE49-F238E27FC236}">
              <a16:creationId xmlns:a16="http://schemas.microsoft.com/office/drawing/2014/main" id="{82D084AB-E24A-4413-AD38-CCADAECEE4F6}"/>
            </a:ext>
          </a:extLst>
        </xdr:cNvPr>
        <xdr:cNvSpPr>
          <a:spLocks noChangeShapeType="1"/>
        </xdr:cNvSpPr>
      </xdr:nvSpPr>
      <xdr:spPr bwMode="auto">
        <a:xfrm flipV="1">
          <a:off x="5438041"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6" name="Line 18">
          <a:extLst>
            <a:ext uri="{FF2B5EF4-FFF2-40B4-BE49-F238E27FC236}">
              <a16:creationId xmlns:a16="http://schemas.microsoft.com/office/drawing/2014/main" id="{1F9A1EBC-7D1B-4C38-98D5-60046068248C}"/>
            </a:ext>
          </a:extLst>
        </xdr:cNvPr>
        <xdr:cNvSpPr>
          <a:spLocks noChangeShapeType="1"/>
        </xdr:cNvSpPr>
      </xdr:nvSpPr>
      <xdr:spPr bwMode="auto">
        <a:xfrm flipV="1">
          <a:off x="5438041"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8.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E652F59F-7DAB-4AC7-B6FF-E975C9BA5A9F}"/>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58A5F7A-7208-4C28-8F94-19677066753E}"/>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B0E50171-3B40-482F-8C0A-2B6748C9244F}"/>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453E5B35-E18D-418D-97BB-66F36796D510}"/>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2A4EB243-AD76-46FD-8922-6A8F1B742F40}"/>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4D3239DD-1F0D-4115-BCFA-F72326364E79}"/>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372D288-769E-4062-B2EC-AA91B780753D}"/>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DC4EFFC6-2A18-4653-B783-86F41C537ABE}"/>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APRIL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1F02960B-42D5-4B5A-82F4-2E92F7DC16A4}"/>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6F91A783-A9A1-417C-98DF-14CD45C5473F}"/>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7987ADA3-C339-4D0B-9465-3CDB40F6BB3C}"/>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B48DF735-98CC-483C-AE82-4AC354C1D73A}"/>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6BA72E3D-8BB9-4467-A3F0-6B109421BF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C8AE7A2B-05B0-42D4-A6CF-C888EFDC7229}"/>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D5CE3E82-B6F6-4E75-9DDA-294942ADF17C}"/>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4A8E27B2-28B7-4767-AADB-ACEDCECD9715}"/>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8070B659-173A-4A75-A06B-B013AE5A3198}"/>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AB8EDB24-2C49-471C-8409-09E1C99E2ECF}"/>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A1056216-1293-43E6-BE08-0D9E57B6433D}"/>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960610A7-29F9-44BD-9FC4-C3EF6A5CF96B}"/>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E37E3B79-A614-4B3A-AAA2-056136471AE6}"/>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E90CD3E1-AD1F-4DAF-BE09-7FD96FD2729E}"/>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2955C395-7CB8-40CF-B480-A9C08327EF8B}"/>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33</xdr:row>
      <xdr:rowOff>38099</xdr:rowOff>
    </xdr:from>
    <xdr:to>
      <xdr:col>22</xdr:col>
      <xdr:colOff>47625</xdr:colOff>
      <xdr:row>38</xdr:row>
      <xdr:rowOff>136072</xdr:rowOff>
    </xdr:to>
    <xdr:sp macro="" textlink="">
      <xdr:nvSpPr>
        <xdr:cNvPr id="25" name="Text Box 14">
          <a:extLst>
            <a:ext uri="{FF2B5EF4-FFF2-40B4-BE49-F238E27FC236}">
              <a16:creationId xmlns:a16="http://schemas.microsoft.com/office/drawing/2014/main" id="{841D2EF3-0B27-410C-92D6-51D7A4DEE045}"/>
            </a:ext>
          </a:extLst>
        </xdr:cNvPr>
        <xdr:cNvSpPr txBox="1">
          <a:spLocks noChangeArrowheads="1"/>
        </xdr:cNvSpPr>
      </xdr:nvSpPr>
      <xdr:spPr bwMode="auto">
        <a:xfrm>
          <a:off x="0" y="82676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622256 -&gt; ORDER MARET'22</a:t>
          </a:r>
        </a:p>
        <a:p>
          <a:pPr algn="l" rtl="0">
            <a:defRPr sz="1000"/>
          </a:pPr>
          <a:r>
            <a:rPr lang="en-US" sz="1400" b="0" i="0" u="none" strike="noStrike" baseline="0">
              <a:solidFill>
                <a:srgbClr val="000000"/>
              </a:solidFill>
              <a:latin typeface="Arial"/>
              <a:cs typeface="Arial"/>
            </a:rPr>
            <a:t>PO : 624040 -&gt; ORDER APRIL'22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DDDC3982-97F7-4B97-A067-C82806D82528}"/>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100DB920-5FCB-4700-8D1E-896C63DBA3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41" name="Line 18">
          <a:extLst>
            <a:ext uri="{FF2B5EF4-FFF2-40B4-BE49-F238E27FC236}">
              <a16:creationId xmlns:a16="http://schemas.microsoft.com/office/drawing/2014/main" id="{A3AC80CB-B63E-48CE-B9B3-95BBBDC374D6}"/>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2" name="Line 18">
          <a:extLst>
            <a:ext uri="{FF2B5EF4-FFF2-40B4-BE49-F238E27FC236}">
              <a16:creationId xmlns:a16="http://schemas.microsoft.com/office/drawing/2014/main" id="{A8042A65-0DF2-45FD-B979-8202D93165D6}"/>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3" name="Line 18">
          <a:extLst>
            <a:ext uri="{FF2B5EF4-FFF2-40B4-BE49-F238E27FC236}">
              <a16:creationId xmlns:a16="http://schemas.microsoft.com/office/drawing/2014/main" id="{46DA5B91-5534-431B-9642-BA430EBFF393}"/>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4" name="Line 18">
          <a:extLst>
            <a:ext uri="{FF2B5EF4-FFF2-40B4-BE49-F238E27FC236}">
              <a16:creationId xmlns:a16="http://schemas.microsoft.com/office/drawing/2014/main" id="{8CC098D4-7CAF-4862-8EFB-3E7FD67AC3C1}"/>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5" name="Line 18">
          <a:extLst>
            <a:ext uri="{FF2B5EF4-FFF2-40B4-BE49-F238E27FC236}">
              <a16:creationId xmlns:a16="http://schemas.microsoft.com/office/drawing/2014/main" id="{401656A7-1DF3-4A4A-999A-151C6A7B3E1B}"/>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6" name="Line 18">
          <a:extLst>
            <a:ext uri="{FF2B5EF4-FFF2-40B4-BE49-F238E27FC236}">
              <a16:creationId xmlns:a16="http://schemas.microsoft.com/office/drawing/2014/main" id="{7C7DFF07-FEC0-4AF5-B891-2A70392B27B5}"/>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7" name="Line 18">
          <a:extLst>
            <a:ext uri="{FF2B5EF4-FFF2-40B4-BE49-F238E27FC236}">
              <a16:creationId xmlns:a16="http://schemas.microsoft.com/office/drawing/2014/main" id="{C7828847-D94F-4683-BF9E-28E5915722AC}"/>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8" name="Line 18">
          <a:extLst>
            <a:ext uri="{FF2B5EF4-FFF2-40B4-BE49-F238E27FC236}">
              <a16:creationId xmlns:a16="http://schemas.microsoft.com/office/drawing/2014/main" id="{AE3BBEFC-8FAF-46C4-B1FA-142C8CC284BB}"/>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9" name="Line 18">
          <a:extLst>
            <a:ext uri="{FF2B5EF4-FFF2-40B4-BE49-F238E27FC236}">
              <a16:creationId xmlns:a16="http://schemas.microsoft.com/office/drawing/2014/main" id="{B8EF687A-1212-40AB-B8E7-C3349B7675C5}"/>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0" name="Line 18">
          <a:extLst>
            <a:ext uri="{FF2B5EF4-FFF2-40B4-BE49-F238E27FC236}">
              <a16:creationId xmlns:a16="http://schemas.microsoft.com/office/drawing/2014/main" id="{318DA272-42CB-4BCB-BC39-E1A9B3D601AE}"/>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1" name="Line 18">
          <a:extLst>
            <a:ext uri="{FF2B5EF4-FFF2-40B4-BE49-F238E27FC236}">
              <a16:creationId xmlns:a16="http://schemas.microsoft.com/office/drawing/2014/main" id="{7C04AFC6-60A8-49E9-A41B-208A10799564}"/>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2" name="Line 18">
          <a:extLst>
            <a:ext uri="{FF2B5EF4-FFF2-40B4-BE49-F238E27FC236}">
              <a16:creationId xmlns:a16="http://schemas.microsoft.com/office/drawing/2014/main" id="{3ADC5A39-7CCB-41F0-8ED2-50CDBC09F546}"/>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3" name="Line 18">
          <a:extLst>
            <a:ext uri="{FF2B5EF4-FFF2-40B4-BE49-F238E27FC236}">
              <a16:creationId xmlns:a16="http://schemas.microsoft.com/office/drawing/2014/main" id="{EADB32B6-7F9B-4A0E-A933-6B1A068A163F}"/>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9.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9B022F2A-D1A0-4DEA-BBE5-446B46C23273}"/>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1F194B3D-E33A-4E61-B4FB-9351BE0BA25B}"/>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FF7FCE43-8FAB-4A87-9A64-896E2EB64D15}"/>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95FA2EA3-F063-4F71-B08C-4E16D74C3FF1}"/>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7A1867C1-9BF1-411B-8E99-928BA0170747}"/>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68628ADC-186F-452D-979B-97735B6741BF}"/>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4AB347CA-652D-4A24-978D-697E926697CD}"/>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C401E8CE-5576-4B6A-9671-F502A58132E6}"/>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MAY 001</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708E6E2B-7C57-4F8F-A40D-2963ACFDD812}"/>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B760506B-E53F-42C2-B940-11EA37CE448E}"/>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B92DF350-148B-4854-A3C4-07FFA05A2152}"/>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C2B67B71-BDA6-4087-ABD3-5FFEB77856EF}"/>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52F38E83-7A7A-4A6F-987D-1857D719A4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1BDEBFD7-2307-4EC9-ADF6-EB3464D96444}"/>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CF5ADDA2-E6D7-492F-BE5F-56D0836F484F}"/>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8F793452-86E1-4122-B2DB-B7A78F574A2A}"/>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6A382B0D-5B2F-426D-B355-B454EB70D701}"/>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4703BC1D-BA5C-405B-8CBE-9663C6251B8F}"/>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20E8249A-F44A-4250-8F89-EEC379D95A73}"/>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19A679CC-DA3A-48CA-9812-0C82760F08F5}"/>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FCF110B9-51F4-47FB-8227-7878BA13E885}"/>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92246AE9-14F8-45B6-BDC7-8C3EBB466C4C}"/>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81093B3A-D8C1-4391-8AD7-EF0F196D28A3}"/>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45</xdr:row>
      <xdr:rowOff>38099</xdr:rowOff>
    </xdr:from>
    <xdr:to>
      <xdr:col>22</xdr:col>
      <xdr:colOff>47625</xdr:colOff>
      <xdr:row>50</xdr:row>
      <xdr:rowOff>136072</xdr:rowOff>
    </xdr:to>
    <xdr:sp macro="" textlink="">
      <xdr:nvSpPr>
        <xdr:cNvPr id="25" name="Text Box 14">
          <a:extLst>
            <a:ext uri="{FF2B5EF4-FFF2-40B4-BE49-F238E27FC236}">
              <a16:creationId xmlns:a16="http://schemas.microsoft.com/office/drawing/2014/main" id="{2443503F-CF34-4381-A85B-5520944CC71B}"/>
            </a:ext>
          </a:extLst>
        </xdr:cNvPr>
        <xdr:cNvSpPr txBox="1">
          <a:spLocks noChangeArrowheads="1"/>
        </xdr:cNvSpPr>
      </xdr:nvSpPr>
      <xdr:spPr bwMode="auto">
        <a:xfrm>
          <a:off x="0" y="60959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622256 -&gt; ORDER MARET'22</a:t>
          </a:r>
        </a:p>
        <a:p>
          <a:pPr algn="l" rtl="0">
            <a:defRPr sz="1000"/>
          </a:pPr>
          <a:r>
            <a:rPr lang="en-US" sz="1400" b="0" i="0" u="none" strike="noStrike" baseline="0">
              <a:solidFill>
                <a:srgbClr val="000000"/>
              </a:solidFill>
              <a:latin typeface="Arial"/>
              <a:cs typeface="Arial"/>
            </a:rPr>
            <a:t>PO : 624040 -&gt; ORDER APRIL'22</a:t>
          </a:r>
        </a:p>
        <a:p>
          <a:pPr algn="l" rtl="0">
            <a:defRPr sz="1000"/>
          </a:pPr>
          <a:r>
            <a:rPr lang="en-US" sz="1400" b="0" i="0" u="none" strike="noStrike" baseline="0">
              <a:solidFill>
                <a:srgbClr val="000000"/>
              </a:solidFill>
              <a:latin typeface="Arial"/>
              <a:cs typeface="Arial"/>
            </a:rPr>
            <a:t>PO : 626155, 624213 -&gt; ORDER MAY'22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30604FA1-2A36-4A5E-A3D8-A8C96D664287}"/>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6405A18-AB51-414E-91CC-CE4958EB06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28" name="Line 18">
          <a:extLst>
            <a:ext uri="{FF2B5EF4-FFF2-40B4-BE49-F238E27FC236}">
              <a16:creationId xmlns:a16="http://schemas.microsoft.com/office/drawing/2014/main" id="{8C1415DA-B5E8-4B4C-B49F-3496AE369589}"/>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9" name="Line 18">
          <a:extLst>
            <a:ext uri="{FF2B5EF4-FFF2-40B4-BE49-F238E27FC236}">
              <a16:creationId xmlns:a16="http://schemas.microsoft.com/office/drawing/2014/main" id="{E13A0951-B8C6-41BC-A067-CC65AA5D19FF}"/>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0" name="Line 18">
          <a:extLst>
            <a:ext uri="{FF2B5EF4-FFF2-40B4-BE49-F238E27FC236}">
              <a16:creationId xmlns:a16="http://schemas.microsoft.com/office/drawing/2014/main" id="{A4F94D18-884E-44EA-85F2-6BFD0A5C4DD1}"/>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1" name="Line 18">
          <a:extLst>
            <a:ext uri="{FF2B5EF4-FFF2-40B4-BE49-F238E27FC236}">
              <a16:creationId xmlns:a16="http://schemas.microsoft.com/office/drawing/2014/main" id="{1AE41023-30B2-4859-8D05-7ECC9BC89CBF}"/>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2" name="Line 18">
          <a:extLst>
            <a:ext uri="{FF2B5EF4-FFF2-40B4-BE49-F238E27FC236}">
              <a16:creationId xmlns:a16="http://schemas.microsoft.com/office/drawing/2014/main" id="{6F75B227-C196-4470-A19C-2CF2C81F194F}"/>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3" name="Line 18">
          <a:extLst>
            <a:ext uri="{FF2B5EF4-FFF2-40B4-BE49-F238E27FC236}">
              <a16:creationId xmlns:a16="http://schemas.microsoft.com/office/drawing/2014/main" id="{AF5988C1-087D-4AA5-8427-969C813BB704}"/>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4" name="Line 18">
          <a:extLst>
            <a:ext uri="{FF2B5EF4-FFF2-40B4-BE49-F238E27FC236}">
              <a16:creationId xmlns:a16="http://schemas.microsoft.com/office/drawing/2014/main" id="{BF8975B2-FE64-429A-BAE0-6F41F3A72EC2}"/>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5" name="Line 18">
          <a:extLst>
            <a:ext uri="{FF2B5EF4-FFF2-40B4-BE49-F238E27FC236}">
              <a16:creationId xmlns:a16="http://schemas.microsoft.com/office/drawing/2014/main" id="{9DFAE884-0D49-4C35-B6F3-2EA76F0CF40E}"/>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5" name="Line 18">
          <a:extLst>
            <a:ext uri="{FF2B5EF4-FFF2-40B4-BE49-F238E27FC236}">
              <a16:creationId xmlns:a16="http://schemas.microsoft.com/office/drawing/2014/main" id="{CF982873-0DFA-495D-8C66-09DFCC2E29AA}"/>
            </a:ext>
          </a:extLst>
        </xdr:cNvPr>
        <xdr:cNvSpPr>
          <a:spLocks noChangeShapeType="1"/>
        </xdr:cNvSpPr>
      </xdr:nvSpPr>
      <xdr:spPr bwMode="auto">
        <a:xfrm flipV="1">
          <a:off x="5438041" y="40562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6" name="Line 18">
          <a:extLst>
            <a:ext uri="{FF2B5EF4-FFF2-40B4-BE49-F238E27FC236}">
              <a16:creationId xmlns:a16="http://schemas.microsoft.com/office/drawing/2014/main" id="{3DADC67F-C17C-4234-80EE-D202FC7415CE}"/>
            </a:ext>
          </a:extLst>
        </xdr:cNvPr>
        <xdr:cNvSpPr>
          <a:spLocks noChangeShapeType="1"/>
        </xdr:cNvSpPr>
      </xdr:nvSpPr>
      <xdr:spPr bwMode="auto">
        <a:xfrm flipV="1">
          <a:off x="5438041" y="40562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7" name="Line 18">
          <a:extLst>
            <a:ext uri="{FF2B5EF4-FFF2-40B4-BE49-F238E27FC236}">
              <a16:creationId xmlns:a16="http://schemas.microsoft.com/office/drawing/2014/main" id="{8970607C-24E0-4B79-852A-21535812B020}"/>
            </a:ext>
          </a:extLst>
        </xdr:cNvPr>
        <xdr:cNvSpPr>
          <a:spLocks noChangeShapeType="1"/>
        </xdr:cNvSpPr>
      </xdr:nvSpPr>
      <xdr:spPr bwMode="auto">
        <a:xfrm flipV="1">
          <a:off x="5438041" y="40562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8" name="Line 18">
          <a:extLst>
            <a:ext uri="{FF2B5EF4-FFF2-40B4-BE49-F238E27FC236}">
              <a16:creationId xmlns:a16="http://schemas.microsoft.com/office/drawing/2014/main" id="{B5FE7B10-965D-418D-BD18-5B9B9C533792}"/>
            </a:ext>
          </a:extLst>
        </xdr:cNvPr>
        <xdr:cNvSpPr>
          <a:spLocks noChangeShapeType="1"/>
        </xdr:cNvSpPr>
      </xdr:nvSpPr>
      <xdr:spPr bwMode="auto">
        <a:xfrm flipV="1">
          <a:off x="5438041" y="40562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9" name="Line 18">
          <a:extLst>
            <a:ext uri="{FF2B5EF4-FFF2-40B4-BE49-F238E27FC236}">
              <a16:creationId xmlns:a16="http://schemas.microsoft.com/office/drawing/2014/main" id="{2A01DA2E-C423-49D1-8CEA-C87330244699}"/>
            </a:ext>
          </a:extLst>
        </xdr:cNvPr>
        <xdr:cNvSpPr>
          <a:spLocks noChangeShapeType="1"/>
        </xdr:cNvSpPr>
      </xdr:nvSpPr>
      <xdr:spPr bwMode="auto">
        <a:xfrm flipV="1">
          <a:off x="5438041" y="40562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0.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82E386E0-9FAE-466C-8CA9-04D7A0431118}"/>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1FC7711E-57F0-4BE4-8D3B-3691E926531E}"/>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44BD85C1-06C2-457A-8BC0-2B0FF8D3C8A8}"/>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C50FAE5-3CDE-4C4E-BF2A-2EC5A7FD6AC1}"/>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8E161B0C-8716-4558-8EA3-CAE9DA5F2FDA}"/>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E53FED44-8ACF-4AEA-ABB2-314A04FB4BBE}"/>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FB8E2DEB-EAE0-4237-8F3F-7473D38ECCFC}"/>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B9340D0-D105-4255-B42D-A0CA7FF26C51}"/>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MAY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475CDDF0-91F3-435D-8B99-A09F1B24A0FA}"/>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3145FB29-C6D4-4505-9AEF-A3C59E793F32}"/>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880989A4-7021-4E88-B0C6-B5BCA49E1079}"/>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E74848E7-7F43-4755-9524-F7E8FE653A63}"/>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34A59C5B-9B1C-43A6-ACB4-73F14638E8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75221E01-64FF-4676-8314-A4C2F6F5991F}"/>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9F80D72F-1C21-4370-8FF4-0B5AB58DE49B}"/>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3871833-9792-499D-8DC3-265532794687}"/>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F190D6F9-6AA3-457D-8965-81EAF684E2A7}"/>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C8DE6396-212E-438A-B57A-2BE4E0E38582}"/>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3733B99A-EE81-428E-95E2-36C3F19280A4}"/>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B8264FD6-F1B0-49BE-A75D-B1242E75CD6E}"/>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4C7484CD-2FE0-4A76-B815-D12BE2DDBBD9}"/>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EC8F1CAA-7ED4-4B5F-A9EF-D8CBD1D46E0A}"/>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8B67DB02-1A24-4DAE-9646-53EFC5520D12}"/>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34</xdr:row>
      <xdr:rowOff>38099</xdr:rowOff>
    </xdr:from>
    <xdr:to>
      <xdr:col>22</xdr:col>
      <xdr:colOff>47625</xdr:colOff>
      <xdr:row>39</xdr:row>
      <xdr:rowOff>136072</xdr:rowOff>
    </xdr:to>
    <xdr:sp macro="" textlink="">
      <xdr:nvSpPr>
        <xdr:cNvPr id="25" name="Text Box 14">
          <a:extLst>
            <a:ext uri="{FF2B5EF4-FFF2-40B4-BE49-F238E27FC236}">
              <a16:creationId xmlns:a16="http://schemas.microsoft.com/office/drawing/2014/main" id="{97080903-8384-4A9E-B409-6B22B9194B6B}"/>
            </a:ext>
          </a:extLst>
        </xdr:cNvPr>
        <xdr:cNvSpPr txBox="1">
          <a:spLocks noChangeArrowheads="1"/>
        </xdr:cNvSpPr>
      </xdr:nvSpPr>
      <xdr:spPr bwMode="auto">
        <a:xfrm>
          <a:off x="0" y="89915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APRIL'22</a:t>
          </a:r>
        </a:p>
        <a:p>
          <a:pPr algn="l" rtl="0">
            <a:defRPr sz="1000"/>
          </a:pPr>
          <a:r>
            <a:rPr lang="en-US" sz="1400" b="0" i="0" u="none" strike="noStrike" baseline="0">
              <a:solidFill>
                <a:srgbClr val="000000"/>
              </a:solidFill>
              <a:latin typeface="Arial"/>
              <a:cs typeface="Arial"/>
            </a:rPr>
            <a:t>PO : 626155 -&gt; ORDER MAY'22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1FEEEE15-0A63-49E5-B091-D0B7FD9ECB55}"/>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723C44B4-BE36-4B92-AC77-8BBB2F1013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54" name="Line 18">
          <a:extLst>
            <a:ext uri="{FF2B5EF4-FFF2-40B4-BE49-F238E27FC236}">
              <a16:creationId xmlns:a16="http://schemas.microsoft.com/office/drawing/2014/main" id="{1A70B411-6B17-42DD-B55B-8FC18C2B43C4}"/>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5" name="Line 18">
          <a:extLst>
            <a:ext uri="{FF2B5EF4-FFF2-40B4-BE49-F238E27FC236}">
              <a16:creationId xmlns:a16="http://schemas.microsoft.com/office/drawing/2014/main" id="{4A499A0D-E40C-4361-A5AC-378C40B0868B}"/>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6" name="Line 18">
          <a:extLst>
            <a:ext uri="{FF2B5EF4-FFF2-40B4-BE49-F238E27FC236}">
              <a16:creationId xmlns:a16="http://schemas.microsoft.com/office/drawing/2014/main" id="{AAEC95A4-F870-444F-937E-8185ADD9C074}"/>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7" name="Line 18">
          <a:extLst>
            <a:ext uri="{FF2B5EF4-FFF2-40B4-BE49-F238E27FC236}">
              <a16:creationId xmlns:a16="http://schemas.microsoft.com/office/drawing/2014/main" id="{84D33AF9-D2C4-473B-8E75-536A8295BF1A}"/>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8" name="Line 18">
          <a:extLst>
            <a:ext uri="{FF2B5EF4-FFF2-40B4-BE49-F238E27FC236}">
              <a16:creationId xmlns:a16="http://schemas.microsoft.com/office/drawing/2014/main" id="{8D41C07C-1339-4D9F-855F-8B95DA285334}"/>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9" name="Line 18">
          <a:extLst>
            <a:ext uri="{FF2B5EF4-FFF2-40B4-BE49-F238E27FC236}">
              <a16:creationId xmlns:a16="http://schemas.microsoft.com/office/drawing/2014/main" id="{01BD60B7-3D48-4F3E-BEB4-40090FDD1181}"/>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60" name="Line 18">
          <a:extLst>
            <a:ext uri="{FF2B5EF4-FFF2-40B4-BE49-F238E27FC236}">
              <a16:creationId xmlns:a16="http://schemas.microsoft.com/office/drawing/2014/main" id="{1A291762-51D0-4E7B-BF48-315222B0A40B}"/>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61" name="Line 18">
          <a:extLst>
            <a:ext uri="{FF2B5EF4-FFF2-40B4-BE49-F238E27FC236}">
              <a16:creationId xmlns:a16="http://schemas.microsoft.com/office/drawing/2014/main" id="{9D885904-4A3F-42BD-B68F-ED79CE322422}"/>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2" name="Line 18">
          <a:extLst>
            <a:ext uri="{FF2B5EF4-FFF2-40B4-BE49-F238E27FC236}">
              <a16:creationId xmlns:a16="http://schemas.microsoft.com/office/drawing/2014/main" id="{A7DC38F1-C24F-43CE-AA22-4B87F5D07B5F}"/>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3" name="Line 18">
          <a:extLst>
            <a:ext uri="{FF2B5EF4-FFF2-40B4-BE49-F238E27FC236}">
              <a16:creationId xmlns:a16="http://schemas.microsoft.com/office/drawing/2014/main" id="{BD311904-E323-4DD4-BD6B-C43359D260F6}"/>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4" name="Line 18">
          <a:extLst>
            <a:ext uri="{FF2B5EF4-FFF2-40B4-BE49-F238E27FC236}">
              <a16:creationId xmlns:a16="http://schemas.microsoft.com/office/drawing/2014/main" id="{B537E313-1DBB-46D7-AAB5-9E05DCD8028D}"/>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5" name="Line 18">
          <a:extLst>
            <a:ext uri="{FF2B5EF4-FFF2-40B4-BE49-F238E27FC236}">
              <a16:creationId xmlns:a16="http://schemas.microsoft.com/office/drawing/2014/main" id="{599777BD-7576-480A-89AD-4473748BA157}"/>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6" name="Line 18">
          <a:extLst>
            <a:ext uri="{FF2B5EF4-FFF2-40B4-BE49-F238E27FC236}">
              <a16:creationId xmlns:a16="http://schemas.microsoft.com/office/drawing/2014/main" id="{3DD9B1DF-E493-4DB3-985F-F1A8683C05FE}"/>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1.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F60842B1-EEE5-4479-89DC-B4F6DE4D7F65}"/>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8CAEE9B9-3B7C-4FC2-A801-ED460180E980}"/>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A01D8D24-799D-489C-8572-9A48DA65F16C}"/>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CCBD4706-A95E-46A9-9CA6-B9E48DB0CBED}"/>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E451BAD6-C01D-4EBB-BB63-34DB7D809DAA}"/>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B9FF00E4-A43D-412C-A5C3-9DF44084645E}"/>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D05305C4-CD8F-412F-8EEF-B9AC08CA5788}"/>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7A137BAA-24B0-450F-8143-A95EE4129642}"/>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MAY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697C3FE4-0F54-430A-BF06-5F33636D9657}"/>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FEE74BD4-1475-4EBC-859D-F4F213A78499}"/>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EA7DC306-62CC-4ABA-97D4-052C4E483E8D}"/>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67F9BE5D-6BAC-44B8-85EB-C815BAF6B5C0}"/>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6244209D-AE7B-487F-A43B-CD5217FFD2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E988CCF1-E85D-4239-A6C6-6CD72DFB80AA}"/>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366A5945-F1BE-4B52-8EDF-23847A1512F4}"/>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20986463-33F6-4FFF-B144-9B27C39519FB}"/>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CBB607E2-FB8E-4607-87AF-CB4FDD34769E}"/>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8557A03D-659C-493D-BDE7-D0F380378918}"/>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6EB81DEE-53B1-4BD7-8720-43354B69C4EA}"/>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DCE2A634-C4B2-4902-8462-7DC370075FD2}"/>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52E774DF-B802-468F-A4B3-A79AA5CAB17F}"/>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48DABB5C-7916-4C80-8FD8-0627E033D084}"/>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B533F861-5072-4855-BD6F-9AE2DAFF7217}"/>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46</xdr:row>
      <xdr:rowOff>38099</xdr:rowOff>
    </xdr:from>
    <xdr:to>
      <xdr:col>22</xdr:col>
      <xdr:colOff>47625</xdr:colOff>
      <xdr:row>51</xdr:row>
      <xdr:rowOff>136072</xdr:rowOff>
    </xdr:to>
    <xdr:sp macro="" textlink="">
      <xdr:nvSpPr>
        <xdr:cNvPr id="25" name="Text Box 14">
          <a:extLst>
            <a:ext uri="{FF2B5EF4-FFF2-40B4-BE49-F238E27FC236}">
              <a16:creationId xmlns:a16="http://schemas.microsoft.com/office/drawing/2014/main" id="{42BD0B08-39D2-4973-8919-F7C11A629858}"/>
            </a:ext>
          </a:extLst>
        </xdr:cNvPr>
        <xdr:cNvSpPr txBox="1">
          <a:spLocks noChangeArrowheads="1"/>
        </xdr:cNvSpPr>
      </xdr:nvSpPr>
      <xdr:spPr bwMode="auto">
        <a:xfrm>
          <a:off x="0" y="63372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APRIL'22</a:t>
          </a:r>
        </a:p>
        <a:p>
          <a:pPr algn="l" rtl="0">
            <a:defRPr sz="1000"/>
          </a:pPr>
          <a:r>
            <a:rPr lang="en-US" sz="1400" b="0" i="0" u="none" strike="noStrike" baseline="0">
              <a:solidFill>
                <a:srgbClr val="000000"/>
              </a:solidFill>
              <a:latin typeface="Arial"/>
              <a:cs typeface="Arial"/>
            </a:rPr>
            <a:t>PO : 626155 -&gt; ORDER MAY'22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9E626F1A-5A94-4089-AA40-D57BDC5B3662}"/>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A7B4FDCB-C073-49AB-BF95-861271BF66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46" name="Line 18">
          <a:extLst>
            <a:ext uri="{FF2B5EF4-FFF2-40B4-BE49-F238E27FC236}">
              <a16:creationId xmlns:a16="http://schemas.microsoft.com/office/drawing/2014/main" id="{C73094FA-56D9-4A65-8EF7-00C6C3FAB2BF}"/>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7" name="Line 18">
          <a:extLst>
            <a:ext uri="{FF2B5EF4-FFF2-40B4-BE49-F238E27FC236}">
              <a16:creationId xmlns:a16="http://schemas.microsoft.com/office/drawing/2014/main" id="{641CC945-9B9F-40DE-A537-B345604E0FCA}"/>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8" name="Line 18">
          <a:extLst>
            <a:ext uri="{FF2B5EF4-FFF2-40B4-BE49-F238E27FC236}">
              <a16:creationId xmlns:a16="http://schemas.microsoft.com/office/drawing/2014/main" id="{09A91C33-8A00-4AC0-A2AE-6B9F634526A8}"/>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9" name="Line 18">
          <a:extLst>
            <a:ext uri="{FF2B5EF4-FFF2-40B4-BE49-F238E27FC236}">
              <a16:creationId xmlns:a16="http://schemas.microsoft.com/office/drawing/2014/main" id="{639169A5-C49A-49D3-8BCE-5F737FDA1B41}"/>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0" name="Line 18">
          <a:extLst>
            <a:ext uri="{FF2B5EF4-FFF2-40B4-BE49-F238E27FC236}">
              <a16:creationId xmlns:a16="http://schemas.microsoft.com/office/drawing/2014/main" id="{E6CBF562-6151-4677-BC5D-088DA0970A89}"/>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1" name="Line 18">
          <a:extLst>
            <a:ext uri="{FF2B5EF4-FFF2-40B4-BE49-F238E27FC236}">
              <a16:creationId xmlns:a16="http://schemas.microsoft.com/office/drawing/2014/main" id="{5D4B56C0-C48A-42AB-A05E-12E1A459DED6}"/>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2" name="Line 18">
          <a:extLst>
            <a:ext uri="{FF2B5EF4-FFF2-40B4-BE49-F238E27FC236}">
              <a16:creationId xmlns:a16="http://schemas.microsoft.com/office/drawing/2014/main" id="{F802E2ED-C78B-4B66-B386-16B9EB2FB0E4}"/>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3" name="Line 18">
          <a:extLst>
            <a:ext uri="{FF2B5EF4-FFF2-40B4-BE49-F238E27FC236}">
              <a16:creationId xmlns:a16="http://schemas.microsoft.com/office/drawing/2014/main" id="{AD456A23-EB90-4736-BFE4-0CAC0F6CB4D4}"/>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4" name="Line 18">
          <a:extLst>
            <a:ext uri="{FF2B5EF4-FFF2-40B4-BE49-F238E27FC236}">
              <a16:creationId xmlns:a16="http://schemas.microsoft.com/office/drawing/2014/main" id="{95333CF3-25BF-4672-BF95-F58340891A41}"/>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5" name="Line 18">
          <a:extLst>
            <a:ext uri="{FF2B5EF4-FFF2-40B4-BE49-F238E27FC236}">
              <a16:creationId xmlns:a16="http://schemas.microsoft.com/office/drawing/2014/main" id="{F9A0CCB5-6592-4704-BC12-CE024F33DF82}"/>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6" name="Line 18">
          <a:extLst>
            <a:ext uri="{FF2B5EF4-FFF2-40B4-BE49-F238E27FC236}">
              <a16:creationId xmlns:a16="http://schemas.microsoft.com/office/drawing/2014/main" id="{16400494-6C0C-4451-A230-1B8A9D755098}"/>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7" name="Line 18">
          <a:extLst>
            <a:ext uri="{FF2B5EF4-FFF2-40B4-BE49-F238E27FC236}">
              <a16:creationId xmlns:a16="http://schemas.microsoft.com/office/drawing/2014/main" id="{0AE6E69B-12AF-4649-A0F5-56B9E9B47307}"/>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8" name="Line 18">
          <a:extLst>
            <a:ext uri="{FF2B5EF4-FFF2-40B4-BE49-F238E27FC236}">
              <a16:creationId xmlns:a16="http://schemas.microsoft.com/office/drawing/2014/main" id="{9F409996-A0A2-45CA-9A95-4E5ED7BF6F70}"/>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2.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DB05B999-6187-4006-A01D-D1EFB479CBB5}"/>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3A94004B-4D5B-4B6B-AB51-21DDE847CAFC}"/>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8E936243-4B9D-49B0-A0AD-08050B2B2B4A}"/>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82EC8592-7071-4FFB-B132-83F75637D719}"/>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9889D57F-E1EC-4B9E-A1DF-4F26FA48438B}"/>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977EEAAD-E0BE-4B15-8B71-BBC10E0A7F56}"/>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B0FF1A86-93EF-4E31-9D99-F5E44F612CE3}"/>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D4D21C8B-2003-49B7-83FC-170553525C7A}"/>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MAY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10AFA4E1-6B8C-482E-A5FD-6E9583F916D7}"/>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32C27C50-F097-4C4F-999B-18A7E41BD746}"/>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B89CB663-FA5C-4719-A514-65B059C8A89B}"/>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ACF0E396-EE81-4A1F-AFCC-BB57520828C3}"/>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1EA530A-E9BF-4DD4-AE02-9BFDFF67B5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EAB58F88-B7B6-487A-8220-1894D9BDF2AB}"/>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6EC2D30B-0FCB-4BE1-B397-60F07F970F99}"/>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3C377C9-BACE-4843-B378-9A1A4E7718F4}"/>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F469C86D-793D-4B59-9A7D-C86CEBB39B1A}"/>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8D4A4B52-0988-40AC-8D93-4DAFA05BEFD6}"/>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0D24EA67-4494-42BA-AEEC-F7B9BEDA8C4F}"/>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3ACDEBE0-5F3E-4152-9A7F-696784234648}"/>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F9A64800-34C8-4E41-BC92-93C7A0C4F0EC}"/>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B0817632-AE52-4A59-A9B4-5B161E7D8F20}"/>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FD2ECA08-AAEE-496C-9097-AC68F164FF2C}"/>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38099</xdr:rowOff>
    </xdr:from>
    <xdr:to>
      <xdr:col>22</xdr:col>
      <xdr:colOff>47625</xdr:colOff>
      <xdr:row>44</xdr:row>
      <xdr:rowOff>136072</xdr:rowOff>
    </xdr:to>
    <xdr:sp macro="" textlink="">
      <xdr:nvSpPr>
        <xdr:cNvPr id="25" name="Text Box 14">
          <a:extLst>
            <a:ext uri="{FF2B5EF4-FFF2-40B4-BE49-F238E27FC236}">
              <a16:creationId xmlns:a16="http://schemas.microsoft.com/office/drawing/2014/main" id="{467651FA-D842-48FD-93A6-A390525B5E4A}"/>
            </a:ext>
          </a:extLst>
        </xdr:cNvPr>
        <xdr:cNvSpPr txBox="1">
          <a:spLocks noChangeArrowheads="1"/>
        </xdr:cNvSpPr>
      </xdr:nvSpPr>
      <xdr:spPr bwMode="auto">
        <a:xfrm>
          <a:off x="0" y="92328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APRIL'22</a:t>
          </a:r>
        </a:p>
        <a:p>
          <a:pPr algn="l" rtl="0">
            <a:defRPr sz="1000"/>
          </a:pPr>
          <a:r>
            <a:rPr lang="en-US" sz="1400" b="0" i="0" u="none" strike="noStrike" baseline="0">
              <a:solidFill>
                <a:srgbClr val="000000"/>
              </a:solidFill>
              <a:latin typeface="Arial"/>
              <a:cs typeface="Arial"/>
            </a:rPr>
            <a:t>PO : 626155, 624213 -&gt; ORDER MAY'22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6DFF57B3-A8B1-4531-BB26-BADD31399623}"/>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4AE3998D-2B87-407A-ACE3-0372C85CDD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28" name="Line 18">
          <a:extLst>
            <a:ext uri="{FF2B5EF4-FFF2-40B4-BE49-F238E27FC236}">
              <a16:creationId xmlns:a16="http://schemas.microsoft.com/office/drawing/2014/main" id="{1F26D588-CF0F-48EF-B8D2-0AC957AE2DAB}"/>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9" name="Line 18">
          <a:extLst>
            <a:ext uri="{FF2B5EF4-FFF2-40B4-BE49-F238E27FC236}">
              <a16:creationId xmlns:a16="http://schemas.microsoft.com/office/drawing/2014/main" id="{4C22D8CD-46D7-4613-83B8-0833F2716092}"/>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0" name="Line 18">
          <a:extLst>
            <a:ext uri="{FF2B5EF4-FFF2-40B4-BE49-F238E27FC236}">
              <a16:creationId xmlns:a16="http://schemas.microsoft.com/office/drawing/2014/main" id="{34D732C2-9389-48C6-9D33-F05B9631BD95}"/>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1" name="Line 18">
          <a:extLst>
            <a:ext uri="{FF2B5EF4-FFF2-40B4-BE49-F238E27FC236}">
              <a16:creationId xmlns:a16="http://schemas.microsoft.com/office/drawing/2014/main" id="{3F0A55FB-2C7B-4C25-A8FE-7DF6691BFC2C}"/>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2" name="Line 18">
          <a:extLst>
            <a:ext uri="{FF2B5EF4-FFF2-40B4-BE49-F238E27FC236}">
              <a16:creationId xmlns:a16="http://schemas.microsoft.com/office/drawing/2014/main" id="{DB6E0782-CD8F-4F2D-A1D6-CE416EC120F0}"/>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3" name="Line 18">
          <a:extLst>
            <a:ext uri="{FF2B5EF4-FFF2-40B4-BE49-F238E27FC236}">
              <a16:creationId xmlns:a16="http://schemas.microsoft.com/office/drawing/2014/main" id="{FF692B43-9454-4B31-8F2C-41A32A25B101}"/>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4" name="Line 18">
          <a:extLst>
            <a:ext uri="{FF2B5EF4-FFF2-40B4-BE49-F238E27FC236}">
              <a16:creationId xmlns:a16="http://schemas.microsoft.com/office/drawing/2014/main" id="{3BE56CB1-8E54-4545-AEF6-5E4603086D4A}"/>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5" name="Line 18">
          <a:extLst>
            <a:ext uri="{FF2B5EF4-FFF2-40B4-BE49-F238E27FC236}">
              <a16:creationId xmlns:a16="http://schemas.microsoft.com/office/drawing/2014/main" id="{1EAF5E27-DE14-4E8B-8830-CD29963B1B48}"/>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6" name="Line 18">
          <a:extLst>
            <a:ext uri="{FF2B5EF4-FFF2-40B4-BE49-F238E27FC236}">
              <a16:creationId xmlns:a16="http://schemas.microsoft.com/office/drawing/2014/main" id="{0449CB94-530B-4BE2-A034-350120AFF47B}"/>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7" name="Line 18">
          <a:extLst>
            <a:ext uri="{FF2B5EF4-FFF2-40B4-BE49-F238E27FC236}">
              <a16:creationId xmlns:a16="http://schemas.microsoft.com/office/drawing/2014/main" id="{F93F20F5-0A59-455E-A59F-BC89BC1965DA}"/>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8" name="Line 18">
          <a:extLst>
            <a:ext uri="{FF2B5EF4-FFF2-40B4-BE49-F238E27FC236}">
              <a16:creationId xmlns:a16="http://schemas.microsoft.com/office/drawing/2014/main" id="{5F0FEA89-F7E3-464D-8EC2-4E394F1EF963}"/>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9" name="Line 18">
          <a:extLst>
            <a:ext uri="{FF2B5EF4-FFF2-40B4-BE49-F238E27FC236}">
              <a16:creationId xmlns:a16="http://schemas.microsoft.com/office/drawing/2014/main" id="{23310EB1-144D-466E-A85F-D51C57B0507C}"/>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0" name="Line 18">
          <a:extLst>
            <a:ext uri="{FF2B5EF4-FFF2-40B4-BE49-F238E27FC236}">
              <a16:creationId xmlns:a16="http://schemas.microsoft.com/office/drawing/2014/main" id="{C209D5B6-E9AB-413A-949A-C5C55A45E844}"/>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3.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41414895-5E1B-4D94-BDEA-6998C691AFCE}"/>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37FCEC4-CB2B-49C3-AEB7-059230FFFC80}"/>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4D867D6C-C514-40A6-8A51-456032407FE7}"/>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D54DB494-D942-4A8A-BF17-40964EF8316D}"/>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06C7BB7B-6C47-4EC3-A55C-29B4E8F9FE09}"/>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3A9790FA-0344-40CF-988F-77FF87C158F3}"/>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572071E5-6489-4ECB-A679-95A6C21654C2}"/>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28AFF2B3-3965-4B58-96C8-1E68DE76A9F5}"/>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MAY 005</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B9E0321A-A55E-4008-9118-243287E8B24D}"/>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6E4266F5-1215-43CD-9C93-9ACDAE407338}"/>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AB19D371-C213-4B3A-986C-F0816B761DA3}"/>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F8A642A0-B148-491A-9375-F0C107FBA0DD}"/>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D92CF8B2-5490-425C-A32D-09CF64387B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3E746D0F-9D64-4733-864D-04F37600E92C}"/>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E065F9A3-7E13-4337-BF31-3367C43B015F}"/>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23E666D2-8090-4409-9821-89ABA8F704CE}"/>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ECECE9F-FACE-4D1E-8CE7-A05DB0BEDBA0}"/>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DF7821F0-BF78-46FA-B408-41D597BEDC19}"/>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CE9139E9-5994-4CC8-AADD-740E6D53F1BF}"/>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3193164F-B115-4D4A-A2B2-714D3E992D65}"/>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1C20626F-4DDD-40C6-995B-856298F24E87}"/>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1D0C769E-077F-42C9-A09F-910EC47A3941}"/>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75850482-3678-4A0C-89C2-18CAAF085548}"/>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38099</xdr:rowOff>
    </xdr:from>
    <xdr:to>
      <xdr:col>22</xdr:col>
      <xdr:colOff>47625</xdr:colOff>
      <xdr:row>46</xdr:row>
      <xdr:rowOff>136072</xdr:rowOff>
    </xdr:to>
    <xdr:sp macro="" textlink="">
      <xdr:nvSpPr>
        <xdr:cNvPr id="25" name="Text Box 14">
          <a:extLst>
            <a:ext uri="{FF2B5EF4-FFF2-40B4-BE49-F238E27FC236}">
              <a16:creationId xmlns:a16="http://schemas.microsoft.com/office/drawing/2014/main" id="{123DE47D-A3FA-4EE4-8013-9707756BA15D}"/>
            </a:ext>
          </a:extLst>
        </xdr:cNvPr>
        <xdr:cNvSpPr txBox="1">
          <a:spLocks noChangeArrowheads="1"/>
        </xdr:cNvSpPr>
      </xdr:nvSpPr>
      <xdr:spPr bwMode="auto">
        <a:xfrm>
          <a:off x="0" y="75437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APRIL'22</a:t>
          </a:r>
        </a:p>
        <a:p>
          <a:pPr algn="l" rtl="0">
            <a:defRPr sz="1000"/>
          </a:pPr>
          <a:r>
            <a:rPr lang="en-US" sz="1400" b="0" i="0" u="none" strike="noStrike" baseline="0">
              <a:solidFill>
                <a:srgbClr val="000000"/>
              </a:solidFill>
              <a:latin typeface="Arial"/>
              <a:cs typeface="Arial"/>
            </a:rPr>
            <a:t>PO : 626155, 624213 -&gt; ORDER MAY'22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CC254D68-7479-4B50-B852-341D7CD14916}"/>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37D7AB30-CCB1-451F-868B-66C8E1654E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28" name="Line 18">
          <a:extLst>
            <a:ext uri="{FF2B5EF4-FFF2-40B4-BE49-F238E27FC236}">
              <a16:creationId xmlns:a16="http://schemas.microsoft.com/office/drawing/2014/main" id="{96E72660-A531-4B21-BB32-2362441EB323}"/>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9" name="Line 18">
          <a:extLst>
            <a:ext uri="{FF2B5EF4-FFF2-40B4-BE49-F238E27FC236}">
              <a16:creationId xmlns:a16="http://schemas.microsoft.com/office/drawing/2014/main" id="{E4D1E6F8-F800-43F7-9986-3B9F66032329}"/>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0" name="Line 18">
          <a:extLst>
            <a:ext uri="{FF2B5EF4-FFF2-40B4-BE49-F238E27FC236}">
              <a16:creationId xmlns:a16="http://schemas.microsoft.com/office/drawing/2014/main" id="{4AACA2B1-2458-4AA9-9CA9-BCD292B61E5E}"/>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1" name="Line 18">
          <a:extLst>
            <a:ext uri="{FF2B5EF4-FFF2-40B4-BE49-F238E27FC236}">
              <a16:creationId xmlns:a16="http://schemas.microsoft.com/office/drawing/2014/main" id="{4D571104-17C5-4613-9800-6ACDE553ED89}"/>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2" name="Line 18">
          <a:extLst>
            <a:ext uri="{FF2B5EF4-FFF2-40B4-BE49-F238E27FC236}">
              <a16:creationId xmlns:a16="http://schemas.microsoft.com/office/drawing/2014/main" id="{CB0CBB71-FC73-4505-81ED-42AC5E58FEB1}"/>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3" name="Line 18">
          <a:extLst>
            <a:ext uri="{FF2B5EF4-FFF2-40B4-BE49-F238E27FC236}">
              <a16:creationId xmlns:a16="http://schemas.microsoft.com/office/drawing/2014/main" id="{2B75A158-EEF6-4461-81A9-EAAB6FBCCBD8}"/>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4" name="Line 18">
          <a:extLst>
            <a:ext uri="{FF2B5EF4-FFF2-40B4-BE49-F238E27FC236}">
              <a16:creationId xmlns:a16="http://schemas.microsoft.com/office/drawing/2014/main" id="{FE8BB127-7CFF-4D6E-A1BB-23023A8336A5}"/>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5" name="Line 18">
          <a:extLst>
            <a:ext uri="{FF2B5EF4-FFF2-40B4-BE49-F238E27FC236}">
              <a16:creationId xmlns:a16="http://schemas.microsoft.com/office/drawing/2014/main" id="{C3B44B90-8E29-4141-9FB5-C2EF6F854C0E}"/>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1" name="Line 18">
          <a:extLst>
            <a:ext uri="{FF2B5EF4-FFF2-40B4-BE49-F238E27FC236}">
              <a16:creationId xmlns:a16="http://schemas.microsoft.com/office/drawing/2014/main" id="{638EF89B-DA23-4338-83A9-B18968CCCEC9}"/>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2" name="Line 18">
          <a:extLst>
            <a:ext uri="{FF2B5EF4-FFF2-40B4-BE49-F238E27FC236}">
              <a16:creationId xmlns:a16="http://schemas.microsoft.com/office/drawing/2014/main" id="{3D6451E0-F698-4A10-A775-5071216669A5}"/>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3" name="Line 18">
          <a:extLst>
            <a:ext uri="{FF2B5EF4-FFF2-40B4-BE49-F238E27FC236}">
              <a16:creationId xmlns:a16="http://schemas.microsoft.com/office/drawing/2014/main" id="{9DBFB4BA-AE56-42ED-8BC4-373B6555C026}"/>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4" name="Line 18">
          <a:extLst>
            <a:ext uri="{FF2B5EF4-FFF2-40B4-BE49-F238E27FC236}">
              <a16:creationId xmlns:a16="http://schemas.microsoft.com/office/drawing/2014/main" id="{371054F8-5CE9-46AE-83C0-6856A9E3131C}"/>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5" name="Line 18">
          <a:extLst>
            <a:ext uri="{FF2B5EF4-FFF2-40B4-BE49-F238E27FC236}">
              <a16:creationId xmlns:a16="http://schemas.microsoft.com/office/drawing/2014/main" id="{645989D2-E1FF-44FD-AC81-51B73DEE694A}"/>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6" name="Line 18">
          <a:extLst>
            <a:ext uri="{FF2B5EF4-FFF2-40B4-BE49-F238E27FC236}">
              <a16:creationId xmlns:a16="http://schemas.microsoft.com/office/drawing/2014/main" id="{A30CCCF8-4AB3-4F4C-942C-C14E2D86935B}"/>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7" name="Line 18">
          <a:extLst>
            <a:ext uri="{FF2B5EF4-FFF2-40B4-BE49-F238E27FC236}">
              <a16:creationId xmlns:a16="http://schemas.microsoft.com/office/drawing/2014/main" id="{76FB5F2A-5A5B-4793-A176-9407296CBC89}"/>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8" name="Line 18">
          <a:extLst>
            <a:ext uri="{FF2B5EF4-FFF2-40B4-BE49-F238E27FC236}">
              <a16:creationId xmlns:a16="http://schemas.microsoft.com/office/drawing/2014/main" id="{495B2107-88CE-421F-98A7-EF75CA12EAFD}"/>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4.xml><?xml version="1.0" encoding="utf-8"?>
<xdr:wsDr xmlns:xdr="http://schemas.openxmlformats.org/drawingml/2006/spreadsheetDrawing" xmlns:a="http://schemas.openxmlformats.org/drawingml/2006/main">
  <xdr:twoCellAnchor>
    <xdr:from>
      <xdr:col>7</xdr:col>
      <xdr:colOff>371475</xdr:colOff>
      <xdr:row>14</xdr:row>
      <xdr:rowOff>28575</xdr:rowOff>
    </xdr:from>
    <xdr:to>
      <xdr:col>7</xdr:col>
      <xdr:colOff>466725</xdr:colOff>
      <xdr:row>14</xdr:row>
      <xdr:rowOff>133350</xdr:rowOff>
    </xdr:to>
    <xdr:sp macro="" textlink="">
      <xdr:nvSpPr>
        <xdr:cNvPr id="2" name="Line 1">
          <a:extLst>
            <a:ext uri="{FF2B5EF4-FFF2-40B4-BE49-F238E27FC236}">
              <a16:creationId xmlns:a16="http://schemas.microsoft.com/office/drawing/2014/main" id="{7D80A373-581B-4B6B-8D52-6B299CB2656D}"/>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513B3AA-8BFD-4BD3-9C14-91F7AC84DDD8}"/>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4" name="Line 3">
          <a:extLst>
            <a:ext uri="{FF2B5EF4-FFF2-40B4-BE49-F238E27FC236}">
              <a16:creationId xmlns:a16="http://schemas.microsoft.com/office/drawing/2014/main" id="{DF2C8240-666D-46EB-9FC1-E9B9FA5DE588}"/>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5" name="Line 4">
          <a:extLst>
            <a:ext uri="{FF2B5EF4-FFF2-40B4-BE49-F238E27FC236}">
              <a16:creationId xmlns:a16="http://schemas.microsoft.com/office/drawing/2014/main" id="{C02BCBE3-8EC8-4533-8468-F10E175896AD}"/>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6" name="Line 5">
          <a:extLst>
            <a:ext uri="{FF2B5EF4-FFF2-40B4-BE49-F238E27FC236}">
              <a16:creationId xmlns:a16="http://schemas.microsoft.com/office/drawing/2014/main" id="{FA195A6D-9994-46F3-AD04-342FA5D64E66}"/>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28575</xdr:rowOff>
    </xdr:from>
    <xdr:to>
      <xdr:col>7</xdr:col>
      <xdr:colOff>466725</xdr:colOff>
      <xdr:row>14</xdr:row>
      <xdr:rowOff>133350</xdr:rowOff>
    </xdr:to>
    <xdr:sp macro="" textlink="">
      <xdr:nvSpPr>
        <xdr:cNvPr id="7" name="Line 8">
          <a:extLst>
            <a:ext uri="{FF2B5EF4-FFF2-40B4-BE49-F238E27FC236}">
              <a16:creationId xmlns:a16="http://schemas.microsoft.com/office/drawing/2014/main" id="{B45A03DF-A53D-4BDE-8CF7-D5D1068E760C}"/>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1C141D83-1AFF-4FAB-955D-F7533A248A3A}"/>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280148</xdr:colOff>
      <xdr:row>2</xdr:row>
      <xdr:rowOff>33057</xdr:rowOff>
    </xdr:from>
    <xdr:to>
      <xdr:col>23</xdr:col>
      <xdr:colOff>867336</xdr:colOff>
      <xdr:row>3</xdr:row>
      <xdr:rowOff>33617</xdr:rowOff>
    </xdr:to>
    <xdr:sp macro="" textlink="">
      <xdr:nvSpPr>
        <xdr:cNvPr id="9" name="Text 7">
          <a:extLst>
            <a:ext uri="{FF2B5EF4-FFF2-40B4-BE49-F238E27FC236}">
              <a16:creationId xmlns:a16="http://schemas.microsoft.com/office/drawing/2014/main" id="{7E8466C0-6DF5-4A1D-B6A3-C45D198FC1E5}"/>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MAY 005</a:t>
          </a:r>
        </a:p>
      </xdr:txBody>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10" name="Line 11">
          <a:extLst>
            <a:ext uri="{FF2B5EF4-FFF2-40B4-BE49-F238E27FC236}">
              <a16:creationId xmlns:a16="http://schemas.microsoft.com/office/drawing/2014/main" id="{1EE58295-D907-4A61-B539-7B4FE6B0F3CF}"/>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11" name="Line 12">
          <a:extLst>
            <a:ext uri="{FF2B5EF4-FFF2-40B4-BE49-F238E27FC236}">
              <a16:creationId xmlns:a16="http://schemas.microsoft.com/office/drawing/2014/main" id="{BDC2B233-2E52-4218-9F6D-4EC122F9ADAC}"/>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12" name="Line 13">
          <a:extLst>
            <a:ext uri="{FF2B5EF4-FFF2-40B4-BE49-F238E27FC236}">
              <a16:creationId xmlns:a16="http://schemas.microsoft.com/office/drawing/2014/main" id="{3645C7BA-B4ED-422E-8705-616E6BD5F2BF}"/>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30DD9867-D269-403F-AF3E-FA5B74EC7580}"/>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7262514A-72F3-4EEF-BF47-282231E1A4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371475</xdr:colOff>
      <xdr:row>14</xdr:row>
      <xdr:rowOff>28575</xdr:rowOff>
    </xdr:from>
    <xdr:to>
      <xdr:col>7</xdr:col>
      <xdr:colOff>466725</xdr:colOff>
      <xdr:row>14</xdr:row>
      <xdr:rowOff>133350</xdr:rowOff>
    </xdr:to>
    <xdr:sp macro="" textlink="">
      <xdr:nvSpPr>
        <xdr:cNvPr id="15" name="Line 1">
          <a:extLst>
            <a:ext uri="{FF2B5EF4-FFF2-40B4-BE49-F238E27FC236}">
              <a16:creationId xmlns:a16="http://schemas.microsoft.com/office/drawing/2014/main" id="{BF6BE38C-8294-427B-9BD0-331655908120}"/>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5B3974A4-9A3F-459E-B9C2-F3EB74DA02C2}"/>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17" name="Line 3">
          <a:extLst>
            <a:ext uri="{FF2B5EF4-FFF2-40B4-BE49-F238E27FC236}">
              <a16:creationId xmlns:a16="http://schemas.microsoft.com/office/drawing/2014/main" id="{132B672C-B343-423B-8748-1780F0447B86}"/>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18" name="Line 4">
          <a:extLst>
            <a:ext uri="{FF2B5EF4-FFF2-40B4-BE49-F238E27FC236}">
              <a16:creationId xmlns:a16="http://schemas.microsoft.com/office/drawing/2014/main" id="{0EE5ACDD-93B2-45DB-BCCD-80789D28BEC6}"/>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19" name="Line 5">
          <a:extLst>
            <a:ext uri="{FF2B5EF4-FFF2-40B4-BE49-F238E27FC236}">
              <a16:creationId xmlns:a16="http://schemas.microsoft.com/office/drawing/2014/main" id="{753BF921-992C-4852-873A-3E5DB0244D70}"/>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371475</xdr:colOff>
      <xdr:row>14</xdr:row>
      <xdr:rowOff>28575</xdr:rowOff>
    </xdr:from>
    <xdr:to>
      <xdr:col>7</xdr:col>
      <xdr:colOff>466725</xdr:colOff>
      <xdr:row>14</xdr:row>
      <xdr:rowOff>133350</xdr:rowOff>
    </xdr:to>
    <xdr:sp macro="" textlink="">
      <xdr:nvSpPr>
        <xdr:cNvPr id="20" name="Line 8">
          <a:extLst>
            <a:ext uri="{FF2B5EF4-FFF2-40B4-BE49-F238E27FC236}">
              <a16:creationId xmlns:a16="http://schemas.microsoft.com/office/drawing/2014/main" id="{061E9D73-8613-40AB-A4F4-B4E00FC097F6}"/>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6DA9B3D9-F2D3-4167-BF0A-F74C534AD366}"/>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28575</xdr:rowOff>
    </xdr:from>
    <xdr:to>
      <xdr:col>7</xdr:col>
      <xdr:colOff>666750</xdr:colOff>
      <xdr:row>14</xdr:row>
      <xdr:rowOff>123825</xdr:rowOff>
    </xdr:to>
    <xdr:sp macro="" textlink="">
      <xdr:nvSpPr>
        <xdr:cNvPr id="22" name="Line 11">
          <a:extLst>
            <a:ext uri="{FF2B5EF4-FFF2-40B4-BE49-F238E27FC236}">
              <a16:creationId xmlns:a16="http://schemas.microsoft.com/office/drawing/2014/main" id="{A6095515-3512-4CAF-84A8-EF7F2C9FE96E}"/>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28575</xdr:rowOff>
    </xdr:from>
    <xdr:to>
      <xdr:col>8</xdr:col>
      <xdr:colOff>457200</xdr:colOff>
      <xdr:row>14</xdr:row>
      <xdr:rowOff>133350</xdr:rowOff>
    </xdr:to>
    <xdr:sp macro="" textlink="">
      <xdr:nvSpPr>
        <xdr:cNvPr id="23" name="Line 12">
          <a:extLst>
            <a:ext uri="{FF2B5EF4-FFF2-40B4-BE49-F238E27FC236}">
              <a16:creationId xmlns:a16="http://schemas.microsoft.com/office/drawing/2014/main" id="{321BA9EB-6BF4-46AA-9B9C-969E93D36F2D}"/>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28575</xdr:rowOff>
    </xdr:from>
    <xdr:to>
      <xdr:col>8</xdr:col>
      <xdr:colOff>685800</xdr:colOff>
      <xdr:row>14</xdr:row>
      <xdr:rowOff>133350</xdr:rowOff>
    </xdr:to>
    <xdr:sp macro="" textlink="">
      <xdr:nvSpPr>
        <xdr:cNvPr id="24" name="Line 13">
          <a:extLst>
            <a:ext uri="{FF2B5EF4-FFF2-40B4-BE49-F238E27FC236}">
              <a16:creationId xmlns:a16="http://schemas.microsoft.com/office/drawing/2014/main" id="{478C8C5B-9A9E-4BB2-B43E-8F1AAF218800}"/>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38099</xdr:rowOff>
    </xdr:from>
    <xdr:to>
      <xdr:col>23</xdr:col>
      <xdr:colOff>47625</xdr:colOff>
      <xdr:row>46</xdr:row>
      <xdr:rowOff>136072</xdr:rowOff>
    </xdr:to>
    <xdr:sp macro="" textlink="">
      <xdr:nvSpPr>
        <xdr:cNvPr id="25" name="Text Box 14">
          <a:extLst>
            <a:ext uri="{FF2B5EF4-FFF2-40B4-BE49-F238E27FC236}">
              <a16:creationId xmlns:a16="http://schemas.microsoft.com/office/drawing/2014/main" id="{3DC669A6-E36D-45BD-94CF-4627017EC4EC}"/>
            </a:ext>
          </a:extLst>
        </xdr:cNvPr>
        <xdr:cNvSpPr txBox="1">
          <a:spLocks noChangeArrowheads="1"/>
        </xdr:cNvSpPr>
      </xdr:nvSpPr>
      <xdr:spPr bwMode="auto">
        <a:xfrm>
          <a:off x="0" y="80263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APRIL'22</a:t>
          </a:r>
        </a:p>
        <a:p>
          <a:pPr algn="l" rtl="0">
            <a:defRPr sz="1000"/>
          </a:pPr>
          <a:r>
            <a:rPr lang="en-US" sz="1400" b="0" i="0" u="none" strike="noStrike" baseline="0">
              <a:solidFill>
                <a:srgbClr val="000000"/>
              </a:solidFill>
              <a:latin typeface="Arial"/>
              <a:cs typeface="Arial"/>
            </a:rPr>
            <a:t>PO : 626155, 624213 -&gt; ORDER MAY'22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26595F29-23EB-4FBC-90B1-DE9A22B249E3}"/>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B03BDDA7-D812-47A3-85D7-559B61B933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143728</xdr:colOff>
      <xdr:row>17</xdr:row>
      <xdr:rowOff>119251</xdr:rowOff>
    </xdr:from>
    <xdr:to>
      <xdr:col>6</xdr:col>
      <xdr:colOff>685524</xdr:colOff>
      <xdr:row>17</xdr:row>
      <xdr:rowOff>124159</xdr:rowOff>
    </xdr:to>
    <xdr:sp macro="" textlink="">
      <xdr:nvSpPr>
        <xdr:cNvPr id="28" name="Line 18">
          <a:extLst>
            <a:ext uri="{FF2B5EF4-FFF2-40B4-BE49-F238E27FC236}">
              <a16:creationId xmlns:a16="http://schemas.microsoft.com/office/drawing/2014/main" id="{EF4D31FE-9ADD-45E9-9DB0-44020F6CEDD5}"/>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17</xdr:row>
      <xdr:rowOff>119251</xdr:rowOff>
    </xdr:from>
    <xdr:to>
      <xdr:col>6</xdr:col>
      <xdr:colOff>685524</xdr:colOff>
      <xdr:row>17</xdr:row>
      <xdr:rowOff>124159</xdr:rowOff>
    </xdr:to>
    <xdr:sp macro="" textlink="">
      <xdr:nvSpPr>
        <xdr:cNvPr id="29" name="Line 18">
          <a:extLst>
            <a:ext uri="{FF2B5EF4-FFF2-40B4-BE49-F238E27FC236}">
              <a16:creationId xmlns:a16="http://schemas.microsoft.com/office/drawing/2014/main" id="{E6383E3F-F631-41A1-8612-0E525DE83857}"/>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17</xdr:row>
      <xdr:rowOff>119251</xdr:rowOff>
    </xdr:from>
    <xdr:to>
      <xdr:col>6</xdr:col>
      <xdr:colOff>685524</xdr:colOff>
      <xdr:row>17</xdr:row>
      <xdr:rowOff>124159</xdr:rowOff>
    </xdr:to>
    <xdr:sp macro="" textlink="">
      <xdr:nvSpPr>
        <xdr:cNvPr id="30" name="Line 18">
          <a:extLst>
            <a:ext uri="{FF2B5EF4-FFF2-40B4-BE49-F238E27FC236}">
              <a16:creationId xmlns:a16="http://schemas.microsoft.com/office/drawing/2014/main" id="{719F8299-386A-43B8-896A-17C9AF81384C}"/>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17</xdr:row>
      <xdr:rowOff>119251</xdr:rowOff>
    </xdr:from>
    <xdr:to>
      <xdr:col>6</xdr:col>
      <xdr:colOff>685524</xdr:colOff>
      <xdr:row>17</xdr:row>
      <xdr:rowOff>124159</xdr:rowOff>
    </xdr:to>
    <xdr:sp macro="" textlink="">
      <xdr:nvSpPr>
        <xdr:cNvPr id="31" name="Line 18">
          <a:extLst>
            <a:ext uri="{FF2B5EF4-FFF2-40B4-BE49-F238E27FC236}">
              <a16:creationId xmlns:a16="http://schemas.microsoft.com/office/drawing/2014/main" id="{1376F339-A643-49A1-A7FD-B8B37B7C0C96}"/>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17</xdr:row>
      <xdr:rowOff>119251</xdr:rowOff>
    </xdr:from>
    <xdr:to>
      <xdr:col>6</xdr:col>
      <xdr:colOff>685524</xdr:colOff>
      <xdr:row>17</xdr:row>
      <xdr:rowOff>124159</xdr:rowOff>
    </xdr:to>
    <xdr:sp macro="" textlink="">
      <xdr:nvSpPr>
        <xdr:cNvPr id="32" name="Line 18">
          <a:extLst>
            <a:ext uri="{FF2B5EF4-FFF2-40B4-BE49-F238E27FC236}">
              <a16:creationId xmlns:a16="http://schemas.microsoft.com/office/drawing/2014/main" id="{9FBE0FC4-BF08-4006-A872-508B72ABEFBA}"/>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17</xdr:row>
      <xdr:rowOff>119251</xdr:rowOff>
    </xdr:from>
    <xdr:to>
      <xdr:col>6</xdr:col>
      <xdr:colOff>685524</xdr:colOff>
      <xdr:row>17</xdr:row>
      <xdr:rowOff>124159</xdr:rowOff>
    </xdr:to>
    <xdr:sp macro="" textlink="">
      <xdr:nvSpPr>
        <xdr:cNvPr id="33" name="Line 18">
          <a:extLst>
            <a:ext uri="{FF2B5EF4-FFF2-40B4-BE49-F238E27FC236}">
              <a16:creationId xmlns:a16="http://schemas.microsoft.com/office/drawing/2014/main" id="{D3FF1BC3-1004-4E0E-A9AF-906024F2284F}"/>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17</xdr:row>
      <xdr:rowOff>119251</xdr:rowOff>
    </xdr:from>
    <xdr:to>
      <xdr:col>6</xdr:col>
      <xdr:colOff>685524</xdr:colOff>
      <xdr:row>17</xdr:row>
      <xdr:rowOff>124159</xdr:rowOff>
    </xdr:to>
    <xdr:sp macro="" textlink="">
      <xdr:nvSpPr>
        <xdr:cNvPr id="34" name="Line 18">
          <a:extLst>
            <a:ext uri="{FF2B5EF4-FFF2-40B4-BE49-F238E27FC236}">
              <a16:creationId xmlns:a16="http://schemas.microsoft.com/office/drawing/2014/main" id="{73EA57FA-B96D-49ED-9706-AD5979DAD2F9}"/>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17</xdr:row>
      <xdr:rowOff>119251</xdr:rowOff>
    </xdr:from>
    <xdr:to>
      <xdr:col>6</xdr:col>
      <xdr:colOff>685524</xdr:colOff>
      <xdr:row>17</xdr:row>
      <xdr:rowOff>124159</xdr:rowOff>
    </xdr:to>
    <xdr:sp macro="" textlink="">
      <xdr:nvSpPr>
        <xdr:cNvPr id="35" name="Line 18">
          <a:extLst>
            <a:ext uri="{FF2B5EF4-FFF2-40B4-BE49-F238E27FC236}">
              <a16:creationId xmlns:a16="http://schemas.microsoft.com/office/drawing/2014/main" id="{FAEEFA02-4BD3-4CDE-AEC6-BF7A304EE660}"/>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19</xdr:row>
      <xdr:rowOff>119251</xdr:rowOff>
    </xdr:from>
    <xdr:to>
      <xdr:col>6</xdr:col>
      <xdr:colOff>685524</xdr:colOff>
      <xdr:row>19</xdr:row>
      <xdr:rowOff>124159</xdr:rowOff>
    </xdr:to>
    <xdr:sp macro="" textlink="">
      <xdr:nvSpPr>
        <xdr:cNvPr id="36" name="Line 18">
          <a:extLst>
            <a:ext uri="{FF2B5EF4-FFF2-40B4-BE49-F238E27FC236}">
              <a16:creationId xmlns:a16="http://schemas.microsoft.com/office/drawing/2014/main" id="{0EC6D6AD-FC6C-4B79-BE5E-CF2B57DBBD76}"/>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19</xdr:row>
      <xdr:rowOff>119251</xdr:rowOff>
    </xdr:from>
    <xdr:to>
      <xdr:col>6</xdr:col>
      <xdr:colOff>685524</xdr:colOff>
      <xdr:row>19</xdr:row>
      <xdr:rowOff>124159</xdr:rowOff>
    </xdr:to>
    <xdr:sp macro="" textlink="">
      <xdr:nvSpPr>
        <xdr:cNvPr id="37" name="Line 18">
          <a:extLst>
            <a:ext uri="{FF2B5EF4-FFF2-40B4-BE49-F238E27FC236}">
              <a16:creationId xmlns:a16="http://schemas.microsoft.com/office/drawing/2014/main" id="{7C42F866-0715-4317-BC53-9BEDD09DE826}"/>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19</xdr:row>
      <xdr:rowOff>119251</xdr:rowOff>
    </xdr:from>
    <xdr:to>
      <xdr:col>6</xdr:col>
      <xdr:colOff>685524</xdr:colOff>
      <xdr:row>19</xdr:row>
      <xdr:rowOff>124159</xdr:rowOff>
    </xdr:to>
    <xdr:sp macro="" textlink="">
      <xdr:nvSpPr>
        <xdr:cNvPr id="38" name="Line 18">
          <a:extLst>
            <a:ext uri="{FF2B5EF4-FFF2-40B4-BE49-F238E27FC236}">
              <a16:creationId xmlns:a16="http://schemas.microsoft.com/office/drawing/2014/main" id="{441DD8BB-CDB0-4AB3-BC6F-6F7CF8060B1F}"/>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19</xdr:row>
      <xdr:rowOff>119251</xdr:rowOff>
    </xdr:from>
    <xdr:to>
      <xdr:col>6</xdr:col>
      <xdr:colOff>685524</xdr:colOff>
      <xdr:row>19</xdr:row>
      <xdr:rowOff>124159</xdr:rowOff>
    </xdr:to>
    <xdr:sp macro="" textlink="">
      <xdr:nvSpPr>
        <xdr:cNvPr id="39" name="Line 18">
          <a:extLst>
            <a:ext uri="{FF2B5EF4-FFF2-40B4-BE49-F238E27FC236}">
              <a16:creationId xmlns:a16="http://schemas.microsoft.com/office/drawing/2014/main" id="{336568BC-61CE-485A-8468-4475915D2C00}"/>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19</xdr:row>
      <xdr:rowOff>119251</xdr:rowOff>
    </xdr:from>
    <xdr:to>
      <xdr:col>6</xdr:col>
      <xdr:colOff>685524</xdr:colOff>
      <xdr:row>19</xdr:row>
      <xdr:rowOff>124159</xdr:rowOff>
    </xdr:to>
    <xdr:sp macro="" textlink="">
      <xdr:nvSpPr>
        <xdr:cNvPr id="40" name="Line 18">
          <a:extLst>
            <a:ext uri="{FF2B5EF4-FFF2-40B4-BE49-F238E27FC236}">
              <a16:creationId xmlns:a16="http://schemas.microsoft.com/office/drawing/2014/main" id="{010EAC17-D7CC-4996-96AD-255C749C9CD6}"/>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19</xdr:row>
      <xdr:rowOff>119251</xdr:rowOff>
    </xdr:from>
    <xdr:to>
      <xdr:col>6</xdr:col>
      <xdr:colOff>685524</xdr:colOff>
      <xdr:row>19</xdr:row>
      <xdr:rowOff>124159</xdr:rowOff>
    </xdr:to>
    <xdr:sp macro="" textlink="">
      <xdr:nvSpPr>
        <xdr:cNvPr id="41" name="Line 18">
          <a:extLst>
            <a:ext uri="{FF2B5EF4-FFF2-40B4-BE49-F238E27FC236}">
              <a16:creationId xmlns:a16="http://schemas.microsoft.com/office/drawing/2014/main" id="{E472C70C-C691-4510-ABA4-DDD79060AB51}"/>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19</xdr:row>
      <xdr:rowOff>119251</xdr:rowOff>
    </xdr:from>
    <xdr:to>
      <xdr:col>6</xdr:col>
      <xdr:colOff>685524</xdr:colOff>
      <xdr:row>19</xdr:row>
      <xdr:rowOff>124159</xdr:rowOff>
    </xdr:to>
    <xdr:sp macro="" textlink="">
      <xdr:nvSpPr>
        <xdr:cNvPr id="42" name="Line 18">
          <a:extLst>
            <a:ext uri="{FF2B5EF4-FFF2-40B4-BE49-F238E27FC236}">
              <a16:creationId xmlns:a16="http://schemas.microsoft.com/office/drawing/2014/main" id="{2ABC4D33-152B-43F1-B15A-B78C998BF7B0}"/>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143728</xdr:colOff>
      <xdr:row>19</xdr:row>
      <xdr:rowOff>119251</xdr:rowOff>
    </xdr:from>
    <xdr:to>
      <xdr:col>6</xdr:col>
      <xdr:colOff>685524</xdr:colOff>
      <xdr:row>19</xdr:row>
      <xdr:rowOff>124159</xdr:rowOff>
    </xdr:to>
    <xdr:sp macro="" textlink="">
      <xdr:nvSpPr>
        <xdr:cNvPr id="43" name="Line 18">
          <a:extLst>
            <a:ext uri="{FF2B5EF4-FFF2-40B4-BE49-F238E27FC236}">
              <a16:creationId xmlns:a16="http://schemas.microsoft.com/office/drawing/2014/main" id="{7CE1D39F-FC7D-4AB9-A0B6-09A450B7F397}"/>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5.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8811AE0C-2952-438C-9A93-18C78E79CD31}"/>
            </a:ext>
          </a:extLst>
        </xdr:cNvPr>
        <xdr:cNvSpPr>
          <a:spLocks noChangeShapeType="1"/>
        </xdr:cNvSpPr>
      </xdr:nvSpPr>
      <xdr:spPr bwMode="auto">
        <a:xfrm flipV="1">
          <a:off x="73120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94142946-7A92-4930-B7CC-8D8D8D8A6DBF}"/>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C796537F-6EF3-497B-8F49-84B5CEAFD166}"/>
            </a:ext>
          </a:extLst>
        </xdr:cNvPr>
        <xdr:cNvSpPr>
          <a:spLocks noChangeShapeType="1"/>
        </xdr:cNvSpPr>
      </xdr:nvSpPr>
      <xdr:spPr bwMode="auto">
        <a:xfrm flipV="1">
          <a:off x="75120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1413750D-6AFC-4ED2-B533-AAF9F911D129}"/>
            </a:ext>
          </a:extLst>
        </xdr:cNvPr>
        <xdr:cNvSpPr>
          <a:spLocks noChangeShapeType="1"/>
        </xdr:cNvSpPr>
      </xdr:nvSpPr>
      <xdr:spPr bwMode="auto">
        <a:xfrm flipV="1">
          <a:off x="83375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ADBA03E3-4EA5-4C8A-A8C4-EC34A4952936}"/>
            </a:ext>
          </a:extLst>
        </xdr:cNvPr>
        <xdr:cNvSpPr>
          <a:spLocks noChangeShapeType="1"/>
        </xdr:cNvSpPr>
      </xdr:nvSpPr>
      <xdr:spPr bwMode="auto">
        <a:xfrm flipV="1">
          <a:off x="85661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AB5D4B01-38C9-4507-A807-BD970C7D0E38}"/>
            </a:ext>
          </a:extLst>
        </xdr:cNvPr>
        <xdr:cNvSpPr>
          <a:spLocks noChangeShapeType="1"/>
        </xdr:cNvSpPr>
      </xdr:nvSpPr>
      <xdr:spPr bwMode="auto">
        <a:xfrm flipV="1">
          <a:off x="73120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D1E7845C-39C5-412C-8C47-64536DBCE61E}"/>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4F56CC12-34C5-4140-9429-55DD79A45CF1}"/>
            </a:ext>
          </a:extLst>
        </xdr:cNvPr>
        <xdr:cNvSpPr txBox="1">
          <a:spLocks noChangeArrowheads="1"/>
        </xdr:cNvSpPr>
      </xdr:nvSpPr>
      <xdr:spPr bwMode="auto">
        <a:xfrm>
          <a:off x="1270709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JUNI 001</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D8AB8A0B-BB43-4EAA-A69A-42390DC8A7E7}"/>
            </a:ext>
          </a:extLst>
        </xdr:cNvPr>
        <xdr:cNvSpPr>
          <a:spLocks noChangeShapeType="1"/>
        </xdr:cNvSpPr>
      </xdr:nvSpPr>
      <xdr:spPr bwMode="auto">
        <a:xfrm flipV="1">
          <a:off x="75120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9706430A-FBDD-450F-B6FF-D02CDDEF98E2}"/>
            </a:ext>
          </a:extLst>
        </xdr:cNvPr>
        <xdr:cNvSpPr>
          <a:spLocks noChangeShapeType="1"/>
        </xdr:cNvSpPr>
      </xdr:nvSpPr>
      <xdr:spPr bwMode="auto">
        <a:xfrm flipV="1">
          <a:off x="83375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28BDCBC7-78CB-46E2-850F-C56EBCB66A01}"/>
            </a:ext>
          </a:extLst>
        </xdr:cNvPr>
        <xdr:cNvSpPr>
          <a:spLocks noChangeShapeType="1"/>
        </xdr:cNvSpPr>
      </xdr:nvSpPr>
      <xdr:spPr bwMode="auto">
        <a:xfrm flipV="1">
          <a:off x="85661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7881C3D6-8A62-4747-87CB-58E28854E43D}"/>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BF8C148C-6CDA-4752-B6B0-164E208854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E22EFBA4-11C8-4EA8-BBF2-2272B3BC3398}"/>
            </a:ext>
          </a:extLst>
        </xdr:cNvPr>
        <xdr:cNvSpPr>
          <a:spLocks noChangeShapeType="1"/>
        </xdr:cNvSpPr>
      </xdr:nvSpPr>
      <xdr:spPr bwMode="auto">
        <a:xfrm flipV="1">
          <a:off x="73120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4C54B4E8-8482-46E9-B123-416D276D9015}"/>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FB751C51-6A31-4E6B-A86F-E3A9497F758F}"/>
            </a:ext>
          </a:extLst>
        </xdr:cNvPr>
        <xdr:cNvSpPr>
          <a:spLocks noChangeShapeType="1"/>
        </xdr:cNvSpPr>
      </xdr:nvSpPr>
      <xdr:spPr bwMode="auto">
        <a:xfrm flipV="1">
          <a:off x="75120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4BAA3CB7-EA48-4BA9-9857-DA8D1E41578E}"/>
            </a:ext>
          </a:extLst>
        </xdr:cNvPr>
        <xdr:cNvSpPr>
          <a:spLocks noChangeShapeType="1"/>
        </xdr:cNvSpPr>
      </xdr:nvSpPr>
      <xdr:spPr bwMode="auto">
        <a:xfrm flipV="1">
          <a:off x="83375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D46ACE6C-A021-425D-8B83-2E4ADA9BFE4A}"/>
            </a:ext>
          </a:extLst>
        </xdr:cNvPr>
        <xdr:cNvSpPr>
          <a:spLocks noChangeShapeType="1"/>
        </xdr:cNvSpPr>
      </xdr:nvSpPr>
      <xdr:spPr bwMode="auto">
        <a:xfrm flipV="1">
          <a:off x="85661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CD186F2D-506B-4E09-92C3-D849279F78D7}"/>
            </a:ext>
          </a:extLst>
        </xdr:cNvPr>
        <xdr:cNvSpPr>
          <a:spLocks noChangeShapeType="1"/>
        </xdr:cNvSpPr>
      </xdr:nvSpPr>
      <xdr:spPr bwMode="auto">
        <a:xfrm flipV="1">
          <a:off x="73120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17FC763C-ECB5-4320-A8FE-417A4F8A1871}"/>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C28FEB1E-E4E0-4136-BD35-32741D486105}"/>
            </a:ext>
          </a:extLst>
        </xdr:cNvPr>
        <xdr:cNvSpPr>
          <a:spLocks noChangeShapeType="1"/>
        </xdr:cNvSpPr>
      </xdr:nvSpPr>
      <xdr:spPr bwMode="auto">
        <a:xfrm flipV="1">
          <a:off x="75120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4BBA5E36-1932-48F6-B607-E8EF45E48B0E}"/>
            </a:ext>
          </a:extLst>
        </xdr:cNvPr>
        <xdr:cNvSpPr>
          <a:spLocks noChangeShapeType="1"/>
        </xdr:cNvSpPr>
      </xdr:nvSpPr>
      <xdr:spPr bwMode="auto">
        <a:xfrm flipV="1">
          <a:off x="83375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446E07B7-EF05-4043-AE46-90589F99733D}"/>
            </a:ext>
          </a:extLst>
        </xdr:cNvPr>
        <xdr:cNvSpPr>
          <a:spLocks noChangeShapeType="1"/>
        </xdr:cNvSpPr>
      </xdr:nvSpPr>
      <xdr:spPr bwMode="auto">
        <a:xfrm flipV="1">
          <a:off x="85661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46</xdr:row>
      <xdr:rowOff>38099</xdr:rowOff>
    </xdr:from>
    <xdr:to>
      <xdr:col>22</xdr:col>
      <xdr:colOff>47625</xdr:colOff>
      <xdr:row>51</xdr:row>
      <xdr:rowOff>136072</xdr:rowOff>
    </xdr:to>
    <xdr:sp macro="" textlink="">
      <xdr:nvSpPr>
        <xdr:cNvPr id="25" name="Text Box 14">
          <a:extLst>
            <a:ext uri="{FF2B5EF4-FFF2-40B4-BE49-F238E27FC236}">
              <a16:creationId xmlns:a16="http://schemas.microsoft.com/office/drawing/2014/main" id="{A818514D-D14C-4F75-8723-AD84FD604861}"/>
            </a:ext>
          </a:extLst>
        </xdr:cNvPr>
        <xdr:cNvSpPr txBox="1">
          <a:spLocks noChangeArrowheads="1"/>
        </xdr:cNvSpPr>
      </xdr:nvSpPr>
      <xdr:spPr bwMode="auto">
        <a:xfrm>
          <a:off x="0" y="8026399"/>
          <a:ext cx="1440497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APRIL'22</a:t>
          </a:r>
        </a:p>
        <a:p>
          <a:pPr algn="l" rtl="0">
            <a:defRPr sz="1000"/>
          </a:pPr>
          <a:r>
            <a:rPr lang="en-US" sz="1400" b="0" i="0" u="none" strike="noStrike" baseline="0">
              <a:solidFill>
                <a:srgbClr val="000000"/>
              </a:solidFill>
              <a:latin typeface="Arial"/>
              <a:cs typeface="Arial"/>
            </a:rPr>
            <a:t>PO : 626155 -&gt; ORDER MAY'22</a:t>
          </a:r>
        </a:p>
        <a:p>
          <a:pPr algn="l" rtl="0">
            <a:defRPr sz="1000"/>
          </a:pPr>
          <a:r>
            <a:rPr lang="en-US" sz="1400" b="0" i="0" u="none" strike="noStrike" baseline="0">
              <a:solidFill>
                <a:srgbClr val="000000"/>
              </a:solidFill>
              <a:latin typeface="Arial"/>
              <a:cs typeface="Arial"/>
            </a:rPr>
            <a:t>PO : 627771 -&gt; ORDER JUN'22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564E5FA4-0016-4392-BAD1-9D8523969919}"/>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25CD8F8A-656B-464F-A0EC-C6AF687CC6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36" name="Line 18">
          <a:extLst>
            <a:ext uri="{FF2B5EF4-FFF2-40B4-BE49-F238E27FC236}">
              <a16:creationId xmlns:a16="http://schemas.microsoft.com/office/drawing/2014/main" id="{0EF2AE36-D200-4CBF-9B99-278684F93724}"/>
            </a:ext>
          </a:extLst>
        </xdr:cNvPr>
        <xdr:cNvSpPr>
          <a:spLocks noChangeShapeType="1"/>
        </xdr:cNvSpPr>
      </xdr:nvSpPr>
      <xdr:spPr bwMode="auto">
        <a:xfrm flipV="1">
          <a:off x="616987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7" name="Line 18">
          <a:extLst>
            <a:ext uri="{FF2B5EF4-FFF2-40B4-BE49-F238E27FC236}">
              <a16:creationId xmlns:a16="http://schemas.microsoft.com/office/drawing/2014/main" id="{A1CAB159-7849-42E3-A9A9-8AA01A2C37A8}"/>
            </a:ext>
          </a:extLst>
        </xdr:cNvPr>
        <xdr:cNvSpPr>
          <a:spLocks noChangeShapeType="1"/>
        </xdr:cNvSpPr>
      </xdr:nvSpPr>
      <xdr:spPr bwMode="auto">
        <a:xfrm flipV="1">
          <a:off x="616987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8" name="Line 18">
          <a:extLst>
            <a:ext uri="{FF2B5EF4-FFF2-40B4-BE49-F238E27FC236}">
              <a16:creationId xmlns:a16="http://schemas.microsoft.com/office/drawing/2014/main" id="{1F85BE3E-943C-4386-BFF7-F98CA2EAAAC8}"/>
            </a:ext>
          </a:extLst>
        </xdr:cNvPr>
        <xdr:cNvSpPr>
          <a:spLocks noChangeShapeType="1"/>
        </xdr:cNvSpPr>
      </xdr:nvSpPr>
      <xdr:spPr bwMode="auto">
        <a:xfrm flipV="1">
          <a:off x="616987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9" name="Line 18">
          <a:extLst>
            <a:ext uri="{FF2B5EF4-FFF2-40B4-BE49-F238E27FC236}">
              <a16:creationId xmlns:a16="http://schemas.microsoft.com/office/drawing/2014/main" id="{F0E1BFCB-7278-4D6B-A400-5A47E40FE404}"/>
            </a:ext>
          </a:extLst>
        </xdr:cNvPr>
        <xdr:cNvSpPr>
          <a:spLocks noChangeShapeType="1"/>
        </xdr:cNvSpPr>
      </xdr:nvSpPr>
      <xdr:spPr bwMode="auto">
        <a:xfrm flipV="1">
          <a:off x="616987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0" name="Line 18">
          <a:extLst>
            <a:ext uri="{FF2B5EF4-FFF2-40B4-BE49-F238E27FC236}">
              <a16:creationId xmlns:a16="http://schemas.microsoft.com/office/drawing/2014/main" id="{D677127D-99A4-4923-87E9-3BB590E568CE}"/>
            </a:ext>
          </a:extLst>
        </xdr:cNvPr>
        <xdr:cNvSpPr>
          <a:spLocks noChangeShapeType="1"/>
        </xdr:cNvSpPr>
      </xdr:nvSpPr>
      <xdr:spPr bwMode="auto">
        <a:xfrm flipV="1">
          <a:off x="616987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1" name="Line 18">
          <a:extLst>
            <a:ext uri="{FF2B5EF4-FFF2-40B4-BE49-F238E27FC236}">
              <a16:creationId xmlns:a16="http://schemas.microsoft.com/office/drawing/2014/main" id="{5552D056-05E0-4217-984F-047D7EDE496D}"/>
            </a:ext>
          </a:extLst>
        </xdr:cNvPr>
        <xdr:cNvSpPr>
          <a:spLocks noChangeShapeType="1"/>
        </xdr:cNvSpPr>
      </xdr:nvSpPr>
      <xdr:spPr bwMode="auto">
        <a:xfrm flipV="1">
          <a:off x="616987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2" name="Line 18">
          <a:extLst>
            <a:ext uri="{FF2B5EF4-FFF2-40B4-BE49-F238E27FC236}">
              <a16:creationId xmlns:a16="http://schemas.microsoft.com/office/drawing/2014/main" id="{59B40173-C267-40B5-B012-0EC0CCFC8D21}"/>
            </a:ext>
          </a:extLst>
        </xdr:cNvPr>
        <xdr:cNvSpPr>
          <a:spLocks noChangeShapeType="1"/>
        </xdr:cNvSpPr>
      </xdr:nvSpPr>
      <xdr:spPr bwMode="auto">
        <a:xfrm flipV="1">
          <a:off x="616987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3" name="Line 18">
          <a:extLst>
            <a:ext uri="{FF2B5EF4-FFF2-40B4-BE49-F238E27FC236}">
              <a16:creationId xmlns:a16="http://schemas.microsoft.com/office/drawing/2014/main" id="{6C598695-0F91-48E5-9438-C296A6DAAD30}"/>
            </a:ext>
          </a:extLst>
        </xdr:cNvPr>
        <xdr:cNvSpPr>
          <a:spLocks noChangeShapeType="1"/>
        </xdr:cNvSpPr>
      </xdr:nvSpPr>
      <xdr:spPr bwMode="auto">
        <a:xfrm flipV="1">
          <a:off x="616987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4" name="Line 18">
          <a:extLst>
            <a:ext uri="{FF2B5EF4-FFF2-40B4-BE49-F238E27FC236}">
              <a16:creationId xmlns:a16="http://schemas.microsoft.com/office/drawing/2014/main" id="{EE3D68A6-7B0E-42B8-BCFB-3AF2A1B6321F}"/>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5" name="Line 18">
          <a:extLst>
            <a:ext uri="{FF2B5EF4-FFF2-40B4-BE49-F238E27FC236}">
              <a16:creationId xmlns:a16="http://schemas.microsoft.com/office/drawing/2014/main" id="{5A0F0350-7998-493E-A9B1-1F8A269F89B1}"/>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6" name="Line 18">
          <a:extLst>
            <a:ext uri="{FF2B5EF4-FFF2-40B4-BE49-F238E27FC236}">
              <a16:creationId xmlns:a16="http://schemas.microsoft.com/office/drawing/2014/main" id="{EE7E5F45-DD78-41A0-8262-E688E6811AA1}"/>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7" name="Line 18">
          <a:extLst>
            <a:ext uri="{FF2B5EF4-FFF2-40B4-BE49-F238E27FC236}">
              <a16:creationId xmlns:a16="http://schemas.microsoft.com/office/drawing/2014/main" id="{D350D35C-B4D6-478D-AD70-1814A6C940A8}"/>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8" name="Line 18">
          <a:extLst>
            <a:ext uri="{FF2B5EF4-FFF2-40B4-BE49-F238E27FC236}">
              <a16:creationId xmlns:a16="http://schemas.microsoft.com/office/drawing/2014/main" id="{75FC9795-CE73-45AA-9B63-9A428980EA95}"/>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9" name="Line 18">
          <a:extLst>
            <a:ext uri="{FF2B5EF4-FFF2-40B4-BE49-F238E27FC236}">
              <a16:creationId xmlns:a16="http://schemas.microsoft.com/office/drawing/2014/main" id="{58311FE9-0E93-4C77-8389-03B4E77B30B8}"/>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0" name="Line 18">
          <a:extLst>
            <a:ext uri="{FF2B5EF4-FFF2-40B4-BE49-F238E27FC236}">
              <a16:creationId xmlns:a16="http://schemas.microsoft.com/office/drawing/2014/main" id="{97CC1030-914E-43F2-B374-7232EE547CB6}"/>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51" name="Line 18">
          <a:extLst>
            <a:ext uri="{FF2B5EF4-FFF2-40B4-BE49-F238E27FC236}">
              <a16:creationId xmlns:a16="http://schemas.microsoft.com/office/drawing/2014/main" id="{4976E91A-FD44-427A-8D33-9862B059A63E}"/>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2" name="Line 18">
          <a:extLst>
            <a:ext uri="{FF2B5EF4-FFF2-40B4-BE49-F238E27FC236}">
              <a16:creationId xmlns:a16="http://schemas.microsoft.com/office/drawing/2014/main" id="{E869ECC3-5008-4B5E-82A9-C34ECF12A831}"/>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3" name="Line 18">
          <a:extLst>
            <a:ext uri="{FF2B5EF4-FFF2-40B4-BE49-F238E27FC236}">
              <a16:creationId xmlns:a16="http://schemas.microsoft.com/office/drawing/2014/main" id="{8E8FBDF0-9922-4431-A6F5-ADA477324778}"/>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4" name="Line 18">
          <a:extLst>
            <a:ext uri="{FF2B5EF4-FFF2-40B4-BE49-F238E27FC236}">
              <a16:creationId xmlns:a16="http://schemas.microsoft.com/office/drawing/2014/main" id="{E85726D7-BE66-4837-ADE4-F34BA069D586}"/>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5" name="Line 18">
          <a:extLst>
            <a:ext uri="{FF2B5EF4-FFF2-40B4-BE49-F238E27FC236}">
              <a16:creationId xmlns:a16="http://schemas.microsoft.com/office/drawing/2014/main" id="{0D1E5CB1-24E5-4F40-A5F5-27655C07A1FC}"/>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6" name="Line 18">
          <a:extLst>
            <a:ext uri="{FF2B5EF4-FFF2-40B4-BE49-F238E27FC236}">
              <a16:creationId xmlns:a16="http://schemas.microsoft.com/office/drawing/2014/main" id="{4C2FFA51-9B59-4C4E-B315-15C14DF76427}"/>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7" name="Line 18">
          <a:extLst>
            <a:ext uri="{FF2B5EF4-FFF2-40B4-BE49-F238E27FC236}">
              <a16:creationId xmlns:a16="http://schemas.microsoft.com/office/drawing/2014/main" id="{7DD693E1-8AEE-48FC-ABAB-4194CCE7E1D8}"/>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8" name="Line 18">
          <a:extLst>
            <a:ext uri="{FF2B5EF4-FFF2-40B4-BE49-F238E27FC236}">
              <a16:creationId xmlns:a16="http://schemas.microsoft.com/office/drawing/2014/main" id="{F44E427C-D459-45DD-8EA2-0FF5C5CBAE66}"/>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9" name="Line 18">
          <a:extLst>
            <a:ext uri="{FF2B5EF4-FFF2-40B4-BE49-F238E27FC236}">
              <a16:creationId xmlns:a16="http://schemas.microsoft.com/office/drawing/2014/main" id="{2DA56232-ACCD-4DDC-B6B8-140F9A642863}"/>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6.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DC144717-4936-4DC9-B8FC-BE963CAFD95F}"/>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D6B86B8F-31E0-4379-9F45-000A991F4962}"/>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532EE0F9-A4B8-4B8C-98EE-5E9367737EB7}"/>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A385EA80-98B3-4F93-977E-3E77827361F8}"/>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4B36B30D-C589-409A-AFE8-E88FAD2B6F9B}"/>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4C1BAA70-F6D7-4F5D-8FC9-821E65401823}"/>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A04FDC0A-66D6-4450-B156-F04D69159E6C}"/>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7DD767E1-A7A1-492D-BA67-AB7446EDA234}"/>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JUNI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B2BE81F3-1E32-4BB6-B8BB-7AB2DDCF0507}"/>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A8BF05B1-CFDC-40DA-A501-7FD864DEF1CC}"/>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9474820B-8145-4EAC-81F8-D9C6419B3BC6}"/>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178B1D9D-AFAE-4FEE-B6C5-BE2732D38FA0}"/>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3A9A9C2E-1E7E-4A3D-A8C5-AA1845A172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4FC33FB5-0804-47CC-90F9-67BB0AF9ADEA}"/>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F2B97D37-ACD9-4CF1-8C40-9FEF3535A094}"/>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BCD4E26-A6C9-45D9-8997-27B6D4A9F96E}"/>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85804418-6E30-4096-8E58-8CC548F52567}"/>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2E4E18AD-2FE2-4667-BE84-DD25BCFF940B}"/>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A744C77A-7018-4275-A0A9-4379D077A7D2}"/>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7001D34B-2005-49A0-B502-4D1B3D0E185A}"/>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81BAEB8E-06EF-45A6-88FC-43BEAD2F5CBA}"/>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9C6741E5-C7DC-4F9B-B56A-71B7B9381EC2}"/>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7AA2F08C-4445-4400-ACFA-56D25B31FF55}"/>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38099</xdr:rowOff>
    </xdr:from>
    <xdr:to>
      <xdr:col>22</xdr:col>
      <xdr:colOff>47625</xdr:colOff>
      <xdr:row>46</xdr:row>
      <xdr:rowOff>136072</xdr:rowOff>
    </xdr:to>
    <xdr:sp macro="" textlink="">
      <xdr:nvSpPr>
        <xdr:cNvPr id="25" name="Text Box 14">
          <a:extLst>
            <a:ext uri="{FF2B5EF4-FFF2-40B4-BE49-F238E27FC236}">
              <a16:creationId xmlns:a16="http://schemas.microsoft.com/office/drawing/2014/main" id="{2B4CF1CF-8F37-4D6C-A5E6-2AD3B6896BBD}"/>
            </a:ext>
          </a:extLst>
        </xdr:cNvPr>
        <xdr:cNvSpPr txBox="1">
          <a:spLocks noChangeArrowheads="1"/>
        </xdr:cNvSpPr>
      </xdr:nvSpPr>
      <xdr:spPr bwMode="auto">
        <a:xfrm>
          <a:off x="0" y="92328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APRIL'22</a:t>
          </a:r>
        </a:p>
        <a:p>
          <a:pPr algn="l" rtl="0">
            <a:defRPr sz="1000"/>
          </a:pPr>
          <a:r>
            <a:rPr lang="en-US" sz="1400" b="0" i="0" u="none" strike="noStrike" baseline="0">
              <a:solidFill>
                <a:srgbClr val="000000"/>
              </a:solidFill>
              <a:latin typeface="Arial"/>
              <a:cs typeface="Arial"/>
            </a:rPr>
            <a:t>PO : 626155 -&gt; ORDER MAY'22</a:t>
          </a:r>
        </a:p>
        <a:p>
          <a:pPr algn="l" rtl="0">
            <a:defRPr sz="1000"/>
          </a:pPr>
          <a:r>
            <a:rPr lang="en-US" sz="1400" b="0" i="0" u="none" strike="noStrike" baseline="0">
              <a:solidFill>
                <a:srgbClr val="000000"/>
              </a:solidFill>
              <a:latin typeface="Arial"/>
              <a:cs typeface="Arial"/>
            </a:rPr>
            <a:t>PO : 627771 -&gt; ORDER JUN'22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629BE9C2-5C26-4D6D-86DE-0CD0FD9A17C0}"/>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6A6B7614-EF7E-4F9E-8571-2B68ECFFDC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28" name="Line 18">
          <a:extLst>
            <a:ext uri="{FF2B5EF4-FFF2-40B4-BE49-F238E27FC236}">
              <a16:creationId xmlns:a16="http://schemas.microsoft.com/office/drawing/2014/main" id="{4185105A-412B-45C4-8C51-DC50B216675B}"/>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9" name="Line 18">
          <a:extLst>
            <a:ext uri="{FF2B5EF4-FFF2-40B4-BE49-F238E27FC236}">
              <a16:creationId xmlns:a16="http://schemas.microsoft.com/office/drawing/2014/main" id="{9B12721D-F639-44B3-A385-637784EEDE80}"/>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0" name="Line 18">
          <a:extLst>
            <a:ext uri="{FF2B5EF4-FFF2-40B4-BE49-F238E27FC236}">
              <a16:creationId xmlns:a16="http://schemas.microsoft.com/office/drawing/2014/main" id="{45A77933-A6A9-45B8-8FE0-3849915D1F48}"/>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1" name="Line 18">
          <a:extLst>
            <a:ext uri="{FF2B5EF4-FFF2-40B4-BE49-F238E27FC236}">
              <a16:creationId xmlns:a16="http://schemas.microsoft.com/office/drawing/2014/main" id="{9D825329-9415-4588-9994-42F0F0AE1392}"/>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2" name="Line 18">
          <a:extLst>
            <a:ext uri="{FF2B5EF4-FFF2-40B4-BE49-F238E27FC236}">
              <a16:creationId xmlns:a16="http://schemas.microsoft.com/office/drawing/2014/main" id="{36FC3A52-067D-40E9-BEA8-FA69AAF90688}"/>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3" name="Line 18">
          <a:extLst>
            <a:ext uri="{FF2B5EF4-FFF2-40B4-BE49-F238E27FC236}">
              <a16:creationId xmlns:a16="http://schemas.microsoft.com/office/drawing/2014/main" id="{48A98A35-6710-4DDD-BA49-32A245B0CF85}"/>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4" name="Line 18">
          <a:extLst>
            <a:ext uri="{FF2B5EF4-FFF2-40B4-BE49-F238E27FC236}">
              <a16:creationId xmlns:a16="http://schemas.microsoft.com/office/drawing/2014/main" id="{65EE7DC4-22BA-44DE-9CE3-90E2FF10C681}"/>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5" name="Line 18">
          <a:extLst>
            <a:ext uri="{FF2B5EF4-FFF2-40B4-BE49-F238E27FC236}">
              <a16:creationId xmlns:a16="http://schemas.microsoft.com/office/drawing/2014/main" id="{0D64AF70-236E-4796-BF2E-20B435E461FF}"/>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6" name="Line 18">
          <a:extLst>
            <a:ext uri="{FF2B5EF4-FFF2-40B4-BE49-F238E27FC236}">
              <a16:creationId xmlns:a16="http://schemas.microsoft.com/office/drawing/2014/main" id="{742EC006-FA9F-4CD5-A130-42787EBECE3C}"/>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7" name="Line 18">
          <a:extLst>
            <a:ext uri="{FF2B5EF4-FFF2-40B4-BE49-F238E27FC236}">
              <a16:creationId xmlns:a16="http://schemas.microsoft.com/office/drawing/2014/main" id="{1AAA1221-EC4D-4246-8DFB-A8771129C56A}"/>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8" name="Line 18">
          <a:extLst>
            <a:ext uri="{FF2B5EF4-FFF2-40B4-BE49-F238E27FC236}">
              <a16:creationId xmlns:a16="http://schemas.microsoft.com/office/drawing/2014/main" id="{E5FC2F84-4024-4054-B666-C5CF287E6859}"/>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39" name="Line 18">
          <a:extLst>
            <a:ext uri="{FF2B5EF4-FFF2-40B4-BE49-F238E27FC236}">
              <a16:creationId xmlns:a16="http://schemas.microsoft.com/office/drawing/2014/main" id="{B4720A6C-85FB-4558-AC12-A0DBF95F36CF}"/>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0" name="Line 18">
          <a:extLst>
            <a:ext uri="{FF2B5EF4-FFF2-40B4-BE49-F238E27FC236}">
              <a16:creationId xmlns:a16="http://schemas.microsoft.com/office/drawing/2014/main" id="{465E6206-11DB-4D50-9B81-47B5537C9B5E}"/>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1" name="Line 18">
          <a:extLst>
            <a:ext uri="{FF2B5EF4-FFF2-40B4-BE49-F238E27FC236}">
              <a16:creationId xmlns:a16="http://schemas.microsoft.com/office/drawing/2014/main" id="{C81465C0-9F91-4F82-A1BD-593C6CA89916}"/>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2" name="Line 18">
          <a:extLst>
            <a:ext uri="{FF2B5EF4-FFF2-40B4-BE49-F238E27FC236}">
              <a16:creationId xmlns:a16="http://schemas.microsoft.com/office/drawing/2014/main" id="{F7B3C5B5-9F39-47B5-AE9F-D806C499A9FD}"/>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43" name="Line 18">
          <a:extLst>
            <a:ext uri="{FF2B5EF4-FFF2-40B4-BE49-F238E27FC236}">
              <a16:creationId xmlns:a16="http://schemas.microsoft.com/office/drawing/2014/main" id="{29B22F04-12C6-4F1E-AB82-12051635BC66}"/>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2" name="Line 18">
          <a:extLst>
            <a:ext uri="{FF2B5EF4-FFF2-40B4-BE49-F238E27FC236}">
              <a16:creationId xmlns:a16="http://schemas.microsoft.com/office/drawing/2014/main" id="{880FBCF1-DADF-40AF-B7ED-09A3E1F309E4}"/>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3" name="Line 18">
          <a:extLst>
            <a:ext uri="{FF2B5EF4-FFF2-40B4-BE49-F238E27FC236}">
              <a16:creationId xmlns:a16="http://schemas.microsoft.com/office/drawing/2014/main" id="{7CBAC943-AF44-41CD-BE2E-0DA81B4B13A9}"/>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4" name="Line 18">
          <a:extLst>
            <a:ext uri="{FF2B5EF4-FFF2-40B4-BE49-F238E27FC236}">
              <a16:creationId xmlns:a16="http://schemas.microsoft.com/office/drawing/2014/main" id="{811473D5-BEAF-4F9A-980C-6B6578C51D0D}"/>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5" name="Line 18">
          <a:extLst>
            <a:ext uri="{FF2B5EF4-FFF2-40B4-BE49-F238E27FC236}">
              <a16:creationId xmlns:a16="http://schemas.microsoft.com/office/drawing/2014/main" id="{31BEB1B6-8CE8-4DEC-AA44-F1952DF627C6}"/>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6" name="Line 18">
          <a:extLst>
            <a:ext uri="{FF2B5EF4-FFF2-40B4-BE49-F238E27FC236}">
              <a16:creationId xmlns:a16="http://schemas.microsoft.com/office/drawing/2014/main" id="{2A04E80E-976E-45CD-BB06-E0B8B1928DD3}"/>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7" name="Line 18">
          <a:extLst>
            <a:ext uri="{FF2B5EF4-FFF2-40B4-BE49-F238E27FC236}">
              <a16:creationId xmlns:a16="http://schemas.microsoft.com/office/drawing/2014/main" id="{D33BDC9D-D803-4FAF-8A29-49D19EAA147E}"/>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8" name="Line 18">
          <a:extLst>
            <a:ext uri="{FF2B5EF4-FFF2-40B4-BE49-F238E27FC236}">
              <a16:creationId xmlns:a16="http://schemas.microsoft.com/office/drawing/2014/main" id="{C843F2B7-FB2B-4354-8985-32B78A61EC58}"/>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59" name="Line 18">
          <a:extLst>
            <a:ext uri="{FF2B5EF4-FFF2-40B4-BE49-F238E27FC236}">
              <a16:creationId xmlns:a16="http://schemas.microsoft.com/office/drawing/2014/main" id="{6E46CB94-DA8B-4001-AA2D-97021209D971}"/>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0" name="Line 18">
          <a:extLst>
            <a:ext uri="{FF2B5EF4-FFF2-40B4-BE49-F238E27FC236}">
              <a16:creationId xmlns:a16="http://schemas.microsoft.com/office/drawing/2014/main" id="{FFB01F53-5088-4B77-A61F-87368FA15992}"/>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1" name="Line 18">
          <a:extLst>
            <a:ext uri="{FF2B5EF4-FFF2-40B4-BE49-F238E27FC236}">
              <a16:creationId xmlns:a16="http://schemas.microsoft.com/office/drawing/2014/main" id="{D383C912-5B2B-4927-8BEA-BA4EB76CBB00}"/>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2" name="Line 18">
          <a:extLst>
            <a:ext uri="{FF2B5EF4-FFF2-40B4-BE49-F238E27FC236}">
              <a16:creationId xmlns:a16="http://schemas.microsoft.com/office/drawing/2014/main" id="{4D6976C7-AABC-421F-9D95-789705454707}"/>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3" name="Line 18">
          <a:extLst>
            <a:ext uri="{FF2B5EF4-FFF2-40B4-BE49-F238E27FC236}">
              <a16:creationId xmlns:a16="http://schemas.microsoft.com/office/drawing/2014/main" id="{F379C75B-B8D6-42B3-A517-493CF9E839F8}"/>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4" name="Line 18">
          <a:extLst>
            <a:ext uri="{FF2B5EF4-FFF2-40B4-BE49-F238E27FC236}">
              <a16:creationId xmlns:a16="http://schemas.microsoft.com/office/drawing/2014/main" id="{30AC38D8-6024-4A58-B358-E7B1C7B69CCB}"/>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5" name="Line 18">
          <a:extLst>
            <a:ext uri="{FF2B5EF4-FFF2-40B4-BE49-F238E27FC236}">
              <a16:creationId xmlns:a16="http://schemas.microsoft.com/office/drawing/2014/main" id="{BDF46D5C-538E-4140-859E-1D4F881AB32A}"/>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6" name="Line 18">
          <a:extLst>
            <a:ext uri="{FF2B5EF4-FFF2-40B4-BE49-F238E27FC236}">
              <a16:creationId xmlns:a16="http://schemas.microsoft.com/office/drawing/2014/main" id="{BC797373-DEBB-4ECB-A854-623C7D9768A5}"/>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7" name="Line 18">
          <a:extLst>
            <a:ext uri="{FF2B5EF4-FFF2-40B4-BE49-F238E27FC236}">
              <a16:creationId xmlns:a16="http://schemas.microsoft.com/office/drawing/2014/main" id="{7AD0EE96-1B61-412B-BDD5-B7C52FBB68C5}"/>
            </a:ext>
          </a:extLst>
        </xdr:cNvPr>
        <xdr:cNvSpPr>
          <a:spLocks noChangeShapeType="1"/>
        </xdr:cNvSpPr>
      </xdr:nvSpPr>
      <xdr:spPr bwMode="auto">
        <a:xfrm flipV="1">
          <a:off x="54380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8" name="Line 18">
          <a:extLst>
            <a:ext uri="{FF2B5EF4-FFF2-40B4-BE49-F238E27FC236}">
              <a16:creationId xmlns:a16="http://schemas.microsoft.com/office/drawing/2014/main" id="{3D879ABF-84DF-4218-99A9-E4D2C03F7D07}"/>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69" name="Line 18">
          <a:extLst>
            <a:ext uri="{FF2B5EF4-FFF2-40B4-BE49-F238E27FC236}">
              <a16:creationId xmlns:a16="http://schemas.microsoft.com/office/drawing/2014/main" id="{A2FCC9AD-4C64-466B-9389-E6608A03EEF1}"/>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70" name="Line 18">
          <a:extLst>
            <a:ext uri="{FF2B5EF4-FFF2-40B4-BE49-F238E27FC236}">
              <a16:creationId xmlns:a16="http://schemas.microsoft.com/office/drawing/2014/main" id="{2BE5D891-0E12-46AF-A09A-93E7855A8B0B}"/>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71" name="Line 18">
          <a:extLst>
            <a:ext uri="{FF2B5EF4-FFF2-40B4-BE49-F238E27FC236}">
              <a16:creationId xmlns:a16="http://schemas.microsoft.com/office/drawing/2014/main" id="{F8EF30CB-DA72-40E5-A901-432E87BBB04C}"/>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72" name="Line 18">
          <a:extLst>
            <a:ext uri="{FF2B5EF4-FFF2-40B4-BE49-F238E27FC236}">
              <a16:creationId xmlns:a16="http://schemas.microsoft.com/office/drawing/2014/main" id="{CE85DF4E-29AE-4191-9C7A-7C43C77CE862}"/>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73" name="Line 18">
          <a:extLst>
            <a:ext uri="{FF2B5EF4-FFF2-40B4-BE49-F238E27FC236}">
              <a16:creationId xmlns:a16="http://schemas.microsoft.com/office/drawing/2014/main" id="{A8AD909F-51C9-4C33-B86B-203CC697D7EF}"/>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74" name="Line 18">
          <a:extLst>
            <a:ext uri="{FF2B5EF4-FFF2-40B4-BE49-F238E27FC236}">
              <a16:creationId xmlns:a16="http://schemas.microsoft.com/office/drawing/2014/main" id="{6606931C-D920-4689-8A13-F67778F66592}"/>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75" name="Line 18">
          <a:extLst>
            <a:ext uri="{FF2B5EF4-FFF2-40B4-BE49-F238E27FC236}">
              <a16:creationId xmlns:a16="http://schemas.microsoft.com/office/drawing/2014/main" id="{60CF0264-8541-4C8D-8571-0D9212ADF774}"/>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7.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70F7DCB5-A013-4BF3-8B34-DA82D95E1755}"/>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2B6906EB-7009-4F34-847C-5235D8C38B64}"/>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56756F9F-1F71-4E06-9657-8145E1EEF364}"/>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ED93388E-A7EC-4F26-8DC5-F9C83716F948}"/>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114EA155-034A-4BF1-8845-E81172068D94}"/>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35595A39-6B4F-4A5D-B1AF-4C4406D309A4}"/>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29CA3177-BCB1-401B-B409-B358850132BA}"/>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0AF0D24-4171-4565-B1A0-E33E5F9EA6F9}"/>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JUNI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890BF5F4-938B-4CE9-9678-A0F01B6E49F5}"/>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CA69BEB1-B379-4D2D-A618-F7B3BD15727A}"/>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4DEC394B-D6A3-4B18-A3D9-362A33315F26}"/>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34AC5145-D728-41BA-8CFF-09FDF4981E38}"/>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E7C3FC9-FD9F-4C39-9F7E-AC52D27156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55909A4B-850A-41F2-A1BD-15FE8B489CBD}"/>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296F90DB-2BA6-4A4F-8F7E-C3AD55ECCC29}"/>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FAA7CD4C-2814-46D3-9060-1B7292E5F8D9}"/>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9ABB09D7-64FC-4A5D-B910-D9DD188DF59B}"/>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48D90163-5F65-4B8E-83E5-C24F723C0161}"/>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25161EC8-0208-4C72-A89E-D39F23E5D7E1}"/>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C565DC82-4A2B-4B03-839D-01405427F72F}"/>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9F7D026A-AC1B-44D0-B433-F507E7E8A602}"/>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9FF47FC8-032A-454B-8712-E04D3E844997}"/>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7687987F-348F-4594-BE1E-21A88E2C9E93}"/>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38099</xdr:rowOff>
    </xdr:from>
    <xdr:to>
      <xdr:col>22</xdr:col>
      <xdr:colOff>47625</xdr:colOff>
      <xdr:row>45</xdr:row>
      <xdr:rowOff>136072</xdr:rowOff>
    </xdr:to>
    <xdr:sp macro="" textlink="">
      <xdr:nvSpPr>
        <xdr:cNvPr id="25" name="Text Box 14">
          <a:extLst>
            <a:ext uri="{FF2B5EF4-FFF2-40B4-BE49-F238E27FC236}">
              <a16:creationId xmlns:a16="http://schemas.microsoft.com/office/drawing/2014/main" id="{D7C2BB6B-17C6-49E7-86E2-DD3F10D6074A}"/>
            </a:ext>
          </a:extLst>
        </xdr:cNvPr>
        <xdr:cNvSpPr txBox="1">
          <a:spLocks noChangeArrowheads="1"/>
        </xdr:cNvSpPr>
      </xdr:nvSpPr>
      <xdr:spPr bwMode="auto">
        <a:xfrm>
          <a:off x="0" y="89915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627771, 624222 -&gt; ORDER JUN'22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A881AED6-09E0-45FD-89BC-DCC9FEAC6CA3}"/>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B6BE1B1A-807D-438E-95CC-638002CC94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19</xdr:row>
      <xdr:rowOff>119251</xdr:rowOff>
    </xdr:from>
    <xdr:to>
      <xdr:col>5</xdr:col>
      <xdr:colOff>685524</xdr:colOff>
      <xdr:row>19</xdr:row>
      <xdr:rowOff>124159</xdr:rowOff>
    </xdr:to>
    <xdr:sp macro="" textlink="">
      <xdr:nvSpPr>
        <xdr:cNvPr id="28" name="Line 18">
          <a:extLst>
            <a:ext uri="{FF2B5EF4-FFF2-40B4-BE49-F238E27FC236}">
              <a16:creationId xmlns:a16="http://schemas.microsoft.com/office/drawing/2014/main" id="{C4DB7850-9E2C-4F92-869F-E9B49FD8DB11}"/>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29" name="Line 18">
          <a:extLst>
            <a:ext uri="{FF2B5EF4-FFF2-40B4-BE49-F238E27FC236}">
              <a16:creationId xmlns:a16="http://schemas.microsoft.com/office/drawing/2014/main" id="{058E6C20-7748-4218-8DFB-150A7293A18E}"/>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0" name="Line 18">
          <a:extLst>
            <a:ext uri="{FF2B5EF4-FFF2-40B4-BE49-F238E27FC236}">
              <a16:creationId xmlns:a16="http://schemas.microsoft.com/office/drawing/2014/main" id="{BC12ACCF-0DA1-41E9-9FBD-7DDF3D0713BF}"/>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1" name="Line 18">
          <a:extLst>
            <a:ext uri="{FF2B5EF4-FFF2-40B4-BE49-F238E27FC236}">
              <a16:creationId xmlns:a16="http://schemas.microsoft.com/office/drawing/2014/main" id="{25135EDE-D7C5-4B70-BE68-E10CF595246E}"/>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2" name="Line 18">
          <a:extLst>
            <a:ext uri="{FF2B5EF4-FFF2-40B4-BE49-F238E27FC236}">
              <a16:creationId xmlns:a16="http://schemas.microsoft.com/office/drawing/2014/main" id="{DD5F122F-D034-4D67-AE65-FEFE2363C730}"/>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3" name="Line 18">
          <a:extLst>
            <a:ext uri="{FF2B5EF4-FFF2-40B4-BE49-F238E27FC236}">
              <a16:creationId xmlns:a16="http://schemas.microsoft.com/office/drawing/2014/main" id="{25825DEE-E00F-47E9-995D-CEAD6827955D}"/>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4" name="Line 18">
          <a:extLst>
            <a:ext uri="{FF2B5EF4-FFF2-40B4-BE49-F238E27FC236}">
              <a16:creationId xmlns:a16="http://schemas.microsoft.com/office/drawing/2014/main" id="{00BFD75D-E8E2-4221-9675-AFD8D97D1EBE}"/>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5" name="Line 18">
          <a:extLst>
            <a:ext uri="{FF2B5EF4-FFF2-40B4-BE49-F238E27FC236}">
              <a16:creationId xmlns:a16="http://schemas.microsoft.com/office/drawing/2014/main" id="{74790DED-22FB-48ED-9DF8-15B6A7243169}"/>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6" name="Line 18">
          <a:extLst>
            <a:ext uri="{FF2B5EF4-FFF2-40B4-BE49-F238E27FC236}">
              <a16:creationId xmlns:a16="http://schemas.microsoft.com/office/drawing/2014/main" id="{96163456-AEDA-489D-8705-0420AF2B5289}"/>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7" name="Line 18">
          <a:extLst>
            <a:ext uri="{FF2B5EF4-FFF2-40B4-BE49-F238E27FC236}">
              <a16:creationId xmlns:a16="http://schemas.microsoft.com/office/drawing/2014/main" id="{B898D3D5-3F22-42F6-A461-DA6BC9CF4D70}"/>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8" name="Line 18">
          <a:extLst>
            <a:ext uri="{FF2B5EF4-FFF2-40B4-BE49-F238E27FC236}">
              <a16:creationId xmlns:a16="http://schemas.microsoft.com/office/drawing/2014/main" id="{DA63972D-59D4-4552-8F82-A4B36D72EC9C}"/>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39" name="Line 18">
          <a:extLst>
            <a:ext uri="{FF2B5EF4-FFF2-40B4-BE49-F238E27FC236}">
              <a16:creationId xmlns:a16="http://schemas.microsoft.com/office/drawing/2014/main" id="{39DC3750-41B0-4B9E-A023-415A944CDA32}"/>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0" name="Line 18">
          <a:extLst>
            <a:ext uri="{FF2B5EF4-FFF2-40B4-BE49-F238E27FC236}">
              <a16:creationId xmlns:a16="http://schemas.microsoft.com/office/drawing/2014/main" id="{0FE6E8E8-5590-4F44-B309-9B9F4417BEBC}"/>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1" name="Line 18">
          <a:extLst>
            <a:ext uri="{FF2B5EF4-FFF2-40B4-BE49-F238E27FC236}">
              <a16:creationId xmlns:a16="http://schemas.microsoft.com/office/drawing/2014/main" id="{2CDD9131-660C-4C6C-B8CF-8BCC647C8CFF}"/>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2" name="Line 18">
          <a:extLst>
            <a:ext uri="{FF2B5EF4-FFF2-40B4-BE49-F238E27FC236}">
              <a16:creationId xmlns:a16="http://schemas.microsoft.com/office/drawing/2014/main" id="{8CA99424-2867-4048-82D2-B055706BE763}"/>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43" name="Line 18">
          <a:extLst>
            <a:ext uri="{FF2B5EF4-FFF2-40B4-BE49-F238E27FC236}">
              <a16:creationId xmlns:a16="http://schemas.microsoft.com/office/drawing/2014/main" id="{9525B17D-C0ED-48EB-B748-87DF3E050DDC}"/>
            </a:ext>
          </a:extLst>
        </xdr:cNvPr>
        <xdr:cNvSpPr>
          <a:spLocks noChangeShapeType="1"/>
        </xdr:cNvSpPr>
      </xdr:nvSpPr>
      <xdr:spPr bwMode="auto">
        <a:xfrm flipV="1">
          <a:off x="5439628"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76" name="Line 18">
          <a:extLst>
            <a:ext uri="{FF2B5EF4-FFF2-40B4-BE49-F238E27FC236}">
              <a16:creationId xmlns:a16="http://schemas.microsoft.com/office/drawing/2014/main" id="{ADB11178-CC03-4452-AFD4-263666B6E9B9}"/>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77" name="Line 18">
          <a:extLst>
            <a:ext uri="{FF2B5EF4-FFF2-40B4-BE49-F238E27FC236}">
              <a16:creationId xmlns:a16="http://schemas.microsoft.com/office/drawing/2014/main" id="{0B2A9655-F037-49A6-99C8-B529B537A83E}"/>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78" name="Line 18">
          <a:extLst>
            <a:ext uri="{FF2B5EF4-FFF2-40B4-BE49-F238E27FC236}">
              <a16:creationId xmlns:a16="http://schemas.microsoft.com/office/drawing/2014/main" id="{C809DD28-A6CC-49AC-81E3-6452B0A47AC7}"/>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79" name="Line 18">
          <a:extLst>
            <a:ext uri="{FF2B5EF4-FFF2-40B4-BE49-F238E27FC236}">
              <a16:creationId xmlns:a16="http://schemas.microsoft.com/office/drawing/2014/main" id="{2C7B0300-2048-4EBB-9D72-31E5DB2AA94B}"/>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80" name="Line 18">
          <a:extLst>
            <a:ext uri="{FF2B5EF4-FFF2-40B4-BE49-F238E27FC236}">
              <a16:creationId xmlns:a16="http://schemas.microsoft.com/office/drawing/2014/main" id="{E472CC5E-1A68-49A4-8F11-E7B584858FEC}"/>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81" name="Line 18">
          <a:extLst>
            <a:ext uri="{FF2B5EF4-FFF2-40B4-BE49-F238E27FC236}">
              <a16:creationId xmlns:a16="http://schemas.microsoft.com/office/drawing/2014/main" id="{BC9E76AF-EB4F-4FE3-9C74-BD63AC6F095A}"/>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82" name="Line 18">
          <a:extLst>
            <a:ext uri="{FF2B5EF4-FFF2-40B4-BE49-F238E27FC236}">
              <a16:creationId xmlns:a16="http://schemas.microsoft.com/office/drawing/2014/main" id="{4A2225A9-B820-4785-B488-1A80F2066A53}"/>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83" name="Line 18">
          <a:extLst>
            <a:ext uri="{FF2B5EF4-FFF2-40B4-BE49-F238E27FC236}">
              <a16:creationId xmlns:a16="http://schemas.microsoft.com/office/drawing/2014/main" id="{6EE39FD2-2E7F-472B-9FEC-95AC4331AA10}"/>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84" name="Line 18">
          <a:extLst>
            <a:ext uri="{FF2B5EF4-FFF2-40B4-BE49-F238E27FC236}">
              <a16:creationId xmlns:a16="http://schemas.microsoft.com/office/drawing/2014/main" id="{8139D632-312B-4F83-A381-10BCC3677634}"/>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85" name="Line 18">
          <a:extLst>
            <a:ext uri="{FF2B5EF4-FFF2-40B4-BE49-F238E27FC236}">
              <a16:creationId xmlns:a16="http://schemas.microsoft.com/office/drawing/2014/main" id="{EBF6EF15-8383-4D37-BDD3-055CA339F10B}"/>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86" name="Line 18">
          <a:extLst>
            <a:ext uri="{FF2B5EF4-FFF2-40B4-BE49-F238E27FC236}">
              <a16:creationId xmlns:a16="http://schemas.microsoft.com/office/drawing/2014/main" id="{8FA828CD-F095-448B-8C66-5EC14A5CB1B5}"/>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87" name="Line 18">
          <a:extLst>
            <a:ext uri="{FF2B5EF4-FFF2-40B4-BE49-F238E27FC236}">
              <a16:creationId xmlns:a16="http://schemas.microsoft.com/office/drawing/2014/main" id="{C28EBB63-15BB-4D78-8EB6-3222877B3EEF}"/>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88" name="Line 18">
          <a:extLst>
            <a:ext uri="{FF2B5EF4-FFF2-40B4-BE49-F238E27FC236}">
              <a16:creationId xmlns:a16="http://schemas.microsoft.com/office/drawing/2014/main" id="{4C3CC1BA-72F1-425A-9675-86BDAC33E33D}"/>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89" name="Line 18">
          <a:extLst>
            <a:ext uri="{FF2B5EF4-FFF2-40B4-BE49-F238E27FC236}">
              <a16:creationId xmlns:a16="http://schemas.microsoft.com/office/drawing/2014/main" id="{6B105F6A-E24A-4B58-B118-180BAF2F84F0}"/>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90" name="Line 18">
          <a:extLst>
            <a:ext uri="{FF2B5EF4-FFF2-40B4-BE49-F238E27FC236}">
              <a16:creationId xmlns:a16="http://schemas.microsoft.com/office/drawing/2014/main" id="{47CC2D25-513A-4645-80D3-849A7CBEF36B}"/>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91" name="Line 18">
          <a:extLst>
            <a:ext uri="{FF2B5EF4-FFF2-40B4-BE49-F238E27FC236}">
              <a16:creationId xmlns:a16="http://schemas.microsoft.com/office/drawing/2014/main" id="{6458F9DC-2D21-43AF-B0FC-45FB4DC0E29D}"/>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92" name="Line 18">
          <a:extLst>
            <a:ext uri="{FF2B5EF4-FFF2-40B4-BE49-F238E27FC236}">
              <a16:creationId xmlns:a16="http://schemas.microsoft.com/office/drawing/2014/main" id="{8174599D-4E91-4869-B6AE-4D41BD2FA820}"/>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93" name="Line 18">
          <a:extLst>
            <a:ext uri="{FF2B5EF4-FFF2-40B4-BE49-F238E27FC236}">
              <a16:creationId xmlns:a16="http://schemas.microsoft.com/office/drawing/2014/main" id="{B59FB608-872B-4285-895C-1B216DB35FA1}"/>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94" name="Line 18">
          <a:extLst>
            <a:ext uri="{FF2B5EF4-FFF2-40B4-BE49-F238E27FC236}">
              <a16:creationId xmlns:a16="http://schemas.microsoft.com/office/drawing/2014/main" id="{FB414A2C-B130-4C18-8FEB-D547EAD6A3AE}"/>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95" name="Line 18">
          <a:extLst>
            <a:ext uri="{FF2B5EF4-FFF2-40B4-BE49-F238E27FC236}">
              <a16:creationId xmlns:a16="http://schemas.microsoft.com/office/drawing/2014/main" id="{99A9AFBD-BFC0-493D-BD9C-5A85DC91742A}"/>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96" name="Line 18">
          <a:extLst>
            <a:ext uri="{FF2B5EF4-FFF2-40B4-BE49-F238E27FC236}">
              <a16:creationId xmlns:a16="http://schemas.microsoft.com/office/drawing/2014/main" id="{FE70F921-02F9-4C8F-AFC7-7497CA94BB18}"/>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97" name="Line 18">
          <a:extLst>
            <a:ext uri="{FF2B5EF4-FFF2-40B4-BE49-F238E27FC236}">
              <a16:creationId xmlns:a16="http://schemas.microsoft.com/office/drawing/2014/main" id="{E0DE1752-16B5-4CEB-BAAB-EEA579762AB5}"/>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98" name="Line 18">
          <a:extLst>
            <a:ext uri="{FF2B5EF4-FFF2-40B4-BE49-F238E27FC236}">
              <a16:creationId xmlns:a16="http://schemas.microsoft.com/office/drawing/2014/main" id="{85B5994E-D882-4908-B754-1C52AB224123}"/>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99" name="Line 18">
          <a:extLst>
            <a:ext uri="{FF2B5EF4-FFF2-40B4-BE49-F238E27FC236}">
              <a16:creationId xmlns:a16="http://schemas.microsoft.com/office/drawing/2014/main" id="{72C63F97-0F6D-4EB1-BE7E-1C4B500B78C7}"/>
            </a:ext>
          </a:extLst>
        </xdr:cNvPr>
        <xdr:cNvSpPr>
          <a:spLocks noChangeShapeType="1"/>
        </xdr:cNvSpPr>
      </xdr:nvSpPr>
      <xdr:spPr bwMode="auto">
        <a:xfrm flipV="1">
          <a:off x="5439628"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0" name="Line 18">
          <a:extLst>
            <a:ext uri="{FF2B5EF4-FFF2-40B4-BE49-F238E27FC236}">
              <a16:creationId xmlns:a16="http://schemas.microsoft.com/office/drawing/2014/main" id="{DACA1E32-68BD-4A05-AAFD-F5BFC869A588}"/>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1" name="Line 18">
          <a:extLst>
            <a:ext uri="{FF2B5EF4-FFF2-40B4-BE49-F238E27FC236}">
              <a16:creationId xmlns:a16="http://schemas.microsoft.com/office/drawing/2014/main" id="{551ACA46-DFFA-4E19-94DE-DFFBA072DCF7}"/>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2" name="Line 18">
          <a:extLst>
            <a:ext uri="{FF2B5EF4-FFF2-40B4-BE49-F238E27FC236}">
              <a16:creationId xmlns:a16="http://schemas.microsoft.com/office/drawing/2014/main" id="{61E8A1EB-5C83-4F1B-9551-8BA2F42D965E}"/>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3" name="Line 18">
          <a:extLst>
            <a:ext uri="{FF2B5EF4-FFF2-40B4-BE49-F238E27FC236}">
              <a16:creationId xmlns:a16="http://schemas.microsoft.com/office/drawing/2014/main" id="{B5AF92FD-F92C-43BF-A6A6-86B52807A876}"/>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4" name="Line 18">
          <a:extLst>
            <a:ext uri="{FF2B5EF4-FFF2-40B4-BE49-F238E27FC236}">
              <a16:creationId xmlns:a16="http://schemas.microsoft.com/office/drawing/2014/main" id="{9095F451-1846-4900-9F43-4846FA03D7E4}"/>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5" name="Line 18">
          <a:extLst>
            <a:ext uri="{FF2B5EF4-FFF2-40B4-BE49-F238E27FC236}">
              <a16:creationId xmlns:a16="http://schemas.microsoft.com/office/drawing/2014/main" id="{971AA95C-3717-4889-8B7A-515D4896721B}"/>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6" name="Line 18">
          <a:extLst>
            <a:ext uri="{FF2B5EF4-FFF2-40B4-BE49-F238E27FC236}">
              <a16:creationId xmlns:a16="http://schemas.microsoft.com/office/drawing/2014/main" id="{D16ABFCB-B723-451E-98F2-942A50BB9045}"/>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7" name="Line 18">
          <a:extLst>
            <a:ext uri="{FF2B5EF4-FFF2-40B4-BE49-F238E27FC236}">
              <a16:creationId xmlns:a16="http://schemas.microsoft.com/office/drawing/2014/main" id="{7551043B-AA52-4506-80D7-E8BDD52E2334}"/>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8" name="Line 18">
          <a:extLst>
            <a:ext uri="{FF2B5EF4-FFF2-40B4-BE49-F238E27FC236}">
              <a16:creationId xmlns:a16="http://schemas.microsoft.com/office/drawing/2014/main" id="{051D03AA-5187-497C-ABB7-1E34615EB937}"/>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9" name="Line 18">
          <a:extLst>
            <a:ext uri="{FF2B5EF4-FFF2-40B4-BE49-F238E27FC236}">
              <a16:creationId xmlns:a16="http://schemas.microsoft.com/office/drawing/2014/main" id="{CD8582CB-4549-4348-AD77-9E4AF3325CFE}"/>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0" name="Line 18">
          <a:extLst>
            <a:ext uri="{FF2B5EF4-FFF2-40B4-BE49-F238E27FC236}">
              <a16:creationId xmlns:a16="http://schemas.microsoft.com/office/drawing/2014/main" id="{5D4A51CC-4D8F-42E7-952F-43772C5587A0}"/>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1" name="Line 18">
          <a:extLst>
            <a:ext uri="{FF2B5EF4-FFF2-40B4-BE49-F238E27FC236}">
              <a16:creationId xmlns:a16="http://schemas.microsoft.com/office/drawing/2014/main" id="{5B1C2736-0C84-4E4F-A80A-E2B51BBF45D2}"/>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2" name="Line 18">
          <a:extLst>
            <a:ext uri="{FF2B5EF4-FFF2-40B4-BE49-F238E27FC236}">
              <a16:creationId xmlns:a16="http://schemas.microsoft.com/office/drawing/2014/main" id="{D2784FC3-CCCE-4E5D-9E2F-1676D3AE3ED9}"/>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3" name="Line 18">
          <a:extLst>
            <a:ext uri="{FF2B5EF4-FFF2-40B4-BE49-F238E27FC236}">
              <a16:creationId xmlns:a16="http://schemas.microsoft.com/office/drawing/2014/main" id="{A8848238-7DF4-4625-8580-01A68FDD677B}"/>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4" name="Line 18">
          <a:extLst>
            <a:ext uri="{FF2B5EF4-FFF2-40B4-BE49-F238E27FC236}">
              <a16:creationId xmlns:a16="http://schemas.microsoft.com/office/drawing/2014/main" id="{C32ABC06-1906-4EE1-B20F-550F4F369A05}"/>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5" name="Line 18">
          <a:extLst>
            <a:ext uri="{FF2B5EF4-FFF2-40B4-BE49-F238E27FC236}">
              <a16:creationId xmlns:a16="http://schemas.microsoft.com/office/drawing/2014/main" id="{6D6BE080-4597-4654-A5F7-8CF0F522E088}"/>
            </a:ext>
          </a:extLst>
        </xdr:cNvPr>
        <xdr:cNvSpPr>
          <a:spLocks noChangeShapeType="1"/>
        </xdr:cNvSpPr>
      </xdr:nvSpPr>
      <xdr:spPr bwMode="auto">
        <a:xfrm flipV="1">
          <a:off x="54380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16" name="Line 18">
          <a:extLst>
            <a:ext uri="{FF2B5EF4-FFF2-40B4-BE49-F238E27FC236}">
              <a16:creationId xmlns:a16="http://schemas.microsoft.com/office/drawing/2014/main" id="{B9D0DFFE-B12F-493B-B94C-444981C29E05}"/>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17" name="Line 18">
          <a:extLst>
            <a:ext uri="{FF2B5EF4-FFF2-40B4-BE49-F238E27FC236}">
              <a16:creationId xmlns:a16="http://schemas.microsoft.com/office/drawing/2014/main" id="{2D9249AB-6594-4FBB-B8C9-AE00AEFBBCE5}"/>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18" name="Line 18">
          <a:extLst>
            <a:ext uri="{FF2B5EF4-FFF2-40B4-BE49-F238E27FC236}">
              <a16:creationId xmlns:a16="http://schemas.microsoft.com/office/drawing/2014/main" id="{005C69CC-76E7-4BD9-9608-56B9CE153F75}"/>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19" name="Line 18">
          <a:extLst>
            <a:ext uri="{FF2B5EF4-FFF2-40B4-BE49-F238E27FC236}">
              <a16:creationId xmlns:a16="http://schemas.microsoft.com/office/drawing/2014/main" id="{D531D768-D676-4DC2-98C5-676750403DAA}"/>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20" name="Line 18">
          <a:extLst>
            <a:ext uri="{FF2B5EF4-FFF2-40B4-BE49-F238E27FC236}">
              <a16:creationId xmlns:a16="http://schemas.microsoft.com/office/drawing/2014/main" id="{4011ED90-EC15-453A-A503-FFFBFECD95AA}"/>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21" name="Line 18">
          <a:extLst>
            <a:ext uri="{FF2B5EF4-FFF2-40B4-BE49-F238E27FC236}">
              <a16:creationId xmlns:a16="http://schemas.microsoft.com/office/drawing/2014/main" id="{1EF2FA00-AB3E-4961-9CA5-B54FB3AA86FD}"/>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22" name="Line 18">
          <a:extLst>
            <a:ext uri="{FF2B5EF4-FFF2-40B4-BE49-F238E27FC236}">
              <a16:creationId xmlns:a16="http://schemas.microsoft.com/office/drawing/2014/main" id="{9935F676-B04E-445B-9522-C43A7321E17A}"/>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23" name="Line 18">
          <a:extLst>
            <a:ext uri="{FF2B5EF4-FFF2-40B4-BE49-F238E27FC236}">
              <a16:creationId xmlns:a16="http://schemas.microsoft.com/office/drawing/2014/main" id="{602ADB5D-A746-491E-AF67-22E9A660DAB0}"/>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24" name="Line 18">
          <a:extLst>
            <a:ext uri="{FF2B5EF4-FFF2-40B4-BE49-F238E27FC236}">
              <a16:creationId xmlns:a16="http://schemas.microsoft.com/office/drawing/2014/main" id="{706FAE01-9CD4-419A-A0A6-732E3E080C51}"/>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25" name="Line 18">
          <a:extLst>
            <a:ext uri="{FF2B5EF4-FFF2-40B4-BE49-F238E27FC236}">
              <a16:creationId xmlns:a16="http://schemas.microsoft.com/office/drawing/2014/main" id="{A3FCEE1A-F58D-4A17-8400-92B22C9F154A}"/>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26" name="Line 18">
          <a:extLst>
            <a:ext uri="{FF2B5EF4-FFF2-40B4-BE49-F238E27FC236}">
              <a16:creationId xmlns:a16="http://schemas.microsoft.com/office/drawing/2014/main" id="{A38FC98D-D728-46D3-A5E8-A22BEB7B4D66}"/>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27" name="Line 18">
          <a:extLst>
            <a:ext uri="{FF2B5EF4-FFF2-40B4-BE49-F238E27FC236}">
              <a16:creationId xmlns:a16="http://schemas.microsoft.com/office/drawing/2014/main" id="{4054E11E-DE67-4FE7-9CCC-D01868624258}"/>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28" name="Line 18">
          <a:extLst>
            <a:ext uri="{FF2B5EF4-FFF2-40B4-BE49-F238E27FC236}">
              <a16:creationId xmlns:a16="http://schemas.microsoft.com/office/drawing/2014/main" id="{DBAB2687-A7BE-4887-A0F1-BA5E2B9BB003}"/>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29" name="Line 18">
          <a:extLst>
            <a:ext uri="{FF2B5EF4-FFF2-40B4-BE49-F238E27FC236}">
              <a16:creationId xmlns:a16="http://schemas.microsoft.com/office/drawing/2014/main" id="{E68998B7-DE26-4032-918A-DEDF43B76B06}"/>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30" name="Line 18">
          <a:extLst>
            <a:ext uri="{FF2B5EF4-FFF2-40B4-BE49-F238E27FC236}">
              <a16:creationId xmlns:a16="http://schemas.microsoft.com/office/drawing/2014/main" id="{FDCDBC02-A500-47D2-8897-ECC6BE3D2749}"/>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31" name="Line 18">
          <a:extLst>
            <a:ext uri="{FF2B5EF4-FFF2-40B4-BE49-F238E27FC236}">
              <a16:creationId xmlns:a16="http://schemas.microsoft.com/office/drawing/2014/main" id="{E6844618-1E7B-4F3B-B6FE-8171211367BF}"/>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32" name="Line 18">
          <a:extLst>
            <a:ext uri="{FF2B5EF4-FFF2-40B4-BE49-F238E27FC236}">
              <a16:creationId xmlns:a16="http://schemas.microsoft.com/office/drawing/2014/main" id="{0D2A7E9F-27AE-498D-841C-2BE8E6CBEB98}"/>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33" name="Line 18">
          <a:extLst>
            <a:ext uri="{FF2B5EF4-FFF2-40B4-BE49-F238E27FC236}">
              <a16:creationId xmlns:a16="http://schemas.microsoft.com/office/drawing/2014/main" id="{D5F14B41-DA7E-4EC6-AF48-32BF46E26093}"/>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34" name="Line 18">
          <a:extLst>
            <a:ext uri="{FF2B5EF4-FFF2-40B4-BE49-F238E27FC236}">
              <a16:creationId xmlns:a16="http://schemas.microsoft.com/office/drawing/2014/main" id="{15CA5425-F4DE-460A-B567-D9FFF01B5593}"/>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35" name="Line 18">
          <a:extLst>
            <a:ext uri="{FF2B5EF4-FFF2-40B4-BE49-F238E27FC236}">
              <a16:creationId xmlns:a16="http://schemas.microsoft.com/office/drawing/2014/main" id="{3722B075-E3DB-4003-85E2-17E81E77EBE9}"/>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36" name="Line 18">
          <a:extLst>
            <a:ext uri="{FF2B5EF4-FFF2-40B4-BE49-F238E27FC236}">
              <a16:creationId xmlns:a16="http://schemas.microsoft.com/office/drawing/2014/main" id="{735BCC28-35DF-43E6-8F8D-CFF8C2203C7D}"/>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37" name="Line 18">
          <a:extLst>
            <a:ext uri="{FF2B5EF4-FFF2-40B4-BE49-F238E27FC236}">
              <a16:creationId xmlns:a16="http://schemas.microsoft.com/office/drawing/2014/main" id="{EFFF94BF-5768-4559-AB58-743E68983D9E}"/>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38" name="Line 18">
          <a:extLst>
            <a:ext uri="{FF2B5EF4-FFF2-40B4-BE49-F238E27FC236}">
              <a16:creationId xmlns:a16="http://schemas.microsoft.com/office/drawing/2014/main" id="{36AAAD9A-EB97-4663-81C0-6F9357F10BBF}"/>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39" name="Line 18">
          <a:extLst>
            <a:ext uri="{FF2B5EF4-FFF2-40B4-BE49-F238E27FC236}">
              <a16:creationId xmlns:a16="http://schemas.microsoft.com/office/drawing/2014/main" id="{6EBB5C3E-1595-4DE9-94DF-A83F139738D6}"/>
            </a:ext>
          </a:extLst>
        </xdr:cNvPr>
        <xdr:cNvSpPr>
          <a:spLocks noChangeShapeType="1"/>
        </xdr:cNvSpPr>
      </xdr:nvSpPr>
      <xdr:spPr bwMode="auto">
        <a:xfrm flipV="1">
          <a:off x="5438041"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8.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C0911BF7-FD1C-474D-9323-52144E8674DA}"/>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2A031F2A-DD3B-458A-A25E-E82B75E36452}"/>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EFCFA017-8D35-4728-97CE-55D234FEECD6}"/>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6D911FF0-54D2-42D6-A441-29D442AEBC81}"/>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C356F30D-48E7-417A-B4EE-85EF80B41A44}"/>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4E679D7-0E63-4EEB-8F67-A02C79F7A4F3}"/>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F4014450-0DE4-41AA-AC10-F9D98C145B7F}"/>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311545E0-8F6C-4AE9-8A02-BE635519424C}"/>
            </a:ext>
          </a:extLst>
        </xdr:cNvPr>
        <xdr:cNvSpPr txBox="1">
          <a:spLocks noChangeArrowheads="1"/>
        </xdr:cNvSpPr>
      </xdr:nvSpPr>
      <xdr:spPr bwMode="auto">
        <a:xfrm>
          <a:off x="119768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JUNI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DEAC8C1E-CF1E-4BB8-A1C4-ADFCB839EC87}"/>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F98608E0-5A3E-40E9-96E6-D31003AC60A4}"/>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B80F12EF-D21F-49DE-9166-D6692B21B7BE}"/>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BFD72A6F-1F21-438D-B4E1-AF59E7C316A8}"/>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F641CAAC-8A84-4855-AC3D-396441C0B8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14A95799-1619-499E-914C-EBDCD21C3EC2}"/>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A7795E25-79DA-4F27-82DC-E1D297385CA9}"/>
            </a:ext>
          </a:extLst>
        </xdr:cNvPr>
        <xdr:cNvSpPr>
          <a:spLocks noChangeShapeType="1"/>
        </xdr:cNvSpPr>
      </xdr:nvSpPr>
      <xdr:spPr bwMode="auto">
        <a:xfrm flipV="1">
          <a:off x="50514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1A1F0A9-202E-462D-A2A5-6A56640BE238}"/>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AA9D5CCD-8B57-43B8-B121-568AAF0AF703}"/>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EB1C76FE-A125-4F59-A061-559660F47196}"/>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2B126E76-6836-45F4-9B6B-5A7EEF5806F9}"/>
            </a:ext>
          </a:extLst>
        </xdr:cNvPr>
        <xdr:cNvSpPr>
          <a:spLocks noChangeShapeType="1"/>
        </xdr:cNvSpPr>
      </xdr:nvSpPr>
      <xdr:spPr bwMode="auto">
        <a:xfrm flipV="1">
          <a:off x="65817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E4B44BEE-85A3-4611-9F77-F7FC8E842C07}"/>
            </a:ext>
          </a:extLst>
        </xdr:cNvPr>
        <xdr:cNvSpPr>
          <a:spLocks noChangeShapeType="1"/>
        </xdr:cNvSpPr>
      </xdr:nvSpPr>
      <xdr:spPr bwMode="auto">
        <a:xfrm flipV="1">
          <a:off x="48418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351E785A-9B00-4FAD-B10B-3C9170D7416A}"/>
            </a:ext>
          </a:extLst>
        </xdr:cNvPr>
        <xdr:cNvSpPr>
          <a:spLocks noChangeShapeType="1"/>
        </xdr:cNvSpPr>
      </xdr:nvSpPr>
      <xdr:spPr bwMode="auto">
        <a:xfrm flipV="1">
          <a:off x="67818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A51D66CA-824D-4D64-AE50-A24106430A68}"/>
            </a:ext>
          </a:extLst>
        </xdr:cNvPr>
        <xdr:cNvSpPr>
          <a:spLocks noChangeShapeType="1"/>
        </xdr:cNvSpPr>
      </xdr:nvSpPr>
      <xdr:spPr bwMode="auto">
        <a:xfrm flipV="1">
          <a:off x="76073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BE8147C9-3B73-4516-84D3-70914AC14AF1}"/>
            </a:ext>
          </a:extLst>
        </xdr:cNvPr>
        <xdr:cNvSpPr>
          <a:spLocks noChangeShapeType="1"/>
        </xdr:cNvSpPr>
      </xdr:nvSpPr>
      <xdr:spPr bwMode="auto">
        <a:xfrm flipV="1">
          <a:off x="78359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44</xdr:row>
      <xdr:rowOff>38099</xdr:rowOff>
    </xdr:from>
    <xdr:to>
      <xdr:col>22</xdr:col>
      <xdr:colOff>47625</xdr:colOff>
      <xdr:row>49</xdr:row>
      <xdr:rowOff>136072</xdr:rowOff>
    </xdr:to>
    <xdr:sp macro="" textlink="">
      <xdr:nvSpPr>
        <xdr:cNvPr id="25" name="Text Box 14">
          <a:extLst>
            <a:ext uri="{FF2B5EF4-FFF2-40B4-BE49-F238E27FC236}">
              <a16:creationId xmlns:a16="http://schemas.microsoft.com/office/drawing/2014/main" id="{A7C0E80F-B55B-4336-A500-3E69BA3A1D56}"/>
            </a:ext>
          </a:extLst>
        </xdr:cNvPr>
        <xdr:cNvSpPr txBox="1">
          <a:spLocks noChangeArrowheads="1"/>
        </xdr:cNvSpPr>
      </xdr:nvSpPr>
      <xdr:spPr bwMode="auto">
        <a:xfrm>
          <a:off x="0" y="7785099"/>
          <a:ext cx="136747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627771, 624222 -&gt; ORDER JUN'22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F6C2CA5B-3D56-4828-8A27-8265E428647F}"/>
            </a:ext>
          </a:extLst>
        </xdr:cNvPr>
        <xdr:cNvSpPr txBox="1">
          <a:spLocks noChangeArrowheads="1"/>
        </xdr:cNvSpPr>
      </xdr:nvSpPr>
      <xdr:spPr bwMode="auto">
        <a:xfrm>
          <a:off x="98425" y="428625"/>
          <a:ext cx="39020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B7865D7E-C358-40C7-9586-CBC912BCD8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108" name="Line 18">
          <a:extLst>
            <a:ext uri="{FF2B5EF4-FFF2-40B4-BE49-F238E27FC236}">
              <a16:creationId xmlns:a16="http://schemas.microsoft.com/office/drawing/2014/main" id="{9B03FCB5-7C63-4ADF-A2B4-B53E3B7069AB}"/>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9" name="Line 18">
          <a:extLst>
            <a:ext uri="{FF2B5EF4-FFF2-40B4-BE49-F238E27FC236}">
              <a16:creationId xmlns:a16="http://schemas.microsoft.com/office/drawing/2014/main" id="{4203E499-56B4-4EA7-BDFC-2BED5FC70DCC}"/>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0" name="Line 18">
          <a:extLst>
            <a:ext uri="{FF2B5EF4-FFF2-40B4-BE49-F238E27FC236}">
              <a16:creationId xmlns:a16="http://schemas.microsoft.com/office/drawing/2014/main" id="{62A379F9-B4F2-49E0-833C-F16AB927D98B}"/>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1" name="Line 18">
          <a:extLst>
            <a:ext uri="{FF2B5EF4-FFF2-40B4-BE49-F238E27FC236}">
              <a16:creationId xmlns:a16="http://schemas.microsoft.com/office/drawing/2014/main" id="{A2598A0A-B4F7-4C59-9A61-2B56501F7289}"/>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2" name="Line 18">
          <a:extLst>
            <a:ext uri="{FF2B5EF4-FFF2-40B4-BE49-F238E27FC236}">
              <a16:creationId xmlns:a16="http://schemas.microsoft.com/office/drawing/2014/main" id="{D23123E7-218F-47E6-94D1-BFE9ACA5B24B}"/>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3" name="Line 18">
          <a:extLst>
            <a:ext uri="{FF2B5EF4-FFF2-40B4-BE49-F238E27FC236}">
              <a16:creationId xmlns:a16="http://schemas.microsoft.com/office/drawing/2014/main" id="{2BEAD630-73C4-4167-B6F8-9849AF27C566}"/>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4" name="Line 18">
          <a:extLst>
            <a:ext uri="{FF2B5EF4-FFF2-40B4-BE49-F238E27FC236}">
              <a16:creationId xmlns:a16="http://schemas.microsoft.com/office/drawing/2014/main" id="{43EB1B8C-1745-4BE2-9311-5EC8122BD35C}"/>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5" name="Line 18">
          <a:extLst>
            <a:ext uri="{FF2B5EF4-FFF2-40B4-BE49-F238E27FC236}">
              <a16:creationId xmlns:a16="http://schemas.microsoft.com/office/drawing/2014/main" id="{63809FF1-F34F-495B-A4F4-B53C584E1EFA}"/>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6" name="Line 18">
          <a:extLst>
            <a:ext uri="{FF2B5EF4-FFF2-40B4-BE49-F238E27FC236}">
              <a16:creationId xmlns:a16="http://schemas.microsoft.com/office/drawing/2014/main" id="{A163D81E-804C-45E6-803E-123730F043AF}"/>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7" name="Line 18">
          <a:extLst>
            <a:ext uri="{FF2B5EF4-FFF2-40B4-BE49-F238E27FC236}">
              <a16:creationId xmlns:a16="http://schemas.microsoft.com/office/drawing/2014/main" id="{C97D3B3D-C4A5-47AD-AFAC-135204364DF9}"/>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8" name="Line 18">
          <a:extLst>
            <a:ext uri="{FF2B5EF4-FFF2-40B4-BE49-F238E27FC236}">
              <a16:creationId xmlns:a16="http://schemas.microsoft.com/office/drawing/2014/main" id="{68483C1F-5800-457D-8759-332AEF39A19D}"/>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9" name="Line 18">
          <a:extLst>
            <a:ext uri="{FF2B5EF4-FFF2-40B4-BE49-F238E27FC236}">
              <a16:creationId xmlns:a16="http://schemas.microsoft.com/office/drawing/2014/main" id="{9057E217-4463-49CA-9E1C-E27E6F7333AF}"/>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0" name="Line 18">
          <a:extLst>
            <a:ext uri="{FF2B5EF4-FFF2-40B4-BE49-F238E27FC236}">
              <a16:creationId xmlns:a16="http://schemas.microsoft.com/office/drawing/2014/main" id="{DA11D8CD-6B06-4DEC-9ABA-340E32B220DF}"/>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1" name="Line 18">
          <a:extLst>
            <a:ext uri="{FF2B5EF4-FFF2-40B4-BE49-F238E27FC236}">
              <a16:creationId xmlns:a16="http://schemas.microsoft.com/office/drawing/2014/main" id="{620979BF-E451-4C14-AE8B-E65F89B5CCF2}"/>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2" name="Line 18">
          <a:extLst>
            <a:ext uri="{FF2B5EF4-FFF2-40B4-BE49-F238E27FC236}">
              <a16:creationId xmlns:a16="http://schemas.microsoft.com/office/drawing/2014/main" id="{2FADBAA5-A69F-4380-BCDD-E17ADDBD8715}"/>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3" name="Line 18">
          <a:extLst>
            <a:ext uri="{FF2B5EF4-FFF2-40B4-BE49-F238E27FC236}">
              <a16:creationId xmlns:a16="http://schemas.microsoft.com/office/drawing/2014/main" id="{B6B8AFD1-55D7-4B5D-BBAB-C0A69243771E}"/>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4" name="Line 18">
          <a:extLst>
            <a:ext uri="{FF2B5EF4-FFF2-40B4-BE49-F238E27FC236}">
              <a16:creationId xmlns:a16="http://schemas.microsoft.com/office/drawing/2014/main" id="{36B26667-3539-4A90-900C-1263375A2AF4}"/>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5" name="Line 18">
          <a:extLst>
            <a:ext uri="{FF2B5EF4-FFF2-40B4-BE49-F238E27FC236}">
              <a16:creationId xmlns:a16="http://schemas.microsoft.com/office/drawing/2014/main" id="{004AE4CC-471A-4048-8586-C09E2A8FB3D5}"/>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6" name="Line 18">
          <a:extLst>
            <a:ext uri="{FF2B5EF4-FFF2-40B4-BE49-F238E27FC236}">
              <a16:creationId xmlns:a16="http://schemas.microsoft.com/office/drawing/2014/main" id="{AF8C7670-CEBB-488E-8489-D2712D4CA42C}"/>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7" name="Line 18">
          <a:extLst>
            <a:ext uri="{FF2B5EF4-FFF2-40B4-BE49-F238E27FC236}">
              <a16:creationId xmlns:a16="http://schemas.microsoft.com/office/drawing/2014/main" id="{9B00903F-5A30-4F21-A5DC-B5762D72A3DF}"/>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8" name="Line 18">
          <a:extLst>
            <a:ext uri="{FF2B5EF4-FFF2-40B4-BE49-F238E27FC236}">
              <a16:creationId xmlns:a16="http://schemas.microsoft.com/office/drawing/2014/main" id="{BB68603A-0AF9-4D5A-A4AD-07D6D1B8FBFB}"/>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9" name="Line 18">
          <a:extLst>
            <a:ext uri="{FF2B5EF4-FFF2-40B4-BE49-F238E27FC236}">
              <a16:creationId xmlns:a16="http://schemas.microsoft.com/office/drawing/2014/main" id="{BFFF2F20-7D48-40A7-BA6A-F8C4B05A9C87}"/>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0" name="Line 18">
          <a:extLst>
            <a:ext uri="{FF2B5EF4-FFF2-40B4-BE49-F238E27FC236}">
              <a16:creationId xmlns:a16="http://schemas.microsoft.com/office/drawing/2014/main" id="{BE96C07C-C983-4AE3-9D98-0FDDD804C1E4}"/>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1" name="Line 18">
          <a:extLst>
            <a:ext uri="{FF2B5EF4-FFF2-40B4-BE49-F238E27FC236}">
              <a16:creationId xmlns:a16="http://schemas.microsoft.com/office/drawing/2014/main" id="{B2D3B69E-C9C3-45F8-8272-48115C8A21B7}"/>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2" name="Line 18">
          <a:extLst>
            <a:ext uri="{FF2B5EF4-FFF2-40B4-BE49-F238E27FC236}">
              <a16:creationId xmlns:a16="http://schemas.microsoft.com/office/drawing/2014/main" id="{FE370052-2286-4734-B80F-9087DAF7B83F}"/>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3" name="Line 18">
          <a:extLst>
            <a:ext uri="{FF2B5EF4-FFF2-40B4-BE49-F238E27FC236}">
              <a16:creationId xmlns:a16="http://schemas.microsoft.com/office/drawing/2014/main" id="{A70397EC-1887-45FA-9DA6-D3B3B992B0C0}"/>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4" name="Line 18">
          <a:extLst>
            <a:ext uri="{FF2B5EF4-FFF2-40B4-BE49-F238E27FC236}">
              <a16:creationId xmlns:a16="http://schemas.microsoft.com/office/drawing/2014/main" id="{F395B291-C1EB-4599-AA8D-02797847CCE7}"/>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5" name="Line 18">
          <a:extLst>
            <a:ext uri="{FF2B5EF4-FFF2-40B4-BE49-F238E27FC236}">
              <a16:creationId xmlns:a16="http://schemas.microsoft.com/office/drawing/2014/main" id="{C1AE85E4-30F7-4494-AC1B-52AFA711D77B}"/>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6" name="Line 18">
          <a:extLst>
            <a:ext uri="{FF2B5EF4-FFF2-40B4-BE49-F238E27FC236}">
              <a16:creationId xmlns:a16="http://schemas.microsoft.com/office/drawing/2014/main" id="{EA22E290-3807-4F70-8500-A4FE00BB6D2B}"/>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7" name="Line 18">
          <a:extLst>
            <a:ext uri="{FF2B5EF4-FFF2-40B4-BE49-F238E27FC236}">
              <a16:creationId xmlns:a16="http://schemas.microsoft.com/office/drawing/2014/main" id="{EE6FE000-D36B-46EC-8CEF-720168DF8C3F}"/>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8" name="Line 18">
          <a:extLst>
            <a:ext uri="{FF2B5EF4-FFF2-40B4-BE49-F238E27FC236}">
              <a16:creationId xmlns:a16="http://schemas.microsoft.com/office/drawing/2014/main" id="{59ACAA60-C02A-4E92-A8EE-5D3C437B248E}"/>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9" name="Line 18">
          <a:extLst>
            <a:ext uri="{FF2B5EF4-FFF2-40B4-BE49-F238E27FC236}">
              <a16:creationId xmlns:a16="http://schemas.microsoft.com/office/drawing/2014/main" id="{7A6F59CD-4B89-4AFC-829F-0C5258EDBD9F}"/>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0" name="Line 18">
          <a:extLst>
            <a:ext uri="{FF2B5EF4-FFF2-40B4-BE49-F238E27FC236}">
              <a16:creationId xmlns:a16="http://schemas.microsoft.com/office/drawing/2014/main" id="{8F071DBB-E3F3-47B7-91EB-71DEC21FFE1B}"/>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1" name="Line 18">
          <a:extLst>
            <a:ext uri="{FF2B5EF4-FFF2-40B4-BE49-F238E27FC236}">
              <a16:creationId xmlns:a16="http://schemas.microsoft.com/office/drawing/2014/main" id="{E3AE3800-3620-4DFB-A8C4-CF8AD9C351FD}"/>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2" name="Line 18">
          <a:extLst>
            <a:ext uri="{FF2B5EF4-FFF2-40B4-BE49-F238E27FC236}">
              <a16:creationId xmlns:a16="http://schemas.microsoft.com/office/drawing/2014/main" id="{3786ED9A-4C5F-4F78-8D63-2115E136A0B1}"/>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3" name="Line 18">
          <a:extLst>
            <a:ext uri="{FF2B5EF4-FFF2-40B4-BE49-F238E27FC236}">
              <a16:creationId xmlns:a16="http://schemas.microsoft.com/office/drawing/2014/main" id="{07DFC9A5-83C5-43D9-AC2E-4DE36ED0D7BF}"/>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4" name="Line 18">
          <a:extLst>
            <a:ext uri="{FF2B5EF4-FFF2-40B4-BE49-F238E27FC236}">
              <a16:creationId xmlns:a16="http://schemas.microsoft.com/office/drawing/2014/main" id="{32502693-9171-4BF9-AAA6-AB80E05C5B44}"/>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5" name="Line 18">
          <a:extLst>
            <a:ext uri="{FF2B5EF4-FFF2-40B4-BE49-F238E27FC236}">
              <a16:creationId xmlns:a16="http://schemas.microsoft.com/office/drawing/2014/main" id="{6883A7F2-DD68-4E85-94C0-A41A5D9EF634}"/>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6" name="Line 18">
          <a:extLst>
            <a:ext uri="{FF2B5EF4-FFF2-40B4-BE49-F238E27FC236}">
              <a16:creationId xmlns:a16="http://schemas.microsoft.com/office/drawing/2014/main" id="{E2115F90-8992-44D1-B192-70079591188B}"/>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7" name="Line 18">
          <a:extLst>
            <a:ext uri="{FF2B5EF4-FFF2-40B4-BE49-F238E27FC236}">
              <a16:creationId xmlns:a16="http://schemas.microsoft.com/office/drawing/2014/main" id="{70192765-785D-4DFC-A929-999BD2DB042F}"/>
            </a:ext>
          </a:extLst>
        </xdr:cNvPr>
        <xdr:cNvSpPr>
          <a:spLocks noChangeShapeType="1"/>
        </xdr:cNvSpPr>
      </xdr:nvSpPr>
      <xdr:spPr bwMode="auto">
        <a:xfrm flipV="1">
          <a:off x="5438041"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48" name="Line 18">
          <a:extLst>
            <a:ext uri="{FF2B5EF4-FFF2-40B4-BE49-F238E27FC236}">
              <a16:creationId xmlns:a16="http://schemas.microsoft.com/office/drawing/2014/main" id="{A6B00311-9890-42AA-96DD-DFF0B69352B9}"/>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49" name="Line 18">
          <a:extLst>
            <a:ext uri="{FF2B5EF4-FFF2-40B4-BE49-F238E27FC236}">
              <a16:creationId xmlns:a16="http://schemas.microsoft.com/office/drawing/2014/main" id="{08487E95-D6A5-435E-A78A-CEBDCEE88B03}"/>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50" name="Line 18">
          <a:extLst>
            <a:ext uri="{FF2B5EF4-FFF2-40B4-BE49-F238E27FC236}">
              <a16:creationId xmlns:a16="http://schemas.microsoft.com/office/drawing/2014/main" id="{63A25BB6-BFFD-4E9F-AE85-C5F123C75428}"/>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51" name="Line 18">
          <a:extLst>
            <a:ext uri="{FF2B5EF4-FFF2-40B4-BE49-F238E27FC236}">
              <a16:creationId xmlns:a16="http://schemas.microsoft.com/office/drawing/2014/main" id="{65158803-99B8-47F7-B5BD-4B79CB74B240}"/>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52" name="Line 18">
          <a:extLst>
            <a:ext uri="{FF2B5EF4-FFF2-40B4-BE49-F238E27FC236}">
              <a16:creationId xmlns:a16="http://schemas.microsoft.com/office/drawing/2014/main" id="{EFBFBD9D-D1A9-4F8A-8077-8357D0C4BB93}"/>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53" name="Line 18">
          <a:extLst>
            <a:ext uri="{FF2B5EF4-FFF2-40B4-BE49-F238E27FC236}">
              <a16:creationId xmlns:a16="http://schemas.microsoft.com/office/drawing/2014/main" id="{981D660E-23E2-4C6D-84CD-DD785B81CFE7}"/>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54" name="Line 18">
          <a:extLst>
            <a:ext uri="{FF2B5EF4-FFF2-40B4-BE49-F238E27FC236}">
              <a16:creationId xmlns:a16="http://schemas.microsoft.com/office/drawing/2014/main" id="{0D8027B5-ACDB-4986-B0DA-E0AF0A27C96E}"/>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55" name="Line 18">
          <a:extLst>
            <a:ext uri="{FF2B5EF4-FFF2-40B4-BE49-F238E27FC236}">
              <a16:creationId xmlns:a16="http://schemas.microsoft.com/office/drawing/2014/main" id="{11C5F1B5-9270-4785-BD9B-264731B56CE2}"/>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56" name="Line 18">
          <a:extLst>
            <a:ext uri="{FF2B5EF4-FFF2-40B4-BE49-F238E27FC236}">
              <a16:creationId xmlns:a16="http://schemas.microsoft.com/office/drawing/2014/main" id="{FAAD9153-AD3F-460D-A3DC-CC28F0C96F2B}"/>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57" name="Line 18">
          <a:extLst>
            <a:ext uri="{FF2B5EF4-FFF2-40B4-BE49-F238E27FC236}">
              <a16:creationId xmlns:a16="http://schemas.microsoft.com/office/drawing/2014/main" id="{261536BF-E951-4C6F-BBF4-A77185D4C1C3}"/>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58" name="Line 18">
          <a:extLst>
            <a:ext uri="{FF2B5EF4-FFF2-40B4-BE49-F238E27FC236}">
              <a16:creationId xmlns:a16="http://schemas.microsoft.com/office/drawing/2014/main" id="{447377D3-B2EF-499A-8969-349CA0F011BB}"/>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59" name="Line 18">
          <a:extLst>
            <a:ext uri="{FF2B5EF4-FFF2-40B4-BE49-F238E27FC236}">
              <a16:creationId xmlns:a16="http://schemas.microsoft.com/office/drawing/2014/main" id="{39B4E5BD-E505-4DD7-91A3-087335264A0F}"/>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60" name="Line 18">
          <a:extLst>
            <a:ext uri="{FF2B5EF4-FFF2-40B4-BE49-F238E27FC236}">
              <a16:creationId xmlns:a16="http://schemas.microsoft.com/office/drawing/2014/main" id="{6ACD525B-CC30-4A6C-840B-6AED68FCC146}"/>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61" name="Line 18">
          <a:extLst>
            <a:ext uri="{FF2B5EF4-FFF2-40B4-BE49-F238E27FC236}">
              <a16:creationId xmlns:a16="http://schemas.microsoft.com/office/drawing/2014/main" id="{0D677B35-8B44-4EEC-A2D8-CD3FBCF367BC}"/>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62" name="Line 18">
          <a:extLst>
            <a:ext uri="{FF2B5EF4-FFF2-40B4-BE49-F238E27FC236}">
              <a16:creationId xmlns:a16="http://schemas.microsoft.com/office/drawing/2014/main" id="{239061AD-7554-41C3-BECD-B73066DBD32B}"/>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63" name="Line 18">
          <a:extLst>
            <a:ext uri="{FF2B5EF4-FFF2-40B4-BE49-F238E27FC236}">
              <a16:creationId xmlns:a16="http://schemas.microsoft.com/office/drawing/2014/main" id="{63C18215-D209-47D7-B7C2-8ECD13F32780}"/>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64" name="Line 18">
          <a:extLst>
            <a:ext uri="{FF2B5EF4-FFF2-40B4-BE49-F238E27FC236}">
              <a16:creationId xmlns:a16="http://schemas.microsoft.com/office/drawing/2014/main" id="{01A57B33-9F93-4796-9E19-5352E9111638}"/>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65" name="Line 18">
          <a:extLst>
            <a:ext uri="{FF2B5EF4-FFF2-40B4-BE49-F238E27FC236}">
              <a16:creationId xmlns:a16="http://schemas.microsoft.com/office/drawing/2014/main" id="{80580C9A-0BF5-436B-8DD6-2BDA3A7EB484}"/>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66" name="Line 18">
          <a:extLst>
            <a:ext uri="{FF2B5EF4-FFF2-40B4-BE49-F238E27FC236}">
              <a16:creationId xmlns:a16="http://schemas.microsoft.com/office/drawing/2014/main" id="{07DB819D-AC75-41F1-825D-64AE7C783FB5}"/>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67" name="Line 18">
          <a:extLst>
            <a:ext uri="{FF2B5EF4-FFF2-40B4-BE49-F238E27FC236}">
              <a16:creationId xmlns:a16="http://schemas.microsoft.com/office/drawing/2014/main" id="{AB5AC8C9-809E-432D-9C05-41F0A9DD04BC}"/>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68" name="Line 18">
          <a:extLst>
            <a:ext uri="{FF2B5EF4-FFF2-40B4-BE49-F238E27FC236}">
              <a16:creationId xmlns:a16="http://schemas.microsoft.com/office/drawing/2014/main" id="{DB0B7CB1-F9D3-4738-9AE2-97F96120D66D}"/>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69" name="Line 18">
          <a:extLst>
            <a:ext uri="{FF2B5EF4-FFF2-40B4-BE49-F238E27FC236}">
              <a16:creationId xmlns:a16="http://schemas.microsoft.com/office/drawing/2014/main" id="{587C0992-42B7-40BF-B732-8277EC1C3FE1}"/>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70" name="Line 18">
          <a:extLst>
            <a:ext uri="{FF2B5EF4-FFF2-40B4-BE49-F238E27FC236}">
              <a16:creationId xmlns:a16="http://schemas.microsoft.com/office/drawing/2014/main" id="{B7993621-1865-4680-80D9-BA1B8AFD57FF}"/>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71" name="Line 18">
          <a:extLst>
            <a:ext uri="{FF2B5EF4-FFF2-40B4-BE49-F238E27FC236}">
              <a16:creationId xmlns:a16="http://schemas.microsoft.com/office/drawing/2014/main" id="{EC2B70D0-387C-4DAE-B7F1-D346507D3CD3}"/>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72" name="Line 18">
          <a:extLst>
            <a:ext uri="{FF2B5EF4-FFF2-40B4-BE49-F238E27FC236}">
              <a16:creationId xmlns:a16="http://schemas.microsoft.com/office/drawing/2014/main" id="{15D42641-5FF3-4617-8665-97AFBC52AEC4}"/>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73" name="Line 18">
          <a:extLst>
            <a:ext uri="{FF2B5EF4-FFF2-40B4-BE49-F238E27FC236}">
              <a16:creationId xmlns:a16="http://schemas.microsoft.com/office/drawing/2014/main" id="{F73E84F0-46D8-44B6-BEAD-F5EE8958EA84}"/>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74" name="Line 18">
          <a:extLst>
            <a:ext uri="{FF2B5EF4-FFF2-40B4-BE49-F238E27FC236}">
              <a16:creationId xmlns:a16="http://schemas.microsoft.com/office/drawing/2014/main" id="{9215576D-BC2B-4995-B9E7-18FE136AC7A8}"/>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75" name="Line 18">
          <a:extLst>
            <a:ext uri="{FF2B5EF4-FFF2-40B4-BE49-F238E27FC236}">
              <a16:creationId xmlns:a16="http://schemas.microsoft.com/office/drawing/2014/main" id="{61209CB2-69CF-4492-AB57-EA00A4E7ABCA}"/>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76" name="Line 18">
          <a:extLst>
            <a:ext uri="{FF2B5EF4-FFF2-40B4-BE49-F238E27FC236}">
              <a16:creationId xmlns:a16="http://schemas.microsoft.com/office/drawing/2014/main" id="{1BB84911-1B9A-41B0-9FC9-0C86BEF35B62}"/>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77" name="Line 18">
          <a:extLst>
            <a:ext uri="{FF2B5EF4-FFF2-40B4-BE49-F238E27FC236}">
              <a16:creationId xmlns:a16="http://schemas.microsoft.com/office/drawing/2014/main" id="{733E3830-EC81-4540-8A14-5342009B9FDE}"/>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78" name="Line 18">
          <a:extLst>
            <a:ext uri="{FF2B5EF4-FFF2-40B4-BE49-F238E27FC236}">
              <a16:creationId xmlns:a16="http://schemas.microsoft.com/office/drawing/2014/main" id="{06BEA04A-B3B4-47F5-BE87-9BEA370124B7}"/>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79" name="Line 18">
          <a:extLst>
            <a:ext uri="{FF2B5EF4-FFF2-40B4-BE49-F238E27FC236}">
              <a16:creationId xmlns:a16="http://schemas.microsoft.com/office/drawing/2014/main" id="{62F4FC18-6C93-4974-A8B8-B2617F56FA13}"/>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80" name="Line 18">
          <a:extLst>
            <a:ext uri="{FF2B5EF4-FFF2-40B4-BE49-F238E27FC236}">
              <a16:creationId xmlns:a16="http://schemas.microsoft.com/office/drawing/2014/main" id="{2FB1836A-5228-4299-B84E-781EE4969EBF}"/>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81" name="Line 18">
          <a:extLst>
            <a:ext uri="{FF2B5EF4-FFF2-40B4-BE49-F238E27FC236}">
              <a16:creationId xmlns:a16="http://schemas.microsoft.com/office/drawing/2014/main" id="{2992E38E-5092-4175-8147-E1DB90996A95}"/>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82" name="Line 18">
          <a:extLst>
            <a:ext uri="{FF2B5EF4-FFF2-40B4-BE49-F238E27FC236}">
              <a16:creationId xmlns:a16="http://schemas.microsoft.com/office/drawing/2014/main" id="{1AA8BF20-EC46-4B08-B42E-A8887C144CEC}"/>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83" name="Line 18">
          <a:extLst>
            <a:ext uri="{FF2B5EF4-FFF2-40B4-BE49-F238E27FC236}">
              <a16:creationId xmlns:a16="http://schemas.microsoft.com/office/drawing/2014/main" id="{0B7B7F77-E926-4C17-A186-E1CA15B9F69C}"/>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84" name="Line 18">
          <a:extLst>
            <a:ext uri="{FF2B5EF4-FFF2-40B4-BE49-F238E27FC236}">
              <a16:creationId xmlns:a16="http://schemas.microsoft.com/office/drawing/2014/main" id="{061BEAD0-E50E-4EEC-8707-FEEED1B88429}"/>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85" name="Line 18">
          <a:extLst>
            <a:ext uri="{FF2B5EF4-FFF2-40B4-BE49-F238E27FC236}">
              <a16:creationId xmlns:a16="http://schemas.microsoft.com/office/drawing/2014/main" id="{B8520451-AA04-4152-8FB5-5A79C8F247B2}"/>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86" name="Line 18">
          <a:extLst>
            <a:ext uri="{FF2B5EF4-FFF2-40B4-BE49-F238E27FC236}">
              <a16:creationId xmlns:a16="http://schemas.microsoft.com/office/drawing/2014/main" id="{677709AA-0467-4E8F-8721-1C59C22AEE4C}"/>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19</xdr:row>
      <xdr:rowOff>119251</xdr:rowOff>
    </xdr:from>
    <xdr:to>
      <xdr:col>5</xdr:col>
      <xdr:colOff>685524</xdr:colOff>
      <xdr:row>19</xdr:row>
      <xdr:rowOff>124159</xdr:rowOff>
    </xdr:to>
    <xdr:sp macro="" textlink="">
      <xdr:nvSpPr>
        <xdr:cNvPr id="187" name="Line 18">
          <a:extLst>
            <a:ext uri="{FF2B5EF4-FFF2-40B4-BE49-F238E27FC236}">
              <a16:creationId xmlns:a16="http://schemas.microsoft.com/office/drawing/2014/main" id="{D7C18E63-0B88-4472-8949-5787C055CBD6}"/>
            </a:ext>
          </a:extLst>
        </xdr:cNvPr>
        <xdr:cNvSpPr>
          <a:spLocks noChangeShapeType="1"/>
        </xdr:cNvSpPr>
      </xdr:nvSpPr>
      <xdr:spPr bwMode="auto">
        <a:xfrm flipV="1">
          <a:off x="5438041" y="667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9.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289C0D56-FE87-41A5-BA9C-5FF3DD7EFB1F}"/>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EBB15370-80DF-434C-A20D-B2F6550EC587}"/>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CE51252A-7D1D-4149-92C1-752CE2AB4420}"/>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C5BA8382-230E-4886-8EA1-247D271B52FE}"/>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5E6AD734-838D-4FD1-BD84-486B601104EF}"/>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64F608F3-D577-45F6-80BF-7971DEAE651F}"/>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A60204CE-548B-40E7-98D6-577C587AD188}"/>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1FCCD60-B411-4788-8DB8-FD2B6054BB0C}"/>
            </a:ext>
          </a:extLst>
        </xdr:cNvPr>
        <xdr:cNvSpPr txBox="1">
          <a:spLocks noChangeArrowheads="1"/>
        </xdr:cNvSpPr>
      </xdr:nvSpPr>
      <xdr:spPr bwMode="auto">
        <a:xfrm>
          <a:off x="11532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JUNI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9275C517-F292-4373-A6E4-3C28909CCC8A}"/>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64A6A53-F680-48CE-8C78-02E90FBABD8B}"/>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A8D49F1D-D756-4462-BE1C-67BBD4682F13}"/>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CDC272FA-E82E-4FE5-8709-34CDE8905C53}"/>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90215E2D-9B10-4F67-8868-C9C90020BC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8B790C55-A545-44FD-A5C4-92F0630FB32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A39607DB-3421-4394-AD73-8F411BD39771}"/>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16572AE2-850C-4E14-BCBD-A44CD1731025}"/>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65615554-036C-4061-AE40-DA6C7C2E6029}"/>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E36B48D6-2022-4979-A62F-D2F0BC759D8C}"/>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F0ED8D15-8A2D-4A48-A525-A94A3D075294}"/>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B0DB7B62-A7D3-4F5F-AC0F-50A38297965E}"/>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A5A77D0D-5078-461B-8BF7-BB68E1CF9129}"/>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7627734D-08BF-41B4-B648-70329DE01558}"/>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6D5F01E2-B896-4389-AFD2-E6B20F801777}"/>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38099</xdr:rowOff>
    </xdr:from>
    <xdr:to>
      <xdr:col>22</xdr:col>
      <xdr:colOff>47625</xdr:colOff>
      <xdr:row>43</xdr:row>
      <xdr:rowOff>136072</xdr:rowOff>
    </xdr:to>
    <xdr:sp macro="" textlink="">
      <xdr:nvSpPr>
        <xdr:cNvPr id="25" name="Text Box 14">
          <a:extLst>
            <a:ext uri="{FF2B5EF4-FFF2-40B4-BE49-F238E27FC236}">
              <a16:creationId xmlns:a16="http://schemas.microsoft.com/office/drawing/2014/main" id="{322E6295-2E90-440A-93EE-A956228826C5}"/>
            </a:ext>
          </a:extLst>
        </xdr:cNvPr>
        <xdr:cNvSpPr txBox="1">
          <a:spLocks noChangeArrowheads="1"/>
        </xdr:cNvSpPr>
      </xdr:nvSpPr>
      <xdr:spPr bwMode="auto">
        <a:xfrm>
          <a:off x="0" y="8750299"/>
          <a:ext cx="132302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624213, 626155 -&gt; ORDER MAY'22</a:t>
          </a:r>
        </a:p>
        <a:p>
          <a:pPr algn="l" rtl="0">
            <a:defRPr sz="1000"/>
          </a:pPr>
          <a:r>
            <a:rPr lang="en-US" sz="1400" b="0" i="0" u="none" strike="noStrike" baseline="0">
              <a:solidFill>
                <a:srgbClr val="000000"/>
              </a:solidFill>
              <a:latin typeface="Arial"/>
              <a:cs typeface="Arial"/>
            </a:rPr>
            <a:t>PO : 627771, 624222 -&gt; ORDER JUN'22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26EC01F5-32EC-4001-A980-56925AF5D7D0}"/>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5E922F70-3E29-4B39-AF97-46BEFD4860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143728</xdr:colOff>
      <xdr:row>17</xdr:row>
      <xdr:rowOff>119251</xdr:rowOff>
    </xdr:from>
    <xdr:to>
      <xdr:col>5</xdr:col>
      <xdr:colOff>685524</xdr:colOff>
      <xdr:row>17</xdr:row>
      <xdr:rowOff>124159</xdr:rowOff>
    </xdr:to>
    <xdr:sp macro="" textlink="">
      <xdr:nvSpPr>
        <xdr:cNvPr id="108" name="Line 18">
          <a:extLst>
            <a:ext uri="{FF2B5EF4-FFF2-40B4-BE49-F238E27FC236}">
              <a16:creationId xmlns:a16="http://schemas.microsoft.com/office/drawing/2014/main" id="{49D1E7A7-E630-41B9-90F7-C7D0AFDAD496}"/>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09" name="Line 18">
          <a:extLst>
            <a:ext uri="{FF2B5EF4-FFF2-40B4-BE49-F238E27FC236}">
              <a16:creationId xmlns:a16="http://schemas.microsoft.com/office/drawing/2014/main" id="{B508BBA5-2A0E-4832-B538-D749602C2A6C}"/>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0" name="Line 18">
          <a:extLst>
            <a:ext uri="{FF2B5EF4-FFF2-40B4-BE49-F238E27FC236}">
              <a16:creationId xmlns:a16="http://schemas.microsoft.com/office/drawing/2014/main" id="{F8A182E7-A632-47B6-9D07-0BE2E82CCDA4}"/>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1" name="Line 18">
          <a:extLst>
            <a:ext uri="{FF2B5EF4-FFF2-40B4-BE49-F238E27FC236}">
              <a16:creationId xmlns:a16="http://schemas.microsoft.com/office/drawing/2014/main" id="{B8FAD670-16AE-4524-9F40-0FC22812DD85}"/>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2" name="Line 18">
          <a:extLst>
            <a:ext uri="{FF2B5EF4-FFF2-40B4-BE49-F238E27FC236}">
              <a16:creationId xmlns:a16="http://schemas.microsoft.com/office/drawing/2014/main" id="{1CDBC6F0-3415-441E-A626-B2C9F5C49005}"/>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3" name="Line 18">
          <a:extLst>
            <a:ext uri="{FF2B5EF4-FFF2-40B4-BE49-F238E27FC236}">
              <a16:creationId xmlns:a16="http://schemas.microsoft.com/office/drawing/2014/main" id="{52A250D6-6C40-4DB7-9928-715ACFCF9CC5}"/>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4" name="Line 18">
          <a:extLst>
            <a:ext uri="{FF2B5EF4-FFF2-40B4-BE49-F238E27FC236}">
              <a16:creationId xmlns:a16="http://schemas.microsoft.com/office/drawing/2014/main" id="{1A6BC458-6995-4D10-A215-362BCE72770B}"/>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5" name="Line 18">
          <a:extLst>
            <a:ext uri="{FF2B5EF4-FFF2-40B4-BE49-F238E27FC236}">
              <a16:creationId xmlns:a16="http://schemas.microsoft.com/office/drawing/2014/main" id="{7579D649-07E1-45C8-AC5C-6642877638FE}"/>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6" name="Line 18">
          <a:extLst>
            <a:ext uri="{FF2B5EF4-FFF2-40B4-BE49-F238E27FC236}">
              <a16:creationId xmlns:a16="http://schemas.microsoft.com/office/drawing/2014/main" id="{5F931A80-4DC0-4253-9436-EBB43BA02E40}"/>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7" name="Line 18">
          <a:extLst>
            <a:ext uri="{FF2B5EF4-FFF2-40B4-BE49-F238E27FC236}">
              <a16:creationId xmlns:a16="http://schemas.microsoft.com/office/drawing/2014/main" id="{D3590890-4A94-4D66-B32E-FE78CD6AC5DC}"/>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8" name="Line 18">
          <a:extLst>
            <a:ext uri="{FF2B5EF4-FFF2-40B4-BE49-F238E27FC236}">
              <a16:creationId xmlns:a16="http://schemas.microsoft.com/office/drawing/2014/main" id="{017000A9-179A-4E4A-9D00-A1795D470E6A}"/>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19" name="Line 18">
          <a:extLst>
            <a:ext uri="{FF2B5EF4-FFF2-40B4-BE49-F238E27FC236}">
              <a16:creationId xmlns:a16="http://schemas.microsoft.com/office/drawing/2014/main" id="{C90CC277-A278-4E8E-94E9-387812DC5AAB}"/>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0" name="Line 18">
          <a:extLst>
            <a:ext uri="{FF2B5EF4-FFF2-40B4-BE49-F238E27FC236}">
              <a16:creationId xmlns:a16="http://schemas.microsoft.com/office/drawing/2014/main" id="{AAAEB01E-FBCD-4606-84FB-32B2D09955FF}"/>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1" name="Line 18">
          <a:extLst>
            <a:ext uri="{FF2B5EF4-FFF2-40B4-BE49-F238E27FC236}">
              <a16:creationId xmlns:a16="http://schemas.microsoft.com/office/drawing/2014/main" id="{6E41281C-899F-4E71-9EC6-E673249DF59F}"/>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2" name="Line 18">
          <a:extLst>
            <a:ext uri="{FF2B5EF4-FFF2-40B4-BE49-F238E27FC236}">
              <a16:creationId xmlns:a16="http://schemas.microsoft.com/office/drawing/2014/main" id="{D146A0DB-FCEB-4FBE-84B7-BB2B519AE9F6}"/>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3" name="Line 18">
          <a:extLst>
            <a:ext uri="{FF2B5EF4-FFF2-40B4-BE49-F238E27FC236}">
              <a16:creationId xmlns:a16="http://schemas.microsoft.com/office/drawing/2014/main" id="{AFDB0166-92A9-4FD6-93ED-77EA2E36ACDE}"/>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4" name="Line 18">
          <a:extLst>
            <a:ext uri="{FF2B5EF4-FFF2-40B4-BE49-F238E27FC236}">
              <a16:creationId xmlns:a16="http://schemas.microsoft.com/office/drawing/2014/main" id="{DA33A024-98C2-4511-BD5F-48454C626DF4}"/>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5" name="Line 18">
          <a:extLst>
            <a:ext uri="{FF2B5EF4-FFF2-40B4-BE49-F238E27FC236}">
              <a16:creationId xmlns:a16="http://schemas.microsoft.com/office/drawing/2014/main" id="{1F49AAAB-7A87-4703-934D-D07A1CC0DA66}"/>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6" name="Line 18">
          <a:extLst>
            <a:ext uri="{FF2B5EF4-FFF2-40B4-BE49-F238E27FC236}">
              <a16:creationId xmlns:a16="http://schemas.microsoft.com/office/drawing/2014/main" id="{8F8C3DFD-9520-400E-9D5D-F7EC9D252D9E}"/>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7" name="Line 18">
          <a:extLst>
            <a:ext uri="{FF2B5EF4-FFF2-40B4-BE49-F238E27FC236}">
              <a16:creationId xmlns:a16="http://schemas.microsoft.com/office/drawing/2014/main" id="{5B0ACB4C-9A79-4194-8E2D-B1FFAB4AB51A}"/>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8" name="Line 18">
          <a:extLst>
            <a:ext uri="{FF2B5EF4-FFF2-40B4-BE49-F238E27FC236}">
              <a16:creationId xmlns:a16="http://schemas.microsoft.com/office/drawing/2014/main" id="{72669E0B-FBBE-43B4-A4BC-3C806E399762}"/>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29" name="Line 18">
          <a:extLst>
            <a:ext uri="{FF2B5EF4-FFF2-40B4-BE49-F238E27FC236}">
              <a16:creationId xmlns:a16="http://schemas.microsoft.com/office/drawing/2014/main" id="{1668308C-127B-49D7-917E-BFD84AE125E1}"/>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0" name="Line 18">
          <a:extLst>
            <a:ext uri="{FF2B5EF4-FFF2-40B4-BE49-F238E27FC236}">
              <a16:creationId xmlns:a16="http://schemas.microsoft.com/office/drawing/2014/main" id="{E3B72F78-6B7B-42D9-BB06-61F4F91CCE30}"/>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1" name="Line 18">
          <a:extLst>
            <a:ext uri="{FF2B5EF4-FFF2-40B4-BE49-F238E27FC236}">
              <a16:creationId xmlns:a16="http://schemas.microsoft.com/office/drawing/2014/main" id="{1A89F179-5EE9-4027-9A62-D7ADA0A9CF23}"/>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2" name="Line 18">
          <a:extLst>
            <a:ext uri="{FF2B5EF4-FFF2-40B4-BE49-F238E27FC236}">
              <a16:creationId xmlns:a16="http://schemas.microsoft.com/office/drawing/2014/main" id="{CF9EC19E-ABEB-4415-8998-1E25DD533BAC}"/>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3" name="Line 18">
          <a:extLst>
            <a:ext uri="{FF2B5EF4-FFF2-40B4-BE49-F238E27FC236}">
              <a16:creationId xmlns:a16="http://schemas.microsoft.com/office/drawing/2014/main" id="{39CB0D2F-B3CD-40F7-B88A-43FC90B9C89C}"/>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4" name="Line 18">
          <a:extLst>
            <a:ext uri="{FF2B5EF4-FFF2-40B4-BE49-F238E27FC236}">
              <a16:creationId xmlns:a16="http://schemas.microsoft.com/office/drawing/2014/main" id="{23B4295D-047C-4BEE-889A-0C3A8846BCDB}"/>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5" name="Line 18">
          <a:extLst>
            <a:ext uri="{FF2B5EF4-FFF2-40B4-BE49-F238E27FC236}">
              <a16:creationId xmlns:a16="http://schemas.microsoft.com/office/drawing/2014/main" id="{A9E6DE65-F9C7-4AB1-A889-3E3B5817C38E}"/>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6" name="Line 18">
          <a:extLst>
            <a:ext uri="{FF2B5EF4-FFF2-40B4-BE49-F238E27FC236}">
              <a16:creationId xmlns:a16="http://schemas.microsoft.com/office/drawing/2014/main" id="{02C93C44-EE9C-495C-8808-45562C6A84C9}"/>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7" name="Line 18">
          <a:extLst>
            <a:ext uri="{FF2B5EF4-FFF2-40B4-BE49-F238E27FC236}">
              <a16:creationId xmlns:a16="http://schemas.microsoft.com/office/drawing/2014/main" id="{2DA90D46-247B-4616-8576-6AF3E635751D}"/>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8" name="Line 18">
          <a:extLst>
            <a:ext uri="{FF2B5EF4-FFF2-40B4-BE49-F238E27FC236}">
              <a16:creationId xmlns:a16="http://schemas.microsoft.com/office/drawing/2014/main" id="{6F285109-8D0B-40C1-B2DF-12EE627890F5}"/>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39" name="Line 18">
          <a:extLst>
            <a:ext uri="{FF2B5EF4-FFF2-40B4-BE49-F238E27FC236}">
              <a16:creationId xmlns:a16="http://schemas.microsoft.com/office/drawing/2014/main" id="{28E4CB9C-4B5F-4252-BA0B-375455681485}"/>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0" name="Line 18">
          <a:extLst>
            <a:ext uri="{FF2B5EF4-FFF2-40B4-BE49-F238E27FC236}">
              <a16:creationId xmlns:a16="http://schemas.microsoft.com/office/drawing/2014/main" id="{E2ADC947-FEF0-4AD4-ABE8-D3A72AFA0EA9}"/>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1" name="Line 18">
          <a:extLst>
            <a:ext uri="{FF2B5EF4-FFF2-40B4-BE49-F238E27FC236}">
              <a16:creationId xmlns:a16="http://schemas.microsoft.com/office/drawing/2014/main" id="{C926B185-A91C-4BF5-8BDC-1ABB19C60CB1}"/>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2" name="Line 18">
          <a:extLst>
            <a:ext uri="{FF2B5EF4-FFF2-40B4-BE49-F238E27FC236}">
              <a16:creationId xmlns:a16="http://schemas.microsoft.com/office/drawing/2014/main" id="{7AD8162D-FCD4-4F9D-A548-17B2DAC7C7F7}"/>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3" name="Line 18">
          <a:extLst>
            <a:ext uri="{FF2B5EF4-FFF2-40B4-BE49-F238E27FC236}">
              <a16:creationId xmlns:a16="http://schemas.microsoft.com/office/drawing/2014/main" id="{A0134BD0-5835-4A44-A550-9D47C0384DDF}"/>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4" name="Line 18">
          <a:extLst>
            <a:ext uri="{FF2B5EF4-FFF2-40B4-BE49-F238E27FC236}">
              <a16:creationId xmlns:a16="http://schemas.microsoft.com/office/drawing/2014/main" id="{E5F2C4FE-BB63-4814-AD68-72283107648C}"/>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5" name="Line 18">
          <a:extLst>
            <a:ext uri="{FF2B5EF4-FFF2-40B4-BE49-F238E27FC236}">
              <a16:creationId xmlns:a16="http://schemas.microsoft.com/office/drawing/2014/main" id="{617744F2-397A-47E5-8AAE-DC9C9592A9CD}"/>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6" name="Line 18">
          <a:extLst>
            <a:ext uri="{FF2B5EF4-FFF2-40B4-BE49-F238E27FC236}">
              <a16:creationId xmlns:a16="http://schemas.microsoft.com/office/drawing/2014/main" id="{ED7ABF1D-DE9D-46D5-9A39-B3AA1BB7C8A2}"/>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147" name="Line 18">
          <a:extLst>
            <a:ext uri="{FF2B5EF4-FFF2-40B4-BE49-F238E27FC236}">
              <a16:creationId xmlns:a16="http://schemas.microsoft.com/office/drawing/2014/main" id="{500E5E7F-6C26-422B-B514-F0710D495A96}"/>
            </a:ext>
          </a:extLst>
        </xdr:cNvPr>
        <xdr:cNvSpPr>
          <a:spLocks noChangeShapeType="1"/>
        </xdr:cNvSpPr>
      </xdr:nvSpPr>
      <xdr:spPr bwMode="auto">
        <a:xfrm flipV="1">
          <a:off x="4993541"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28" name="Line 18">
          <a:extLst>
            <a:ext uri="{FF2B5EF4-FFF2-40B4-BE49-F238E27FC236}">
              <a16:creationId xmlns:a16="http://schemas.microsoft.com/office/drawing/2014/main" id="{629CCC4D-A73D-43AA-B555-2886FF4599BD}"/>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29" name="Line 18">
          <a:extLst>
            <a:ext uri="{FF2B5EF4-FFF2-40B4-BE49-F238E27FC236}">
              <a16:creationId xmlns:a16="http://schemas.microsoft.com/office/drawing/2014/main" id="{592A1AE9-C1C2-48B1-8FF5-7424FC390B63}"/>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30" name="Line 18">
          <a:extLst>
            <a:ext uri="{FF2B5EF4-FFF2-40B4-BE49-F238E27FC236}">
              <a16:creationId xmlns:a16="http://schemas.microsoft.com/office/drawing/2014/main" id="{5C42A75C-C5E7-4E67-9DDB-65F89D370C6F}"/>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31" name="Line 18">
          <a:extLst>
            <a:ext uri="{FF2B5EF4-FFF2-40B4-BE49-F238E27FC236}">
              <a16:creationId xmlns:a16="http://schemas.microsoft.com/office/drawing/2014/main" id="{546AD0CC-72BF-4106-BA1A-3B60E7BC2A45}"/>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32" name="Line 18">
          <a:extLst>
            <a:ext uri="{FF2B5EF4-FFF2-40B4-BE49-F238E27FC236}">
              <a16:creationId xmlns:a16="http://schemas.microsoft.com/office/drawing/2014/main" id="{0D31A5FA-927A-41B2-A769-FA0CDAC5A247}"/>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33" name="Line 18">
          <a:extLst>
            <a:ext uri="{FF2B5EF4-FFF2-40B4-BE49-F238E27FC236}">
              <a16:creationId xmlns:a16="http://schemas.microsoft.com/office/drawing/2014/main" id="{ACE5ADDA-7750-4345-B79E-1BC46FA23A4F}"/>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34" name="Line 18">
          <a:extLst>
            <a:ext uri="{FF2B5EF4-FFF2-40B4-BE49-F238E27FC236}">
              <a16:creationId xmlns:a16="http://schemas.microsoft.com/office/drawing/2014/main" id="{ADCDBE29-0287-4B7F-A359-AE5FF300C193}"/>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35" name="Line 18">
          <a:extLst>
            <a:ext uri="{FF2B5EF4-FFF2-40B4-BE49-F238E27FC236}">
              <a16:creationId xmlns:a16="http://schemas.microsoft.com/office/drawing/2014/main" id="{C4168100-58CC-4045-A3B0-830CE594E5E9}"/>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36" name="Line 18">
          <a:extLst>
            <a:ext uri="{FF2B5EF4-FFF2-40B4-BE49-F238E27FC236}">
              <a16:creationId xmlns:a16="http://schemas.microsoft.com/office/drawing/2014/main" id="{1049AA8A-A7CE-48F4-8C58-6251E831B2BD}"/>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37" name="Line 18">
          <a:extLst>
            <a:ext uri="{FF2B5EF4-FFF2-40B4-BE49-F238E27FC236}">
              <a16:creationId xmlns:a16="http://schemas.microsoft.com/office/drawing/2014/main" id="{F2F9B96C-0E29-4457-BD1F-8D426E38482A}"/>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38" name="Line 18">
          <a:extLst>
            <a:ext uri="{FF2B5EF4-FFF2-40B4-BE49-F238E27FC236}">
              <a16:creationId xmlns:a16="http://schemas.microsoft.com/office/drawing/2014/main" id="{44BF2391-B209-4144-80CE-4A1697FE70D0}"/>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39" name="Line 18">
          <a:extLst>
            <a:ext uri="{FF2B5EF4-FFF2-40B4-BE49-F238E27FC236}">
              <a16:creationId xmlns:a16="http://schemas.microsoft.com/office/drawing/2014/main" id="{8F732183-B700-4261-BE91-E2B90059EAB0}"/>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40" name="Line 18">
          <a:extLst>
            <a:ext uri="{FF2B5EF4-FFF2-40B4-BE49-F238E27FC236}">
              <a16:creationId xmlns:a16="http://schemas.microsoft.com/office/drawing/2014/main" id="{759D2630-A198-47B7-9766-81085EC2DBEC}"/>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41" name="Line 18">
          <a:extLst>
            <a:ext uri="{FF2B5EF4-FFF2-40B4-BE49-F238E27FC236}">
              <a16:creationId xmlns:a16="http://schemas.microsoft.com/office/drawing/2014/main" id="{4AD6D219-725C-4C68-8A49-3693738FC8D7}"/>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42" name="Line 18">
          <a:extLst>
            <a:ext uri="{FF2B5EF4-FFF2-40B4-BE49-F238E27FC236}">
              <a16:creationId xmlns:a16="http://schemas.microsoft.com/office/drawing/2014/main" id="{77D1EF75-DC72-4A2C-A32D-02D0A02EAB89}"/>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43" name="Line 18">
          <a:extLst>
            <a:ext uri="{FF2B5EF4-FFF2-40B4-BE49-F238E27FC236}">
              <a16:creationId xmlns:a16="http://schemas.microsoft.com/office/drawing/2014/main" id="{681220AA-B0BA-4C66-B711-8BC4E00849CA}"/>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44" name="Line 18">
          <a:extLst>
            <a:ext uri="{FF2B5EF4-FFF2-40B4-BE49-F238E27FC236}">
              <a16:creationId xmlns:a16="http://schemas.microsoft.com/office/drawing/2014/main" id="{3BB63D31-649D-4BA7-BC4E-61CA009351FD}"/>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45" name="Line 18">
          <a:extLst>
            <a:ext uri="{FF2B5EF4-FFF2-40B4-BE49-F238E27FC236}">
              <a16:creationId xmlns:a16="http://schemas.microsoft.com/office/drawing/2014/main" id="{8F6A06BD-574C-40E5-9274-0E56AB5AB333}"/>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46" name="Line 18">
          <a:extLst>
            <a:ext uri="{FF2B5EF4-FFF2-40B4-BE49-F238E27FC236}">
              <a16:creationId xmlns:a16="http://schemas.microsoft.com/office/drawing/2014/main" id="{92D70EC7-36D4-484C-809C-DF47DE71D54B}"/>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47" name="Line 18">
          <a:extLst>
            <a:ext uri="{FF2B5EF4-FFF2-40B4-BE49-F238E27FC236}">
              <a16:creationId xmlns:a16="http://schemas.microsoft.com/office/drawing/2014/main" id="{414AF5E7-7C09-460D-93CB-CC0F5121F88B}"/>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48" name="Line 18">
          <a:extLst>
            <a:ext uri="{FF2B5EF4-FFF2-40B4-BE49-F238E27FC236}">
              <a16:creationId xmlns:a16="http://schemas.microsoft.com/office/drawing/2014/main" id="{679D22ED-524F-4790-B655-AB9AFA46F1BA}"/>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49" name="Line 18">
          <a:extLst>
            <a:ext uri="{FF2B5EF4-FFF2-40B4-BE49-F238E27FC236}">
              <a16:creationId xmlns:a16="http://schemas.microsoft.com/office/drawing/2014/main" id="{8BEA6963-D56B-4202-8C7E-8DEF0AF85953}"/>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50" name="Line 18">
          <a:extLst>
            <a:ext uri="{FF2B5EF4-FFF2-40B4-BE49-F238E27FC236}">
              <a16:creationId xmlns:a16="http://schemas.microsoft.com/office/drawing/2014/main" id="{6587A47B-08DC-41AD-8C81-B252A3CA7E0A}"/>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51" name="Line 18">
          <a:extLst>
            <a:ext uri="{FF2B5EF4-FFF2-40B4-BE49-F238E27FC236}">
              <a16:creationId xmlns:a16="http://schemas.microsoft.com/office/drawing/2014/main" id="{838DC744-0F74-4179-ADC6-A53EE83A8536}"/>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52" name="Line 18">
          <a:extLst>
            <a:ext uri="{FF2B5EF4-FFF2-40B4-BE49-F238E27FC236}">
              <a16:creationId xmlns:a16="http://schemas.microsoft.com/office/drawing/2014/main" id="{8A76A612-43D5-49F2-9C6D-E180E77A51A7}"/>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53" name="Line 18">
          <a:extLst>
            <a:ext uri="{FF2B5EF4-FFF2-40B4-BE49-F238E27FC236}">
              <a16:creationId xmlns:a16="http://schemas.microsoft.com/office/drawing/2014/main" id="{D064499D-0CFC-41D0-9B2F-7B3B75297887}"/>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54" name="Line 18">
          <a:extLst>
            <a:ext uri="{FF2B5EF4-FFF2-40B4-BE49-F238E27FC236}">
              <a16:creationId xmlns:a16="http://schemas.microsoft.com/office/drawing/2014/main" id="{3B33AC18-B14E-4090-BB19-15B28DB4492C}"/>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55" name="Line 18">
          <a:extLst>
            <a:ext uri="{FF2B5EF4-FFF2-40B4-BE49-F238E27FC236}">
              <a16:creationId xmlns:a16="http://schemas.microsoft.com/office/drawing/2014/main" id="{6A0B3168-B392-4985-9D46-A3A019F2C6E9}"/>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56" name="Line 18">
          <a:extLst>
            <a:ext uri="{FF2B5EF4-FFF2-40B4-BE49-F238E27FC236}">
              <a16:creationId xmlns:a16="http://schemas.microsoft.com/office/drawing/2014/main" id="{C167C85C-8E81-44F8-9F0E-0996B82BF416}"/>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57" name="Line 18">
          <a:extLst>
            <a:ext uri="{FF2B5EF4-FFF2-40B4-BE49-F238E27FC236}">
              <a16:creationId xmlns:a16="http://schemas.microsoft.com/office/drawing/2014/main" id="{8F9B1B89-66B4-4AD5-83E8-AD27738CC0A1}"/>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58" name="Line 18">
          <a:extLst>
            <a:ext uri="{FF2B5EF4-FFF2-40B4-BE49-F238E27FC236}">
              <a16:creationId xmlns:a16="http://schemas.microsoft.com/office/drawing/2014/main" id="{2218A24A-C452-451D-8FF8-823A6F9DDF4E}"/>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59" name="Line 18">
          <a:extLst>
            <a:ext uri="{FF2B5EF4-FFF2-40B4-BE49-F238E27FC236}">
              <a16:creationId xmlns:a16="http://schemas.microsoft.com/office/drawing/2014/main" id="{E3E5F1B5-D275-4C73-ACE5-EB462F6FDCC5}"/>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60" name="Line 18">
          <a:extLst>
            <a:ext uri="{FF2B5EF4-FFF2-40B4-BE49-F238E27FC236}">
              <a16:creationId xmlns:a16="http://schemas.microsoft.com/office/drawing/2014/main" id="{BF69E7D9-2ADA-4902-A620-E4B4D2A4B8B3}"/>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61" name="Line 18">
          <a:extLst>
            <a:ext uri="{FF2B5EF4-FFF2-40B4-BE49-F238E27FC236}">
              <a16:creationId xmlns:a16="http://schemas.microsoft.com/office/drawing/2014/main" id="{654823FF-49EB-42F6-974C-6F4D793E0273}"/>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62" name="Line 18">
          <a:extLst>
            <a:ext uri="{FF2B5EF4-FFF2-40B4-BE49-F238E27FC236}">
              <a16:creationId xmlns:a16="http://schemas.microsoft.com/office/drawing/2014/main" id="{8A8780C1-F205-4F59-ABA5-E5712D91F2E8}"/>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63" name="Line 18">
          <a:extLst>
            <a:ext uri="{FF2B5EF4-FFF2-40B4-BE49-F238E27FC236}">
              <a16:creationId xmlns:a16="http://schemas.microsoft.com/office/drawing/2014/main" id="{CAD670B5-C5E6-40F7-AC86-A00AF51AC40C}"/>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64" name="Line 18">
          <a:extLst>
            <a:ext uri="{FF2B5EF4-FFF2-40B4-BE49-F238E27FC236}">
              <a16:creationId xmlns:a16="http://schemas.microsoft.com/office/drawing/2014/main" id="{7F756CED-8FA3-4761-B681-C1EA9E662DD9}"/>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65" name="Line 18">
          <a:extLst>
            <a:ext uri="{FF2B5EF4-FFF2-40B4-BE49-F238E27FC236}">
              <a16:creationId xmlns:a16="http://schemas.microsoft.com/office/drawing/2014/main" id="{4A676D23-F0B7-44F2-AB13-53AA5876C78A}"/>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143728</xdr:colOff>
      <xdr:row>17</xdr:row>
      <xdr:rowOff>119251</xdr:rowOff>
    </xdr:from>
    <xdr:to>
      <xdr:col>5</xdr:col>
      <xdr:colOff>685524</xdr:colOff>
      <xdr:row>17</xdr:row>
      <xdr:rowOff>124159</xdr:rowOff>
    </xdr:to>
    <xdr:sp macro="" textlink="">
      <xdr:nvSpPr>
        <xdr:cNvPr id="266" name="Line 18">
          <a:extLst>
            <a:ext uri="{FF2B5EF4-FFF2-40B4-BE49-F238E27FC236}">
              <a16:creationId xmlns:a16="http://schemas.microsoft.com/office/drawing/2014/main" id="{BB15E33B-1649-4058-B127-0371BEC39C11}"/>
            </a:ext>
          </a:extLst>
        </xdr:cNvPr>
        <xdr:cNvSpPr>
          <a:spLocks noChangeShapeType="1"/>
        </xdr:cNvSpPr>
      </xdr:nvSpPr>
      <xdr:spPr bwMode="auto">
        <a:xfrm flipV="1">
          <a:off x="4993541"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199291</xdr:colOff>
      <xdr:row>19</xdr:row>
      <xdr:rowOff>135126</xdr:rowOff>
    </xdr:from>
    <xdr:to>
      <xdr:col>5</xdr:col>
      <xdr:colOff>741087</xdr:colOff>
      <xdr:row>19</xdr:row>
      <xdr:rowOff>140034</xdr:rowOff>
    </xdr:to>
    <xdr:sp macro="" textlink="">
      <xdr:nvSpPr>
        <xdr:cNvPr id="267" name="Line 18">
          <a:extLst>
            <a:ext uri="{FF2B5EF4-FFF2-40B4-BE49-F238E27FC236}">
              <a16:creationId xmlns:a16="http://schemas.microsoft.com/office/drawing/2014/main" id="{A12CD997-6A3E-4DE3-8C12-34608A7BCAE1}"/>
            </a:ext>
          </a:extLst>
        </xdr:cNvPr>
        <xdr:cNvSpPr>
          <a:spLocks noChangeShapeType="1"/>
        </xdr:cNvSpPr>
      </xdr:nvSpPr>
      <xdr:spPr bwMode="auto">
        <a:xfrm flipV="1">
          <a:off x="5049104" y="3357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0.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C852EF06-BB96-4B84-A3D4-E42705622293}"/>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EDB2CC1F-0FB2-45AB-B9F5-4F23E6A83B04}"/>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C696C4FD-C4F8-4FAF-B541-557C81C8CF0F}"/>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18E82B9E-C30A-44C6-8219-C21C28F7035E}"/>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61E52C4C-EBCC-4F3C-8607-EE3A571C080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988473A-AC8F-4ECB-A1A7-F5055092DD1B}"/>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D2076414-A2A7-4452-93FB-45DEB9BB43BA}"/>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F5958400-53BD-4AD8-9724-3D4A9AACBCD4}"/>
            </a:ext>
          </a:extLst>
        </xdr:cNvPr>
        <xdr:cNvSpPr txBox="1">
          <a:spLocks noChangeArrowheads="1"/>
        </xdr:cNvSpPr>
      </xdr:nvSpPr>
      <xdr:spPr bwMode="auto">
        <a:xfrm>
          <a:off x="115323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JUNI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4A61F109-BB48-4E53-BA9D-830ED84C5DA4}"/>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B09D9F26-43FF-4F40-8D98-D13B7C0D45EE}"/>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605931F5-6B3E-4C69-89EC-AD3ED10C57D8}"/>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5A373BBA-BBE3-40DC-9A2D-430A249DAB7C}"/>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D8AC8DEC-7FFE-4831-B81C-8A4053586A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241B8E1B-C36F-4D63-A6D2-4AE9073273F8}"/>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6FBC2A99-A116-4F06-BCE4-EC232AB5A5CF}"/>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25F47299-70FD-4AD5-9DBD-AB385329381E}"/>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58CAE8D7-2356-4E8F-B19B-03438044F507}"/>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CB9AA581-7767-4AA3-A16D-A5507C12C995}"/>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683FD7DE-AECA-46C9-9A8C-BFAB70CC67A6}"/>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B1232DF9-6252-4CB8-8B73-21257DB0127F}"/>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D9107634-C4A0-4147-9996-9F7ADF667CF9}"/>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5AF04904-80AD-420B-B7DC-85F0CA197B51}"/>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7C5D390-FC45-41CC-81FC-8DF207BCDF37}"/>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44</xdr:row>
      <xdr:rowOff>38099</xdr:rowOff>
    </xdr:from>
    <xdr:to>
      <xdr:col>22</xdr:col>
      <xdr:colOff>47625</xdr:colOff>
      <xdr:row>49</xdr:row>
      <xdr:rowOff>136072</xdr:rowOff>
    </xdr:to>
    <xdr:sp macro="" textlink="">
      <xdr:nvSpPr>
        <xdr:cNvPr id="25" name="Text Box 14">
          <a:extLst>
            <a:ext uri="{FF2B5EF4-FFF2-40B4-BE49-F238E27FC236}">
              <a16:creationId xmlns:a16="http://schemas.microsoft.com/office/drawing/2014/main" id="{697CF7AE-1C49-4497-8052-34F49DAD6835}"/>
            </a:ext>
          </a:extLst>
        </xdr:cNvPr>
        <xdr:cNvSpPr txBox="1">
          <a:spLocks noChangeArrowheads="1"/>
        </xdr:cNvSpPr>
      </xdr:nvSpPr>
      <xdr:spPr bwMode="auto">
        <a:xfrm>
          <a:off x="0" y="7302499"/>
          <a:ext cx="132302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624213, 626155 -&gt; ORDER MAY'22</a:t>
          </a:r>
        </a:p>
        <a:p>
          <a:pPr algn="l" rtl="0">
            <a:defRPr sz="1000"/>
          </a:pPr>
          <a:r>
            <a:rPr lang="en-US" sz="1400" b="0" i="0" u="none" strike="noStrike" baseline="0">
              <a:solidFill>
                <a:srgbClr val="000000"/>
              </a:solidFill>
              <a:latin typeface="Arial"/>
              <a:cs typeface="Arial"/>
            </a:rPr>
            <a:t>PO : 627771, 624222 -&gt; ORDER JUN'22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24AAFB0D-6DCE-4740-B2E9-D8566EB52F4C}"/>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675C7169-7198-4DD3-AA92-35CB59C79D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159604</xdr:colOff>
      <xdr:row>19</xdr:row>
      <xdr:rowOff>127188</xdr:rowOff>
    </xdr:from>
    <xdr:to>
      <xdr:col>5</xdr:col>
      <xdr:colOff>701400</xdr:colOff>
      <xdr:row>19</xdr:row>
      <xdr:rowOff>132096</xdr:rowOff>
    </xdr:to>
    <xdr:sp macro="" textlink="">
      <xdr:nvSpPr>
        <xdr:cNvPr id="107" name="Line 18">
          <a:extLst>
            <a:ext uri="{FF2B5EF4-FFF2-40B4-BE49-F238E27FC236}">
              <a16:creationId xmlns:a16="http://schemas.microsoft.com/office/drawing/2014/main" id="{B7F74699-F157-469F-BECF-0BD0CD051ED2}"/>
            </a:ext>
          </a:extLst>
        </xdr:cNvPr>
        <xdr:cNvSpPr>
          <a:spLocks noChangeShapeType="1"/>
        </xdr:cNvSpPr>
      </xdr:nvSpPr>
      <xdr:spPr bwMode="auto">
        <a:xfrm flipV="1">
          <a:off x="5009417" y="3349813"/>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127853</xdr:colOff>
      <xdr:row>17</xdr:row>
      <xdr:rowOff>135126</xdr:rowOff>
    </xdr:from>
    <xdr:to>
      <xdr:col>5</xdr:col>
      <xdr:colOff>669649</xdr:colOff>
      <xdr:row>17</xdr:row>
      <xdr:rowOff>140034</xdr:rowOff>
    </xdr:to>
    <xdr:sp macro="" textlink="">
      <xdr:nvSpPr>
        <xdr:cNvPr id="108" name="Line 18">
          <a:extLst>
            <a:ext uri="{FF2B5EF4-FFF2-40B4-BE49-F238E27FC236}">
              <a16:creationId xmlns:a16="http://schemas.microsoft.com/office/drawing/2014/main" id="{BA4C318E-FE2B-4F08-B079-B1B81047D19B}"/>
            </a:ext>
          </a:extLst>
        </xdr:cNvPr>
        <xdr:cNvSpPr>
          <a:spLocks noChangeShapeType="1"/>
        </xdr:cNvSpPr>
      </xdr:nvSpPr>
      <xdr:spPr bwMode="auto">
        <a:xfrm flipV="1">
          <a:off x="4977666" y="28815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1.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F0096697-A2C7-4987-93DA-B997CC1F234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AB3F7709-3CB8-4A13-8D15-FCCCF5BD81E1}"/>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18B034D5-CC81-4239-B894-79906AABD2EE}"/>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5C92B582-7AD2-4034-8E65-9A200621EDCA}"/>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A6D77966-4A2A-46F9-8135-53BC07F812CD}"/>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92D5E16B-3145-4767-9CA5-9F20F6A65954}"/>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600AC9C1-13EB-412B-833B-9805BDCBA64A}"/>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1D054267-3AEA-47FD-AE46-4EAD6FE520BA}"/>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JUNI 005</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500C8787-C41C-46EA-AE63-CCC97BF5F5CD}"/>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E3B6D930-1E81-4DE5-95BF-54063B67D2B1}"/>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E1F306E-9747-4A5D-A061-5399EFC3508F}"/>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6BEB4802-0429-4D4F-B1AE-B0DD729C7C3E}"/>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3B747AB0-F59E-4D20-BCA9-F96AC5DA42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3A663167-EB5D-4F42-BFAD-E1EC9063DC0F}"/>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2FDDFCE6-AD7C-473C-8DB4-4CFC6398CCDE}"/>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AC660B92-6B87-49AF-806B-F4E5093C8F81}"/>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8653D1E8-77F2-45E8-B42C-235A9B8396BA}"/>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9C9C413E-1EA9-4054-A6AF-11789AFDF5A6}"/>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E49A69A1-4DA7-4B3E-80BA-5757221B0CF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FD8B8C9A-70ED-437F-8FE0-C597975E3D21}"/>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88F390E3-0E8C-4CA5-A258-4DD754821F42}"/>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8A25C1A5-4194-40D9-901B-FB3680F17A52}"/>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2CC6D704-E1E0-40D8-97A9-1AC0D0CA77FE}"/>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47</xdr:row>
      <xdr:rowOff>38099</xdr:rowOff>
    </xdr:from>
    <xdr:to>
      <xdr:col>22</xdr:col>
      <xdr:colOff>47625</xdr:colOff>
      <xdr:row>52</xdr:row>
      <xdr:rowOff>136072</xdr:rowOff>
    </xdr:to>
    <xdr:sp macro="" textlink="">
      <xdr:nvSpPr>
        <xdr:cNvPr id="25" name="Text Box 14">
          <a:extLst>
            <a:ext uri="{FF2B5EF4-FFF2-40B4-BE49-F238E27FC236}">
              <a16:creationId xmlns:a16="http://schemas.microsoft.com/office/drawing/2014/main" id="{6611EB80-AF52-44BA-8185-DB71E50BA8D2}"/>
            </a:ext>
          </a:extLst>
        </xdr:cNvPr>
        <xdr:cNvSpPr txBox="1">
          <a:spLocks noChangeArrowheads="1"/>
        </xdr:cNvSpPr>
      </xdr:nvSpPr>
      <xdr:spPr bwMode="auto">
        <a:xfrm>
          <a:off x="0" y="87502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624213, 626155 -&gt; ORDER MAY'22</a:t>
          </a:r>
        </a:p>
        <a:p>
          <a:pPr algn="l" rtl="0">
            <a:defRPr sz="1000"/>
          </a:pPr>
          <a:r>
            <a:rPr lang="en-US" sz="1400" b="0" i="0" u="none" strike="noStrike" baseline="0">
              <a:solidFill>
                <a:srgbClr val="000000"/>
              </a:solidFill>
              <a:latin typeface="Arial"/>
              <a:cs typeface="Arial"/>
            </a:rPr>
            <a:t>PO : 627771, 624222 -&gt; ORDER JUN'22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03F64DD9-6E48-4BBB-A5D2-1BE3D86E8645}"/>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B4770751-4BD4-48CE-AAA6-2564DD864A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127853</xdr:colOff>
      <xdr:row>17</xdr:row>
      <xdr:rowOff>135126</xdr:rowOff>
    </xdr:from>
    <xdr:to>
      <xdr:col>5</xdr:col>
      <xdr:colOff>669649</xdr:colOff>
      <xdr:row>17</xdr:row>
      <xdr:rowOff>140034</xdr:rowOff>
    </xdr:to>
    <xdr:sp macro="" textlink="">
      <xdr:nvSpPr>
        <xdr:cNvPr id="29" name="Line 18">
          <a:extLst>
            <a:ext uri="{FF2B5EF4-FFF2-40B4-BE49-F238E27FC236}">
              <a16:creationId xmlns:a16="http://schemas.microsoft.com/office/drawing/2014/main" id="{4BD6E0C2-DE37-4C02-B2D7-65D15744B3B6}"/>
            </a:ext>
          </a:extLst>
        </xdr:cNvPr>
        <xdr:cNvSpPr>
          <a:spLocks noChangeShapeType="1"/>
        </xdr:cNvSpPr>
      </xdr:nvSpPr>
      <xdr:spPr bwMode="auto">
        <a:xfrm flipV="1">
          <a:off x="4979253" y="28719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159604</xdr:colOff>
      <xdr:row>19</xdr:row>
      <xdr:rowOff>127188</xdr:rowOff>
    </xdr:from>
    <xdr:to>
      <xdr:col>5</xdr:col>
      <xdr:colOff>701400</xdr:colOff>
      <xdr:row>19</xdr:row>
      <xdr:rowOff>132096</xdr:rowOff>
    </xdr:to>
    <xdr:sp macro="" textlink="">
      <xdr:nvSpPr>
        <xdr:cNvPr id="31" name="Line 18">
          <a:extLst>
            <a:ext uri="{FF2B5EF4-FFF2-40B4-BE49-F238E27FC236}">
              <a16:creationId xmlns:a16="http://schemas.microsoft.com/office/drawing/2014/main" id="{473BD13E-6873-4B38-B6C9-A54501B73A74}"/>
            </a:ext>
          </a:extLst>
        </xdr:cNvPr>
        <xdr:cNvSpPr>
          <a:spLocks noChangeShapeType="1"/>
        </xdr:cNvSpPr>
      </xdr:nvSpPr>
      <xdr:spPr bwMode="auto">
        <a:xfrm flipV="1">
          <a:off x="5009417" y="3587938"/>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2.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B29A6395-ECBC-4B3A-9CE2-7723AFFF03D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4B0677CD-36E3-4584-AE51-64A8131EF270}"/>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E4DE1E1B-82F8-4F1C-A52D-AF897EFA3964}"/>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C42ABB60-4D44-4B8F-8F5B-AC2F70A8035B}"/>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4E8BDC0A-1A50-4F8B-AC98-209E4E7C32DB}"/>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C67EAA9C-0550-4988-91A2-46CF36FEA66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1B1B50E0-E23C-479D-A828-AEEECB6EDC3C}"/>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5016F535-FE23-4E32-885F-CD5DCB554F41}"/>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JUNI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2BDD5E18-3DBE-48BF-8C2E-4B709A20E8AB}"/>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CB6088B5-A597-4321-AA88-D2D01CF3B635}"/>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16E1F5BC-BF9D-42A9-9C57-F9503AC8E43C}"/>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DA37A640-D62A-465A-8AD0-C6A7BB0E53F1}"/>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7ADD5D56-E5F4-45C6-9452-00CD9707CE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2DF5DBB0-A95E-47A3-8670-F88F9732D369}"/>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C6E76632-F13F-442A-B5AF-27875D10BBA9}"/>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3B0430D5-50A2-4D30-8611-FAEB792F7BEC}"/>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7BCB085E-7427-43D4-9FA1-87321B93616F}"/>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B378F8A3-5981-4853-9BFA-EAE27F6FED5A}"/>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7C30D00B-1D8F-406E-9F94-AB68406EDB42}"/>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EF428FE3-083A-4A97-9F22-83DE1B6E57DA}"/>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145EC485-42E1-4733-8B22-0C1EBDCAF66C}"/>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2478C7E1-999F-4953-8305-1CBFFED0123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3877FE67-5E79-4105-89E5-ABF31B22511A}"/>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38099</xdr:rowOff>
    </xdr:from>
    <xdr:to>
      <xdr:col>22</xdr:col>
      <xdr:colOff>47625</xdr:colOff>
      <xdr:row>41</xdr:row>
      <xdr:rowOff>136072</xdr:rowOff>
    </xdr:to>
    <xdr:sp macro="" textlink="">
      <xdr:nvSpPr>
        <xdr:cNvPr id="25" name="Text Box 14">
          <a:extLst>
            <a:ext uri="{FF2B5EF4-FFF2-40B4-BE49-F238E27FC236}">
              <a16:creationId xmlns:a16="http://schemas.microsoft.com/office/drawing/2014/main" id="{8A14DCF4-B0F9-4A27-8D34-5AA1AB823A09}"/>
            </a:ext>
          </a:extLst>
        </xdr:cNvPr>
        <xdr:cNvSpPr txBox="1">
          <a:spLocks noChangeArrowheads="1"/>
        </xdr:cNvSpPr>
      </xdr:nvSpPr>
      <xdr:spPr bwMode="auto">
        <a:xfrm>
          <a:off x="0" y="104393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630184 -&gt; ORDER JUN'22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9293623E-0E42-4F53-8D6C-E7AFD5769EC5}"/>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5546073F-BB01-4459-A4C7-0B53A34145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3.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D5EC4CC5-AED5-44C3-A1B6-1946FEE65151}"/>
            </a:ext>
          </a:extLst>
        </xdr:cNvPr>
        <xdr:cNvSpPr>
          <a:spLocks noChangeShapeType="1"/>
        </xdr:cNvSpPr>
      </xdr:nvSpPr>
      <xdr:spPr bwMode="auto">
        <a:xfrm flipV="1">
          <a:off x="68675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6DD47EE4-EF44-41F6-8956-C3E2DBBA46C4}"/>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110990FF-3C52-4674-AAB8-19308F03EB26}"/>
            </a:ext>
          </a:extLst>
        </xdr:cNvPr>
        <xdr:cNvSpPr>
          <a:spLocks noChangeShapeType="1"/>
        </xdr:cNvSpPr>
      </xdr:nvSpPr>
      <xdr:spPr bwMode="auto">
        <a:xfrm flipV="1">
          <a:off x="70675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9140C21E-02BA-4A27-9B71-CACAD1EC9D76}"/>
            </a:ext>
          </a:extLst>
        </xdr:cNvPr>
        <xdr:cNvSpPr>
          <a:spLocks noChangeShapeType="1"/>
        </xdr:cNvSpPr>
      </xdr:nvSpPr>
      <xdr:spPr bwMode="auto">
        <a:xfrm flipV="1">
          <a:off x="78930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7409E4B7-FE67-43F3-AB39-E457404BD14C}"/>
            </a:ext>
          </a:extLst>
        </xdr:cNvPr>
        <xdr:cNvSpPr>
          <a:spLocks noChangeShapeType="1"/>
        </xdr:cNvSpPr>
      </xdr:nvSpPr>
      <xdr:spPr bwMode="auto">
        <a:xfrm flipV="1">
          <a:off x="812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1919AF71-95E1-40C7-9356-E9783AF0AE2F}"/>
            </a:ext>
          </a:extLst>
        </xdr:cNvPr>
        <xdr:cNvSpPr>
          <a:spLocks noChangeShapeType="1"/>
        </xdr:cNvSpPr>
      </xdr:nvSpPr>
      <xdr:spPr bwMode="auto">
        <a:xfrm flipV="1">
          <a:off x="68675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BC20397F-12EF-402F-9A4F-78FB39AF254B}"/>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1749C3B7-F060-43AB-BE61-BF212BD29C46}"/>
            </a:ext>
          </a:extLst>
        </xdr:cNvPr>
        <xdr:cNvSpPr txBox="1">
          <a:spLocks noChangeArrowheads="1"/>
        </xdr:cNvSpPr>
      </xdr:nvSpPr>
      <xdr:spPr bwMode="auto">
        <a:xfrm>
          <a:off x="1221179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JUNI 007</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5CA64449-EF59-48CF-BCA4-D07D5EAE22DD}"/>
            </a:ext>
          </a:extLst>
        </xdr:cNvPr>
        <xdr:cNvSpPr>
          <a:spLocks noChangeShapeType="1"/>
        </xdr:cNvSpPr>
      </xdr:nvSpPr>
      <xdr:spPr bwMode="auto">
        <a:xfrm flipV="1">
          <a:off x="70675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1F99FC4D-B08F-4EED-8134-6E7DEEC62BCF}"/>
            </a:ext>
          </a:extLst>
        </xdr:cNvPr>
        <xdr:cNvSpPr>
          <a:spLocks noChangeShapeType="1"/>
        </xdr:cNvSpPr>
      </xdr:nvSpPr>
      <xdr:spPr bwMode="auto">
        <a:xfrm flipV="1">
          <a:off x="78930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FD3AA9D6-D634-4C13-8BA3-18AAEE5852A7}"/>
            </a:ext>
          </a:extLst>
        </xdr:cNvPr>
        <xdr:cNvSpPr>
          <a:spLocks noChangeShapeType="1"/>
        </xdr:cNvSpPr>
      </xdr:nvSpPr>
      <xdr:spPr bwMode="auto">
        <a:xfrm flipV="1">
          <a:off x="812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83492374-69F3-4086-8C11-AC000964349D}"/>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3E6C5165-56FF-4468-8A59-8A9B60B471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B0D47074-C79C-4AA1-B538-F5EF00741146}"/>
            </a:ext>
          </a:extLst>
        </xdr:cNvPr>
        <xdr:cNvSpPr>
          <a:spLocks noChangeShapeType="1"/>
        </xdr:cNvSpPr>
      </xdr:nvSpPr>
      <xdr:spPr bwMode="auto">
        <a:xfrm flipV="1">
          <a:off x="68675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291E341C-F631-4B9D-8F75-151F2C33E036}"/>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7A342CF-A66A-44B9-95EA-8A0DFE3678F7}"/>
            </a:ext>
          </a:extLst>
        </xdr:cNvPr>
        <xdr:cNvSpPr>
          <a:spLocks noChangeShapeType="1"/>
        </xdr:cNvSpPr>
      </xdr:nvSpPr>
      <xdr:spPr bwMode="auto">
        <a:xfrm flipV="1">
          <a:off x="70675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94E5D4F7-8671-48B0-B907-78EE3606420C}"/>
            </a:ext>
          </a:extLst>
        </xdr:cNvPr>
        <xdr:cNvSpPr>
          <a:spLocks noChangeShapeType="1"/>
        </xdr:cNvSpPr>
      </xdr:nvSpPr>
      <xdr:spPr bwMode="auto">
        <a:xfrm flipV="1">
          <a:off x="78930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441B4FA9-0A74-44A4-8191-078EA7506599}"/>
            </a:ext>
          </a:extLst>
        </xdr:cNvPr>
        <xdr:cNvSpPr>
          <a:spLocks noChangeShapeType="1"/>
        </xdr:cNvSpPr>
      </xdr:nvSpPr>
      <xdr:spPr bwMode="auto">
        <a:xfrm flipV="1">
          <a:off x="812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37C9A642-359C-4FDB-BC99-D2532641BC50}"/>
            </a:ext>
          </a:extLst>
        </xdr:cNvPr>
        <xdr:cNvSpPr>
          <a:spLocks noChangeShapeType="1"/>
        </xdr:cNvSpPr>
      </xdr:nvSpPr>
      <xdr:spPr bwMode="auto">
        <a:xfrm flipV="1">
          <a:off x="686752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2ACC429C-ED56-481A-ADE2-CFB51AEFDC2F}"/>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2A015723-4E6F-4C56-9EDE-EAFB7E1F996F}"/>
            </a:ext>
          </a:extLst>
        </xdr:cNvPr>
        <xdr:cNvSpPr>
          <a:spLocks noChangeShapeType="1"/>
        </xdr:cNvSpPr>
      </xdr:nvSpPr>
      <xdr:spPr bwMode="auto">
        <a:xfrm flipV="1">
          <a:off x="706755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2F5C0D8D-EA89-47BE-96E7-2C0B39BACF4F}"/>
            </a:ext>
          </a:extLst>
        </xdr:cNvPr>
        <xdr:cNvSpPr>
          <a:spLocks noChangeShapeType="1"/>
        </xdr:cNvSpPr>
      </xdr:nvSpPr>
      <xdr:spPr bwMode="auto">
        <a:xfrm flipV="1">
          <a:off x="78930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8CF8FB05-125F-4464-B0FD-B8599A154EC1}"/>
            </a:ext>
          </a:extLst>
        </xdr:cNvPr>
        <xdr:cNvSpPr>
          <a:spLocks noChangeShapeType="1"/>
        </xdr:cNvSpPr>
      </xdr:nvSpPr>
      <xdr:spPr bwMode="auto">
        <a:xfrm flipV="1">
          <a:off x="812165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38099</xdr:rowOff>
    </xdr:from>
    <xdr:to>
      <xdr:col>22</xdr:col>
      <xdr:colOff>47625</xdr:colOff>
      <xdr:row>42</xdr:row>
      <xdr:rowOff>136072</xdr:rowOff>
    </xdr:to>
    <xdr:sp macro="" textlink="">
      <xdr:nvSpPr>
        <xdr:cNvPr id="25" name="Text Box 14">
          <a:extLst>
            <a:ext uri="{FF2B5EF4-FFF2-40B4-BE49-F238E27FC236}">
              <a16:creationId xmlns:a16="http://schemas.microsoft.com/office/drawing/2014/main" id="{BEF5F204-1369-4513-B561-E5C4BA1116AD}"/>
            </a:ext>
          </a:extLst>
        </xdr:cNvPr>
        <xdr:cNvSpPr txBox="1">
          <a:spLocks noChangeArrowheads="1"/>
        </xdr:cNvSpPr>
      </xdr:nvSpPr>
      <xdr:spPr bwMode="auto">
        <a:xfrm>
          <a:off x="0" y="10439399"/>
          <a:ext cx="1390967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624213, 626155 -&gt; ORDER MAY'22</a:t>
          </a:r>
        </a:p>
        <a:p>
          <a:pPr algn="l" rtl="0">
            <a:defRPr sz="1000"/>
          </a:pPr>
          <a:r>
            <a:rPr lang="en-US" sz="1400" b="0" i="0" u="none" strike="noStrike" baseline="0">
              <a:solidFill>
                <a:srgbClr val="000000"/>
              </a:solidFill>
              <a:latin typeface="Arial"/>
              <a:cs typeface="Arial"/>
            </a:rPr>
            <a:t>PO : 627771, 624222 -&gt; ORDER JUN'22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2D67D8DE-D600-4953-8292-8DAD650E2964}"/>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58B12E4B-4560-4036-B5D1-D8F9E03503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127853</xdr:colOff>
      <xdr:row>17</xdr:row>
      <xdr:rowOff>135126</xdr:rowOff>
    </xdr:from>
    <xdr:to>
      <xdr:col>5</xdr:col>
      <xdr:colOff>669649</xdr:colOff>
      <xdr:row>17</xdr:row>
      <xdr:rowOff>140034</xdr:rowOff>
    </xdr:to>
    <xdr:sp macro="" textlink="">
      <xdr:nvSpPr>
        <xdr:cNvPr id="28" name="Line 18">
          <a:extLst>
            <a:ext uri="{FF2B5EF4-FFF2-40B4-BE49-F238E27FC236}">
              <a16:creationId xmlns:a16="http://schemas.microsoft.com/office/drawing/2014/main" id="{3A8D4837-0212-4825-BF55-BB898D68FEB6}"/>
            </a:ext>
          </a:extLst>
        </xdr:cNvPr>
        <xdr:cNvSpPr>
          <a:spLocks noChangeShapeType="1"/>
        </xdr:cNvSpPr>
      </xdr:nvSpPr>
      <xdr:spPr bwMode="auto">
        <a:xfrm flipV="1">
          <a:off x="5709503" y="28719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159604</xdr:colOff>
      <xdr:row>19</xdr:row>
      <xdr:rowOff>127188</xdr:rowOff>
    </xdr:from>
    <xdr:to>
      <xdr:col>5</xdr:col>
      <xdr:colOff>701400</xdr:colOff>
      <xdr:row>19</xdr:row>
      <xdr:rowOff>132096</xdr:rowOff>
    </xdr:to>
    <xdr:sp macro="" textlink="">
      <xdr:nvSpPr>
        <xdr:cNvPr id="29" name="Line 18">
          <a:extLst>
            <a:ext uri="{FF2B5EF4-FFF2-40B4-BE49-F238E27FC236}">
              <a16:creationId xmlns:a16="http://schemas.microsoft.com/office/drawing/2014/main" id="{79175DE1-E045-4D81-843E-56ABBD0BFC09}"/>
            </a:ext>
          </a:extLst>
        </xdr:cNvPr>
        <xdr:cNvSpPr>
          <a:spLocks noChangeShapeType="1"/>
        </xdr:cNvSpPr>
      </xdr:nvSpPr>
      <xdr:spPr bwMode="auto">
        <a:xfrm flipV="1">
          <a:off x="5741254" y="3587938"/>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4.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87709CF9-A0B5-46EA-BFE2-F2BE3244BD97}"/>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9FC81D2A-2C74-42FE-9BB7-3BA2C08C1008}"/>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CDA1B405-C5D9-4B4A-BFD8-8C18054C4E02}"/>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4406D53A-D4F2-4B7B-884F-E8E283D1755B}"/>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5E24C525-F39B-47DD-9BB5-49854D973202}"/>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AB22C51B-9FBC-44FA-BED2-C2A986B154E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4E8EBDAC-A32F-4171-89C1-4D3EB2E7AFAA}"/>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18977F15-96B0-45AB-A996-25F84E1F2E43}"/>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JULI 001</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7C151F1B-7695-4FB4-A066-F00A614F94E6}"/>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59F88235-4D8B-4985-A4C3-1EF53034C438}"/>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FD117DE9-41EE-4CD6-9B1D-A1FB6E58AF87}"/>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7F4EA90E-6A17-4F89-A8C8-C7DD1B0FC19B}"/>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BE1EDE39-F173-4119-AD80-8C27F97AA3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914E61AC-6DAF-4904-8ED9-0B2A491AEB89}"/>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DC243FAE-69A5-4053-BBFE-A8EBA94ABE5A}"/>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7EA1B058-54B8-400B-8C71-4DBEDF5A55B8}"/>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64D8D41F-BC05-476A-B3E7-6847122FCC81}"/>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753032FE-04F6-4C4C-A9FC-0C0C9BF5FAAA}"/>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E366203B-4533-453D-8D74-8C309F35E6F2}"/>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AED4603E-211F-4E01-82CE-69A842D0A800}"/>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9F958656-8CD6-43F8-93B6-9221FF01155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D2E738B7-649B-4E8C-B2E5-F991CBB2DBE2}"/>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543A7A64-48BE-4B5C-A7E3-9955780E7822}"/>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38099</xdr:rowOff>
    </xdr:from>
    <xdr:to>
      <xdr:col>22</xdr:col>
      <xdr:colOff>47625</xdr:colOff>
      <xdr:row>47</xdr:row>
      <xdr:rowOff>136072</xdr:rowOff>
    </xdr:to>
    <xdr:sp macro="" textlink="">
      <xdr:nvSpPr>
        <xdr:cNvPr id="25" name="Text Box 14">
          <a:extLst>
            <a:ext uri="{FF2B5EF4-FFF2-40B4-BE49-F238E27FC236}">
              <a16:creationId xmlns:a16="http://schemas.microsoft.com/office/drawing/2014/main" id="{D816554C-8FC2-4A1C-8DBC-11374B576E9C}"/>
            </a:ext>
          </a:extLst>
        </xdr:cNvPr>
        <xdr:cNvSpPr txBox="1">
          <a:spLocks noChangeArrowheads="1"/>
        </xdr:cNvSpPr>
      </xdr:nvSpPr>
      <xdr:spPr bwMode="auto">
        <a:xfrm>
          <a:off x="0" y="70611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624213, 626155 -&gt; ORDER MAY'22</a:t>
          </a:r>
        </a:p>
        <a:p>
          <a:pPr algn="l" rtl="0">
            <a:defRPr sz="1000"/>
          </a:pPr>
          <a:r>
            <a:rPr lang="en-US" sz="1400" b="0" i="0" u="none" strike="noStrike" baseline="0">
              <a:solidFill>
                <a:srgbClr val="000000"/>
              </a:solidFill>
              <a:latin typeface="Arial"/>
              <a:cs typeface="Arial"/>
            </a:rPr>
            <a:t>PO : 627771, 624222 -&gt; ORDER JUN'22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8E3D2A76-4978-4DC3-8049-C6F4EF1B9297}"/>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E1342F3A-4B2B-4A23-8643-7528C93D81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135792</xdr:colOff>
      <xdr:row>17</xdr:row>
      <xdr:rowOff>111313</xdr:rowOff>
    </xdr:from>
    <xdr:to>
      <xdr:col>5</xdr:col>
      <xdr:colOff>677588</xdr:colOff>
      <xdr:row>17</xdr:row>
      <xdr:rowOff>116221</xdr:rowOff>
    </xdr:to>
    <xdr:sp macro="" textlink="">
      <xdr:nvSpPr>
        <xdr:cNvPr id="29" name="Line 18">
          <a:extLst>
            <a:ext uri="{FF2B5EF4-FFF2-40B4-BE49-F238E27FC236}">
              <a16:creationId xmlns:a16="http://schemas.microsoft.com/office/drawing/2014/main" id="{C9C16895-CBC8-4104-A30D-C52DE7C544B5}"/>
            </a:ext>
          </a:extLst>
        </xdr:cNvPr>
        <xdr:cNvSpPr>
          <a:spLocks noChangeShapeType="1"/>
        </xdr:cNvSpPr>
      </xdr:nvSpPr>
      <xdr:spPr bwMode="auto">
        <a:xfrm flipV="1">
          <a:off x="4985605" y="2857688"/>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1" name="Line 18">
          <a:extLst>
            <a:ext uri="{FF2B5EF4-FFF2-40B4-BE49-F238E27FC236}">
              <a16:creationId xmlns:a16="http://schemas.microsoft.com/office/drawing/2014/main" id="{AECFDF4D-C421-4D05-B851-BCC0733FA90C}"/>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00CDF196-5D28-4B57-BFCB-E72F6C53D183}"/>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3999F7B3-7EAB-4E3C-9604-A597A68B0CE5}"/>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53171E7B-F075-4197-83A5-0BE165FAF297}"/>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56D39B71-967C-47AA-85CC-07553B21A938}"/>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99098563-48CC-4715-AC9F-97E9A1A8E68D}"/>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E884099D-D1E0-4B19-B9B6-C0ED1E6F3367}"/>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6D3C7244-C193-44B2-8E95-31B9923377D9}"/>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BCCA4537-DB5B-4765-95C3-A8AB884991B8}"/>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JULI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4B74C76F-FFE7-4845-B45E-AA0E98AF7E2E}"/>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58E4A358-EA36-4806-8F50-BB87A077D4B8}"/>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520B5B7D-4E69-406F-99F7-71E69602EDB4}"/>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1429432D-CDBA-4E0D-99D6-F3129175E8B0}"/>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BA331CA0-9D81-4CB6-A76D-DB4CE2A84B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C5565A7A-0AB5-48F7-9629-5BECA070D2F2}"/>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D6AD6DB5-7B1A-4BCF-A2ED-39C86A97967F}"/>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7A82A8FF-FEE7-498D-AEB7-B82089891C60}"/>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885AFF6F-9882-48C5-83D9-C3F70A6C7DFF}"/>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3C5A7971-DEC1-4511-B6D5-E5B63D06555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8824BA65-FA76-432D-B808-478011373F44}"/>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FA1A8B77-EF46-4E9C-A329-D22B66EA8D95}"/>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338B5287-EE28-46E9-9452-D535D4AE11F8}"/>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7C0E9CEA-F367-4B2F-9FF7-EF51EEFF8364}"/>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BD6FAEEC-9B60-4350-A032-2741806FCF19}"/>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38099</xdr:rowOff>
    </xdr:from>
    <xdr:to>
      <xdr:col>22</xdr:col>
      <xdr:colOff>47625</xdr:colOff>
      <xdr:row>46</xdr:row>
      <xdr:rowOff>136072</xdr:rowOff>
    </xdr:to>
    <xdr:sp macro="" textlink="">
      <xdr:nvSpPr>
        <xdr:cNvPr id="25" name="Text Box 14">
          <a:extLst>
            <a:ext uri="{FF2B5EF4-FFF2-40B4-BE49-F238E27FC236}">
              <a16:creationId xmlns:a16="http://schemas.microsoft.com/office/drawing/2014/main" id="{4F862700-D2C7-49A5-848E-1BADBE583922}"/>
            </a:ext>
          </a:extLst>
        </xdr:cNvPr>
        <xdr:cNvSpPr txBox="1">
          <a:spLocks noChangeArrowheads="1"/>
        </xdr:cNvSpPr>
      </xdr:nvSpPr>
      <xdr:spPr bwMode="auto">
        <a:xfrm>
          <a:off x="0" y="82676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624213, 626155 -&gt; ORDER MAY'22</a:t>
          </a:r>
        </a:p>
        <a:p>
          <a:pPr algn="l" rtl="0">
            <a:defRPr sz="1000"/>
          </a:pPr>
          <a:r>
            <a:rPr lang="en-US" sz="1400" b="0" i="0" u="none" strike="noStrike" baseline="0">
              <a:solidFill>
                <a:srgbClr val="000000"/>
              </a:solidFill>
              <a:latin typeface="Arial"/>
              <a:cs typeface="Arial"/>
            </a:rPr>
            <a:t>PO : 627771, 624222 -&gt; ORDER JUN'22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F78C6B5A-553A-4BA6-BD61-795FF93A5EEB}"/>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AD089136-DFFF-46D4-995A-9E8E48FA39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135792</xdr:colOff>
      <xdr:row>17</xdr:row>
      <xdr:rowOff>111313</xdr:rowOff>
    </xdr:from>
    <xdr:to>
      <xdr:col>5</xdr:col>
      <xdr:colOff>677588</xdr:colOff>
      <xdr:row>17</xdr:row>
      <xdr:rowOff>116221</xdr:rowOff>
    </xdr:to>
    <xdr:sp macro="" textlink="">
      <xdr:nvSpPr>
        <xdr:cNvPr id="28" name="Line 18">
          <a:extLst>
            <a:ext uri="{FF2B5EF4-FFF2-40B4-BE49-F238E27FC236}">
              <a16:creationId xmlns:a16="http://schemas.microsoft.com/office/drawing/2014/main" id="{4E9BC46E-42E0-457D-BA12-514D242DC2C0}"/>
            </a:ext>
          </a:extLst>
        </xdr:cNvPr>
        <xdr:cNvSpPr>
          <a:spLocks noChangeShapeType="1"/>
        </xdr:cNvSpPr>
      </xdr:nvSpPr>
      <xdr:spPr bwMode="auto">
        <a:xfrm flipV="1">
          <a:off x="4987192" y="2848163"/>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1" name="Line 18">
          <a:extLst>
            <a:ext uri="{FF2B5EF4-FFF2-40B4-BE49-F238E27FC236}">
              <a16:creationId xmlns:a16="http://schemas.microsoft.com/office/drawing/2014/main" id="{00D032F1-84B9-429F-9B32-015DACFCD84E}"/>
            </a:ext>
          </a:extLst>
        </xdr:cNvPr>
        <xdr:cNvSpPr>
          <a:spLocks noChangeShapeType="1"/>
        </xdr:cNvSpPr>
      </xdr:nvSpPr>
      <xdr:spPr bwMode="auto">
        <a:xfrm flipV="1">
          <a:off x="5025292"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6.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F1A17736-2E79-4DF8-A592-CAD828A916A6}"/>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18DE3C63-098F-432E-A6BA-AFD3147EC38E}"/>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50659F94-ED0F-49B7-9BEE-01189F4AE545}"/>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E03CACE4-8F74-44F0-A635-EA7E8698EA56}"/>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6E8EBD9B-AA67-4C15-80C5-98A1EEB89C1F}"/>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443CC0D6-B8C7-47DD-9AE9-8146B2349038}"/>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1E56C8F7-4276-43FA-9F89-0C87DDAAFD01}"/>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6D15D566-63E4-4464-BF17-33DDAD94B6CC}"/>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JULI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1557014D-6362-4639-8872-286AF4AE1F57}"/>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7312173D-23C3-4104-B257-3C9B8732122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A35FE8C6-BDE6-4BEE-A0F2-6B387B2476C6}"/>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58B5CDCD-3C8B-41DC-8D2F-506A4C33FCA5}"/>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9F4D4C1C-D81B-4A2B-A518-B952739520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09BAA403-AAD0-4AFB-854A-0DD665AEF869}"/>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9C930D86-798A-4A65-A471-086F1C39ECA6}"/>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C81E8F31-7DB0-467B-AA73-C77827BF624E}"/>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FF88F79C-A8C6-42B2-9ECB-A48290FFEB49}"/>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544710A6-3E7D-450E-98A5-A43E7D6737E6}"/>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55366A40-CC35-4A69-8FA1-339763408716}"/>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903C690-0C76-4E61-87AD-07C589D6A42C}"/>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4335C8D3-D347-4B5D-9454-65F046542692}"/>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82C76EA1-6F2D-49DD-9408-CD0EE34DC4B2}"/>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7A19E507-8559-4E7E-B3A1-3AB46036FB61}"/>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38099</xdr:rowOff>
    </xdr:from>
    <xdr:to>
      <xdr:col>22</xdr:col>
      <xdr:colOff>47625</xdr:colOff>
      <xdr:row>40</xdr:row>
      <xdr:rowOff>136072</xdr:rowOff>
    </xdr:to>
    <xdr:sp macro="" textlink="">
      <xdr:nvSpPr>
        <xdr:cNvPr id="25" name="Text Box 14">
          <a:extLst>
            <a:ext uri="{FF2B5EF4-FFF2-40B4-BE49-F238E27FC236}">
              <a16:creationId xmlns:a16="http://schemas.microsoft.com/office/drawing/2014/main" id="{5085B3F8-FAD7-41FB-AE06-48DB01A83F60}"/>
            </a:ext>
          </a:extLst>
        </xdr:cNvPr>
        <xdr:cNvSpPr txBox="1">
          <a:spLocks noChangeArrowheads="1"/>
        </xdr:cNvSpPr>
      </xdr:nvSpPr>
      <xdr:spPr bwMode="auto">
        <a:xfrm>
          <a:off x="0" y="80263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APR'22</a:t>
          </a:r>
        </a:p>
        <a:p>
          <a:pPr algn="l" rtl="0">
            <a:defRPr sz="1000"/>
          </a:pPr>
          <a:r>
            <a:rPr lang="en-US" sz="1400" b="0" i="0" u="none" strike="noStrike" baseline="0">
              <a:solidFill>
                <a:srgbClr val="000000"/>
              </a:solidFill>
              <a:latin typeface="Arial"/>
              <a:cs typeface="Arial"/>
            </a:rPr>
            <a:t>PO : 627771 -&gt; ORDER JUN'22</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2CE0005C-B3B4-4D14-8C33-3538BCFF8F09}"/>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CB54E052-8B5F-4609-8A57-2F653A8729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8DD69877-EA34-4DD5-B178-0501AC64BF74}"/>
            </a:ext>
          </a:extLst>
        </xdr:cNvPr>
        <xdr:cNvSpPr>
          <a:spLocks noChangeShapeType="1"/>
        </xdr:cNvSpPr>
      </xdr:nvSpPr>
      <xdr:spPr bwMode="auto">
        <a:xfrm flipV="1">
          <a:off x="5025292"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2" name="Line 18">
          <a:extLst>
            <a:ext uri="{FF2B5EF4-FFF2-40B4-BE49-F238E27FC236}">
              <a16:creationId xmlns:a16="http://schemas.microsoft.com/office/drawing/2014/main" id="{F7F72896-AD53-446C-BDC6-7FFE8C58F81B}"/>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7.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1F974CD2-102F-4A16-8FA6-C44CD6435B4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DD6D3DDC-7B98-44E4-BA88-877A494D3705}"/>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887C6009-8F5F-4852-9365-E08C2806F878}"/>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6CAC071E-80F0-42D4-B7D1-EBEE19A36DEF}"/>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7C74B4E8-A6D2-485B-939D-22CB695F9D4E}"/>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49971223-A8AD-4499-B817-36E556473E6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91D1A877-F75D-4DDB-806E-71259D9DE3EC}"/>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A11CB610-D3B1-4A5E-8116-FB12E34FB10D}"/>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JULI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728E3C94-2A81-4732-8FAE-092DEFFCED50}"/>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CD5287A6-03C0-4A6B-9CDD-6F993E6BA1CA}"/>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F51ED7D6-CCB4-457D-BA6B-125FF01D1269}"/>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46AF3170-9B70-48BA-8546-A552DBD75F95}"/>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603E25EA-DF9E-42AC-862D-86EE08A6E2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A81F11F4-32F0-4D60-ACF6-E4BBA8E03ABF}"/>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58144922-FBBB-4B29-9615-44C658B3047F}"/>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985B0650-E28E-448D-978E-2FC70C962B5F}"/>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E54291A7-9D1F-4DED-AAF1-05A10531803E}"/>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46584371-F4A2-4255-8052-6BF33099D5F3}"/>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6336C6D9-FA3F-4AF2-80CE-1B12A6236838}"/>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0E061365-C264-461A-959C-0044B22192B0}"/>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43B9624-988F-444E-9DD2-AF5646DB8FBE}"/>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7139D4BA-428D-48D0-8CDD-CA18FD2AA6ED}"/>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A57B8710-5508-4ABE-83A6-F4E430963E3A}"/>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48</xdr:row>
      <xdr:rowOff>38099</xdr:rowOff>
    </xdr:from>
    <xdr:to>
      <xdr:col>22</xdr:col>
      <xdr:colOff>47625</xdr:colOff>
      <xdr:row>53</xdr:row>
      <xdr:rowOff>136072</xdr:rowOff>
    </xdr:to>
    <xdr:sp macro="" textlink="">
      <xdr:nvSpPr>
        <xdr:cNvPr id="25" name="Text Box 14">
          <a:extLst>
            <a:ext uri="{FF2B5EF4-FFF2-40B4-BE49-F238E27FC236}">
              <a16:creationId xmlns:a16="http://schemas.microsoft.com/office/drawing/2014/main" id="{6FCCDEC7-35C6-42A5-BDCB-2A7C779741FC}"/>
            </a:ext>
          </a:extLst>
        </xdr:cNvPr>
        <xdr:cNvSpPr txBox="1">
          <a:spLocks noChangeArrowheads="1"/>
        </xdr:cNvSpPr>
      </xdr:nvSpPr>
      <xdr:spPr bwMode="auto">
        <a:xfrm>
          <a:off x="0" y="65785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APR'22</a:t>
          </a:r>
        </a:p>
        <a:p>
          <a:pPr algn="l" rtl="0">
            <a:defRPr sz="1000"/>
          </a:pPr>
          <a:r>
            <a:rPr lang="en-US" sz="1400" b="0" i="0" u="none" strike="noStrike" baseline="0">
              <a:solidFill>
                <a:srgbClr val="000000"/>
              </a:solidFill>
              <a:latin typeface="Arial"/>
              <a:cs typeface="Arial"/>
            </a:rPr>
            <a:t>PO : 627771 -&gt; ORDER JUN'22</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5C72FD8E-2D57-4122-B2F5-1D869A24D061}"/>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3E95347-C4DE-4256-8EAF-6D5324FF67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6798E42A-8F40-4D08-A5ED-5E06B486705E}"/>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9A0BE678-E714-4964-8B2B-0AAD68F7E007}"/>
            </a:ext>
          </a:extLst>
        </xdr:cNvPr>
        <xdr:cNvSpPr>
          <a:spLocks noChangeShapeType="1"/>
        </xdr:cNvSpPr>
      </xdr:nvSpPr>
      <xdr:spPr bwMode="auto">
        <a:xfrm flipV="1">
          <a:off x="5025292" y="40562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3" name="Line 18">
          <a:extLst>
            <a:ext uri="{FF2B5EF4-FFF2-40B4-BE49-F238E27FC236}">
              <a16:creationId xmlns:a16="http://schemas.microsoft.com/office/drawing/2014/main" id="{57B7BC7E-EF4A-4139-A9EA-5FD5260C1F76}"/>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8.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94C7A402-7D2B-4268-9ED8-374210D3B61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9218E78-7290-4F1E-B82C-AE35B408D909}"/>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57FEA5D1-AFC3-40AC-84A1-25AF281689B5}"/>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7B03A90D-984F-4815-8CD7-942B13A9395A}"/>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4AE7EDB8-C0EB-4DC5-9314-7737B0A72286}"/>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25B568DE-DDC2-44FF-B5AE-916A8D4FEB24}"/>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DD4E0586-37D9-4D78-884F-79D3A0C574E7}"/>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3FC383EF-BD90-4191-B67C-BEBB73F34348}"/>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JULI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2FAB1DBB-0189-47A4-B144-176404D8E645}"/>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4F837FB1-82E6-4857-BD3F-B53D3FCA7B3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C4549DCC-4C48-4E55-B8CE-D07C45C59B4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FB17558F-8A29-453A-86D4-956E284256B3}"/>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FC8AF43B-2A58-469D-B1A1-DD55848A30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2FEC7147-3196-4CD1-9608-D2E14CB90CD9}"/>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CB2FE15C-97A7-4E33-86C2-A3910357F5BC}"/>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81585143-E7CA-45B1-A2A9-AD5D20EA4E5E}"/>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A14393DB-BFF0-4366-BA9B-91DEA5B04D49}"/>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9BF53130-DEE8-44C6-A837-E948446F1BEB}"/>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8E31F9B5-79AE-4892-A21A-95D9BA5C9FAC}"/>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56712373-3CA8-42E4-B22C-BC0CFB35BB51}"/>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D50EB00D-E734-4204-B23F-AC95D938493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777A8851-F64F-4E7A-B5D8-04F858A525A3}"/>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FB6EED36-17AA-42CE-93E4-6833C857A1AD}"/>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43</xdr:row>
      <xdr:rowOff>38099</xdr:rowOff>
    </xdr:from>
    <xdr:to>
      <xdr:col>22</xdr:col>
      <xdr:colOff>47625</xdr:colOff>
      <xdr:row>48</xdr:row>
      <xdr:rowOff>136072</xdr:rowOff>
    </xdr:to>
    <xdr:sp macro="" textlink="">
      <xdr:nvSpPr>
        <xdr:cNvPr id="25" name="Text Box 14">
          <a:extLst>
            <a:ext uri="{FF2B5EF4-FFF2-40B4-BE49-F238E27FC236}">
              <a16:creationId xmlns:a16="http://schemas.microsoft.com/office/drawing/2014/main" id="{FA1CFFA2-D765-4751-9903-E9C783699382}"/>
            </a:ext>
          </a:extLst>
        </xdr:cNvPr>
        <xdr:cNvSpPr txBox="1">
          <a:spLocks noChangeArrowheads="1"/>
        </xdr:cNvSpPr>
      </xdr:nvSpPr>
      <xdr:spPr bwMode="auto">
        <a:xfrm>
          <a:off x="0" y="97154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APR'22</a:t>
          </a:r>
        </a:p>
        <a:p>
          <a:pPr algn="l" rtl="0">
            <a:defRPr sz="1000"/>
          </a:pPr>
          <a:r>
            <a:rPr lang="en-US" sz="1400" b="0" i="0" u="none" strike="noStrike" baseline="0">
              <a:solidFill>
                <a:srgbClr val="000000"/>
              </a:solidFill>
              <a:latin typeface="Arial"/>
              <a:cs typeface="Arial"/>
            </a:rPr>
            <a:t>PO : 627771 -&gt; ORDER JUN'22</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684DD677-5222-4F05-A0FC-1E4A50516B07}"/>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82AE9CA6-8282-4FB3-88B1-3209EB807A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2C8D7DAB-B545-4663-96CF-7B52CC7F524F}"/>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1" name="Line 18">
          <a:extLst>
            <a:ext uri="{FF2B5EF4-FFF2-40B4-BE49-F238E27FC236}">
              <a16:creationId xmlns:a16="http://schemas.microsoft.com/office/drawing/2014/main" id="{73D383E1-3CB6-46EA-8BDA-8C1B246CA88E}"/>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2" name="Line 18">
          <a:extLst>
            <a:ext uri="{FF2B5EF4-FFF2-40B4-BE49-F238E27FC236}">
              <a16:creationId xmlns:a16="http://schemas.microsoft.com/office/drawing/2014/main" id="{057772C6-BCED-4174-ABE3-283A30C34E95}"/>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4" name="Line 18">
          <a:extLst>
            <a:ext uri="{FF2B5EF4-FFF2-40B4-BE49-F238E27FC236}">
              <a16:creationId xmlns:a16="http://schemas.microsoft.com/office/drawing/2014/main" id="{C89CDB8D-EB58-4E6C-ADE5-403EDD089A87}"/>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5" name="Line 18">
          <a:extLst>
            <a:ext uri="{FF2B5EF4-FFF2-40B4-BE49-F238E27FC236}">
              <a16:creationId xmlns:a16="http://schemas.microsoft.com/office/drawing/2014/main" id="{DFE36B5C-86C4-4C19-9998-CB85229F3994}"/>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9.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57BA3CC7-BDDC-417C-9E06-18054A0E3666}"/>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2F84B178-E02B-45F3-8BC8-0DFCBEB52DB8}"/>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E3A54059-055F-493B-9B1D-DA81FF853C5F}"/>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60A9413C-5ABB-49E9-A1C7-3C97B9D4DF35}"/>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86589FC9-ED0E-4BA7-8F13-EF496FC5CDA5}"/>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2B6B6045-49EF-4E94-BC04-41CE56B28488}"/>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2620EFFF-AD97-49A8-B774-7151A7878019}"/>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2BA3F798-8E4F-4F08-B156-3A5C5DB38979}"/>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JULI 005</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852EF98F-C94B-4180-9345-DEA803431C8C}"/>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36DB91E3-EE4B-4D55-83A2-FDE66C9025A4}"/>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CEEF8038-F792-43BF-85E7-DD45E4C49379}"/>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2F00F094-5089-4EC6-B495-90361EA447B2}"/>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6404935-A7E4-4978-9873-28D8E24D5D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90091725-2423-4670-910E-43CACB878EEC}"/>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86058649-22B6-4C6A-B951-7C7655E1FBCA}"/>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3BF0630F-A42C-4AC8-AAF1-C00F37B19E96}"/>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9173F34C-8761-446F-BFBC-53EF5B1B16BD}"/>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12F13D2F-2921-4A62-8FFE-0154F8E53713}"/>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E8658334-A2CC-42B6-AF62-0B34DBC58383}"/>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1082CE22-9809-406C-BB7D-E6E91D18C0EF}"/>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71084D97-1DB6-4A01-9A70-E862C0F6CD3A}"/>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ECA9D1A5-B740-46E0-8A10-B9B4D6E224DD}"/>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7126C6-DC18-4D13-8313-2A3727A195E6}"/>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38099</xdr:rowOff>
    </xdr:from>
    <xdr:to>
      <xdr:col>22</xdr:col>
      <xdr:colOff>47625</xdr:colOff>
      <xdr:row>45</xdr:row>
      <xdr:rowOff>136072</xdr:rowOff>
    </xdr:to>
    <xdr:sp macro="" textlink="">
      <xdr:nvSpPr>
        <xdr:cNvPr id="25" name="Text Box 14">
          <a:extLst>
            <a:ext uri="{FF2B5EF4-FFF2-40B4-BE49-F238E27FC236}">
              <a16:creationId xmlns:a16="http://schemas.microsoft.com/office/drawing/2014/main" id="{DA3E792D-A38A-41F4-86A0-41ACCE66BA1D}"/>
            </a:ext>
          </a:extLst>
        </xdr:cNvPr>
        <xdr:cNvSpPr txBox="1">
          <a:spLocks noChangeArrowheads="1"/>
        </xdr:cNvSpPr>
      </xdr:nvSpPr>
      <xdr:spPr bwMode="auto">
        <a:xfrm>
          <a:off x="0" y="85089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624040 -&gt; ORDER APR'22</a:t>
          </a:r>
        </a:p>
        <a:p>
          <a:pPr algn="l" rtl="0">
            <a:defRPr sz="1000"/>
          </a:pPr>
          <a:r>
            <a:rPr lang="en-US" sz="1400" b="0" i="0" u="none" strike="noStrike" baseline="0">
              <a:solidFill>
                <a:srgbClr val="000000"/>
              </a:solidFill>
              <a:latin typeface="Arial"/>
              <a:cs typeface="Arial"/>
            </a:rPr>
            <a:t>PO : 627771 -&gt; ORDER JUN'22</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4ABF9F74-AA26-48FD-900B-CB38B0AA18E4}"/>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E243F1DD-2AB3-4D70-B876-0F4ADF8292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4D3597B8-BF18-429F-9898-930763CDD0B0}"/>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4FA72F1C-F431-4D4F-B2D9-776329722E27}"/>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41932C5A-66DF-4BB3-B674-21E4E4CEC17B}"/>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3" name="Line 18">
          <a:extLst>
            <a:ext uri="{FF2B5EF4-FFF2-40B4-BE49-F238E27FC236}">
              <a16:creationId xmlns:a16="http://schemas.microsoft.com/office/drawing/2014/main" id="{B8C394E1-DE00-4F62-9907-5FDD8F98B180}"/>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4" name="Line 18">
          <a:extLst>
            <a:ext uri="{FF2B5EF4-FFF2-40B4-BE49-F238E27FC236}">
              <a16:creationId xmlns:a16="http://schemas.microsoft.com/office/drawing/2014/main" id="{BFC2A025-0B2A-41D9-8EAF-CA6DFC06F362}"/>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0.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42FEDEC9-9CB6-48B8-995D-032EF016A367}"/>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E9DDE1D0-21D1-4BFB-A7B4-FE991A83409A}"/>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8EA9559E-46DA-4AC3-8B72-8842CB61F547}"/>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DA67C36B-75B0-414B-86C8-E1E022A716C9}"/>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4071A0F8-66FE-4547-B5EC-42791F8C9215}"/>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049C5E46-7C69-4FB0-9445-E59CC2F2D627}"/>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FAE5DA42-4FE9-466D-AE1E-47885063F116}"/>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A75DB700-835E-46AD-80F1-7C56257F509F}"/>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JULI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5BC5A3CE-98A3-45FF-91D0-A8F419EEBD6D}"/>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9EDBBED0-CCA5-45C7-B995-0336DBAF4773}"/>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E80FA3BD-4782-47E9-AF19-31E6549714A8}"/>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F80DFEC6-D804-46E4-91B7-EFCDB0CE5EFB}"/>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DDAF9D4E-B62B-41D0-8320-5E9E2B7D88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7DAF4711-A62C-43C5-8070-6446DE84B83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F48B6FF9-670F-449D-929C-9D1CB81881AD}"/>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5C41EEE9-723A-4570-85E2-C86E9E9EB32C}"/>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65D0AE76-CD53-403A-82F8-290801D02F63}"/>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2CA8C6C-8955-40E8-9FEB-E0D0CA8AD044}"/>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E61BA0E2-288B-422A-A20B-A9ABA1DFACB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A3B45E94-39CE-4915-8144-5106F6AC6D1D}"/>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7746C4D9-3113-4127-BF36-54733D4A76E6}"/>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F3725CE6-6439-4A3A-8981-178281DE920F}"/>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6E830856-BFF3-4AA6-BA91-C80A607C684C}"/>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38099</xdr:rowOff>
    </xdr:from>
    <xdr:to>
      <xdr:col>22</xdr:col>
      <xdr:colOff>47625</xdr:colOff>
      <xdr:row>42</xdr:row>
      <xdr:rowOff>136072</xdr:rowOff>
    </xdr:to>
    <xdr:sp macro="" textlink="">
      <xdr:nvSpPr>
        <xdr:cNvPr id="25" name="Text Box 14">
          <a:extLst>
            <a:ext uri="{FF2B5EF4-FFF2-40B4-BE49-F238E27FC236}">
              <a16:creationId xmlns:a16="http://schemas.microsoft.com/office/drawing/2014/main" id="{41EDB095-96B1-4AA5-9A3A-69B9B6F17486}"/>
            </a:ext>
          </a:extLst>
        </xdr:cNvPr>
        <xdr:cNvSpPr txBox="1">
          <a:spLocks noChangeArrowheads="1"/>
        </xdr:cNvSpPr>
      </xdr:nvSpPr>
      <xdr:spPr bwMode="auto">
        <a:xfrm>
          <a:off x="0" y="77850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627771 -&gt; ORDER JUN'22</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1903BBCA-BE38-411A-A85D-EBC62A87C2E5}"/>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E2A08E19-0108-4928-BC6B-DA2FD125EC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1A15D0E9-7482-4FFA-8FED-ECCA2F13CCE7}"/>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B7A7509F-90E6-4C9D-AFB7-EE968C0854CA}"/>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4" name="Line 18">
          <a:extLst>
            <a:ext uri="{FF2B5EF4-FFF2-40B4-BE49-F238E27FC236}">
              <a16:creationId xmlns:a16="http://schemas.microsoft.com/office/drawing/2014/main" id="{F27FF9A9-6DAB-4CE5-9C8A-0A1150A8B927}"/>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5" name="Line 18">
          <a:extLst>
            <a:ext uri="{FF2B5EF4-FFF2-40B4-BE49-F238E27FC236}">
              <a16:creationId xmlns:a16="http://schemas.microsoft.com/office/drawing/2014/main" id="{ABDC191B-6E8A-47D2-B9AB-5010467D038C}"/>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6" name="Line 18">
          <a:extLst>
            <a:ext uri="{FF2B5EF4-FFF2-40B4-BE49-F238E27FC236}">
              <a16:creationId xmlns:a16="http://schemas.microsoft.com/office/drawing/2014/main" id="{398C732A-6F19-405D-8440-11DDC2EC23D4}"/>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7" name="Line 18">
          <a:extLst>
            <a:ext uri="{FF2B5EF4-FFF2-40B4-BE49-F238E27FC236}">
              <a16:creationId xmlns:a16="http://schemas.microsoft.com/office/drawing/2014/main" id="{96A1F9E2-238A-41A0-BE7D-479243E3B727}"/>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8" name="Line 18">
          <a:extLst>
            <a:ext uri="{FF2B5EF4-FFF2-40B4-BE49-F238E27FC236}">
              <a16:creationId xmlns:a16="http://schemas.microsoft.com/office/drawing/2014/main" id="{DB02B3D5-8918-4DEC-A72A-D61F0DFD1716}"/>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1.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12AE8590-C88F-4FC5-B888-5C3AC23B8FA9}"/>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94448BF1-AF11-413D-9D16-214D6E3CD958}"/>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5FE83392-524C-4439-B137-322D77070A07}"/>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8497FE9E-2151-463A-9C98-C9AA7AD1F626}"/>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56A5F713-2E2F-4BAF-83C3-95B054AEE147}"/>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337569F0-1BD1-4EC7-8DA7-A93D8A71CAD2}"/>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779C7C82-D432-4C02-8C7F-CC4FF491DDF2}"/>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C6C94152-901C-40A9-A79C-C0862BB18330}"/>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JULI 007</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6115DA63-DD17-41DB-976D-11CA4FAE485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BCC21AA2-2F2B-4652-AAA8-20C6910CAB3B}"/>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8E7CB60-5816-4756-9111-5461D826FFE2}"/>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A41952F9-FFBD-4F9C-BB29-BAD50489EBBF}"/>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3C6CC102-53FD-4A56-8731-A41C44C9CC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B7F0C629-8A5A-413F-81D3-DF82565DCB7F}"/>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B59CE0D7-5A8A-44D1-9057-2A49088F2D44}"/>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9423F067-F276-43E0-992E-72A0F7BA3676}"/>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3236D93B-9696-4AED-B1E4-CE9CE6445238}"/>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684A98C1-A7A3-4706-884F-67D83A531D05}"/>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F1DC914C-6893-4CC2-833B-2328FA2D7A1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56526EBA-32F2-4BDD-95BD-4A0B60161A03}"/>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CE7C716B-8C95-4C8E-8616-4EBB88512FC8}"/>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8A343538-09A0-4BA2-8AA9-1DF23DFAABAF}"/>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3F83E42-B062-47D3-84CF-B99295E0E27A}"/>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38099</xdr:rowOff>
    </xdr:from>
    <xdr:to>
      <xdr:col>22</xdr:col>
      <xdr:colOff>47625</xdr:colOff>
      <xdr:row>42</xdr:row>
      <xdr:rowOff>136072</xdr:rowOff>
    </xdr:to>
    <xdr:sp macro="" textlink="">
      <xdr:nvSpPr>
        <xdr:cNvPr id="25" name="Text Box 14">
          <a:extLst>
            <a:ext uri="{FF2B5EF4-FFF2-40B4-BE49-F238E27FC236}">
              <a16:creationId xmlns:a16="http://schemas.microsoft.com/office/drawing/2014/main" id="{3AEF9FAE-2777-476C-8F0F-B316B3B44FA9}"/>
            </a:ext>
          </a:extLst>
        </xdr:cNvPr>
        <xdr:cNvSpPr txBox="1">
          <a:spLocks noChangeArrowheads="1"/>
        </xdr:cNvSpPr>
      </xdr:nvSpPr>
      <xdr:spPr bwMode="auto">
        <a:xfrm>
          <a:off x="0" y="70611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627771 -&gt; ORDER JUN'22</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158DBCA0-A975-46A7-B7C8-9F72ABF720E9}"/>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B470D83A-04DE-4878-A3AA-4BAF01D67E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BD7A3F42-09FD-415A-B370-5A3C6DFB98FB}"/>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29" name="Line 18">
          <a:extLst>
            <a:ext uri="{FF2B5EF4-FFF2-40B4-BE49-F238E27FC236}">
              <a16:creationId xmlns:a16="http://schemas.microsoft.com/office/drawing/2014/main" id="{A52F472D-7B35-408C-969C-B41C4332B48E}"/>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F5F5BDB0-237F-4CC2-BBEE-5997D39273EE}"/>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8FDF3D73-4CBD-4A44-BDCA-36CB8EF7D81B}"/>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0E2FD0F9-75CD-4597-ABD8-C7707614F9A6}"/>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7" name="Line 18">
          <a:extLst>
            <a:ext uri="{FF2B5EF4-FFF2-40B4-BE49-F238E27FC236}">
              <a16:creationId xmlns:a16="http://schemas.microsoft.com/office/drawing/2014/main" id="{F760EB68-D0C1-4825-8C61-B91D8674FDAE}"/>
            </a:ext>
          </a:extLst>
        </xdr:cNvPr>
        <xdr:cNvSpPr>
          <a:spLocks noChangeShapeType="1"/>
        </xdr:cNvSpPr>
      </xdr:nvSpPr>
      <xdr:spPr bwMode="auto">
        <a:xfrm flipV="1">
          <a:off x="5025292" y="40562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8" name="Line 18">
          <a:extLst>
            <a:ext uri="{FF2B5EF4-FFF2-40B4-BE49-F238E27FC236}">
              <a16:creationId xmlns:a16="http://schemas.microsoft.com/office/drawing/2014/main" id="{3B3CAC30-1E1E-4D4E-9E92-BF00AE1DCEAF}"/>
            </a:ext>
          </a:extLst>
        </xdr:cNvPr>
        <xdr:cNvSpPr>
          <a:spLocks noChangeShapeType="1"/>
        </xdr:cNvSpPr>
      </xdr:nvSpPr>
      <xdr:spPr bwMode="auto">
        <a:xfrm flipV="1">
          <a:off x="5025292" y="40562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2.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51014536-E821-45E2-A78A-35ADD13A8BB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722800A6-0FBB-48BD-B07E-9311A98965E1}"/>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9CBD4CE0-2AD7-4A18-A8F6-A70CC175CEF6}"/>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4CF1C3F0-5B10-4F97-90C0-756BFB82DE7E}"/>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EBD3F3C2-650B-4FAB-886E-4ED2DF9251E8}"/>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DEC506E4-1F0F-40C0-A114-3AF3D4A150A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85A6E57B-E20A-49E0-8BBE-8274677F55CB}"/>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CCAA032F-09B9-4C89-AC43-710C97C4F844}"/>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JULI 008</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BFA2B939-0285-46F6-A493-818C14817FE6}"/>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66510F94-8A05-4B5C-9904-663CD42C2A94}"/>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7AC4DC07-74D8-453A-AE96-8252042B870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E437749B-F1E4-41E2-A81A-F6D37971DD65}"/>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A5388CD7-DA15-4477-913A-AF7A72B944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FB9CC9DB-6E80-4237-B552-FB3FD8C175D9}"/>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962A3508-5381-46FB-ADF2-CA6797D30683}"/>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A2517742-144B-45CF-A7CC-72876661593B}"/>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931EF2C2-FD32-42AD-85C3-9551F7CC65B9}"/>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42F84283-7465-4A50-978B-6838319DB74E}"/>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EE2B7C52-A577-4F21-B82A-998E5D8112B1}"/>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F46D301E-84D3-45AA-B72F-FF4229776835}"/>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1EA1CFE5-AC2F-4A44-9E14-6AF1734287F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EA7164D1-43CF-417F-BD36-410CB81029F4}"/>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1A2EEC29-0710-4951-A475-6C2AC57AB55C}"/>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38099</xdr:rowOff>
    </xdr:from>
    <xdr:to>
      <xdr:col>22</xdr:col>
      <xdr:colOff>47625</xdr:colOff>
      <xdr:row>41</xdr:row>
      <xdr:rowOff>136072</xdr:rowOff>
    </xdr:to>
    <xdr:sp macro="" textlink="">
      <xdr:nvSpPr>
        <xdr:cNvPr id="25" name="Text Box 14">
          <a:extLst>
            <a:ext uri="{FF2B5EF4-FFF2-40B4-BE49-F238E27FC236}">
              <a16:creationId xmlns:a16="http://schemas.microsoft.com/office/drawing/2014/main" id="{4EC5278A-2765-460C-995C-3B7DFFBF2627}"/>
            </a:ext>
          </a:extLst>
        </xdr:cNvPr>
        <xdr:cNvSpPr txBox="1">
          <a:spLocks noChangeArrowheads="1"/>
        </xdr:cNvSpPr>
      </xdr:nvSpPr>
      <xdr:spPr bwMode="auto">
        <a:xfrm>
          <a:off x="0" y="70611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627771 -&gt; ORDER JUN'22</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E4AE7BC9-ACA5-42C0-B4F0-E7554D326DAD}"/>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1A3B1DBB-18E1-44B1-AF84-F368FD5833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1B07C7A4-D320-4012-928E-66279FC76396}"/>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29" name="Line 18">
          <a:extLst>
            <a:ext uri="{FF2B5EF4-FFF2-40B4-BE49-F238E27FC236}">
              <a16:creationId xmlns:a16="http://schemas.microsoft.com/office/drawing/2014/main" id="{69F0AD99-7680-4CEB-8507-89CC9C0F6CAD}"/>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405C69C7-A87E-4602-A44C-3769358D2B32}"/>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BCEA5B14-9685-4D23-9F52-E433ADCD8400}"/>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81A97A76-0D7D-40E1-9541-6D7F538E8B30}"/>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3" name="Line 18">
          <a:extLst>
            <a:ext uri="{FF2B5EF4-FFF2-40B4-BE49-F238E27FC236}">
              <a16:creationId xmlns:a16="http://schemas.microsoft.com/office/drawing/2014/main" id="{E7781CB1-A65D-42A9-BBE3-2370C5FDABF2}"/>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4" name="Line 18">
          <a:extLst>
            <a:ext uri="{FF2B5EF4-FFF2-40B4-BE49-F238E27FC236}">
              <a16:creationId xmlns:a16="http://schemas.microsoft.com/office/drawing/2014/main" id="{FBC1CA4F-E670-4EF0-B37C-BABBB67484C8}"/>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3.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8486AC36-6F2A-41EF-BCA4-777333D1052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7805A897-2ED9-4CAE-9057-0CBB46EB1003}"/>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CD80414D-7293-4C0C-8526-17D197AC46BE}"/>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953F26C-DB10-4CF4-AA2D-2111EB77EB8B}"/>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64F4496F-9617-4B2A-A5F6-EC459FA3357A}"/>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7F1F549C-4F7F-4237-BBBF-C1871FDB9DE4}"/>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D21BF089-E504-4E0B-9C9B-8A69A55E5421}"/>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45D4BE57-9B26-4AF5-AC6A-9B6C966E9B55}"/>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AGUSTUS 001</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A9F023A9-516D-4B78-8784-DCC4947CE16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41E6808B-C072-4893-83D8-1E99737749AB}"/>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DECA9A9-9FA4-49A4-9AE9-3FAE1ABB9EC6}"/>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268F3513-43BF-4191-B178-9AA188C4E809}"/>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D9907CB1-A003-462E-AB2E-D84B5B626A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9E88FB3D-7B37-4FE2-898D-1384F9EF853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C043B172-6275-4051-BFF7-4AB59552D551}"/>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92C4A83E-58F0-4C35-965D-73EB730B4ECD}"/>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912147E5-05FE-45CF-AD77-76016E8D205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FA3E9B91-9F92-406C-8322-196E04067C27}"/>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1FCB7DE3-40CE-407C-A810-F05ED83958E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EB833185-81B4-428F-B61E-A0D40FF3D850}"/>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7BAC16C-6C59-4D37-8C8D-3F5EA4FCDFE8}"/>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55363322-A8B5-49F5-A9E2-B8B4029612F2}"/>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81FDC204-8779-491F-AB3B-04EB298C092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38099</xdr:rowOff>
    </xdr:from>
    <xdr:to>
      <xdr:col>22</xdr:col>
      <xdr:colOff>47625</xdr:colOff>
      <xdr:row>44</xdr:row>
      <xdr:rowOff>136072</xdr:rowOff>
    </xdr:to>
    <xdr:sp macro="" textlink="">
      <xdr:nvSpPr>
        <xdr:cNvPr id="25" name="Text Box 14">
          <a:extLst>
            <a:ext uri="{FF2B5EF4-FFF2-40B4-BE49-F238E27FC236}">
              <a16:creationId xmlns:a16="http://schemas.microsoft.com/office/drawing/2014/main" id="{A55407B5-2357-45D2-9D4E-4C399B0EDFEE}"/>
            </a:ext>
          </a:extLst>
        </xdr:cNvPr>
        <xdr:cNvSpPr txBox="1">
          <a:spLocks noChangeArrowheads="1"/>
        </xdr:cNvSpPr>
      </xdr:nvSpPr>
      <xdr:spPr bwMode="auto">
        <a:xfrm>
          <a:off x="0" y="68198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627771 -&gt; ORDER JUN'22</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B0C98BC9-F5FB-4ABC-9119-156930FA8ABC}"/>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C84BFFE6-43CC-466B-B91C-B4BA7E67E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32F62474-1D72-4488-BDF7-F70DB3AD3169}"/>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29" name="Line 18">
          <a:extLst>
            <a:ext uri="{FF2B5EF4-FFF2-40B4-BE49-F238E27FC236}">
              <a16:creationId xmlns:a16="http://schemas.microsoft.com/office/drawing/2014/main" id="{7D9F9851-DC36-4095-B69D-48AB16B2A127}"/>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A1F800AA-0EC5-44BC-A117-E6EE56004FFE}"/>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6B77B712-00ED-4819-8B31-D98A980ECD49}"/>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455ED19F-B2AF-4AC8-B1BD-C17C28349732}"/>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3" name="Line 18">
          <a:extLst>
            <a:ext uri="{FF2B5EF4-FFF2-40B4-BE49-F238E27FC236}">
              <a16:creationId xmlns:a16="http://schemas.microsoft.com/office/drawing/2014/main" id="{AB5BA8D9-55F7-47EB-B0FE-155283F56616}"/>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4" name="Line 18">
          <a:extLst>
            <a:ext uri="{FF2B5EF4-FFF2-40B4-BE49-F238E27FC236}">
              <a16:creationId xmlns:a16="http://schemas.microsoft.com/office/drawing/2014/main" id="{80DD505C-88B1-4A47-8E20-8643DEAEC7B7}"/>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4.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6D4CE340-CEE0-430B-BA66-23DFCF188D9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89D9FC3-1194-4C1F-8C0D-F57A88FAA02F}"/>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27D99099-7B5B-4809-980B-E621231AD7F6}"/>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9A9F36EC-52BA-4D1B-8CB3-4FED623568BF}"/>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567D25F4-0E60-4DA3-8EE1-4E03C2C83286}"/>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3C827494-B8A1-493C-BB64-217EF2D13BE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3B830A0A-1E52-4BD0-A125-5807C0CE9AF8}"/>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AC04AC27-6837-4F16-ADDB-4C578766C42A}"/>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AGUSTUS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DB7B44CD-4151-4D65-9698-09CE91ABD9C2}"/>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804B100A-4905-4124-A9E0-B8CD92FED4C6}"/>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D1828AA6-123F-4C20-B7DD-DE5035F176D7}"/>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5A01716D-24C5-47BA-97C0-52D07663B161}"/>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4F43ED3B-9B3E-44C2-80B0-5A5605DF27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DC8B9F35-FC9C-4FFA-963D-881E8E8446C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507925C9-CD94-48ED-8F6C-FD4C38B14F67}"/>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81199F8B-DDF0-408D-85A2-62438BC23FF4}"/>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38A5C872-12A2-4E8D-987E-D2FA8321FC36}"/>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459F7168-2BBB-4EC7-B8FF-2156C4D5BD49}"/>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C314E52A-B069-475C-895D-FBE13EB69086}"/>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72E4B206-2926-4476-9A06-A464E125A20B}"/>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EBD0C8C4-17A3-4F6D-9366-FF75757FAE00}"/>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9F230BCD-96A3-47A3-81D7-F70B8B2DEADE}"/>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00ED71F-407E-4962-B119-D86D0201F45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38099</xdr:rowOff>
    </xdr:from>
    <xdr:to>
      <xdr:col>22</xdr:col>
      <xdr:colOff>47625</xdr:colOff>
      <xdr:row>42</xdr:row>
      <xdr:rowOff>136072</xdr:rowOff>
    </xdr:to>
    <xdr:sp macro="" textlink="">
      <xdr:nvSpPr>
        <xdr:cNvPr id="25" name="Text Box 14">
          <a:extLst>
            <a:ext uri="{FF2B5EF4-FFF2-40B4-BE49-F238E27FC236}">
              <a16:creationId xmlns:a16="http://schemas.microsoft.com/office/drawing/2014/main" id="{19A4BA8E-A82A-4B1D-A2B3-4886628155A9}"/>
            </a:ext>
          </a:extLst>
        </xdr:cNvPr>
        <xdr:cNvSpPr txBox="1">
          <a:spLocks noChangeArrowheads="1"/>
        </xdr:cNvSpPr>
      </xdr:nvSpPr>
      <xdr:spPr bwMode="auto">
        <a:xfrm>
          <a:off x="0" y="75437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627771 -&gt; ORDER JUN'22</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4C61049B-0A1E-4B72-9B4B-1769685485DB}"/>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149571ED-2F97-4FAF-BC39-8F61625B46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35" name="Line 18">
          <a:extLst>
            <a:ext uri="{FF2B5EF4-FFF2-40B4-BE49-F238E27FC236}">
              <a16:creationId xmlns:a16="http://schemas.microsoft.com/office/drawing/2014/main" id="{3C66E5CC-1717-4168-B100-52ABCE266EDE}"/>
            </a:ext>
          </a:extLst>
        </xdr:cNvPr>
        <xdr:cNvSpPr>
          <a:spLocks noChangeShapeType="1"/>
        </xdr:cNvSpPr>
      </xdr:nvSpPr>
      <xdr:spPr bwMode="auto">
        <a:xfrm flipV="1">
          <a:off x="5025292" y="3580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6" name="Line 18">
          <a:extLst>
            <a:ext uri="{FF2B5EF4-FFF2-40B4-BE49-F238E27FC236}">
              <a16:creationId xmlns:a16="http://schemas.microsoft.com/office/drawing/2014/main" id="{D7437E34-CED4-4025-890A-B296CEDCA313}"/>
            </a:ext>
          </a:extLst>
        </xdr:cNvPr>
        <xdr:cNvSpPr>
          <a:spLocks noChangeShapeType="1"/>
        </xdr:cNvSpPr>
      </xdr:nvSpPr>
      <xdr:spPr bwMode="auto">
        <a:xfrm flipV="1">
          <a:off x="5025292" y="3580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7" name="Line 18">
          <a:extLst>
            <a:ext uri="{FF2B5EF4-FFF2-40B4-BE49-F238E27FC236}">
              <a16:creationId xmlns:a16="http://schemas.microsoft.com/office/drawing/2014/main" id="{7AB01960-22DA-4958-81CC-D539FECE9F33}"/>
            </a:ext>
          </a:extLst>
        </xdr:cNvPr>
        <xdr:cNvSpPr>
          <a:spLocks noChangeShapeType="1"/>
        </xdr:cNvSpPr>
      </xdr:nvSpPr>
      <xdr:spPr bwMode="auto">
        <a:xfrm flipV="1">
          <a:off x="5025292" y="3580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8" name="Line 18">
          <a:extLst>
            <a:ext uri="{FF2B5EF4-FFF2-40B4-BE49-F238E27FC236}">
              <a16:creationId xmlns:a16="http://schemas.microsoft.com/office/drawing/2014/main" id="{B46CE01F-E1D4-4336-A903-440DC7383ABA}"/>
            </a:ext>
          </a:extLst>
        </xdr:cNvPr>
        <xdr:cNvSpPr>
          <a:spLocks noChangeShapeType="1"/>
        </xdr:cNvSpPr>
      </xdr:nvSpPr>
      <xdr:spPr bwMode="auto">
        <a:xfrm flipV="1">
          <a:off x="5025292" y="3580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9" name="Line 18">
          <a:extLst>
            <a:ext uri="{FF2B5EF4-FFF2-40B4-BE49-F238E27FC236}">
              <a16:creationId xmlns:a16="http://schemas.microsoft.com/office/drawing/2014/main" id="{ECE01C08-8D48-4860-A05D-2D964E468754}"/>
            </a:ext>
          </a:extLst>
        </xdr:cNvPr>
        <xdr:cNvSpPr>
          <a:spLocks noChangeShapeType="1"/>
        </xdr:cNvSpPr>
      </xdr:nvSpPr>
      <xdr:spPr bwMode="auto">
        <a:xfrm flipV="1">
          <a:off x="5025292" y="3580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0" name="Line 18">
          <a:extLst>
            <a:ext uri="{FF2B5EF4-FFF2-40B4-BE49-F238E27FC236}">
              <a16:creationId xmlns:a16="http://schemas.microsoft.com/office/drawing/2014/main" id="{CD18F7ED-73E3-4A84-B441-D562BD22FC1C}"/>
            </a:ext>
          </a:extLst>
        </xdr:cNvPr>
        <xdr:cNvSpPr>
          <a:spLocks noChangeShapeType="1"/>
        </xdr:cNvSpPr>
      </xdr:nvSpPr>
      <xdr:spPr bwMode="auto">
        <a:xfrm flipV="1">
          <a:off x="5025292" y="40562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1" name="Line 18">
          <a:extLst>
            <a:ext uri="{FF2B5EF4-FFF2-40B4-BE49-F238E27FC236}">
              <a16:creationId xmlns:a16="http://schemas.microsoft.com/office/drawing/2014/main" id="{6EC56522-8721-40EC-A6A7-37CF21324298}"/>
            </a:ext>
          </a:extLst>
        </xdr:cNvPr>
        <xdr:cNvSpPr>
          <a:spLocks noChangeShapeType="1"/>
        </xdr:cNvSpPr>
      </xdr:nvSpPr>
      <xdr:spPr bwMode="auto">
        <a:xfrm flipV="1">
          <a:off x="5025292" y="40562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5.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8F9CAA8F-E7C4-4AF5-B2BD-70F0C8A1EA4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4A24CD5D-ED6A-4491-8A87-12ACF072F19E}"/>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D73BA609-A2DC-4835-B141-CC2BD0E06E1C}"/>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45B67699-9A27-4571-B889-3B96C1996531}"/>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90A130B0-27C5-4867-9F98-8CA8CCC0B1B5}"/>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A9A5D021-7F0E-4D6E-B124-ED6625845266}"/>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025EF208-26D3-48C2-A4D1-C40D81EEFA7E}"/>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2143EFC3-B21F-472E-B8D7-6350F87232C4}"/>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AGUSTUS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6B8C3DDB-8AF7-4FCF-AC3D-57378FDB8628}"/>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A8E13936-159F-49CB-882A-0B425C295D4D}"/>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62485899-9229-4988-971D-AADA3539BC48}"/>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9CB2CA7F-A8BE-486C-A1BC-E57F1B748248}"/>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354FD7EC-D1CD-496A-A336-8D09BB7B72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90A6BB26-AB00-46D8-B4D7-ED54729C0A98}"/>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2FFAA92D-777D-466E-90EF-4EDE62CAB069}"/>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EDE353D5-DFBB-4CF5-AB1D-90E30EE6291D}"/>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8C6AF0E3-2291-4094-B4F8-2E804C639F04}"/>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99E7E2C0-2B2B-4B63-971C-5BC4C795EE4D}"/>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19DC3392-1DF9-4439-8979-52A4D7AF4284}"/>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42598AE5-2394-4A55-B4D5-9FB2921C0499}"/>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A2CBE6CB-9499-4170-BF51-1BA5E658B54E}"/>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DFBBBA57-8E16-4B72-BF0C-F5AD46218015}"/>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3BD72C49-1ACE-4C46-91EE-353E96A4C73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38099</xdr:rowOff>
    </xdr:from>
    <xdr:to>
      <xdr:col>22</xdr:col>
      <xdr:colOff>47625</xdr:colOff>
      <xdr:row>40</xdr:row>
      <xdr:rowOff>136072</xdr:rowOff>
    </xdr:to>
    <xdr:sp macro="" textlink="">
      <xdr:nvSpPr>
        <xdr:cNvPr id="25" name="Text Box 14">
          <a:extLst>
            <a:ext uri="{FF2B5EF4-FFF2-40B4-BE49-F238E27FC236}">
              <a16:creationId xmlns:a16="http://schemas.microsoft.com/office/drawing/2014/main" id="{74980C45-5DE8-4086-A304-B6ECFE826EE4}"/>
            </a:ext>
          </a:extLst>
        </xdr:cNvPr>
        <xdr:cNvSpPr txBox="1">
          <a:spLocks noChangeArrowheads="1"/>
        </xdr:cNvSpPr>
      </xdr:nvSpPr>
      <xdr:spPr bwMode="auto">
        <a:xfrm>
          <a:off x="0" y="70611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627771 -&gt; ORDER JUN'22</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D255ECF6-332C-48D1-AD2F-E37A9EECC227}"/>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63E5B3C9-6B73-4145-8B3D-B9EFFAED8E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AA930BB3-276B-400A-AB50-74FCF88F6733}"/>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29" name="Line 18">
          <a:extLst>
            <a:ext uri="{FF2B5EF4-FFF2-40B4-BE49-F238E27FC236}">
              <a16:creationId xmlns:a16="http://schemas.microsoft.com/office/drawing/2014/main" id="{4639F4FE-B3B3-412A-8CA6-E0BCB621787F}"/>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AACA66D4-4453-4665-99E5-049A8ECBE732}"/>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D3922159-2815-4B91-9994-D078A7A16E56}"/>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76D04DCE-1483-4644-89CF-93094CD1FAAE}"/>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5" name="Line 18">
          <a:extLst>
            <a:ext uri="{FF2B5EF4-FFF2-40B4-BE49-F238E27FC236}">
              <a16:creationId xmlns:a16="http://schemas.microsoft.com/office/drawing/2014/main" id="{9ABBB827-29D3-4892-AAAC-79133D6462E6}"/>
            </a:ext>
          </a:extLst>
        </xdr:cNvPr>
        <xdr:cNvSpPr>
          <a:spLocks noChangeShapeType="1"/>
        </xdr:cNvSpPr>
      </xdr:nvSpPr>
      <xdr:spPr bwMode="auto">
        <a:xfrm flipV="1">
          <a:off x="5025292" y="4770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6" name="Line 18">
          <a:extLst>
            <a:ext uri="{FF2B5EF4-FFF2-40B4-BE49-F238E27FC236}">
              <a16:creationId xmlns:a16="http://schemas.microsoft.com/office/drawing/2014/main" id="{2A935FC3-163B-4C85-8F22-FA3DA1412872}"/>
            </a:ext>
          </a:extLst>
        </xdr:cNvPr>
        <xdr:cNvSpPr>
          <a:spLocks noChangeShapeType="1"/>
        </xdr:cNvSpPr>
      </xdr:nvSpPr>
      <xdr:spPr bwMode="auto">
        <a:xfrm flipV="1">
          <a:off x="5025292" y="4770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6.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5D62B529-1AB0-4A39-9778-A6B2D682A3DD}"/>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E6B74B6A-B2A4-44B2-97C5-E8A77DCD9BD8}"/>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E4952D84-BBA7-45B1-9222-1B6F19F32BE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40D57B3D-65CD-4604-B003-15D5EFF3602B}"/>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3C957F35-FCDC-48DC-B7C3-80880CDD225F}"/>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B9D995BF-4876-491C-ABEC-402FA40F52AD}"/>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AB509F06-FBAD-4A53-9359-819BA48A846B}"/>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2D243020-BCF3-460E-9C31-FD4A36EF04D9}"/>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AGUSTUS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9118082B-DC5E-4C0C-A474-8F1E70F54C77}"/>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4C98BAE-EB5F-47A8-84E7-23C77E885D85}"/>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F14C8FED-7CDB-4E53-B6D5-50B0AA30E5BB}"/>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B110C12D-6056-432F-B08D-02EB288D3597}"/>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F8C962E2-A93B-4A75-B724-1FD0EC4E17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C42F8C50-6CB9-4993-A89F-C231D6893AA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3396D9C9-D81E-430E-BE8E-828EAB9E4E71}"/>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E6A19B84-BE1D-4FED-B091-AF3933D729A9}"/>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53013BB-91A1-43C1-8130-4AC89A695F58}"/>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61968547-91A0-4D88-9F3E-21FBAAAAD532}"/>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F923EC86-E507-475D-BFB8-7C33D2016C87}"/>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9225A73F-72C9-4B9B-BE81-174EE256E0BC}"/>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2A98DE20-B912-4E0F-A78A-E29B897FD6FE}"/>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71764D16-8728-4842-B2DA-419A85F4C86F}"/>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31570124-F637-4958-BB75-55EAA19618B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38099</xdr:rowOff>
    </xdr:from>
    <xdr:to>
      <xdr:col>22</xdr:col>
      <xdr:colOff>47625</xdr:colOff>
      <xdr:row>40</xdr:row>
      <xdr:rowOff>136072</xdr:rowOff>
    </xdr:to>
    <xdr:sp macro="" textlink="">
      <xdr:nvSpPr>
        <xdr:cNvPr id="25" name="Text Box 14">
          <a:extLst>
            <a:ext uri="{FF2B5EF4-FFF2-40B4-BE49-F238E27FC236}">
              <a16:creationId xmlns:a16="http://schemas.microsoft.com/office/drawing/2014/main" id="{703AF7BC-2DA6-4E2F-80B5-138E82D016D0}"/>
            </a:ext>
          </a:extLst>
        </xdr:cNvPr>
        <xdr:cNvSpPr txBox="1">
          <a:spLocks noChangeArrowheads="1"/>
        </xdr:cNvSpPr>
      </xdr:nvSpPr>
      <xdr:spPr bwMode="auto">
        <a:xfrm>
          <a:off x="0" y="65785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79730B7F-48A2-4FA1-BF61-114E27362419}"/>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B833FC77-EB4C-4269-9A47-3E94CFD7D0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ED0AC6ED-2BA5-454C-8170-BE9B3F44E2A4}"/>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29" name="Line 18">
          <a:extLst>
            <a:ext uri="{FF2B5EF4-FFF2-40B4-BE49-F238E27FC236}">
              <a16:creationId xmlns:a16="http://schemas.microsoft.com/office/drawing/2014/main" id="{85E95CD8-FD62-4201-8FCA-BD1847C03DC5}"/>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6B3ABDE6-4219-414B-963F-C80F53A17A70}"/>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D26A4D4E-A238-47F8-9BBA-12B5FB3102A7}"/>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4C2FEFF2-44D3-4CB0-9F3E-B90A227B1FD2}"/>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3" name="Line 18">
          <a:extLst>
            <a:ext uri="{FF2B5EF4-FFF2-40B4-BE49-F238E27FC236}">
              <a16:creationId xmlns:a16="http://schemas.microsoft.com/office/drawing/2014/main" id="{CE792444-118D-49F3-8328-7874261C3348}"/>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4" name="Line 18">
          <a:extLst>
            <a:ext uri="{FF2B5EF4-FFF2-40B4-BE49-F238E27FC236}">
              <a16:creationId xmlns:a16="http://schemas.microsoft.com/office/drawing/2014/main" id="{7DAD40E9-CAE2-48D2-8A88-F6C24EB20B5C}"/>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7.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A1DD3079-8203-45FD-847C-BD44B941DC6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0311F717-A782-4C62-9C7A-2E7794776D0A}"/>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D6E03227-3A49-4A9F-9A54-8C4E86C7D9B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C878538B-E77B-41A4-B0DB-BC6AEE16C5CE}"/>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2403B92B-F17F-40A6-B104-0ABD87D55B2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46B4F079-BC62-4CFA-A379-53A0B399FDD2}"/>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FCA64B00-730C-4373-915D-8E9FA12CC7A6}"/>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7713DEDB-DBFC-4A1E-BCCA-4FC9930F91BF}"/>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AGUSTUS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9893D2EF-8F23-4611-A870-EB53C2DE3965}"/>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DECA5E17-4AA4-450A-BA81-C51C72B9159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2D9B1320-3A2E-4ABB-A60B-578ADC4A4342}"/>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F238B0CD-E169-494F-A121-7A4F5888B902}"/>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42A19FC8-28D4-418C-9BA9-8FAE19B0E4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BF11217D-CA93-45A4-AA3A-06589D54D82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467FE68C-0F4C-461A-939A-5CFD80D37782}"/>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CC442032-443B-4890-BBC4-803AFE9167AE}"/>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2E7241CC-63B9-4B8C-8500-AF87A3F9E70A}"/>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DBF352E0-4C47-4CE0-B1F5-2207345FA415}"/>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B3D18FD5-131B-46CB-8181-68A0B024C1C6}"/>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97A30D8C-1EBF-46C0-8CAF-7971873610DA}"/>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7F4101CB-BA5B-4C5B-A48C-DC552B5A3AE0}"/>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877D1456-FFF9-4294-9B9C-EE07AE01C0AA}"/>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54E85864-59C0-45CA-92F3-D5E50350612A}"/>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38099</xdr:rowOff>
    </xdr:from>
    <xdr:to>
      <xdr:col>22</xdr:col>
      <xdr:colOff>47625</xdr:colOff>
      <xdr:row>43</xdr:row>
      <xdr:rowOff>136072</xdr:rowOff>
    </xdr:to>
    <xdr:sp macro="" textlink="">
      <xdr:nvSpPr>
        <xdr:cNvPr id="25" name="Text Box 14">
          <a:extLst>
            <a:ext uri="{FF2B5EF4-FFF2-40B4-BE49-F238E27FC236}">
              <a16:creationId xmlns:a16="http://schemas.microsoft.com/office/drawing/2014/main" id="{5F6FA453-F4BA-4441-8059-AAA727645EB1}"/>
            </a:ext>
          </a:extLst>
        </xdr:cNvPr>
        <xdr:cNvSpPr txBox="1">
          <a:spLocks noChangeArrowheads="1"/>
        </xdr:cNvSpPr>
      </xdr:nvSpPr>
      <xdr:spPr bwMode="auto">
        <a:xfrm>
          <a:off x="0" y="65785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3C53261A-40F0-4A05-BB64-1B5A606455AB}"/>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2BE4EB2B-C62E-4C65-B8E5-46FE597EEE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65BBA621-8BBB-4E9D-A552-7C8A5DCF0A42}"/>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29" name="Line 18">
          <a:extLst>
            <a:ext uri="{FF2B5EF4-FFF2-40B4-BE49-F238E27FC236}">
              <a16:creationId xmlns:a16="http://schemas.microsoft.com/office/drawing/2014/main" id="{183D8057-F970-4FD6-873B-7D0FBD80ECD7}"/>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D1C6803F-03CF-4D05-B416-0A943A2ACA43}"/>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442BD73F-033D-4FF4-93A7-E6B5063D1650}"/>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4DD78530-A562-45B9-A8D4-31BC0293CECD}"/>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3" name="Line 18">
          <a:extLst>
            <a:ext uri="{FF2B5EF4-FFF2-40B4-BE49-F238E27FC236}">
              <a16:creationId xmlns:a16="http://schemas.microsoft.com/office/drawing/2014/main" id="{C451E267-68AB-447D-BA76-ACDC9CEDABDD}"/>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4" name="Line 18">
          <a:extLst>
            <a:ext uri="{FF2B5EF4-FFF2-40B4-BE49-F238E27FC236}">
              <a16:creationId xmlns:a16="http://schemas.microsoft.com/office/drawing/2014/main" id="{2A0E7F7B-BA6D-4952-AE71-F29922F158DC}"/>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8.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27BADF53-7DA2-4A2A-8182-5467A5750EAD}"/>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B017FB54-1ED1-47AB-AFAF-566716BF5466}"/>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A6964E72-C832-4DE8-8D08-4A28999F4ABB}"/>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275A0527-2EEA-40E5-8A54-138CE1B69006}"/>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B15968D8-4732-40A0-BEB8-9108759DD44F}"/>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59F3A189-1D00-4DBB-B521-FE853B27E71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474F8BAB-A828-4526-B324-6D87E6DB3876}"/>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85B60BED-FFAD-4400-96EF-EEB01CCAAD21}"/>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AGUSTUS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B1A4FC08-0C6A-4D26-80B0-440F96CBCD1D}"/>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6F362BEA-4E23-4490-B593-DC916001EA8F}"/>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619A48FE-EFFF-4017-8D71-6D2E190D2DF9}"/>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3619E281-9841-4A86-BAA1-1A2644451BFD}"/>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D09CF15E-69F4-4447-915A-60B3EF2D78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F17B440C-5C1D-495D-8427-BE227851C416}"/>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54842450-A8D6-4A48-BAB3-40DCD63D5126}"/>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0766FEFB-749A-4CD2-B873-7D6A8855BAF9}"/>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B791D149-E2E1-4FA1-9DCB-C78D316B10E8}"/>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BEC2CDFF-C659-4658-82ED-4FDF2A5E5EA1}"/>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D8FDFE36-5EDB-46DF-8176-05A9DC8A53D1}"/>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32F9D19E-4106-4601-A4A2-C8284235999E}"/>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5B92E33E-8876-4D38-BD24-9032FE34514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570A6BD6-34B1-4FA2-8FB1-C5AF1E90C363}"/>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A8E5E1CC-3B54-405B-B53D-4D4116FD7312}"/>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38099</xdr:rowOff>
    </xdr:from>
    <xdr:to>
      <xdr:col>22</xdr:col>
      <xdr:colOff>47625</xdr:colOff>
      <xdr:row>43</xdr:row>
      <xdr:rowOff>136072</xdr:rowOff>
    </xdr:to>
    <xdr:sp macro="" textlink="">
      <xdr:nvSpPr>
        <xdr:cNvPr id="25" name="Text Box 14">
          <a:extLst>
            <a:ext uri="{FF2B5EF4-FFF2-40B4-BE49-F238E27FC236}">
              <a16:creationId xmlns:a16="http://schemas.microsoft.com/office/drawing/2014/main" id="{3D89187A-CCC2-466D-9F84-4CBD6035ABF1}"/>
            </a:ext>
          </a:extLst>
        </xdr:cNvPr>
        <xdr:cNvSpPr txBox="1">
          <a:spLocks noChangeArrowheads="1"/>
        </xdr:cNvSpPr>
      </xdr:nvSpPr>
      <xdr:spPr bwMode="auto">
        <a:xfrm>
          <a:off x="0" y="73024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76D13083-FF99-460D-8C3E-D15BB5AD98F9}"/>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5AEC69D7-D4E9-4A18-AE23-E8F8980D53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3560E1F0-EB41-49DD-9EDB-8F7188EDEDC6}"/>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29" name="Line 18">
          <a:extLst>
            <a:ext uri="{FF2B5EF4-FFF2-40B4-BE49-F238E27FC236}">
              <a16:creationId xmlns:a16="http://schemas.microsoft.com/office/drawing/2014/main" id="{FA30A059-C802-4A9E-BEDB-39AFE1F9FC07}"/>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9D179061-5E92-40FE-BFAA-65193E68B281}"/>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4D822AAF-47CE-48FA-925D-9C6F39A79CD4}"/>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E85CABF5-7160-42E6-85F5-BDC9FEAEF86F}"/>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3" name="Line 18">
          <a:extLst>
            <a:ext uri="{FF2B5EF4-FFF2-40B4-BE49-F238E27FC236}">
              <a16:creationId xmlns:a16="http://schemas.microsoft.com/office/drawing/2014/main" id="{EFC2D26D-9D4C-4970-B89E-0E468AFA9554}"/>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4" name="Line 18">
          <a:extLst>
            <a:ext uri="{FF2B5EF4-FFF2-40B4-BE49-F238E27FC236}">
              <a16:creationId xmlns:a16="http://schemas.microsoft.com/office/drawing/2014/main" id="{10A8C61E-564D-43D6-9173-73CDC68D1493}"/>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9.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6EE84B55-894B-4A8C-AEB2-C5E4358DD8A7}"/>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59C0EFB7-3589-4FD4-AE99-162DD4C6313F}"/>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E88F469C-75DA-4798-BA7D-C6AFEDA43D60}"/>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D52B46F1-DBE2-4813-A35C-0834329DB8C7}"/>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91972DEB-829B-4791-8291-3BC151E948A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5BC86970-5F8B-41DE-9A06-09C79F39F4C6}"/>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B63630D4-84BB-49F6-952D-1B8C50EB2F3D}"/>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693329D9-57D1-49CC-88C8-FF078F823BB9}"/>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AGUSTUS 005</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C1F2102D-23B2-452C-8A9F-2AB76D091E97}"/>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543C2F8C-6EEE-4AD4-BE15-67AD19C19FD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D8940B3E-E20B-4B8F-83B5-9E93FE0D2885}"/>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46AF954F-6F8C-4DCC-B038-9A7DF1E50878}"/>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6B617CD-DFB2-4121-BFF7-CA89CBE5A4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7E1BFB00-2781-4950-B474-E4D6350CCA4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4B423A5C-1120-48B7-A8B5-1D8B392A564F}"/>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F8533830-3D16-4E08-98F1-D42F6AF0A314}"/>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E4973796-905D-4BF1-A85B-349D9AF103F4}"/>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4736D93F-0928-4DDB-9C68-00F5AD2A8F72}"/>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DDED5DE0-D8A6-4721-8B7D-8D9EDCC6033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7B9DB811-B194-4D5F-83B3-13F21EA6AB11}"/>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9DBC8DE1-94C2-4D83-A992-6139B60D8A94}"/>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BE5F002C-7B4C-4F23-B04C-AF537E963DB1}"/>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A741096C-5F71-48A9-9DCF-2039C4717E6C}"/>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38099</xdr:rowOff>
    </xdr:from>
    <xdr:to>
      <xdr:col>22</xdr:col>
      <xdr:colOff>47625</xdr:colOff>
      <xdr:row>44</xdr:row>
      <xdr:rowOff>136072</xdr:rowOff>
    </xdr:to>
    <xdr:sp macro="" textlink="">
      <xdr:nvSpPr>
        <xdr:cNvPr id="25" name="Text Box 14">
          <a:extLst>
            <a:ext uri="{FF2B5EF4-FFF2-40B4-BE49-F238E27FC236}">
              <a16:creationId xmlns:a16="http://schemas.microsoft.com/office/drawing/2014/main" id="{AF03A719-035B-46E5-9760-E8ABC6188EEB}"/>
            </a:ext>
          </a:extLst>
        </xdr:cNvPr>
        <xdr:cNvSpPr txBox="1">
          <a:spLocks noChangeArrowheads="1"/>
        </xdr:cNvSpPr>
      </xdr:nvSpPr>
      <xdr:spPr bwMode="auto">
        <a:xfrm>
          <a:off x="0" y="73024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629519 -&gt; ORDER JUL'22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E5D27617-C9ED-4A4E-A844-C71450DBEDF3}"/>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5762CD2C-AF01-40F1-B72A-444FB87732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47DF7236-B029-48C6-A24B-9A44799DA89D}"/>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29" name="Line 18">
          <a:extLst>
            <a:ext uri="{FF2B5EF4-FFF2-40B4-BE49-F238E27FC236}">
              <a16:creationId xmlns:a16="http://schemas.microsoft.com/office/drawing/2014/main" id="{846187BC-C91F-468E-ADAE-358B2AF2AC45}"/>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78C413AF-8A1C-415B-A22E-743EF0FBD424}"/>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F2E5A16F-0A05-4102-A326-E23EA3D8C236}"/>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87A187D2-468F-4790-82A8-177117B87A64}"/>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9" name="Line 18">
          <a:extLst>
            <a:ext uri="{FF2B5EF4-FFF2-40B4-BE49-F238E27FC236}">
              <a16:creationId xmlns:a16="http://schemas.microsoft.com/office/drawing/2014/main" id="{9FF95795-54DE-470B-A2D4-1566E9A83248}"/>
            </a:ext>
          </a:extLst>
        </xdr:cNvPr>
        <xdr:cNvSpPr>
          <a:spLocks noChangeShapeType="1"/>
        </xdr:cNvSpPr>
      </xdr:nvSpPr>
      <xdr:spPr bwMode="auto">
        <a:xfrm flipV="1">
          <a:off x="5025292"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0" name="Line 18">
          <a:extLst>
            <a:ext uri="{FF2B5EF4-FFF2-40B4-BE49-F238E27FC236}">
              <a16:creationId xmlns:a16="http://schemas.microsoft.com/office/drawing/2014/main" id="{1B36A670-7DFD-4FFE-AA82-48C77C10BFB1}"/>
            </a:ext>
          </a:extLst>
        </xdr:cNvPr>
        <xdr:cNvSpPr>
          <a:spLocks noChangeShapeType="1"/>
        </xdr:cNvSpPr>
      </xdr:nvSpPr>
      <xdr:spPr bwMode="auto">
        <a:xfrm flipV="1">
          <a:off x="5025292"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0.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98177E36-EB00-4404-A08E-F1F494E07233}"/>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10B47AA0-E79E-43DD-A703-0E3FB294317C}"/>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303D811-ED1C-4419-B583-88A10DE5A7E2}"/>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1986A5FE-0D8C-4336-A276-75FD84520512}"/>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BD7122B8-662D-47E5-B1B3-4E93E21AE50B}"/>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5A87C10B-27CA-4493-8BED-884038F0081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D3334C68-CD09-4FA4-83F1-B19734493AFE}"/>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C03A106B-B173-4D76-B42D-9ED0BDFF05EC}"/>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AGUSTUS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4556DE41-2D74-4806-B4A1-8FAFF318D4E2}"/>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62157C8F-44BC-4C93-A887-6557BE5729C1}"/>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C2197CBA-0542-4121-965E-16A154CB33AE}"/>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85F31A48-839A-47FB-9CE5-FD7C7E026906}"/>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DA69E04C-62D0-44DB-85DB-DA68D48FF1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6A2EA4F9-5BD3-468B-8FDC-50087761B96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CFCA00A9-BFDB-41BE-9F49-3CA7F7B0E04F}"/>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C41190B5-8C10-424D-B9BF-C44A7AB3D2CD}"/>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8E552716-421B-4C4C-8E44-160A78D1204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2B534720-D69C-43E4-A1BD-ACB4B07F0D2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39AE870F-3F3E-458B-98F6-BE8B0E333C6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1CFA00F0-990B-4F5D-8810-3AA752B16F17}"/>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7E7F5994-4FDB-49CA-8669-89B6BA66BB3F}"/>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2B1510B4-3773-45CF-9B50-A00FC879BFB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157609B8-4567-4667-A19F-F1B117C15E1F}"/>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38099</xdr:rowOff>
    </xdr:from>
    <xdr:to>
      <xdr:col>22</xdr:col>
      <xdr:colOff>47625</xdr:colOff>
      <xdr:row>40</xdr:row>
      <xdr:rowOff>136072</xdr:rowOff>
    </xdr:to>
    <xdr:sp macro="" textlink="">
      <xdr:nvSpPr>
        <xdr:cNvPr id="25" name="Text Box 14">
          <a:extLst>
            <a:ext uri="{FF2B5EF4-FFF2-40B4-BE49-F238E27FC236}">
              <a16:creationId xmlns:a16="http://schemas.microsoft.com/office/drawing/2014/main" id="{55ADBD19-6968-42A1-9643-9D485FB927EA}"/>
            </a:ext>
          </a:extLst>
        </xdr:cNvPr>
        <xdr:cNvSpPr txBox="1">
          <a:spLocks noChangeArrowheads="1"/>
        </xdr:cNvSpPr>
      </xdr:nvSpPr>
      <xdr:spPr bwMode="auto">
        <a:xfrm>
          <a:off x="0" y="75437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630992 -&gt; ORDER AGUSTUS'22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2CE01B85-F853-4F64-B3E9-562447785EF2}"/>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B804292B-BE82-406A-A496-579B8364FB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42" name="Line 18">
          <a:extLst>
            <a:ext uri="{FF2B5EF4-FFF2-40B4-BE49-F238E27FC236}">
              <a16:creationId xmlns:a16="http://schemas.microsoft.com/office/drawing/2014/main" id="{2E5D5D8A-4231-41C4-AAD9-C797A36508C6}"/>
            </a:ext>
          </a:extLst>
        </xdr:cNvPr>
        <xdr:cNvSpPr>
          <a:spLocks noChangeShapeType="1"/>
        </xdr:cNvSpPr>
      </xdr:nvSpPr>
      <xdr:spPr bwMode="auto">
        <a:xfrm flipV="1">
          <a:off x="5025292" y="26275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43" name="Line 18">
          <a:extLst>
            <a:ext uri="{FF2B5EF4-FFF2-40B4-BE49-F238E27FC236}">
              <a16:creationId xmlns:a16="http://schemas.microsoft.com/office/drawing/2014/main" id="{01128E35-35F7-495F-B155-E58C8A0C75D2}"/>
            </a:ext>
          </a:extLst>
        </xdr:cNvPr>
        <xdr:cNvSpPr>
          <a:spLocks noChangeShapeType="1"/>
        </xdr:cNvSpPr>
      </xdr:nvSpPr>
      <xdr:spPr bwMode="auto">
        <a:xfrm flipV="1">
          <a:off x="5025292" y="26275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44" name="Line 18">
          <a:extLst>
            <a:ext uri="{FF2B5EF4-FFF2-40B4-BE49-F238E27FC236}">
              <a16:creationId xmlns:a16="http://schemas.microsoft.com/office/drawing/2014/main" id="{D76B3C8C-1A2E-4828-8844-395174A8781C}"/>
            </a:ext>
          </a:extLst>
        </xdr:cNvPr>
        <xdr:cNvSpPr>
          <a:spLocks noChangeShapeType="1"/>
        </xdr:cNvSpPr>
      </xdr:nvSpPr>
      <xdr:spPr bwMode="auto">
        <a:xfrm flipV="1">
          <a:off x="5025292" y="26275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45" name="Line 18">
          <a:extLst>
            <a:ext uri="{FF2B5EF4-FFF2-40B4-BE49-F238E27FC236}">
              <a16:creationId xmlns:a16="http://schemas.microsoft.com/office/drawing/2014/main" id="{9422C682-D950-4BAA-9F1D-51502E6B282A}"/>
            </a:ext>
          </a:extLst>
        </xdr:cNvPr>
        <xdr:cNvSpPr>
          <a:spLocks noChangeShapeType="1"/>
        </xdr:cNvSpPr>
      </xdr:nvSpPr>
      <xdr:spPr bwMode="auto">
        <a:xfrm flipV="1">
          <a:off x="5025292" y="26275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46" name="Line 18">
          <a:extLst>
            <a:ext uri="{FF2B5EF4-FFF2-40B4-BE49-F238E27FC236}">
              <a16:creationId xmlns:a16="http://schemas.microsoft.com/office/drawing/2014/main" id="{7CE82591-ED88-469B-B7EF-A03953C55636}"/>
            </a:ext>
          </a:extLst>
        </xdr:cNvPr>
        <xdr:cNvSpPr>
          <a:spLocks noChangeShapeType="1"/>
        </xdr:cNvSpPr>
      </xdr:nvSpPr>
      <xdr:spPr bwMode="auto">
        <a:xfrm flipV="1">
          <a:off x="5025292" y="26275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47" name="Line 18">
          <a:extLst>
            <a:ext uri="{FF2B5EF4-FFF2-40B4-BE49-F238E27FC236}">
              <a16:creationId xmlns:a16="http://schemas.microsoft.com/office/drawing/2014/main" id="{3CDEED87-9AF4-4C6A-8901-E245986D4DFE}"/>
            </a:ext>
          </a:extLst>
        </xdr:cNvPr>
        <xdr:cNvSpPr>
          <a:spLocks noChangeShapeType="1"/>
        </xdr:cNvSpPr>
      </xdr:nvSpPr>
      <xdr:spPr bwMode="auto">
        <a:xfrm flipV="1">
          <a:off x="5025292" y="26275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48" name="Line 18">
          <a:extLst>
            <a:ext uri="{FF2B5EF4-FFF2-40B4-BE49-F238E27FC236}">
              <a16:creationId xmlns:a16="http://schemas.microsoft.com/office/drawing/2014/main" id="{EF3A36C8-E258-48B8-B25A-C1709D9B8900}"/>
            </a:ext>
          </a:extLst>
        </xdr:cNvPr>
        <xdr:cNvSpPr>
          <a:spLocks noChangeShapeType="1"/>
        </xdr:cNvSpPr>
      </xdr:nvSpPr>
      <xdr:spPr bwMode="auto">
        <a:xfrm flipV="1">
          <a:off x="5025292" y="26275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9" name="Line 18">
          <a:extLst>
            <a:ext uri="{FF2B5EF4-FFF2-40B4-BE49-F238E27FC236}">
              <a16:creationId xmlns:a16="http://schemas.microsoft.com/office/drawing/2014/main" id="{74C05B9C-82F1-4224-B732-3ED1A69A8D84}"/>
            </a:ext>
          </a:extLst>
        </xdr:cNvPr>
        <xdr:cNvSpPr>
          <a:spLocks noChangeShapeType="1"/>
        </xdr:cNvSpPr>
      </xdr:nvSpPr>
      <xdr:spPr bwMode="auto">
        <a:xfrm flipV="1">
          <a:off x="5025292"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50" name="Line 18">
          <a:extLst>
            <a:ext uri="{FF2B5EF4-FFF2-40B4-BE49-F238E27FC236}">
              <a16:creationId xmlns:a16="http://schemas.microsoft.com/office/drawing/2014/main" id="{D1E6AA18-9B8F-4FF1-A7C5-00FD46078BAB}"/>
            </a:ext>
          </a:extLst>
        </xdr:cNvPr>
        <xdr:cNvSpPr>
          <a:spLocks noChangeShapeType="1"/>
        </xdr:cNvSpPr>
      </xdr:nvSpPr>
      <xdr:spPr bwMode="auto">
        <a:xfrm flipV="1">
          <a:off x="5025292"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1.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E806F7C2-D006-4FB2-9E36-EDB2E884FCE5}"/>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747743DE-5188-4DD7-8F2A-C4995B852885}"/>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C8F217FE-15C6-42D3-A92F-6790DCB9AEFB}"/>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623B313F-75A5-4792-974D-15FC4D0A268A}"/>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6FB5E428-64E3-4CCB-83DC-C0DA2353BB78}"/>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F979A88C-6024-42B4-A485-BC7605251371}"/>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9F23645A-B7BE-4752-B0B9-92369CB770A1}"/>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D8DE7CE5-C168-4158-9C21-1485A8DC1A2F}"/>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AGUSTUS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C2E93915-F846-42E1-8046-B14041F1A147}"/>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98EB4CD1-B950-49BC-B332-2B455FCEA8D6}"/>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36BB2F03-6D34-4DA7-B01E-8A9C6891B12E}"/>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E4A4155B-2EA6-4C5F-A1FF-FEC8AF11AAA2}"/>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4BA0EC4B-5522-471E-89BB-ADC8858F61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E77B2EDC-59B3-40D2-9507-0C90202D771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05BF2B7B-8165-4694-957D-A896052BCDCB}"/>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484ECC49-AD60-4655-B56D-B93BFD793297}"/>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3A204D91-6722-4D9F-874B-53C8B412DE66}"/>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59857D0C-72E7-4391-B553-C8E71735671B}"/>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EF232FC1-CD23-4F87-91A5-415C1204C073}"/>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BFE66ED6-8588-4633-8C4D-4F2B2D41A921}"/>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92953E45-E3B4-4B47-8D59-5784473435F8}"/>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9833C84D-8D65-4B61-AFFB-0894AE1736F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D1A4AF79-F6CF-4335-B352-FCD94EE4E531}"/>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38099</xdr:rowOff>
    </xdr:from>
    <xdr:to>
      <xdr:col>22</xdr:col>
      <xdr:colOff>47625</xdr:colOff>
      <xdr:row>41</xdr:row>
      <xdr:rowOff>136072</xdr:rowOff>
    </xdr:to>
    <xdr:sp macro="" textlink="">
      <xdr:nvSpPr>
        <xdr:cNvPr id="25" name="Text Box 14">
          <a:extLst>
            <a:ext uri="{FF2B5EF4-FFF2-40B4-BE49-F238E27FC236}">
              <a16:creationId xmlns:a16="http://schemas.microsoft.com/office/drawing/2014/main" id="{B306C142-2E13-407A-B4FB-0267248579A6}"/>
            </a:ext>
          </a:extLst>
        </xdr:cNvPr>
        <xdr:cNvSpPr txBox="1">
          <a:spLocks noChangeArrowheads="1"/>
        </xdr:cNvSpPr>
      </xdr:nvSpPr>
      <xdr:spPr bwMode="auto">
        <a:xfrm>
          <a:off x="0" y="65785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630992 -&gt; ORDER AGUSTUS'22</a:t>
          </a:r>
        </a:p>
        <a:p>
          <a:pPr algn="l" rtl="0">
            <a:defRPr sz="1000"/>
          </a:pPr>
          <a:endParaRPr lang="en-US" sz="14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2F912ED4-1676-49EF-9754-CB1F1B7D223B}"/>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EC81119C-8F6F-44E5-991C-725ECDB16C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3B9B2E4A-6902-45F2-B9CE-1E57F5CB45C5}"/>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7" name="Line 18">
          <a:extLst>
            <a:ext uri="{FF2B5EF4-FFF2-40B4-BE49-F238E27FC236}">
              <a16:creationId xmlns:a16="http://schemas.microsoft.com/office/drawing/2014/main" id="{F4A273F1-94EA-4B1B-B574-B858E89DA20B}"/>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8" name="Line 18">
          <a:extLst>
            <a:ext uri="{FF2B5EF4-FFF2-40B4-BE49-F238E27FC236}">
              <a16:creationId xmlns:a16="http://schemas.microsoft.com/office/drawing/2014/main" id="{60C9FCC8-316F-471C-A936-23101CA3978D}"/>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9" name="Line 18">
          <a:extLst>
            <a:ext uri="{FF2B5EF4-FFF2-40B4-BE49-F238E27FC236}">
              <a16:creationId xmlns:a16="http://schemas.microsoft.com/office/drawing/2014/main" id="{39D94829-401F-45DA-8535-90E12B529964}"/>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2.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FB1477D8-5654-42BC-AE6E-D86D2D8F2647}"/>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638B69C9-1182-43EE-B6D3-FB04C9EAE692}"/>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F3D70F9F-F49A-474A-8F02-42631B12DF80}"/>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8ECF1D66-1BDC-4316-80F0-9F81B81B4C0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E54C5B40-25E9-41F0-A0BC-D39C3F2408CD}"/>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8426FEF6-AB0A-4F8A-8E3B-30C6E7564EBC}"/>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A607139B-D1D1-4000-9C98-EB3F657B43CB}"/>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4D37407D-47CC-4CB8-9D79-694FBF9624E8}"/>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SEPTEMBER 001</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38002053-3BAB-42F2-A4E0-28FD31FB38F1}"/>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0453BB94-F33B-440F-9E14-2830933F5A1D}"/>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33431615-2288-48E9-B818-5A70A4C3CDCB}"/>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24CD38CD-987B-4181-A5E1-85C7713ED1FE}"/>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7B2F9089-C71C-41BA-937A-D54DA92B4B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C86DEFBD-7064-40A4-9FD2-6051C08C7A0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EDB6243E-B6F4-4776-B540-6C664640682F}"/>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C087672C-225A-43A7-840E-9810CCB8C5A1}"/>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EFB85832-2E67-4ACC-8879-1BA7155C9A41}"/>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DF7B8A88-0071-4154-8C90-BC5657B15BDF}"/>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F50624F1-06B0-44D3-BCC4-F554BEC7CD82}"/>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5174B9BB-A54B-4949-B409-94AA7CE69DD2}"/>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F0084CD5-B104-4E11-8C30-2EFEB23A6372}"/>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57A8859B-BA1F-4438-9DB3-835DB917FB44}"/>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EAEE50C-7AA1-41E6-A57E-D68D802AEE4F}"/>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38099</xdr:rowOff>
    </xdr:from>
    <xdr:to>
      <xdr:col>22</xdr:col>
      <xdr:colOff>47625</xdr:colOff>
      <xdr:row>41</xdr:row>
      <xdr:rowOff>136072</xdr:rowOff>
    </xdr:to>
    <xdr:sp macro="" textlink="">
      <xdr:nvSpPr>
        <xdr:cNvPr id="25" name="Text Box 14">
          <a:extLst>
            <a:ext uri="{FF2B5EF4-FFF2-40B4-BE49-F238E27FC236}">
              <a16:creationId xmlns:a16="http://schemas.microsoft.com/office/drawing/2014/main" id="{8104150D-CE0B-460C-B88D-EDA3E25B02E5}"/>
            </a:ext>
          </a:extLst>
        </xdr:cNvPr>
        <xdr:cNvSpPr txBox="1">
          <a:spLocks noChangeArrowheads="1"/>
        </xdr:cNvSpPr>
      </xdr:nvSpPr>
      <xdr:spPr bwMode="auto">
        <a:xfrm>
          <a:off x="0" y="68198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630992 -&gt; ORDER AGUSTUS'22</a:t>
          </a:r>
        </a:p>
        <a:p>
          <a:pPr algn="l" rtl="0">
            <a:defRPr sz="1000"/>
          </a:pPr>
          <a:r>
            <a:rPr lang="en-US" sz="1400" b="0" i="0" u="none" strike="noStrike" baseline="0">
              <a:solidFill>
                <a:srgbClr val="000000"/>
              </a:solidFill>
              <a:latin typeface="Arial"/>
              <a:cs typeface="Arial"/>
            </a:rPr>
            <a:t>PO : 632801 -&gt; ORDER SEPTEMBER'22</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9EE04339-2D66-47AE-B883-593836301617}"/>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090941ED-9173-41C7-86C4-EE53886A01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9" name="Line 18">
          <a:extLst>
            <a:ext uri="{FF2B5EF4-FFF2-40B4-BE49-F238E27FC236}">
              <a16:creationId xmlns:a16="http://schemas.microsoft.com/office/drawing/2014/main" id="{F62BF8FF-1D9A-481D-823F-63300B58C9BD}"/>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FCC1A755-EAC9-4B16-ADA5-6216D5BAFD35}"/>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E7965351-8657-4C5E-BCE6-E7F9E8AA8EC8}"/>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4" name="Line 18">
          <a:extLst>
            <a:ext uri="{FF2B5EF4-FFF2-40B4-BE49-F238E27FC236}">
              <a16:creationId xmlns:a16="http://schemas.microsoft.com/office/drawing/2014/main" id="{2E8A8ED0-EED1-45E0-A17A-9F3BA3D7EBD8}"/>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5" name="Line 18">
          <a:extLst>
            <a:ext uri="{FF2B5EF4-FFF2-40B4-BE49-F238E27FC236}">
              <a16:creationId xmlns:a16="http://schemas.microsoft.com/office/drawing/2014/main" id="{941D45B9-D262-4FDF-9E54-F84A6F59B526}"/>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6" name="Line 18">
          <a:extLst>
            <a:ext uri="{FF2B5EF4-FFF2-40B4-BE49-F238E27FC236}">
              <a16:creationId xmlns:a16="http://schemas.microsoft.com/office/drawing/2014/main" id="{E075D4B5-8F5C-46C8-9EB9-804A379E81B7}"/>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3.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7C63D61C-168E-40D0-9F7C-A8C9C4400135}"/>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5211688B-8DEC-45CA-A53E-02E90737EB97}"/>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567814F5-5B98-412D-93F9-662871F12A72}"/>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14F195C1-CAD7-4A53-8C00-065BB4F1F009}"/>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882EC9F3-55C2-46F1-8C37-9D9BB4D54A2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31C5522B-17A0-4FF8-B6F8-F17E3A79D755}"/>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C9FAEADF-1860-4DBE-BED8-A73823A72C14}"/>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D8A6158E-51A9-4691-85F8-C372D7ECBBB6}"/>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SEPTEMBER 002</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A2B42B06-B81E-4DD9-97DE-DB034465D24F}"/>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DE9009EA-3FD8-4478-84ED-A39176190C01}"/>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EDBD5AF4-FAE5-4607-9203-364D625E91EC}"/>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6EC48D0A-B14F-436A-A320-4F5D760F2E04}"/>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75992903-3BE1-4BF2-9E57-E1BFC75264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4E7FCB0A-72F8-47EE-8CB8-73705A837171}"/>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D7EF0ECB-53C2-4613-837C-0308F87EED06}"/>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65DFC50E-4CDC-47CD-A6C9-05F515C68D7A}"/>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5C4F70F8-4526-423D-94CF-463B973D6F35}"/>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3F75112B-17B2-4071-AB55-B0E66D16C3AA}"/>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7A2E1836-9C9E-463B-9FBF-F39E3E64FFD4}"/>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28C28B42-7326-4A2B-A067-EE1A86A113B1}"/>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D7E96D8B-195B-4DBC-BE9D-8244899ABEE9}"/>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199AC02D-7814-45CE-B889-408518C9924B}"/>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E6563951-56FE-4E56-AD12-A95EFBC0EF94}"/>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38099</xdr:rowOff>
    </xdr:from>
    <xdr:to>
      <xdr:col>22</xdr:col>
      <xdr:colOff>47625</xdr:colOff>
      <xdr:row>41</xdr:row>
      <xdr:rowOff>136072</xdr:rowOff>
    </xdr:to>
    <xdr:sp macro="" textlink="">
      <xdr:nvSpPr>
        <xdr:cNvPr id="25" name="Text Box 14">
          <a:extLst>
            <a:ext uri="{FF2B5EF4-FFF2-40B4-BE49-F238E27FC236}">
              <a16:creationId xmlns:a16="http://schemas.microsoft.com/office/drawing/2014/main" id="{86012F1A-AD41-4249-8F60-B607069B67C1}"/>
            </a:ext>
          </a:extLst>
        </xdr:cNvPr>
        <xdr:cNvSpPr txBox="1">
          <a:spLocks noChangeArrowheads="1"/>
        </xdr:cNvSpPr>
      </xdr:nvSpPr>
      <xdr:spPr bwMode="auto">
        <a:xfrm>
          <a:off x="0" y="68198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630992 -&gt; ORDER AGUSTUS'22</a:t>
          </a:r>
        </a:p>
        <a:p>
          <a:pPr algn="l" rtl="0">
            <a:defRPr sz="1000"/>
          </a:pPr>
          <a:r>
            <a:rPr lang="en-US" sz="1400" b="0" i="0" u="none" strike="noStrike" baseline="0">
              <a:solidFill>
                <a:srgbClr val="000000"/>
              </a:solidFill>
              <a:latin typeface="Arial"/>
              <a:cs typeface="Arial"/>
            </a:rPr>
            <a:t>PO : 632801 -&gt; ORDER SEPTEMBER'22</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4F94A82E-449B-459B-8C29-29B4E28C2866}"/>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466B5242-E990-46CA-8F26-262E9295E8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BEDBD197-BC82-4FDB-8913-293CDFC057B9}"/>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29" name="Line 18">
          <a:extLst>
            <a:ext uri="{FF2B5EF4-FFF2-40B4-BE49-F238E27FC236}">
              <a16:creationId xmlns:a16="http://schemas.microsoft.com/office/drawing/2014/main" id="{112C57B0-FA42-45A4-B1E2-8C13B73A15CD}"/>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5FC72D9F-3EBF-46DB-AB90-0C39B86996CC}"/>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4" name="Line 18">
          <a:extLst>
            <a:ext uri="{FF2B5EF4-FFF2-40B4-BE49-F238E27FC236}">
              <a16:creationId xmlns:a16="http://schemas.microsoft.com/office/drawing/2014/main" id="{17591EAB-447A-48F0-8B4B-1B567F670B87}"/>
            </a:ext>
          </a:extLst>
        </xdr:cNvPr>
        <xdr:cNvSpPr>
          <a:spLocks noChangeShapeType="1"/>
        </xdr:cNvSpPr>
      </xdr:nvSpPr>
      <xdr:spPr bwMode="auto">
        <a:xfrm flipV="1">
          <a:off x="5025292"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5" name="Line 18">
          <a:extLst>
            <a:ext uri="{FF2B5EF4-FFF2-40B4-BE49-F238E27FC236}">
              <a16:creationId xmlns:a16="http://schemas.microsoft.com/office/drawing/2014/main" id="{BBBBB12B-A6FD-42C3-B4AC-456AD632881B}"/>
            </a:ext>
          </a:extLst>
        </xdr:cNvPr>
        <xdr:cNvSpPr>
          <a:spLocks noChangeShapeType="1"/>
        </xdr:cNvSpPr>
      </xdr:nvSpPr>
      <xdr:spPr bwMode="auto">
        <a:xfrm flipV="1">
          <a:off x="5025292"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6" name="Line 18">
          <a:extLst>
            <a:ext uri="{FF2B5EF4-FFF2-40B4-BE49-F238E27FC236}">
              <a16:creationId xmlns:a16="http://schemas.microsoft.com/office/drawing/2014/main" id="{809D7764-F583-4DCC-9F2B-5EB4E39AE9F4}"/>
            </a:ext>
          </a:extLst>
        </xdr:cNvPr>
        <xdr:cNvSpPr>
          <a:spLocks noChangeShapeType="1"/>
        </xdr:cNvSpPr>
      </xdr:nvSpPr>
      <xdr:spPr bwMode="auto">
        <a:xfrm flipV="1">
          <a:off x="5025292" y="38181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4.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ADC32A11-62B1-4064-BF31-25B9E79C48E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BD4286B8-6267-4358-A33A-54DB950FD7DF}"/>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675D55B4-1FAC-462C-8D1E-BFDE650366F2}"/>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28C7BF7-C168-4A8F-8C75-EFB8D3EBC02A}"/>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39E6EA2C-935B-4093-A305-D36F93062B78}"/>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14116509-829B-4439-BC6E-A2BF8737AF9B}"/>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988DBF76-10FE-469C-A76F-24B9582793DD}"/>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0FF9FDB9-1A4F-4E63-863E-F9DD01233689}"/>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SEPTEMBER 003</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451691A8-02D6-45C6-A349-185F7A078B6F}"/>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6413FB71-3C71-41A8-B781-D1DE3C554D5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00A2049E-B05E-4F2D-91F9-9FB538EFC02E}"/>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4492373D-92A4-4104-BB64-E314DFEC74BA}"/>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8F02D99D-2334-4DC1-9B88-4F75E5D669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8C0F34EC-033B-4859-8282-02A21D23DF7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855D6D47-4680-4D52-8133-0A489E4E4E6F}"/>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CBEFC120-8F0C-4C73-ACF0-ECA0577E64D5}"/>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782C3218-3A54-4AAC-948E-314C8831EC6A}"/>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D19ADBDA-8C5E-4150-B8B6-DDF6DC02EB66}"/>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F6691341-FB51-46BF-82A3-C24E506C2CB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B2DD2D0A-BE0D-472D-A601-7CF2D95CC0AA}"/>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4682D4AA-0B12-45F8-8D0A-02518F987388}"/>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BC1E94CF-4316-4178-931F-4CE6761BE525}"/>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F59EDF10-E2E9-4CE7-96DC-5EB2EF9AE045}"/>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38099</xdr:rowOff>
    </xdr:from>
    <xdr:to>
      <xdr:col>22</xdr:col>
      <xdr:colOff>47625</xdr:colOff>
      <xdr:row>41</xdr:row>
      <xdr:rowOff>136072</xdr:rowOff>
    </xdr:to>
    <xdr:sp macro="" textlink="">
      <xdr:nvSpPr>
        <xdr:cNvPr id="25" name="Text Box 14">
          <a:extLst>
            <a:ext uri="{FF2B5EF4-FFF2-40B4-BE49-F238E27FC236}">
              <a16:creationId xmlns:a16="http://schemas.microsoft.com/office/drawing/2014/main" id="{B2DF4884-C82A-4BBE-8C3E-02C6DDFB8514}"/>
            </a:ext>
          </a:extLst>
        </xdr:cNvPr>
        <xdr:cNvSpPr txBox="1">
          <a:spLocks noChangeArrowheads="1"/>
        </xdr:cNvSpPr>
      </xdr:nvSpPr>
      <xdr:spPr bwMode="auto">
        <a:xfrm>
          <a:off x="0" y="68198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79CD1C78-5AFF-4C08-AF0D-40A07679E8B7}"/>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1B56B086-37F0-4EDC-B283-9D67C2D688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5.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ED91817A-BA59-4F5D-BA80-11415936CDB5}"/>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F048B2E2-BBE4-47E3-AD91-FA3B684CD15B}"/>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69AEB6B8-EFB3-4CD7-992F-C08DF4FA0A8F}"/>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16635ABF-CC54-4C93-BAB1-A806195CFAC6}"/>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8C5A3A19-6492-40F0-BBE2-EBD9A4457544}"/>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D2BA6C03-7228-4B25-B664-4613923AE77D}"/>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53F0059E-3E0A-4FD3-A953-4E94EB0B428D}"/>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FDA26C5B-BD40-4BBF-AA02-CE523276B88B}"/>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SEPTEMBER 004</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9E2E231C-15BD-428B-AD12-A809F36B487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E1F022ED-E468-4484-BFDC-8BDE16449D76}"/>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EB320EE5-297D-4949-B1E1-1991BA87F583}"/>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1790EA7E-ECB5-4ACF-A45A-48A10EC924EC}"/>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5CD11C12-518B-4B46-B3D7-9C054D831D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D7C954B1-AFE2-4990-A94E-0FAEC6FAFFA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7C51E3EB-A549-4C8D-9F78-74C1FDA1D6F3}"/>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6004D734-5ED9-43EC-ADD3-D1F5DB16441A}"/>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D673F1BA-EE44-40E4-8614-05B00848C055}"/>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DD1A30F5-50E3-4606-8A27-959BDE7C8C02}"/>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6DD9CAE0-CF29-42E9-A861-12E9BAEFC99B}"/>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1AD12C8E-E42E-44B4-BC1A-24115D5CEDFA}"/>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A8690810-DCB9-4E61-BFB0-C2AB8F45AD0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2600A274-3310-4D2D-9C7D-1BE4A11C7727}"/>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B5525FB5-688F-475A-B01E-9979530247FC}"/>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38099</xdr:rowOff>
    </xdr:from>
    <xdr:to>
      <xdr:col>22</xdr:col>
      <xdr:colOff>47625</xdr:colOff>
      <xdr:row>43</xdr:row>
      <xdr:rowOff>136072</xdr:rowOff>
    </xdr:to>
    <xdr:sp macro="" textlink="">
      <xdr:nvSpPr>
        <xdr:cNvPr id="25" name="Text Box 14">
          <a:extLst>
            <a:ext uri="{FF2B5EF4-FFF2-40B4-BE49-F238E27FC236}">
              <a16:creationId xmlns:a16="http://schemas.microsoft.com/office/drawing/2014/main" id="{0199ADAB-4F2A-451D-BD31-FEA62C39D003}"/>
            </a:ext>
          </a:extLst>
        </xdr:cNvPr>
        <xdr:cNvSpPr txBox="1">
          <a:spLocks noChangeArrowheads="1"/>
        </xdr:cNvSpPr>
      </xdr:nvSpPr>
      <xdr:spPr bwMode="auto">
        <a:xfrm>
          <a:off x="0" y="68198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632801 -&gt; ORDER SEPTEMBER'22</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419AC490-B762-4646-B268-53B5C5280CA0}"/>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8BB02B0C-357F-40E2-BDAA-325B407F68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D97752EC-E7B7-47F7-B54B-DC6A53B537EB}"/>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2C659520-8404-4483-8A30-8BD2AFA6D348}"/>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3" name="Line 18">
          <a:extLst>
            <a:ext uri="{FF2B5EF4-FFF2-40B4-BE49-F238E27FC236}">
              <a16:creationId xmlns:a16="http://schemas.microsoft.com/office/drawing/2014/main" id="{9AE0AB33-8710-4019-9E85-0648E2D2262E}"/>
            </a:ext>
          </a:extLst>
        </xdr:cNvPr>
        <xdr:cNvSpPr>
          <a:spLocks noChangeShapeType="1"/>
        </xdr:cNvSpPr>
      </xdr:nvSpPr>
      <xdr:spPr bwMode="auto">
        <a:xfrm flipV="1">
          <a:off x="5026879" y="33387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4" name="Line 18">
          <a:extLst>
            <a:ext uri="{FF2B5EF4-FFF2-40B4-BE49-F238E27FC236}">
              <a16:creationId xmlns:a16="http://schemas.microsoft.com/office/drawing/2014/main" id="{7A0FEA13-34DD-43B4-B130-59F43BA56C80}"/>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5" name="Line 18">
          <a:extLst>
            <a:ext uri="{FF2B5EF4-FFF2-40B4-BE49-F238E27FC236}">
              <a16:creationId xmlns:a16="http://schemas.microsoft.com/office/drawing/2014/main" id="{CCA5B5CC-C38E-4138-A069-819785D9DCDC}"/>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0" name="Line 18">
          <a:extLst>
            <a:ext uri="{FF2B5EF4-FFF2-40B4-BE49-F238E27FC236}">
              <a16:creationId xmlns:a16="http://schemas.microsoft.com/office/drawing/2014/main" id="{3476C5AA-F610-4678-B6A2-ADBA4FD446FB}"/>
            </a:ext>
          </a:extLst>
        </xdr:cNvPr>
        <xdr:cNvSpPr>
          <a:spLocks noChangeShapeType="1"/>
        </xdr:cNvSpPr>
      </xdr:nvSpPr>
      <xdr:spPr bwMode="auto">
        <a:xfrm flipV="1">
          <a:off x="5025292"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1" name="Line 18">
          <a:extLst>
            <a:ext uri="{FF2B5EF4-FFF2-40B4-BE49-F238E27FC236}">
              <a16:creationId xmlns:a16="http://schemas.microsoft.com/office/drawing/2014/main" id="{7814CB2F-6F54-4DC3-9ED3-145C5F4DC775}"/>
            </a:ext>
          </a:extLst>
        </xdr:cNvPr>
        <xdr:cNvSpPr>
          <a:spLocks noChangeShapeType="1"/>
        </xdr:cNvSpPr>
      </xdr:nvSpPr>
      <xdr:spPr bwMode="auto">
        <a:xfrm flipV="1">
          <a:off x="5025292"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2" name="Line 18">
          <a:extLst>
            <a:ext uri="{FF2B5EF4-FFF2-40B4-BE49-F238E27FC236}">
              <a16:creationId xmlns:a16="http://schemas.microsoft.com/office/drawing/2014/main" id="{55C2DABA-10E5-4026-86C1-69F97EC2D163}"/>
            </a:ext>
          </a:extLst>
        </xdr:cNvPr>
        <xdr:cNvSpPr>
          <a:spLocks noChangeShapeType="1"/>
        </xdr:cNvSpPr>
      </xdr:nvSpPr>
      <xdr:spPr bwMode="auto">
        <a:xfrm flipV="1">
          <a:off x="5025292" y="42943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6.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D6120EB5-589C-4C49-BBD7-5CD4A37A50AD}"/>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BC4099C7-D030-44D2-8AF2-1ED4FF2A465A}"/>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C612A8D3-4BCF-4C40-972E-AF55C8129534}"/>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C084F7F-7CB2-459E-8F97-AC7C44D21489}"/>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9730FBF5-32E8-46EB-B48D-469022BB54AC}"/>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DA74AA12-0C04-4A07-8456-B536F57A96C1}"/>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A4D44CE5-9323-4745-8F38-4FEF95D77947}"/>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3F9877DC-7C23-4F92-9836-4916A2154F52}"/>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SEPTEMBER 005</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92ED0361-36FA-4499-8061-0C1E195F2D79}"/>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C68ECC77-6F31-41B9-96BD-21695385DBE4}"/>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D46CF209-C121-4209-901C-AB7BBA73AD62}"/>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3878F03F-C036-4C3B-9087-37649740361A}"/>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420B743F-2C47-4399-97FF-7B77344348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D469771A-CC24-44A5-AC1A-682922F035CA}"/>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8B91E98B-43A3-4718-8A77-31469E40E960}"/>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49A6365B-561A-4240-A146-5C58D963E91D}"/>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8884D739-3931-477B-A983-28D6EDC97D95}"/>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6BC462FD-54CA-435B-AC8C-4C3A39A0C379}"/>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756D8FDC-EAB1-4CC9-A71C-0512CD1A4409}"/>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20E661F2-2440-43A5-9580-580C725EE7DD}"/>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838AA57D-4825-4E92-9CC8-4B770FED1C35}"/>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A899CD87-2204-4EA6-AFFF-10999FDE543F}"/>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F066623-D8D4-4D05-82C9-001EB7DAEA38}"/>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38099</xdr:rowOff>
    </xdr:from>
    <xdr:to>
      <xdr:col>22</xdr:col>
      <xdr:colOff>47625</xdr:colOff>
      <xdr:row>40</xdr:row>
      <xdr:rowOff>136072</xdr:rowOff>
    </xdr:to>
    <xdr:sp macro="" textlink="">
      <xdr:nvSpPr>
        <xdr:cNvPr id="25" name="Text Box 14">
          <a:extLst>
            <a:ext uri="{FF2B5EF4-FFF2-40B4-BE49-F238E27FC236}">
              <a16:creationId xmlns:a16="http://schemas.microsoft.com/office/drawing/2014/main" id="{0AED0D35-A25F-46F0-BD10-3D5BAB66C60A}"/>
            </a:ext>
          </a:extLst>
        </xdr:cNvPr>
        <xdr:cNvSpPr txBox="1">
          <a:spLocks noChangeArrowheads="1"/>
        </xdr:cNvSpPr>
      </xdr:nvSpPr>
      <xdr:spPr bwMode="auto">
        <a:xfrm>
          <a:off x="0" y="73024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632801 -&gt; ORDER SEPTEMBER'22</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B6A7AA18-86EE-4160-8AEF-8F104FF86AB0}"/>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865DE6CD-1B7F-4843-ADE1-AD962D81A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36" name="Line 18">
          <a:extLst>
            <a:ext uri="{FF2B5EF4-FFF2-40B4-BE49-F238E27FC236}">
              <a16:creationId xmlns:a16="http://schemas.microsoft.com/office/drawing/2014/main" id="{0C7A00F2-0967-4CF8-B54E-E6F9630F6876}"/>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7" name="Line 18">
          <a:extLst>
            <a:ext uri="{FF2B5EF4-FFF2-40B4-BE49-F238E27FC236}">
              <a16:creationId xmlns:a16="http://schemas.microsoft.com/office/drawing/2014/main" id="{AA2506B0-2423-4A2D-8CDB-81036A0F2770}"/>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8" name="Line 18">
          <a:extLst>
            <a:ext uri="{FF2B5EF4-FFF2-40B4-BE49-F238E27FC236}">
              <a16:creationId xmlns:a16="http://schemas.microsoft.com/office/drawing/2014/main" id="{7FF742FB-4572-4FA0-938E-C3D3CFDAB21C}"/>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9" name="Line 18">
          <a:extLst>
            <a:ext uri="{FF2B5EF4-FFF2-40B4-BE49-F238E27FC236}">
              <a16:creationId xmlns:a16="http://schemas.microsoft.com/office/drawing/2014/main" id="{F7BC5EA9-EBC8-450D-AD19-3F236D8DF69E}"/>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40" name="Line 18">
          <a:extLst>
            <a:ext uri="{FF2B5EF4-FFF2-40B4-BE49-F238E27FC236}">
              <a16:creationId xmlns:a16="http://schemas.microsoft.com/office/drawing/2014/main" id="{CAD1B616-278A-4FE8-AFFB-914A3698250C}"/>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4" name="Line 18">
          <a:extLst>
            <a:ext uri="{FF2B5EF4-FFF2-40B4-BE49-F238E27FC236}">
              <a16:creationId xmlns:a16="http://schemas.microsoft.com/office/drawing/2014/main" id="{246CFE9F-F12E-4AF4-A2EE-35C22FA094FC}"/>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5" name="Line 18">
          <a:extLst>
            <a:ext uri="{FF2B5EF4-FFF2-40B4-BE49-F238E27FC236}">
              <a16:creationId xmlns:a16="http://schemas.microsoft.com/office/drawing/2014/main" id="{A4F67120-39A1-4A75-8A73-07B04D60008D}"/>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6" name="Line 18">
          <a:extLst>
            <a:ext uri="{FF2B5EF4-FFF2-40B4-BE49-F238E27FC236}">
              <a16:creationId xmlns:a16="http://schemas.microsoft.com/office/drawing/2014/main" id="{9532C09D-348C-4309-8E17-7B7383F91273}"/>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7.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4C52CC24-BFE6-4A79-AE2D-23E95A0E18E7}"/>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294AC083-73FC-4A75-8A37-CA7D80507652}"/>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01EDC3BF-0DE4-4156-AF20-A472FB9A2A8B}"/>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07B43F78-D14C-4EF0-B042-D95DBBB49EDF}"/>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4FD27AE2-A886-4D29-8DAF-D795E803BD6C}"/>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1311DD92-786B-46D1-80A8-6C830EA319C6}"/>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8AFC2B06-6FC5-4519-AF50-CC5EDA36AB39}"/>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37F52A89-0B38-464F-85BA-59DB64BAD605}"/>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SEPTEMBER 006</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301E12FE-0A03-4D09-A258-8C940949BEC5}"/>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A64F37D7-D359-4783-AE77-B45504B6DB7A}"/>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D20FB652-7F54-4985-A441-2169F45FCB76}"/>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3EEFDC36-D459-46C4-970E-D4EEDDC499EC}"/>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04C4D062-5AAF-4E83-BC2C-E45C747F4B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D647C68C-D999-4663-B939-E4DB8A5F3548}"/>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9BE8CAB8-54D3-46B7-82BA-CFB0685BAE7B}"/>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E67F7915-F6BF-4F21-B382-381EC3603008}"/>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0A567D03-62D3-471C-B334-9E5F7E3E10C8}"/>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0F11C401-CC6F-4C48-B3EB-CC2B04CD5375}"/>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44148E3A-E0EB-4913-97CE-11FBAACD04C9}"/>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77E8F288-9FA2-41B3-9107-67B13E406D5C}"/>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FF5D905B-E03B-4C3C-9527-AD1EDFF316B5}"/>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350F92D3-1906-4147-8323-1ADB39E1DBEF}"/>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DE3AFE46-F97E-4090-BACB-94F86C99DA95}"/>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38099</xdr:rowOff>
    </xdr:from>
    <xdr:to>
      <xdr:col>22</xdr:col>
      <xdr:colOff>47625</xdr:colOff>
      <xdr:row>40</xdr:row>
      <xdr:rowOff>136072</xdr:rowOff>
    </xdr:to>
    <xdr:sp macro="" textlink="">
      <xdr:nvSpPr>
        <xdr:cNvPr id="25" name="Text Box 14">
          <a:extLst>
            <a:ext uri="{FF2B5EF4-FFF2-40B4-BE49-F238E27FC236}">
              <a16:creationId xmlns:a16="http://schemas.microsoft.com/office/drawing/2014/main" id="{652C7981-FE55-4E68-B16E-81CD1E12B16A}"/>
            </a:ext>
          </a:extLst>
        </xdr:cNvPr>
        <xdr:cNvSpPr txBox="1">
          <a:spLocks noChangeArrowheads="1"/>
        </xdr:cNvSpPr>
      </xdr:nvSpPr>
      <xdr:spPr bwMode="auto">
        <a:xfrm>
          <a:off x="0" y="75437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632801 -&gt; ORDER SEPTEMBER'22</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2B807ACD-2240-4BF2-BF67-13086A88BD30}"/>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7392BA46-DC38-4DD7-83B7-2A8F47A9CC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36" name="Line 18">
          <a:extLst>
            <a:ext uri="{FF2B5EF4-FFF2-40B4-BE49-F238E27FC236}">
              <a16:creationId xmlns:a16="http://schemas.microsoft.com/office/drawing/2014/main" id="{5013A41B-EE67-4F0C-ADC8-A6F3771B36F7}"/>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7" name="Line 18">
          <a:extLst>
            <a:ext uri="{FF2B5EF4-FFF2-40B4-BE49-F238E27FC236}">
              <a16:creationId xmlns:a16="http://schemas.microsoft.com/office/drawing/2014/main" id="{2B6BA98B-D703-4C92-8397-F79F4F69FAD4}"/>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8" name="Line 18">
          <a:extLst>
            <a:ext uri="{FF2B5EF4-FFF2-40B4-BE49-F238E27FC236}">
              <a16:creationId xmlns:a16="http://schemas.microsoft.com/office/drawing/2014/main" id="{44813EEE-C75D-4157-806B-CC5970FC95AC}"/>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9" name="Line 18">
          <a:extLst>
            <a:ext uri="{FF2B5EF4-FFF2-40B4-BE49-F238E27FC236}">
              <a16:creationId xmlns:a16="http://schemas.microsoft.com/office/drawing/2014/main" id="{11479218-7307-4A6D-A464-CF679FF57615}"/>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40" name="Line 18">
          <a:extLst>
            <a:ext uri="{FF2B5EF4-FFF2-40B4-BE49-F238E27FC236}">
              <a16:creationId xmlns:a16="http://schemas.microsoft.com/office/drawing/2014/main" id="{0E54B785-4677-470A-958A-D5FAAC3C2467}"/>
            </a:ext>
          </a:extLst>
        </xdr:cNvPr>
        <xdr:cNvSpPr>
          <a:spLocks noChangeShapeType="1"/>
        </xdr:cNvSpPr>
      </xdr:nvSpPr>
      <xdr:spPr bwMode="auto">
        <a:xfrm flipV="1">
          <a:off x="5025292" y="286562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1" name="Line 18">
          <a:extLst>
            <a:ext uri="{FF2B5EF4-FFF2-40B4-BE49-F238E27FC236}">
              <a16:creationId xmlns:a16="http://schemas.microsoft.com/office/drawing/2014/main" id="{60BB123C-4ACD-48A3-A2BE-9EECA662355B}"/>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2" name="Line 18">
          <a:extLst>
            <a:ext uri="{FF2B5EF4-FFF2-40B4-BE49-F238E27FC236}">
              <a16:creationId xmlns:a16="http://schemas.microsoft.com/office/drawing/2014/main" id="{C3CF1F12-14AA-442A-9CA2-70C47E98DC97}"/>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3" name="Line 18">
          <a:extLst>
            <a:ext uri="{FF2B5EF4-FFF2-40B4-BE49-F238E27FC236}">
              <a16:creationId xmlns:a16="http://schemas.microsoft.com/office/drawing/2014/main" id="{3B321F3B-3AB4-41C3-9FDF-6253052B7E27}"/>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8.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263232F4-ABDE-46B6-B0AF-3658B26384FE}"/>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362FA25F-E15B-4D93-851B-C9C9ECDC0FB8}"/>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538BA166-5E11-4306-858E-EFA372F44740}"/>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1215B790-0CAE-44B6-A244-8034758719D6}"/>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68A3E225-04E3-421D-B997-61FA737B4018}"/>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E5A391A8-8B42-49E2-87DA-610E284490CC}"/>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3D6EF483-2A57-415D-94D0-8B7412CBFDC5}"/>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A5F0610E-3B7B-41B5-B2D5-622FD18C8857}"/>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SEPTEMBER 007</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F962F3FB-85B0-45B9-B74D-71DD08F142E7}"/>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3DD30DBC-FDEE-4323-8E99-1584663EA12C}"/>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D86ABAE5-5907-4FE0-8AEA-32FA9C4665DE}"/>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CD6418BE-7885-463A-B81F-FE753595FC81}"/>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3325365C-8A90-4B71-BCAE-64AE7D6EA0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28DF6089-98C7-4A12-A91F-0A44960E219D}"/>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FC89FA35-7CCF-4A5F-8FD4-4CE314EA4D32}"/>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1FCE3F4E-BDAB-46B7-981E-FE212C4A2B2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53596EDC-8DC0-4E4A-8BFA-3C205290B4F5}"/>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92F8F88F-2CA6-47E9-9776-65DC7748D3ED}"/>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F10BCEDE-1344-4CCC-8970-DE3E151443D0}"/>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5203A435-F801-495C-8071-33035AE2AAD7}"/>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06402E43-3A90-4106-8C3A-010838571BA2}"/>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FDA0889E-358E-430B-B22A-FE3D41429D11}"/>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0D0A0B8D-C67C-48E6-A071-169C3B7CA9AE}"/>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38099</xdr:rowOff>
    </xdr:from>
    <xdr:to>
      <xdr:col>22</xdr:col>
      <xdr:colOff>47625</xdr:colOff>
      <xdr:row>44</xdr:row>
      <xdr:rowOff>136072</xdr:rowOff>
    </xdr:to>
    <xdr:sp macro="" textlink="">
      <xdr:nvSpPr>
        <xdr:cNvPr id="25" name="Text Box 14">
          <a:extLst>
            <a:ext uri="{FF2B5EF4-FFF2-40B4-BE49-F238E27FC236}">
              <a16:creationId xmlns:a16="http://schemas.microsoft.com/office/drawing/2014/main" id="{4B7129CF-EA16-482E-A064-05A9A9F7EA83}"/>
            </a:ext>
          </a:extLst>
        </xdr:cNvPr>
        <xdr:cNvSpPr txBox="1">
          <a:spLocks noChangeArrowheads="1"/>
        </xdr:cNvSpPr>
      </xdr:nvSpPr>
      <xdr:spPr bwMode="auto">
        <a:xfrm>
          <a:off x="0" y="65785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500" b="0" i="0" u="none" strike="noStrike" baseline="0">
              <a:solidFill>
                <a:srgbClr val="000000"/>
              </a:solidFill>
              <a:latin typeface="Arial"/>
              <a:cs typeface="Arial"/>
            </a:rPr>
            <a:t>PO : 630992 -&gt; ORDER AGUSTUS'22</a:t>
          </a:r>
        </a:p>
        <a:p>
          <a:pPr algn="l" rtl="0">
            <a:defRPr sz="1000"/>
          </a:pPr>
          <a:r>
            <a:rPr lang="en-US" sz="1500" b="0" i="0" u="none" strike="noStrike" baseline="0">
              <a:solidFill>
                <a:srgbClr val="000000"/>
              </a:solidFill>
              <a:latin typeface="Arial"/>
              <a:cs typeface="Arial"/>
            </a:rPr>
            <a:t>PO : 632801 -&gt; ORDER SEPTEMBER'22</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C877CBA6-8CD1-4F0B-93F0-FCD7924120C8}"/>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DA08C799-F0ED-415D-9C35-A382E76797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28" name="Line 18">
          <a:extLst>
            <a:ext uri="{FF2B5EF4-FFF2-40B4-BE49-F238E27FC236}">
              <a16:creationId xmlns:a16="http://schemas.microsoft.com/office/drawing/2014/main" id="{6D2E057D-900A-4A12-8BB1-5ACC71181021}"/>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29" name="Line 18">
          <a:extLst>
            <a:ext uri="{FF2B5EF4-FFF2-40B4-BE49-F238E27FC236}">
              <a16:creationId xmlns:a16="http://schemas.microsoft.com/office/drawing/2014/main" id="{3D4381E8-B96A-448B-A0EF-228851826B50}"/>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0" name="Line 18">
          <a:extLst>
            <a:ext uri="{FF2B5EF4-FFF2-40B4-BE49-F238E27FC236}">
              <a16:creationId xmlns:a16="http://schemas.microsoft.com/office/drawing/2014/main" id="{D17D8CE7-BC27-45FE-BD51-ACB3B6B884D1}"/>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1" name="Line 18">
          <a:extLst>
            <a:ext uri="{FF2B5EF4-FFF2-40B4-BE49-F238E27FC236}">
              <a16:creationId xmlns:a16="http://schemas.microsoft.com/office/drawing/2014/main" id="{64FAB8F1-C2A5-4392-8072-53922C96015A}"/>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2" name="Line 18">
          <a:extLst>
            <a:ext uri="{FF2B5EF4-FFF2-40B4-BE49-F238E27FC236}">
              <a16:creationId xmlns:a16="http://schemas.microsoft.com/office/drawing/2014/main" id="{19159141-A562-417A-BE55-065EA7FEA2F4}"/>
            </a:ext>
          </a:extLst>
        </xdr:cNvPr>
        <xdr:cNvSpPr>
          <a:spLocks noChangeShapeType="1"/>
        </xdr:cNvSpPr>
      </xdr:nvSpPr>
      <xdr:spPr bwMode="auto">
        <a:xfrm flipV="1">
          <a:off x="5026879" y="28561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6" name="Line 18">
          <a:extLst>
            <a:ext uri="{FF2B5EF4-FFF2-40B4-BE49-F238E27FC236}">
              <a16:creationId xmlns:a16="http://schemas.microsoft.com/office/drawing/2014/main" id="{CCBF4C55-B018-491A-A6DC-E4914E7687B4}"/>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7" name="Line 18">
          <a:extLst>
            <a:ext uri="{FF2B5EF4-FFF2-40B4-BE49-F238E27FC236}">
              <a16:creationId xmlns:a16="http://schemas.microsoft.com/office/drawing/2014/main" id="{B7846824-D8ED-4C89-BC08-AE3F71AEDB4F}"/>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38" name="Line 18">
          <a:extLst>
            <a:ext uri="{FF2B5EF4-FFF2-40B4-BE49-F238E27FC236}">
              <a16:creationId xmlns:a16="http://schemas.microsoft.com/office/drawing/2014/main" id="{005C9311-59C5-4145-BFEE-37C8D1E3B68C}"/>
            </a:ext>
          </a:extLst>
        </xdr:cNvPr>
        <xdr:cNvSpPr>
          <a:spLocks noChangeShapeType="1"/>
        </xdr:cNvSpPr>
      </xdr:nvSpPr>
      <xdr:spPr bwMode="auto">
        <a:xfrm flipV="1">
          <a:off x="5025292" y="3341876"/>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9.xml><?xml version="1.0" encoding="utf-8"?>
<xdr:wsDr xmlns:xdr="http://schemas.openxmlformats.org/drawingml/2006/spreadsheetDrawing" xmlns:a="http://schemas.openxmlformats.org/drawingml/2006/main">
  <xdr:twoCellAnchor>
    <xdr:from>
      <xdr:col>6</xdr:col>
      <xdr:colOff>371475</xdr:colOff>
      <xdr:row>14</xdr:row>
      <xdr:rowOff>28575</xdr:rowOff>
    </xdr:from>
    <xdr:to>
      <xdr:col>6</xdr:col>
      <xdr:colOff>466725</xdr:colOff>
      <xdr:row>14</xdr:row>
      <xdr:rowOff>133350</xdr:rowOff>
    </xdr:to>
    <xdr:sp macro="" textlink="">
      <xdr:nvSpPr>
        <xdr:cNvPr id="2" name="Line 1">
          <a:extLst>
            <a:ext uri="{FF2B5EF4-FFF2-40B4-BE49-F238E27FC236}">
              <a16:creationId xmlns:a16="http://schemas.microsoft.com/office/drawing/2014/main" id="{DB3F4558-810A-43E5-9AF0-239FEE16C178}"/>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3" name="Line 2">
          <a:extLst>
            <a:ext uri="{FF2B5EF4-FFF2-40B4-BE49-F238E27FC236}">
              <a16:creationId xmlns:a16="http://schemas.microsoft.com/office/drawing/2014/main" id="{E5F68EAF-4EC6-446C-8756-822A2153901F}"/>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4" name="Line 3">
          <a:extLst>
            <a:ext uri="{FF2B5EF4-FFF2-40B4-BE49-F238E27FC236}">
              <a16:creationId xmlns:a16="http://schemas.microsoft.com/office/drawing/2014/main" id="{44CD0BA0-7A36-4501-9C3C-F5D6C0419104}"/>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5" name="Line 4">
          <a:extLst>
            <a:ext uri="{FF2B5EF4-FFF2-40B4-BE49-F238E27FC236}">
              <a16:creationId xmlns:a16="http://schemas.microsoft.com/office/drawing/2014/main" id="{6C8CE368-DF4D-431B-9565-7D4A08D99BE8}"/>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6" name="Line 5">
          <a:extLst>
            <a:ext uri="{FF2B5EF4-FFF2-40B4-BE49-F238E27FC236}">
              <a16:creationId xmlns:a16="http://schemas.microsoft.com/office/drawing/2014/main" id="{E815F9CB-2AC6-4F74-9EEF-9DC1CB15A428}"/>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7" name="Line 8">
          <a:extLst>
            <a:ext uri="{FF2B5EF4-FFF2-40B4-BE49-F238E27FC236}">
              <a16:creationId xmlns:a16="http://schemas.microsoft.com/office/drawing/2014/main" id="{9C272E33-F90F-498B-91B4-70F53A8FFD48}"/>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8" name="Line 9">
          <a:extLst>
            <a:ext uri="{FF2B5EF4-FFF2-40B4-BE49-F238E27FC236}">
              <a16:creationId xmlns:a16="http://schemas.microsoft.com/office/drawing/2014/main" id="{50BC9C19-9875-4D06-AB40-431CAF3E9460}"/>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280148</xdr:colOff>
      <xdr:row>2</xdr:row>
      <xdr:rowOff>33057</xdr:rowOff>
    </xdr:from>
    <xdr:to>
      <xdr:col>22</xdr:col>
      <xdr:colOff>867336</xdr:colOff>
      <xdr:row>3</xdr:row>
      <xdr:rowOff>33617</xdr:rowOff>
    </xdr:to>
    <xdr:sp macro="" textlink="">
      <xdr:nvSpPr>
        <xdr:cNvPr id="9" name="Text 7">
          <a:extLst>
            <a:ext uri="{FF2B5EF4-FFF2-40B4-BE49-F238E27FC236}">
              <a16:creationId xmlns:a16="http://schemas.microsoft.com/office/drawing/2014/main" id="{2FA76660-9F80-4D63-9B3A-7AAEC10248A8}"/>
            </a:ext>
          </a:extLst>
        </xdr:cNvPr>
        <xdr:cNvSpPr txBox="1">
          <a:spLocks noChangeArrowheads="1"/>
        </xdr:cNvSpPr>
      </xdr:nvSpPr>
      <xdr:spPr bwMode="auto">
        <a:xfrm>
          <a:off x="11481548" y="395007"/>
          <a:ext cx="2517588" cy="19106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ctr" upright="1"/>
        <a:lstStyle/>
        <a:p>
          <a:pPr algn="ctr" rtl="0">
            <a:defRPr sz="1000"/>
          </a:pPr>
          <a:r>
            <a:rPr lang="en-US" sz="1050" b="1" i="0" u="none" strike="noStrike" baseline="0">
              <a:solidFill>
                <a:srgbClr val="000000"/>
              </a:solidFill>
              <a:latin typeface="Arial"/>
              <a:cs typeface="Arial"/>
            </a:rPr>
            <a:t>NO : 2022 SEPTEMBER 008</a:t>
          </a:r>
        </a:p>
      </xdr:txBody>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0" name="Line 11">
          <a:extLst>
            <a:ext uri="{FF2B5EF4-FFF2-40B4-BE49-F238E27FC236}">
              <a16:creationId xmlns:a16="http://schemas.microsoft.com/office/drawing/2014/main" id="{CB50E449-890E-442E-8312-ED4648DA9CD3}"/>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1" name="Line 12">
          <a:extLst>
            <a:ext uri="{FF2B5EF4-FFF2-40B4-BE49-F238E27FC236}">
              <a16:creationId xmlns:a16="http://schemas.microsoft.com/office/drawing/2014/main" id="{4E6AD049-0645-4A05-B783-2772D15C6C94}"/>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2" name="Line 13">
          <a:extLst>
            <a:ext uri="{FF2B5EF4-FFF2-40B4-BE49-F238E27FC236}">
              <a16:creationId xmlns:a16="http://schemas.microsoft.com/office/drawing/2014/main" id="{1B75E4AE-4599-4110-8A05-4B28E5244011}"/>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98425</xdr:colOff>
      <xdr:row>2</xdr:row>
      <xdr:rowOff>66675</xdr:rowOff>
    </xdr:from>
    <xdr:to>
      <xdr:col>3</xdr:col>
      <xdr:colOff>374650</xdr:colOff>
      <xdr:row>3</xdr:row>
      <xdr:rowOff>0</xdr:rowOff>
    </xdr:to>
    <xdr:sp macro="" textlink="">
      <xdr:nvSpPr>
        <xdr:cNvPr id="13" name="Text Box 16">
          <a:extLst>
            <a:ext uri="{FF2B5EF4-FFF2-40B4-BE49-F238E27FC236}">
              <a16:creationId xmlns:a16="http://schemas.microsoft.com/office/drawing/2014/main" id="{71A43DD6-3299-4D38-B64F-499D2D31D92B}"/>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14" name="Picture 13">
          <a:extLst>
            <a:ext uri="{FF2B5EF4-FFF2-40B4-BE49-F238E27FC236}">
              <a16:creationId xmlns:a16="http://schemas.microsoft.com/office/drawing/2014/main" id="{2ABDFBFB-C5E9-4A31-B41A-BF67BD5382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371475</xdr:colOff>
      <xdr:row>14</xdr:row>
      <xdr:rowOff>28575</xdr:rowOff>
    </xdr:from>
    <xdr:to>
      <xdr:col>6</xdr:col>
      <xdr:colOff>466725</xdr:colOff>
      <xdr:row>14</xdr:row>
      <xdr:rowOff>133350</xdr:rowOff>
    </xdr:to>
    <xdr:sp macro="" textlink="">
      <xdr:nvSpPr>
        <xdr:cNvPr id="15" name="Line 1">
          <a:extLst>
            <a:ext uri="{FF2B5EF4-FFF2-40B4-BE49-F238E27FC236}">
              <a16:creationId xmlns:a16="http://schemas.microsoft.com/office/drawing/2014/main" id="{188E9B74-7595-4066-9FF2-4D79C325D82D}"/>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485775</xdr:colOff>
      <xdr:row>14</xdr:row>
      <xdr:rowOff>66675</xdr:rowOff>
    </xdr:from>
    <xdr:to>
      <xdr:col>4</xdr:col>
      <xdr:colOff>609600</xdr:colOff>
      <xdr:row>14</xdr:row>
      <xdr:rowOff>133350</xdr:rowOff>
    </xdr:to>
    <xdr:sp macro="" textlink="">
      <xdr:nvSpPr>
        <xdr:cNvPr id="16" name="Line 2">
          <a:extLst>
            <a:ext uri="{FF2B5EF4-FFF2-40B4-BE49-F238E27FC236}">
              <a16:creationId xmlns:a16="http://schemas.microsoft.com/office/drawing/2014/main" id="{9DCD0482-4153-409A-95C6-AC855641F632}"/>
            </a:ext>
          </a:extLst>
        </xdr:cNvPr>
        <xdr:cNvSpPr>
          <a:spLocks noChangeShapeType="1"/>
        </xdr:cNvSpPr>
      </xdr:nvSpPr>
      <xdr:spPr bwMode="auto">
        <a:xfrm flipV="1">
          <a:off x="4606925" y="2289175"/>
          <a:ext cx="123825" cy="476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17" name="Line 3">
          <a:extLst>
            <a:ext uri="{FF2B5EF4-FFF2-40B4-BE49-F238E27FC236}">
              <a16:creationId xmlns:a16="http://schemas.microsoft.com/office/drawing/2014/main" id="{72730646-90E9-45F8-B86A-38EFFD890204}"/>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18" name="Line 4">
          <a:extLst>
            <a:ext uri="{FF2B5EF4-FFF2-40B4-BE49-F238E27FC236}">
              <a16:creationId xmlns:a16="http://schemas.microsoft.com/office/drawing/2014/main" id="{8EBFD3D4-F58A-4FBE-9C3B-11AD65BD8201}"/>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19" name="Line 5">
          <a:extLst>
            <a:ext uri="{FF2B5EF4-FFF2-40B4-BE49-F238E27FC236}">
              <a16:creationId xmlns:a16="http://schemas.microsoft.com/office/drawing/2014/main" id="{7D7466FD-73E5-4C69-9140-DD38EAF6D3F0}"/>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28575</xdr:rowOff>
    </xdr:from>
    <xdr:to>
      <xdr:col>6</xdr:col>
      <xdr:colOff>466725</xdr:colOff>
      <xdr:row>14</xdr:row>
      <xdr:rowOff>133350</xdr:rowOff>
    </xdr:to>
    <xdr:sp macro="" textlink="">
      <xdr:nvSpPr>
        <xdr:cNvPr id="20" name="Line 8">
          <a:extLst>
            <a:ext uri="{FF2B5EF4-FFF2-40B4-BE49-F238E27FC236}">
              <a16:creationId xmlns:a16="http://schemas.microsoft.com/office/drawing/2014/main" id="{4457535F-CFBC-46E3-B657-FA7F3C0B1CB5}"/>
            </a:ext>
          </a:extLst>
        </xdr:cNvPr>
        <xdr:cNvSpPr>
          <a:spLocks noChangeShapeType="1"/>
        </xdr:cNvSpPr>
      </xdr:nvSpPr>
      <xdr:spPr bwMode="auto">
        <a:xfrm flipV="1">
          <a:off x="6137275"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276225</xdr:colOff>
      <xdr:row>14</xdr:row>
      <xdr:rowOff>47625</xdr:rowOff>
    </xdr:from>
    <xdr:to>
      <xdr:col>4</xdr:col>
      <xdr:colOff>333375</xdr:colOff>
      <xdr:row>14</xdr:row>
      <xdr:rowOff>133350</xdr:rowOff>
    </xdr:to>
    <xdr:sp macro="" textlink="">
      <xdr:nvSpPr>
        <xdr:cNvPr id="21" name="Line 9">
          <a:extLst>
            <a:ext uri="{FF2B5EF4-FFF2-40B4-BE49-F238E27FC236}">
              <a16:creationId xmlns:a16="http://schemas.microsoft.com/office/drawing/2014/main" id="{54CBC4D2-8776-4EE0-85A7-B9F7A785F43A}"/>
            </a:ext>
          </a:extLst>
        </xdr:cNvPr>
        <xdr:cNvSpPr>
          <a:spLocks noChangeShapeType="1"/>
        </xdr:cNvSpPr>
      </xdr:nvSpPr>
      <xdr:spPr bwMode="auto">
        <a:xfrm flipV="1">
          <a:off x="4397375" y="2270125"/>
          <a:ext cx="57150" cy="66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28575</xdr:rowOff>
    </xdr:from>
    <xdr:to>
      <xdr:col>6</xdr:col>
      <xdr:colOff>666750</xdr:colOff>
      <xdr:row>14</xdr:row>
      <xdr:rowOff>123825</xdr:rowOff>
    </xdr:to>
    <xdr:sp macro="" textlink="">
      <xdr:nvSpPr>
        <xdr:cNvPr id="22" name="Line 11">
          <a:extLst>
            <a:ext uri="{FF2B5EF4-FFF2-40B4-BE49-F238E27FC236}">
              <a16:creationId xmlns:a16="http://schemas.microsoft.com/office/drawing/2014/main" id="{5C5EF92D-2E69-4892-8512-9CC156F27B25}"/>
            </a:ext>
          </a:extLst>
        </xdr:cNvPr>
        <xdr:cNvSpPr>
          <a:spLocks noChangeShapeType="1"/>
        </xdr:cNvSpPr>
      </xdr:nvSpPr>
      <xdr:spPr bwMode="auto">
        <a:xfrm flipV="1">
          <a:off x="6337300" y="2251075"/>
          <a:ext cx="95250" cy="82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28575</xdr:rowOff>
    </xdr:from>
    <xdr:to>
      <xdr:col>7</xdr:col>
      <xdr:colOff>457200</xdr:colOff>
      <xdr:row>14</xdr:row>
      <xdr:rowOff>133350</xdr:rowOff>
    </xdr:to>
    <xdr:sp macro="" textlink="">
      <xdr:nvSpPr>
        <xdr:cNvPr id="23" name="Line 12">
          <a:extLst>
            <a:ext uri="{FF2B5EF4-FFF2-40B4-BE49-F238E27FC236}">
              <a16:creationId xmlns:a16="http://schemas.microsoft.com/office/drawing/2014/main" id="{4436B265-F12C-488C-999E-58A1B10C62D9}"/>
            </a:ext>
          </a:extLst>
        </xdr:cNvPr>
        <xdr:cNvSpPr>
          <a:spLocks noChangeShapeType="1"/>
        </xdr:cNvSpPr>
      </xdr:nvSpPr>
      <xdr:spPr bwMode="auto">
        <a:xfrm flipV="1">
          <a:off x="71628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28575</xdr:rowOff>
    </xdr:from>
    <xdr:to>
      <xdr:col>7</xdr:col>
      <xdr:colOff>685800</xdr:colOff>
      <xdr:row>14</xdr:row>
      <xdr:rowOff>133350</xdr:rowOff>
    </xdr:to>
    <xdr:sp macro="" textlink="">
      <xdr:nvSpPr>
        <xdr:cNvPr id="24" name="Line 13">
          <a:extLst>
            <a:ext uri="{FF2B5EF4-FFF2-40B4-BE49-F238E27FC236}">
              <a16:creationId xmlns:a16="http://schemas.microsoft.com/office/drawing/2014/main" id="{3529A994-24C5-4B1C-806B-05B7DDF11D4B}"/>
            </a:ext>
          </a:extLst>
        </xdr:cNvPr>
        <xdr:cNvSpPr>
          <a:spLocks noChangeShapeType="1"/>
        </xdr:cNvSpPr>
      </xdr:nvSpPr>
      <xdr:spPr bwMode="auto">
        <a:xfrm flipV="1">
          <a:off x="7391400" y="2251075"/>
          <a:ext cx="95250" cy="85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38099</xdr:rowOff>
    </xdr:from>
    <xdr:to>
      <xdr:col>22</xdr:col>
      <xdr:colOff>47625</xdr:colOff>
      <xdr:row>42</xdr:row>
      <xdr:rowOff>136072</xdr:rowOff>
    </xdr:to>
    <xdr:sp macro="" textlink="">
      <xdr:nvSpPr>
        <xdr:cNvPr id="25" name="Text Box 14">
          <a:extLst>
            <a:ext uri="{FF2B5EF4-FFF2-40B4-BE49-F238E27FC236}">
              <a16:creationId xmlns:a16="http://schemas.microsoft.com/office/drawing/2014/main" id="{016CED54-A4F9-47A6-B11D-48ADE22AF397}"/>
            </a:ext>
          </a:extLst>
        </xdr:cNvPr>
        <xdr:cNvSpPr txBox="1">
          <a:spLocks noChangeArrowheads="1"/>
        </xdr:cNvSpPr>
      </xdr:nvSpPr>
      <xdr:spPr bwMode="auto">
        <a:xfrm>
          <a:off x="0" y="7543799"/>
          <a:ext cx="13179425" cy="85362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500" b="0" i="0" u="none" strike="noStrike" baseline="0">
              <a:solidFill>
                <a:srgbClr val="000000"/>
              </a:solidFill>
              <a:latin typeface="Arial"/>
              <a:cs typeface="Arial"/>
            </a:rPr>
            <a:t>PO : 630992 -&gt; ORDER AGUSTUS'22</a:t>
          </a:r>
        </a:p>
        <a:p>
          <a:pPr algn="l" rtl="0">
            <a:defRPr sz="1000"/>
          </a:pPr>
          <a:r>
            <a:rPr lang="en-US" sz="1500" b="0" i="0" u="none" strike="noStrike" baseline="0">
              <a:solidFill>
                <a:srgbClr val="000000"/>
              </a:solidFill>
              <a:latin typeface="Arial"/>
              <a:cs typeface="Arial"/>
            </a:rPr>
            <a:t>PO : 632801 -&gt; ORDER SEPTEMBER'22</a:t>
          </a: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5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      </a:t>
          </a:r>
        </a:p>
      </xdr:txBody>
    </xdr:sp>
    <xdr:clientData/>
  </xdr:twoCellAnchor>
  <xdr:twoCellAnchor>
    <xdr:from>
      <xdr:col>0</xdr:col>
      <xdr:colOff>98425</xdr:colOff>
      <xdr:row>2</xdr:row>
      <xdr:rowOff>66675</xdr:rowOff>
    </xdr:from>
    <xdr:to>
      <xdr:col>3</xdr:col>
      <xdr:colOff>374650</xdr:colOff>
      <xdr:row>3</xdr:row>
      <xdr:rowOff>0</xdr:rowOff>
    </xdr:to>
    <xdr:sp macro="" textlink="">
      <xdr:nvSpPr>
        <xdr:cNvPr id="26" name="Text Box 16">
          <a:extLst>
            <a:ext uri="{FF2B5EF4-FFF2-40B4-BE49-F238E27FC236}">
              <a16:creationId xmlns:a16="http://schemas.microsoft.com/office/drawing/2014/main" id="{71F97BC5-4D0D-4050-A8A3-C9098424CA26}"/>
            </a:ext>
          </a:extLst>
        </xdr:cNvPr>
        <xdr:cNvSpPr txBox="1">
          <a:spLocks noChangeArrowheads="1"/>
        </xdr:cNvSpPr>
      </xdr:nvSpPr>
      <xdr:spPr bwMode="auto">
        <a:xfrm>
          <a:off x="98425" y="428625"/>
          <a:ext cx="3457575" cy="123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0</xdr:colOff>
      <xdr:row>0</xdr:row>
      <xdr:rowOff>12700</xdr:rowOff>
    </xdr:from>
    <xdr:ext cx="1574068" cy="378018"/>
    <xdr:pic>
      <xdr:nvPicPr>
        <xdr:cNvPr id="27" name="Picture 26">
          <a:extLst>
            <a:ext uri="{FF2B5EF4-FFF2-40B4-BE49-F238E27FC236}">
              <a16:creationId xmlns:a16="http://schemas.microsoft.com/office/drawing/2014/main" id="{B43F8599-53BE-442F-AAB6-39747A5BF5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12700"/>
          <a:ext cx="1574068" cy="378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175479</xdr:colOff>
      <xdr:row>17</xdr:row>
      <xdr:rowOff>119251</xdr:rowOff>
    </xdr:from>
    <xdr:to>
      <xdr:col>5</xdr:col>
      <xdr:colOff>717275</xdr:colOff>
      <xdr:row>17</xdr:row>
      <xdr:rowOff>124159</xdr:rowOff>
    </xdr:to>
    <xdr:sp macro="" textlink="">
      <xdr:nvSpPr>
        <xdr:cNvPr id="36" name="Line 18">
          <a:extLst>
            <a:ext uri="{FF2B5EF4-FFF2-40B4-BE49-F238E27FC236}">
              <a16:creationId xmlns:a16="http://schemas.microsoft.com/office/drawing/2014/main" id="{A2CEF16A-CD14-4E87-9179-1A934BD6FE1A}"/>
            </a:ext>
          </a:extLst>
        </xdr:cNvPr>
        <xdr:cNvSpPr>
          <a:spLocks noChangeShapeType="1"/>
        </xdr:cNvSpPr>
      </xdr:nvSpPr>
      <xdr:spPr bwMode="auto">
        <a:xfrm flipV="1">
          <a:off x="5025292"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7" name="Line 18">
          <a:extLst>
            <a:ext uri="{FF2B5EF4-FFF2-40B4-BE49-F238E27FC236}">
              <a16:creationId xmlns:a16="http://schemas.microsoft.com/office/drawing/2014/main" id="{7B96A520-93FC-4D72-BBFF-5452CAD86A1B}"/>
            </a:ext>
          </a:extLst>
        </xdr:cNvPr>
        <xdr:cNvSpPr>
          <a:spLocks noChangeShapeType="1"/>
        </xdr:cNvSpPr>
      </xdr:nvSpPr>
      <xdr:spPr bwMode="auto">
        <a:xfrm flipV="1">
          <a:off x="5025292"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8" name="Line 18">
          <a:extLst>
            <a:ext uri="{FF2B5EF4-FFF2-40B4-BE49-F238E27FC236}">
              <a16:creationId xmlns:a16="http://schemas.microsoft.com/office/drawing/2014/main" id="{55B0E0C7-AAB1-42EA-926A-5558476FDCDF}"/>
            </a:ext>
          </a:extLst>
        </xdr:cNvPr>
        <xdr:cNvSpPr>
          <a:spLocks noChangeShapeType="1"/>
        </xdr:cNvSpPr>
      </xdr:nvSpPr>
      <xdr:spPr bwMode="auto">
        <a:xfrm flipV="1">
          <a:off x="5025292"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39" name="Line 18">
          <a:extLst>
            <a:ext uri="{FF2B5EF4-FFF2-40B4-BE49-F238E27FC236}">
              <a16:creationId xmlns:a16="http://schemas.microsoft.com/office/drawing/2014/main" id="{0852D60F-D801-40A7-B72A-33D117042743}"/>
            </a:ext>
          </a:extLst>
        </xdr:cNvPr>
        <xdr:cNvSpPr>
          <a:spLocks noChangeShapeType="1"/>
        </xdr:cNvSpPr>
      </xdr:nvSpPr>
      <xdr:spPr bwMode="auto">
        <a:xfrm flipV="1">
          <a:off x="5025292"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17</xdr:row>
      <xdr:rowOff>119251</xdr:rowOff>
    </xdr:from>
    <xdr:to>
      <xdr:col>5</xdr:col>
      <xdr:colOff>717275</xdr:colOff>
      <xdr:row>17</xdr:row>
      <xdr:rowOff>124159</xdr:rowOff>
    </xdr:to>
    <xdr:sp macro="" textlink="">
      <xdr:nvSpPr>
        <xdr:cNvPr id="40" name="Line 18">
          <a:extLst>
            <a:ext uri="{FF2B5EF4-FFF2-40B4-BE49-F238E27FC236}">
              <a16:creationId xmlns:a16="http://schemas.microsoft.com/office/drawing/2014/main" id="{5FC4352A-3134-4489-87F5-E7416DF5A6F9}"/>
            </a:ext>
          </a:extLst>
        </xdr:cNvPr>
        <xdr:cNvSpPr>
          <a:spLocks noChangeShapeType="1"/>
        </xdr:cNvSpPr>
      </xdr:nvSpPr>
      <xdr:spPr bwMode="auto">
        <a:xfrm flipV="1">
          <a:off x="5025292" y="310375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1" name="Line 18">
          <a:extLst>
            <a:ext uri="{FF2B5EF4-FFF2-40B4-BE49-F238E27FC236}">
              <a16:creationId xmlns:a16="http://schemas.microsoft.com/office/drawing/2014/main" id="{85647C6A-ADC1-4DDD-A846-D0ED9AFEB8CC}"/>
            </a:ext>
          </a:extLst>
        </xdr:cNvPr>
        <xdr:cNvSpPr>
          <a:spLocks noChangeShapeType="1"/>
        </xdr:cNvSpPr>
      </xdr:nvSpPr>
      <xdr:spPr bwMode="auto">
        <a:xfrm flipV="1">
          <a:off x="5025292" y="3580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2" name="Line 18">
          <a:extLst>
            <a:ext uri="{FF2B5EF4-FFF2-40B4-BE49-F238E27FC236}">
              <a16:creationId xmlns:a16="http://schemas.microsoft.com/office/drawing/2014/main" id="{2DB6CBAD-F078-4D1A-B588-C6590831C939}"/>
            </a:ext>
          </a:extLst>
        </xdr:cNvPr>
        <xdr:cNvSpPr>
          <a:spLocks noChangeShapeType="1"/>
        </xdr:cNvSpPr>
      </xdr:nvSpPr>
      <xdr:spPr bwMode="auto">
        <a:xfrm flipV="1">
          <a:off x="5025292" y="3580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175479</xdr:colOff>
      <xdr:row>19</xdr:row>
      <xdr:rowOff>119251</xdr:rowOff>
    </xdr:from>
    <xdr:to>
      <xdr:col>5</xdr:col>
      <xdr:colOff>717275</xdr:colOff>
      <xdr:row>19</xdr:row>
      <xdr:rowOff>124159</xdr:rowOff>
    </xdr:to>
    <xdr:sp macro="" textlink="">
      <xdr:nvSpPr>
        <xdr:cNvPr id="43" name="Line 18">
          <a:extLst>
            <a:ext uri="{FF2B5EF4-FFF2-40B4-BE49-F238E27FC236}">
              <a16:creationId xmlns:a16="http://schemas.microsoft.com/office/drawing/2014/main" id="{CD0104E5-B693-48B7-9BA4-FC297ABA1EAC}"/>
            </a:ext>
          </a:extLst>
        </xdr:cNvPr>
        <xdr:cNvSpPr>
          <a:spLocks noChangeShapeType="1"/>
        </xdr:cNvSpPr>
      </xdr:nvSpPr>
      <xdr:spPr bwMode="auto">
        <a:xfrm flipV="1">
          <a:off x="5025292" y="3580001"/>
          <a:ext cx="541796" cy="490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tm\data\My%20Documents\Klien\kons20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Users\Folder%20Group\F1%2012000\Quarter\1Q_9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iska\Data%20Umum\SISKA\COMMO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My%20Documents\&#65422;&#65437;&#65395;&#65396;&#65394;&#38306;&#20418;\SCB&#38283;&#30330;&#35336;&#30011;\&#38283;&#30330;&#35336;&#30011;&#26360;\YMMI\Hendra_P\Budget\BUDGET183-03-Revised06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My%20Documents\&#65422;&#65437;&#65395;&#65396;&#65394;&#38306;&#20418;\SCB&#38283;&#30330;&#35336;&#30011;\&#38283;&#30330;&#35336;&#30011;&#26360;\YMMI\Hendra_P\Budget\BUDGET183-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fs01.home.yamaha.com/Users/453787/AppData/Local/Microsoft/Windows/Temporary%20Internet%20Files/Content.Outlook/S1P6WMCZ/pointer/Business%20Dev/jland/data%20klien/DATA/Accounting/Finance/PAJAK/Salary%20April%2020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fs01.home.yamaha.com/Users/453787/AppData/Local/Microsoft/Windows/Temporary%20Internet%20Files/Content.Outlook/S1P6WMCZ/DOCUME~1/Deploy/LOCALS~1/Temp/notesFD2C40/FS%20PAS-0301%20(FIN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pckrm06a\finance\Documents%20and%20Settings\millerh1\Local%20Settings\Temporary%20Internet%20Files\OLK4\2004%20Plan%20F-X%20Rat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Ykfiler\deptdata\My%20Documents\APO\APO%20YK\001%20Kemble%20Reques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ile-server\file%20sharing%20(cost%20control)\Monthly%20report%20185\monthly%20Cost%20185%20ok.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Ofd2"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ining\Data%20Umum\A_tauhid\data%20umum\Data%20Confidential\TAUHID\YCJ\Cons%202004-05\Forecast%20at%20end%20of%20Q3\DcaForE%20-%20Q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tikah\Data%20Umum\Data%20Confidential\TAUHID\YCJ\Cons%202005-06\Forecast%20at%20end%20of%20Q1-182\DcaForE%20@%20end%20of%20Q1-18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ARYASANTARA\ACCT_FIN\ACT&amp;FIN\Hanny's\Miscellaneous\Analysis\GM%20ANALYSIS%2020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L:\SHARED\Clients\I-L\kyocera\2000%20CITR\Marshall-Kyocera%20fina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EMP\2Q_2000.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Gamen3"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Oper5"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TABLE.XLT"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BACKUP\TABLE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Sugeng\Data%20Umum\Documents%20and%20Settings\shige-i\My%20Documents\Excel%20temp\PA-CD-PJ\&#35211;&#31309;&#12426;\ASSY&#35211;&#31309;\EMX\MTR\AW16G&#22679;&#35430;&#12471;&#12540;&#12488;&#21152;&#24037;&#26178;&#38291;&#35211;&#31309;&#2636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s2\Documents%20and%20Settings\moriuchi\My%20Documents\&#25216;&#34899;&#36039;&#26009;\&#12450;&#12489;&#12458;&#12531;&#38283;&#30330;\&#38306;&#38651;&#65289;&#22806;&#37096;&#35373;&#35336;&#12502;&#12521;&#12531;&#12463;&#12501;&#12457;&#12540;&#12512;&#65288;IPO).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Togis_3dev\user\ZAIMU\2_&#26032;&#36001;&#21209;\&#38283;&#30330;DOC\90UNYOU\STANDARD\DOC_SAMP\&#20181;&#27096;&#26360;PG.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mi_filesrv01\public\WINDOWS\TEMP\D1BOX&#35211;&#31309;&#12426;&#24773;&#22577;10.6&#30495;&#19968;&#12373;&#12435;(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Ntsspt1\sapr3\WINDOWS\TEMP\~005658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S2\FS-Produksi\5-%20Meeting%20Produksi\REPORT%20WEEKLY%20196\Ie-srv\newdb\YMMA%232729&#20225;&#30011;&#35211;&#31309;&#12426;\%23272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mix-filesrv01\home\My%20Documents\&#21407;&#20385;&#27083;&#25104;\&#65332;&#65337;\PSR240\PSR240&#21407;&#20385;&#27083;&#25104;&#20225;&#30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worksheet"/>
      <sheetName val="equity"/>
      <sheetName val="cashflow"/>
      <sheetName val="comparative"/>
      <sheetName val="perGrup"/>
      <sheetName val="koran-ind"/>
      <sheetName val="koran-ingg"/>
      <sheetName val="pph-tangguhan"/>
      <sheetName val="def-tax-rec"/>
      <sheetName val="ws-valuation"/>
      <sheetName val="adj-entry"/>
      <sheetName val="DETIL"/>
      <sheetName val="社員リスト"/>
      <sheetName val="A"/>
      <sheetName val="7.LB After Plan"/>
      <sheetName val="MAIN時間見積り"/>
      <sheetName val="OT Juli 2019"/>
      <sheetName val="DT  Juli 2019"/>
      <sheetName val="REFUND"/>
      <sheetName val="オーダー管理 (4)"/>
      <sheetName val="処理機能記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urrent"/>
      <sheetName val="PL"/>
      <sheetName val="Input"/>
      <sheetName val="PRASS99"/>
      <sheetName val="Résultats"/>
      <sheetName val="tb1"/>
      <sheetName val="table"/>
      <sheetName val="0220"/>
      <sheetName val="FRN"/>
      <sheetName val="K-5"/>
      <sheetName val="#REF"/>
      <sheetName val="Ex_Rate"/>
      <sheetName val="Sub Acc"/>
      <sheetName val="社員リスト"/>
      <sheetName val="worksheet"/>
      <sheetName val="9"/>
      <sheetName val="1Q_97"/>
      <sheetName val="Region Code"/>
      <sheetName val="Product Group Code"/>
      <sheetName val="書換え条件"/>
      <sheetName val="SD"/>
      <sheetName val="Sch 16.1"/>
      <sheetName val="Sch 17.1"/>
      <sheetName val="Sch 14.2"/>
      <sheetName val="Sch 22.2"/>
      <sheetName val="Sch 22.4"/>
      <sheetName val="Sch 3.1"/>
      <sheetName val="BEP"/>
      <sheetName val="Art 23"/>
      <sheetName val="Module2"/>
      <sheetName val="A u g"/>
      <sheetName val="Marshal"/>
      <sheetName val="data"/>
      <sheetName val="corp tax"/>
      <sheetName val="U-3.1.1 telephone"/>
      <sheetName val="Tax Rate 2012"/>
      <sheetName val="Premi Iuran"/>
      <sheetName val="Q-PC1"/>
      <sheetName val="Q-PC2"/>
      <sheetName val="Approved SUMMARY-2013"/>
      <sheetName val="IntBalheet"/>
      <sheetName val="Revenue"/>
      <sheetName val="Assum"/>
      <sheetName val="Vendors"/>
      <sheetName val="BS+PL"/>
      <sheetName val="VC.4"/>
      <sheetName val="G.3.2.1 Rekon PPN In Premix"/>
      <sheetName val="REKAP PPH 21"/>
      <sheetName val="Art_23"/>
      <sheetName val="BQMP"/>
      <sheetName val="Art_231"/>
      <sheetName val="Sub_Acc"/>
      <sheetName val="Dropdown"/>
      <sheetName val="Ex-Rate"/>
      <sheetName val="WP"/>
      <sheetName val="SA2"/>
      <sheetName val="Premi_Iuran"/>
      <sheetName val="Sch_16_1"/>
      <sheetName val="Sch_17_1"/>
      <sheetName val="Sch_14_2"/>
      <sheetName val="Sch_22_2"/>
      <sheetName val="Sch_22_4"/>
      <sheetName val="Sch_3_1"/>
      <sheetName val="A_u_g"/>
      <sheetName val="corp_tax"/>
      <sheetName val="Tax_Rate_2012"/>
      <sheetName val="U-3_1_1_telephone"/>
      <sheetName val="7123885"/>
      <sheetName val="WBS1"/>
      <sheetName val="Master Cost Center"/>
      <sheetName val="OLDMAP"/>
      <sheetName val="Individual Gross Profit J - Aug"/>
      <sheetName val="PL (MONTHLY)"/>
      <sheetName val="DATA WP"/>
      <sheetName val="TSGAR"/>
      <sheetName val="Budget BS"/>
      <sheetName val="NAMA PERUSAHAAN"/>
      <sheetName val="CSG Overhead"/>
      <sheetName val="Plant Overhead"/>
      <sheetName val="C1 NOV"/>
      <sheetName val="Alokasi Rutin"/>
      <sheetName val="Sheet1"/>
      <sheetName val="10c. Mapping UP GP PE OK"/>
      <sheetName val="Sub_Acc1"/>
      <sheetName val="corp_tax1"/>
      <sheetName val="U-3_1_1_telephone1"/>
      <sheetName val="Sub_Acc2"/>
      <sheetName val="Art_232"/>
      <sheetName val="corp_tax2"/>
      <sheetName val="U-3_1_1_telephone2"/>
      <sheetName val="Biaya"/>
      <sheetName val="FKT_PJK"/>
      <sheetName val="ShareCapital "/>
      <sheetName val="Inventories"/>
      <sheetName val="CH_FL_QUAR"/>
      <sheetName val="PDPC0908"/>
      <sheetName val="Compare to competitor ratio-BI"/>
      <sheetName val="당월(1)"/>
      <sheetName val="PLN Mar"/>
      <sheetName val="PK HJ  HP"/>
      <sheetName val="Reaperdist"/>
      <sheetName val="Renc.Prod"/>
      <sheetName val="PLN Des"/>
      <sheetName val="Biaya Tot PLN"/>
      <sheetName val="PLN Okt"/>
      <sheetName val="PLN Jan"/>
      <sheetName val="PLN Mei"/>
      <sheetName val="PLN Nov"/>
      <sheetName val="PLN Jun"/>
      <sheetName val="PLN Jul"/>
      <sheetName val="PLN Feb"/>
      <sheetName val="PLN Ags"/>
      <sheetName val="PLN Sep"/>
      <sheetName val="PLN Apr"/>
      <sheetName val="CY_CRS"/>
      <sheetName val="LS_CRS"/>
      <sheetName val="EMISI"/>
      <sheetName val="HEAT"/>
      <sheetName val="Biaya Tot PLN TDL 2003"/>
      <sheetName val="Renc.Semen Keluar prod kantong"/>
      <sheetName val="Tabel Kode"/>
      <sheetName val="Art_233"/>
      <sheetName val="PLN_Mar"/>
      <sheetName val="PK_HJ__HP"/>
      <sheetName val="Renc_Prod"/>
      <sheetName val="PLN_Des"/>
      <sheetName val="Biaya_Tot_PLN"/>
      <sheetName val="PLN_Okt"/>
      <sheetName val="PLN_Jan"/>
      <sheetName val="PLN_Mei"/>
      <sheetName val="PLN_Nov"/>
      <sheetName val="PLN_Jun"/>
      <sheetName val="PLN_Jul"/>
      <sheetName val="PLN_Feb"/>
      <sheetName val="PLN_Ags"/>
      <sheetName val="PLN_Sep"/>
      <sheetName val="PLN_Apr"/>
      <sheetName val="Biaya_Tot_PLN_TDL_2003"/>
      <sheetName val="Renc_Semen_Keluar_prod_kantong"/>
      <sheetName val="Tabel_Kode"/>
      <sheetName val="GROWTH"/>
      <sheetName val="Journal Template"/>
      <sheetName val="dataPS"/>
      <sheetName val="laporan"/>
      <sheetName val="KODING"/>
      <sheetName val="Kode"/>
      <sheetName val="F1771-II"/>
      <sheetName val="F1771-III"/>
      <sheetName val="koding_komposisi"/>
      <sheetName val="KODINGharga"/>
      <sheetName val="BASE"/>
      <sheetName val="data (2)"/>
      <sheetName val="TB after Reval-Server"/>
      <sheetName val="DATA LIST"/>
      <sheetName val="EX RATE"/>
      <sheetName val="SE"/>
      <sheetName val="Note"/>
      <sheetName val="TB2003"/>
      <sheetName val="Trading Statement"/>
      <sheetName val="DPS OK"/>
      <sheetName val="Non-Statistical Sampling"/>
      <sheetName val="DETAIL"/>
      <sheetName val="AKUN"/>
      <sheetName val="EXPO PER BUYER"/>
      <sheetName val="GRIR"/>
      <sheetName val="lm7-11"/>
      <sheetName val="Permanent info"/>
      <sheetName val="DAF.INVEN U.O"/>
      <sheetName val="Auxiliary"/>
      <sheetName val="Penebusan"/>
      <sheetName val="Angs.B.Group"/>
      <sheetName val="IMPUT PENERIMAAN BULK WB"/>
      <sheetName val="HUTANG PER VENDOR 09"/>
      <sheetName val="IMPUT PENERIMAAN BAG PRODUKSI"/>
      <sheetName val="PEMAKAIAN BY PRODUKSI"/>
      <sheetName val="GeneralInfo"/>
      <sheetName val="FE-1771-I"/>
      <sheetName val="Tc"/>
      <sheetName val="Sumber Hidup"/>
      <sheetName val="UI - Brands"/>
      <sheetName val="AFFIRM"/>
      <sheetName val="UI - Pat Dyn"/>
      <sheetName val="Affirm Retrieve"/>
      <sheetName val="UI - Additional"/>
      <sheetName val="Main Title"/>
      <sheetName val="達成729"/>
      <sheetName val="上野ﾌｫｰﾑ台当たり"/>
      <sheetName val="AJE"/>
      <sheetName val="VC_4"/>
      <sheetName val="G_3_2_1_Rekon_PPN_In_Premix"/>
      <sheetName val="REKAP_PPH_21"/>
      <sheetName val="Approved_SUMMARY-2013"/>
      <sheetName val="Local"/>
      <sheetName val="ocean voyage"/>
      <sheetName val="PPH 23 - 26"/>
      <sheetName val="pm"/>
      <sheetName val="PPN-Januari-02"/>
      <sheetName val="Income S"/>
      <sheetName val="balance sheet"/>
      <sheetName val="Menu"/>
      <sheetName val="D"/>
      <sheetName val="aktdit(WP)"/>
      <sheetName val="SE-C"/>
      <sheetName val="TelkomInfra - Revenue Monthly"/>
      <sheetName val="Sheet2"/>
      <sheetName val="summary-1"/>
      <sheetName val="BSHO Report"/>
      <sheetName val="Front"/>
      <sheetName val="Check Sheet"/>
      <sheetName val="PLHO Report"/>
      <sheetName val="PLHOENG"/>
      <sheetName val="NAMA PT"/>
      <sheetName val="TB avicena"/>
      <sheetName val="JenisTransaksi"/>
      <sheetName val="DaftarBank"/>
      <sheetName val="Form"/>
      <sheetName val="DL_13"/>
      <sheetName val="FIXASS"/>
      <sheetName val="Premi_Iuran1"/>
      <sheetName val="A_u_g1"/>
      <sheetName val="Tax_Rate_20121"/>
      <sheetName val="VC_41"/>
      <sheetName val="G_3_2_1_Rekon_PPN_In_Premix1"/>
      <sheetName val="REKAP_PPH_211"/>
      <sheetName val="Approved_SUMMARY-20131"/>
      <sheetName val="Art_234"/>
      <sheetName val="Sub_Acc3"/>
      <sheetName val="Premi_Iuran2"/>
      <sheetName val="A_u_g2"/>
      <sheetName val="Tax_Rate_20122"/>
      <sheetName val="VC_42"/>
      <sheetName val="G_3_2_1_Rekon_PPN_In_Premix2"/>
      <sheetName val="REKAP_PPH_212"/>
      <sheetName val="Approved_SUMMARY-20132"/>
      <sheetName val="4334-Summary"/>
      <sheetName val="Cetak BG"/>
      <sheetName val="Art_235"/>
      <sheetName val="Sub_Acc4"/>
      <sheetName val="Premi_Iuran3"/>
      <sheetName val="A_u_g3"/>
      <sheetName val="corp_tax3"/>
      <sheetName val="U-3_1_1_telephone3"/>
      <sheetName val="Tax_Rate_20123"/>
      <sheetName val="VC_43"/>
      <sheetName val="G_3_2_1_Rekon_PPN_In_Premix3"/>
      <sheetName val="REKAP_PPH_213"/>
      <sheetName val="Approved_SUMMARY-20133"/>
      <sheetName val="Sch_16_11"/>
      <sheetName val="Sch_17_11"/>
      <sheetName val="Sch_14_21"/>
      <sheetName val="Sch_22_21"/>
      <sheetName val="Sch_22_41"/>
      <sheetName val="Sch_3_11"/>
      <sheetName val="kary21"/>
      <sheetName val="WIL13"/>
      <sheetName val="WIL21"/>
      <sheetName val="Input Yield"/>
      <sheetName val="PH Data"/>
      <sheetName val="WBS2"/>
      <sheetName val="PROGRESS"/>
      <sheetName val="ACM0131(GT)"/>
      <sheetName val="BBM-03"/>
      <sheetName val=""/>
      <sheetName val="NERACA"/>
      <sheetName val="STN2006"/>
      <sheetName val="SC_FLDCOST_2004"/>
      <sheetName val="損益計算書(PL)"/>
      <sheetName val="Data_Umum"/>
      <sheetName val="A Grade Hiten - Local"/>
      <sheetName val="Petunjuk"/>
      <sheetName val="12"/>
      <sheetName val="Instructions"/>
      <sheetName val="FE-1770-I"/>
      <sheetName val="FE-1770.P1"/>
      <sheetName val="FE-1770-II"/>
      <sheetName val="RUPS"/>
      <sheetName val="EXC-R"/>
      <sheetName val="PIK_QUO"/>
      <sheetName val="Atur"/>
      <sheetName val="capacity"/>
      <sheetName val="Man power"/>
      <sheetName val="RP"/>
      <sheetName val="RJE"/>
      <sheetName val="WPL"/>
      <sheetName val="Karet"/>
      <sheetName val="Sales Report MKTG"/>
      <sheetName val="Journal_Template"/>
      <sheetName val="Journal_Template1"/>
      <sheetName val="Journal_Template2"/>
      <sheetName val="Journal_Template3"/>
      <sheetName val="pvt"/>
      <sheetName val="LEDGER 2019"/>
      <sheetName val="LEDGER 2020"/>
      <sheetName val="E-faktur (FP)"/>
      <sheetName val="RECAP (TIDAK ADA DI GL VAT)"/>
      <sheetName val="look up"/>
      <sheetName val="July19"/>
      <sheetName val="Major assumption"/>
      <sheetName val="Msn-2"/>
      <sheetName val="ren.kerj 2014"/>
      <sheetName val="ANNUAL CJ20"/>
      <sheetName val="ANNUAL DM2"/>
      <sheetName val="r.tanam"/>
      <sheetName val="RATOON CJ20"/>
      <sheetName val="RATOON DM2"/>
      <sheetName val="EDP"/>
      <sheetName val="Map"/>
      <sheetName val="Sheet3"/>
      <sheetName val="AHSbj"/>
      <sheetName val="BQ-E20-02(Rp)"/>
      <sheetName val="Realisasi Acc Exp - BP"/>
      <sheetName val="New Ref"/>
      <sheetName val="Client AJE"/>
      <sheetName val="ESCON"/>
      <sheetName val="TB"/>
      <sheetName val="bs"/>
      <sheetName val="BKKAS"/>
      <sheetName val="RESIDU-3"/>
      <sheetName val="POTO MAC"/>
      <sheetName val="ekui"/>
      <sheetName val="MOTO"/>
      <sheetName val="基準ﾘｽﾄ"/>
      <sheetName val="software wp"/>
      <sheetName val="Div&amp;Grade List"/>
      <sheetName val="&quot;Specific&quot; COA List"/>
      <sheetName val="Source Sumsel"/>
      <sheetName val="Sheet8"/>
      <sheetName val="O-5 Tax 23 Prepaid"/>
      <sheetName val="COGS"/>
      <sheetName val="TBM"/>
      <sheetName val="1. TB-MUTASI-DC"/>
      <sheetName val="Isolasi Luar Dalam"/>
      <sheetName val="Isolasi Luar"/>
      <sheetName val="FINANCIAL ASSUMPTION"/>
      <sheetName val="DATA MASTER"/>
      <sheetName val="NARF_bs"/>
      <sheetName val="kriteria"/>
      <sheetName val="130"/>
      <sheetName val="020a"/>
      <sheetName val="020b"/>
      <sheetName val="150"/>
      <sheetName val="160"/>
      <sheetName val="175"/>
      <sheetName val="180"/>
      <sheetName val="185"/>
      <sheetName val="190"/>
      <sheetName val="196"/>
      <sheetName val="200"/>
      <sheetName val="230"/>
      <sheetName val="250"/>
      <sheetName val="020c"/>
      <sheetName val="300"/>
      <sheetName val="320"/>
      <sheetName val="340"/>
      <sheetName val="350"/>
      <sheetName val="355"/>
      <sheetName val="360"/>
      <sheetName val="375"/>
      <sheetName val="380"/>
      <sheetName val="390"/>
      <sheetName val="395"/>
      <sheetName val="020e"/>
      <sheetName val="399"/>
      <sheetName val="400"/>
      <sheetName val="420"/>
      <sheetName val="425"/>
      <sheetName val="430"/>
      <sheetName val="450"/>
      <sheetName val="500"/>
      <sheetName val="550"/>
      <sheetName val="560"/>
      <sheetName val="600"/>
      <sheetName val="100"/>
      <sheetName val="700"/>
      <sheetName val="840.01"/>
      <sheetName val="840.02"/>
      <sheetName val="120"/>
      <sheetName val="125"/>
      <sheetName val="135"/>
      <sheetName val="140"/>
      <sheetName val="Account Code"/>
      <sheetName val="OFF"/>
      <sheetName val="dasang1"/>
      <sheetName val="Final"/>
      <sheetName val="(40)G&amp;A"/>
      <sheetName val="C"/>
      <sheetName val="KU-Ajt'03"/>
      <sheetName val="Glossary-Index"/>
      <sheetName val="PK"/>
      <sheetName val="Individual_Gross_Profit_J_-_Aug"/>
      <sheetName val="PL_(MONTHLY)"/>
      <sheetName val="NAMA_PERUSAHAAN"/>
      <sheetName val="Budget_BS"/>
      <sheetName val="Master_Cost_Center"/>
      <sheetName val="DATA_LIST"/>
      <sheetName val="C1_NOV"/>
      <sheetName val="ShareCapital_"/>
      <sheetName val="CSG_Overhead"/>
      <sheetName val="Plant_Overhead"/>
      <sheetName val="DATA_WP"/>
      <sheetName val="Alokasi_Rutin"/>
      <sheetName val="Trading_Statement"/>
      <sheetName val="Compare_to_competitor_ratio-BI"/>
      <sheetName val="PLN_Mar1"/>
      <sheetName val="PK_HJ__HP1"/>
      <sheetName val="Renc_Prod1"/>
      <sheetName val="PLN_Des1"/>
      <sheetName val="Biaya_Tot_PLN1"/>
      <sheetName val="PLN_Okt1"/>
      <sheetName val="PLN_Jan1"/>
      <sheetName val="PLN_Mei1"/>
      <sheetName val="PLN_Nov1"/>
      <sheetName val="PLN_Jun1"/>
      <sheetName val="PLN_Jul1"/>
      <sheetName val="PLN_Feb1"/>
      <sheetName val="PLN_Ags1"/>
      <sheetName val="PLN_Sep1"/>
      <sheetName val="PLN_Apr1"/>
      <sheetName val="Biaya_Tot_PLN_TDL_20031"/>
      <sheetName val="Renc_Semen_Keluar_prod_kantong1"/>
      <sheetName val="Tabel_Kode1"/>
      <sheetName val="TelkomInfra_-_Revenue_Monthly"/>
      <sheetName val="data_(2)"/>
      <sheetName val="TB_after_Reval-Server"/>
      <sheetName val="Permanent_info"/>
      <sheetName val="DPS_OK"/>
      <sheetName val="Angs_B_Group"/>
      <sheetName val="IMPUT_PENERIMAAN_BULK_WB"/>
      <sheetName val="HUTANG_PER_VENDOR_09"/>
      <sheetName val="IMPUT_PENERIMAAN_BAG_PRODUKSI"/>
      <sheetName val="PEMAKAIAN_BY_PRODUKSI"/>
      <sheetName val="UI_-_Brands"/>
      <sheetName val="UI_-_Pat_Dyn"/>
      <sheetName val="Affirm_Retrieve"/>
      <sheetName val="UI_-_Additional"/>
      <sheetName val="Main_Title"/>
      <sheetName val="DAF_INVEN_U_O"/>
      <sheetName val="Non-Statistical_Sampling"/>
      <sheetName val="Sumber_Hidup"/>
      <sheetName val="ocean_voyage"/>
      <sheetName val="TB_avicena"/>
      <sheetName val="Input_Yield"/>
      <sheetName val="PH_Data"/>
      <sheetName val="A_Grade_Hiten_-_Local"/>
      <sheetName val="NAMA_PT"/>
      <sheetName val="EXPO_PER_BUYER"/>
      <sheetName val="FE-1770_P1"/>
      <sheetName val="BUDGET_1999"/>
      <sheetName val="FA Movement"/>
      <sheetName val="Param"/>
      <sheetName val="MATERIALFINAL"/>
      <sheetName val="DAF-2"/>
      <sheetName val="I-ME"/>
      <sheetName val="70_qual_2"/>
      <sheetName val="Plan Prod"/>
      <sheetName val="CS"/>
      <sheetName val="Actual EWH_PA_UA"/>
      <sheetName val="PRO_COAL"/>
      <sheetName val="PS"/>
      <sheetName val="Summary"/>
      <sheetName val="DBASE"/>
      <sheetName val="_SAF 02"/>
      <sheetName val="Art_22"/>
      <sheetName val="Bukubesar"/>
      <sheetName val="Control"/>
      <sheetName val="Built"/>
      <sheetName val="Validasi"/>
      <sheetName val="Art_236"/>
      <sheetName val="Sub_Acc5"/>
      <sheetName val="Premi_Iuran4"/>
      <sheetName val="Sch_16_12"/>
      <sheetName val="Sch_17_12"/>
      <sheetName val="Sch_14_22"/>
      <sheetName val="Sch_22_22"/>
      <sheetName val="Sch_22_42"/>
      <sheetName val="Sch_3_12"/>
      <sheetName val="corp_tax4"/>
      <sheetName val="U-3_1_1_telephone4"/>
      <sheetName val="A_u_g4"/>
      <sheetName val="Tax_Rate_20124"/>
      <sheetName val="VC_44"/>
      <sheetName val="G_3_2_1_Rekon_PPN_In_Premix4"/>
      <sheetName val="REKAP_PPH_214"/>
      <sheetName val="Approved_SUMMARY-20134"/>
      <sheetName val="Source_Sumsel"/>
      <sheetName val="FINANCIAL_ASSUMPTION"/>
      <sheetName val="Cetak_BG"/>
      <sheetName val="DATA_MASTER"/>
      <sheetName val="Sales_Report_MKTG"/>
      <sheetName val="PPH_23_-_26"/>
      <sheetName val="Income_S"/>
      <sheetName val="balance_sheet"/>
      <sheetName val="lookups"/>
      <sheetName val="Terak-Real"/>
      <sheetName val="Cover"/>
      <sheetName val="Output"/>
      <sheetName val="Matrix"/>
      <sheetName val="Sens Out"/>
      <sheetName val="W"/>
      <sheetName val="Engine"/>
      <sheetName val="Inputs"/>
      <sheetName val="Calcs"/>
      <sheetName val="Semen"/>
      <sheetName val="nr4.mj"/>
      <sheetName val="Company Asset Class Pivot"/>
      <sheetName val="Asset Class List"/>
      <sheetName val="gl"/>
      <sheetName val="R�sultats"/>
      <sheetName val="Listen"/>
      <sheetName val="JSiar"/>
      <sheetName val="Individual_Gross_Profit_J_-_Au1"/>
      <sheetName val="PL_(MONTHLY)1"/>
      <sheetName val="DATA_WP1"/>
      <sheetName val="ocean_voyage1"/>
      <sheetName val="PPH_23_-_261"/>
      <sheetName val="Permanent_info1"/>
      <sheetName val="Income_S1"/>
      <sheetName val="balance_sheet1"/>
      <sheetName val="CSG_Overhead1"/>
      <sheetName val="Plant_Overhead1"/>
      <sheetName val="DIRECT COST"/>
      <sheetName val="WP PASIVA"/>
      <sheetName val="WP LABA RUGI"/>
      <sheetName val="PREPMT"/>
      <sheetName val="Volumes"/>
      <sheetName val="Cash Flow"/>
      <sheetName val="kkp"/>
      <sheetName val="Identitas"/>
      <sheetName val="CA Sheet"/>
      <sheetName val="PX Graph"/>
      <sheetName val="WS 1219"/>
      <sheetName val="Profit &amp; Loss"/>
      <sheetName val="cuti besar"/>
      <sheetName val="payroll"/>
      <sheetName val="sorb planning"/>
      <sheetName val="Other charges (income)"/>
      <sheetName val="BEFORE ALLOCATION"/>
      <sheetName val="XG PU"/>
      <sheetName val="1106-M&amp;E"/>
      <sheetName val="1105-B&amp;I-OK"/>
      <sheetName val="Neraca detail per book"/>
      <sheetName val="1997"/>
      <sheetName val=" SPT 1771 FY 2010 FINAL.xlsx"/>
      <sheetName val="Individual_Gross_Profit_J_-_Au2"/>
      <sheetName val="PL_(MONTHLY)2"/>
      <sheetName val="Sch_16_13"/>
      <sheetName val="Sch_17_13"/>
      <sheetName val="Sch_14_23"/>
      <sheetName val="Sch_22_23"/>
      <sheetName val="Sch_22_43"/>
      <sheetName val="Sch_3_13"/>
      <sheetName val="DATA_WP2"/>
      <sheetName val="ocean_voyage2"/>
      <sheetName val="PPH_23_-_262"/>
      <sheetName val="CSG_Overhead2"/>
      <sheetName val="Plant_Overhead2"/>
      <sheetName val="Income_S2"/>
      <sheetName val="balance_sheet2"/>
      <sheetName val="Permanent_info2"/>
      <sheetName val="DAF_INVEN_U_O1"/>
      <sheetName val="ShareCapital_1"/>
      <sheetName val="Master_Cost_Center1"/>
      <sheetName val="Budget_BS1"/>
      <sheetName val="NAMA_PERUSAHAAN1"/>
      <sheetName val="Alokasi_Rutin1"/>
      <sheetName val="C1_NOV1"/>
      <sheetName val="Trading_Statement1"/>
      <sheetName val="data_(2)1"/>
      <sheetName val="PLN_Mar2"/>
      <sheetName val="PK_HJ__HP2"/>
      <sheetName val="Renc_Prod2"/>
      <sheetName val="PLN_Des2"/>
      <sheetName val="Biaya_Tot_PLN2"/>
      <sheetName val="PLN_Okt2"/>
      <sheetName val="PLN_Jan2"/>
      <sheetName val="PLN_Mei2"/>
      <sheetName val="PLN_Nov2"/>
      <sheetName val="PLN_Jun2"/>
      <sheetName val="PLN_Jul2"/>
      <sheetName val="PLN_Feb2"/>
      <sheetName val="PLN_Ags2"/>
      <sheetName val="PLN_Sep2"/>
      <sheetName val="PLN_Apr2"/>
      <sheetName val="Biaya_Tot_PLN_TDL_20032"/>
      <sheetName val="Renc_Semen_Keluar_prod_kantong2"/>
      <sheetName val="Tabel_Kode2"/>
      <sheetName val="Compare_to_competitor_ratio-BI1"/>
      <sheetName val="TB_avicena1"/>
      <sheetName val="NAMA_PT1"/>
      <sheetName val="EXPO_PER_BUYER1"/>
      <sheetName val="DATA_LIST1"/>
      <sheetName val="Individual_Gross_Profit_J_-_Au3"/>
      <sheetName val="PL_(MONTHLY)3"/>
      <sheetName val="corp_tax5"/>
      <sheetName val="U-3_1_1_telephone5"/>
      <sheetName val="Sch_16_14"/>
      <sheetName val="Sch_17_14"/>
      <sheetName val="Sch_14_24"/>
      <sheetName val="Sch_22_24"/>
      <sheetName val="Sch_22_44"/>
      <sheetName val="Sch_3_14"/>
      <sheetName val="DATA_WP3"/>
      <sheetName val="ocean_voyage3"/>
      <sheetName val="PPH_23_-_263"/>
      <sheetName val="CSG_Overhead3"/>
      <sheetName val="Plant_Overhead3"/>
      <sheetName val="Income_S3"/>
      <sheetName val="balance_sheet3"/>
      <sheetName val="Permanent_info3"/>
      <sheetName val="DAF_INVEN_U_O2"/>
      <sheetName val="ShareCapital_2"/>
      <sheetName val="Master_Cost_Center2"/>
      <sheetName val="Budget_BS2"/>
      <sheetName val="NAMA_PERUSAHAAN2"/>
      <sheetName val="Alokasi_Rutin2"/>
      <sheetName val="C1_NOV2"/>
      <sheetName val="Trading_Statement2"/>
      <sheetName val="data_(2)2"/>
      <sheetName val="PLN_Mar3"/>
      <sheetName val="PK_HJ__HP3"/>
      <sheetName val="Renc_Prod3"/>
      <sheetName val="PLN_Des3"/>
      <sheetName val="Biaya_Tot_PLN3"/>
      <sheetName val="PLN_Okt3"/>
      <sheetName val="PLN_Jan3"/>
      <sheetName val="PLN_Mei3"/>
      <sheetName val="PLN_Nov3"/>
      <sheetName val="PLN_Jun3"/>
      <sheetName val="PLN_Jul3"/>
      <sheetName val="PLN_Feb3"/>
      <sheetName val="PLN_Ags3"/>
      <sheetName val="PLN_Sep3"/>
      <sheetName val="PLN_Apr3"/>
      <sheetName val="Biaya_Tot_PLN_TDL_20033"/>
      <sheetName val="Renc_Semen_Keluar_prod_kantong3"/>
      <sheetName val="Tabel_Kode3"/>
      <sheetName val="Compare_to_competitor_ratio-BI2"/>
      <sheetName val="TB_avicena2"/>
      <sheetName val="NAMA_PT2"/>
      <sheetName val="EXPO_PER_BUYER2"/>
      <sheetName val="DATA_LIST2"/>
      <sheetName val="TB_after_Reval-Server1"/>
      <sheetName val="DPS_OK1"/>
      <sheetName val="Non-Statistical_Sampling1"/>
      <sheetName val="SW1"/>
      <sheetName val="MACHINE"/>
      <sheetName val="Family"/>
      <sheetName val="Rumus"/>
      <sheetName val="Pengalaman Per"/>
      <sheetName val="Harvest'CostQ01"/>
      <sheetName val="MatureManuring"/>
      <sheetName val="MatureMandays"/>
      <sheetName val="ManDay_2004"/>
      <sheetName val="BUD_vs_PROJ"/>
      <sheetName val="BAL"/>
      <sheetName val="Syarat"/>
      <sheetName val="DPS_OK2"/>
      <sheetName val="TB_after_Reval-Server2"/>
      <sheetName val="corp_tax6"/>
      <sheetName val="U-3_1_1_telephone6"/>
      <sheetName val="Art_237"/>
      <sheetName val="Sub_Acc6"/>
      <sheetName val="Master_Cost_Center3"/>
      <sheetName val="Budget_BS3"/>
      <sheetName val="NAMA_PERUSAHAAN3"/>
      <sheetName val="C1_NOV3"/>
      <sheetName val="ShareCapital_3"/>
      <sheetName val="Alokasi_Rutin3"/>
      <sheetName val="Compare_to_competitor_ratio-BI3"/>
      <sheetName val="DPS_OK3"/>
      <sheetName val="data_(2)3"/>
      <sheetName val="DATA_LIST3"/>
      <sheetName val="PLN_Mar4"/>
      <sheetName val="PK_HJ__HP4"/>
      <sheetName val="Renc_Prod4"/>
      <sheetName val="PLN_Des4"/>
      <sheetName val="Biaya_Tot_PLN4"/>
      <sheetName val="PLN_Okt4"/>
      <sheetName val="PLN_Jan4"/>
      <sheetName val="PLN_Mei4"/>
      <sheetName val="PLN_Nov4"/>
      <sheetName val="PLN_Jun4"/>
      <sheetName val="PLN_Jul4"/>
      <sheetName val="PLN_Feb4"/>
      <sheetName val="PLN_Ags4"/>
      <sheetName val="PLN_Sep4"/>
      <sheetName val="PLN_Apr4"/>
      <sheetName val="Biaya_Tot_PLN_TDL_20034"/>
      <sheetName val="Renc_Semen_Keluar_prod_kantong4"/>
      <sheetName val="Tabel_Kode4"/>
      <sheetName val="TB_after_Reval-Server3"/>
      <sheetName val="Sch_16_15"/>
      <sheetName val="Sch_17_15"/>
      <sheetName val="Sch_14_25"/>
      <sheetName val="Sch_22_25"/>
      <sheetName val="Sch_22_45"/>
      <sheetName val="Sch_3_15"/>
      <sheetName val="corp_tax7"/>
      <sheetName val="U-3_1_1_telephone7"/>
      <sheetName val="Art_238"/>
      <sheetName val="Sub_Acc7"/>
      <sheetName val="A_u_g5"/>
      <sheetName val="Tax_Rate_20125"/>
      <sheetName val="Premi_Iuran5"/>
      <sheetName val="Master_Cost_Center4"/>
      <sheetName val="Individual_Gross_Profit_J_-_Au4"/>
      <sheetName val="PL_(MONTHLY)4"/>
      <sheetName val="Budget_BS4"/>
      <sheetName val="NAMA_PERUSAHAAN4"/>
      <sheetName val="C1_NOV4"/>
      <sheetName val="CSG_Overhead4"/>
      <sheetName val="Plant_Overhead4"/>
      <sheetName val="DATA_WP4"/>
      <sheetName val="ShareCapital_4"/>
      <sheetName val="Alokasi_Rutin4"/>
      <sheetName val="Compare_to_competitor_ratio-BI4"/>
      <sheetName val="Permanent_info4"/>
      <sheetName val="DPS_OK4"/>
      <sheetName val="data_(2)4"/>
      <sheetName val="DATA_LIST4"/>
      <sheetName val="PLN_Mar5"/>
      <sheetName val="PK_HJ__HP5"/>
      <sheetName val="Renc_Prod5"/>
      <sheetName val="PLN_Des5"/>
      <sheetName val="Biaya_Tot_PLN5"/>
      <sheetName val="PLN_Okt5"/>
      <sheetName val="PLN_Jan5"/>
      <sheetName val="PLN_Mei5"/>
      <sheetName val="PLN_Nov5"/>
      <sheetName val="PLN_Jun5"/>
      <sheetName val="PLN_Jul5"/>
      <sheetName val="PLN_Feb5"/>
      <sheetName val="PLN_Ags5"/>
      <sheetName val="PLN_Sep5"/>
      <sheetName val="PLN_Apr5"/>
      <sheetName val="Biaya_Tot_PLN_TDL_20035"/>
      <sheetName val="Renc_Semen_Keluar_prod_kantong5"/>
      <sheetName val="Tabel_Kode5"/>
      <sheetName val="Journal_Template4"/>
      <sheetName val="TB_after_Reval-Server4"/>
      <sheetName val="Sch_16_16"/>
      <sheetName val="Sch_17_16"/>
      <sheetName val="Sch_14_26"/>
      <sheetName val="Sch_22_26"/>
      <sheetName val="Sch_22_46"/>
      <sheetName val="Sch_3_16"/>
      <sheetName val="corp_tax8"/>
      <sheetName val="U-3_1_1_telephone8"/>
      <sheetName val="Art_239"/>
      <sheetName val="Sub_Acc8"/>
      <sheetName val="A_u_g6"/>
      <sheetName val="Tax_Rate_20126"/>
      <sheetName val="Premi_Iuran6"/>
      <sheetName val="VC_45"/>
      <sheetName val="G_3_2_1_Rekon_PPN_In_Premix5"/>
      <sheetName val="REKAP_PPH_215"/>
      <sheetName val="Approved_SUMMARY-20135"/>
      <sheetName val="Master_Cost_Center5"/>
      <sheetName val="Individual_Gross_Profit_J_-_Au5"/>
      <sheetName val="PL_(MONTHLY)5"/>
      <sheetName val="Budget_BS5"/>
      <sheetName val="NAMA_PERUSAHAAN5"/>
      <sheetName val="C1_NOV5"/>
      <sheetName val="CSG_Overhead5"/>
      <sheetName val="Plant_Overhead5"/>
      <sheetName val="DATA_WP5"/>
      <sheetName val="ShareCapital_5"/>
      <sheetName val="Alokasi_Rutin5"/>
      <sheetName val="Compare_to_competitor_ratio-BI5"/>
      <sheetName val="Permanent_info5"/>
      <sheetName val="DPS_OK5"/>
      <sheetName val="data_(2)5"/>
      <sheetName val="DATA_LIST5"/>
      <sheetName val="PLN_Mar6"/>
      <sheetName val="PK_HJ__HP6"/>
      <sheetName val="Renc_Prod6"/>
      <sheetName val="PLN_Des6"/>
      <sheetName val="Biaya_Tot_PLN6"/>
      <sheetName val="PLN_Okt6"/>
      <sheetName val="PLN_Jan6"/>
      <sheetName val="PLN_Mei6"/>
      <sheetName val="PLN_Nov6"/>
      <sheetName val="PLN_Jun6"/>
      <sheetName val="PLN_Jul6"/>
      <sheetName val="PLN_Feb6"/>
      <sheetName val="PLN_Ags6"/>
      <sheetName val="PLN_Sep6"/>
      <sheetName val="PLN_Apr6"/>
      <sheetName val="Biaya_Tot_PLN_TDL_20036"/>
      <sheetName val="Renc_Semen_Keluar_prod_kantong6"/>
      <sheetName val="Tabel_Kode6"/>
      <sheetName val="Journal_Template5"/>
      <sheetName val="TB_after_Reval-Server5"/>
      <sheetName val="des"/>
      <sheetName val="Sketch Page"/>
      <sheetName val="KKP 01 Audit"/>
      <sheetName val="Lap. Keuangan Des "/>
      <sheetName val="RATE"/>
      <sheetName val="data-hujan"/>
      <sheetName val="Curah hujan"/>
      <sheetName val="MGR-12"/>
      <sheetName val="keb-bbm"/>
      <sheetName val="BSHO_Report"/>
      <sheetName val="Check_Sheet"/>
      <sheetName val="PLHO_Report"/>
      <sheetName val="Man_power"/>
      <sheetName val="Salesdata01-10 2004"/>
      <sheetName val="RumusTB 1 bln"/>
      <sheetName val="EE-PROP"/>
      <sheetName val="KRPPT.03"/>
      <sheetName val="DRAFT"/>
      <sheetName val="NEW-PANEL"/>
      <sheetName val="Cip"/>
      <sheetName val="tr-28202"/>
      <sheetName val="chemcal"/>
      <sheetName val="STAT&quot;D&quot;"/>
      <sheetName val="T.B"/>
      <sheetName val="G.200 - Depreciation exp"/>
      <sheetName val="G-300 - Allocation of dep"/>
      <sheetName val="cilandak payroll"/>
      <sheetName val="B"/>
      <sheetName val="SUM-IN"/>
      <sheetName val="AIN"/>
      <sheetName val="ARG"/>
      <sheetName val="ADR"/>
      <sheetName val="TB3889"/>
      <sheetName val="PL1"/>
      <sheetName val="AQL"/>
      <sheetName val="SJY"/>
      <sheetName val="SLW"/>
      <sheetName val="Asumsi"/>
      <sheetName val="Perhitungan"/>
      <sheetName val="BOM"/>
      <sheetName val="Input CM"/>
      <sheetName val="Solar,Cal V"/>
      <sheetName val="Stok9"/>
      <sheetName val="Input Kiln"/>
      <sheetName val="Listrik"/>
      <sheetName val="Input RM"/>
      <sheetName val="Input_Rerestok"/>
      <sheetName val="Input SGG"/>
      <sheetName val="Stock1+TB"/>
      <sheetName val="Stok23"/>
      <sheetName val="Stok4"/>
      <sheetName val="Stok5"/>
      <sheetName val="RKAP"/>
      <sheetName val="WCrestated"/>
      <sheetName val="M"/>
      <sheetName val="Sumber_Hidup1"/>
      <sheetName val="Angs_B_Group1"/>
      <sheetName val="IMPUT_PENERIMAAN_BULK_WB1"/>
      <sheetName val="HUTANG_PER_VENDOR_091"/>
      <sheetName val="IMPUT_PENERIMAAN_BAG_PRODUKSI1"/>
      <sheetName val="PEMAKAIAN_BY_PRODUKSI1"/>
      <sheetName val="UI_-_Brands1"/>
      <sheetName val="UI_-_Pat_Dyn1"/>
      <sheetName val="Affirm_Retrieve1"/>
      <sheetName val="UI_-_Additional1"/>
      <sheetName val="Main_Title1"/>
      <sheetName val="TelkomInfra_-_Revenue_Monthly1"/>
      <sheetName val="A_Grade_Hiten_-_Local1"/>
      <sheetName val="O-5_Tax_23_Prepaid"/>
      <sheetName val="Cetak_BG1"/>
      <sheetName val="Sales_Report_MKTG1"/>
      <sheetName val="LEDGER_2019"/>
      <sheetName val="LEDGER_2020"/>
      <sheetName val="E-faktur_(FP)"/>
      <sheetName val="RECAP_(TIDAK_ADA_DI_GL_VAT)"/>
      <sheetName val="look_up"/>
      <sheetName val="840_01"/>
      <sheetName val="840_02"/>
      <sheetName val="Account_Code"/>
      <sheetName val="Region_Code"/>
      <sheetName val="Product_Group_Code"/>
      <sheetName val="software_wp"/>
      <sheetName val="Div&amp;Grade_List"/>
      <sheetName val="&quot;Specific&quot;_COA_List"/>
      <sheetName val="Source_Sumsel1"/>
      <sheetName val="ren_kerj_2014"/>
      <sheetName val="ANNUAL_CJ20"/>
      <sheetName val="ANNUAL_DM2"/>
      <sheetName val="r_tanam"/>
      <sheetName val="RATOON_CJ20"/>
      <sheetName val="RATOON_DM2"/>
      <sheetName val="WS_1219"/>
      <sheetName val="Realisasi_Acc_Exp_-_BP"/>
      <sheetName val="New_Ref"/>
      <sheetName val="Client_AJE"/>
      <sheetName val="Cash_Flow"/>
      <sheetName val="FA_Movement"/>
      <sheetName val="Plan_Prod"/>
      <sheetName val="Actual_EWH_PA_UA"/>
      <sheetName val="_SAF_02"/>
      <sheetName val="Isolasi_Luar_Dalam"/>
      <sheetName val="Isolasi_Luar"/>
      <sheetName val="FINANCIAL_ASSUMPTION1"/>
      <sheetName val="DATA_MASTER1"/>
      <sheetName val="WS-December'98"/>
      <sheetName val="Noodles (assumptions)"/>
      <sheetName val="Fixset"/>
      <sheetName val="11b"/>
      <sheetName val="CRITERIA3"/>
    </sheetNames>
    <sheetDataSet>
      <sheetData sheetId="0" refreshError="1">
        <row r="5">
          <cell r="D5" t="str">
            <v>SEPARATE SOFTWARE</v>
          </cell>
          <cell r="E5">
            <v>0</v>
          </cell>
          <cell r="F5">
            <v>0</v>
          </cell>
          <cell r="G5" t="str">
            <v>File name</v>
          </cell>
        </row>
        <row r="6">
          <cell r="D6" t="str">
            <v>Commercial reports - Actual</v>
          </cell>
          <cell r="E6">
            <v>0</v>
          </cell>
          <cell r="F6">
            <v>0</v>
          </cell>
          <cell r="G6" t="str">
            <v>PCDM91</v>
          </cell>
        </row>
        <row r="7">
          <cell r="D7" t="str">
            <v>Commercial reports - Budget</v>
          </cell>
          <cell r="E7">
            <v>0</v>
          </cell>
          <cell r="F7">
            <v>0</v>
          </cell>
          <cell r="G7" t="str">
            <v>PCQP</v>
          </cell>
        </row>
        <row r="8">
          <cell r="D8" t="str">
            <v>Operational reports (ERG)</v>
          </cell>
          <cell r="E8">
            <v>0</v>
          </cell>
          <cell r="F8">
            <v>0</v>
          </cell>
          <cell r="G8" t="str">
            <v>C: SDS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refreshError="1"/>
      <sheetData sheetId="281" refreshError="1"/>
      <sheetData sheetId="282" refreshError="1"/>
      <sheetData sheetId="283" refreshError="1"/>
      <sheetData sheetId="284"/>
      <sheetData sheetId="285" refreshError="1"/>
      <sheetData sheetId="286" refreshError="1"/>
      <sheetData sheetId="287"/>
      <sheetData sheetId="288"/>
      <sheetData sheetId="289"/>
      <sheetData sheetId="290" refreshError="1"/>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sheetData sheetId="804"/>
      <sheetData sheetId="805"/>
      <sheetData sheetId="806"/>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refreshError="1"/>
      <sheetData sheetId="899" refreshError="1"/>
      <sheetData sheetId="900" refreshError="1"/>
      <sheetData sheetId="901" refreshError="1"/>
      <sheetData sheetId="90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員リスト"/>
      <sheetName val="商品リスト"/>
      <sheetName val="表紙"/>
      <sheetName val="確認書"/>
      <sheetName val="IPO"/>
      <sheetName val="汎用M"/>
      <sheetName val="ﾃﾞｰﾀ項目"/>
      <sheetName val="編集"/>
      <sheetName val="画面遷移"/>
      <sheetName val="画面レ"/>
      <sheetName val="画面機能"/>
      <sheetName val="画面項目"/>
      <sheetName val="UT"/>
      <sheetName val="UTﾊﾟﾀｰﾝ"/>
      <sheetName val="別紙用"/>
      <sheetName val="別紙用 (2)"/>
      <sheetName val="Sheet2"/>
      <sheetName val="Sheet1"/>
      <sheetName val="Sheet3"/>
      <sheetName val="TABLE"/>
      <sheetName val="機能"/>
      <sheetName val="処理概要図"/>
      <sheetName val="IF-FILE"/>
      <sheetName val="IF(FILE-R3）(1)"/>
      <sheetName val="IF(FILE-R3）(2)"/>
      <sheetName val="IF(FILE-R3）(3)"/>
      <sheetName val="R3関連画面 (1)"/>
      <sheetName val="R3関連画面 (2)"/>
      <sheetName val="R3関連画面 (3)"/>
      <sheetName val="R3関連画面 (4)"/>
      <sheetName val="R3関連画面 (5)"/>
      <sheetName val="R3関連画面 (6)"/>
      <sheetName val="表紙 (2)"/>
      <sheetName val="IPO(旧版)"/>
      <sheetName val="IPO (最新版)"/>
      <sheetName val="ﾒｯｾｰｼﾞ"/>
      <sheetName val="補足"/>
      <sheetName val="処理フロー"/>
      <sheetName val="変更履歴"/>
      <sheetName val="機能構造図"/>
      <sheetName val="SP(条件指定検索)"/>
      <sheetName val="SP(発注人略称明細)"/>
      <sheetName val="SP(ｱｲﾃﾑNo明細)"/>
      <sheetName val="SP(ｱｲﾃﾑｵｰﾀﾞ明細)"/>
      <sheetName val="SP(相手先ｵｰﾀﾞ明細)"/>
      <sheetName val="SP(納入船積表示)"/>
      <sheetName val="IPO(指定条件検索)"/>
      <sheetName val="IPO(発注人略称)"/>
      <sheetName val="IPO(ｱｲﾃﾑNo)"/>
      <sheetName val="IPO(ｱｲﾃﾑｵｰﾀﾞ)"/>
      <sheetName val="IPO(相手先ｵｰﾀﾞ)"/>
      <sheetName val="IPO(納入船積表示)"/>
      <sheetName val="UT (指定条件検索)"/>
      <sheetName val="UT (発注人略称)"/>
      <sheetName val="UT (ｱｲﾃﾑNo)"/>
      <sheetName val="UT (ｱｲﾃﾑｵｰﾀﾞ)"/>
      <sheetName val="UT (相手先ｵｰﾀﾞ)"/>
      <sheetName val="UT (納入船積表示)"/>
      <sheetName val="UTﾊﾟﾀｰﾝ(初期画面)"/>
      <sheetName val="UTﾊﾟﾀｰﾝ(検索結果)"/>
      <sheetName val="ﾌﾛｰ "/>
      <sheetName val="MSG定義"/>
      <sheetName val="入力ﾁｪｯｸ (指定条件検索)"/>
      <sheetName val="入力ﾁｪｯｸ (品番明細)"/>
      <sheetName val="画面レ(指定条件検索)"/>
      <sheetName val="画面項目（指定条件検索）"/>
      <sheetName val="画面レ(発注人略称)"/>
      <sheetName val="画面項目(発注人略称)"/>
      <sheetName val="画面レ(ｱｲﾃﾑNo)"/>
      <sheetName val="画面項目(ｱｲﾃﾑNo)"/>
      <sheetName val="画面レ(ｱｲﾃﾑｵｰﾀﾞ)"/>
      <sheetName val="画面項目(ｱｲﾃﾑｵｰﾀﾞ)"/>
      <sheetName val="画面レ(相手先ｵｰﾀﾞ)"/>
      <sheetName val="画面項目(相手先ｵｰﾀﾞ)"/>
      <sheetName val="画面レ(納入船積表示)"/>
      <sheetName val="画面項目(納入船積表示)"/>
      <sheetName val="編集 (PO表示)"/>
      <sheetName val="編集 (発注人略称明細)"/>
      <sheetName val="編集 (ｱｲﾃﾑNo明細)"/>
      <sheetName val="編集 (ｱｲﾃﾑｵｰﾀﾞ明細)"/>
      <sheetName val="編集 (相手先ｵｰﾀﾞ明細)"/>
      <sheetName val="編集 (納入船積表示)"/>
      <sheetName val="編集 (発注人略称CSV)"/>
      <sheetName val="編集 (ｱｲﾃﾑNo CSV)"/>
      <sheetName val="編集 (ｱｲﾃﾑｵｰﾀﾞCSV)"/>
      <sheetName val="編集 (相手先ｵｰﾀﾞCSV)"/>
      <sheetName val="編集 (納入船積表示CSV)"/>
      <sheetName val="画面機能（条件指定検索）"/>
      <sheetName val="画面機能（品番明細）"/>
      <sheetName val="画面機能(納入船積表示)"/>
      <sheetName val="ｵﾌﾞｼﾞｪｸﾄ"/>
      <sheetName val="編集 (ｴﾗｰ情報)"/>
      <sheetName val="別紙）ｱﾌﾟﾘﾛｸﾞ定義書"/>
      <sheetName val="SP"/>
      <sheetName val="画面項目 (一覧出力)"/>
      <sheetName val="編集 (取引NO一覧)"/>
      <sheetName val="編集 (一覧出力)"/>
      <sheetName val="編集 (一覧出力CSV)"/>
      <sheetName val="入力ﾁｪｯｸ"/>
      <sheetName val="COMMON"/>
      <sheetName val="(ﾍｯﾀﾞ)"/>
      <sheetName val="kna1"/>
      <sheetName val="knb1"/>
      <sheetName val="テストデータ記述2"/>
      <sheetName val="Employee Info"/>
      <sheetName val="Product and Service Catalog"/>
      <sheetName val="品目DB"/>
      <sheetName val="#REF"/>
      <sheetName val="レポートレイアウト"/>
      <sheetName val="ドキュメント一覧・変更履歴"/>
      <sheetName val="日付ﾃｰﾌﾞﾙ"/>
      <sheetName val="ÐõXg"/>
      <sheetName val="全般の記載ルール"/>
      <sheetName val="PCLパターン一覧"/>
      <sheetName val="1.選択条件画面レイアウト"/>
      <sheetName val="2-1.入力チェック(通常項目)"/>
      <sheetName val="3-1.データ抽出(前提条件無)"/>
      <sheetName val="3-2.データチェック（必須チェック）"/>
      <sheetName val="3-3-1.データチェック(存在チェック)"/>
      <sheetName val="3-3-1.データチェック(存在チェック2)"/>
      <sheetName val="3-3-1.データチェック(存在チェック3)"/>
      <sheetName val="3-3-1.データチェック(その他)"/>
      <sheetName val="3-3-1.データチェック(演算)"/>
      <sheetName val="3-3-2.更新処理-出力処理"/>
      <sheetName val="6.出力ファイルレイアウト"/>
      <sheetName val="7.更新結果(YMAK0390)"/>
      <sheetName val="7.更新結果(YMAK0450)"/>
      <sheetName val="7.更新結果(バッチインプット)"/>
      <sheetName val="10.終了処理"/>
      <sheetName val="出力結果添付1(終了処理)"/>
      <sheetName val="出力結果添付2(EDI処理)"/>
      <sheetName val="出力結果添付3(更新結果)"/>
      <sheetName val="出力結果添付4(入力データ)"/>
      <sheetName val="EKKO"/>
      <sheetName val="EKPO"/>
      <sheetName val="MARC"/>
      <sheetName val="MDBS"/>
      <sheetName val="EKET"/>
      <sheetName val="2.入力チェック"/>
      <sheetName val="3-1.データ抽出(前提条件無)20050203追加"/>
      <sheetName val="3-2.データ抽出(前提条件有)"/>
      <sheetName val="4.データ集約・集計"/>
      <sheetName val="5.その他出力項目の抽出"/>
      <sheetName val="6.データ更新"/>
      <sheetName val="7.標準原価の少数点以下5桁対応"/>
      <sheetName val="テスト結果添付 2004.12.9"/>
      <sheetName val="テスト結果添付 2004.12.14"/>
      <sheetName val="テスト結果添付1 2005.02.03"/>
      <sheetName val="出力結果添付2 2005.02.03"/>
      <sheetName val="１．InfoCube (YKCH0010) 案２"/>
      <sheetName val="１．InfoCube (YKCH0010)案１"/>
      <sheetName val="工数Worksheet"/>
      <sheetName val="Program List"/>
      <sheetName val="ŽÐˆõƒŠƒXƒg"/>
      <sheetName val="28 Des'17"/>
      <sheetName val="Grafik GP Des'17"/>
      <sheetName val="31 Jan'18"/>
      <sheetName val="Grafik GP Jan'18"/>
      <sheetName val="28 Feb'18"/>
      <sheetName val="Grafik GP Feb'18"/>
      <sheetName val="28 Mar'18"/>
      <sheetName val="Grafik GP Mar'18"/>
      <sheetName val="30 Apr"/>
      <sheetName val="Grafik GP Apr'18"/>
      <sheetName val="31 May"/>
      <sheetName val="Grafik GP May"/>
      <sheetName val="29 Jun"/>
      <sheetName val="Grafik GP Jun"/>
      <sheetName val="31 Jul"/>
      <sheetName val="Grafik GP Jul"/>
      <sheetName val="31 Agst"/>
      <sheetName val="Grafik GP Agst"/>
      <sheetName val="28 Sept"/>
      <sheetName val="Grafik GP Sept"/>
      <sheetName val="31 Okt"/>
      <sheetName val="Grafik GP Okt"/>
      <sheetName val="30 Nov"/>
      <sheetName val="Grafik GP Nov"/>
      <sheetName val="28 Des"/>
      <sheetName val="Grafik GP Des"/>
      <sheetName val="31 Jan"/>
      <sheetName val="Grafik GP Jan"/>
      <sheetName val="28 Feb"/>
      <sheetName val="Grafik GP Feb"/>
      <sheetName val="28 Mar"/>
      <sheetName val="Grafik GP Mar"/>
      <sheetName val="30 Apr19"/>
      <sheetName val="Grafik GP Apr"/>
      <sheetName val="30 May'19"/>
      <sheetName val="Grafik GP May19"/>
      <sheetName val="28 Jun'19"/>
      <sheetName val="Grafik GP Jun'19"/>
      <sheetName val="31 Jul'19"/>
      <sheetName val="Grafik GP Jul'19"/>
      <sheetName val="31 Agst'19"/>
      <sheetName val="Grafik GP Agst'19"/>
      <sheetName val="27 Sept'19"/>
      <sheetName val="Grafik GP Sept'19"/>
      <sheetName val="31 Okt'19"/>
      <sheetName val="Grafik GP Okt'19"/>
      <sheetName val="30 Nov'19"/>
      <sheetName val="Grafik GP Nov'19"/>
      <sheetName val="1 Des'19"/>
      <sheetName val="2 Des'19"/>
      <sheetName val="3 Des'19"/>
      <sheetName val="4 Des'19"/>
      <sheetName val="5 Des'19"/>
      <sheetName val="6 Des'19"/>
      <sheetName val="7 Des'19"/>
      <sheetName val="9 Des'19"/>
      <sheetName val="10 Des'19"/>
      <sheetName val="11 Des'19"/>
      <sheetName val="12 Des'19"/>
      <sheetName val="13 Des'19"/>
      <sheetName val="14 Des'19"/>
      <sheetName val="16 Des'19"/>
      <sheetName val="17 Des'19"/>
      <sheetName val="18 Des'19"/>
      <sheetName val="19 Des'19"/>
      <sheetName val="20 Des'19"/>
      <sheetName val="21 Des'19"/>
      <sheetName val="23 Des'19"/>
      <sheetName val="24 Des'19"/>
      <sheetName val="26 Des'19"/>
      <sheetName val="27 Des'19"/>
      <sheetName val="28 Des'19"/>
      <sheetName val="Grafik GP Des'19"/>
      <sheetName val="31 Jan'20"/>
      <sheetName val="Grafik GP Jan'20"/>
      <sheetName val="3 Feb'20"/>
      <sheetName val="4 Feb'20"/>
      <sheetName val="5 Feb'20"/>
      <sheetName val="6 Feb'20"/>
      <sheetName val="7 Feb'20"/>
      <sheetName val="8 Feb'20"/>
      <sheetName val="10 Feb'20"/>
      <sheetName val="11 Feb'20"/>
      <sheetName val="12 Feb'20"/>
      <sheetName val="13 Feb'20"/>
      <sheetName val="14 Feb'20"/>
      <sheetName val="15 Feb'20"/>
      <sheetName val="17 Feb'20"/>
      <sheetName val="18 Feb'20"/>
      <sheetName val="19 Feb'20"/>
      <sheetName val="20 Feb'20"/>
      <sheetName val="21 Feb'20"/>
      <sheetName val="22 Feb'20"/>
      <sheetName val="24 Feb'20"/>
      <sheetName val="25 Feb'20"/>
      <sheetName val="26 Feb'20"/>
      <sheetName val="27 Feb'20"/>
      <sheetName val="28 Feb'20"/>
      <sheetName val="Grafik GP Feb'20"/>
      <sheetName val="2 Mar'20"/>
      <sheetName val="3 Mar'20"/>
      <sheetName val="4 Mar'20"/>
      <sheetName val="5 Mar'20"/>
      <sheetName val="6 Mar'20"/>
      <sheetName val="7 Mar'20"/>
      <sheetName val="9 Mar'20"/>
      <sheetName val="10 Mar'20"/>
      <sheetName val="11 Mar'20"/>
      <sheetName val="12 Mar'20"/>
      <sheetName val="13 Mar'20"/>
      <sheetName val="14 Mar'20"/>
      <sheetName val="16 Mar'20"/>
      <sheetName val="17 Mar'20"/>
      <sheetName val="18 Mar'20"/>
      <sheetName val="19 Mar'20"/>
      <sheetName val="20 Mar'20"/>
      <sheetName val="21 Mar'20"/>
      <sheetName val="23 Mar'20"/>
      <sheetName val="24 Mar'20"/>
      <sheetName val="25 Mar'20"/>
      <sheetName val="26 Mar'20"/>
      <sheetName val="27 Mar'20"/>
      <sheetName val="28 Mar'20"/>
      <sheetName val="30 Mar'20"/>
      <sheetName val="Grafik GP Mar'20"/>
      <sheetName val="MAIN時間見積り"/>
      <sheetName val="185 New"/>
      <sheetName val="GRAPH"/>
      <sheetName val="work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chBest"/>
      <sheetName val="DataBest"/>
      <sheetName val="Sales"/>
      <sheetName val="AG"/>
      <sheetName val="EG"/>
      <sheetName val="WP"/>
      <sheetName val="G.AMP"/>
      <sheetName val="REC"/>
      <sheetName val="JD"/>
      <sheetName val="DMP"/>
      <sheetName val="Prod.Cost"/>
      <sheetName val="FIXED ASSETS"/>
      <sheetName val="EXP-IDR"/>
      <sheetName val="EXP-USD"/>
      <sheetName val="EXPENSE"/>
      <sheetName val="P.L"/>
      <sheetName val="Purch.Plan"/>
      <sheetName val="Movement"/>
      <sheetName val="Fund"/>
      <sheetName val="B.S"/>
      <sheetName val="B.S Monthly"/>
      <sheetName val="Analisys"/>
      <sheetName val="C.F"/>
      <sheetName val="GRAPH"/>
      <sheetName val="BS_PL_SS_Inventory_Employ"/>
      <sheetName val="CF_Invest_R&amp;D"/>
      <sheetName val="CR"/>
      <sheetName val="SalesGroup"/>
      <sheetName val="Cost_of_Sales"/>
      <sheetName val="社員リスト"/>
      <sheetName val="Data Harian"/>
      <sheetName val="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D3">
            <v>890468.96000000008</v>
          </cell>
          <cell r="E3">
            <v>1148513.4899999998</v>
          </cell>
          <cell r="F3">
            <v>1180511.1099999999</v>
          </cell>
          <cell r="G3">
            <v>1220310.6499999999</v>
          </cell>
          <cell r="H3">
            <v>1303321.75</v>
          </cell>
          <cell r="I3">
            <v>1260832.48</v>
          </cell>
          <cell r="J3">
            <v>1193589.94</v>
          </cell>
          <cell r="K3">
            <v>1202070.0899999999</v>
          </cell>
          <cell r="L3">
            <v>1065540.04</v>
          </cell>
          <cell r="M3">
            <v>1140377.0299999998</v>
          </cell>
          <cell r="N3">
            <v>1044999.1999999998</v>
          </cell>
          <cell r="O3">
            <v>1055578.6099999999</v>
          </cell>
        </row>
        <row r="4">
          <cell r="D4">
            <v>93266.389999999898</v>
          </cell>
          <cell r="E4">
            <v>208896.77000000025</v>
          </cell>
          <cell r="F4">
            <v>229696.86000000034</v>
          </cell>
          <cell r="G4">
            <v>219250.98000000021</v>
          </cell>
          <cell r="H4">
            <v>282872.29000000004</v>
          </cell>
          <cell r="I4">
            <v>238767.22999999998</v>
          </cell>
          <cell r="J4">
            <v>63294.040000000037</v>
          </cell>
          <cell r="K4">
            <v>222837.42000000016</v>
          </cell>
          <cell r="L4">
            <v>150717.99</v>
          </cell>
          <cell r="M4">
            <v>9612.7200000002049</v>
          </cell>
          <cell r="N4">
            <v>105263.18000000005</v>
          </cell>
          <cell r="O4">
            <v>132777.12000000011</v>
          </cell>
        </row>
        <row r="6">
          <cell r="D6" t="str">
            <v>APR</v>
          </cell>
          <cell r="E6" t="str">
            <v>MAY</v>
          </cell>
          <cell r="F6" t="str">
            <v>JUN</v>
          </cell>
          <cell r="G6" t="str">
            <v>JUL</v>
          </cell>
          <cell r="H6" t="str">
            <v>AUG</v>
          </cell>
          <cell r="I6" t="str">
            <v>SEP</v>
          </cell>
          <cell r="J6" t="str">
            <v>OKT</v>
          </cell>
          <cell r="K6" t="str">
            <v>NOV</v>
          </cell>
          <cell r="L6" t="str">
            <v>DEC</v>
          </cell>
          <cell r="M6" t="str">
            <v>JAN</v>
          </cell>
          <cell r="N6" t="str">
            <v>FEB</v>
          </cell>
          <cell r="O6" t="str">
            <v>MAR</v>
          </cell>
        </row>
        <row r="8">
          <cell r="D8">
            <v>376342.98</v>
          </cell>
          <cell r="E8">
            <v>436037.96000000008</v>
          </cell>
          <cell r="F8">
            <v>585963.38</v>
          </cell>
          <cell r="G8">
            <v>666847.24999999988</v>
          </cell>
          <cell r="H8">
            <v>736057.12</v>
          </cell>
          <cell r="I8">
            <v>718378.72999999986</v>
          </cell>
          <cell r="J8">
            <v>737169.14</v>
          </cell>
          <cell r="K8">
            <v>496390.61</v>
          </cell>
          <cell r="L8">
            <v>460042.73</v>
          </cell>
          <cell r="M8">
            <v>510981.55999999994</v>
          </cell>
          <cell r="N8">
            <v>379926.28</v>
          </cell>
          <cell r="O8">
            <v>278380.17000000004</v>
          </cell>
        </row>
        <row r="9">
          <cell r="D9">
            <v>-18268.059999999998</v>
          </cell>
          <cell r="E9">
            <v>-17400.120000000054</v>
          </cell>
          <cell r="F9">
            <v>11025.410000000033</v>
          </cell>
          <cell r="G9">
            <v>34076.260000000126</v>
          </cell>
          <cell r="H9">
            <v>99460.920000000042</v>
          </cell>
          <cell r="I9">
            <v>128219.38000000012</v>
          </cell>
          <cell r="J9">
            <v>58023.329999999958</v>
          </cell>
          <cell r="K9">
            <v>29891.560000000056</v>
          </cell>
          <cell r="L9">
            <v>20126.460000000021</v>
          </cell>
          <cell r="M9">
            <v>-15372.0799999999</v>
          </cell>
          <cell r="N9">
            <v>-721.40000000002328</v>
          </cell>
          <cell r="O9">
            <v>-24492.600000000064</v>
          </cell>
        </row>
        <row r="11">
          <cell r="D11" t="str">
            <v>APR</v>
          </cell>
          <cell r="E11" t="str">
            <v>MAY</v>
          </cell>
          <cell r="F11" t="str">
            <v>JUN</v>
          </cell>
          <cell r="G11" t="str">
            <v>JUL</v>
          </cell>
          <cell r="H11" t="str">
            <v>AUG</v>
          </cell>
          <cell r="I11" t="str">
            <v>SEP</v>
          </cell>
          <cell r="J11" t="str">
            <v>OKT</v>
          </cell>
          <cell r="K11" t="str">
            <v>NOV</v>
          </cell>
          <cell r="L11" t="str">
            <v>DEC</v>
          </cell>
          <cell r="M11" t="str">
            <v>JAN</v>
          </cell>
          <cell r="N11" t="str">
            <v>FEB</v>
          </cell>
          <cell r="O11" t="str">
            <v>MAR</v>
          </cell>
        </row>
        <row r="13">
          <cell r="D13">
            <v>24231.73000000001</v>
          </cell>
          <cell r="E13">
            <v>13359.440000000002</v>
          </cell>
          <cell r="F13">
            <v>5962.5100000000093</v>
          </cell>
          <cell r="G13">
            <v>10923.73000000001</v>
          </cell>
          <cell r="H13">
            <v>5185.3800000000047</v>
          </cell>
          <cell r="I13">
            <v>12289.26999999999</v>
          </cell>
          <cell r="J13">
            <v>44684.820000000007</v>
          </cell>
          <cell r="K13">
            <v>7692.8699999999953</v>
          </cell>
          <cell r="L13">
            <v>19192.26999999999</v>
          </cell>
          <cell r="M13">
            <v>40417.449999999983</v>
          </cell>
          <cell r="N13">
            <v>25020.739999999991</v>
          </cell>
          <cell r="O13">
            <v>22686.350000000006</v>
          </cell>
        </row>
        <row r="14">
          <cell r="D14">
            <v>178.26999999998952</v>
          </cell>
          <cell r="E14">
            <v>11050.559999999998</v>
          </cell>
          <cell r="F14">
            <v>18447.489999999991</v>
          </cell>
          <cell r="G14">
            <v>13486.26999999999</v>
          </cell>
          <cell r="H14">
            <v>19224.619999999995</v>
          </cell>
          <cell r="I14">
            <v>12120.73000000001</v>
          </cell>
          <cell r="J14">
            <v>-20274.820000000007</v>
          </cell>
          <cell r="K14">
            <v>16717.130000000005</v>
          </cell>
          <cell r="L14">
            <v>5217.7300000000105</v>
          </cell>
          <cell r="M14">
            <v>-16007.449999999983</v>
          </cell>
          <cell r="N14">
            <v>-610.73999999999069</v>
          </cell>
          <cell r="O14">
            <v>1723.6499999999942</v>
          </cell>
        </row>
        <row r="16">
          <cell r="D16" t="str">
            <v>APR</v>
          </cell>
          <cell r="E16" t="str">
            <v>MAY</v>
          </cell>
          <cell r="F16" t="str">
            <v>JUN</v>
          </cell>
          <cell r="G16" t="str">
            <v>JUL</v>
          </cell>
          <cell r="H16" t="str">
            <v>AUG</v>
          </cell>
          <cell r="I16" t="str">
            <v>SEP</v>
          </cell>
          <cell r="J16" t="str">
            <v>OKT</v>
          </cell>
          <cell r="K16" t="str">
            <v>NOV</v>
          </cell>
          <cell r="L16" t="str">
            <v>DEC</v>
          </cell>
          <cell r="M16" t="str">
            <v>JAN</v>
          </cell>
          <cell r="N16" t="str">
            <v>FEB</v>
          </cell>
          <cell r="O16" t="str">
            <v>MAR</v>
          </cell>
        </row>
        <row r="18">
          <cell r="D18">
            <v>12673.73</v>
          </cell>
          <cell r="E18">
            <v>12673.73</v>
          </cell>
          <cell r="F18">
            <v>12673.73</v>
          </cell>
          <cell r="G18">
            <v>12673.73</v>
          </cell>
          <cell r="H18">
            <v>12673.73</v>
          </cell>
          <cell r="I18">
            <v>12673.73</v>
          </cell>
          <cell r="J18">
            <v>12673.73</v>
          </cell>
          <cell r="K18">
            <v>12673.73</v>
          </cell>
          <cell r="L18">
            <v>12673.73</v>
          </cell>
          <cell r="M18">
            <v>12673.73</v>
          </cell>
          <cell r="N18">
            <v>12673.73</v>
          </cell>
          <cell r="O18">
            <v>12673.73</v>
          </cell>
        </row>
        <row r="19">
          <cell r="D19">
            <v>836.26000000000022</v>
          </cell>
          <cell r="E19">
            <v>836.26000000000022</v>
          </cell>
          <cell r="F19">
            <v>836.26000000000022</v>
          </cell>
          <cell r="G19">
            <v>836.26000000000022</v>
          </cell>
          <cell r="H19">
            <v>836.26000000000022</v>
          </cell>
          <cell r="I19">
            <v>836.26000000000022</v>
          </cell>
          <cell r="J19">
            <v>836.26000000000022</v>
          </cell>
          <cell r="K19">
            <v>836.26000000000022</v>
          </cell>
          <cell r="L19">
            <v>836.26000000000022</v>
          </cell>
          <cell r="M19">
            <v>836.26000000000022</v>
          </cell>
          <cell r="N19">
            <v>836.26000000000022</v>
          </cell>
          <cell r="O19">
            <v>836.26000000000022</v>
          </cell>
        </row>
        <row r="21">
          <cell r="D21" t="str">
            <v>APR</v>
          </cell>
          <cell r="E21" t="str">
            <v>MAY</v>
          </cell>
          <cell r="F21" t="str">
            <v>JUN</v>
          </cell>
          <cell r="G21" t="str">
            <v>JUL</v>
          </cell>
          <cell r="H21" t="str">
            <v>AUG</v>
          </cell>
          <cell r="I21" t="str">
            <v>SEP</v>
          </cell>
          <cell r="J21" t="str">
            <v>OKT</v>
          </cell>
          <cell r="K21" t="str">
            <v>NOV</v>
          </cell>
          <cell r="L21" t="str">
            <v>DEC</v>
          </cell>
          <cell r="M21" t="str">
            <v>JAN</v>
          </cell>
          <cell r="N21" t="str">
            <v>FEB</v>
          </cell>
          <cell r="O21" t="str">
            <v>MAR</v>
          </cell>
        </row>
        <row r="23">
          <cell r="D23">
            <v>0</v>
          </cell>
          <cell r="E23">
            <v>0</v>
          </cell>
          <cell r="F23">
            <v>0</v>
          </cell>
          <cell r="G23">
            <v>0</v>
          </cell>
          <cell r="H23">
            <v>0</v>
          </cell>
          <cell r="I23">
            <v>0</v>
          </cell>
          <cell r="J23">
            <v>0</v>
          </cell>
          <cell r="K23">
            <v>0</v>
          </cell>
          <cell r="L23">
            <v>0</v>
          </cell>
          <cell r="M23">
            <v>0</v>
          </cell>
          <cell r="N23">
            <v>0</v>
          </cell>
          <cell r="O23">
            <v>0</v>
          </cell>
        </row>
        <row r="24">
          <cell r="D24">
            <v>0</v>
          </cell>
          <cell r="E24">
            <v>0</v>
          </cell>
          <cell r="F24">
            <v>0</v>
          </cell>
          <cell r="G24">
            <v>0</v>
          </cell>
          <cell r="H24">
            <v>0</v>
          </cell>
          <cell r="I24">
            <v>0</v>
          </cell>
          <cell r="J24">
            <v>0</v>
          </cell>
          <cell r="K24">
            <v>0</v>
          </cell>
          <cell r="L24">
            <v>0</v>
          </cell>
          <cell r="M24">
            <v>0</v>
          </cell>
          <cell r="N24">
            <v>0</v>
          </cell>
          <cell r="O24">
            <v>0</v>
          </cell>
        </row>
        <row r="26">
          <cell r="D26" t="str">
            <v>APR</v>
          </cell>
          <cell r="E26" t="str">
            <v>MAY</v>
          </cell>
          <cell r="F26" t="str">
            <v>JUN</v>
          </cell>
          <cell r="G26" t="str">
            <v>JUL</v>
          </cell>
          <cell r="H26" t="str">
            <v>AUG</v>
          </cell>
          <cell r="I26" t="str">
            <v>SEP</v>
          </cell>
          <cell r="J26" t="str">
            <v>OKT</v>
          </cell>
          <cell r="K26" t="str">
            <v>NOV</v>
          </cell>
          <cell r="L26" t="str">
            <v>DEC</v>
          </cell>
          <cell r="M26" t="str">
            <v>JAN</v>
          </cell>
          <cell r="N26" t="str">
            <v>FEB</v>
          </cell>
          <cell r="O26" t="str">
            <v>MAR</v>
          </cell>
        </row>
        <row r="28">
          <cell r="D28">
            <v>578210.92000000004</v>
          </cell>
          <cell r="E28">
            <v>603122.35</v>
          </cell>
          <cell r="F28">
            <v>658419.5</v>
          </cell>
          <cell r="G28">
            <v>643209.5</v>
          </cell>
          <cell r="H28">
            <v>584683.9</v>
          </cell>
          <cell r="I28">
            <v>604609.68000000005</v>
          </cell>
          <cell r="J28">
            <v>595826.09</v>
          </cell>
          <cell r="K28">
            <v>522752.71000000008</v>
          </cell>
          <cell r="L28">
            <v>451964.03</v>
          </cell>
          <cell r="M28">
            <v>469408.1</v>
          </cell>
          <cell r="N28">
            <v>353588.69</v>
          </cell>
          <cell r="O28">
            <v>325983.21000000002</v>
          </cell>
        </row>
        <row r="29">
          <cell r="D29">
            <v>-29358.690000000061</v>
          </cell>
          <cell r="E29">
            <v>-8570.1899999999441</v>
          </cell>
          <cell r="F29">
            <v>338.8399999999674</v>
          </cell>
          <cell r="G29">
            <v>27959</v>
          </cell>
          <cell r="H29">
            <v>31261.339999999967</v>
          </cell>
          <cell r="I29">
            <v>54748.829999999958</v>
          </cell>
          <cell r="J29">
            <v>36466.439999999944</v>
          </cell>
          <cell r="K29">
            <v>36176.609999999986</v>
          </cell>
          <cell r="L29">
            <v>24072.270000000019</v>
          </cell>
          <cell r="M29">
            <v>5951.3300000000163</v>
          </cell>
          <cell r="N29">
            <v>-3522.5</v>
          </cell>
          <cell r="O29">
            <v>-10882.850000000035</v>
          </cell>
        </row>
        <row r="31">
          <cell r="D31" t="str">
            <v>APR</v>
          </cell>
          <cell r="E31" t="str">
            <v>MAY</v>
          </cell>
          <cell r="F31" t="str">
            <v>JUN</v>
          </cell>
          <cell r="G31" t="str">
            <v>JUL</v>
          </cell>
          <cell r="H31" t="str">
            <v>AUG</v>
          </cell>
          <cell r="I31" t="str">
            <v>SEP</v>
          </cell>
          <cell r="J31" t="str">
            <v>OKT</v>
          </cell>
          <cell r="K31" t="str">
            <v>NOV</v>
          </cell>
          <cell r="L31" t="str">
            <v>DEC</v>
          </cell>
          <cell r="M31" t="str">
            <v>JAN</v>
          </cell>
          <cell r="N31" t="str">
            <v>FEB</v>
          </cell>
          <cell r="O31" t="str">
            <v>MAR</v>
          </cell>
        </row>
        <row r="33">
          <cell r="D33">
            <v>221256.59</v>
          </cell>
          <cell r="E33">
            <v>252336.55000000002</v>
          </cell>
          <cell r="F33">
            <v>248779.68000000002</v>
          </cell>
          <cell r="G33">
            <v>296232.81000000006</v>
          </cell>
          <cell r="H33">
            <v>301145.96000000008</v>
          </cell>
          <cell r="I33">
            <v>272654.67000000004</v>
          </cell>
          <cell r="J33">
            <v>276538.53000000003</v>
          </cell>
          <cell r="K33">
            <v>259963.48999999996</v>
          </cell>
          <cell r="L33">
            <v>247713.73</v>
          </cell>
          <cell r="M33">
            <v>240742.44000000003</v>
          </cell>
          <cell r="N33">
            <v>223897.82000000004</v>
          </cell>
          <cell r="O33">
            <v>215083.07000000004</v>
          </cell>
        </row>
        <row r="34">
          <cell r="D34">
            <v>7520.9199999999837</v>
          </cell>
          <cell r="E34">
            <v>9022.5799999999872</v>
          </cell>
          <cell r="F34">
            <v>14638.089999999997</v>
          </cell>
          <cell r="G34">
            <v>14620.069999999949</v>
          </cell>
          <cell r="H34">
            <v>2808.6999999999534</v>
          </cell>
          <cell r="I34">
            <v>8460.1899999999441</v>
          </cell>
          <cell r="J34">
            <v>-228.14000000001397</v>
          </cell>
          <cell r="K34">
            <v>1571.5800000000454</v>
          </cell>
          <cell r="L34">
            <v>-13386.739999999991</v>
          </cell>
          <cell r="M34">
            <v>-14629.99000000002</v>
          </cell>
          <cell r="N34">
            <v>-17431.690000000061</v>
          </cell>
          <cell r="O34">
            <v>-9046.4000000000233</v>
          </cell>
        </row>
        <row r="36">
          <cell r="D36" t="str">
            <v>APR</v>
          </cell>
          <cell r="E36" t="str">
            <v>MAY</v>
          </cell>
          <cell r="F36" t="str">
            <v>JUN</v>
          </cell>
          <cell r="G36" t="str">
            <v>JUL</v>
          </cell>
          <cell r="H36" t="str">
            <v>AUG</v>
          </cell>
          <cell r="I36" t="str">
            <v>SEP</v>
          </cell>
          <cell r="J36" t="str">
            <v>OKT</v>
          </cell>
          <cell r="K36" t="str">
            <v>NOV</v>
          </cell>
          <cell r="L36" t="str">
            <v>DEC</v>
          </cell>
          <cell r="M36" t="str">
            <v>JAN</v>
          </cell>
          <cell r="N36" t="str">
            <v>FEB</v>
          </cell>
          <cell r="O36" t="str">
            <v>MAR</v>
          </cell>
        </row>
        <row r="38">
          <cell r="D38">
            <v>2103184.91</v>
          </cell>
          <cell r="E38">
            <v>2466043.5199999996</v>
          </cell>
          <cell r="F38">
            <v>2692309.91</v>
          </cell>
          <cell r="G38">
            <v>2850197.67</v>
          </cell>
          <cell r="H38">
            <v>2943067.8400000008</v>
          </cell>
          <cell r="I38">
            <v>2881438.56</v>
          </cell>
          <cell r="J38">
            <v>2860482.25</v>
          </cell>
          <cell r="K38">
            <v>2501543.5</v>
          </cell>
          <cell r="L38">
            <v>2257126.5299999998</v>
          </cell>
          <cell r="M38">
            <v>2414600.3099999996</v>
          </cell>
          <cell r="N38">
            <v>2040106.46</v>
          </cell>
          <cell r="O38">
            <v>1910385.14</v>
          </cell>
        </row>
        <row r="39">
          <cell r="D39">
            <v>54175.089999999807</v>
          </cell>
          <cell r="E39">
            <v>203835.86000000025</v>
          </cell>
          <cell r="F39">
            <v>274982.9500000003</v>
          </cell>
          <cell r="G39">
            <v>310228.84000000032</v>
          </cell>
          <cell r="H39">
            <v>436464.13</v>
          </cell>
          <cell r="I39">
            <v>443152.62</v>
          </cell>
          <cell r="J39">
            <v>138117.10999999993</v>
          </cell>
          <cell r="K39">
            <v>308030.56000000029</v>
          </cell>
          <cell r="L39">
            <v>187583.97000000006</v>
          </cell>
          <cell r="M39">
            <v>-29609.209999999679</v>
          </cell>
          <cell r="N39">
            <v>83813.109999999971</v>
          </cell>
          <cell r="O39">
            <v>90915.179999999978</v>
          </cell>
        </row>
        <row r="41">
          <cell r="D41" t="str">
            <v>APR</v>
          </cell>
          <cell r="E41" t="str">
            <v>MAY</v>
          </cell>
          <cell r="F41" t="str">
            <v>JUN</v>
          </cell>
          <cell r="G41" t="str">
            <v>JUL</v>
          </cell>
          <cell r="H41" t="str">
            <v>AUG</v>
          </cell>
          <cell r="I41" t="str">
            <v>SEP</v>
          </cell>
          <cell r="J41" t="str">
            <v>OKT</v>
          </cell>
          <cell r="K41" t="str">
            <v>NOV</v>
          </cell>
          <cell r="L41" t="str">
            <v>DEC</v>
          </cell>
          <cell r="M41" t="str">
            <v>JAN</v>
          </cell>
          <cell r="N41" t="str">
            <v>FEB</v>
          </cell>
          <cell r="O41" t="str">
            <v>MAR</v>
          </cell>
        </row>
        <row r="43">
          <cell r="D43">
            <v>2103184.9099999997</v>
          </cell>
          <cell r="E43">
            <v>2466043.5199999991</v>
          </cell>
          <cell r="F43">
            <v>2692309.9099999997</v>
          </cell>
          <cell r="G43">
            <v>2850197.67</v>
          </cell>
          <cell r="H43">
            <v>2943067.84</v>
          </cell>
          <cell r="I43">
            <v>2881438.56</v>
          </cell>
          <cell r="J43">
            <v>2860482.25</v>
          </cell>
          <cell r="K43">
            <v>2501543.4999999995</v>
          </cell>
          <cell r="L43">
            <v>2257126.5299999998</v>
          </cell>
          <cell r="M43">
            <v>2414600.31</v>
          </cell>
          <cell r="N43">
            <v>2040106.4600000004</v>
          </cell>
          <cell r="O43">
            <v>1910385.14</v>
          </cell>
        </row>
        <row r="44">
          <cell r="D44">
            <v>275076.09165000002</v>
          </cell>
          <cell r="E44">
            <v>284010.76980000001</v>
          </cell>
          <cell r="F44">
            <v>320719.38134999998</v>
          </cell>
          <cell r="G44">
            <v>337544.20179999998</v>
          </cell>
          <cell r="H44">
            <v>326283.82584999996</v>
          </cell>
          <cell r="I44">
            <v>337593.51540000003</v>
          </cell>
          <cell r="J44">
            <v>373172.16735</v>
          </cell>
          <cell r="K44">
            <v>291463.48824999999</v>
          </cell>
          <cell r="L44">
            <v>315085.60139999999</v>
          </cell>
          <cell r="M44">
            <v>384871.03104999999</v>
          </cell>
          <cell r="N44">
            <v>275370.29149999999</v>
          </cell>
          <cell r="O44">
            <v>303192.64109999995</v>
          </cell>
        </row>
      </sheetData>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chBest"/>
      <sheetName val="DataBest"/>
      <sheetName val="Sales"/>
      <sheetName val="AG"/>
      <sheetName val="EG"/>
      <sheetName val="WP"/>
      <sheetName val="G.AMP"/>
      <sheetName val="REC"/>
      <sheetName val="JD"/>
      <sheetName val="DMP"/>
      <sheetName val="Prod.Cost"/>
      <sheetName val="FIXED ASSETS"/>
      <sheetName val="EXP-IDR"/>
      <sheetName val="EXP-USD"/>
      <sheetName val="EXPENSE"/>
      <sheetName val="P.L"/>
      <sheetName val="Purch.Plan"/>
      <sheetName val="Movement"/>
      <sheetName val="Fund"/>
      <sheetName val="B.S"/>
      <sheetName val="B.S Monthly"/>
      <sheetName val="Analisys"/>
      <sheetName val="C.F"/>
      <sheetName val="GRAPH"/>
      <sheetName val="BS_PL_SS_Inventory_Employ"/>
      <sheetName val="CF_Invest_R&amp;D"/>
      <sheetName val="CR"/>
      <sheetName val="SalesGroup"/>
      <sheetName val="Cost_of_Sales"/>
      <sheetName val="社員リスト"/>
      <sheetName val="処理機能記述"/>
      <sheetName val="MAIN時間見積り"/>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H1298S"/>
      <sheetName val="sal april"/>
      <sheetName val="lab paced"/>
      <sheetName val="index"/>
      <sheetName val="Unit"/>
    </sheetNames>
    <sheetDataSet>
      <sheetData sheetId="0" refreshError="1">
        <row r="7">
          <cell r="A7">
            <v>1</v>
          </cell>
        </row>
        <row r="8">
          <cell r="A8">
            <v>2</v>
          </cell>
        </row>
        <row r="9">
          <cell r="A9">
            <v>3</v>
          </cell>
        </row>
        <row r="10">
          <cell r="A10">
            <v>4</v>
          </cell>
        </row>
        <row r="11">
          <cell r="A11">
            <v>5</v>
          </cell>
        </row>
        <row r="12">
          <cell r="A12">
            <v>6</v>
          </cell>
        </row>
        <row r="13">
          <cell r="A13">
            <v>7</v>
          </cell>
        </row>
        <row r="14">
          <cell r="A14">
            <v>8</v>
          </cell>
        </row>
        <row r="15">
          <cell r="A15">
            <v>9</v>
          </cell>
        </row>
        <row r="16">
          <cell r="A16">
            <v>10</v>
          </cell>
        </row>
        <row r="17">
          <cell r="A17">
            <v>11</v>
          </cell>
        </row>
        <row r="18">
          <cell r="A18">
            <v>12</v>
          </cell>
        </row>
        <row r="19">
          <cell r="A19">
            <v>13</v>
          </cell>
        </row>
        <row r="20">
          <cell r="A20">
            <v>14</v>
          </cell>
        </row>
        <row r="21">
          <cell r="A21">
            <v>15</v>
          </cell>
        </row>
        <row r="22">
          <cell r="A22">
            <v>16</v>
          </cell>
        </row>
        <row r="23">
          <cell r="A23">
            <v>17</v>
          </cell>
        </row>
        <row r="24">
          <cell r="A24">
            <v>18</v>
          </cell>
        </row>
        <row r="25">
          <cell r="A25">
            <v>19</v>
          </cell>
        </row>
        <row r="26">
          <cell r="A26">
            <v>20</v>
          </cell>
        </row>
        <row r="27">
          <cell r="A27">
            <v>21</v>
          </cell>
        </row>
        <row r="28">
          <cell r="A28">
            <v>22</v>
          </cell>
        </row>
        <row r="29">
          <cell r="A29">
            <v>23</v>
          </cell>
        </row>
        <row r="30">
          <cell r="A30">
            <v>24</v>
          </cell>
        </row>
        <row r="31">
          <cell r="A31">
            <v>25</v>
          </cell>
        </row>
        <row r="32">
          <cell r="A32">
            <v>26</v>
          </cell>
        </row>
        <row r="33">
          <cell r="A33">
            <v>27</v>
          </cell>
        </row>
        <row r="34">
          <cell r="A34">
            <v>28</v>
          </cell>
        </row>
      </sheetData>
      <sheetData sheetId="1" refreshError="1"/>
      <sheetData sheetId="2" refreshError="1"/>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0)G&amp;A"/>
      <sheetName val="00000"/>
      <sheetName val="Forexposure"/>
      <sheetName val="CF DATA"/>
      <sheetName val="Direction"/>
      <sheetName val="CHK LIST"/>
      <sheetName val="Recl. Entries"/>
      <sheetName val="Sales-VAT"/>
      <sheetName val="WP"/>
      <sheetName val="(A)Cash"/>
      <sheetName val="(B)STI"/>
      <sheetName val="(C)AR"/>
      <sheetName val="(D)DFA-CA"/>
      <sheetName val="(E)ARO"/>
      <sheetName val="(F)INV"/>
      <sheetName val="(G)ADV"/>
      <sheetName val="(H)P.EXP&amp;TAX"/>
      <sheetName val="(J)DFA-LT"/>
      <sheetName val="(L)FA"/>
      <sheetName val="(AA)STL"/>
      <sheetName val="(BB)AP"/>
      <sheetName val="(CC)DTA-CA"/>
      <sheetName val="(DD)APO"/>
      <sheetName val="(EE)TAX.PAY."/>
      <sheetName val="(FF)ACC.EXP."/>
      <sheetName val="(GG)LTD"/>
      <sheetName val="(HH)DTA-LT"/>
      <sheetName val="(10)Sales"/>
      <sheetName val="(20)COGS"/>
      <sheetName val="(30)SE"/>
      <sheetName val="(50)Eq. Coy"/>
      <sheetName val="(60)Fin.Cost"/>
      <sheetName val="(70)Forex"/>
      <sheetName val="(80)Int.Inc."/>
      <sheetName val="PPH1298S"/>
      <sheetName val="為替レート"/>
      <sheetName val="lab pac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Sept"/>
      <sheetName val="(40)G&amp;A"/>
      <sheetName val="RK1"/>
      <sheetName val="原単位"/>
      <sheetName val="基本設計寸法"/>
      <sheetName val="PPH1298S"/>
      <sheetName val="#REF!"/>
      <sheetName val="Data Harian"/>
      <sheetName val="LPP"/>
      <sheetName val="HARVEST02"/>
      <sheetName val="#REF"/>
      <sheetName val="CF RECONCILE - 1"/>
      <sheetName val="4)Rate"/>
      <sheetName val="Sheet1"/>
      <sheetName val="Sheet8"/>
      <sheetName val="BackUp1"/>
      <sheetName val="Matrix G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nstants"/>
      <sheetName val="Sheet2"/>
      <sheetName val="Sheet3"/>
      <sheetName val="Data Harian"/>
      <sheetName val="書換え条件"/>
      <sheetName val="社員リスト"/>
      <sheetName val="STD labor"/>
      <sheetName val="Template "/>
      <sheetName val="TBDec03"/>
      <sheetName val="D1BOX原価表"/>
      <sheetName val="125円ﾃﾞｰﾀ"/>
      <sheetName val="レポートレイアウト"/>
      <sheetName val="#REF!"/>
    </sheetNames>
    <sheetDataSet>
      <sheetData sheetId="0" refreshError="1"/>
      <sheetData sheetId="1" refreshError="1">
        <row r="2">
          <cell r="B2">
            <v>38749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 of Pack GA "/>
      <sheetName val="Graph of Pack UP "/>
      <sheetName val="paint cost control (new) 18 "/>
      <sheetName val="mat'l in 185"/>
      <sheetName val="Dead stock"/>
      <sheetName val="repair &amp; maint"/>
      <sheetName val="fac. supplies"/>
      <sheetName val="constools"/>
      <sheetName val="FREIGHT"/>
      <sheetName val="Pengendalian GA "/>
      <sheetName val="Standart Pack GA "/>
      <sheetName val="Pengendalian UP "/>
      <sheetName val="Standart Pack UP "/>
      <sheetName val="paint consumption (new) 185 "/>
      <sheetName val="limbah"/>
      <sheetName val="rental truk"/>
      <sheetName val="ACC_Pemb Lok_"/>
      <sheetName val="purchase mat'l"/>
      <sheetName val="prod upright"/>
      <sheetName val="Prod GP1"/>
      <sheetName val="_ Reject GP"/>
      <sheetName val="_ Reject up"/>
      <sheetName val="TOOLCONS"/>
      <sheetName val="fact"/>
      <sheetName val="Submatttl "/>
      <sheetName val="paint cost control (new) 18 (4)"/>
      <sheetName val="paint consumption (new) 185 (5)"/>
      <sheetName val="Pengendalian GA"/>
      <sheetName val="Standart Pack GA"/>
      <sheetName val="Graph of Pack GA"/>
      <sheetName val="Pengendalian UP"/>
      <sheetName val="Standart Pack UP"/>
      <sheetName val="Graph of Pack UP"/>
      <sheetName val="02DB"/>
      <sheetName val="#REF!"/>
      <sheetName val="Constants"/>
      <sheetName val="Data Harian"/>
      <sheetName val="SUMMARY"/>
      <sheetName val="SURABAYA"/>
      <sheetName val="SEWA FINAL_GEDUNG_"/>
      <sheetName val="オーダー管理 (4)"/>
      <sheetName val="General"/>
      <sheetName val="UGDK 2005"/>
      <sheetName val="レポートレイアウ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PT. YAMAHA INDONESIA</v>
          </cell>
        </row>
        <row r="5">
          <cell r="A5" t="str">
            <v>MONITORING BIAYA FREIGHT &amp; HANDLING 185</v>
          </cell>
        </row>
        <row r="6">
          <cell r="A6">
            <v>40015</v>
          </cell>
          <cell r="B6" t="str">
            <v>US $</v>
          </cell>
        </row>
        <row r="7">
          <cell r="A7" t="str">
            <v>DESCRIPTION</v>
          </cell>
          <cell r="B7" t="str">
            <v>APR</v>
          </cell>
          <cell r="C7" t="str">
            <v>MEI</v>
          </cell>
          <cell r="D7" t="str">
            <v>JUN</v>
          </cell>
          <cell r="E7" t="str">
            <v>JUL</v>
          </cell>
          <cell r="F7" t="str">
            <v>AGUST</v>
          </cell>
          <cell r="G7" t="str">
            <v>SEP</v>
          </cell>
          <cell r="H7" t="str">
            <v>OKT</v>
          </cell>
          <cell r="I7" t="str">
            <v>NOP</v>
          </cell>
          <cell r="J7" t="str">
            <v>DES</v>
          </cell>
          <cell r="K7" t="str">
            <v>JAN'09</v>
          </cell>
          <cell r="L7" t="str">
            <v>FEB'09</v>
          </cell>
          <cell r="M7" t="str">
            <v>MAR'09</v>
          </cell>
          <cell r="N7" t="str">
            <v>TOTAL</v>
          </cell>
          <cell r="O7" t="str">
            <v>@185</v>
          </cell>
        </row>
        <row r="8">
          <cell r="A8" t="str">
            <v>RENTAL FORKLIFT</v>
          </cell>
          <cell r="B8">
            <v>5403.0595638494087</v>
          </cell>
          <cell r="C8">
            <v>703.92029456356943</v>
          </cell>
          <cell r="D8">
            <v>13649.119982828934</v>
          </cell>
          <cell r="E8">
            <v>4693.7669376693766</v>
          </cell>
          <cell r="F8">
            <v>6174.5996929151133</v>
          </cell>
          <cell r="G8">
            <v>6041.7349502895222</v>
          </cell>
          <cell r="H8">
            <v>5310.3007037747921</v>
          </cell>
          <cell r="I8">
            <v>1500.6821282401093</v>
          </cell>
          <cell r="J8">
            <v>4098.4281129125175</v>
          </cell>
          <cell r="K8">
            <v>6054.7945205479455</v>
          </cell>
          <cell r="L8">
            <v>8110.9643328929988</v>
          </cell>
          <cell r="M8">
            <v>0</v>
          </cell>
          <cell r="N8">
            <v>61741.371220484289</v>
          </cell>
          <cell r="O8">
            <v>5145.1142683736907</v>
          </cell>
        </row>
        <row r="9">
          <cell r="A9" t="str">
            <v>RENTAL TRUCK</v>
          </cell>
          <cell r="B9">
            <v>277.88</v>
          </cell>
          <cell r="C9">
            <v>614.01815681178255</v>
          </cell>
          <cell r="D9">
            <v>882.04378622021898</v>
          </cell>
          <cell r="E9">
            <v>957.64704607046076</v>
          </cell>
          <cell r="F9">
            <v>550.6592454485633</v>
          </cell>
          <cell r="G9">
            <v>1926.2218944608326</v>
          </cell>
          <cell r="H9">
            <v>357.24610791213479</v>
          </cell>
          <cell r="I9">
            <v>138.50313778990451</v>
          </cell>
          <cell r="J9">
            <v>521.9306229939923</v>
          </cell>
          <cell r="K9">
            <v>0</v>
          </cell>
          <cell r="L9">
            <v>0</v>
          </cell>
          <cell r="M9">
            <v>24.780884808013354</v>
          </cell>
          <cell r="N9">
            <v>6250.9308825159023</v>
          </cell>
          <cell r="O9">
            <v>520.91090687632516</v>
          </cell>
        </row>
        <row r="10">
          <cell r="A10" t="str">
            <v>BENSIN</v>
          </cell>
          <cell r="B10">
            <v>0</v>
          </cell>
          <cell r="C10">
            <v>0</v>
          </cell>
          <cell r="D10">
            <v>0</v>
          </cell>
          <cell r="E10">
            <v>0</v>
          </cell>
          <cell r="F10">
            <v>0</v>
          </cell>
          <cell r="G10">
            <v>0</v>
          </cell>
          <cell r="H10">
            <v>0</v>
          </cell>
          <cell r="I10">
            <v>0</v>
          </cell>
          <cell r="J10">
            <v>0</v>
          </cell>
          <cell r="K10">
            <v>0</v>
          </cell>
          <cell r="L10">
            <v>0</v>
          </cell>
          <cell r="M10">
            <v>0</v>
          </cell>
          <cell r="N10">
            <v>0</v>
          </cell>
          <cell r="O10">
            <v>0</v>
          </cell>
        </row>
        <row r="11">
          <cell r="A11" t="str">
            <v>SOLAR</v>
          </cell>
          <cell r="B11">
            <v>7343.5595096018224</v>
          </cell>
          <cell r="C11">
            <v>139.70110461338533</v>
          </cell>
          <cell r="D11">
            <v>17862.098304357158</v>
          </cell>
          <cell r="E11">
            <v>335.01355013550136</v>
          </cell>
          <cell r="F11">
            <v>9854.3862689186226</v>
          </cell>
          <cell r="G11">
            <v>679.10706872063804</v>
          </cell>
          <cell r="H11">
            <v>7070.8040093836635</v>
          </cell>
          <cell r="I11">
            <v>187.81264211005004</v>
          </cell>
          <cell r="J11">
            <v>4448.9079088140898</v>
          </cell>
          <cell r="K11">
            <v>72.922374429223751</v>
          </cell>
          <cell r="L11">
            <v>3562.320391897842</v>
          </cell>
          <cell r="M11">
            <v>404.95000000000005</v>
          </cell>
          <cell r="N11">
            <v>51961.583132981992</v>
          </cell>
          <cell r="O11">
            <v>4330.131927748499</v>
          </cell>
        </row>
        <row r="12">
          <cell r="A12" t="str">
            <v>OTHER</v>
          </cell>
          <cell r="B12">
            <v>2846.0399262232831</v>
          </cell>
          <cell r="C12">
            <v>55.338964695689839</v>
          </cell>
          <cell r="D12">
            <v>147.80081562567074</v>
          </cell>
          <cell r="E12">
            <v>167.90547425474256</v>
          </cell>
          <cell r="F12">
            <v>109.11603421803026</v>
          </cell>
          <cell r="G12">
            <v>302.90341964383265</v>
          </cell>
          <cell r="H12">
            <v>2106.5008125399872</v>
          </cell>
          <cell r="I12">
            <v>64.815552523874487</v>
          </cell>
          <cell r="J12">
            <v>84.663566784626781</v>
          </cell>
          <cell r="K12">
            <v>31.324200913242009</v>
          </cell>
          <cell r="L12">
            <v>144.51783355350065</v>
          </cell>
          <cell r="M12">
            <v>85.85</v>
          </cell>
          <cell r="N12">
            <v>6146.77660097648</v>
          </cell>
          <cell r="O12">
            <v>512.23138341470667</v>
          </cell>
        </row>
        <row r="13">
          <cell r="A13" t="str">
            <v>TOTAL</v>
          </cell>
          <cell r="B13">
            <v>15870.538999674514</v>
          </cell>
          <cell r="C13">
            <v>1512.9785206844272</v>
          </cell>
          <cell r="D13">
            <v>32541.062889031979</v>
          </cell>
          <cell r="E13">
            <v>6154.333008130081</v>
          </cell>
          <cell r="F13">
            <v>16688.761241500331</v>
          </cell>
          <cell r="G13">
            <v>8949.967333114826</v>
          </cell>
          <cell r="H13">
            <v>14844.851633610579</v>
          </cell>
          <cell r="I13">
            <v>1891.8134606639383</v>
          </cell>
          <cell r="J13">
            <v>9153.9302115052269</v>
          </cell>
          <cell r="K13">
            <v>6159.0410958904113</v>
          </cell>
          <cell r="L13">
            <v>11817.802558344341</v>
          </cell>
          <cell r="M13">
            <v>515.58088480801337</v>
          </cell>
          <cell r="N13">
            <v>126100.66183695866</v>
          </cell>
          <cell r="O13">
            <v>10508.388486413221</v>
          </cell>
        </row>
        <row r="16">
          <cell r="A16" t="str">
            <v>DESCRIPTION</v>
          </cell>
          <cell r="B16" t="str">
            <v>APR</v>
          </cell>
          <cell r="C16" t="str">
            <v>MEI</v>
          </cell>
          <cell r="D16" t="str">
            <v>JUN</v>
          </cell>
          <cell r="E16" t="str">
            <v>JUL</v>
          </cell>
          <cell r="F16" t="str">
            <v>AGUST</v>
          </cell>
          <cell r="G16" t="str">
            <v>SEP</v>
          </cell>
          <cell r="H16" t="str">
            <v>OKT</v>
          </cell>
          <cell r="I16" t="str">
            <v>NOP</v>
          </cell>
          <cell r="J16" t="str">
            <v>DES</v>
          </cell>
          <cell r="K16" t="str">
            <v>JAN'08</v>
          </cell>
          <cell r="L16" t="str">
            <v>FEB'08</v>
          </cell>
          <cell r="M16" t="str">
            <v>MAR'08</v>
          </cell>
          <cell r="N16" t="str">
            <v>TOTAL</v>
          </cell>
        </row>
        <row r="17">
          <cell r="A17">
            <v>185</v>
          </cell>
          <cell r="B17">
            <v>15870.538999674514</v>
          </cell>
          <cell r="C17">
            <v>1512.9785206844272</v>
          </cell>
          <cell r="D17">
            <v>32541.062889031979</v>
          </cell>
          <cell r="E17">
            <v>6154.333008130081</v>
          </cell>
          <cell r="F17">
            <v>16688.761241500331</v>
          </cell>
          <cell r="G17">
            <v>8949.967333114826</v>
          </cell>
          <cell r="H17">
            <v>14844.851633610579</v>
          </cell>
          <cell r="I17">
            <v>1891.8134606639383</v>
          </cell>
          <cell r="J17">
            <v>9153.9302115052269</v>
          </cell>
          <cell r="K17">
            <v>6159.0410958904113</v>
          </cell>
          <cell r="L17">
            <v>11817.802558344341</v>
          </cell>
          <cell r="M17">
            <v>515.58088480801337</v>
          </cell>
          <cell r="N17">
            <v>126100.66183695868</v>
          </cell>
        </row>
        <row r="18">
          <cell r="A18">
            <v>184</v>
          </cell>
          <cell r="B18">
            <v>11053.414564597499</v>
          </cell>
          <cell r="C18">
            <v>18999.207444389664</v>
          </cell>
          <cell r="D18">
            <v>5758.9338468509286</v>
          </cell>
          <cell r="E18">
            <v>14609.265297106251</v>
          </cell>
          <cell r="F18">
            <v>11158.27922926192</v>
          </cell>
          <cell r="G18">
            <v>9551.6594048884162</v>
          </cell>
          <cell r="H18">
            <v>8503.244500383058</v>
          </cell>
          <cell r="I18">
            <v>4945.3519301329234</v>
          </cell>
          <cell r="J18">
            <v>12747.078391638226</v>
          </cell>
          <cell r="K18">
            <v>6415.6386028240795</v>
          </cell>
          <cell r="L18">
            <v>9900.9453234312768</v>
          </cell>
          <cell r="M18">
            <v>9161.7604684565249</v>
          </cell>
          <cell r="N18">
            <v>105955.43334970798</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d2"/>
      <sheetName val="Sheet1"/>
      <sheetName val="GeneralInfo"/>
      <sheetName val="選択項目一覧"/>
      <sheetName val="Region Code"/>
      <sheetName val="Product Group Code"/>
      <sheetName val="Perioden"/>
      <sheetName val="オーダー管理 (4)"/>
      <sheetName val="Company Code"/>
      <sheetName val="sapactivexlhiddensheet"/>
      <sheetName val="Trial"/>
      <sheetName val="社員リスト"/>
      <sheetName val="FREIGHT"/>
      <sheetName val="Constants"/>
      <sheetName val="Data Harian"/>
      <sheetName val="D1BOX原価表"/>
      <sheetName val="#REF!"/>
      <sheetName val="monthly budget"/>
      <sheetName val="April"/>
      <sheetName val="Mei "/>
      <sheetName val="Juni"/>
      <sheetName val="Juli"/>
      <sheetName val=" Repair Juli"/>
      <sheetName val="Agustus"/>
      <sheetName val="Sept 19"/>
      <sheetName val="Okt 19"/>
      <sheetName val="Kapasitas seasening"/>
      <sheetName val="Culture of Empowerment"/>
      <sheetName val="notes"/>
      <sheetName val="TBM"/>
      <sheetName val="PPH1298S"/>
      <sheetName val="(40)G&amp;A"/>
      <sheetName val="書換え条件"/>
      <sheetName val="STD labor"/>
      <sheetName val="SUMMARYPPH21_23"/>
      <sheetName val="(Global Parameters)"/>
      <sheetName val=" 184期185期台数金額資料"/>
    </sheetNames>
    <definedNames>
      <definedName name="Select_ACat1"/>
      <definedName name="Select_ACat2"/>
      <definedName name="Select_ACat3"/>
      <definedName name="Select_FCat1"/>
      <definedName name="Select_FCat2"/>
      <definedName name="Select_FCat3"/>
      <definedName name="Select_OCat1"/>
      <definedName name="Select_OCat2"/>
      <definedName name="Select_OCat3"/>
      <definedName name="Select_RefAct1"/>
      <definedName name="Select_RefAct2"/>
      <definedName name="Select_RefAct3"/>
      <definedName name="Select_RefObj1"/>
      <definedName name="Select_RefObj2"/>
      <definedName name="Update_Act"/>
      <definedName name="Update_Flow"/>
      <definedName name="Update_Layer"/>
      <definedName name="Update_Obj"/>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y Code"/>
      <sheetName val="Internal Account Code"/>
      <sheetName val="month"/>
      <sheetName val="STD labor"/>
      <sheetName val="FREIGHT"/>
      <sheetName val="Constants"/>
      <sheetName val="#REF!"/>
      <sheetName val="Account Code (Sales, Purchase)"/>
      <sheetName val="2"/>
      <sheetName val="Submission"/>
      <sheetName val="書換え条件"/>
      <sheetName val="D1BOX原価表"/>
      <sheetName val="125円ﾃﾞｰﾀ"/>
      <sheetName val="Permanent info"/>
      <sheetName val="Data Hari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
      <sheetName val="common modules"/>
      <sheetName val="general functions"/>
      <sheetName val="messages"/>
      <sheetName val="month"/>
      <sheetName val="1BS_PL_CR_SS_Inventory_Employee"/>
      <sheetName val="2CF_Invest_R&amp;D"/>
      <sheetName val="3Sales"/>
      <sheetName val="4InterCo_Transaction"/>
      <sheetName val="5For_2_Segment_Co"/>
      <sheetName val="Company Code"/>
      <sheetName val="Product Group Code"/>
      <sheetName val="Region Code"/>
      <sheetName val="Internal Account Code"/>
      <sheetName val="FREIGHT"/>
      <sheetName val="Submission"/>
      <sheetName val="GeneralInfo"/>
      <sheetName val="Account Code (Sales, Purchase)"/>
      <sheetName val="#REF!"/>
    </sheetNames>
    <sheetDataSet>
      <sheetData sheetId="0"/>
      <sheetData sheetId="1"/>
      <sheetData sheetId="2"/>
      <sheetData sheetId="3"/>
      <sheetData sheetId="4"/>
      <sheetData sheetId="5"/>
      <sheetData sheetId="6"/>
      <sheetData sheetId="7"/>
      <sheetData sheetId="8"/>
      <sheetData sheetId="9"/>
      <sheetData sheetId="10"/>
      <sheetData sheetId="11" refreshError="1">
        <row r="2">
          <cell r="B2" t="str">
            <v>001</v>
          </cell>
          <cell r="C2" t="str">
            <v>Piano</v>
          </cell>
          <cell r="D2" t="str">
            <v>Yamaha Piano</v>
          </cell>
          <cell r="E2" t="str">
            <v>Yamaha Electric Piano</v>
          </cell>
          <cell r="F2" t="str">
            <v>1</v>
          </cell>
        </row>
        <row r="3">
          <cell r="C3">
            <v>0</v>
          </cell>
          <cell r="D3" t="str">
            <v>Disckavier Unit</v>
          </cell>
          <cell r="E3" t="str">
            <v>Disklavier Soft</v>
          </cell>
        </row>
        <row r="4">
          <cell r="C4">
            <v>0</v>
          </cell>
          <cell r="D4" t="str">
            <v>Yamaha Organ</v>
          </cell>
          <cell r="E4" t="str">
            <v>Grand Touch Piano</v>
          </cell>
        </row>
        <row r="5">
          <cell r="C5">
            <v>0</v>
          </cell>
          <cell r="D5" t="str">
            <v>Piano Accessories</v>
          </cell>
        </row>
        <row r="6">
          <cell r="B6" t="str">
            <v>018</v>
          </cell>
          <cell r="C6" t="str">
            <v>Portable Key Board</v>
          </cell>
          <cell r="D6" t="str">
            <v>Yamaha Regular Key Board</v>
          </cell>
          <cell r="E6" t="str">
            <v>Yamaha Mini-Key Board</v>
          </cell>
          <cell r="F6" t="str">
            <v>1</v>
          </cell>
        </row>
        <row r="7">
          <cell r="B7" t="str">
            <v>521</v>
          </cell>
          <cell r="C7" t="str">
            <v>Clavinova</v>
          </cell>
          <cell r="D7" t="str">
            <v>Yamaha Clavinova</v>
          </cell>
          <cell r="E7" t="str">
            <v>Yamaha Expander Module</v>
          </cell>
          <cell r="F7" t="str">
            <v>1</v>
          </cell>
        </row>
        <row r="8">
          <cell r="B8" t="str">
            <v>514</v>
          </cell>
          <cell r="C8" t="str">
            <v>Synthesizer</v>
          </cell>
          <cell r="D8" t="str">
            <v>Yamaha Digital Cbx</v>
          </cell>
          <cell r="E8" t="str">
            <v>Yamaha Combo Key-Board</v>
          </cell>
        </row>
        <row r="9">
          <cell r="B9" t="str">
            <v>003</v>
          </cell>
          <cell r="C9" t="str">
            <v>Electone</v>
          </cell>
          <cell r="D9" t="str">
            <v>Yamaha Electone</v>
          </cell>
          <cell r="F9" t="str">
            <v>1</v>
          </cell>
        </row>
        <row r="10">
          <cell r="B10" t="str">
            <v>IBO</v>
          </cell>
          <cell r="C10" t="str">
            <v>Band, Orchestra &amp; Educational Instruments</v>
          </cell>
          <cell r="D10" t="str">
            <v>Yamaha Educational Musical Instrument</v>
          </cell>
          <cell r="F10" t="str">
            <v>1</v>
          </cell>
        </row>
        <row r="11">
          <cell r="C11">
            <v>0</v>
          </cell>
          <cell r="D11" t="str">
            <v>Yamaha Harmonica</v>
          </cell>
          <cell r="E11" t="str">
            <v>Yamaha Accordion</v>
          </cell>
        </row>
        <row r="12">
          <cell r="C12">
            <v>0</v>
          </cell>
          <cell r="D12" t="str">
            <v>Yamaha Pianica</v>
          </cell>
          <cell r="E12" t="str">
            <v>Yamaha Recorder</v>
          </cell>
        </row>
        <row r="13">
          <cell r="C13">
            <v>0</v>
          </cell>
          <cell r="D13" t="str">
            <v>Yamaha Band &amp; Orchestra</v>
          </cell>
          <cell r="E13" t="str">
            <v>Band Accessories</v>
          </cell>
        </row>
        <row r="14">
          <cell r="B14" t="str">
            <v>017</v>
          </cell>
          <cell r="C14" t="str">
            <v>String/Percussion</v>
          </cell>
          <cell r="D14" t="str">
            <v xml:space="preserve">Yamaha Marimba </v>
          </cell>
          <cell r="E14" t="str">
            <v>Yamaha Timpani</v>
          </cell>
        </row>
        <row r="15">
          <cell r="C15">
            <v>0</v>
          </cell>
          <cell r="D15" t="str">
            <v>Yamaha Xylophone</v>
          </cell>
          <cell r="E15" t="str">
            <v>Yamaha Silent Violin / Cello</v>
          </cell>
        </row>
        <row r="16">
          <cell r="C16">
            <v>0</v>
          </cell>
          <cell r="D16" t="str">
            <v>Yamaha Acoustic Violin</v>
          </cell>
        </row>
        <row r="17">
          <cell r="B17" t="str">
            <v>IGD</v>
          </cell>
          <cell r="C17" t="str">
            <v>Guitar</v>
          </cell>
          <cell r="D17" t="str">
            <v>Yamaha Guitar</v>
          </cell>
          <cell r="E17" t="str">
            <v>Yamaha Effector</v>
          </cell>
        </row>
        <row r="18">
          <cell r="C18">
            <v>0</v>
          </cell>
          <cell r="D18" t="str">
            <v>Yamaha Guitar Amplifier</v>
          </cell>
        </row>
        <row r="19">
          <cell r="B19" t="str">
            <v>011</v>
          </cell>
          <cell r="C19" t="str">
            <v>Drums</v>
          </cell>
          <cell r="D19" t="str">
            <v>Yamaha Drum</v>
          </cell>
          <cell r="E19" t="str">
            <v>Yamaha Silent Drum</v>
          </cell>
        </row>
        <row r="20">
          <cell r="B20" t="str">
            <v>513</v>
          </cell>
          <cell r="C20" t="str">
            <v>Pro Audio</v>
          </cell>
          <cell r="D20" t="str">
            <v>Yamaha Pro Audio</v>
          </cell>
        </row>
        <row r="21">
          <cell r="B21" t="str">
            <v>563</v>
          </cell>
          <cell r="C21" t="str">
            <v>K.D. Parts-Ekb</v>
          </cell>
          <cell r="D21" t="str">
            <v>Electronic Musical Instrument K.D.</v>
          </cell>
          <cell r="E21" t="str">
            <v>(YMPI K.D.)</v>
          </cell>
        </row>
        <row r="22">
          <cell r="B22" t="str">
            <v>KDG</v>
          </cell>
          <cell r="C22" t="str">
            <v>K.D. Parts-Gad</v>
          </cell>
          <cell r="D22" t="str">
            <v>Gad K.D.Parts</v>
          </cell>
          <cell r="E22">
            <v>0</v>
          </cell>
        </row>
        <row r="23">
          <cell r="B23" t="str">
            <v>IPO</v>
          </cell>
          <cell r="C23" t="str">
            <v>Parts(Musical Instruments)</v>
          </cell>
          <cell r="D23" t="str">
            <v xml:space="preserve">Service Parts &amp; Spare Parts For Yamaha Musical Instruments </v>
          </cell>
          <cell r="E23">
            <v>0</v>
          </cell>
        </row>
        <row r="24">
          <cell r="B24" t="str">
            <v>058</v>
          </cell>
          <cell r="C24" t="str">
            <v>Sound Proof</v>
          </cell>
          <cell r="D24" t="str">
            <v>Silent Room</v>
          </cell>
          <cell r="E24">
            <v>0</v>
          </cell>
        </row>
        <row r="25">
          <cell r="B25" t="str">
            <v>026</v>
          </cell>
          <cell r="C25" t="str">
            <v>Music School</v>
          </cell>
          <cell r="D25" t="str">
            <v>Music School Text Books</v>
          </cell>
          <cell r="E25">
            <v>0</v>
          </cell>
        </row>
        <row r="26">
          <cell r="B26" t="str">
            <v>545</v>
          </cell>
          <cell r="C26" t="str">
            <v>English School</v>
          </cell>
          <cell r="D26" t="str">
            <v>English School Text Books</v>
          </cell>
          <cell r="E26">
            <v>0</v>
          </cell>
        </row>
        <row r="27">
          <cell r="B27" t="str">
            <v>IOM</v>
          </cell>
          <cell r="C27" t="str">
            <v>Other Musical Instruments</v>
          </cell>
          <cell r="D27" t="str">
            <v>Steinberg Products</v>
          </cell>
        </row>
        <row r="28">
          <cell r="D28" t="str">
            <v>Sound Cards</v>
          </cell>
          <cell r="E28" t="str">
            <v>Other Musical Instruments</v>
          </cell>
        </row>
        <row r="29">
          <cell r="B29" t="str">
            <v>012</v>
          </cell>
          <cell r="C29" t="str">
            <v>Audio</v>
          </cell>
          <cell r="D29" t="str">
            <v>Audio</v>
          </cell>
          <cell r="E29" t="str">
            <v>PC Audio</v>
          </cell>
        </row>
        <row r="30">
          <cell r="B30" t="str">
            <v>066</v>
          </cell>
          <cell r="C30" t="str">
            <v>Communication Materials</v>
          </cell>
          <cell r="D30" t="str">
            <v>Remote Router</v>
          </cell>
          <cell r="E30">
            <v>0</v>
          </cell>
        </row>
        <row r="31">
          <cell r="B31" t="str">
            <v>ASP</v>
          </cell>
          <cell r="C31" t="str">
            <v>Parts(Av/It Pruducts)</v>
          </cell>
          <cell r="D31" t="str">
            <v>Service Parts &amp; Spare Parts For Yamaha Av/It Products</v>
          </cell>
          <cell r="E31">
            <v>0</v>
          </cell>
        </row>
        <row r="32">
          <cell r="B32" t="str">
            <v>ILI</v>
          </cell>
          <cell r="C32" t="str">
            <v>Living Goods</v>
          </cell>
          <cell r="D32" t="str">
            <v>Living Goods</v>
          </cell>
          <cell r="E32" t="str">
            <v>Furniture</v>
          </cell>
        </row>
        <row r="33">
          <cell r="B33" t="str">
            <v>078</v>
          </cell>
          <cell r="C33" t="str">
            <v>L.S.I.</v>
          </cell>
          <cell r="D33" t="str">
            <v>L.S.I.</v>
          </cell>
          <cell r="E33">
            <v>0</v>
          </cell>
        </row>
        <row r="34">
          <cell r="B34" t="str">
            <v>060</v>
          </cell>
          <cell r="C34" t="str">
            <v>Electronic Metals</v>
          </cell>
          <cell r="D34" t="str">
            <v>Metal Products</v>
          </cell>
          <cell r="E34">
            <v>0</v>
          </cell>
        </row>
        <row r="35">
          <cell r="B35" t="str">
            <v>IRE</v>
          </cell>
          <cell r="C35" t="str">
            <v>Recreation</v>
          </cell>
          <cell r="D35" t="str">
            <v>Resort Business</v>
          </cell>
          <cell r="E35">
            <v>0</v>
          </cell>
        </row>
        <row r="36">
          <cell r="B36" t="str">
            <v>ISP</v>
          </cell>
          <cell r="C36" t="str">
            <v>Sporting Goods</v>
          </cell>
          <cell r="D36" t="str">
            <v>Yamaha Golf Club</v>
          </cell>
        </row>
        <row r="37">
          <cell r="B37" t="str">
            <v>571</v>
          </cell>
          <cell r="C37" t="str">
            <v>Car Parts</v>
          </cell>
          <cell r="D37" t="str">
            <v>Car Parts</v>
          </cell>
        </row>
        <row r="38">
          <cell r="B38" t="str">
            <v>DIV</v>
          </cell>
          <cell r="C38" t="str">
            <v>Others</v>
          </cell>
          <cell r="D38" t="str">
            <v>Yamaha Fine Technologies Products</v>
          </cell>
        </row>
        <row r="39">
          <cell r="B39" t="str">
            <v>HZ1</v>
          </cell>
          <cell r="C39" t="str">
            <v>Work In Process</v>
          </cell>
          <cell r="D39" t="str">
            <v>All Stock Of Goods In Process</v>
          </cell>
        </row>
        <row r="40">
          <cell r="B40" t="str">
            <v>HZ3</v>
          </cell>
          <cell r="C40" t="str">
            <v>Parts &amp; Raw Materials</v>
          </cell>
          <cell r="D40" t="str">
            <v xml:space="preserve">All Stock Of Parts &amp; Raw Materials </v>
          </cell>
        </row>
      </sheetData>
      <sheetData sheetId="12" refreshError="1">
        <row r="2">
          <cell r="A2" t="str">
            <v>R1</v>
          </cell>
          <cell r="B2" t="str">
            <v>JAPAN</v>
          </cell>
        </row>
        <row r="3">
          <cell r="A3" t="str">
            <v>R2</v>
          </cell>
          <cell r="B3" t="str">
            <v>NORTH AMERICA</v>
          </cell>
        </row>
        <row r="4">
          <cell r="A4" t="str">
            <v>R3</v>
          </cell>
          <cell r="B4" t="str">
            <v>EUROPE</v>
          </cell>
        </row>
        <row r="5">
          <cell r="A5" t="str">
            <v>R4</v>
          </cell>
          <cell r="B5" t="str">
            <v>OTHER EXPORT</v>
          </cell>
        </row>
      </sheetData>
      <sheetData sheetId="13"/>
      <sheetData sheetId="14" refreshError="1"/>
      <sheetData sheetId="15" refreshError="1"/>
      <sheetData sheetId="16" refreshError="1"/>
      <sheetData sheetId="17" refreshError="1"/>
      <sheetData sheetId="1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Chart2"/>
      <sheetName val="total cost"/>
      <sheetName val="base"/>
      <sheetName val="SUMMARY"/>
      <sheetName val="100"/>
      <sheetName val="110"/>
      <sheetName val="130"/>
      <sheetName val="135"/>
      <sheetName val="136"/>
      <sheetName val="140"/>
      <sheetName val="145"/>
      <sheetName val="146"/>
      <sheetName val="150"/>
      <sheetName val="160"/>
      <sheetName val="165"/>
      <sheetName val="175"/>
      <sheetName val="180"/>
      <sheetName val="Marshal"/>
      <sheetName val="MTD_Flash_Report"/>
      <sheetName val="Power"/>
      <sheetName val="MSC Product Characteristics"/>
      <sheetName val="Monat"/>
      <sheetName val="Orders"/>
      <sheetName val="Control"/>
      <sheetName val="MSC-L5"/>
      <sheetName val="AN_EL(16.0)"/>
      <sheetName val="input sheet"/>
      <sheetName val="70 China (actual incl Optimor)"/>
      <sheetName val="MASTER"/>
      <sheetName val="Trial"/>
      <sheetName val="CVR"/>
      <sheetName val="STOCKHAM TAX DATA_RAW"/>
      <sheetName val="TB"/>
      <sheetName val="BTS-L4-L5-1C"/>
      <sheetName val="GM ANALYSIS 2001"/>
      <sheetName val="KAS $"/>
      <sheetName val="Macro5"/>
      <sheetName val="Table Array"/>
      <sheetName val="monthly"/>
      <sheetName val="LIST 99"/>
      <sheetName val="DFR CT"/>
      <sheetName val="Permanent info"/>
      <sheetName val="BSliRp"/>
      <sheetName val="Input"/>
      <sheetName val="INDEX"/>
      <sheetName val="社員リスト"/>
      <sheetName val="Region Code"/>
      <sheetName val="Product Group Code"/>
      <sheetName val="Company Code"/>
      <sheetName val="Internal Account Code"/>
      <sheetName val="month"/>
      <sheetName val="#REF!"/>
      <sheetName val="Verteil.schlüssel"/>
      <sheetName val="LOOKUP"/>
      <sheetName val="Instr + GQL ORM"/>
      <sheetName val="total_cost"/>
      <sheetName val="Ex-Rate"/>
      <sheetName val="FE_1770_P1"/>
      <sheetName val="NAP"/>
      <sheetName val="IS"/>
      <sheetName val="fiscal depr(E)"/>
      <sheetName val="TAX SUMMARY"/>
      <sheetName val="ledger02"/>
      <sheetName val="GeneralInfo"/>
      <sheetName val="cov"/>
      <sheetName val="Sheet1"/>
      <sheetName val="RATE"/>
      <sheetName val="AccountChart"/>
      <sheetName val="WMSO.3"/>
      <sheetName val="WMSO.7"/>
      <sheetName val="WMSO.1"/>
      <sheetName val="Cover - Flash"/>
      <sheetName val="Parameter"/>
      <sheetName val="MSC_Product_Characteristics"/>
      <sheetName val="70_China_(actual_incl_Optimor)"/>
      <sheetName val="DFR_CT"/>
      <sheetName val="STOCKHAM_TAX_DATA_RAW"/>
      <sheetName val="AN_EL(16_0)"/>
      <sheetName val="input_sheet"/>
      <sheetName val="Permanent_info"/>
      <sheetName val="GM_ANALYSIS_2001"/>
      <sheetName val="KAS_$"/>
      <sheetName val="Table_Array"/>
      <sheetName val="Ex_Rate"/>
      <sheetName val="data (2)"/>
      <sheetName val="DATA"/>
      <sheetName val="Type"/>
      <sheetName val="PL"/>
      <sheetName val="Day"/>
      <sheetName val="KRM Cashflows by mth"/>
      <sheetName val="F1771-IV"/>
      <sheetName val="F1771-V"/>
      <sheetName val="2-asi-00"/>
      <sheetName val="Sheet2"/>
      <sheetName val="11-12"/>
      <sheetName val="Sales - Ind. Life"/>
      <sheetName val="PEMAKAIAN PAKAN &amp; OBAT"/>
      <sheetName val="DIST"/>
      <sheetName val="NCastalone"/>
      <sheetName val="TaxDat"/>
      <sheetName val="STD labor"/>
      <sheetName val="FREIGHT"/>
      <sheetName val="0220"/>
      <sheetName val="Opening"/>
      <sheetName val="TAX LIST"/>
      <sheetName val="JAN 2001"/>
      <sheetName val="OpsHighlite"/>
      <sheetName val="MPO Shit Rota"/>
      <sheetName val="All_Table"/>
      <sheetName val="Metals"/>
      <sheetName val="CA"/>
      <sheetName val="total_cost1"/>
      <sheetName val="70_China_(actual_incl_Optimor)1"/>
      <sheetName val="DFR_CT1"/>
      <sheetName val="STOCKHAM_TAX_DATA_RAW1"/>
      <sheetName val="AN_EL(16_0)1"/>
      <sheetName val="MSC_Product_Characteristics1"/>
      <sheetName val="input_sheet1"/>
      <sheetName val="Permanent_info1"/>
      <sheetName val="GM_ANALYSIS_20011"/>
      <sheetName val="KAS_$1"/>
      <sheetName val="Table_Array1"/>
      <sheetName val="TAX_SUMMARY"/>
      <sheetName val="LIST_99"/>
      <sheetName val="Instr_+_GQL_ORM"/>
      <sheetName val="fiscal_depr(E)"/>
      <sheetName val="WMSO_3"/>
      <sheetName val="WMSO_7"/>
      <sheetName val="WMSO_1"/>
      <sheetName val="Cover_-_Flash"/>
      <sheetName val="국산화"/>
      <sheetName val="Macro1"/>
      <sheetName val="BTR"/>
      <sheetName val="BGR"/>
      <sheetName val="BKS"/>
      <sheetName val="data_(2)"/>
      <sheetName val="Konstanta"/>
      <sheetName val="d_com"/>
      <sheetName val="LBR-LBRN"/>
      <sheetName val="MONTHLY PROJ GP - MAY 2004"/>
      <sheetName val="MBOPEX09 YTD"/>
      <sheetName val="M"/>
      <sheetName val="TIRE DIVISION"/>
      <sheetName val="ocean voyage"/>
      <sheetName val="Sheet5"/>
      <sheetName val="Lookup Lists"/>
      <sheetName val="Detail_FA"/>
      <sheetName val="Links"/>
      <sheetName val="Lead"/>
      <sheetName val="Movements"/>
      <sheetName val="StockCodes"/>
      <sheetName val="Irregular Income"/>
      <sheetName val="FE-1770.P1"/>
      <sheetName val="FAKTOR"/>
      <sheetName val="Mar"/>
      <sheetName val="オーダー管理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Info"/>
      <sheetName val="Marshal"/>
      <sheetName val="Depreciation-Ind"/>
      <sheetName val="Depreciation-Eng"/>
      <sheetName val="Disposal-after 95"/>
      <sheetName val="Disposal-before 1995"/>
      <sheetName val="Penambahan"/>
      <sheetName val="Addition"/>
      <sheetName val="Lampiran"/>
      <sheetName val="Attachment"/>
      <sheetName val="Art. 21"/>
      <sheetName val="Exit fiscal"/>
      <sheetName val="Entertainment"/>
      <sheetName val="Cover"/>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Company Code"/>
      <sheetName val="Internal Account Code"/>
      <sheetName val="month"/>
      <sheetName val="mat_l stock ratio store"/>
      <sheetName val="SUMMARY"/>
      <sheetName val="Region Code"/>
      <sheetName val="Product Group Code"/>
      <sheetName val="185 New"/>
      <sheetName val="#REF!"/>
      <sheetName val="Permanent info"/>
      <sheetName val="lists"/>
      <sheetName val="TP-MARKET"/>
      <sheetName val="HUB"/>
      <sheetName val="TP"/>
      <sheetName val="Ex-Rate"/>
      <sheetName val="ACT Cashflow"/>
      <sheetName val="RATE-NEW"/>
      <sheetName val="note_defect"/>
      <sheetName val="TB"/>
      <sheetName val="Account Code"/>
      <sheetName val="CH-OV"/>
      <sheetName val="Balance Sheet"/>
      <sheetName val="Income Statement"/>
      <sheetName val="Marshal -1"/>
      <sheetName val="HO Use"/>
      <sheetName val="Sheet3"/>
      <sheetName val="8-Liabilities"/>
      <sheetName val="Dbase"/>
      <sheetName val="書換え条件"/>
      <sheetName val="D1BOX原価表"/>
      <sheetName val="Sheet2"/>
      <sheetName val="corp tax"/>
      <sheetName val="6510200"/>
      <sheetName val="OH"/>
      <sheetName val="total GA per dept"/>
      <sheetName val="9"/>
      <sheetName val="CFS US-Canada CAD"/>
      <sheetName val="CFS AP-NZD (Trade Bills)"/>
      <sheetName val="Notes to BS"/>
      <sheetName val="Marshall-Kyocera final"/>
      <sheetName val="SEWA FINAL_GEDUNG_"/>
      <sheetName val="CL-SWITZ"/>
      <sheetName val="オーダー管理 (4)"/>
    </sheetNames>
    <sheetDataSet>
      <sheetData sheetId="0" refreshError="1">
        <row r="5">
          <cell r="I5" t="str">
            <v>PT KYOCERA INDONESIA</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sheetName val="Work"/>
      <sheetName val="FS"/>
      <sheetName val="Cost"/>
      <sheetName val="Asset "/>
      <sheetName val="Budget"/>
      <sheetName val="CMAdraft"/>
      <sheetName val="CMA "/>
      <sheetName val="Profit Loss"/>
      <sheetName val="Balance Sheet"/>
      <sheetName val="General Exp"/>
      <sheetName val="Analysis"/>
      <sheetName val="Present"/>
      <sheetName val="Comments"/>
      <sheetName val="TBM"/>
      <sheetName val="SUMMARY"/>
      <sheetName val="Company Code"/>
      <sheetName val="Internal Account Code"/>
      <sheetName val="month"/>
      <sheetName val="Region Code"/>
      <sheetName val="Product Group Code"/>
      <sheetName val="sapactivexlhiddensheet"/>
      <sheetName val="Parameter"/>
      <sheetName val="GeneralInfo"/>
      <sheetName val="#REF!"/>
      <sheetName val="Monthly report"/>
      <sheetName val="125円ﾃﾞｰﾀ"/>
      <sheetName val="YMP生産計画"/>
      <sheetName val="185 New"/>
      <sheetName val="オーダー管理 (4)"/>
      <sheetName val="PL"/>
      <sheetName val="FREI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業務コード"/>
      <sheetName val="表紙"/>
      <sheetName val="概要"/>
      <sheetName val="PGM処理ﾌﾛｰ"/>
      <sheetName val="業務フロー図"/>
      <sheetName val="検証"/>
      <sheetName val="選択画面定義"/>
      <sheetName val="入力画面定義"/>
      <sheetName val="出力ﾚｲｱｳﾄ定義"/>
      <sheetName val="出力項目"/>
      <sheetName val="出力項目 (2)"/>
      <sheetName val="出力項目 (3)"/>
      <sheetName val="テーブル編集要領"/>
      <sheetName val="テーブル編集要領 (2)"/>
      <sheetName val="補足資料"/>
      <sheetName val="補足資料 (2)"/>
      <sheetName val="補足資料 (3)"/>
      <sheetName val="R3⇔外部ｼｽﾃﾑ定義"/>
      <sheetName val=" I P O"/>
      <sheetName val="フリー（縦）"/>
      <sheetName val="フリー（横）"/>
      <sheetName val="Gamen3"/>
      <sheetName val="Permanent info"/>
      <sheetName val="社員リスト"/>
      <sheetName val="A"/>
      <sheetName val="Marshal"/>
      <sheetName val="worksheet"/>
      <sheetName val="選択項目一覧"/>
      <sheetName val="#REF!"/>
      <sheetName val="#REF"/>
      <sheetName val="Trial"/>
      <sheetName val="GeneralInfo"/>
      <sheetName val="SUMMARY"/>
      <sheetName val="書換え条件"/>
      <sheetName val="monthly budget"/>
      <sheetName val="処理機能記述"/>
      <sheetName val="(40)G&amp;A"/>
      <sheetName val="sapactivexlhiddensheet"/>
      <sheetName val="Company Code"/>
      <sheetName val="Internal Account Code"/>
      <sheetName val="month"/>
    </sheetNames>
    <definedNames>
      <definedName name="Select_Cat1"/>
      <definedName name="Select_Cat2"/>
      <definedName name="Select_Cat3"/>
      <definedName name="Select_RefAct"/>
      <definedName name="Select_RefOitm"/>
      <definedName name="Select_RefTbl"/>
      <definedName name="SelFileGExp"/>
      <definedName name="Update_Game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r5"/>
      <sheetName val="Input"/>
      <sheetName val="125円ﾃﾞｰﾀ"/>
      <sheetName val="Culture of Empowerment"/>
      <sheetName val="Company Code"/>
      <sheetName val="Internal Account Code"/>
      <sheetName val="month"/>
      <sheetName val="Region Code"/>
      <sheetName val="Product Group Code"/>
      <sheetName val="GeneralInfo"/>
      <sheetName val="SUMMARY"/>
      <sheetName val="Trial"/>
      <sheetName val="Final"/>
      <sheetName val="FREIGHT"/>
      <sheetName val="#REF!"/>
      <sheetName val="#REF"/>
      <sheetName val="monthly budget"/>
      <sheetName val="worksheet"/>
      <sheetName val="社員リスト"/>
      <sheetName val="オーダー管理 (4)"/>
      <sheetName val="TBM"/>
      <sheetName val="書換え条件"/>
      <sheetName val="Constants"/>
      <sheetName val="Permanent info"/>
      <sheetName val="Marshal"/>
    </sheetNames>
    <definedNames>
      <definedName name="Select_CCat1"/>
      <definedName name="Select_CCat2"/>
      <definedName name="Select_CCat3"/>
      <definedName name="Select_RefEve"/>
      <definedName name="Select_RefGamen"/>
      <definedName name="Select_RefObj"/>
      <definedName name="Select_RefOpe1"/>
      <definedName name="Select_RefOpe2"/>
      <definedName name="Select_RefOpe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heetName val="C1 NOV"/>
      <sheetName val="Trial"/>
      <sheetName val="オーダー管理 (4)"/>
      <sheetName val="GeneralInfo"/>
      <sheetName val="Culture of Empowerment"/>
      <sheetName val="#REF"/>
      <sheetName val="SUMMARY"/>
      <sheetName val="FREIGHT"/>
      <sheetName val="#REF!"/>
      <sheetName val="社員リスト"/>
      <sheetName val="MAIN時間見積り"/>
      <sheetName val="FE-1771$.P1"/>
      <sheetName val="Sheet2"/>
    </sheetNames>
    <definedNames>
      <definedName name="Select_RefTblI"/>
      <definedName name="SelFileTblExp"/>
      <definedName name="Update_Table"/>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Global Parameters)"/>
      <sheetName val="sapactivexlhiddensheet"/>
      <sheetName val="課題表"/>
      <sheetName val="Culture of Empowerment"/>
      <sheetName val="GeneralInfo"/>
      <sheetName val="#REF!"/>
      <sheetName val="#REF"/>
      <sheetName val="April"/>
      <sheetName val="Mei "/>
      <sheetName val="Juni"/>
      <sheetName val="Juli"/>
      <sheetName val=" Repair Juli"/>
      <sheetName val="Agustus"/>
      <sheetName val="SUMMARY"/>
      <sheetName val="look_up_val"/>
      <sheetName val="Trial"/>
      <sheetName val="社員リスト"/>
      <sheetName val="monthly budget"/>
    </sheetNames>
    <definedNames>
      <definedName name="Select_TBL"/>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ｼｰﾄASSY見積 "/>
      <sheetName val="SMT見積"/>
      <sheetName val="MAIN時間見積り表紙 (台瑞）"/>
      <sheetName val="MAIN時間見積り"/>
      <sheetName val="SUB時間見積り2表紙（海外）"/>
      <sheetName val="SUB時間見積り２"/>
      <sheetName val="PN時間見積り３表紙(海外）"/>
      <sheetName val="PN時間見積り３"/>
      <sheetName val="社員リスト"/>
      <sheetName val="TB"/>
      <sheetName val="課題表"/>
      <sheetName val="185 N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外部設計確認書"/>
      <sheetName val="処理概要"/>
      <sheetName val="処理機能記述"/>
      <sheetName val="別紙(IPO)"/>
      <sheetName val="別紙①"/>
      <sheetName val="別紙&lt;1&gt;"/>
      <sheetName val="画面遷移図"/>
      <sheetName val="画面レイアウト"/>
      <sheetName val="画面機能定義"/>
      <sheetName val="画面項目定義"/>
      <sheetName val="帳票レイアウト"/>
      <sheetName val="帳票項目定義"/>
      <sheetName val="関電）外部設計ブランクフォーム（IPO)"/>
      <sheetName val="Monthly report"/>
      <sheetName val="Trial"/>
      <sheetName val="TB"/>
      <sheetName val="MAIN時間見積り"/>
      <sheetName val="April"/>
      <sheetName val="Mei "/>
      <sheetName val="Juni"/>
      <sheetName val="Juli"/>
      <sheetName val=" Repair Juli"/>
      <sheetName val="Agustu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選択項目一覧"/>
      <sheetName val="Marshal"/>
      <sheetName val="Constants"/>
      <sheetName val="F1771-II"/>
      <sheetName val="F1771-III"/>
      <sheetName val="課題表"/>
      <sheetName val="仕様書PG"/>
      <sheetName val="Trial"/>
      <sheetName val="処理機能記述"/>
      <sheetName val="Basic"/>
      <sheetName val="入力規則リスト"/>
      <sheetName val="Valuation test"/>
      <sheetName val="基礎表（新工場）"/>
      <sheetName val="SUMMARY"/>
      <sheetName val="MAIN時間見積り"/>
      <sheetName val="#REF!"/>
      <sheetName val="A"/>
      <sheetName val="前期売上在庫"/>
      <sheetName val="使用物質"/>
      <sheetName val="報告書表紙"/>
      <sheetName val="DD96.1.18"/>
    </sheetNames>
    <sheetDataSet>
      <sheetData sheetId="0" refreshError="1">
        <row r="1">
          <cell r="A1" t="str">
            <v>汎用ﾓｼﾞｭｰﾙ</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1BOX原価表"/>
      <sheetName val="MAIN時間見積り"/>
      <sheetName val="選択項目一覧"/>
      <sheetName val="125円ﾃﾞｰﾀ"/>
      <sheetName val="SUMMARY"/>
      <sheetName val="A"/>
      <sheetName val="#REF!"/>
      <sheetName val="レポートレイアウト"/>
      <sheetName val="数量"/>
      <sheetName val="生産部"/>
      <sheetName val="書換え条件"/>
      <sheetName val=" 184期185期台数金額資料"/>
      <sheetName val="_184期185期台数金額資料"/>
      <sheetName val="side base"/>
      <sheetName val="lem"/>
      <sheetName val="Trial"/>
      <sheetName val="開発計画品番リスト"/>
      <sheetName val="PPH1298S"/>
      <sheetName val="表"/>
      <sheetName val="入力リスト"/>
      <sheetName val="使用物質"/>
      <sheetName val="Sheet1 (4)"/>
      <sheetName val="マスター検証内容"/>
    </sheetNames>
    <sheetDataSet>
      <sheetData sheetId="0" refreshError="1">
        <row r="6">
          <cell r="C6">
            <v>118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6">
          <cell r="C6">
            <v>210</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レポートレイアウト"/>
      <sheetName val="５月作業計画"/>
      <sheetName val="ﾍｯﾀﾞ"/>
      <sheetName val="001"/>
      <sheetName val="002"/>
      <sheetName val="表紙"/>
      <sheetName val="TABLE"/>
      <sheetName val="確認書"/>
      <sheetName val="機能 (3)"/>
      <sheetName val="機能"/>
      <sheetName val="機能 (2)"/>
      <sheetName val="遷移図"/>
      <sheetName val="IPO"/>
      <sheetName val="画面レ"/>
      <sheetName val="画面項目"/>
      <sheetName val="帳票ﾚA4"/>
      <sheetName val="帳票項目"/>
      <sheetName val="ﾃﾞｰﾀ構造図(ﾄﾘｶﾞｰ)"/>
      <sheetName val="ﾃﾞｰﾀ項目(ﾄﾘｶﾞｰ)"/>
      <sheetName val="ﾃﾞｰﾀ構造図(搬入場所)"/>
      <sheetName val="ﾃﾞｰﾀ項目(搬入場所)"/>
      <sheetName val="別紙①"/>
      <sheetName val="別紙②"/>
      <sheetName val="概要処理ﾌﾛｰ (ZJPMM078)"/>
      <sheetName val="概要処理ﾌﾛｰ (ZJPMM079)"/>
      <sheetName val="R3関連補足(ZJPMM079)"/>
      <sheetName val="概要処理ﾌﾛｰ(ZJPMM080)"/>
      <sheetName val="R3関連補足(ZJPMM080)"/>
      <sheetName val="概要処理ﾌﾛｰ (ZJPMM081) "/>
      <sheetName val="概要処理ﾌﾛｰ (ZJPMM083)"/>
      <sheetName val="概要処理ﾌﾛｰ(ZJPMM084)"/>
      <sheetName val="R3関連補足(ZJPMM084)"/>
      <sheetName val="概要処理ﾌﾛｰ(ZJPMM085)"/>
      <sheetName val="R3関連補足(ZJPMM085)"/>
      <sheetName val="概要処理ﾌﾛｰZJPMM086)"/>
      <sheetName val="概要処理ﾌﾛｰ（ZJPMM137）"/>
      <sheetName val="概要処理ﾌﾛｰ（ZJPMM137） (2)"/>
      <sheetName val="概要処理ﾌﾛｰ（ZJPMM138）"/>
      <sheetName val="概要処理ﾌﾛｰ (ZJPOMM033)"/>
      <sheetName val="R3関連画面（ZJPOMM033）"/>
      <sheetName val="概要処理ﾌﾛｰ (ZJPOMM034)"/>
      <sheetName val="R3関連画面（ZJPOMM034） "/>
      <sheetName val="概要処理ﾌﾛｰ (ZJPOMM035)"/>
      <sheetName val="概要処理ﾌﾛｰ  (ZJPOMM036)"/>
      <sheetName val="概要処理ﾌﾛｰ (ZJPOMM037)"/>
      <sheetName val="概要処理ﾌﾛｰ（ZJPOMM038）"/>
      <sheetName val="R3関連画面（ZJPOMM038）"/>
      <sheetName val="概要処理ﾌﾛｰ（ZJPOMM039）"/>
      <sheetName val="R3関連画面（ZJPOMM039)"/>
      <sheetName val="処理概要図"/>
      <sheetName val="IF-FILE"/>
      <sheetName val="IF(FILE-R3）(1)"/>
      <sheetName val="IF(FILE-R3）(2)"/>
      <sheetName val="IF(FILE-R3）(3)"/>
      <sheetName val="R3関連画面 (1)"/>
      <sheetName val="R3関連画面 (2)"/>
      <sheetName val="R3関連画面 (3)"/>
      <sheetName val="R3関連画面 (4)"/>
      <sheetName val="R3関連画面 (5)"/>
      <sheetName val="R3関連画面 (6)"/>
      <sheetName val="表紙 (2)"/>
      <sheetName val="IPO(旧版)"/>
      <sheetName val="IPO (最新版)"/>
      <sheetName val="ﾒｯｾｰｼﾞ"/>
      <sheetName val="補足"/>
      <sheetName val="処理フロー"/>
      <sheetName val="変更履歴"/>
      <sheetName val="機能構造図"/>
      <sheetName val="SP(条件指定検索)"/>
      <sheetName val="SP(発注人略称明細)"/>
      <sheetName val="SP(ｱｲﾃﾑNo明細)"/>
      <sheetName val="SP(ｱｲﾃﾑｵｰﾀﾞ明細)"/>
      <sheetName val="SP(相手先ｵｰﾀﾞ明細)"/>
      <sheetName val="SP(納入船積表示)"/>
      <sheetName val="IPO(指定条件検索)"/>
      <sheetName val="IPO(発注人略称)"/>
      <sheetName val="IPO(ｱｲﾃﾑNo)"/>
      <sheetName val="IPO(ｱｲﾃﾑｵｰﾀﾞ)"/>
      <sheetName val="IPO(相手先ｵｰﾀﾞ)"/>
      <sheetName val="IPO(納入船積表示)"/>
      <sheetName val="UT (指定条件検索)"/>
      <sheetName val="UT (発注人略称)"/>
      <sheetName val="UT (ｱｲﾃﾑNo)"/>
      <sheetName val="UT (ｱｲﾃﾑｵｰﾀﾞ)"/>
      <sheetName val="UT (相手先ｵｰﾀﾞ)"/>
      <sheetName val="UT (納入船積表示)"/>
      <sheetName val="UTﾊﾟﾀｰﾝ(初期画面)"/>
      <sheetName val="UTﾊﾟﾀｰﾝ(検索結果)"/>
      <sheetName val="ﾌﾛｰ "/>
      <sheetName val="MSG定義"/>
      <sheetName val="入力ﾁｪｯｸ (指定条件検索)"/>
      <sheetName val="入力ﾁｪｯｸ (品番明細)"/>
      <sheetName val="画面レ(指定条件検索)"/>
      <sheetName val="画面項目（指定条件検索）"/>
      <sheetName val="画面レ(発注人略称)"/>
      <sheetName val="画面項目(発注人略称)"/>
      <sheetName val="画面レ(ｱｲﾃﾑNo)"/>
      <sheetName val="画面項目(ｱｲﾃﾑNo)"/>
      <sheetName val="画面レ(ｱｲﾃﾑｵｰﾀﾞ)"/>
      <sheetName val="画面項目(ｱｲﾃﾑｵｰﾀﾞ)"/>
      <sheetName val="画面レ(相手先ｵｰﾀﾞ)"/>
      <sheetName val="画面項目(相手先ｵｰﾀﾞ)"/>
      <sheetName val="画面レ(納入船積表示)"/>
      <sheetName val="画面項目(納入船積表示)"/>
      <sheetName val="編集 (PO表示)"/>
      <sheetName val="編集 (発注人略称明細)"/>
      <sheetName val="編集 (ｱｲﾃﾑNo明細)"/>
      <sheetName val="編集 (ｱｲﾃﾑｵｰﾀﾞ明細)"/>
      <sheetName val="編集 (相手先ｵｰﾀﾞ明細)"/>
      <sheetName val="編集 (納入船積表示)"/>
      <sheetName val="編集 (発注人略称CSV)"/>
      <sheetName val="編集 (ｱｲﾃﾑNo CSV)"/>
      <sheetName val="編集 (ｱｲﾃﾑｵｰﾀﾞCSV)"/>
      <sheetName val="編集 (相手先ｵｰﾀﾞCSV)"/>
      <sheetName val="編集 (納入船積表示CSV)"/>
      <sheetName val="画面機能（条件指定検索）"/>
      <sheetName val="画面機能（品番明細）"/>
      <sheetName val="画面機能(納入船積表示)"/>
      <sheetName val="画面遷移"/>
      <sheetName val="ｵﾌﾞｼﾞｪｸﾄ"/>
      <sheetName val="編集 (ｴﾗｰ情報)"/>
      <sheetName val="別紙）ｱﾌﾟﾘﾛｸﾞ定義書"/>
      <sheetName val="SP"/>
      <sheetName val="画面項目 (一覧出力)"/>
      <sheetName val="編集 (取引NO一覧)"/>
      <sheetName val="編集 (一覧出力)"/>
      <sheetName val="編集 (一覧出力CSV)"/>
      <sheetName val="UT"/>
      <sheetName val="UTﾊﾟﾀｰﾝ"/>
      <sheetName val="入力ﾁｪｯｸ"/>
      <sheetName val="画面機能"/>
      <sheetName val="文書履歴"/>
      <sheetName val="画面フロー"/>
      <sheetName val="入出力定義"/>
      <sheetName val="エラー処理定義"/>
      <sheetName val="メッセージ一覧"/>
      <sheetName val="権限制御定義"/>
      <sheetName val="画面定義"/>
      <sheetName val="画面レイアウト"/>
      <sheetName val="補足事項"/>
      <sheetName val="補足事項区分"/>
      <sheetName val="kna1"/>
      <sheetName val="knb1"/>
      <sheetName val="テストデータ記述2"/>
      <sheetName val="Sheet1"/>
      <sheetName val="Sheet2"/>
      <sheetName val="Sheet3"/>
      <sheetName val="販売"/>
      <sheetName val="物流"/>
      <sheetName val="購買"/>
      <sheetName val="生産1"/>
      <sheetName val="生産2"/>
      <sheetName val="テスト仕様書"/>
      <sheetName val="棚卸資産記入帳実績明細テーブル"/>
      <sheetName val="預け預り品記入帳実績明細テーブル"/>
      <sheetName val="【最新】テストコンディションシート"/>
      <sheetName val="参考1"/>
      <sheetName val="テスト対象機能一覧（参照用）"/>
      <sheetName val="テスト対象プロセス一覧（参照用）"/>
      <sheetName val="【旧】テストコンディションシート"/>
      <sheetName val="F00_機能表紙"/>
      <sheetName val="F02_基本仕様"/>
      <sheetName val="F03_アドオン機能詳細"/>
      <sheetName val="F06_画面・帳票遷移"/>
      <sheetName val="F07_帳票レイアウト(000)"/>
      <sheetName val="F07_帳票レイアウト(001-1)"/>
      <sheetName val="F08_帳票項目定義(001-1)"/>
      <sheetName val="F13_補足説明"/>
      <sheetName val="F16_汎用モジュール定義"/>
      <sheetName val="TìÆvæ"/>
      <sheetName val="|_gCAEg"/>
      <sheetName val="表紙  "/>
      <sheetName val="承認票"/>
      <sheetName val="単体ﾃｽﾄ定義書"/>
      <sheetName val="ヘッダー"/>
      <sheetName val="統合決定表"/>
      <sheetName val="cdhdr.einkbeleg.2005.12.12.aa"/>
      <sheetName val="CDPOS.1"/>
      <sheetName val="Sheet4"/>
      <sheetName val="ekpo"/>
      <sheetName val="‚TŒŽì‹ÆŒv‰æ"/>
      <sheetName val="ƒŒƒ|_ƒgƒŒƒCƒAƒEƒg"/>
      <sheetName val="|[gCAEg"/>
      <sheetName val="ƒŒƒ|[ƒgƒŒƒCƒAƒEƒg"/>
      <sheetName val="ocean voyage"/>
      <sheetName val="Trial"/>
      <sheetName val="9"/>
      <sheetName val="MAIN時間見積り"/>
      <sheetName val="A"/>
      <sheetName val="選択項目一覧"/>
      <sheetName val="SUMMARY"/>
      <sheetName val="入力規則リスト"/>
      <sheetName val="表紙 "/>
      <sheetName val="更新履歴"/>
      <sheetName val="共通定義"/>
      <sheetName val="ﾕｰｻﾞEXIT(1)"/>
      <sheetName val="(ﾍｯﾀﾞ)"/>
      <sheetName val="(概要)"/>
      <sheetName val="(ﾕｰｻﾞ文書)"/>
      <sheetName val="(ｷｰﾜｰﾄﾞ)"/>
      <sheetName val="(その他)"/>
      <sheetName val="必要トランザクション一覧"/>
      <sheetName val="捺印用表紙"/>
      <sheetName val="改訂履歴"/>
      <sheetName val="作成物管理表"/>
      <sheetName val="機能概要"/>
      <sheetName val="機能補足"/>
      <sheetName val="画面項目定義"/>
      <sheetName val="帳票レイアウト(132)"/>
      <sheetName val="SVF・RM帳票出力定義"/>
      <sheetName val="帳票レイアウト"/>
      <sheetName val="帳票項目定義"/>
      <sheetName val="処理記述"/>
      <sheetName val="補足説明"/>
      <sheetName val="翻訳"/>
      <sheetName val="ヘッダ"/>
      <sheetName val="3_ステージング機能定義書（処理概要）"/>
      <sheetName val="4_ステージング機能定義書（処理フロー）"/>
      <sheetName val="6_ステージング機能定義書（項目対比表）"/>
      <sheetName val="エビデンス(単一価格データ)"/>
      <sheetName val="job一覧"/>
      <sheetName val="原紙"/>
      <sheetName val="SHOT(001)"/>
      <sheetName val="SHOT(002)"/>
      <sheetName val="SHOT(003)"/>
      <sheetName val="SHOT(004)"/>
      <sheetName val="SHOT(005)"/>
      <sheetName val="SHOT(006)"/>
      <sheetName val="SHOT(007)"/>
      <sheetName val="SHOT(008)"/>
      <sheetName val="SHOT(009)"/>
      <sheetName val="SHOT(010)"/>
      <sheetName val="SHOT(011)"/>
      <sheetName val="SHOT(012)"/>
      <sheetName val="SHOT(013)"/>
      <sheetName val="SHOT(014)"/>
      <sheetName val="SHOT(015)"/>
      <sheetName val="SHOT(016)"/>
      <sheetName val="SHOT(017)"/>
      <sheetName val="SHOT(018)"/>
      <sheetName val="SHOT(019)"/>
      <sheetName val="SHOT(020)"/>
      <sheetName val="SHOT(021)"/>
      <sheetName val="SHOT(022)"/>
      <sheetName val="SHOT(023)"/>
      <sheetName val="SHOT(024)"/>
      <sheetName val="SHOT(025)"/>
      <sheetName val="SHOT(026)"/>
      <sheetName val="SHOT(027)"/>
      <sheetName val="SHOT(028)"/>
      <sheetName val="SHOT(029)"/>
      <sheetName val="SHOT(030)"/>
      <sheetName val="SHOT(031)"/>
      <sheetName val="SHOT(032)"/>
      <sheetName val="SHOT(033)"/>
      <sheetName val="SHOT(034)"/>
      <sheetName val="SHOT(035)"/>
      <sheetName val="ヘッダ (2)"/>
      <sheetName val="SHOT(036)"/>
      <sheetName val="SHOT(037)"/>
      <sheetName val="SHOT(038)"/>
      <sheetName val="SHOT(039)"/>
      <sheetName val="SHOT(040)"/>
      <sheetName val="SHOT(041)"/>
      <sheetName val="SHOT(042)"/>
      <sheetName val="SHOT(043)"/>
      <sheetName val="SHOT(044)"/>
      <sheetName val="SHOT(45)"/>
      <sheetName val="SHOT(046)"/>
      <sheetName val="SHOT(047)"/>
      <sheetName val="SHOT(048)"/>
      <sheetName val="SHOT(049)"/>
      <sheetName val="SHOT(050-1)"/>
      <sheetName val="SHOT(050-2)"/>
      <sheetName val="SHOT(050-3)"/>
      <sheetName val="SHOT(051)"/>
      <sheetName val="SHOT(052)"/>
      <sheetName val="ヘッダ (3)"/>
      <sheetName val="SHOT(053)"/>
      <sheetName val="SHOT(054)"/>
      <sheetName val="SHOT(055)"/>
      <sheetName val="SHOT(056)"/>
      <sheetName val="SHOT(057)"/>
      <sheetName val="SHOT(058)"/>
      <sheetName val="ヘッダ (4)"/>
      <sheetName val="内部機能定義"/>
      <sheetName val="IPOﾀﾞｲｱｸﾞﾗﾑ"/>
      <sheetName val="（ﾍｯﾀﾞ）"/>
      <sheetName val="(20021209退避)内部機能定義"/>
      <sheetName val="(20021209退避)IPOﾀﾞｲｱｸﾞﾗﾑ"/>
      <sheetName val="画面定義 (2)"/>
      <sheetName val="画面レイアウト (2)"/>
      <sheetName val="改版履歴"/>
      <sheetName val="データ項目一覧"/>
      <sheetName val="ネーミング"/>
      <sheetName val="コントロール"/>
      <sheetName val="リストデータ設定シート"/>
      <sheetName val="レポートレイアウ⃈"/>
      <sheetName val="現行"/>
      <sheetName val="改善案"/>
      <sheetName val="画面"/>
      <sheetName val="TSBFTPF"/>
      <sheetName val="開始送信"/>
      <sheetName val="終了送信"/>
      <sheetName val="停止送信"/>
      <sheetName val="終了取得"/>
      <sheetName val="処理概要"/>
      <sheetName val="処理詳細"/>
      <sheetName val="項目移送"/>
      <sheetName val="生産部"/>
      <sheetName val="従業員元データ"/>
      <sheetName val="課題表"/>
      <sheetName val="Constants"/>
      <sheetName val="処理機能記述"/>
      <sheetName val="社員リスト"/>
      <sheetName val="#REF!"/>
      <sheetName val="?????????"/>
      <sheetName val="_________"/>
      <sheetName val="185 New"/>
      <sheetName val="FE-1770-I"/>
      <sheetName val="FE-1770.P1"/>
      <sheetName val="FE-1770-II"/>
      <sheetName val="FREIGHT"/>
      <sheetName val="General"/>
      <sheetName val="SEWA FINAL_GEDUNG_"/>
      <sheetName val="brand cost"/>
      <sheetName val="Performance I"/>
      <sheetName val="Performance II"/>
      <sheetName val="Marsh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refreshError="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書換え条件"/>
      <sheetName val="Chess単価入力"/>
      <sheetName val="未設定単価"/>
      <sheetName val="加工工数入力"/>
      <sheetName val="書換え構成"/>
      <sheetName val="SMILE構成"/>
      <sheetName val="Chess単価"/>
      <sheetName val="処理"/>
      <sheetName val="工数"/>
      <sheetName val="単価"/>
      <sheetName val="ﾏﾆｭｱﾙ"/>
      <sheetName val="レポートレイアウト"/>
      <sheetName val="125円ﾃﾞｰﾀ"/>
      <sheetName val="D1BOX原価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5円ﾃﾞｰﾀ"/>
      <sheetName val="選択項目一覧"/>
      <sheetName val="MAIN時間見積り"/>
      <sheetName val="レポートレイアウト"/>
      <sheetName val="処理機能記述"/>
      <sheetName val="生産部"/>
      <sheetName val="従業員元データ"/>
      <sheetName val="入力規則リスト"/>
      <sheetName val="数量"/>
      <sheetName val="業務コード"/>
      <sheetName val="Sheet1"/>
      <sheetName val="業務計画"/>
      <sheetName val="DD96.1.18"/>
      <sheetName val="使用物質"/>
    </sheetNames>
    <sheetDataSet>
      <sheetData sheetId="0" refreshError="1">
        <row r="119">
          <cell r="E119">
            <v>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indexed="14"/>
  </sheetPr>
  <dimension ref="A1:U59"/>
  <sheetViews>
    <sheetView view="pageBreakPreview" topLeftCell="A14" zoomScale="75" zoomScaleNormal="75" workbookViewId="0">
      <selection activeCell="B31" sqref="B31"/>
    </sheetView>
  </sheetViews>
  <sheetFormatPr defaultColWidth="9.1796875" defaultRowHeight="12.5"/>
  <cols>
    <col min="1" max="1" width="10.1796875" style="4" customWidth="1"/>
    <col min="2" max="2" width="25.54296875" style="4" customWidth="1"/>
    <col min="3" max="3" width="10.81640625" style="4" customWidth="1"/>
    <col min="4" max="4" width="10.1796875" style="4" customWidth="1"/>
    <col min="5" max="5" width="10.81640625" style="4" customWidth="1"/>
    <col min="6" max="6" width="11.453125" style="65" customWidth="1"/>
    <col min="7" max="7" width="13.54296875" style="65" customWidth="1"/>
    <col min="8" max="8" width="7.453125" style="4" customWidth="1"/>
    <col min="9" max="9" width="11.54296875" style="4" customWidth="1"/>
    <col min="10" max="10" width="12" style="65" customWidth="1"/>
    <col min="11" max="11" width="11.54296875" style="65" customWidth="1"/>
    <col min="12" max="12" width="0.1796875" style="4" hidden="1" customWidth="1"/>
    <col min="13" max="13" width="8.81640625" style="4" customWidth="1"/>
    <col min="14" max="14" width="2.54296875" style="4" customWidth="1"/>
    <col min="15" max="15" width="4.81640625" style="4" hidden="1" customWidth="1"/>
    <col min="16" max="16" width="8.81640625" style="4" customWidth="1"/>
    <col min="17" max="17" width="2.54296875" style="4" customWidth="1"/>
    <col min="18" max="18" width="5.81640625" style="4" hidden="1" customWidth="1"/>
    <col min="19" max="19" width="13" style="4" customWidth="1"/>
    <col min="20" max="20" width="9.1796875" style="4" hidden="1" customWidth="1"/>
    <col min="21" max="21" width="10.81640625" style="5" customWidth="1"/>
    <col min="22" max="22" width="9.1796875" style="4" bestFit="1"/>
    <col min="23" max="16384" width="9.1796875" style="4"/>
  </cols>
  <sheetData>
    <row r="1" spans="1:21" hidden="1">
      <c r="A1" s="3"/>
      <c r="B1" s="3"/>
    </row>
    <row r="2" spans="1:21" hidden="1"/>
    <row r="3" spans="1:21" ht="20" hidden="1">
      <c r="A3" s="6" t="s">
        <v>42</v>
      </c>
      <c r="B3" s="6"/>
      <c r="C3" s="6"/>
      <c r="D3" s="6"/>
      <c r="E3" s="6"/>
      <c r="F3" s="66"/>
      <c r="G3" s="66"/>
      <c r="H3" s="6"/>
      <c r="I3" s="6"/>
      <c r="J3" s="66"/>
      <c r="K3" s="66"/>
      <c r="L3" s="6"/>
      <c r="M3" s="6"/>
      <c r="N3" s="6"/>
      <c r="O3" s="6"/>
      <c r="P3" s="6"/>
      <c r="Q3" s="6"/>
      <c r="R3" s="6"/>
      <c r="S3" s="6"/>
      <c r="T3" s="6"/>
      <c r="U3" s="7"/>
    </row>
    <row r="4" spans="1:21" ht="3.75" hidden="1" customHeight="1"/>
    <row r="5" spans="1:21" hidden="1">
      <c r="A5" s="4" t="s">
        <v>43</v>
      </c>
      <c r="H5" s="8" t="s">
        <v>44</v>
      </c>
      <c r="I5" s="9">
        <f ca="1">TODAY()</f>
        <v>44826</v>
      </c>
      <c r="J5" s="79"/>
      <c r="K5" s="72"/>
      <c r="L5" s="8"/>
      <c r="M5" s="8"/>
      <c r="N5" s="8"/>
      <c r="O5" s="8"/>
      <c r="P5" s="8"/>
      <c r="Q5" s="8"/>
      <c r="R5" s="8"/>
      <c r="S5" s="8"/>
      <c r="T5" s="8"/>
    </row>
    <row r="6" spans="1:21" ht="13" hidden="1">
      <c r="A6" s="10" t="s">
        <v>45</v>
      </c>
      <c r="B6" s="11"/>
      <c r="C6" s="12"/>
      <c r="D6" s="10"/>
      <c r="E6" s="11"/>
      <c r="F6" s="80" t="s">
        <v>46</v>
      </c>
      <c r="G6" s="73"/>
      <c r="H6" s="13" t="s">
        <v>47</v>
      </c>
      <c r="I6" s="14"/>
      <c r="J6" s="80" t="s">
        <v>48</v>
      </c>
      <c r="K6" s="73"/>
      <c r="L6" s="15"/>
      <c r="M6" s="15"/>
      <c r="N6" s="16"/>
      <c r="O6" s="15"/>
      <c r="P6" s="15"/>
      <c r="Q6" s="15"/>
      <c r="R6" s="15"/>
      <c r="S6" s="17"/>
      <c r="T6" s="17"/>
      <c r="U6" s="18"/>
    </row>
    <row r="7" spans="1:21" ht="13" hidden="1">
      <c r="A7" s="26"/>
      <c r="B7" s="20"/>
      <c r="C7" s="21"/>
      <c r="D7" s="22" t="s">
        <v>49</v>
      </c>
      <c r="E7" s="23"/>
      <c r="F7" s="81" t="s">
        <v>50</v>
      </c>
      <c r="G7" s="67"/>
      <c r="H7" s="22" t="s">
        <v>51</v>
      </c>
      <c r="I7" s="24"/>
      <c r="J7" s="81" t="s">
        <v>52</v>
      </c>
      <c r="K7" s="67"/>
      <c r="L7" s="23"/>
      <c r="M7" s="23"/>
      <c r="N7" s="22" t="s">
        <v>53</v>
      </c>
      <c r="O7" s="23"/>
      <c r="P7" s="23"/>
      <c r="Q7" s="23"/>
      <c r="R7" s="23"/>
      <c r="S7" s="23"/>
      <c r="T7" s="23"/>
      <c r="U7" s="25"/>
    </row>
    <row r="8" spans="1:21" hidden="1">
      <c r="A8" s="26"/>
      <c r="B8" s="20"/>
      <c r="C8" s="21"/>
      <c r="D8" s="19"/>
      <c r="E8" s="20"/>
      <c r="F8" s="82"/>
      <c r="G8" s="68"/>
      <c r="H8" s="19"/>
      <c r="I8" s="21"/>
      <c r="J8" s="82"/>
      <c r="K8" s="74"/>
      <c r="L8" s="20"/>
      <c r="M8" s="12"/>
      <c r="N8" s="20"/>
      <c r="O8" s="20"/>
      <c r="P8" s="20"/>
      <c r="Q8" s="20"/>
      <c r="R8" s="20"/>
      <c r="S8" s="27"/>
      <c r="T8" s="27"/>
      <c r="U8" s="28"/>
    </row>
    <row r="9" spans="1:21" hidden="1">
      <c r="A9" s="26"/>
      <c r="B9" s="20"/>
      <c r="C9" s="21"/>
      <c r="D9" s="19" t="s">
        <v>54</v>
      </c>
      <c r="E9" s="20"/>
      <c r="F9" s="82" t="s">
        <v>55</v>
      </c>
      <c r="G9" s="68"/>
      <c r="H9" s="19" t="s">
        <v>56</v>
      </c>
      <c r="I9" s="21"/>
      <c r="J9" s="82" t="s">
        <v>57</v>
      </c>
      <c r="K9" s="75"/>
      <c r="L9" s="20"/>
      <c r="M9" s="21"/>
      <c r="N9" s="20" t="s">
        <v>58</v>
      </c>
      <c r="O9" s="20"/>
      <c r="P9" s="20"/>
      <c r="Q9" s="20"/>
      <c r="R9" s="20"/>
      <c r="S9" s="20"/>
      <c r="T9" s="20"/>
      <c r="U9" s="29"/>
    </row>
    <row r="10" spans="1:21" hidden="1">
      <c r="A10" s="26"/>
      <c r="B10" s="20"/>
      <c r="C10" s="21"/>
      <c r="D10" s="19" t="s">
        <v>59</v>
      </c>
      <c r="E10" s="20"/>
      <c r="F10" s="82"/>
      <c r="G10" s="68"/>
      <c r="H10" s="30"/>
      <c r="I10" s="31"/>
      <c r="J10" s="82"/>
      <c r="K10" s="75"/>
      <c r="L10" s="20"/>
      <c r="M10" s="21"/>
      <c r="N10" s="20"/>
      <c r="O10" s="20"/>
      <c r="P10" s="20"/>
      <c r="Q10" s="20"/>
      <c r="R10" s="20"/>
      <c r="S10" s="20"/>
      <c r="T10" s="20"/>
      <c r="U10" s="29"/>
    </row>
    <row r="11" spans="1:21" ht="13" hidden="1">
      <c r="A11" s="26"/>
      <c r="B11" s="20"/>
      <c r="C11" s="21"/>
      <c r="D11" s="32"/>
      <c r="E11" s="33"/>
      <c r="F11" s="82" t="s">
        <v>60</v>
      </c>
      <c r="G11" s="68"/>
      <c r="H11" s="19" t="s">
        <v>61</v>
      </c>
      <c r="I11" s="21"/>
      <c r="J11" s="82" t="s">
        <v>62</v>
      </c>
      <c r="K11" s="75"/>
      <c r="L11" s="20"/>
      <c r="M11" s="21"/>
      <c r="N11" s="20" t="s">
        <v>63</v>
      </c>
      <c r="O11" s="20"/>
      <c r="P11" s="20"/>
      <c r="Q11" s="20"/>
      <c r="R11" s="20"/>
      <c r="S11" s="20"/>
      <c r="T11" s="20"/>
      <c r="U11" s="29"/>
    </row>
    <row r="12" spans="1:21" hidden="1">
      <c r="A12" s="34" t="s">
        <v>64</v>
      </c>
      <c r="B12" s="20"/>
      <c r="C12" s="21"/>
      <c r="D12" s="19" t="s">
        <v>65</v>
      </c>
      <c r="E12" s="20"/>
      <c r="F12" s="82"/>
      <c r="G12" s="68"/>
      <c r="H12" s="19"/>
      <c r="I12" s="21"/>
      <c r="J12" s="82"/>
      <c r="K12" s="75"/>
      <c r="L12" s="20"/>
      <c r="M12" s="21"/>
      <c r="N12" s="20"/>
      <c r="O12" s="20"/>
      <c r="P12" s="20"/>
      <c r="Q12" s="20"/>
      <c r="R12" s="20"/>
      <c r="S12" s="20"/>
      <c r="T12" s="20"/>
      <c r="U12" s="29"/>
    </row>
    <row r="13" spans="1:21" hidden="1">
      <c r="A13" s="19"/>
      <c r="B13" s="20"/>
      <c r="C13" s="21"/>
      <c r="D13" s="19" t="s">
        <v>66</v>
      </c>
      <c r="E13" s="20"/>
      <c r="F13" s="82"/>
      <c r="G13" s="68"/>
      <c r="H13" s="19"/>
      <c r="I13" s="21"/>
      <c r="J13" s="82"/>
      <c r="K13" s="75"/>
      <c r="L13" s="20"/>
      <c r="M13" s="21"/>
      <c r="N13" s="20"/>
      <c r="O13" s="20"/>
      <c r="P13" s="20"/>
      <c r="Q13" s="20"/>
      <c r="R13" s="20"/>
      <c r="S13" s="20"/>
      <c r="T13" s="20"/>
      <c r="U13" s="29"/>
    </row>
    <row r="14" spans="1:21">
      <c r="A14" s="134"/>
      <c r="B14" s="135"/>
      <c r="C14" s="135"/>
      <c r="D14" s="136"/>
      <c r="E14" s="136"/>
      <c r="F14" s="137"/>
      <c r="G14" s="137"/>
      <c r="H14" s="136"/>
      <c r="I14" s="136"/>
      <c r="J14" s="137"/>
      <c r="K14" s="137"/>
      <c r="L14" s="134"/>
      <c r="M14" s="134"/>
      <c r="N14" s="134"/>
      <c r="O14" s="134"/>
      <c r="P14" s="134"/>
      <c r="Q14" s="134"/>
      <c r="R14" s="134"/>
      <c r="S14" s="134"/>
      <c r="T14" s="134"/>
      <c r="U14" s="138"/>
    </row>
    <row r="15" spans="1:21">
      <c r="A15" s="1020" t="s">
        <v>67</v>
      </c>
      <c r="B15" s="1020"/>
      <c r="C15" s="139"/>
      <c r="D15" s="136"/>
      <c r="E15" s="136"/>
      <c r="F15" s="137"/>
      <c r="G15" s="137"/>
      <c r="H15" s="136"/>
      <c r="I15" s="136"/>
      <c r="J15" s="137"/>
      <c r="K15" s="137"/>
      <c r="L15" s="134"/>
      <c r="M15" s="134"/>
      <c r="N15" s="134"/>
      <c r="O15" s="134"/>
      <c r="P15" s="134"/>
      <c r="Q15" s="134"/>
      <c r="R15" s="134"/>
      <c r="S15" s="134"/>
      <c r="T15" s="134"/>
      <c r="U15" s="138"/>
    </row>
    <row r="16" spans="1:21" ht="14">
      <c r="A16" s="1021"/>
      <c r="B16" s="1020"/>
      <c r="C16" s="142"/>
      <c r="D16" s="141"/>
      <c r="E16" s="141"/>
      <c r="F16" s="143"/>
      <c r="G16" s="143"/>
      <c r="H16" s="141"/>
      <c r="I16" s="141"/>
      <c r="J16" s="143"/>
      <c r="K16" s="143"/>
      <c r="L16" s="141"/>
      <c r="M16" s="141"/>
      <c r="N16" s="141"/>
      <c r="O16" s="141"/>
      <c r="P16" s="141"/>
      <c r="Q16" s="141"/>
      <c r="R16" s="141"/>
      <c r="S16" s="141"/>
      <c r="T16" s="141"/>
      <c r="U16" s="140"/>
    </row>
    <row r="17" spans="1:21" ht="15.5">
      <c r="A17" s="118"/>
      <c r="B17" s="145" t="s">
        <v>68</v>
      </c>
      <c r="C17" s="156" t="s">
        <v>69</v>
      </c>
      <c r="D17" s="157" t="s">
        <v>70</v>
      </c>
      <c r="E17" s="105"/>
      <c r="F17" s="153" t="s">
        <v>71</v>
      </c>
      <c r="G17" s="153" t="s">
        <v>72</v>
      </c>
      <c r="H17" s="154" t="s">
        <v>73</v>
      </c>
      <c r="I17" s="119"/>
      <c r="J17" s="149" t="s">
        <v>74</v>
      </c>
      <c r="K17" s="150" t="s">
        <v>75</v>
      </c>
      <c r="L17" s="121"/>
      <c r="M17" s="122"/>
      <c r="N17" s="122"/>
      <c r="O17" s="122"/>
      <c r="P17" s="122"/>
      <c r="Q17" s="122"/>
      <c r="R17" s="122"/>
      <c r="S17" s="121"/>
      <c r="T17" s="121"/>
      <c r="U17" s="147" t="s">
        <v>76</v>
      </c>
    </row>
    <row r="18" spans="1:21" ht="14">
      <c r="A18" s="90"/>
      <c r="B18" s="144"/>
      <c r="C18" s="148" t="str">
        <f>IF(D18="","",VLOOKUP(B18,Data!$B$5:$L$319,2,FALSE))</f>
        <v/>
      </c>
      <c r="D18" s="155"/>
      <c r="E18" s="92"/>
      <c r="F18" s="148" t="str">
        <f>IF(D18="","",VLOOKUP(B18,Data!$B$5:$L$319,11,FALSE))</f>
        <v/>
      </c>
      <c r="G18" s="151" t="str">
        <f t="shared" ref="G18:G47" si="0">IF(D18&gt;0,D18*F18,"-")</f>
        <v>-</v>
      </c>
      <c r="H18" s="152" t="str">
        <f>IF(D18="","",VLOOKUP(B18,Data!$B$5:$D$319,3,FALSE))</f>
        <v/>
      </c>
      <c r="I18" s="93" t="str">
        <f>IF(D18="","",VLOOKUP(B18,Data!$B$5:$M$319,12,FALSE))</f>
        <v/>
      </c>
      <c r="J18" s="148" t="str">
        <f>IF(D18="","",VLOOKUP(B18,Data!$B$5:$E$319,4,FALSE)*D18)</f>
        <v/>
      </c>
      <c r="K18" s="148" t="str">
        <f>IF(D18="","",VLOOKUP(B18,Data!$B$5:$F$319,5,FALSE)*D18)</f>
        <v/>
      </c>
      <c r="L18" s="95" t="e">
        <f>IF(B18=Data!B15,Data!G15,(IF(B18=Data!B17,Data!G17,(IF(B18=Data!B20,Data!G20,(IF(B18=Data!B26,Data!G26,(IF(B18=Data!B28,Data!G28,(IF(B18=Data!B48,Data!G48,(IF(B18=Data!B50,Data!G50,(IF(B18=Data!#REF!,Data!#REF!,Data!#REF!)))))))))))))))&amp;IF(B18=Data!#REF!,Data!#REF!,(IF(B18=Data!#REF!,Data!#REF!,(IF(B18=Data!#REF!,Data!#REF!,(IF(B18=Data!#REF!,Data!#REF!,(IF(B18=Data!#REF!,Data!#REF!,(IF(B18=Data!#REF!,Data!G814,(IF(B18=Data!#REF!,Data!#REF!,(IF(B18=Data!#REF!,Data!#REF!,Data!#REF!)))))))))))))))&amp;IF(B18=Data!#REF!,Data!#REF!,(IF(B18=Data!#REF!,Data!#REF!,(IF(B18=Data!#REF!,Data!#REF!,(IF(B18=Data!#REF!,Data!#REF!,(IF(B18=Data!#REF!,Data!#REF!,Data!#REF!)))))))))</f>
        <v>#REF!</v>
      </c>
      <c r="M18" s="96"/>
      <c r="N18" s="97"/>
      <c r="O18" s="98" t="e">
        <f>IF(B18=Data!B15,Data!H15,(IF(B18=Data!B17,Data!H17,(IF(B18=Data!B20,Data!H20,(IF(B18=Data!B26,Data!H26,(IF(B18=Data!B28,Data!H28,(IF(B18=Data!B48,Data!H48,(IF(B18=Data!B50,Data!H50,(IF(B18=Data!#REF!,Data!#REF!,Data!#REF!)))))))))))))))&amp;IF(B18=Data!#REF!,Data!#REF!,(IF(B18=Data!#REF!,Data!#REF!,(IF(B18=Data!#REF!,Data!#REF!,(IF(B18=Data!#REF!,Data!#REF!,(IF(B18=Data!#REF!,Data!#REF!,(IF(B18=Data!#REF!,Data!H814,(IF(B18=Data!#REF!,Data!#REF!,(IF(B18=Data!#REF!,Data!#REF!,Data!#REF!)))))))))))))))&amp;IF(B18=Data!#REF!,Data!#REF!,(IF(B18=Data!#REF!,Data!#REF!,(IF(B18=Data!#REF!,Data!#REF!,(IF(B18=Data!#REF!,Data!#REF!,(IF(B18=Data!#REF!,Data!#REF!,Data!#REF!)))))))))</f>
        <v>#REF!</v>
      </c>
      <c r="P18" s="97"/>
      <c r="Q18" s="97"/>
      <c r="R18" s="98" t="e">
        <f>IF(B18=Data!B15,Data!I15,(IF(B18=Data!B17,Data!I17,(IF(B18=Data!B20,Data!I20,(IF(B18=Data!B26,Data!I26,(IF(B18=Data!B28,Data!I28,(IF(B18=Data!B48,Data!I48,(IF(B18=Data!B50,Data!I50,(IF(B18=Data!#REF!,Data!#REF!,Data!#REF!)))))))))))))))&amp;IF(B18=Data!#REF!,Data!#REF!,(IF(B18=Data!#REF!,Data!#REF!,(IF(B18=Data!#REF!,Data!#REF!,(IF(B18=Data!#REF!,Data!#REF!,(IF(B18=Data!#REF!,Data!#REF!,(IF(B18=Data!#REF!,Data!I814,(IF(B18=Data!#REF!,Data!#REF!,(IF(B18=Data!#REF!,Data!#REF!,Data!#REF!)))))))))))))))&amp;IF(B18=Data!#REF!,Data!#REF!,(IF(B18=Data!#REF!,Data!#REF!,(IF(B18=Data!#REF!,Data!#REF!,(IF(B18=Data!#REF!,Data!#REF!,(IF(B18=Data!#REF!,Data!#REF!,Data!#REF!)))))))))</f>
        <v>#REF!</v>
      </c>
      <c r="S18" s="99"/>
      <c r="T18" s="98" t="e">
        <f>IF(B18=Data!B15,Data!J15,(IF(B18=Data!B17,Data!J17,(IF(B18=Data!B20,Data!J20,(IF(B18=Data!B26,Data!J26,(IF(B18=Data!B28,Data!J28,(IF(B18=Data!B48,Data!J48,(IF(B18=Data!B50,Data!J50,(IF(B18=Data!#REF!,Data!#REF!,Data!#REF!)))))))))))))))&amp;IF(B18=Data!#REF!,Data!#REF!,(IF(B18=Data!#REF!,Data!#REF!,(IF(B18=Data!#REF!,Data!#REF!,(IF(B18=Data!#REF!,Data!#REF!,(IF(B18=Data!#REF!,Data!#REF!,(IF(B18=Data!#REF!,Data!J814,(IF(B18=Data!#REF!,Data!#REF!,(IF(B18=Data!#REF!,Data!#REF!,Data!#REF!)))))))))))))))&amp;IF(B18=Data!#REF!,Data!#REF!,(IF(B18=Data!#REF!,Data!#REF!,(IF(B18=Data!#REF!,Data!#REF!,(IF(B18=Data!#REF!,Data!#REF!,(IF(B18=Data!#REF!,Data!#REF!,Data!#REF!)))))))))</f>
        <v>#REF!</v>
      </c>
      <c r="U18" s="146" t="str">
        <f>IF(D18="","",VLOOKUP(B18,Data!$B$5:$J$319,9,FALSE)*D18)</f>
        <v/>
      </c>
    </row>
    <row r="19" spans="1:21" ht="14">
      <c r="A19" s="128"/>
      <c r="B19" s="91"/>
      <c r="C19" s="124" t="str">
        <f>IF(D19="","",VLOOKUP(B19,Data!$B$5:$L$319,2,FALSE))</f>
        <v/>
      </c>
      <c r="D19" s="92"/>
      <c r="E19" s="92"/>
      <c r="F19" s="124" t="str">
        <f>IF(D19="","",VLOOKUP(B19,Data!$B$5:$L$319,11,FALSE))</f>
        <v/>
      </c>
      <c r="G19" s="95" t="str">
        <f t="shared" si="0"/>
        <v>-</v>
      </c>
      <c r="H19" s="93" t="str">
        <f>IF(D19="","",VLOOKUP(B19,Data!$B$5:$D$319,3,FALSE))</f>
        <v/>
      </c>
      <c r="I19" s="93" t="str">
        <f>IF(D19="","",VLOOKUP(B19,Data!$B$5:$M$319,12,FALSE))</f>
        <v/>
      </c>
      <c r="J19" s="124" t="str">
        <f>IF(D19="","",VLOOKUP(B19,Data!$B$5:$E$319,4,FALSE)*D19)</f>
        <v/>
      </c>
      <c r="K19" s="124" t="str">
        <f>IF(D19="","",VLOOKUP(B19,Data!$B$5:$F$319,5,FALSE)*D19)</f>
        <v/>
      </c>
      <c r="L19" s="95" t="e">
        <f>IF(B19=Data!B16,Data!G16,(IF(B19=Data!B19,Data!G19,(IF(B19=Data!#REF!,Data!#REF!,(IF(B19=Data!#REF!,Data!#REF!,(IF(B19=Data!#REF!,Data!#REF!,(IF(B19=Data!B49,Data!G49,(IF(B19=Data!#REF!,Data!#REF!,(IF(B19=Data!#REF!,Data!#REF!,Data!#REF!)))))))))))))))&amp;IF(B19=Data!#REF!,Data!#REF!,(IF(B19=Data!#REF!,Data!#REF!,(IF(B19=Data!#REF!,Data!#REF!,(IF(B19=Data!#REF!,Data!#REF!,(IF(B19=Data!#REF!,Data!#REF!,(IF(B19=Data!#REF!,Data!G815,(IF(B19=Data!#REF!,Data!#REF!,(IF(B19=Data!#REF!,Data!#REF!,Data!#REF!)))))))))))))))&amp;IF(B19=Data!#REF!,Data!#REF!,(IF(B19=Data!#REF!,Data!#REF!,(IF(B19=Data!#REF!,Data!#REF!,(IF(B19=Data!#REF!,Data!#REF!,(IF(B19=Data!#REF!,Data!#REF!,Data!#REF!)))))))))</f>
        <v>#REF!</v>
      </c>
      <c r="M19" s="96"/>
      <c r="N19" s="97"/>
      <c r="O19" s="98" t="e">
        <f>IF(B19=Data!B16,Data!H16,(IF(B19=Data!B19,Data!H19,(IF(B19=Data!#REF!,Data!#REF!,(IF(B19=Data!#REF!,Data!#REF!,(IF(B19=Data!#REF!,Data!#REF!,(IF(B19=Data!B49,Data!H49,(IF(B19=Data!#REF!,Data!#REF!,(IF(B19=Data!#REF!,Data!#REF!,Data!#REF!)))))))))))))))&amp;IF(B19=Data!#REF!,Data!#REF!,(IF(B19=Data!#REF!,Data!#REF!,(IF(B19=Data!#REF!,Data!#REF!,(IF(B19=Data!#REF!,Data!#REF!,(IF(B19=Data!#REF!,Data!#REF!,(IF(B19=Data!#REF!,Data!H815,(IF(B19=Data!#REF!,Data!#REF!,(IF(B19=Data!#REF!,Data!#REF!,Data!#REF!)))))))))))))))&amp;IF(B19=Data!#REF!,Data!#REF!,(IF(B19=Data!#REF!,Data!#REF!,(IF(B19=Data!#REF!,Data!#REF!,(IF(B19=Data!#REF!,Data!#REF!,(IF(B19=Data!#REF!,Data!#REF!,Data!#REF!)))))))))</f>
        <v>#REF!</v>
      </c>
      <c r="P19" s="97"/>
      <c r="Q19" s="97"/>
      <c r="R19" s="98" t="e">
        <f>IF(B19=Data!B16,Data!I16,(IF(B19=Data!B19,Data!I19,(IF(B19=Data!#REF!,Data!#REF!,(IF(B19=Data!#REF!,Data!#REF!,(IF(B19=Data!#REF!,Data!#REF!,(IF(B19=Data!B49,Data!I49,(IF(B19=Data!#REF!,Data!#REF!,(IF(B19=Data!#REF!,Data!#REF!,Data!#REF!)))))))))))))))&amp;IF(B19=Data!#REF!,Data!#REF!,(IF(B19=Data!#REF!,Data!#REF!,(IF(B19=Data!#REF!,Data!#REF!,(IF(B19=Data!#REF!,Data!#REF!,(IF(B19=Data!#REF!,Data!#REF!,(IF(B19=Data!#REF!,Data!I815,(IF(B19=Data!#REF!,Data!#REF!,(IF(B19=Data!#REF!,Data!#REF!,Data!#REF!)))))))))))))))&amp;IF(B19=Data!#REF!,Data!#REF!,(IF(B19=Data!#REF!,Data!#REF!,(IF(B19=Data!#REF!,Data!#REF!,(IF(B19=Data!#REF!,Data!#REF!,(IF(B19=Data!#REF!,Data!#REF!,Data!#REF!)))))))))</f>
        <v>#REF!</v>
      </c>
      <c r="S19" s="99"/>
      <c r="T19" s="98" t="e">
        <f>IF(B19=Data!B16,Data!J16,(IF(B19=Data!B19,Data!J19,(IF(B19=Data!#REF!,Data!#REF!,(IF(B19=Data!#REF!,Data!#REF!,(IF(B19=Data!#REF!,Data!#REF!,(IF(B19=Data!B49,Data!J49,(IF(B19=Data!#REF!,Data!#REF!,(IF(B19=Data!#REF!,Data!#REF!,Data!#REF!)))))))))))))))&amp;IF(B19=Data!#REF!,Data!#REF!,(IF(B19=Data!#REF!,Data!#REF!,(IF(B19=Data!#REF!,Data!#REF!,(IF(B19=Data!#REF!,Data!#REF!,(IF(B19=Data!#REF!,Data!#REF!,(IF(B19=Data!#REF!,Data!J815,(IF(B19=Data!#REF!,Data!#REF!,(IF(B19=Data!#REF!,Data!#REF!,Data!#REF!)))))))))))))))&amp;IF(B19=Data!#REF!,Data!#REF!,(IF(B19=Data!#REF!,Data!#REF!,(IF(B19=Data!#REF!,Data!#REF!,(IF(B19=Data!#REF!,Data!#REF!,(IF(B19=Data!#REF!,Data!#REF!,Data!#REF!)))))))))</f>
        <v>#REF!</v>
      </c>
      <c r="U19" s="127" t="str">
        <f>IF(D19="","",VLOOKUP(B19,Data!$B$5:$J$319,9,FALSE)*D19)</f>
        <v/>
      </c>
    </row>
    <row r="20" spans="1:21" ht="14">
      <c r="A20" s="90"/>
      <c r="B20" s="91"/>
      <c r="C20" s="124" t="str">
        <f>IF(D20="","",VLOOKUP(B20,Data!$B$5:$L$319,2,FALSE))</f>
        <v/>
      </c>
      <c r="D20" s="92"/>
      <c r="E20" s="92"/>
      <c r="F20" s="124" t="str">
        <f>IF(D20="","",VLOOKUP(B20,Data!$B$5:$L$319,11,FALSE))</f>
        <v/>
      </c>
      <c r="G20" s="95" t="str">
        <f t="shared" si="0"/>
        <v>-</v>
      </c>
      <c r="H20" s="93" t="str">
        <f>IF(D20="","",VLOOKUP(B20,Data!$B$5:$D$319,3,FALSE))</f>
        <v/>
      </c>
      <c r="I20" s="93" t="str">
        <f>IF(D20="","",VLOOKUP(B20,Data!$B$5:$M$319,12,FALSE))</f>
        <v/>
      </c>
      <c r="J20" s="124" t="str">
        <f>IF(D20="","",VLOOKUP(B20,Data!$B$5:$E$319,4,FALSE)*D20)</f>
        <v/>
      </c>
      <c r="K20" s="124" t="str">
        <f>IF(D20="","",VLOOKUP(B20,Data!$B$5:$F$319,5,FALSE)*D20)</f>
        <v/>
      </c>
      <c r="L20" s="95" t="e">
        <f>IF(B20=Data!B17,Data!G17,(IF(B20=Data!B20,Data!G20,(IF(B20=Data!#REF!,Data!#REF!,(IF(B20=Data!#REF!,Data!#REF!,(IF(B20=Data!#REF!,Data!#REF!,(IF(B20=Data!B50,Data!G50,(IF(B20=Data!#REF!,Data!#REF!,(IF(B20=Data!#REF!,Data!#REF!,Data!#REF!)))))))))))))))&amp;IF(B20=Data!#REF!,Data!#REF!,(IF(B20=Data!#REF!,Data!#REF!,(IF(B20=Data!#REF!,Data!#REF!,(IF(B20=Data!#REF!,Data!#REF!,(IF(B20=Data!#REF!,Data!#REF!,(IF(B20=Data!#REF!,Data!G816,(IF(B20=Data!#REF!,Data!#REF!,(IF(B20=Data!#REF!,Data!#REF!,Data!#REF!)))))))))))))))&amp;IF(B20=Data!#REF!,Data!#REF!,(IF(B20=Data!#REF!,Data!#REF!,(IF(B20=Data!#REF!,Data!#REF!,(IF(B20=Data!#REF!,Data!#REF!,(IF(B20=Data!#REF!,Data!#REF!,Data!#REF!)))))))))</f>
        <v>#REF!</v>
      </c>
      <c r="M20" s="96"/>
      <c r="N20" s="97"/>
      <c r="O20" s="98" t="e">
        <f>IF(B20=Data!B17,Data!H17,(IF(B20=Data!B20,Data!H20,(IF(B20=Data!#REF!,Data!#REF!,(IF(B20=Data!#REF!,Data!#REF!,(IF(B20=Data!#REF!,Data!#REF!,(IF(B20=Data!B50,Data!H50,(IF(B20=Data!#REF!,Data!#REF!,(IF(B20=Data!#REF!,Data!#REF!,Data!#REF!)))))))))))))))&amp;IF(B20=Data!#REF!,Data!#REF!,(IF(B20=Data!#REF!,Data!#REF!,(IF(B20=Data!#REF!,Data!#REF!,(IF(B20=Data!#REF!,Data!#REF!,(IF(B20=Data!#REF!,Data!#REF!,(IF(B20=Data!#REF!,Data!H816,(IF(B20=Data!#REF!,Data!#REF!,(IF(B20=Data!#REF!,Data!#REF!,Data!#REF!)))))))))))))))&amp;IF(B20=Data!#REF!,Data!#REF!,(IF(B20=Data!#REF!,Data!#REF!,(IF(B20=Data!#REF!,Data!#REF!,(IF(B20=Data!#REF!,Data!#REF!,(IF(B20=Data!#REF!,Data!#REF!,Data!#REF!)))))))))</f>
        <v>#REF!</v>
      </c>
      <c r="P20" s="97"/>
      <c r="Q20" s="97"/>
      <c r="R20" s="98" t="e">
        <f>IF(B20=Data!B17,Data!I17,(IF(B20=Data!B20,Data!I20,(IF(B20=Data!#REF!,Data!#REF!,(IF(B20=Data!#REF!,Data!#REF!,(IF(B20=Data!#REF!,Data!#REF!,(IF(B20=Data!B50,Data!I50,(IF(B20=Data!#REF!,Data!#REF!,(IF(B20=Data!#REF!,Data!#REF!,Data!#REF!)))))))))))))))&amp;IF(B20=Data!#REF!,Data!#REF!,(IF(B20=Data!#REF!,Data!#REF!,(IF(B20=Data!#REF!,Data!#REF!,(IF(B20=Data!#REF!,Data!#REF!,(IF(B20=Data!#REF!,Data!#REF!,(IF(B20=Data!#REF!,Data!I816,(IF(B20=Data!#REF!,Data!#REF!,(IF(B20=Data!#REF!,Data!#REF!,Data!#REF!)))))))))))))))&amp;IF(B20=Data!#REF!,Data!#REF!,(IF(B20=Data!#REF!,Data!#REF!,(IF(B20=Data!#REF!,Data!#REF!,(IF(B20=Data!#REF!,Data!#REF!,(IF(B20=Data!#REF!,Data!#REF!,Data!#REF!)))))))))</f>
        <v>#REF!</v>
      </c>
      <c r="S20" s="99"/>
      <c r="T20" s="98" t="e">
        <f>IF(B20=Data!B17,Data!J17,(IF(B20=Data!B20,Data!J20,(IF(B20=Data!#REF!,Data!#REF!,(IF(B20=Data!#REF!,Data!#REF!,(IF(B20=Data!#REF!,Data!#REF!,(IF(B20=Data!B50,Data!J50,(IF(B20=Data!#REF!,Data!#REF!,(IF(B20=Data!#REF!,Data!#REF!,Data!#REF!)))))))))))))))&amp;IF(B20=Data!#REF!,Data!#REF!,(IF(B20=Data!#REF!,Data!#REF!,(IF(B20=Data!#REF!,Data!#REF!,(IF(B20=Data!#REF!,Data!#REF!,(IF(B20=Data!#REF!,Data!#REF!,(IF(B20=Data!#REF!,Data!J816,(IF(B20=Data!#REF!,Data!#REF!,(IF(B20=Data!#REF!,Data!#REF!,Data!#REF!)))))))))))))))&amp;IF(B20=Data!#REF!,Data!#REF!,(IF(B20=Data!#REF!,Data!#REF!,(IF(B20=Data!#REF!,Data!#REF!,(IF(B20=Data!#REF!,Data!#REF!,(IF(B20=Data!#REF!,Data!#REF!,Data!#REF!)))))))))</f>
        <v>#REF!</v>
      </c>
      <c r="U20" s="127" t="str">
        <f>IF(D20="","",VLOOKUP(B20,Data!$B$5:$J$319,9,FALSE)*D20)</f>
        <v/>
      </c>
    </row>
    <row r="21" spans="1:21" ht="14">
      <c r="A21" s="90"/>
      <c r="B21" s="91"/>
      <c r="C21" s="124" t="str">
        <f>IF(D21="","",VLOOKUP(B21,Data!$B$5:$L$319,2,FALSE))</f>
        <v/>
      </c>
      <c r="D21" s="92"/>
      <c r="E21" s="94"/>
      <c r="F21" s="124" t="str">
        <f>IF(D21="","",VLOOKUP(B21,Data!$B$5:$L$319,11,FALSE))</f>
        <v/>
      </c>
      <c r="G21" s="95" t="str">
        <f t="shared" si="0"/>
        <v>-</v>
      </c>
      <c r="H21" s="93" t="str">
        <f>IF(D21="","",VLOOKUP(B21,Data!$B$5:$D$319,3,FALSE))</f>
        <v/>
      </c>
      <c r="I21" s="93" t="str">
        <f>IF(D21="","",VLOOKUP(B21,Data!$B$5:$M$319,12,FALSE))</f>
        <v/>
      </c>
      <c r="J21" s="124" t="str">
        <f>IF(D21="","",VLOOKUP(B21,Data!$B$5:$E$319,4,FALSE)*D21)</f>
        <v/>
      </c>
      <c r="K21" s="124" t="str">
        <f>IF(D21="","",VLOOKUP(B21,Data!$B$5:$F$319,5,FALSE)*D21)</f>
        <v/>
      </c>
      <c r="L21" s="95" t="e">
        <f>IF(B21=Data!B19,Data!G19,(IF(B21=Data!#REF!,Data!#REF!,(IF(B21=Data!B22,Data!G22,(IF(B21=Data!B27,Data!G27,(IF(B21=Data!#REF!,Data!#REF!,(IF(B21=Data!#REF!,Data!#REF!,(IF(B21=Data!B5,Data!G5,(IF(B21=Data!#REF!,Data!#REF!,Data!#REF!)))))))))))))))&amp;IF(B21=Data!#REF!,Data!#REF!,(IF(B21=Data!#REF!,Data!#REF!,(IF(B21=Data!#REF!,Data!#REF!,(IF(B21=Data!#REF!,Data!#REF!,(IF(B21=Data!#REF!,Data!#REF!,(IF(B21=Data!#REF!,Data!G817,(IF(B21=Data!#REF!,Data!#REF!,(IF(B21=Data!#REF!,Data!#REF!,Data!#REF!)))))))))))))))&amp;IF(B21=Data!#REF!,Data!#REF!,(IF(B21=Data!#REF!,Data!#REF!,(IF(B21=Data!#REF!,Data!#REF!,(IF(B21=Data!#REF!,Data!#REF!,(IF(B21=Data!#REF!,Data!#REF!,Data!#REF!)))))))))</f>
        <v>#REF!</v>
      </c>
      <c r="M21" s="96"/>
      <c r="N21" s="97"/>
      <c r="O21" s="98" t="e">
        <f>IF(B21=Data!B19,Data!H19,(IF(B21=Data!#REF!,Data!#REF!,(IF(B21=Data!B22,Data!H22,(IF(B21=Data!B27,Data!H27,(IF(B21=Data!#REF!,Data!#REF!,(IF(B21=Data!#REF!,Data!#REF!,(IF(B21=Data!B5,Data!H5,(IF(B21=Data!#REF!,Data!#REF!,Data!#REF!)))))))))))))))&amp;IF(B21=Data!#REF!,Data!#REF!,(IF(B21=Data!#REF!,Data!#REF!,(IF(B21=Data!#REF!,Data!#REF!,(IF(B21=Data!#REF!,Data!#REF!,(IF(B21=Data!#REF!,Data!#REF!,(IF(B21=Data!#REF!,Data!H817,(IF(B21=Data!#REF!,Data!#REF!,(IF(B21=Data!#REF!,Data!#REF!,Data!#REF!)))))))))))))))&amp;IF(B21=Data!#REF!,Data!#REF!,(IF(B21=Data!#REF!,Data!#REF!,(IF(B21=Data!#REF!,Data!#REF!,(IF(B21=Data!#REF!,Data!#REF!,(IF(B21=Data!#REF!,Data!#REF!,Data!#REF!)))))))))</f>
        <v>#REF!</v>
      </c>
      <c r="P21" s="97"/>
      <c r="Q21" s="97"/>
      <c r="R21" s="98" t="e">
        <f>IF(B21=Data!B19,Data!I19,(IF(B21=Data!#REF!,Data!#REF!,(IF(B21=Data!B22,Data!I22,(IF(B21=Data!B27,Data!I27,(IF(B21=Data!#REF!,Data!#REF!,(IF(B21=Data!#REF!,Data!#REF!,(IF(B21=Data!B5,Data!I5,(IF(B21=Data!#REF!,Data!#REF!,Data!#REF!)))))))))))))))&amp;IF(B21=Data!#REF!,Data!#REF!,(IF(B21=Data!#REF!,Data!#REF!,(IF(B21=Data!#REF!,Data!#REF!,(IF(B21=Data!#REF!,Data!#REF!,(IF(B21=Data!#REF!,Data!#REF!,(IF(B21=Data!#REF!,Data!I817,(IF(B21=Data!#REF!,Data!#REF!,(IF(B21=Data!#REF!,Data!#REF!,Data!#REF!)))))))))))))))&amp;IF(B21=Data!#REF!,Data!#REF!,(IF(B21=Data!#REF!,Data!#REF!,(IF(B21=Data!#REF!,Data!#REF!,(IF(B21=Data!#REF!,Data!#REF!,(IF(B21=Data!#REF!,Data!#REF!,Data!#REF!)))))))))</f>
        <v>#REF!</v>
      </c>
      <c r="S21" s="99"/>
      <c r="T21" s="98" t="e">
        <f>IF(B21=Data!B19,Data!J19,(IF(B21=Data!#REF!,Data!#REF!,(IF(B21=Data!B22,Data!J22,(IF(B21=Data!B27,Data!J27,(IF(B21=Data!#REF!,Data!#REF!,(IF(B21=Data!#REF!,Data!#REF!,(IF(B21=Data!B5,Data!J5,(IF(B21=Data!#REF!,Data!#REF!,Data!#REF!)))))))))))))))&amp;IF(B21=Data!#REF!,Data!#REF!,(IF(B21=Data!#REF!,Data!#REF!,(IF(B21=Data!#REF!,Data!#REF!,(IF(B21=Data!#REF!,Data!#REF!,(IF(B21=Data!#REF!,Data!#REF!,(IF(B21=Data!#REF!,Data!J817,(IF(B21=Data!#REF!,Data!#REF!,(IF(B21=Data!#REF!,Data!#REF!,Data!#REF!)))))))))))))))&amp;IF(B21=Data!#REF!,Data!#REF!,(IF(B21=Data!#REF!,Data!#REF!,(IF(B21=Data!#REF!,Data!#REF!,(IF(B21=Data!#REF!,Data!#REF!,(IF(B21=Data!#REF!,Data!#REF!,Data!#REF!)))))))))</f>
        <v>#REF!</v>
      </c>
      <c r="U21" s="127" t="str">
        <f>IF(D21="","",VLOOKUP(B21,Data!$B$5:$J$319,9,FALSE)*D21)</f>
        <v/>
      </c>
    </row>
    <row r="22" spans="1:21" ht="14">
      <c r="A22" s="90"/>
      <c r="B22" s="91"/>
      <c r="C22" s="124" t="str">
        <f>IF(D22="","",VLOOKUP(B22,Data!$B$5:$L$319,2,FALSE))</f>
        <v/>
      </c>
      <c r="D22" s="92"/>
      <c r="E22" s="94"/>
      <c r="F22" s="124" t="str">
        <f>IF(D22="","",VLOOKUP(B22,Data!$B$5:$L$319,11,FALSE))</f>
        <v/>
      </c>
      <c r="G22" s="95" t="str">
        <f t="shared" si="0"/>
        <v>-</v>
      </c>
      <c r="H22" s="93" t="str">
        <f>IF(D22="","",VLOOKUP(B22,Data!$B$5:$D$319,3,FALSE))</f>
        <v/>
      </c>
      <c r="I22" s="93" t="str">
        <f>IF(D22="","",VLOOKUP(B22,Data!$B$5:$M$319,12,FALSE))</f>
        <v/>
      </c>
      <c r="J22" s="124" t="str">
        <f>IF(D22="","",VLOOKUP(B22,Data!$B$5:$E$319,4,FALSE)*D22)</f>
        <v/>
      </c>
      <c r="K22" s="124" t="str">
        <f>IF(D22="","",VLOOKUP(B22,Data!$B$5:$F$319,5,FALSE)*D22)</f>
        <v/>
      </c>
      <c r="L22" s="95" t="e">
        <f>IF(B22=Data!B20,Data!G20,(IF(B22=Data!#REF!,Data!#REF!,(IF(B22=Data!B23,Data!G23,(IF(B22=Data!B28,Data!G28,(IF(B22=Data!#REF!,Data!#REF!,(IF(B22=Data!#REF!,Data!#REF!,(IF(B22=Data!B6,Data!G6,(IF(B22=Data!#REF!,Data!#REF!,Data!#REF!)))))))))))))))&amp;IF(B22=Data!#REF!,Data!#REF!,(IF(B22=Data!#REF!,Data!#REF!,(IF(B22=Data!#REF!,Data!#REF!,(IF(B22=Data!#REF!,Data!#REF!,(IF(B22=Data!#REF!,Data!#REF!,(IF(B22=Data!B47,Data!G818,(IF(B22=Data!#REF!,Data!#REF!,(IF(B22=Data!#REF!,Data!#REF!,Data!#REF!)))))))))))))))&amp;IF(B22=Data!#REF!,Data!#REF!,(IF(B22=Data!#REF!,Data!#REF!,(IF(B22=Data!#REF!,Data!#REF!,(IF(B22=Data!#REF!,Data!#REF!,(IF(B22=Data!#REF!,Data!#REF!,Data!#REF!)))))))))</f>
        <v>#REF!</v>
      </c>
      <c r="M22" s="96"/>
      <c r="N22" s="97"/>
      <c r="O22" s="98" t="e">
        <f>IF(B22=Data!B20,Data!H20,(IF(B22=Data!#REF!,Data!#REF!,(IF(B22=Data!B23,Data!H23,(IF(B22=Data!B28,Data!H28,(IF(B22=Data!#REF!,Data!#REF!,(IF(B22=Data!#REF!,Data!#REF!,(IF(B22=Data!B6,Data!H6,(IF(B22=Data!#REF!,Data!#REF!,Data!#REF!)))))))))))))))&amp;IF(B22=Data!#REF!,Data!#REF!,(IF(B22=Data!#REF!,Data!#REF!,(IF(B22=Data!#REF!,Data!#REF!,(IF(B22=Data!#REF!,Data!#REF!,(IF(B22=Data!#REF!,Data!#REF!,(IF(B22=Data!B47,Data!H818,(IF(B22=Data!#REF!,Data!#REF!,(IF(B22=Data!#REF!,Data!#REF!,Data!#REF!)))))))))))))))&amp;IF(B22=Data!#REF!,Data!#REF!,(IF(B22=Data!#REF!,Data!#REF!,(IF(B22=Data!#REF!,Data!#REF!,(IF(B22=Data!#REF!,Data!#REF!,(IF(B22=Data!#REF!,Data!#REF!,Data!#REF!)))))))))</f>
        <v>#REF!</v>
      </c>
      <c r="P22" s="97"/>
      <c r="Q22" s="97"/>
      <c r="R22" s="98" t="e">
        <f>IF(B22=Data!B20,Data!I20,(IF(B22=Data!#REF!,Data!#REF!,(IF(B22=Data!B23,Data!I23,(IF(B22=Data!B28,Data!I28,(IF(B22=Data!#REF!,Data!#REF!,(IF(B22=Data!#REF!,Data!#REF!,(IF(B22=Data!B6,Data!I6,(IF(B22=Data!#REF!,Data!#REF!,Data!#REF!)))))))))))))))&amp;IF(B22=Data!#REF!,Data!#REF!,(IF(B22=Data!#REF!,Data!#REF!,(IF(B22=Data!#REF!,Data!#REF!,(IF(B22=Data!#REF!,Data!#REF!,(IF(B22=Data!#REF!,Data!#REF!,(IF(B22=Data!B47,Data!I818,(IF(B22=Data!#REF!,Data!#REF!,(IF(B22=Data!#REF!,Data!#REF!,Data!#REF!)))))))))))))))&amp;IF(B22=Data!#REF!,Data!#REF!,(IF(B22=Data!#REF!,Data!#REF!,(IF(B22=Data!#REF!,Data!#REF!,(IF(B22=Data!#REF!,Data!#REF!,(IF(B22=Data!#REF!,Data!#REF!,Data!#REF!)))))))))</f>
        <v>#REF!</v>
      </c>
      <c r="S22" s="99"/>
      <c r="T22" s="98" t="e">
        <f>IF(B22=Data!B20,Data!J20,(IF(B22=Data!#REF!,Data!#REF!,(IF(B22=Data!B23,Data!J23,(IF(B22=Data!B28,Data!J28,(IF(B22=Data!#REF!,Data!#REF!,(IF(B22=Data!#REF!,Data!#REF!,(IF(B22=Data!B6,Data!J6,(IF(B22=Data!#REF!,Data!#REF!,Data!#REF!)))))))))))))))&amp;IF(B22=Data!#REF!,Data!#REF!,(IF(B22=Data!#REF!,Data!#REF!,(IF(B22=Data!#REF!,Data!#REF!,(IF(B22=Data!#REF!,Data!#REF!,(IF(B22=Data!#REF!,Data!#REF!,(IF(B22=Data!B47,Data!J818,(IF(B22=Data!#REF!,Data!#REF!,(IF(B22=Data!#REF!,Data!#REF!,Data!#REF!)))))))))))))))&amp;IF(B22=Data!#REF!,Data!#REF!,(IF(B22=Data!#REF!,Data!#REF!,(IF(B22=Data!#REF!,Data!#REF!,(IF(B22=Data!#REF!,Data!#REF!,(IF(B22=Data!#REF!,Data!#REF!,Data!#REF!)))))))))</f>
        <v>#REF!</v>
      </c>
      <c r="U22" s="127" t="str">
        <f>IF(D22="","",VLOOKUP(B22,Data!$B$5:$J$319,9,FALSE)*D22)</f>
        <v/>
      </c>
    </row>
    <row r="23" spans="1:21" ht="14">
      <c r="A23" s="90"/>
      <c r="B23" s="132" t="s">
        <v>77</v>
      </c>
      <c r="C23" s="124" t="e">
        <f>IF(D23="","",VLOOKUP(B23,Data!$B$5:$L$319,2,FALSE))</f>
        <v>#N/A</v>
      </c>
      <c r="D23" s="92">
        <v>1</v>
      </c>
      <c r="E23" s="94"/>
      <c r="F23" s="124" t="e">
        <f>IF(D23="","",VLOOKUP(B23,Data!$B$5:$L$319,11,FALSE))</f>
        <v>#N/A</v>
      </c>
      <c r="G23" s="95" t="e">
        <f t="shared" si="0"/>
        <v>#N/A</v>
      </c>
      <c r="H23" s="93" t="e">
        <f>IF(D23="","",VLOOKUP(B23,Data!$B$5:$D$319,3,FALSE))</f>
        <v>#N/A</v>
      </c>
      <c r="I23" s="93" t="e">
        <f>IF(D23="","",VLOOKUP(B23,Data!$B$5:$M$319,12,FALSE))</f>
        <v>#N/A</v>
      </c>
      <c r="J23" s="124" t="e">
        <f>IF(D23="","",VLOOKUP(B23,Data!$B$5:$E$319,4,FALSE)*D23)</f>
        <v>#N/A</v>
      </c>
      <c r="K23" s="124" t="e">
        <f>IF(D23="","",VLOOKUP(B23,Data!$B$5:$F$319,5,FALSE)*D23)</f>
        <v>#N/A</v>
      </c>
      <c r="L23" s="95" t="e">
        <f>IF(B23=Data!#REF!,Data!#REF!,(IF(B23=Data!B22,Data!G22,(IF(B23=Data!B24,Data!G24,(IF(B23=Data!#REF!,Data!#REF!,(IF(B23=Data!#REF!,Data!#REF!,(IF(B23=Data!B5,Data!G5,(IF(B23=Data!B7,Data!G7,(IF(B23=Data!#REF!,Data!#REF!,Data!#REF!)))))))))))))))&amp;IF(B23=Data!#REF!,Data!#REF!,(IF(B23=Data!#REF!,Data!#REF!,(IF(B23=Data!#REF!,Data!#REF!,(IF(B23=Data!#REF!,Data!#REF!,(IF(B23=Data!#REF!,Data!#REF!,(IF(B23=Data!B48,Data!G819,(IF(B23=Data!#REF!,Data!#REF!,(IF(B23=Data!#REF!,Data!#REF!,Data!#REF!)))))))))))))))&amp;IF(B23=Data!#REF!,Data!#REF!,(IF(B23=Data!#REF!,Data!#REF!,(IF(B23=Data!#REF!,Data!#REF!,(IF(B23=Data!#REF!,Data!#REF!,(IF(B23=Data!#REF!,Data!#REF!,Data!#REF!)))))))))</f>
        <v>#REF!</v>
      </c>
      <c r="M23" s="96"/>
      <c r="N23" s="97"/>
      <c r="O23" s="98" t="e">
        <f>IF(B23=Data!#REF!,Data!#REF!,(IF(B23=Data!B22,Data!H22,(IF(B23=Data!B24,Data!H24,(IF(B23=Data!#REF!,Data!#REF!,(IF(B23=Data!#REF!,Data!#REF!,(IF(B23=Data!B5,Data!H5,(IF(B23=Data!B7,Data!H7,(IF(B23=Data!#REF!,Data!#REF!,Data!#REF!)))))))))))))))&amp;IF(B23=Data!#REF!,Data!#REF!,(IF(B23=Data!#REF!,Data!#REF!,(IF(B23=Data!#REF!,Data!#REF!,(IF(B23=Data!#REF!,Data!#REF!,(IF(B23=Data!#REF!,Data!#REF!,(IF(B23=Data!B48,Data!H819,(IF(B23=Data!#REF!,Data!#REF!,(IF(B23=Data!#REF!,Data!#REF!,Data!#REF!)))))))))))))))&amp;IF(B23=Data!#REF!,Data!#REF!,(IF(B23=Data!#REF!,Data!#REF!,(IF(B23=Data!#REF!,Data!#REF!,(IF(B23=Data!#REF!,Data!#REF!,(IF(B23=Data!#REF!,Data!#REF!,Data!#REF!)))))))))</f>
        <v>#REF!</v>
      </c>
      <c r="P23" s="97"/>
      <c r="Q23" s="97"/>
      <c r="R23" s="98" t="e">
        <f>IF(B23=Data!#REF!,Data!#REF!,(IF(B23=Data!B22,Data!I22,(IF(B23=Data!B24,Data!I24,(IF(B23=Data!#REF!,Data!#REF!,(IF(B23=Data!#REF!,Data!#REF!,(IF(B23=Data!B5,Data!I5,(IF(B23=Data!B7,Data!I7,(IF(B23=Data!#REF!,Data!#REF!,Data!#REF!)))))))))))))))&amp;IF(B23=Data!#REF!,Data!#REF!,(IF(B23=Data!#REF!,Data!#REF!,(IF(B23=Data!#REF!,Data!#REF!,(IF(B23=Data!#REF!,Data!#REF!,(IF(B23=Data!#REF!,Data!#REF!,(IF(B23=Data!B48,Data!I819,(IF(B23=Data!#REF!,Data!#REF!,(IF(B23=Data!#REF!,Data!#REF!,Data!#REF!)))))))))))))))&amp;IF(B23=Data!#REF!,Data!#REF!,(IF(B23=Data!#REF!,Data!#REF!,(IF(B23=Data!#REF!,Data!#REF!,(IF(B23=Data!#REF!,Data!#REF!,(IF(B23=Data!#REF!,Data!#REF!,Data!#REF!)))))))))</f>
        <v>#REF!</v>
      </c>
      <c r="S23" s="99"/>
      <c r="T23" s="98" t="e">
        <f>IF(B23=Data!#REF!,Data!#REF!,(IF(B23=Data!B22,Data!J22,(IF(B23=Data!B24,Data!J24,(IF(B23=Data!#REF!,Data!#REF!,(IF(B23=Data!#REF!,Data!#REF!,(IF(B23=Data!B5,Data!J5,(IF(B23=Data!B7,Data!J7,(IF(B23=Data!#REF!,Data!#REF!,Data!#REF!)))))))))))))))&amp;IF(B23=Data!#REF!,Data!#REF!,(IF(B23=Data!#REF!,Data!#REF!,(IF(B23=Data!#REF!,Data!#REF!,(IF(B23=Data!#REF!,Data!#REF!,(IF(B23=Data!#REF!,Data!#REF!,(IF(B23=Data!B48,Data!J819,(IF(B23=Data!#REF!,Data!#REF!,(IF(B23=Data!#REF!,Data!#REF!,Data!#REF!)))))))))))))))&amp;IF(B23=Data!#REF!,Data!#REF!,(IF(B23=Data!#REF!,Data!#REF!,(IF(B23=Data!#REF!,Data!#REF!,(IF(B23=Data!#REF!,Data!#REF!,(IF(B23=Data!#REF!,Data!#REF!,Data!#REF!)))))))))</f>
        <v>#REF!</v>
      </c>
      <c r="U23" s="127" t="e">
        <f>IF(D23="","",VLOOKUP(B23,Data!$B$5:$J$319,9,FALSE)*D23)</f>
        <v>#N/A</v>
      </c>
    </row>
    <row r="24" spans="1:21" ht="14">
      <c r="A24" s="90"/>
      <c r="B24" s="91"/>
      <c r="C24" s="124" t="str">
        <f>IF(D24="","",VLOOKUP(B24,Data!$B$5:$L$319,2,FALSE))</f>
        <v/>
      </c>
      <c r="D24" s="92"/>
      <c r="E24" s="94"/>
      <c r="F24" s="124" t="str">
        <f>IF(D24="","",VLOOKUP(B24,Data!$B$5:$L$319,11,FALSE))</f>
        <v/>
      </c>
      <c r="G24" s="95" t="str">
        <f t="shared" si="0"/>
        <v>-</v>
      </c>
      <c r="H24" s="93" t="str">
        <f>IF(D24="","",VLOOKUP(B24,Data!$B$5:$D$319,3,FALSE))</f>
        <v/>
      </c>
      <c r="I24" s="93" t="str">
        <f>IF(D24="","",VLOOKUP(B24,Data!$B$5:$M$319,12,FALSE))</f>
        <v/>
      </c>
      <c r="J24" s="124" t="str">
        <f>IF(D24="","",VLOOKUP(B24,Data!$B$5:$E$319,4,FALSE)*D24)</f>
        <v/>
      </c>
      <c r="K24" s="124" t="str">
        <f>IF(D24="","",VLOOKUP(B24,Data!$B$5:$F$319,5,FALSE)*D24)</f>
        <v/>
      </c>
      <c r="L24" s="95" t="e">
        <f>IF(B24=Data!#REF!,Data!#REF!,(IF(B24=Data!B23,Data!G23,(IF(B24=Data!B25,Data!G25,(IF(B24=Data!#REF!,Data!#REF!,(IF(B24=Data!#REF!,Data!#REF!,(IF(B24=Data!B6,Data!G6,(IF(B24=Data!#REF!,Data!#REF!,(IF(B24=Data!#REF!,Data!#REF!,Data!#REF!)))))))))))))))&amp;IF(B24=Data!#REF!,Data!#REF!,(IF(B24=Data!#REF!,Data!#REF!,(IF(B24=Data!#REF!,Data!#REF!,(IF(B24=Data!#REF!,Data!#REF!,(IF(B24=Data!B47,Data!G47,(IF(B24=Data!B49,Data!G820,(IF(B24=Data!#REF!,Data!#REF!,(IF(B24=Data!#REF!,Data!#REF!,Data!#REF!)))))))))))))))&amp;IF(B24=Data!#REF!,Data!#REF!,(IF(B24=Data!#REF!,Data!#REF!,(IF(B24=Data!#REF!,Data!#REF!,(IF(B24=Data!#REF!,Data!#REF!,(IF(B24=Data!#REF!,Data!#REF!,Data!#REF!)))))))))</f>
        <v>#REF!</v>
      </c>
      <c r="M24" s="96"/>
      <c r="N24" s="97"/>
      <c r="O24" s="98" t="e">
        <f>IF(B24=Data!#REF!,Data!#REF!,(IF(B24=Data!B23,Data!H23,(IF(B24=Data!B25,Data!H25,(IF(B24=Data!#REF!,Data!#REF!,(IF(B24=Data!#REF!,Data!#REF!,(IF(B24=Data!B6,Data!H6,(IF(B24=Data!#REF!,Data!#REF!,(IF(B24=Data!#REF!,Data!#REF!,Data!#REF!)))))))))))))))&amp;IF(B24=Data!#REF!,Data!#REF!,(IF(B24=Data!#REF!,Data!#REF!,(IF(B24=Data!#REF!,Data!#REF!,(IF(B24=Data!#REF!,Data!#REF!,(IF(B24=Data!B47,Data!H47,(IF(B24=Data!B49,Data!H820,(IF(B24=Data!#REF!,Data!#REF!,(IF(B24=Data!#REF!,Data!#REF!,Data!#REF!)))))))))))))))&amp;IF(B24=Data!#REF!,Data!#REF!,(IF(B24=Data!#REF!,Data!#REF!,(IF(B24=Data!#REF!,Data!#REF!,(IF(B24=Data!#REF!,Data!#REF!,(IF(B24=Data!#REF!,Data!#REF!,Data!#REF!)))))))))</f>
        <v>#REF!</v>
      </c>
      <c r="P24" s="97"/>
      <c r="Q24" s="97"/>
      <c r="R24" s="98" t="e">
        <f>IF(B24=Data!#REF!,Data!#REF!,(IF(B24=Data!B23,Data!I23,(IF(B24=Data!B25,Data!I25,(IF(B24=Data!#REF!,Data!#REF!,(IF(B24=Data!#REF!,Data!#REF!,(IF(B24=Data!B6,Data!I6,(IF(B24=Data!#REF!,Data!#REF!,(IF(B24=Data!#REF!,Data!#REF!,Data!#REF!)))))))))))))))&amp;IF(B24=Data!#REF!,Data!#REF!,(IF(B24=Data!#REF!,Data!#REF!,(IF(B24=Data!#REF!,Data!#REF!,(IF(B24=Data!#REF!,Data!#REF!,(IF(B24=Data!B47,Data!I47,(IF(B24=Data!B49,Data!I820,(IF(B24=Data!#REF!,Data!#REF!,(IF(B24=Data!#REF!,Data!#REF!,Data!#REF!)))))))))))))))&amp;IF(B24=Data!#REF!,Data!#REF!,(IF(B24=Data!#REF!,Data!#REF!,(IF(B24=Data!#REF!,Data!#REF!,(IF(B24=Data!#REF!,Data!#REF!,(IF(B24=Data!#REF!,Data!#REF!,Data!#REF!)))))))))</f>
        <v>#REF!</v>
      </c>
      <c r="S24" s="99"/>
      <c r="T24" s="98" t="e">
        <f>IF(B24=Data!#REF!,Data!#REF!,(IF(B24=Data!B23,Data!J23,(IF(B24=Data!B25,Data!J25,(IF(B24=Data!#REF!,Data!#REF!,(IF(B24=Data!#REF!,Data!#REF!,(IF(B24=Data!B6,Data!J6,(IF(B24=Data!#REF!,Data!#REF!,(IF(B24=Data!#REF!,Data!#REF!,Data!#REF!)))))))))))))))&amp;IF(B24=Data!#REF!,Data!#REF!,(IF(B24=Data!#REF!,Data!#REF!,(IF(B24=Data!#REF!,Data!#REF!,(IF(B24=Data!#REF!,Data!#REF!,(IF(B24=Data!B47,Data!J47,(IF(B24=Data!B49,Data!J820,(IF(B24=Data!#REF!,Data!#REF!,(IF(B24=Data!#REF!,Data!#REF!,Data!#REF!)))))))))))))))&amp;IF(B24=Data!#REF!,Data!#REF!,(IF(B24=Data!#REF!,Data!#REF!,(IF(B24=Data!#REF!,Data!#REF!,(IF(B24=Data!#REF!,Data!#REF!,(IF(B24=Data!#REF!,Data!#REF!,Data!#REF!)))))))))</f>
        <v>#REF!</v>
      </c>
      <c r="U24" s="127" t="str">
        <f>IF(D24="","",VLOOKUP(B24,Data!$B$5:$J$319,9,FALSE)*D24)</f>
        <v/>
      </c>
    </row>
    <row r="25" spans="1:21" ht="14">
      <c r="A25" s="100"/>
      <c r="B25" s="91"/>
      <c r="C25" s="124" t="str">
        <f>IF(D25="","",VLOOKUP(B25,Data!$B$5:$L$319,2,FALSE))</f>
        <v/>
      </c>
      <c r="D25" s="92"/>
      <c r="E25" s="94"/>
      <c r="F25" s="124" t="str">
        <f>IF(D25="","",VLOOKUP(B25,Data!$B$5:$L$319,11,FALSE))</f>
        <v/>
      </c>
      <c r="G25" s="95" t="str">
        <f t="shared" si="0"/>
        <v>-</v>
      </c>
      <c r="H25" s="93" t="str">
        <f>IF(D25="","",VLOOKUP(B25,Data!$B$5:$D$319,3,FALSE))</f>
        <v/>
      </c>
      <c r="I25" s="93" t="str">
        <f>IF(D25="","",VLOOKUP(B25,Data!$B$5:$M$319,12,FALSE))</f>
        <v/>
      </c>
      <c r="J25" s="124" t="str">
        <f>IF(D25="","",VLOOKUP(B25,Data!$B$5:$E$319,4,FALSE)*D25)</f>
        <v/>
      </c>
      <c r="K25" s="124" t="str">
        <f>IF(D25="","",VLOOKUP(B25,Data!$B$5:$F$319,5,FALSE)*D25)</f>
        <v/>
      </c>
      <c r="L25" s="95" t="e">
        <f>IF(B25=Data!B22,Data!G22,(IF(B25=Data!B24,Data!G24,(IF(B25=Data!B26,Data!G26,(IF(B25=Data!#REF!,Data!#REF!,(IF(B25=Data!#REF!,Data!#REF!,(IF(B25=Data!B7,Data!G7,(IF(B25=Data!#REF!,Data!#REF!,(IF(B25=Data!#REF!,Data!#REF!,Data!#REF!)))))))))))))))&amp;IF(B25=Data!#REF!,Data!#REF!,(IF(B25=Data!#REF!,Data!#REF!,(IF(B25=Data!#REF!,Data!#REF!,(IF(B25=Data!B47,Data!G47,(IF(B25=Data!B48,Data!G48,(IF(B25=Data!B50,Data!G821,(IF(B25=Data!#REF!,Data!#REF!,(IF(B25=Data!#REF!,Data!#REF!,Data!#REF!)))))))))))))))&amp;IF(B25=Data!#REF!,Data!#REF!,(IF(B25=Data!#REF!,Data!#REF!,(IF(B25=Data!#REF!,Data!#REF!,(IF(B25=Data!#REF!,Data!#REF!,(IF(B25=Data!#REF!,Data!#REF!,Data!#REF!)))))))))</f>
        <v>#REF!</v>
      </c>
      <c r="M25" s="96"/>
      <c r="N25" s="97"/>
      <c r="O25" s="98" t="e">
        <f>IF(B25=Data!B22,Data!H22,(IF(B25=Data!B24,Data!H24,(IF(B25=Data!B26,Data!H26,(IF(B25=Data!#REF!,Data!#REF!,(IF(B25=Data!#REF!,Data!#REF!,(IF(B25=Data!B7,Data!H7,(IF(B25=Data!#REF!,Data!#REF!,(IF(B25=Data!#REF!,Data!#REF!,Data!#REF!)))))))))))))))&amp;IF(B25=Data!#REF!,Data!#REF!,(IF(B25=Data!#REF!,Data!#REF!,(IF(B25=Data!#REF!,Data!#REF!,(IF(B25=Data!B47,Data!H47,(IF(B25=Data!B48,Data!H48,(IF(B25=Data!B50,Data!H821,(IF(B25=Data!#REF!,Data!#REF!,(IF(B25=Data!#REF!,Data!#REF!,Data!#REF!)))))))))))))))&amp;IF(B25=Data!#REF!,Data!#REF!,(IF(B25=Data!#REF!,Data!#REF!,(IF(B25=Data!#REF!,Data!#REF!,(IF(B25=Data!#REF!,Data!#REF!,(IF(B25=Data!#REF!,Data!#REF!,Data!#REF!)))))))))</f>
        <v>#REF!</v>
      </c>
      <c r="P25" s="97"/>
      <c r="Q25" s="97"/>
      <c r="R25" s="98" t="e">
        <f>IF(B25=Data!B22,Data!I22,(IF(B25=Data!B24,Data!I24,(IF(B25=Data!B26,Data!I26,(IF(B25=Data!#REF!,Data!#REF!,(IF(B25=Data!#REF!,Data!#REF!,(IF(B25=Data!B7,Data!I7,(IF(B25=Data!#REF!,Data!#REF!,(IF(B25=Data!#REF!,Data!#REF!,Data!#REF!)))))))))))))))&amp;IF(B25=Data!#REF!,Data!#REF!,(IF(B25=Data!#REF!,Data!#REF!,(IF(B25=Data!#REF!,Data!#REF!,(IF(B25=Data!B47,Data!I47,(IF(B25=Data!B48,Data!I48,(IF(B25=Data!B50,Data!I821,(IF(B25=Data!#REF!,Data!#REF!,(IF(B25=Data!#REF!,Data!#REF!,Data!#REF!)))))))))))))))&amp;IF(B25=Data!#REF!,Data!#REF!,(IF(B25=Data!#REF!,Data!#REF!,(IF(B25=Data!#REF!,Data!#REF!,(IF(B25=Data!#REF!,Data!#REF!,(IF(B25=Data!#REF!,Data!#REF!,Data!#REF!)))))))))</f>
        <v>#REF!</v>
      </c>
      <c r="S25" s="99"/>
      <c r="T25" s="98" t="e">
        <f>IF(B25=Data!B22,Data!J22,(IF(B25=Data!B24,Data!J24,(IF(B25=Data!B26,Data!J26,(IF(B25=Data!#REF!,Data!#REF!,(IF(B25=Data!#REF!,Data!#REF!,(IF(B25=Data!B7,Data!J7,(IF(B25=Data!#REF!,Data!#REF!,(IF(B25=Data!#REF!,Data!#REF!,Data!#REF!)))))))))))))))&amp;IF(B25=Data!#REF!,Data!#REF!,(IF(B25=Data!#REF!,Data!#REF!,(IF(B25=Data!#REF!,Data!#REF!,(IF(B25=Data!B47,Data!J47,(IF(B25=Data!B48,Data!J48,(IF(B25=Data!B50,Data!J821,(IF(B25=Data!#REF!,Data!#REF!,(IF(B25=Data!#REF!,Data!#REF!,Data!#REF!)))))))))))))))&amp;IF(B25=Data!#REF!,Data!#REF!,(IF(B25=Data!#REF!,Data!#REF!,(IF(B25=Data!#REF!,Data!#REF!,(IF(B25=Data!#REF!,Data!#REF!,(IF(B25=Data!#REF!,Data!#REF!,Data!#REF!)))))))))</f>
        <v>#REF!</v>
      </c>
      <c r="U25" s="127" t="str">
        <f>IF(D25="","",VLOOKUP(B25,Data!$B$5:$J$319,9,FALSE)*D25)</f>
        <v/>
      </c>
    </row>
    <row r="26" spans="1:21" ht="14">
      <c r="A26" s="90"/>
      <c r="B26" s="91"/>
      <c r="C26" s="124" t="str">
        <f>IF(D26="","",VLOOKUP(B26,Data!$B$5:$L$319,2,FALSE))</f>
        <v/>
      </c>
      <c r="D26" s="92"/>
      <c r="E26" s="94"/>
      <c r="F26" s="124" t="str">
        <f>IF(D26="","",VLOOKUP(B26,Data!$B$5:$L$319,11,FALSE))</f>
        <v/>
      </c>
      <c r="G26" s="95" t="str">
        <f t="shared" si="0"/>
        <v>-</v>
      </c>
      <c r="H26" s="93" t="str">
        <f>IF(D26="","",VLOOKUP(B26,Data!$B$5:$D$319,3,FALSE))</f>
        <v/>
      </c>
      <c r="I26" s="93" t="str">
        <f>IF(D26="","",VLOOKUP(B26,Data!$B$5:$M$319,12,FALSE))</f>
        <v/>
      </c>
      <c r="J26" s="124" t="str">
        <f>IF(D26="","",VLOOKUP(B26,Data!$B$5:$E$319,4,FALSE)*D26)</f>
        <v/>
      </c>
      <c r="K26" s="124" t="str">
        <f>IF(D26="","",VLOOKUP(B26,Data!$B$5:$F$319,5,FALSE)*D26)</f>
        <v/>
      </c>
      <c r="L26" s="95" t="e">
        <f>IF(B26=Data!B23,Data!G23,(IF(B26=Data!B25,Data!G25,(IF(B26=Data!#REF!,Data!#REF!,(IF(B26=Data!#REF!,Data!#REF!,(IF(B26=Data!#REF!,Data!#REF!,(IF(B26=Data!#REF!,Data!#REF!,(IF(B26=Data!#REF!,Data!#REF!,(IF(B26=Data!#REF!,Data!#REF!,Data!#REF!)))))))))))))))&amp;IF(B26=Data!#REF!,Data!#REF!,(IF(B26=Data!#REF!,Data!#REF!,(IF(B26=Data!B47,Data!G47,(IF(B26=Data!B48,Data!G48,(IF(B26=Data!B49,Data!G49,(IF(B26=Data!#REF!,Data!G822,(IF(B26=Data!#REF!,Data!#REF!,(IF(B26=Data!#REF!,Data!#REF!,Data!#REF!)))))))))))))))&amp;IF(B26=Data!#REF!,Data!#REF!,(IF(B26=Data!#REF!,Data!#REF!,(IF(B26=Data!#REF!,Data!#REF!,(IF(B26=Data!#REF!,Data!#REF!,(IF(B26=Data!#REF!,Data!#REF!,Data!#REF!)))))))))</f>
        <v>#REF!</v>
      </c>
      <c r="M26" s="96"/>
      <c r="N26" s="97"/>
      <c r="O26" s="98" t="e">
        <f>IF(B26=Data!B23,Data!H23,(IF(B26=Data!B25,Data!H25,(IF(B26=Data!#REF!,Data!#REF!,(IF(B26=Data!#REF!,Data!#REF!,(IF(B26=Data!#REF!,Data!#REF!,(IF(B26=Data!#REF!,Data!#REF!,(IF(B26=Data!#REF!,Data!#REF!,(IF(B26=Data!#REF!,Data!#REF!,Data!#REF!)))))))))))))))&amp;IF(B26=Data!#REF!,Data!#REF!,(IF(B26=Data!#REF!,Data!#REF!,(IF(B26=Data!B47,Data!H47,(IF(B26=Data!B48,Data!H48,(IF(B26=Data!B49,Data!H49,(IF(B26=Data!#REF!,Data!H822,(IF(B26=Data!#REF!,Data!#REF!,(IF(B26=Data!#REF!,Data!#REF!,Data!#REF!)))))))))))))))&amp;IF(B26=Data!#REF!,Data!#REF!,(IF(B26=Data!#REF!,Data!#REF!,(IF(B26=Data!#REF!,Data!#REF!,(IF(B26=Data!#REF!,Data!#REF!,(IF(B26=Data!#REF!,Data!#REF!,Data!#REF!)))))))))</f>
        <v>#REF!</v>
      </c>
      <c r="P26" s="97"/>
      <c r="Q26" s="97"/>
      <c r="R26" s="98" t="e">
        <f>IF(B26=Data!B23,Data!I23,(IF(B26=Data!B25,Data!I25,(IF(B26=Data!#REF!,Data!#REF!,(IF(B26=Data!#REF!,Data!#REF!,(IF(B26=Data!#REF!,Data!#REF!,(IF(B26=Data!#REF!,Data!#REF!,(IF(B26=Data!#REF!,Data!#REF!,(IF(B26=Data!#REF!,Data!#REF!,Data!#REF!)))))))))))))))&amp;IF(B26=Data!#REF!,Data!#REF!,(IF(B26=Data!#REF!,Data!#REF!,(IF(B26=Data!B47,Data!I47,(IF(B26=Data!B48,Data!I48,(IF(B26=Data!B49,Data!I49,(IF(B26=Data!#REF!,Data!I822,(IF(B26=Data!#REF!,Data!#REF!,(IF(B26=Data!#REF!,Data!#REF!,Data!#REF!)))))))))))))))&amp;IF(B26=Data!#REF!,Data!#REF!,(IF(B26=Data!#REF!,Data!#REF!,(IF(B26=Data!#REF!,Data!#REF!,(IF(B26=Data!#REF!,Data!#REF!,(IF(B26=Data!#REF!,Data!#REF!,Data!#REF!)))))))))</f>
        <v>#REF!</v>
      </c>
      <c r="S26" s="99"/>
      <c r="T26" s="98" t="e">
        <f>IF(B26=Data!B23,Data!J23,(IF(B26=Data!B25,Data!J25,(IF(B26=Data!#REF!,Data!#REF!,(IF(B26=Data!#REF!,Data!#REF!,(IF(B26=Data!#REF!,Data!#REF!,(IF(B26=Data!#REF!,Data!#REF!,(IF(B26=Data!#REF!,Data!#REF!,(IF(B26=Data!#REF!,Data!#REF!,Data!#REF!)))))))))))))))&amp;IF(B26=Data!#REF!,Data!#REF!,(IF(B26=Data!#REF!,Data!#REF!,(IF(B26=Data!B47,Data!J47,(IF(B26=Data!B48,Data!J48,(IF(B26=Data!B49,Data!J49,(IF(B26=Data!#REF!,Data!J822,(IF(B26=Data!#REF!,Data!#REF!,(IF(B26=Data!#REF!,Data!#REF!,Data!#REF!)))))))))))))))&amp;IF(B26=Data!#REF!,Data!#REF!,(IF(B26=Data!#REF!,Data!#REF!,(IF(B26=Data!#REF!,Data!#REF!,(IF(B26=Data!#REF!,Data!#REF!,(IF(B26=Data!#REF!,Data!#REF!,Data!#REF!)))))))))</f>
        <v>#REF!</v>
      </c>
      <c r="U26" s="127" t="str">
        <f>IF(D26="","",VLOOKUP(B26,Data!$B$5:$J$319,9,FALSE)*D26)</f>
        <v/>
      </c>
    </row>
    <row r="27" spans="1:21" ht="14">
      <c r="A27" s="100"/>
      <c r="B27" s="91"/>
      <c r="C27" s="124" t="str">
        <f>IF(D27="","",VLOOKUP(B27,Data!$B$5:$L$319,2,FALSE))</f>
        <v/>
      </c>
      <c r="D27" s="92"/>
      <c r="E27" s="94"/>
      <c r="F27" s="124" t="str">
        <f>IF(D27="","",VLOOKUP(B27,Data!$B$5:$L$319,11,FALSE))</f>
        <v/>
      </c>
      <c r="G27" s="95" t="str">
        <f t="shared" si="0"/>
        <v>-</v>
      </c>
      <c r="H27" s="93" t="str">
        <f>IF(D27="","",VLOOKUP(B27,Data!$B$5:$D$319,3,FALSE))</f>
        <v/>
      </c>
      <c r="I27" s="93" t="str">
        <f>IF(D27="","",VLOOKUP(B27,Data!$B$5:$M$319,12,FALSE))</f>
        <v/>
      </c>
      <c r="J27" s="124" t="str">
        <f>IF(D27="","",VLOOKUP(B27,Data!$B$5:$E$319,4,FALSE)*D27)</f>
        <v/>
      </c>
      <c r="K27" s="124" t="str">
        <f>IF(D27="","",VLOOKUP(B27,Data!$B$5:$F$319,5,FALSE)*D27)</f>
        <v/>
      </c>
      <c r="L27" s="95" t="e">
        <f>IF(B27=Data!B24,Data!G24,(IF(B27=Data!B26,Data!G26,(IF(B27=Data!#REF!,Data!#REF!,(IF(B27=Data!#REF!,Data!#REF!,(IF(B27=Data!#REF!,Data!#REF!,(IF(B27=Data!#REF!,Data!#REF!,(IF(B27=Data!#REF!,Data!#REF!,(IF(B27=Data!#REF!,Data!#REF!,Data!#REF!)))))))))))))))&amp;IF(B27=Data!#REF!,Data!#REF!,(IF(B27=Data!#REF!,Data!#REF!,(IF(B27=Data!B48,Data!G48,(IF(B27=Data!B49,Data!G49,(IF(B27=Data!B50,Data!G50,(IF(B27=Data!#REF!,Data!G823,(IF(B27=Data!#REF!,Data!#REF!,(IF(B27=Data!#REF!,Data!#REF!,Data!#REF!)))))))))))))))&amp;IF(B27=Data!#REF!,Data!#REF!,(IF(B27=Data!#REF!,Data!#REF!,(IF(B27=Data!#REF!,Data!#REF!,(IF(B27=Data!#REF!,Data!#REF!,(IF(B27=Data!#REF!,Data!#REF!,Data!#REF!)))))))))</f>
        <v>#REF!</v>
      </c>
      <c r="M27" s="96"/>
      <c r="N27" s="97"/>
      <c r="O27" s="98" t="e">
        <f>IF(B27=Data!B24,Data!H24,(IF(B27=Data!B26,Data!H26,(IF(B27=Data!#REF!,Data!#REF!,(IF(B27=Data!#REF!,Data!#REF!,(IF(B27=Data!#REF!,Data!#REF!,(IF(B27=Data!#REF!,Data!#REF!,(IF(B27=Data!#REF!,Data!#REF!,(IF(B27=Data!#REF!,Data!#REF!,Data!#REF!)))))))))))))))&amp;IF(B27=Data!#REF!,Data!#REF!,(IF(B27=Data!#REF!,Data!#REF!,(IF(B27=Data!B48,Data!H48,(IF(B27=Data!B49,Data!H49,(IF(B27=Data!B50,Data!H50,(IF(B27=Data!#REF!,Data!H823,(IF(B27=Data!#REF!,Data!#REF!,(IF(B27=Data!#REF!,Data!#REF!,Data!#REF!)))))))))))))))&amp;IF(B27=Data!#REF!,Data!#REF!,(IF(B27=Data!#REF!,Data!#REF!,(IF(B27=Data!#REF!,Data!#REF!,(IF(B27=Data!#REF!,Data!#REF!,(IF(B27=Data!#REF!,Data!#REF!,Data!#REF!)))))))))</f>
        <v>#REF!</v>
      </c>
      <c r="P27" s="97"/>
      <c r="Q27" s="97"/>
      <c r="R27" s="98" t="e">
        <f>IF(B27=Data!B24,Data!I24,(IF(B27=Data!B26,Data!I26,(IF(B27=Data!#REF!,Data!#REF!,(IF(B27=Data!#REF!,Data!#REF!,(IF(B27=Data!#REF!,Data!#REF!,(IF(B27=Data!#REF!,Data!#REF!,(IF(B27=Data!#REF!,Data!#REF!,(IF(B27=Data!#REF!,Data!#REF!,Data!#REF!)))))))))))))))&amp;IF(B27=Data!#REF!,Data!#REF!,(IF(B27=Data!#REF!,Data!#REF!,(IF(B27=Data!B48,Data!I48,(IF(B27=Data!B49,Data!I49,(IF(B27=Data!B50,Data!I50,(IF(B27=Data!#REF!,Data!I823,(IF(B27=Data!#REF!,Data!#REF!,(IF(B27=Data!#REF!,Data!#REF!,Data!#REF!)))))))))))))))&amp;IF(B27=Data!#REF!,Data!#REF!,(IF(B27=Data!#REF!,Data!#REF!,(IF(B27=Data!#REF!,Data!#REF!,(IF(B27=Data!#REF!,Data!#REF!,(IF(B27=Data!#REF!,Data!#REF!,Data!#REF!)))))))))</f>
        <v>#REF!</v>
      </c>
      <c r="S27" s="99"/>
      <c r="T27" s="98" t="e">
        <f>IF(B27=Data!B24,Data!J24,(IF(B27=Data!B26,Data!J26,(IF(B27=Data!#REF!,Data!#REF!,(IF(B27=Data!#REF!,Data!#REF!,(IF(B27=Data!#REF!,Data!#REF!,(IF(B27=Data!#REF!,Data!#REF!,(IF(B27=Data!#REF!,Data!#REF!,(IF(B27=Data!#REF!,Data!#REF!,Data!#REF!)))))))))))))))&amp;IF(B27=Data!#REF!,Data!#REF!,(IF(B27=Data!#REF!,Data!#REF!,(IF(B27=Data!B48,Data!J48,(IF(B27=Data!B49,Data!J49,(IF(B27=Data!B50,Data!J50,(IF(B27=Data!#REF!,Data!J823,(IF(B27=Data!#REF!,Data!#REF!,(IF(B27=Data!#REF!,Data!#REF!,Data!#REF!)))))))))))))))&amp;IF(B27=Data!#REF!,Data!#REF!,(IF(B27=Data!#REF!,Data!#REF!,(IF(B27=Data!#REF!,Data!#REF!,(IF(B27=Data!#REF!,Data!#REF!,(IF(B27=Data!#REF!,Data!#REF!,Data!#REF!)))))))))</f>
        <v>#REF!</v>
      </c>
      <c r="U27" s="127" t="str">
        <f>IF(D27="","",VLOOKUP(B27,Data!$B$5:$J$319,9,FALSE)*D27)</f>
        <v/>
      </c>
    </row>
    <row r="28" spans="1:21" ht="14">
      <c r="A28" s="100"/>
      <c r="B28" s="91" t="s">
        <v>78</v>
      </c>
      <c r="C28" s="124" t="e">
        <f>IF(D28="","",VLOOKUP(B28,Data!$B$5:$L$319,2,FALSE))</f>
        <v>#N/A</v>
      </c>
      <c r="D28" s="92">
        <v>100</v>
      </c>
      <c r="E28" s="94"/>
      <c r="F28" s="124" t="e">
        <f>IF(D28="","",VLOOKUP(B28,Data!$B$5:$L$319,11,FALSE))</f>
        <v>#N/A</v>
      </c>
      <c r="G28" s="95" t="e">
        <f t="shared" ref="G28:G35" si="1">IF(D28&gt;0,D28*F28,"-")</f>
        <v>#N/A</v>
      </c>
      <c r="H28" s="93" t="e">
        <f>IF(D28="","",VLOOKUP(B28,Data!$B$5:$D$319,3,FALSE))</f>
        <v>#N/A</v>
      </c>
      <c r="I28" s="93" t="e">
        <f>IF(D28="","",VLOOKUP(B28,Data!$B$5:$M$319,12,FALSE))</f>
        <v>#N/A</v>
      </c>
      <c r="J28" s="124" t="e">
        <f>IF(D28="","",VLOOKUP(B28,Data!$B$5:$E$319,4,FALSE)*D28)</f>
        <v>#N/A</v>
      </c>
      <c r="K28" s="124" t="e">
        <f>IF(D28="","",VLOOKUP(B28,Data!$B$5:$F$319,5,FALSE)*D28)</f>
        <v>#N/A</v>
      </c>
      <c r="L28" s="95" t="e">
        <f>IF(B28=Data!B25,Data!G25,(IF(B28=Data!#REF!,Data!#REF!,(IF(B28=Data!B27,Data!G27,(IF(B28=Data!#REF!,Data!#REF!,(IF(B28=Data!#REF!,Data!#REF!,(IF(B28=Data!#REF!,Data!#REF!,(IF(B28=Data!#REF!,Data!#REF!,(IF(B28=Data!#REF!,Data!#REF!,Data!#REF!)))))))))))))))&amp;IF(B28=Data!#REF!,Data!#REF!,(IF(B28=Data!#REF!,Data!#REF!,(IF(B28=Data!B49,Data!G49,(IF(B28=Data!B50,Data!G50,(IF(B28=Data!#REF!,Data!#REF!,(IF(B28=Data!#REF!,Data!G824,(IF(B28=Data!#REF!,Data!#REF!,(IF(B28=Data!#REF!,Data!#REF!,Data!#REF!)))))))))))))))&amp;IF(B28=Data!#REF!,Data!#REF!,(IF(B28=Data!#REF!,Data!#REF!,(IF(B28=Data!#REF!,Data!#REF!,(IF(B28=Data!#REF!,Data!#REF!,(IF(B28=Data!#REF!,Data!#REF!,Data!#REF!)))))))))</f>
        <v>#REF!</v>
      </c>
      <c r="M28" s="96"/>
      <c r="N28" s="97"/>
      <c r="O28" s="98" t="e">
        <f>IF(B28=Data!B25,Data!H25,(IF(B28=Data!#REF!,Data!#REF!,(IF(B28=Data!B27,Data!H27,(IF(B28=Data!#REF!,Data!#REF!,(IF(B28=Data!#REF!,Data!#REF!,(IF(B28=Data!#REF!,Data!#REF!,(IF(B28=Data!#REF!,Data!#REF!,(IF(B28=Data!#REF!,Data!#REF!,Data!#REF!)))))))))))))))&amp;IF(B28=Data!#REF!,Data!#REF!,(IF(B28=Data!#REF!,Data!#REF!,(IF(B28=Data!B49,Data!H49,(IF(B28=Data!B50,Data!H50,(IF(B28=Data!#REF!,Data!#REF!,(IF(B28=Data!#REF!,Data!H824,(IF(B28=Data!#REF!,Data!#REF!,(IF(B28=Data!#REF!,Data!#REF!,Data!#REF!)))))))))))))))&amp;IF(B28=Data!#REF!,Data!#REF!,(IF(B28=Data!#REF!,Data!#REF!,(IF(B28=Data!#REF!,Data!#REF!,(IF(B28=Data!#REF!,Data!#REF!,(IF(B28=Data!#REF!,Data!#REF!,Data!#REF!)))))))))</f>
        <v>#REF!</v>
      </c>
      <c r="P28" s="97"/>
      <c r="Q28" s="97"/>
      <c r="R28" s="98" t="e">
        <f>IF(B28=Data!B25,Data!I25,(IF(B28=Data!#REF!,Data!#REF!,(IF(B28=Data!B27,Data!I27,(IF(B28=Data!#REF!,Data!#REF!,(IF(B28=Data!#REF!,Data!#REF!,(IF(B28=Data!#REF!,Data!#REF!,(IF(B28=Data!#REF!,Data!#REF!,(IF(B28=Data!#REF!,Data!#REF!,Data!#REF!)))))))))))))))&amp;IF(B28=Data!#REF!,Data!#REF!,(IF(B28=Data!#REF!,Data!#REF!,(IF(B28=Data!B49,Data!I49,(IF(B28=Data!B50,Data!I50,(IF(B28=Data!#REF!,Data!#REF!,(IF(B28=Data!#REF!,Data!I824,(IF(B28=Data!#REF!,Data!#REF!,(IF(B28=Data!#REF!,Data!#REF!,Data!#REF!)))))))))))))))&amp;IF(B28=Data!#REF!,Data!#REF!,(IF(B28=Data!#REF!,Data!#REF!,(IF(B28=Data!#REF!,Data!#REF!,(IF(B28=Data!#REF!,Data!#REF!,(IF(B28=Data!#REF!,Data!#REF!,Data!#REF!)))))))))</f>
        <v>#REF!</v>
      </c>
      <c r="S28" s="99"/>
      <c r="T28" s="98" t="e">
        <f>IF(B28=Data!B25,Data!J25,(IF(B28=Data!#REF!,Data!#REF!,(IF(B28=Data!B27,Data!J27,(IF(B28=Data!#REF!,Data!#REF!,(IF(B28=Data!#REF!,Data!#REF!,(IF(B28=Data!#REF!,Data!#REF!,(IF(B28=Data!#REF!,Data!#REF!,(IF(B28=Data!#REF!,Data!#REF!,Data!#REF!)))))))))))))))&amp;IF(B28=Data!#REF!,Data!#REF!,(IF(B28=Data!#REF!,Data!#REF!,(IF(B28=Data!B49,Data!J49,(IF(B28=Data!B50,Data!J50,(IF(B28=Data!#REF!,Data!#REF!,(IF(B28=Data!#REF!,Data!J824,(IF(B28=Data!#REF!,Data!#REF!,(IF(B28=Data!#REF!,Data!#REF!,Data!#REF!)))))))))))))))&amp;IF(B28=Data!#REF!,Data!#REF!,(IF(B28=Data!#REF!,Data!#REF!,(IF(B28=Data!#REF!,Data!#REF!,(IF(B28=Data!#REF!,Data!#REF!,(IF(B28=Data!#REF!,Data!#REF!,Data!#REF!)))))))))</f>
        <v>#REF!</v>
      </c>
      <c r="U28" s="127" t="e">
        <f>IF(D28="","",VLOOKUP(B28,Data!$B$5:$J$319,9,FALSE)*D28)</f>
        <v>#N/A</v>
      </c>
    </row>
    <row r="29" spans="1:21" ht="14">
      <c r="A29" s="100"/>
      <c r="B29" s="91"/>
      <c r="C29" s="124" t="str">
        <f>IF(D29="","",VLOOKUP(B29,Data!$B$5:$L$319,2,FALSE))</f>
        <v/>
      </c>
      <c r="D29" s="92"/>
      <c r="E29" s="94"/>
      <c r="F29" s="124" t="str">
        <f>IF(D29="","",VLOOKUP(B29,Data!$B$5:$L$319,11,FALSE))</f>
        <v/>
      </c>
      <c r="G29" s="95" t="str">
        <f t="shared" si="1"/>
        <v>-</v>
      </c>
      <c r="H29" s="93" t="str">
        <f>IF(D29="","",VLOOKUP(B29,Data!$B$5:$D$319,3,FALSE))</f>
        <v/>
      </c>
      <c r="I29" s="93" t="str">
        <f>IF(D29="","",VLOOKUP(B29,Data!$B$5:$M$319,12,FALSE))</f>
        <v/>
      </c>
      <c r="J29" s="124" t="str">
        <f>IF(D29="","",VLOOKUP(B29,Data!$B$5:$E$319,4,FALSE)*D29)</f>
        <v/>
      </c>
      <c r="K29" s="124" t="str">
        <f>IF(D29="","",VLOOKUP(B29,Data!$B$5:$F$319,5,FALSE)*D29)</f>
        <v/>
      </c>
      <c r="L29" s="95" t="e">
        <f>IF(B29=Data!B26,Data!G26,(IF(B29=Data!#REF!,Data!#REF!,(IF(B29=Data!B28,Data!G28,(IF(B29=Data!#REF!,Data!#REF!,(IF(B29=Data!#REF!,Data!#REF!,(IF(B29=Data!#REF!,Data!#REF!,(IF(B29=Data!#REF!,Data!#REF!,(IF(B29=Data!#REF!,Data!#REF!,Data!#REF!)))))))))))))))&amp;IF(B29=Data!#REF!,Data!#REF!,(IF(B29=Data!#REF!,Data!#REF!,(IF(B29=Data!B50,Data!G50,(IF(B29=Data!#REF!,Data!#REF!,(IF(B29=Data!#REF!,Data!#REF!,(IF(B29=Data!#REF!,Data!G825,(IF(B29=Data!#REF!,Data!#REF!,(IF(B29=Data!#REF!,Data!#REF!,Data!#REF!)))))))))))))))&amp;IF(B29=Data!#REF!,Data!#REF!,(IF(B29=Data!#REF!,Data!#REF!,(IF(B29=Data!#REF!,Data!#REF!,(IF(B29=Data!#REF!,Data!#REF!,(IF(B29=Data!#REF!,Data!#REF!,Data!#REF!)))))))))</f>
        <v>#REF!</v>
      </c>
      <c r="M29" s="96"/>
      <c r="N29" s="97"/>
      <c r="O29" s="98" t="e">
        <f>IF(B29=Data!B26,Data!H26,(IF(B29=Data!#REF!,Data!#REF!,(IF(B29=Data!B28,Data!H28,(IF(B29=Data!#REF!,Data!#REF!,(IF(B29=Data!#REF!,Data!#REF!,(IF(B29=Data!#REF!,Data!#REF!,(IF(B29=Data!#REF!,Data!#REF!,(IF(B29=Data!#REF!,Data!#REF!,Data!#REF!)))))))))))))))&amp;IF(B29=Data!#REF!,Data!#REF!,(IF(B29=Data!#REF!,Data!#REF!,(IF(B29=Data!B50,Data!H50,(IF(B29=Data!#REF!,Data!#REF!,(IF(B29=Data!#REF!,Data!#REF!,(IF(B29=Data!#REF!,Data!H825,(IF(B29=Data!#REF!,Data!#REF!,(IF(B29=Data!#REF!,Data!#REF!,Data!#REF!)))))))))))))))&amp;IF(B29=Data!#REF!,Data!#REF!,(IF(B29=Data!#REF!,Data!#REF!,(IF(B29=Data!#REF!,Data!#REF!,(IF(B29=Data!#REF!,Data!#REF!,(IF(B29=Data!#REF!,Data!#REF!,Data!#REF!)))))))))</f>
        <v>#REF!</v>
      </c>
      <c r="P29" s="97"/>
      <c r="Q29" s="97"/>
      <c r="R29" s="98" t="e">
        <f>IF(B29=Data!B26,Data!I26,(IF(B29=Data!#REF!,Data!#REF!,(IF(B29=Data!B28,Data!I28,(IF(B29=Data!#REF!,Data!#REF!,(IF(B29=Data!#REF!,Data!#REF!,(IF(B29=Data!#REF!,Data!#REF!,(IF(B29=Data!#REF!,Data!#REF!,(IF(B29=Data!#REF!,Data!#REF!,Data!#REF!)))))))))))))))&amp;IF(B29=Data!#REF!,Data!#REF!,(IF(B29=Data!#REF!,Data!#REF!,(IF(B29=Data!B50,Data!I50,(IF(B29=Data!#REF!,Data!#REF!,(IF(B29=Data!#REF!,Data!#REF!,(IF(B29=Data!#REF!,Data!I825,(IF(B29=Data!#REF!,Data!#REF!,(IF(B29=Data!#REF!,Data!#REF!,Data!#REF!)))))))))))))))&amp;IF(B29=Data!#REF!,Data!#REF!,(IF(B29=Data!#REF!,Data!#REF!,(IF(B29=Data!#REF!,Data!#REF!,(IF(B29=Data!#REF!,Data!#REF!,(IF(B29=Data!#REF!,Data!#REF!,Data!#REF!)))))))))</f>
        <v>#REF!</v>
      </c>
      <c r="S29" s="99"/>
      <c r="T29" s="98" t="e">
        <f>IF(B29=Data!B26,Data!J26,(IF(B29=Data!#REF!,Data!#REF!,(IF(B29=Data!B28,Data!J28,(IF(B29=Data!#REF!,Data!#REF!,(IF(B29=Data!#REF!,Data!#REF!,(IF(B29=Data!#REF!,Data!#REF!,(IF(B29=Data!#REF!,Data!#REF!,(IF(B29=Data!#REF!,Data!#REF!,Data!#REF!)))))))))))))))&amp;IF(B29=Data!#REF!,Data!#REF!,(IF(B29=Data!#REF!,Data!#REF!,(IF(B29=Data!B50,Data!J50,(IF(B29=Data!#REF!,Data!#REF!,(IF(B29=Data!#REF!,Data!#REF!,(IF(B29=Data!#REF!,Data!J825,(IF(B29=Data!#REF!,Data!#REF!,(IF(B29=Data!#REF!,Data!#REF!,Data!#REF!)))))))))))))))&amp;IF(B29=Data!#REF!,Data!#REF!,(IF(B29=Data!#REF!,Data!#REF!,(IF(B29=Data!#REF!,Data!#REF!,(IF(B29=Data!#REF!,Data!#REF!,(IF(B29=Data!#REF!,Data!#REF!,Data!#REF!)))))))))</f>
        <v>#REF!</v>
      </c>
      <c r="U29" s="127" t="str">
        <f>IF(D29="","",VLOOKUP(B29,Data!$B$5:$J$319,9,FALSE)*D29)</f>
        <v/>
      </c>
    </row>
    <row r="30" spans="1:21" ht="14">
      <c r="A30" s="100"/>
      <c r="B30" s="91"/>
      <c r="C30" s="124" t="str">
        <f>IF(D30="","",VLOOKUP(B30,Data!$B$5:$L$319,2,FALSE))</f>
        <v/>
      </c>
      <c r="D30" s="92"/>
      <c r="E30" s="94"/>
      <c r="F30" s="124" t="str">
        <f>IF(D30="","",VLOOKUP(B30,Data!$B$5:$L$319,11,FALSE))</f>
        <v/>
      </c>
      <c r="G30" s="95" t="str">
        <f t="shared" si="1"/>
        <v>-</v>
      </c>
      <c r="H30" s="93" t="str">
        <f>IF(D30="","",VLOOKUP(B30,Data!$B$5:$D$319,3,FALSE))</f>
        <v/>
      </c>
      <c r="I30" s="93" t="str">
        <f>IF(D30="","",VLOOKUP(B30,Data!$B$5:$M$319,12,FALSE))</f>
        <v/>
      </c>
      <c r="J30" s="124" t="str">
        <f>IF(D30="","",VLOOKUP(B30,Data!$B$5:$E$319,4,FALSE)*D30)</f>
        <v/>
      </c>
      <c r="K30" s="124" t="str">
        <f>IF(D30="","",VLOOKUP(B30,Data!$B$5:$F$319,5,FALSE)*D30)</f>
        <v/>
      </c>
      <c r="L30" s="95" t="e">
        <f>IF(B30=Data!#REF!,Data!#REF!,(IF(B30=Data!B27,Data!G27,(IF(B30=Data!#REF!,Data!#REF!,(IF(B30=Data!#REF!,Data!#REF!,(IF(B30=Data!#REF!,Data!#REF!,(IF(B30=Data!#REF!,Data!#REF!,(IF(B30=Data!#REF!,Data!#REF!,(IF(B30=Data!#REF!,Data!#REF!,Data!#REF!)))))))))))))))&amp;IF(B30=Data!#REF!,Data!#REF!,(IF(B30=Data!#REF!,Data!#REF!,(IF(B30=Data!#REF!,Data!#REF!,(IF(B30=Data!#REF!,Data!#REF!,(IF(B30=Data!#REF!,Data!#REF!,(IF(B30=Data!B5,Data!G826,(IF(B30=Data!#REF!,Data!#REF!,(IF(B30=Data!#REF!,Data!#REF!,Data!#REF!)))))))))))))))&amp;IF(B30=Data!#REF!,Data!#REF!,(IF(B30=Data!#REF!,Data!#REF!,(IF(B30=Data!#REF!,Data!#REF!,(IF(B30=Data!#REF!,Data!#REF!,(IF(B30=Data!#REF!,Data!#REF!,Data!#REF!)))))))))</f>
        <v>#REF!</v>
      </c>
      <c r="M30" s="96"/>
      <c r="N30" s="97"/>
      <c r="O30" s="98" t="e">
        <f>IF(B30=Data!#REF!,Data!#REF!,(IF(B30=Data!B27,Data!H27,(IF(B30=Data!#REF!,Data!#REF!,(IF(B30=Data!#REF!,Data!#REF!,(IF(B30=Data!#REF!,Data!#REF!,(IF(B30=Data!#REF!,Data!#REF!,(IF(B30=Data!#REF!,Data!#REF!,(IF(B30=Data!#REF!,Data!#REF!,Data!#REF!)))))))))))))))&amp;IF(B30=Data!#REF!,Data!#REF!,(IF(B30=Data!#REF!,Data!#REF!,(IF(B30=Data!#REF!,Data!#REF!,(IF(B30=Data!#REF!,Data!#REF!,(IF(B30=Data!#REF!,Data!#REF!,(IF(B30=Data!B5,Data!H826,(IF(B30=Data!#REF!,Data!#REF!,(IF(B30=Data!#REF!,Data!#REF!,Data!#REF!)))))))))))))))&amp;IF(B30=Data!#REF!,Data!#REF!,(IF(B30=Data!#REF!,Data!#REF!,(IF(B30=Data!#REF!,Data!#REF!,(IF(B30=Data!#REF!,Data!#REF!,(IF(B30=Data!#REF!,Data!#REF!,Data!#REF!)))))))))</f>
        <v>#REF!</v>
      </c>
      <c r="P30" s="97"/>
      <c r="Q30" s="97"/>
      <c r="R30" s="98" t="e">
        <f>IF(B30=Data!#REF!,Data!#REF!,(IF(B30=Data!B27,Data!I27,(IF(B30=Data!#REF!,Data!#REF!,(IF(B30=Data!#REF!,Data!#REF!,(IF(B30=Data!#REF!,Data!#REF!,(IF(B30=Data!#REF!,Data!#REF!,(IF(B30=Data!#REF!,Data!#REF!,(IF(B30=Data!#REF!,Data!#REF!,Data!#REF!)))))))))))))))&amp;IF(B30=Data!#REF!,Data!#REF!,(IF(B30=Data!#REF!,Data!#REF!,(IF(B30=Data!#REF!,Data!#REF!,(IF(B30=Data!#REF!,Data!#REF!,(IF(B30=Data!#REF!,Data!#REF!,(IF(B30=Data!B5,Data!I826,(IF(B30=Data!#REF!,Data!#REF!,(IF(B30=Data!#REF!,Data!#REF!,Data!#REF!)))))))))))))))&amp;IF(B30=Data!#REF!,Data!#REF!,(IF(B30=Data!#REF!,Data!#REF!,(IF(B30=Data!#REF!,Data!#REF!,(IF(B30=Data!#REF!,Data!#REF!,(IF(B30=Data!#REF!,Data!#REF!,Data!#REF!)))))))))</f>
        <v>#REF!</v>
      </c>
      <c r="S30" s="99"/>
      <c r="T30" s="98" t="e">
        <f>IF(B30=Data!#REF!,Data!#REF!,(IF(B30=Data!B27,Data!J27,(IF(B30=Data!#REF!,Data!#REF!,(IF(B30=Data!#REF!,Data!#REF!,(IF(B30=Data!#REF!,Data!#REF!,(IF(B30=Data!#REF!,Data!#REF!,(IF(B30=Data!#REF!,Data!#REF!,(IF(B30=Data!#REF!,Data!#REF!,Data!#REF!)))))))))))))))&amp;IF(B30=Data!#REF!,Data!#REF!,(IF(B30=Data!#REF!,Data!#REF!,(IF(B30=Data!#REF!,Data!#REF!,(IF(B30=Data!#REF!,Data!#REF!,(IF(B30=Data!#REF!,Data!#REF!,(IF(B30=Data!B5,Data!J826,(IF(B30=Data!#REF!,Data!#REF!,(IF(B30=Data!#REF!,Data!#REF!,Data!#REF!)))))))))))))))&amp;IF(B30=Data!#REF!,Data!#REF!,(IF(B30=Data!#REF!,Data!#REF!,(IF(B30=Data!#REF!,Data!#REF!,(IF(B30=Data!#REF!,Data!#REF!,(IF(B30=Data!#REF!,Data!#REF!,Data!#REF!)))))))))</f>
        <v>#REF!</v>
      </c>
      <c r="U30" s="127" t="str">
        <f>IF(D30="","",VLOOKUP(B30,Data!$B$5:$J$319,9,FALSE)*D30)</f>
        <v/>
      </c>
    </row>
    <row r="31" spans="1:21" ht="14">
      <c r="A31" s="100"/>
      <c r="B31" s="91"/>
      <c r="C31" s="124" t="str">
        <f>IF(D31="","",VLOOKUP(B31,Data!$B$5:$L$319,2,FALSE))</f>
        <v/>
      </c>
      <c r="D31" s="92"/>
      <c r="E31" s="94"/>
      <c r="F31" s="124" t="str">
        <f>IF(D31="","",VLOOKUP(B31,Data!$B$5:$L$319,11,FALSE))</f>
        <v/>
      </c>
      <c r="G31" s="95" t="str">
        <f t="shared" si="1"/>
        <v>-</v>
      </c>
      <c r="H31" s="93" t="str">
        <f>IF(D31="","",VLOOKUP(B31,Data!$B$5:$D$319,3,FALSE))</f>
        <v/>
      </c>
      <c r="I31" s="93" t="str">
        <f>IF(D31="","",VLOOKUP(B31,Data!$B$5:$M$319,12,FALSE))</f>
        <v/>
      </c>
      <c r="J31" s="124" t="str">
        <f>IF(D31="","",VLOOKUP(B31,Data!$B$5:$E$319,4,FALSE)*D31)</f>
        <v/>
      </c>
      <c r="K31" s="124" t="str">
        <f>IF(D31="","",VLOOKUP(B31,Data!$B$5:$F$319,5,FALSE)*D31)</f>
        <v/>
      </c>
      <c r="L31" s="95" t="e">
        <f>IF(B31=Data!#REF!,Data!#REF!,(IF(B31=Data!B28,Data!G28,(IF(B31=Data!#REF!,Data!#REF!,(IF(B31=Data!#REF!,Data!#REF!,(IF(B31=Data!B29,Data!G29,(IF(B31=Data!#REF!,Data!#REF!,(IF(B31=Data!#REF!,Data!#REF!,(IF(B31=Data!#REF!,Data!#REF!,Data!#REF!)))))))))))))))&amp;IF(B31=Data!#REF!,Data!#REF!,(IF(B31=Data!B47,Data!G47,(IF(B31=Data!#REF!,Data!#REF!,(IF(B31=Data!#REF!,Data!#REF!,(IF(B31=Data!#REF!,Data!#REF!,(IF(B31=Data!B6,Data!G827,(IF(B31=Data!#REF!,Data!#REF!,(IF(B31=Data!#REF!,Data!#REF!,Data!#REF!)))))))))))))))&amp;IF(B31=Data!#REF!,Data!#REF!,(IF(B31=Data!#REF!,Data!#REF!,(IF(B31=Data!#REF!,Data!#REF!,(IF(B31=Data!#REF!,Data!#REF!,(IF(B31=Data!#REF!,Data!#REF!,Data!#REF!)))))))))</f>
        <v>#REF!</v>
      </c>
      <c r="M31" s="96"/>
      <c r="N31" s="97"/>
      <c r="O31" s="98" t="e">
        <f>IF(B31=Data!#REF!,Data!#REF!,(IF(B31=Data!B28,Data!H28,(IF(B31=Data!#REF!,Data!#REF!,(IF(B31=Data!#REF!,Data!#REF!,(IF(B31=Data!B29,Data!H29,(IF(B31=Data!#REF!,Data!#REF!,(IF(B31=Data!#REF!,Data!#REF!,(IF(B31=Data!#REF!,Data!#REF!,Data!#REF!)))))))))))))))&amp;IF(B31=Data!#REF!,Data!#REF!,(IF(B31=Data!B47,Data!H47,(IF(B31=Data!#REF!,Data!#REF!,(IF(B31=Data!#REF!,Data!#REF!,(IF(B31=Data!#REF!,Data!#REF!,(IF(B31=Data!B6,Data!H827,(IF(B31=Data!#REF!,Data!#REF!,(IF(B31=Data!#REF!,Data!#REF!,Data!#REF!)))))))))))))))&amp;IF(B31=Data!#REF!,Data!#REF!,(IF(B31=Data!#REF!,Data!#REF!,(IF(B31=Data!#REF!,Data!#REF!,(IF(B31=Data!#REF!,Data!#REF!,(IF(B31=Data!#REF!,Data!#REF!,Data!#REF!)))))))))</f>
        <v>#REF!</v>
      </c>
      <c r="P31" s="97"/>
      <c r="Q31" s="97"/>
      <c r="R31" s="98" t="e">
        <f>IF(B31=Data!#REF!,Data!#REF!,(IF(B31=Data!B28,Data!I28,(IF(B31=Data!#REF!,Data!#REF!,(IF(B31=Data!#REF!,Data!#REF!,(IF(B31=Data!B29,Data!I29,(IF(B31=Data!#REF!,Data!#REF!,(IF(B31=Data!#REF!,Data!#REF!,(IF(B31=Data!#REF!,Data!#REF!,Data!#REF!)))))))))))))))&amp;IF(B31=Data!#REF!,Data!#REF!,(IF(B31=Data!B47,Data!I47,(IF(B31=Data!#REF!,Data!#REF!,(IF(B31=Data!#REF!,Data!#REF!,(IF(B31=Data!#REF!,Data!#REF!,(IF(B31=Data!B6,Data!I827,(IF(B31=Data!#REF!,Data!#REF!,(IF(B31=Data!#REF!,Data!#REF!,Data!#REF!)))))))))))))))&amp;IF(B31=Data!#REF!,Data!#REF!,(IF(B31=Data!#REF!,Data!#REF!,(IF(B31=Data!#REF!,Data!#REF!,(IF(B31=Data!#REF!,Data!#REF!,(IF(B31=Data!#REF!,Data!#REF!,Data!#REF!)))))))))</f>
        <v>#REF!</v>
      </c>
      <c r="S31" s="99"/>
      <c r="T31" s="98" t="e">
        <f>IF(B31=Data!#REF!,Data!#REF!,(IF(B31=Data!B28,Data!J28,(IF(B31=Data!#REF!,Data!#REF!,(IF(B31=Data!#REF!,Data!#REF!,(IF(B31=Data!B29,Data!J29,(IF(B31=Data!#REF!,Data!#REF!,(IF(B31=Data!#REF!,Data!#REF!,(IF(B31=Data!#REF!,Data!#REF!,Data!#REF!)))))))))))))))&amp;IF(B31=Data!#REF!,Data!#REF!,(IF(B31=Data!B47,Data!J47,(IF(B31=Data!#REF!,Data!#REF!,(IF(B31=Data!#REF!,Data!#REF!,(IF(B31=Data!#REF!,Data!#REF!,(IF(B31=Data!B6,Data!J827,(IF(B31=Data!#REF!,Data!#REF!,(IF(B31=Data!#REF!,Data!#REF!,Data!#REF!)))))))))))))))&amp;IF(B31=Data!#REF!,Data!#REF!,(IF(B31=Data!#REF!,Data!#REF!,(IF(B31=Data!#REF!,Data!#REF!,(IF(B31=Data!#REF!,Data!#REF!,(IF(B31=Data!#REF!,Data!#REF!,Data!#REF!)))))))))</f>
        <v>#REF!</v>
      </c>
      <c r="U31" s="127" t="str">
        <f>IF(D31="","",VLOOKUP(B31,Data!$B$5:$J$319,9,FALSE)*D31)</f>
        <v/>
      </c>
    </row>
    <row r="32" spans="1:21" ht="14">
      <c r="A32" s="100"/>
      <c r="B32" s="91"/>
      <c r="C32" s="124" t="str">
        <f>IF(D32="","",VLOOKUP(B32,Data!$B$5:$L$319,2,FALSE))</f>
        <v/>
      </c>
      <c r="D32" s="92"/>
      <c r="E32" s="94"/>
      <c r="F32" s="124" t="str">
        <f>IF(D32="","",VLOOKUP(B32,Data!$B$5:$L$319,11,FALSE))</f>
        <v/>
      </c>
      <c r="G32" s="95" t="str">
        <f t="shared" si="1"/>
        <v>-</v>
      </c>
      <c r="H32" s="93" t="str">
        <f>IF(D32="","",VLOOKUP(B32,Data!$B$5:$D$319,3,FALSE))</f>
        <v/>
      </c>
      <c r="I32" s="93" t="str">
        <f>IF(D32="","",VLOOKUP(B32,Data!$B$5:$M$319,12,FALSE))</f>
        <v/>
      </c>
      <c r="J32" s="124" t="str">
        <f>IF(D32="","",VLOOKUP(B32,Data!$B$5:$E$319,4,FALSE)*D32)</f>
        <v/>
      </c>
      <c r="K32" s="124" t="str">
        <f>IF(D32="","",VLOOKUP(B32,Data!$B$5:$F$319,5,FALSE)*D32)</f>
        <v/>
      </c>
      <c r="L32" s="95" t="e">
        <f>IF(B32=Data!B27,Data!G27,(IF(B32=Data!#REF!,Data!#REF!,(IF(B32=Data!#REF!,Data!#REF!,(IF(B32=Data!#REF!,Data!#REF!,(IF(B32=Data!B31,Data!G31,(IF(B32=Data!#REF!,Data!#REF!,(IF(B32=Data!#REF!,Data!#REF!,(IF(B32=Data!#REF!,Data!#REF!,Data!#REF!)))))))))))))))&amp;IF(B32=Data!B47,Data!G47,(IF(B32=Data!B48,Data!G48,(IF(B32=Data!#REF!,Data!#REF!,(IF(B32=Data!#REF!,Data!#REF!,(IF(B32=Data!B5,Data!G5,(IF(B32=Data!B7,Data!G828,(IF(B32=Data!#REF!,Data!#REF!,(IF(B32=Data!#REF!,Data!#REF!,Data!#REF!)))))))))))))))&amp;IF(B32=Data!#REF!,Data!#REF!,(IF(B32=Data!#REF!,Data!#REF!,(IF(B32=Data!#REF!,Data!#REF!,(IF(B32=Data!#REF!,Data!#REF!,(IF(B32=Data!#REF!,Data!#REF!,Data!#REF!)))))))))</f>
        <v>#REF!</v>
      </c>
      <c r="M32" s="96"/>
      <c r="N32" s="97"/>
      <c r="O32" s="98" t="e">
        <f>IF(B32=Data!B27,Data!H27,(IF(B32=Data!#REF!,Data!#REF!,(IF(B32=Data!#REF!,Data!#REF!,(IF(B32=Data!#REF!,Data!#REF!,(IF(B32=Data!B31,Data!H31,(IF(B32=Data!#REF!,Data!#REF!,(IF(B32=Data!#REF!,Data!#REF!,(IF(B32=Data!#REF!,Data!#REF!,Data!#REF!)))))))))))))))&amp;IF(B32=Data!B47,Data!H47,(IF(B32=Data!B48,Data!H48,(IF(B32=Data!#REF!,Data!#REF!,(IF(B32=Data!#REF!,Data!#REF!,(IF(B32=Data!B5,Data!H5,(IF(B32=Data!B7,Data!H828,(IF(B32=Data!#REF!,Data!#REF!,(IF(B32=Data!#REF!,Data!#REF!,Data!#REF!)))))))))))))))&amp;IF(B32=Data!#REF!,Data!#REF!,(IF(B32=Data!#REF!,Data!#REF!,(IF(B32=Data!#REF!,Data!#REF!,(IF(B32=Data!#REF!,Data!#REF!,(IF(B32=Data!#REF!,Data!#REF!,Data!#REF!)))))))))</f>
        <v>#REF!</v>
      </c>
      <c r="P32" s="97"/>
      <c r="Q32" s="97"/>
      <c r="R32" s="98" t="e">
        <f>IF(B32=Data!B27,Data!I27,(IF(B32=Data!#REF!,Data!#REF!,(IF(B32=Data!#REF!,Data!#REF!,(IF(B32=Data!#REF!,Data!#REF!,(IF(B32=Data!B31,Data!I31,(IF(B32=Data!#REF!,Data!#REF!,(IF(B32=Data!#REF!,Data!#REF!,(IF(B32=Data!#REF!,Data!#REF!,Data!#REF!)))))))))))))))&amp;IF(B32=Data!B47,Data!I47,(IF(B32=Data!B48,Data!I48,(IF(B32=Data!#REF!,Data!#REF!,(IF(B32=Data!#REF!,Data!#REF!,(IF(B32=Data!B5,Data!I5,(IF(B32=Data!B7,Data!I828,(IF(B32=Data!#REF!,Data!#REF!,(IF(B32=Data!#REF!,Data!#REF!,Data!#REF!)))))))))))))))&amp;IF(B32=Data!#REF!,Data!#REF!,(IF(B32=Data!#REF!,Data!#REF!,(IF(B32=Data!#REF!,Data!#REF!,(IF(B32=Data!#REF!,Data!#REF!,(IF(B32=Data!#REF!,Data!#REF!,Data!#REF!)))))))))</f>
        <v>#REF!</v>
      </c>
      <c r="S32" s="99"/>
      <c r="T32" s="98" t="e">
        <f>IF(B32=Data!B27,Data!J27,(IF(B32=Data!#REF!,Data!#REF!,(IF(B32=Data!#REF!,Data!#REF!,(IF(B32=Data!#REF!,Data!#REF!,(IF(B32=Data!B31,Data!J31,(IF(B32=Data!#REF!,Data!#REF!,(IF(B32=Data!#REF!,Data!#REF!,(IF(B32=Data!#REF!,Data!#REF!,Data!#REF!)))))))))))))))&amp;IF(B32=Data!B47,Data!J47,(IF(B32=Data!B48,Data!J48,(IF(B32=Data!#REF!,Data!#REF!,(IF(B32=Data!#REF!,Data!#REF!,(IF(B32=Data!B5,Data!J5,(IF(B32=Data!B7,Data!J828,(IF(B32=Data!#REF!,Data!#REF!,(IF(B32=Data!#REF!,Data!#REF!,Data!#REF!)))))))))))))))&amp;IF(B32=Data!#REF!,Data!#REF!,(IF(B32=Data!#REF!,Data!#REF!,(IF(B32=Data!#REF!,Data!#REF!,(IF(B32=Data!#REF!,Data!#REF!,(IF(B32=Data!#REF!,Data!#REF!,Data!#REF!)))))))))</f>
        <v>#REF!</v>
      </c>
      <c r="U32" s="127" t="str">
        <f>IF(D32="","",VLOOKUP(B32,Data!$B$5:$J$319,9,FALSE)*D32)</f>
        <v/>
      </c>
    </row>
    <row r="33" spans="1:21" ht="14">
      <c r="A33" s="100"/>
      <c r="B33" s="91"/>
      <c r="C33" s="124" t="str">
        <f>IF(D33="","",VLOOKUP(B33,Data!$B$5:$L$319,2,FALSE))</f>
        <v/>
      </c>
      <c r="D33" s="92"/>
      <c r="E33" s="94"/>
      <c r="F33" s="124" t="str">
        <f>IF(D33="","",VLOOKUP(B33,Data!$B$5:$L$319,11,FALSE))</f>
        <v/>
      </c>
      <c r="G33" s="95" t="str">
        <f t="shared" si="1"/>
        <v>-</v>
      </c>
      <c r="H33" s="93" t="str">
        <f>IF(D33="","",VLOOKUP(B33,Data!$B$5:$D$319,3,FALSE))</f>
        <v/>
      </c>
      <c r="I33" s="93" t="str">
        <f>IF(D33="","",VLOOKUP(B33,Data!$B$5:$M$319,12,FALSE))</f>
        <v/>
      </c>
      <c r="J33" s="124" t="str">
        <f>IF(D33="","",VLOOKUP(B33,Data!$B$5:$E$319,4,FALSE)*D33)</f>
        <v/>
      </c>
      <c r="K33" s="124" t="str">
        <f>IF(D33="","",VLOOKUP(B33,Data!$B$5:$F$319,5,FALSE)*D33)</f>
        <v/>
      </c>
      <c r="L33" s="95" t="e">
        <f>IF(B33=Data!B28,Data!G28,(IF(B33=Data!#REF!,Data!#REF!,(IF(B33=Data!#REF!,Data!#REF!,(IF(B33=Data!#REF!,Data!#REF!,(IF(B33=Data!B32,Data!G32,(IF(B33=Data!#REF!,Data!#REF!,(IF(B33=Data!#REF!,Data!#REF!,(IF(B33=Data!#REF!,Data!#REF!,Data!#REF!)))))))))))))))&amp;IF(B33=Data!B48,Data!G48,(IF(B33=Data!B49,Data!G49,(IF(B33=Data!#REF!,Data!#REF!,(IF(B33=Data!B5,Data!G5,(IF(B33=Data!B6,Data!G6,(IF(B33=Data!#REF!,Data!G829,(IF(B33=Data!#REF!,Data!#REF!,(IF(B33=Data!#REF!,Data!#REF!,Data!#REF!)))))))))))))))&amp;IF(B33=Data!#REF!,Data!#REF!,(IF(B33=Data!#REF!,Data!#REF!,(IF(B33=Data!#REF!,Data!#REF!,(IF(B33=Data!#REF!,Data!#REF!,(IF(B33=Data!#REF!,Data!#REF!,Data!#REF!)))))))))</f>
        <v>#REF!</v>
      </c>
      <c r="M33" s="96"/>
      <c r="N33" s="97"/>
      <c r="O33" s="98" t="e">
        <f>IF(B33=Data!B28,Data!H28,(IF(B33=Data!#REF!,Data!#REF!,(IF(B33=Data!#REF!,Data!#REF!,(IF(B33=Data!#REF!,Data!#REF!,(IF(B33=Data!B32,Data!H32,(IF(B33=Data!#REF!,Data!#REF!,(IF(B33=Data!#REF!,Data!#REF!,(IF(B33=Data!#REF!,Data!#REF!,Data!#REF!)))))))))))))))&amp;IF(B33=Data!B48,Data!H48,(IF(B33=Data!B49,Data!H49,(IF(B33=Data!#REF!,Data!#REF!,(IF(B33=Data!B5,Data!H5,(IF(B33=Data!B6,Data!H6,(IF(B33=Data!#REF!,Data!H829,(IF(B33=Data!#REF!,Data!#REF!,(IF(B33=Data!#REF!,Data!#REF!,Data!#REF!)))))))))))))))&amp;IF(B33=Data!#REF!,Data!#REF!,(IF(B33=Data!#REF!,Data!#REF!,(IF(B33=Data!#REF!,Data!#REF!,(IF(B33=Data!#REF!,Data!#REF!,(IF(B33=Data!#REF!,Data!#REF!,Data!#REF!)))))))))</f>
        <v>#REF!</v>
      </c>
      <c r="P33" s="97"/>
      <c r="Q33" s="97"/>
      <c r="R33" s="98" t="e">
        <f>IF(B33=Data!B28,Data!I28,(IF(B33=Data!#REF!,Data!#REF!,(IF(B33=Data!#REF!,Data!#REF!,(IF(B33=Data!#REF!,Data!#REF!,(IF(B33=Data!B32,Data!I32,(IF(B33=Data!#REF!,Data!#REF!,(IF(B33=Data!#REF!,Data!#REF!,(IF(B33=Data!#REF!,Data!#REF!,Data!#REF!)))))))))))))))&amp;IF(B33=Data!B48,Data!I48,(IF(B33=Data!B49,Data!I49,(IF(B33=Data!#REF!,Data!#REF!,(IF(B33=Data!B5,Data!I5,(IF(B33=Data!B6,Data!I6,(IF(B33=Data!#REF!,Data!I829,(IF(B33=Data!#REF!,Data!#REF!,(IF(B33=Data!#REF!,Data!#REF!,Data!#REF!)))))))))))))))&amp;IF(B33=Data!#REF!,Data!#REF!,(IF(B33=Data!#REF!,Data!#REF!,(IF(B33=Data!#REF!,Data!#REF!,(IF(B33=Data!#REF!,Data!#REF!,(IF(B33=Data!#REF!,Data!#REF!,Data!#REF!)))))))))</f>
        <v>#REF!</v>
      </c>
      <c r="S33" s="99"/>
      <c r="T33" s="98" t="e">
        <f>IF(B33=Data!B28,Data!J28,(IF(B33=Data!#REF!,Data!#REF!,(IF(B33=Data!#REF!,Data!#REF!,(IF(B33=Data!#REF!,Data!#REF!,(IF(B33=Data!B32,Data!J32,(IF(B33=Data!#REF!,Data!#REF!,(IF(B33=Data!#REF!,Data!#REF!,(IF(B33=Data!#REF!,Data!#REF!,Data!#REF!)))))))))))))))&amp;IF(B33=Data!B48,Data!J48,(IF(B33=Data!B49,Data!J49,(IF(B33=Data!#REF!,Data!#REF!,(IF(B33=Data!B5,Data!J5,(IF(B33=Data!B6,Data!J6,(IF(B33=Data!#REF!,Data!J829,(IF(B33=Data!#REF!,Data!#REF!,(IF(B33=Data!#REF!,Data!#REF!,Data!#REF!)))))))))))))))&amp;IF(B33=Data!#REF!,Data!#REF!,(IF(B33=Data!#REF!,Data!#REF!,(IF(B33=Data!#REF!,Data!#REF!,(IF(B33=Data!#REF!,Data!#REF!,(IF(B33=Data!#REF!,Data!#REF!,Data!#REF!)))))))))</f>
        <v>#REF!</v>
      </c>
      <c r="U33" s="127" t="str">
        <f>IF(D33="","",VLOOKUP(B33,Data!$B$5:$J$319,9,FALSE)*D33)</f>
        <v/>
      </c>
    </row>
    <row r="34" spans="1:21" ht="14">
      <c r="A34" s="100"/>
      <c r="B34" s="91"/>
      <c r="C34" s="124" t="str">
        <f>IF(D34="","",VLOOKUP(B34,Data!$B$5:$L$319,2,FALSE))</f>
        <v/>
      </c>
      <c r="D34" s="92"/>
      <c r="E34" s="94"/>
      <c r="F34" s="124" t="str">
        <f>IF(D34="","",VLOOKUP(B34,Data!$B$5:$L$319,11,FALSE))</f>
        <v/>
      </c>
      <c r="G34" s="95" t="str">
        <f t="shared" si="1"/>
        <v>-</v>
      </c>
      <c r="H34" s="93" t="str">
        <f>IF(D34="","",VLOOKUP(B34,Data!$B$5:$D$319,3,FALSE))</f>
        <v/>
      </c>
      <c r="I34" s="93" t="str">
        <f>IF(D34="","",VLOOKUP(B34,Data!$B$5:$M$319,12,FALSE))</f>
        <v/>
      </c>
      <c r="J34" s="124" t="str">
        <f>IF(D34="","",VLOOKUP(B34,Data!$B$5:$E$319,4,FALSE)*D34)</f>
        <v/>
      </c>
      <c r="K34" s="124" t="str">
        <f>IF(D34="","",VLOOKUP(B34,Data!$B$5:$F$319,5,FALSE)*D34)</f>
        <v/>
      </c>
      <c r="L34" s="95" t="e">
        <f>IF(B34=Data!#REF!,Data!#REF!,(IF(B34=Data!#REF!,Data!#REF!,(IF(B34=Data!#REF!,Data!#REF!,(IF(B34=Data!#REF!,Data!#REF!,(IF(B34=Data!B34,Data!G34,(IF(B34=Data!#REF!,Data!#REF!,(IF(B34=Data!#REF!,Data!#REF!,(IF(B34=Data!B47,Data!G47,Data!#REF!)))))))))))))))&amp;IF(B34=Data!B49,Data!G49,(IF(B34=Data!B50,Data!G50,(IF(B34=Data!B5,Data!G5,(IF(B34=Data!B6,Data!G6,(IF(B34=Data!B7,Data!G7,(IF(B34=Data!#REF!,Data!G830,(IF(B34=Data!#REF!,Data!#REF!,(IF(B34=Data!#REF!,Data!#REF!,Data!#REF!)))))))))))))))&amp;IF(B34=Data!#REF!,Data!#REF!,(IF(B34=Data!#REF!,Data!#REF!,(IF(B34=Data!#REF!,Data!#REF!,(IF(B34=Data!#REF!,Data!#REF!,(IF(B34=Data!#REF!,Data!#REF!,Data!#REF!)))))))))</f>
        <v>#REF!</v>
      </c>
      <c r="M34" s="96"/>
      <c r="N34" s="97"/>
      <c r="O34" s="98" t="e">
        <f>IF(B34=Data!#REF!,Data!#REF!,(IF(B34=Data!#REF!,Data!#REF!,(IF(B34=Data!#REF!,Data!#REF!,(IF(B34=Data!#REF!,Data!#REF!,(IF(B34=Data!B34,Data!H34,(IF(B34=Data!#REF!,Data!#REF!,(IF(B34=Data!#REF!,Data!#REF!,(IF(B34=Data!B47,Data!H47,Data!#REF!)))))))))))))))&amp;IF(B34=Data!B49,Data!H49,(IF(B34=Data!B50,Data!H50,(IF(B34=Data!B5,Data!H5,(IF(B34=Data!B6,Data!H6,(IF(B34=Data!B7,Data!H7,(IF(B34=Data!#REF!,Data!H830,(IF(B34=Data!#REF!,Data!#REF!,(IF(B34=Data!#REF!,Data!#REF!,Data!#REF!)))))))))))))))&amp;IF(B34=Data!#REF!,Data!#REF!,(IF(B34=Data!#REF!,Data!#REF!,(IF(B34=Data!#REF!,Data!#REF!,(IF(B34=Data!#REF!,Data!#REF!,(IF(B34=Data!#REF!,Data!#REF!,Data!#REF!)))))))))</f>
        <v>#REF!</v>
      </c>
      <c r="P34" s="97"/>
      <c r="Q34" s="97"/>
      <c r="R34" s="98" t="e">
        <f>IF(B34=Data!#REF!,Data!#REF!,(IF(B34=Data!#REF!,Data!#REF!,(IF(B34=Data!#REF!,Data!#REF!,(IF(B34=Data!#REF!,Data!#REF!,(IF(B34=Data!B34,Data!I34,(IF(B34=Data!#REF!,Data!#REF!,(IF(B34=Data!#REF!,Data!#REF!,(IF(B34=Data!B47,Data!I47,Data!#REF!)))))))))))))))&amp;IF(B34=Data!B49,Data!I49,(IF(B34=Data!B50,Data!I50,(IF(B34=Data!B5,Data!I5,(IF(B34=Data!B6,Data!I6,(IF(B34=Data!B7,Data!I7,(IF(B34=Data!#REF!,Data!I830,(IF(B34=Data!#REF!,Data!#REF!,(IF(B34=Data!#REF!,Data!#REF!,Data!#REF!)))))))))))))))&amp;IF(B34=Data!#REF!,Data!#REF!,(IF(B34=Data!#REF!,Data!#REF!,(IF(B34=Data!#REF!,Data!#REF!,(IF(B34=Data!#REF!,Data!#REF!,(IF(B34=Data!#REF!,Data!#REF!,Data!#REF!)))))))))</f>
        <v>#REF!</v>
      </c>
      <c r="S34" s="99"/>
      <c r="T34" s="98" t="e">
        <f>IF(B34=Data!#REF!,Data!#REF!,(IF(B34=Data!#REF!,Data!#REF!,(IF(B34=Data!#REF!,Data!#REF!,(IF(B34=Data!#REF!,Data!#REF!,(IF(B34=Data!B34,Data!J34,(IF(B34=Data!#REF!,Data!#REF!,(IF(B34=Data!#REF!,Data!#REF!,(IF(B34=Data!B47,Data!J47,Data!#REF!)))))))))))))))&amp;IF(B34=Data!B49,Data!J49,(IF(B34=Data!B50,Data!J50,(IF(B34=Data!B5,Data!J5,(IF(B34=Data!B6,Data!J6,(IF(B34=Data!B7,Data!J7,(IF(B34=Data!#REF!,Data!J830,(IF(B34=Data!#REF!,Data!#REF!,(IF(B34=Data!#REF!,Data!#REF!,Data!#REF!)))))))))))))))&amp;IF(B34=Data!#REF!,Data!#REF!,(IF(B34=Data!#REF!,Data!#REF!,(IF(B34=Data!#REF!,Data!#REF!,(IF(B34=Data!#REF!,Data!#REF!,(IF(B34=Data!#REF!,Data!#REF!,Data!#REF!)))))))))</f>
        <v>#REF!</v>
      </c>
      <c r="U34" s="127" t="str">
        <f>IF(D34="","",VLOOKUP(B34,Data!$B$5:$J$319,9,FALSE)*D34)</f>
        <v/>
      </c>
    </row>
    <row r="35" spans="1:21" ht="14">
      <c r="A35" s="90"/>
      <c r="B35" s="91"/>
      <c r="C35" s="124" t="str">
        <f>IF(D35="","",VLOOKUP(B35,Data!$B$5:$L$319,2,FALSE))</f>
        <v/>
      </c>
      <c r="D35" s="92"/>
      <c r="E35" s="94"/>
      <c r="F35" s="124" t="str">
        <f>IF(D35="","",VLOOKUP(B35,Data!$B$5:$L$319,11,FALSE))</f>
        <v/>
      </c>
      <c r="G35" s="95" t="str">
        <f t="shared" si="1"/>
        <v>-</v>
      </c>
      <c r="H35" s="93" t="str">
        <f>IF(D35="","",VLOOKUP(B35,Data!$B$5:$D$319,3,FALSE))</f>
        <v/>
      </c>
      <c r="I35" s="93" t="str">
        <f>IF(D35="","",VLOOKUP(B35,Data!$B$5:$M$319,12,FALSE))</f>
        <v/>
      </c>
      <c r="J35" s="124" t="str">
        <f>IF(D35="","",VLOOKUP(B35,Data!$B$5:$E$319,4,FALSE)*D35)</f>
        <v/>
      </c>
      <c r="K35" s="124" t="str">
        <f>IF(D35="","",VLOOKUP(B35,Data!$B$5:$F$319,5,FALSE)*D35)</f>
        <v/>
      </c>
      <c r="L35" s="95" t="e">
        <f>IF(B35=Data!#REF!,Data!#REF!,(IF(B35=Data!#REF!,Data!#REF!,(IF(B35=Data!#REF!,Data!#REF!,(IF(B35=Data!B29,Data!G29,(IF(B35=Data!B35,Data!G35,(IF(B35=Data!#REF!,Data!#REF!,(IF(B35=Data!#REF!,Data!#REF!,(IF(B35=Data!B48,Data!G48,Data!#REF!)))))))))))))))&amp;IF(B35=Data!B50,Data!G50,(IF(B35=Data!#REF!,Data!#REF!,(IF(B35=Data!B6,Data!G6,(IF(B35=Data!B7,Data!G7,(IF(B35=Data!#REF!,Data!#REF!,(IF(B35=Data!#REF!,Data!G831,(IF(B35=Data!#REF!,Data!#REF!,(IF(B35=Data!#REF!,Data!#REF!,Data!#REF!)))))))))))))))&amp;IF(B35=Data!#REF!,Data!#REF!,(IF(B35=Data!#REF!,Data!#REF!,(IF(B35=Data!#REF!,Data!#REF!,(IF(B35=Data!#REF!,Data!#REF!,(IF(B35=Data!#REF!,Data!#REF!,Data!#REF!)))))))))</f>
        <v>#REF!</v>
      </c>
      <c r="M35" s="96"/>
      <c r="N35" s="97"/>
      <c r="O35" s="98" t="e">
        <f>IF(B35=Data!#REF!,Data!#REF!,(IF(B35=Data!#REF!,Data!#REF!,(IF(B35=Data!#REF!,Data!#REF!,(IF(B35=Data!B29,Data!H29,(IF(B35=Data!B35,Data!H35,(IF(B35=Data!#REF!,Data!#REF!,(IF(B35=Data!#REF!,Data!#REF!,(IF(B35=Data!B48,Data!H48,Data!#REF!)))))))))))))))&amp;IF(B35=Data!B50,Data!H50,(IF(B35=Data!#REF!,Data!#REF!,(IF(B35=Data!B6,Data!H6,(IF(B35=Data!B7,Data!H7,(IF(B35=Data!#REF!,Data!#REF!,(IF(B35=Data!#REF!,Data!H831,(IF(B35=Data!#REF!,Data!#REF!,(IF(B35=Data!#REF!,Data!#REF!,Data!#REF!)))))))))))))))&amp;IF(B35=Data!#REF!,Data!#REF!,(IF(B35=Data!#REF!,Data!#REF!,(IF(B35=Data!#REF!,Data!#REF!,(IF(B35=Data!#REF!,Data!#REF!,(IF(B35=Data!#REF!,Data!#REF!,Data!#REF!)))))))))</f>
        <v>#REF!</v>
      </c>
      <c r="P35" s="97"/>
      <c r="Q35" s="97"/>
      <c r="R35" s="98" t="e">
        <f>IF(B35=Data!#REF!,Data!#REF!,(IF(B35=Data!#REF!,Data!#REF!,(IF(B35=Data!#REF!,Data!#REF!,(IF(B35=Data!B29,Data!I29,(IF(B35=Data!B35,Data!I35,(IF(B35=Data!#REF!,Data!#REF!,(IF(B35=Data!#REF!,Data!#REF!,(IF(B35=Data!B48,Data!I48,Data!#REF!)))))))))))))))&amp;IF(B35=Data!B50,Data!I50,(IF(B35=Data!#REF!,Data!#REF!,(IF(B35=Data!B6,Data!I6,(IF(B35=Data!B7,Data!I7,(IF(B35=Data!#REF!,Data!#REF!,(IF(B35=Data!#REF!,Data!I831,(IF(B35=Data!#REF!,Data!#REF!,(IF(B35=Data!#REF!,Data!#REF!,Data!#REF!)))))))))))))))&amp;IF(B35=Data!#REF!,Data!#REF!,(IF(B35=Data!#REF!,Data!#REF!,(IF(B35=Data!#REF!,Data!#REF!,(IF(B35=Data!#REF!,Data!#REF!,(IF(B35=Data!#REF!,Data!#REF!,Data!#REF!)))))))))</f>
        <v>#REF!</v>
      </c>
      <c r="S35" s="99"/>
      <c r="T35" s="98" t="e">
        <f>IF(B35=Data!#REF!,Data!#REF!,(IF(B35=Data!#REF!,Data!#REF!,(IF(B35=Data!#REF!,Data!#REF!,(IF(B35=Data!B29,Data!J29,(IF(B35=Data!B35,Data!J35,(IF(B35=Data!#REF!,Data!#REF!,(IF(B35=Data!#REF!,Data!#REF!,(IF(B35=Data!B48,Data!J48,Data!#REF!)))))))))))))))&amp;IF(B35=Data!B50,Data!J50,(IF(B35=Data!#REF!,Data!#REF!,(IF(B35=Data!B6,Data!J6,(IF(B35=Data!B7,Data!J7,(IF(B35=Data!#REF!,Data!#REF!,(IF(B35=Data!#REF!,Data!J831,(IF(B35=Data!#REF!,Data!#REF!,(IF(B35=Data!#REF!,Data!#REF!,Data!#REF!)))))))))))))))&amp;IF(B35=Data!#REF!,Data!#REF!,(IF(B35=Data!#REF!,Data!#REF!,(IF(B35=Data!#REF!,Data!#REF!,(IF(B35=Data!#REF!,Data!#REF!,(IF(B35=Data!#REF!,Data!#REF!,Data!#REF!)))))))))</f>
        <v>#REF!</v>
      </c>
      <c r="U35" s="127" t="str">
        <f>IF(D35="","",VLOOKUP(B35,Data!$B$5:$J$319,9,FALSE)*D35)</f>
        <v/>
      </c>
    </row>
    <row r="36" spans="1:21" ht="14">
      <c r="A36" s="90"/>
      <c r="B36" s="91"/>
      <c r="C36" s="124" t="str">
        <f>IF(D36="","",VLOOKUP(B36,Data!$B$5:$L$319,2,FALSE))</f>
        <v/>
      </c>
      <c r="D36" s="92"/>
      <c r="E36" s="92"/>
      <c r="F36" s="124" t="str">
        <f>IF(D36="","",VLOOKUP(B36,Data!$B$5:$L$319,11,FALSE))</f>
        <v/>
      </c>
      <c r="G36" s="95" t="str">
        <f t="shared" si="0"/>
        <v>-</v>
      </c>
      <c r="H36" s="93" t="str">
        <f>IF(D36="","",VLOOKUP(B36,Data!$B$5:$D$319,3,FALSE))</f>
        <v/>
      </c>
      <c r="I36" s="93" t="str">
        <f>IF(D36="","",VLOOKUP(B36,Data!$B$5:$M$319,12,FALSE))</f>
        <v/>
      </c>
      <c r="J36" s="124" t="str">
        <f>IF(D36="","",VLOOKUP(B36,Data!$B$5:$E$319,4,FALSE)*D36)</f>
        <v/>
      </c>
      <c r="K36" s="124" t="str">
        <f>IF(D36="","",VLOOKUP(B36,Data!$B$5:$F$319,5,FALSE)*D36)</f>
        <v/>
      </c>
      <c r="L36" s="95" t="e">
        <f>IF(B36=Data!#REF!,Data!#REF!,(IF(B36=Data!B27,Data!G27,(IF(B36=Data!#REF!,Data!#REF!,(IF(B36=Data!#REF!,Data!#REF!,(IF(B36=Data!#REF!,Data!#REF!,(IF(B36=Data!#REF!,Data!#REF!,(IF(B36=Data!#REF!,Data!#REF!,(IF(B36=Data!#REF!,Data!#REF!,Data!#REF!)))))))))))))))&amp;IF(B36=Data!#REF!,Data!#REF!,(IF(B36=Data!#REF!,Data!#REF!,(IF(B36=Data!#REF!,Data!#REF!,(IF(B36=Data!#REF!,Data!#REF!,(IF(B36=Data!B5,Data!G5,(IF(B36=Data!B7,Data!G826,(IF(B36=Data!#REF!,Data!#REF!,(IF(B36=Data!#REF!,Data!#REF!,Data!#REF!)))))))))))))))&amp;IF(B36=Data!#REF!,Data!#REF!,(IF(B36=Data!#REF!,Data!#REF!,(IF(B36=Data!#REF!,Data!#REF!,(IF(B36=Data!#REF!,Data!#REF!,(IF(B36=Data!#REF!,Data!#REF!,Data!#REF!)))))))))</f>
        <v>#REF!</v>
      </c>
      <c r="M36" s="96"/>
      <c r="N36" s="97"/>
      <c r="O36" s="98" t="e">
        <f>IF(B36=Data!#REF!,Data!#REF!,(IF(B36=Data!B27,Data!H27,(IF(B36=Data!#REF!,Data!#REF!,(IF(B36=Data!#REF!,Data!#REF!,(IF(B36=Data!#REF!,Data!#REF!,(IF(B36=Data!#REF!,Data!#REF!,(IF(B36=Data!#REF!,Data!#REF!,(IF(B36=Data!#REF!,Data!#REF!,Data!#REF!)))))))))))))))&amp;IF(B36=Data!#REF!,Data!#REF!,(IF(B36=Data!#REF!,Data!#REF!,(IF(B36=Data!#REF!,Data!#REF!,(IF(B36=Data!#REF!,Data!#REF!,(IF(B36=Data!B5,Data!H5,(IF(B36=Data!B7,Data!H826,(IF(B36=Data!#REF!,Data!#REF!,(IF(B36=Data!#REF!,Data!#REF!,Data!#REF!)))))))))))))))&amp;IF(B36=Data!#REF!,Data!#REF!,(IF(B36=Data!#REF!,Data!#REF!,(IF(B36=Data!#REF!,Data!#REF!,(IF(B36=Data!#REF!,Data!#REF!,(IF(B36=Data!#REF!,Data!#REF!,Data!#REF!)))))))))</f>
        <v>#REF!</v>
      </c>
      <c r="P36" s="97"/>
      <c r="Q36" s="97"/>
      <c r="R36" s="98" t="e">
        <f>IF(B36=Data!#REF!,Data!#REF!,(IF(B36=Data!B27,Data!I27,(IF(B36=Data!#REF!,Data!#REF!,(IF(B36=Data!#REF!,Data!#REF!,(IF(B36=Data!#REF!,Data!#REF!,(IF(B36=Data!#REF!,Data!#REF!,(IF(B36=Data!#REF!,Data!#REF!,(IF(B36=Data!#REF!,Data!#REF!,Data!#REF!)))))))))))))))&amp;IF(B36=Data!#REF!,Data!#REF!,(IF(B36=Data!#REF!,Data!#REF!,(IF(B36=Data!#REF!,Data!#REF!,(IF(B36=Data!#REF!,Data!#REF!,(IF(B36=Data!B5,Data!I5,(IF(B36=Data!B7,Data!I826,(IF(B36=Data!#REF!,Data!#REF!,(IF(B36=Data!#REF!,Data!#REF!,Data!#REF!)))))))))))))))&amp;IF(B36=Data!#REF!,Data!#REF!,(IF(B36=Data!#REF!,Data!#REF!,(IF(B36=Data!#REF!,Data!#REF!,(IF(B36=Data!#REF!,Data!#REF!,(IF(B36=Data!#REF!,Data!#REF!,Data!#REF!)))))))))</f>
        <v>#REF!</v>
      </c>
      <c r="S36" s="99"/>
      <c r="T36" s="98" t="e">
        <f>IF(B36=Data!#REF!,Data!#REF!,(IF(B36=Data!B27,Data!J27,(IF(B36=Data!#REF!,Data!#REF!,(IF(B36=Data!#REF!,Data!#REF!,(IF(B36=Data!#REF!,Data!#REF!,(IF(B36=Data!#REF!,Data!#REF!,(IF(B36=Data!#REF!,Data!#REF!,(IF(B36=Data!#REF!,Data!#REF!,Data!#REF!)))))))))))))))&amp;IF(B36=Data!#REF!,Data!#REF!,(IF(B36=Data!#REF!,Data!#REF!,(IF(B36=Data!#REF!,Data!#REF!,(IF(B36=Data!#REF!,Data!#REF!,(IF(B36=Data!B5,Data!J5,(IF(B36=Data!B7,Data!J826,(IF(B36=Data!#REF!,Data!#REF!,(IF(B36=Data!#REF!,Data!#REF!,Data!#REF!)))))))))))))))&amp;IF(B36=Data!#REF!,Data!#REF!,(IF(B36=Data!#REF!,Data!#REF!,(IF(B36=Data!#REF!,Data!#REF!,(IF(B36=Data!#REF!,Data!#REF!,(IF(B36=Data!#REF!,Data!#REF!,Data!#REF!)))))))))</f>
        <v>#REF!</v>
      </c>
      <c r="U36" s="127" t="str">
        <f>IF(D36="","",VLOOKUP(B36,Data!$B$5:$J$319,9,FALSE)*D36)</f>
        <v/>
      </c>
    </row>
    <row r="37" spans="1:21" ht="14">
      <c r="A37" s="90"/>
      <c r="B37" s="91"/>
      <c r="C37" s="124" t="str">
        <f>IF(D37="","",VLOOKUP(B37,Data!$B$5:$L$319,2,FALSE))</f>
        <v/>
      </c>
      <c r="D37" s="92"/>
      <c r="E37" s="92"/>
      <c r="F37" s="124" t="str">
        <f>IF(D37="","",VLOOKUP(B37,Data!$B$5:$L$319,11,FALSE))</f>
        <v/>
      </c>
      <c r="G37" s="95" t="str">
        <f t="shared" si="0"/>
        <v>-</v>
      </c>
      <c r="H37" s="93" t="str">
        <f>IF(D37="","",VLOOKUP(B37,Data!$B$5:$D$319,3,FALSE))</f>
        <v/>
      </c>
      <c r="I37" s="93" t="str">
        <f>IF(D37="","",VLOOKUP(B37,Data!$B$5:$M$319,12,FALSE))</f>
        <v/>
      </c>
      <c r="J37" s="124" t="str">
        <f>IF(D37="","",VLOOKUP(B37,Data!$B$5:$E$319,4,FALSE)*D37)</f>
        <v/>
      </c>
      <c r="K37" s="124" t="str">
        <f>IF(D37="","",VLOOKUP(B37,Data!$B$5:$F$319,5,FALSE)*D37)</f>
        <v/>
      </c>
      <c r="L37" s="95" t="e">
        <f>IF(B37=Data!#REF!,Data!#REF!,(IF(B37=Data!B28,Data!G28,(IF(B37=Data!#REF!,Data!#REF!,(IF(B37=Data!#REF!,Data!#REF!,(IF(B37=Data!B29,Data!G29,(IF(B37=Data!#REF!,Data!#REF!,(IF(B37=Data!#REF!,Data!#REF!,(IF(B37=Data!#REF!,Data!#REF!,Data!#REF!)))))))))))))))&amp;IF(B37=Data!#REF!,Data!#REF!,(IF(B37=Data!B47,Data!G47,(IF(B37=Data!#REF!,Data!#REF!,(IF(B37=Data!B5,Data!G5,(IF(B37=Data!B6,Data!G6,(IF(B37=Data!#REF!,Data!G827,(IF(B37=Data!#REF!,Data!#REF!,(IF(B37=Data!#REF!,Data!#REF!,Data!#REF!)))))))))))))))&amp;IF(B37=Data!#REF!,Data!#REF!,(IF(B37=Data!#REF!,Data!#REF!,(IF(B37=Data!#REF!,Data!#REF!,(IF(B37=Data!#REF!,Data!#REF!,(IF(B37=Data!#REF!,Data!#REF!,Data!#REF!)))))))))</f>
        <v>#REF!</v>
      </c>
      <c r="M37" s="96"/>
      <c r="N37" s="97"/>
      <c r="O37" s="98" t="e">
        <f>IF(B37=Data!#REF!,Data!#REF!,(IF(B37=Data!B28,Data!H28,(IF(B37=Data!#REF!,Data!#REF!,(IF(B37=Data!#REF!,Data!#REF!,(IF(B37=Data!B29,Data!H29,(IF(B37=Data!#REF!,Data!#REF!,(IF(B37=Data!#REF!,Data!#REF!,(IF(B37=Data!#REF!,Data!#REF!,Data!#REF!)))))))))))))))&amp;IF(B37=Data!#REF!,Data!#REF!,(IF(B37=Data!B47,Data!H47,(IF(B37=Data!#REF!,Data!#REF!,(IF(B37=Data!B5,Data!H5,(IF(B37=Data!B6,Data!H6,(IF(B37=Data!#REF!,Data!H827,(IF(B37=Data!#REF!,Data!#REF!,(IF(B37=Data!#REF!,Data!#REF!,Data!#REF!)))))))))))))))&amp;IF(B37=Data!#REF!,Data!#REF!,(IF(B37=Data!#REF!,Data!#REF!,(IF(B37=Data!#REF!,Data!#REF!,(IF(B37=Data!#REF!,Data!#REF!,(IF(B37=Data!#REF!,Data!#REF!,Data!#REF!)))))))))</f>
        <v>#REF!</v>
      </c>
      <c r="P37" s="97"/>
      <c r="Q37" s="97"/>
      <c r="R37" s="98" t="e">
        <f>IF(B37=Data!#REF!,Data!#REF!,(IF(B37=Data!B28,Data!I28,(IF(B37=Data!#REF!,Data!#REF!,(IF(B37=Data!#REF!,Data!#REF!,(IF(B37=Data!B29,Data!I29,(IF(B37=Data!#REF!,Data!#REF!,(IF(B37=Data!#REF!,Data!#REF!,(IF(B37=Data!#REF!,Data!#REF!,Data!#REF!)))))))))))))))&amp;IF(B37=Data!#REF!,Data!#REF!,(IF(B37=Data!B47,Data!I47,(IF(B37=Data!#REF!,Data!#REF!,(IF(B37=Data!B5,Data!I5,(IF(B37=Data!B6,Data!I6,(IF(B37=Data!#REF!,Data!I827,(IF(B37=Data!#REF!,Data!#REF!,(IF(B37=Data!#REF!,Data!#REF!,Data!#REF!)))))))))))))))&amp;IF(B37=Data!#REF!,Data!#REF!,(IF(B37=Data!#REF!,Data!#REF!,(IF(B37=Data!#REF!,Data!#REF!,(IF(B37=Data!#REF!,Data!#REF!,(IF(B37=Data!#REF!,Data!#REF!,Data!#REF!)))))))))</f>
        <v>#REF!</v>
      </c>
      <c r="S37" s="99"/>
      <c r="T37" s="98" t="e">
        <f>IF(B37=Data!#REF!,Data!#REF!,(IF(B37=Data!B28,Data!J28,(IF(B37=Data!#REF!,Data!#REF!,(IF(B37=Data!#REF!,Data!#REF!,(IF(B37=Data!B29,Data!J29,(IF(B37=Data!#REF!,Data!#REF!,(IF(B37=Data!#REF!,Data!#REF!,(IF(B37=Data!#REF!,Data!#REF!,Data!#REF!)))))))))))))))&amp;IF(B37=Data!#REF!,Data!#REF!,(IF(B37=Data!B47,Data!J47,(IF(B37=Data!#REF!,Data!#REF!,(IF(B37=Data!B5,Data!J5,(IF(B37=Data!B6,Data!J6,(IF(B37=Data!#REF!,Data!J827,(IF(B37=Data!#REF!,Data!#REF!,(IF(B37=Data!#REF!,Data!#REF!,Data!#REF!)))))))))))))))&amp;IF(B37=Data!#REF!,Data!#REF!,(IF(B37=Data!#REF!,Data!#REF!,(IF(B37=Data!#REF!,Data!#REF!,(IF(B37=Data!#REF!,Data!#REF!,(IF(B37=Data!#REF!,Data!#REF!,Data!#REF!)))))))))</f>
        <v>#REF!</v>
      </c>
      <c r="U37" s="127" t="str">
        <f>IF(D37="","",VLOOKUP(B37,Data!$B$5:$J$319,9,FALSE)*D37)</f>
        <v/>
      </c>
    </row>
    <row r="38" spans="1:21" ht="14">
      <c r="A38" s="90"/>
      <c r="B38" s="91"/>
      <c r="C38" s="124" t="str">
        <f>IF(D38="","",VLOOKUP(B38,Data!$B$5:$L$319,2,FALSE))</f>
        <v/>
      </c>
      <c r="D38" s="92"/>
      <c r="E38" s="92"/>
      <c r="F38" s="124" t="str">
        <f>IF(D38="","",VLOOKUP(B38,Data!$B$5:$L$319,11,FALSE))</f>
        <v/>
      </c>
      <c r="G38" s="95" t="str">
        <f t="shared" si="0"/>
        <v>-</v>
      </c>
      <c r="H38" s="93" t="str">
        <f>IF(D38="","",VLOOKUP(B38,Data!$B$5:$D$319,3,FALSE))</f>
        <v/>
      </c>
      <c r="I38" s="93" t="str">
        <f>IF(D38="","",VLOOKUP(B38,Data!$B$5:$M$319,12,FALSE))</f>
        <v/>
      </c>
      <c r="J38" s="124" t="str">
        <f>IF(D38="","",VLOOKUP(B38,Data!$B$5:$E$319,4,FALSE)*D38)</f>
        <v/>
      </c>
      <c r="K38" s="124" t="str">
        <f>IF(D38="","",VLOOKUP(B38,Data!$B$5:$F$319,5,FALSE)*D38)</f>
        <v/>
      </c>
      <c r="L38" s="95" t="e">
        <f>IF(B38=Data!B27,Data!G27,(IF(B38=Data!#REF!,Data!#REF!,(IF(B38=Data!#REF!,Data!#REF!,(IF(B38=Data!#REF!,Data!#REF!,(IF(B38=Data!B31,Data!G31,(IF(B38=Data!#REF!,Data!#REF!,(IF(B38=Data!#REF!,Data!#REF!,(IF(B38=Data!#REF!,Data!#REF!,Data!#REF!)))))))))))))))&amp;IF(B38=Data!B47,Data!G47,(IF(B38=Data!B48,Data!G48,(IF(B38=Data!B5,Data!G5,(IF(B38=Data!B6,Data!G6,(IF(B38=Data!B7,Data!G7,(IF(B38=Data!#REF!,Data!G828,(IF(B38=Data!#REF!,Data!#REF!,(IF(B38=Data!#REF!,Data!#REF!,Data!#REF!)))))))))))))))&amp;IF(B38=Data!#REF!,Data!#REF!,(IF(B38=Data!#REF!,Data!#REF!,(IF(B38=Data!#REF!,Data!#REF!,(IF(B38=Data!#REF!,Data!#REF!,(IF(B38=Data!#REF!,Data!#REF!,Data!#REF!)))))))))</f>
        <v>#REF!</v>
      </c>
      <c r="M38" s="96"/>
      <c r="N38" s="97"/>
      <c r="O38" s="98" t="e">
        <f>IF(B38=Data!B27,Data!H27,(IF(B38=Data!#REF!,Data!#REF!,(IF(B38=Data!#REF!,Data!#REF!,(IF(B38=Data!#REF!,Data!#REF!,(IF(B38=Data!B31,Data!H31,(IF(B38=Data!#REF!,Data!#REF!,(IF(B38=Data!#REF!,Data!#REF!,(IF(B38=Data!#REF!,Data!#REF!,Data!#REF!)))))))))))))))&amp;IF(B38=Data!B47,Data!H47,(IF(B38=Data!B48,Data!H48,(IF(B38=Data!B5,Data!H5,(IF(B38=Data!B6,Data!H6,(IF(B38=Data!B7,Data!H7,(IF(B38=Data!#REF!,Data!H828,(IF(B38=Data!#REF!,Data!#REF!,(IF(B38=Data!#REF!,Data!#REF!,Data!#REF!)))))))))))))))&amp;IF(B38=Data!#REF!,Data!#REF!,(IF(B38=Data!#REF!,Data!#REF!,(IF(B38=Data!#REF!,Data!#REF!,(IF(B38=Data!#REF!,Data!#REF!,(IF(B38=Data!#REF!,Data!#REF!,Data!#REF!)))))))))</f>
        <v>#REF!</v>
      </c>
      <c r="P38" s="97"/>
      <c r="Q38" s="97"/>
      <c r="R38" s="98" t="e">
        <f>IF(B38=Data!B27,Data!I27,(IF(B38=Data!#REF!,Data!#REF!,(IF(B38=Data!#REF!,Data!#REF!,(IF(B38=Data!#REF!,Data!#REF!,(IF(B38=Data!B31,Data!I31,(IF(B38=Data!#REF!,Data!#REF!,(IF(B38=Data!#REF!,Data!#REF!,(IF(B38=Data!#REF!,Data!#REF!,Data!#REF!)))))))))))))))&amp;IF(B38=Data!B47,Data!I47,(IF(B38=Data!B48,Data!I48,(IF(B38=Data!B5,Data!I5,(IF(B38=Data!B6,Data!I6,(IF(B38=Data!B7,Data!I7,(IF(B38=Data!#REF!,Data!I828,(IF(B38=Data!#REF!,Data!#REF!,(IF(B38=Data!#REF!,Data!#REF!,Data!#REF!)))))))))))))))&amp;IF(B38=Data!#REF!,Data!#REF!,(IF(B38=Data!#REF!,Data!#REF!,(IF(B38=Data!#REF!,Data!#REF!,(IF(B38=Data!#REF!,Data!#REF!,(IF(B38=Data!#REF!,Data!#REF!,Data!#REF!)))))))))</f>
        <v>#REF!</v>
      </c>
      <c r="S38" s="99"/>
      <c r="T38" s="98" t="e">
        <f>IF(B38=Data!B27,Data!J27,(IF(B38=Data!#REF!,Data!#REF!,(IF(B38=Data!#REF!,Data!#REF!,(IF(B38=Data!#REF!,Data!#REF!,(IF(B38=Data!B31,Data!J31,(IF(B38=Data!#REF!,Data!#REF!,(IF(B38=Data!#REF!,Data!#REF!,(IF(B38=Data!#REF!,Data!#REF!,Data!#REF!)))))))))))))))&amp;IF(B38=Data!B47,Data!J47,(IF(B38=Data!B48,Data!J48,(IF(B38=Data!B5,Data!J5,(IF(B38=Data!B6,Data!J6,(IF(B38=Data!B7,Data!J7,(IF(B38=Data!#REF!,Data!J828,(IF(B38=Data!#REF!,Data!#REF!,(IF(B38=Data!#REF!,Data!#REF!,Data!#REF!)))))))))))))))&amp;IF(B38=Data!#REF!,Data!#REF!,(IF(B38=Data!#REF!,Data!#REF!,(IF(B38=Data!#REF!,Data!#REF!,(IF(B38=Data!#REF!,Data!#REF!,(IF(B38=Data!#REF!,Data!#REF!,Data!#REF!)))))))))</f>
        <v>#REF!</v>
      </c>
      <c r="U38" s="127" t="str">
        <f>IF(D38="","",VLOOKUP(B38,Data!$B$5:$J$319,9,FALSE)*D38)</f>
        <v/>
      </c>
    </row>
    <row r="39" spans="1:21" ht="14">
      <c r="A39" s="90"/>
      <c r="B39" s="101"/>
      <c r="C39" s="124" t="str">
        <f>IF(D39="","",VLOOKUP(B39,Data!$B$5:$L$319,2,FALSE))</f>
        <v/>
      </c>
      <c r="D39" s="92"/>
      <c r="E39" s="92"/>
      <c r="F39" s="124" t="str">
        <f>IF(D39="","",VLOOKUP(B39,Data!$B$5:$L$319,11,FALSE))</f>
        <v/>
      </c>
      <c r="G39" s="95" t="str">
        <f t="shared" si="0"/>
        <v>-</v>
      </c>
      <c r="H39" s="93" t="str">
        <f>IF(D39="","",VLOOKUP(B39,Data!$B$5:$D$319,3,FALSE))</f>
        <v/>
      </c>
      <c r="I39" s="93" t="str">
        <f>IF(D39="","",VLOOKUP(B39,Data!$B$5:$M$319,12,FALSE))</f>
        <v/>
      </c>
      <c r="J39" s="124" t="str">
        <f>IF(D39="","",VLOOKUP(B39,Data!$B$5:$E$319,4,FALSE)*D39)</f>
        <v/>
      </c>
      <c r="K39" s="124" t="str">
        <f>IF(D39="","",VLOOKUP(B39,Data!$B$5:$F$319,5,FALSE)*D39)</f>
        <v/>
      </c>
      <c r="L39" s="95" t="e">
        <f>IF(B39=Data!B28,Data!G28,(IF(B39=Data!#REF!,Data!#REF!,(IF(B39=Data!#REF!,Data!#REF!,(IF(B39=Data!#REF!,Data!#REF!,(IF(B39=Data!B32,Data!G32,(IF(B39=Data!#REF!,Data!#REF!,(IF(B39=Data!#REF!,Data!#REF!,(IF(B39=Data!#REF!,Data!#REF!,Data!#REF!)))))))))))))))&amp;IF(B39=Data!B48,Data!G48,(IF(B39=Data!B49,Data!G49,(IF(B39=Data!B6,Data!G6,(IF(B39=Data!B7,Data!G7,(IF(B39=Data!#REF!,Data!#REF!,(IF(B39=Data!#REF!,Data!G829,(IF(B39=Data!#REF!,Data!#REF!,(IF(B39=Data!#REF!,Data!#REF!,Data!#REF!)))))))))))))))&amp;IF(B39=Data!#REF!,Data!#REF!,(IF(B39=Data!#REF!,Data!#REF!,(IF(B39=Data!#REF!,Data!#REF!,(IF(B39=Data!#REF!,Data!#REF!,(IF(B39=Data!#REF!,Data!#REF!,Data!#REF!)))))))))</f>
        <v>#REF!</v>
      </c>
      <c r="M39" s="96"/>
      <c r="N39" s="97"/>
      <c r="O39" s="98" t="e">
        <f>IF(B39=Data!B28,Data!H28,(IF(B39=Data!#REF!,Data!#REF!,(IF(B39=Data!#REF!,Data!#REF!,(IF(B39=Data!#REF!,Data!#REF!,(IF(B39=Data!B32,Data!H32,(IF(B39=Data!#REF!,Data!#REF!,(IF(B39=Data!#REF!,Data!#REF!,(IF(B39=Data!#REF!,Data!#REF!,Data!#REF!)))))))))))))))&amp;IF(B39=Data!B48,Data!H48,(IF(B39=Data!B49,Data!H49,(IF(B39=Data!B6,Data!H6,(IF(B39=Data!B7,Data!H7,(IF(B39=Data!#REF!,Data!#REF!,(IF(B39=Data!#REF!,Data!H829,(IF(B39=Data!#REF!,Data!#REF!,(IF(B39=Data!#REF!,Data!#REF!,Data!#REF!)))))))))))))))&amp;IF(B39=Data!#REF!,Data!#REF!,(IF(B39=Data!#REF!,Data!#REF!,(IF(B39=Data!#REF!,Data!#REF!,(IF(B39=Data!#REF!,Data!#REF!,(IF(B39=Data!#REF!,Data!#REF!,Data!#REF!)))))))))</f>
        <v>#REF!</v>
      </c>
      <c r="P39" s="97"/>
      <c r="Q39" s="97"/>
      <c r="R39" s="98" t="e">
        <f>IF(B39=Data!B28,Data!I28,(IF(B39=Data!#REF!,Data!#REF!,(IF(B39=Data!#REF!,Data!#REF!,(IF(B39=Data!#REF!,Data!#REF!,(IF(B39=Data!B32,Data!I32,(IF(B39=Data!#REF!,Data!#REF!,(IF(B39=Data!#REF!,Data!#REF!,(IF(B39=Data!#REF!,Data!#REF!,Data!#REF!)))))))))))))))&amp;IF(B39=Data!B48,Data!I48,(IF(B39=Data!B49,Data!I49,(IF(B39=Data!B6,Data!I6,(IF(B39=Data!B7,Data!I7,(IF(B39=Data!#REF!,Data!#REF!,(IF(B39=Data!#REF!,Data!I829,(IF(B39=Data!#REF!,Data!#REF!,(IF(B39=Data!#REF!,Data!#REF!,Data!#REF!)))))))))))))))&amp;IF(B39=Data!#REF!,Data!#REF!,(IF(B39=Data!#REF!,Data!#REF!,(IF(B39=Data!#REF!,Data!#REF!,(IF(B39=Data!#REF!,Data!#REF!,(IF(B39=Data!#REF!,Data!#REF!,Data!#REF!)))))))))</f>
        <v>#REF!</v>
      </c>
      <c r="S39" s="99"/>
      <c r="T39" s="98" t="e">
        <f>IF(B39=Data!B28,Data!J28,(IF(B39=Data!#REF!,Data!#REF!,(IF(B39=Data!#REF!,Data!#REF!,(IF(B39=Data!#REF!,Data!#REF!,(IF(B39=Data!B32,Data!J32,(IF(B39=Data!#REF!,Data!#REF!,(IF(B39=Data!#REF!,Data!#REF!,(IF(B39=Data!#REF!,Data!#REF!,Data!#REF!)))))))))))))))&amp;IF(B39=Data!B48,Data!J48,(IF(B39=Data!B49,Data!J49,(IF(B39=Data!B6,Data!J6,(IF(B39=Data!B7,Data!J7,(IF(B39=Data!#REF!,Data!#REF!,(IF(B39=Data!#REF!,Data!J829,(IF(B39=Data!#REF!,Data!#REF!,(IF(B39=Data!#REF!,Data!#REF!,Data!#REF!)))))))))))))))&amp;IF(B39=Data!#REF!,Data!#REF!,(IF(B39=Data!#REF!,Data!#REF!,(IF(B39=Data!#REF!,Data!#REF!,(IF(B39=Data!#REF!,Data!#REF!,(IF(B39=Data!#REF!,Data!#REF!,Data!#REF!)))))))))</f>
        <v>#REF!</v>
      </c>
      <c r="U39" s="127" t="str">
        <f>IF(D39="","",VLOOKUP(B39,Data!$B$5:$J$319,9,FALSE)*D39)</f>
        <v/>
      </c>
    </row>
    <row r="40" spans="1:21" ht="14">
      <c r="A40" s="90"/>
      <c r="B40" s="101"/>
      <c r="C40" s="124" t="str">
        <f>IF(D40="","",VLOOKUP(B40,Data!$B$5:$L$319,2,FALSE))</f>
        <v/>
      </c>
      <c r="D40" s="92"/>
      <c r="E40" s="92"/>
      <c r="F40" s="124" t="str">
        <f>IF(D40="","",VLOOKUP(B40,Data!$B$5:$L$319,11,FALSE))</f>
        <v/>
      </c>
      <c r="G40" s="95" t="str">
        <f t="shared" si="0"/>
        <v>-</v>
      </c>
      <c r="H40" s="93" t="str">
        <f>IF(D40="","",VLOOKUP(B40,Data!$B$5:$D$319,3,FALSE))</f>
        <v/>
      </c>
      <c r="I40" s="93" t="str">
        <f>IF(D40="","",VLOOKUP(B40,Data!$B$5:$M$319,12,FALSE))</f>
        <v/>
      </c>
      <c r="J40" s="124" t="str">
        <f>IF(D40="","",VLOOKUP(B40,Data!$B$5:$E$319,4,FALSE)*D40)</f>
        <v/>
      </c>
      <c r="K40" s="124" t="str">
        <f>IF(D40="","",VLOOKUP(B40,Data!$B$5:$F$319,5,FALSE)*D40)</f>
        <v/>
      </c>
      <c r="L40" s="95" t="e">
        <f>IF(B40=Data!#REF!,Data!#REF!,(IF(B40=Data!#REF!,Data!#REF!,(IF(B40=Data!#REF!,Data!#REF!,(IF(B40=Data!#REF!,Data!#REF!,(IF(B40=Data!B34,Data!G34,(IF(B40=Data!#REF!,Data!#REF!,(IF(B40=Data!#REF!,Data!#REF!,(IF(B40=Data!B47,Data!G47,Data!#REF!)))))))))))))))&amp;IF(B40=Data!B49,Data!G49,(IF(B40=Data!B50,Data!G50,(IF(B40=Data!B7,Data!G7,(IF(B40=Data!#REF!,Data!#REF!,(IF(B40=Data!#REF!,Data!#REF!,(IF(B40=Data!#REF!,Data!G830,(IF(B40=Data!#REF!,Data!#REF!,(IF(B40=Data!#REF!,Data!#REF!,Data!#REF!)))))))))))))))&amp;IF(B40=Data!#REF!,Data!#REF!,(IF(B40=Data!#REF!,Data!#REF!,(IF(B40=Data!#REF!,Data!#REF!,(IF(B40=Data!#REF!,Data!#REF!,(IF(B40=Data!#REF!,Data!#REF!,Data!#REF!)))))))))</f>
        <v>#REF!</v>
      </c>
      <c r="M40" s="96"/>
      <c r="N40" s="97"/>
      <c r="O40" s="98" t="e">
        <f>IF(B40=Data!#REF!,Data!#REF!,(IF(B40=Data!#REF!,Data!#REF!,(IF(B40=Data!#REF!,Data!#REF!,(IF(B40=Data!#REF!,Data!#REF!,(IF(B40=Data!B34,Data!H34,(IF(B40=Data!#REF!,Data!#REF!,(IF(B40=Data!#REF!,Data!#REF!,(IF(B40=Data!B47,Data!H47,Data!#REF!)))))))))))))))&amp;IF(B40=Data!B49,Data!H49,(IF(B40=Data!B50,Data!H50,(IF(B40=Data!B7,Data!H7,(IF(B40=Data!#REF!,Data!#REF!,(IF(B40=Data!#REF!,Data!#REF!,(IF(B40=Data!#REF!,Data!H830,(IF(B40=Data!#REF!,Data!#REF!,(IF(B40=Data!#REF!,Data!#REF!,Data!#REF!)))))))))))))))&amp;IF(B40=Data!#REF!,Data!#REF!,(IF(B40=Data!#REF!,Data!#REF!,(IF(B40=Data!#REF!,Data!#REF!,(IF(B40=Data!#REF!,Data!#REF!,(IF(B40=Data!#REF!,Data!#REF!,Data!#REF!)))))))))</f>
        <v>#REF!</v>
      </c>
      <c r="P40" s="97"/>
      <c r="Q40" s="97"/>
      <c r="R40" s="98" t="e">
        <f>IF(B40=Data!#REF!,Data!#REF!,(IF(B40=Data!#REF!,Data!#REF!,(IF(B40=Data!#REF!,Data!#REF!,(IF(B40=Data!#REF!,Data!#REF!,(IF(B40=Data!B34,Data!I34,(IF(B40=Data!#REF!,Data!#REF!,(IF(B40=Data!#REF!,Data!#REF!,(IF(B40=Data!B47,Data!I47,Data!#REF!)))))))))))))))&amp;IF(B40=Data!B49,Data!I49,(IF(B40=Data!B50,Data!I50,(IF(B40=Data!B7,Data!I7,(IF(B40=Data!#REF!,Data!#REF!,(IF(B40=Data!#REF!,Data!#REF!,(IF(B40=Data!#REF!,Data!I830,(IF(B40=Data!#REF!,Data!#REF!,(IF(B40=Data!#REF!,Data!#REF!,Data!#REF!)))))))))))))))&amp;IF(B40=Data!#REF!,Data!#REF!,(IF(B40=Data!#REF!,Data!#REF!,(IF(B40=Data!#REF!,Data!#REF!,(IF(B40=Data!#REF!,Data!#REF!,(IF(B40=Data!#REF!,Data!#REF!,Data!#REF!)))))))))</f>
        <v>#REF!</v>
      </c>
      <c r="S40" s="99"/>
      <c r="T40" s="98" t="e">
        <f>IF(B40=Data!#REF!,Data!#REF!,(IF(B40=Data!#REF!,Data!#REF!,(IF(B40=Data!#REF!,Data!#REF!,(IF(B40=Data!#REF!,Data!#REF!,(IF(B40=Data!B34,Data!J34,(IF(B40=Data!#REF!,Data!#REF!,(IF(B40=Data!#REF!,Data!#REF!,(IF(B40=Data!B47,Data!J47,Data!#REF!)))))))))))))))&amp;IF(B40=Data!B49,Data!J49,(IF(B40=Data!B50,Data!J50,(IF(B40=Data!B7,Data!J7,(IF(B40=Data!#REF!,Data!#REF!,(IF(B40=Data!#REF!,Data!#REF!,(IF(B40=Data!#REF!,Data!J830,(IF(B40=Data!#REF!,Data!#REF!,(IF(B40=Data!#REF!,Data!#REF!,Data!#REF!)))))))))))))))&amp;IF(B40=Data!#REF!,Data!#REF!,(IF(B40=Data!#REF!,Data!#REF!,(IF(B40=Data!#REF!,Data!#REF!,(IF(B40=Data!#REF!,Data!#REF!,(IF(B40=Data!#REF!,Data!#REF!,Data!#REF!)))))))))</f>
        <v>#REF!</v>
      </c>
      <c r="U40" s="127" t="str">
        <f>IF(D40="","",VLOOKUP(B40,Data!$B$5:$J$319,9,FALSE)*D40)</f>
        <v/>
      </c>
    </row>
    <row r="41" spans="1:21" ht="14">
      <c r="A41" s="90"/>
      <c r="B41" s="101"/>
      <c r="C41" s="124" t="str">
        <f>IF(D41="","",VLOOKUP(B41,Data!$B$5:$L$319,2,FALSE))</f>
        <v/>
      </c>
      <c r="D41" s="92"/>
      <c r="E41" s="92"/>
      <c r="F41" s="124" t="str">
        <f>IF(D41="","",VLOOKUP(B41,Data!$B$5:$L$319,11,FALSE))</f>
        <v/>
      </c>
      <c r="G41" s="95" t="str">
        <f t="shared" si="0"/>
        <v>-</v>
      </c>
      <c r="H41" s="93" t="str">
        <f>IF(D41="","",VLOOKUP(B41,Data!$B$5:$D$319,3,FALSE))</f>
        <v/>
      </c>
      <c r="I41" s="93" t="str">
        <f>IF(D41="","",VLOOKUP(B41,Data!$B$5:$M$319,12,FALSE))</f>
        <v/>
      </c>
      <c r="J41" s="124" t="str">
        <f>IF(D41="","",VLOOKUP(B41,Data!$B$5:$E$319,4,FALSE)*D41)</f>
        <v/>
      </c>
      <c r="K41" s="124" t="str">
        <f>IF(D41="","",VLOOKUP(B41,Data!$B$5:$F$319,5,FALSE)*D41)</f>
        <v/>
      </c>
      <c r="L41" s="95" t="e">
        <f>IF(B41=Data!#REF!,Data!#REF!,(IF(B41=Data!#REF!,Data!#REF!,(IF(B41=Data!#REF!,Data!#REF!,(IF(B41=Data!B29,Data!G29,(IF(B41=Data!B35,Data!G35,(IF(B41=Data!#REF!,Data!#REF!,(IF(B41=Data!#REF!,Data!#REF!,(IF(B41=Data!B48,Data!G48,Data!#REF!)))))))))))))))&amp;IF(B41=Data!B50,Data!G50,(IF(B41=Data!#REF!,Data!#REF!,(IF(B41=Data!#REF!,Data!#REF!,(IF(B41=Data!#REF!,Data!#REF!,(IF(B41=Data!#REF!,Data!#REF!,(IF(B41=Data!#REF!,Data!G831,(IF(B41=Data!#REF!,Data!#REF!,(IF(B41=Data!#REF!,Data!#REF!,Data!#REF!)))))))))))))))&amp;IF(B41=Data!#REF!,Data!#REF!,(IF(B41=Data!#REF!,Data!#REF!,(IF(B41=Data!#REF!,Data!#REF!,(IF(B41=Data!#REF!,Data!#REF!,(IF(B41=Data!#REF!,Data!#REF!,Data!#REF!)))))))))</f>
        <v>#REF!</v>
      </c>
      <c r="M41" s="96"/>
      <c r="N41" s="97"/>
      <c r="O41" s="98" t="e">
        <f>IF(B41=Data!#REF!,Data!#REF!,(IF(B41=Data!#REF!,Data!#REF!,(IF(B41=Data!#REF!,Data!#REF!,(IF(B41=Data!B29,Data!H29,(IF(B41=Data!B35,Data!H35,(IF(B41=Data!#REF!,Data!#REF!,(IF(B41=Data!#REF!,Data!#REF!,(IF(B41=Data!B48,Data!H48,Data!#REF!)))))))))))))))&amp;IF(B41=Data!B50,Data!H50,(IF(B41=Data!#REF!,Data!#REF!,(IF(B41=Data!#REF!,Data!#REF!,(IF(B41=Data!#REF!,Data!#REF!,(IF(B41=Data!#REF!,Data!#REF!,(IF(B41=Data!#REF!,Data!H831,(IF(B41=Data!#REF!,Data!#REF!,(IF(B41=Data!#REF!,Data!#REF!,Data!#REF!)))))))))))))))&amp;IF(B41=Data!#REF!,Data!#REF!,(IF(B41=Data!#REF!,Data!#REF!,(IF(B41=Data!#REF!,Data!#REF!,(IF(B41=Data!#REF!,Data!#REF!,(IF(B41=Data!#REF!,Data!#REF!,Data!#REF!)))))))))</f>
        <v>#REF!</v>
      </c>
      <c r="P41" s="97"/>
      <c r="Q41" s="97"/>
      <c r="R41" s="98" t="e">
        <f>IF(B41=Data!#REF!,Data!#REF!,(IF(B41=Data!#REF!,Data!#REF!,(IF(B41=Data!#REF!,Data!#REF!,(IF(B41=Data!B29,Data!I29,(IF(B41=Data!B35,Data!I35,(IF(B41=Data!#REF!,Data!#REF!,(IF(B41=Data!#REF!,Data!#REF!,(IF(B41=Data!B48,Data!I48,Data!#REF!)))))))))))))))&amp;IF(B41=Data!B50,Data!I50,(IF(B41=Data!#REF!,Data!#REF!,(IF(B41=Data!#REF!,Data!#REF!,(IF(B41=Data!#REF!,Data!#REF!,(IF(B41=Data!#REF!,Data!#REF!,(IF(B41=Data!#REF!,Data!I831,(IF(B41=Data!#REF!,Data!#REF!,(IF(B41=Data!#REF!,Data!#REF!,Data!#REF!)))))))))))))))&amp;IF(B41=Data!#REF!,Data!#REF!,(IF(B41=Data!#REF!,Data!#REF!,(IF(B41=Data!#REF!,Data!#REF!,(IF(B41=Data!#REF!,Data!#REF!,(IF(B41=Data!#REF!,Data!#REF!,Data!#REF!)))))))))</f>
        <v>#REF!</v>
      </c>
      <c r="S41" s="99"/>
      <c r="T41" s="98" t="e">
        <f>IF(B41=Data!#REF!,Data!#REF!,(IF(B41=Data!#REF!,Data!#REF!,(IF(B41=Data!#REF!,Data!#REF!,(IF(B41=Data!B29,Data!J29,(IF(B41=Data!B35,Data!J35,(IF(B41=Data!#REF!,Data!#REF!,(IF(B41=Data!#REF!,Data!#REF!,(IF(B41=Data!B48,Data!J48,Data!#REF!)))))))))))))))&amp;IF(B41=Data!B50,Data!J50,(IF(B41=Data!#REF!,Data!#REF!,(IF(B41=Data!#REF!,Data!#REF!,(IF(B41=Data!#REF!,Data!#REF!,(IF(B41=Data!#REF!,Data!#REF!,(IF(B41=Data!#REF!,Data!J831,(IF(B41=Data!#REF!,Data!#REF!,(IF(B41=Data!#REF!,Data!#REF!,Data!#REF!)))))))))))))))&amp;IF(B41=Data!#REF!,Data!#REF!,(IF(B41=Data!#REF!,Data!#REF!,(IF(B41=Data!#REF!,Data!#REF!,(IF(B41=Data!#REF!,Data!#REF!,(IF(B41=Data!#REF!,Data!#REF!,Data!#REF!)))))))))</f>
        <v>#REF!</v>
      </c>
      <c r="U41" s="127" t="str">
        <f>IF(D41="","",VLOOKUP(B41,Data!$B$5:$J$319,9,FALSE)*D41)</f>
        <v/>
      </c>
    </row>
    <row r="42" spans="1:21" ht="14">
      <c r="A42" s="90"/>
      <c r="B42" s="91"/>
      <c r="C42" s="124" t="str">
        <f>IF(D42="","",VLOOKUP(B42,Data!$B$5:$L$319,2,FALSE))</f>
        <v/>
      </c>
      <c r="D42" s="92"/>
      <c r="E42" s="92"/>
      <c r="F42" s="124" t="str">
        <f>IF(D42="","",VLOOKUP(B42,Data!$B$5:$L$319,11,FALSE))</f>
        <v/>
      </c>
      <c r="G42" s="95" t="str">
        <f t="shared" si="0"/>
        <v>-</v>
      </c>
      <c r="H42" s="93" t="str">
        <f>IF(D42="","",VLOOKUP(B42,Data!$B$5:$D$319,3,FALSE))</f>
        <v/>
      </c>
      <c r="I42" s="93" t="str">
        <f>IF(D42="","",VLOOKUP(B42,Data!$B$5:$M$319,12,FALSE))</f>
        <v/>
      </c>
      <c r="J42" s="124" t="str">
        <f>IF(D42="","",VLOOKUP(B42,Data!$B$5:$E$319,4,FALSE)*D42)</f>
        <v/>
      </c>
      <c r="K42" s="124" t="str">
        <f>IF(D42="","",VLOOKUP(B42,Data!$B$5:$F$319,5,FALSE)*D42)</f>
        <v/>
      </c>
      <c r="L42" s="95" t="e">
        <f>IF(B42=Data!#REF!,Data!#REF!,(IF(B42=Data!#REF!,Data!#REF!,(IF(B42=Data!#REF!,Data!#REF!,(IF(B42=Data!#REF!,Data!#REF!,(IF(B42=Data!B34,Data!G34,(IF(B42=Data!#REF!,Data!#REF!,(IF(B42=Data!#REF!,Data!#REF!,(IF(B42=Data!B47,Data!G47,Data!#REF!)))))))))))))))&amp;IF(B42=Data!B49,Data!G49,(IF(B42=Data!B50,Data!G50,(IF(B42=Data!B7,Data!G7,(IF(B42=Data!#REF!,Data!#REF!,(IF(B42=Data!#REF!,Data!#REF!,(IF(B42=Data!#REF!,Data!G830,(IF(B42=Data!#REF!,Data!#REF!,(IF(B42=Data!#REF!,Data!#REF!,Data!#REF!)))))))))))))))&amp;IF(B42=Data!#REF!,Data!#REF!,(IF(B42=Data!#REF!,Data!#REF!,(IF(B42=Data!#REF!,Data!#REF!,(IF(B42=Data!#REF!,Data!#REF!,(IF(B42=Data!#REF!,Data!#REF!,Data!#REF!)))))))))</f>
        <v>#REF!</v>
      </c>
      <c r="M42" s="96"/>
      <c r="N42" s="97"/>
      <c r="O42" s="98" t="e">
        <f>IF(B42=Data!#REF!,Data!#REF!,(IF(B42=Data!#REF!,Data!#REF!,(IF(B42=Data!#REF!,Data!#REF!,(IF(B42=Data!#REF!,Data!#REF!,(IF(B42=Data!B34,Data!H34,(IF(B42=Data!#REF!,Data!#REF!,(IF(B42=Data!#REF!,Data!#REF!,(IF(B42=Data!B47,Data!H47,Data!#REF!)))))))))))))))&amp;IF(B42=Data!B49,Data!H49,(IF(B42=Data!B50,Data!H50,(IF(B42=Data!B7,Data!H7,(IF(B42=Data!#REF!,Data!#REF!,(IF(B42=Data!#REF!,Data!#REF!,(IF(B42=Data!#REF!,Data!H830,(IF(B42=Data!#REF!,Data!#REF!,(IF(B42=Data!#REF!,Data!#REF!,Data!#REF!)))))))))))))))&amp;IF(B42=Data!#REF!,Data!#REF!,(IF(B42=Data!#REF!,Data!#REF!,(IF(B42=Data!#REF!,Data!#REF!,(IF(B42=Data!#REF!,Data!#REF!,(IF(B42=Data!#REF!,Data!#REF!,Data!#REF!)))))))))</f>
        <v>#REF!</v>
      </c>
      <c r="P42" s="97"/>
      <c r="Q42" s="97"/>
      <c r="R42" s="98" t="e">
        <f>IF(B42=Data!#REF!,Data!#REF!,(IF(B42=Data!#REF!,Data!#REF!,(IF(B42=Data!#REF!,Data!#REF!,(IF(B42=Data!#REF!,Data!#REF!,(IF(B42=Data!B34,Data!I34,(IF(B42=Data!#REF!,Data!#REF!,(IF(B42=Data!#REF!,Data!#REF!,(IF(B42=Data!B47,Data!I47,Data!#REF!)))))))))))))))&amp;IF(B42=Data!B49,Data!I49,(IF(B42=Data!B50,Data!I50,(IF(B42=Data!B7,Data!I7,(IF(B42=Data!#REF!,Data!#REF!,(IF(B42=Data!#REF!,Data!#REF!,(IF(B42=Data!#REF!,Data!I830,(IF(B42=Data!#REF!,Data!#REF!,(IF(B42=Data!#REF!,Data!#REF!,Data!#REF!)))))))))))))))&amp;IF(B42=Data!#REF!,Data!#REF!,(IF(B42=Data!#REF!,Data!#REF!,(IF(B42=Data!#REF!,Data!#REF!,(IF(B42=Data!#REF!,Data!#REF!,(IF(B42=Data!#REF!,Data!#REF!,Data!#REF!)))))))))</f>
        <v>#REF!</v>
      </c>
      <c r="S42" s="99"/>
      <c r="T42" s="98" t="e">
        <f>IF(B42=Data!#REF!,Data!#REF!,(IF(B42=Data!#REF!,Data!#REF!,(IF(B42=Data!#REF!,Data!#REF!,(IF(B42=Data!#REF!,Data!#REF!,(IF(B42=Data!B34,Data!J34,(IF(B42=Data!#REF!,Data!#REF!,(IF(B42=Data!#REF!,Data!#REF!,(IF(B42=Data!B47,Data!J47,Data!#REF!)))))))))))))))&amp;IF(B42=Data!B49,Data!J49,(IF(B42=Data!B50,Data!J50,(IF(B42=Data!B7,Data!J7,(IF(B42=Data!#REF!,Data!#REF!,(IF(B42=Data!#REF!,Data!#REF!,(IF(B42=Data!#REF!,Data!J830,(IF(B42=Data!#REF!,Data!#REF!,(IF(B42=Data!#REF!,Data!#REF!,Data!#REF!)))))))))))))))&amp;IF(B42=Data!#REF!,Data!#REF!,(IF(B42=Data!#REF!,Data!#REF!,(IF(B42=Data!#REF!,Data!#REF!,(IF(B42=Data!#REF!,Data!#REF!,(IF(B42=Data!#REF!,Data!#REF!,Data!#REF!)))))))))</f>
        <v>#REF!</v>
      </c>
      <c r="U42" s="127" t="str">
        <f>IF(D42="","",VLOOKUP(B42,Data!$B$5:$J$319,9,FALSE)*D42)</f>
        <v/>
      </c>
    </row>
    <row r="43" spans="1:21" ht="14">
      <c r="A43" s="90"/>
      <c r="B43" s="91"/>
      <c r="C43" s="124" t="str">
        <f>IF(D43="","",VLOOKUP(B43,Data!$B$5:$L$319,2,FALSE))</f>
        <v/>
      </c>
      <c r="D43" s="92"/>
      <c r="E43" s="92"/>
      <c r="F43" s="124" t="str">
        <f>IF(D43="","",VLOOKUP(B43,Data!$B$5:$L$319,11,FALSE))</f>
        <v/>
      </c>
      <c r="G43" s="95" t="str">
        <f t="shared" si="0"/>
        <v>-</v>
      </c>
      <c r="H43" s="93" t="str">
        <f>IF(D43="","",VLOOKUP(B43,Data!$B$5:$D$319,3,FALSE))</f>
        <v/>
      </c>
      <c r="I43" s="93" t="str">
        <f>IF(D43="","",VLOOKUP(B43,Data!$B$5:$M$319,12,FALSE))</f>
        <v/>
      </c>
      <c r="J43" s="124" t="str">
        <f>IF(D43="","",VLOOKUP(B43,Data!$B$5:$E$319,4,FALSE)*D43)</f>
        <v/>
      </c>
      <c r="K43" s="124" t="str">
        <f>IF(D43="","",VLOOKUP(B43,Data!$B$5:$F$319,5,FALSE)*D43)</f>
        <v/>
      </c>
      <c r="L43" s="95" t="e">
        <f>IF(B43=Data!#REF!,Data!#REF!,(IF(B43=Data!#REF!,Data!#REF!,(IF(B43=Data!#REF!,Data!#REF!,(IF(B43=Data!B29,Data!G29,(IF(B43=Data!B35,Data!G35,(IF(B43=Data!#REF!,Data!#REF!,(IF(B43=Data!#REF!,Data!#REF!,(IF(B43=Data!B48,Data!G48,Data!#REF!)))))))))))))))&amp;IF(B43=Data!B50,Data!G50,(IF(B43=Data!#REF!,Data!#REF!,(IF(B43=Data!#REF!,Data!#REF!,(IF(B43=Data!#REF!,Data!#REF!,(IF(B43=Data!#REF!,Data!#REF!,(IF(B43=Data!#REF!,Data!G831,(IF(B43=Data!#REF!,Data!#REF!,(IF(B43=Data!#REF!,Data!#REF!,Data!#REF!)))))))))))))))&amp;IF(B43=Data!#REF!,Data!#REF!,(IF(B43=Data!#REF!,Data!#REF!,(IF(B43=Data!#REF!,Data!#REF!,(IF(B43=Data!#REF!,Data!#REF!,(IF(B43=Data!#REF!,Data!#REF!,Data!#REF!)))))))))</f>
        <v>#REF!</v>
      </c>
      <c r="M43" s="96"/>
      <c r="N43" s="97"/>
      <c r="O43" s="98" t="e">
        <f>IF(B43=Data!#REF!,Data!#REF!,(IF(B43=Data!#REF!,Data!#REF!,(IF(B43=Data!#REF!,Data!#REF!,(IF(B43=Data!B29,Data!H29,(IF(B43=Data!B35,Data!H35,(IF(B43=Data!#REF!,Data!#REF!,(IF(B43=Data!#REF!,Data!#REF!,(IF(B43=Data!B48,Data!H48,Data!#REF!)))))))))))))))&amp;IF(B43=Data!B50,Data!H50,(IF(B43=Data!#REF!,Data!#REF!,(IF(B43=Data!#REF!,Data!#REF!,(IF(B43=Data!#REF!,Data!#REF!,(IF(B43=Data!#REF!,Data!#REF!,(IF(B43=Data!#REF!,Data!H831,(IF(B43=Data!#REF!,Data!#REF!,(IF(B43=Data!#REF!,Data!#REF!,Data!#REF!)))))))))))))))&amp;IF(B43=Data!#REF!,Data!#REF!,(IF(B43=Data!#REF!,Data!#REF!,(IF(B43=Data!#REF!,Data!#REF!,(IF(B43=Data!#REF!,Data!#REF!,(IF(B43=Data!#REF!,Data!#REF!,Data!#REF!)))))))))</f>
        <v>#REF!</v>
      </c>
      <c r="P43" s="97"/>
      <c r="Q43" s="97"/>
      <c r="R43" s="98" t="e">
        <f>IF(B43=Data!#REF!,Data!#REF!,(IF(B43=Data!#REF!,Data!#REF!,(IF(B43=Data!#REF!,Data!#REF!,(IF(B43=Data!B29,Data!I29,(IF(B43=Data!B35,Data!I35,(IF(B43=Data!#REF!,Data!#REF!,(IF(B43=Data!#REF!,Data!#REF!,(IF(B43=Data!B48,Data!I48,Data!#REF!)))))))))))))))&amp;IF(B43=Data!B50,Data!I50,(IF(B43=Data!#REF!,Data!#REF!,(IF(B43=Data!#REF!,Data!#REF!,(IF(B43=Data!#REF!,Data!#REF!,(IF(B43=Data!#REF!,Data!#REF!,(IF(B43=Data!#REF!,Data!I831,(IF(B43=Data!#REF!,Data!#REF!,(IF(B43=Data!#REF!,Data!#REF!,Data!#REF!)))))))))))))))&amp;IF(B43=Data!#REF!,Data!#REF!,(IF(B43=Data!#REF!,Data!#REF!,(IF(B43=Data!#REF!,Data!#REF!,(IF(B43=Data!#REF!,Data!#REF!,(IF(B43=Data!#REF!,Data!#REF!,Data!#REF!)))))))))</f>
        <v>#REF!</v>
      </c>
      <c r="S43" s="99"/>
      <c r="T43" s="98" t="e">
        <f>IF(B43=Data!#REF!,Data!#REF!,(IF(B43=Data!#REF!,Data!#REF!,(IF(B43=Data!#REF!,Data!#REF!,(IF(B43=Data!B29,Data!J29,(IF(B43=Data!B35,Data!J35,(IF(B43=Data!#REF!,Data!#REF!,(IF(B43=Data!#REF!,Data!#REF!,(IF(B43=Data!B48,Data!J48,Data!#REF!)))))))))))))))&amp;IF(B43=Data!B50,Data!J50,(IF(B43=Data!#REF!,Data!#REF!,(IF(B43=Data!#REF!,Data!#REF!,(IF(B43=Data!#REF!,Data!#REF!,(IF(B43=Data!#REF!,Data!#REF!,(IF(B43=Data!#REF!,Data!J831,(IF(B43=Data!#REF!,Data!#REF!,(IF(B43=Data!#REF!,Data!#REF!,Data!#REF!)))))))))))))))&amp;IF(B43=Data!#REF!,Data!#REF!,(IF(B43=Data!#REF!,Data!#REF!,(IF(B43=Data!#REF!,Data!#REF!,(IF(B43=Data!#REF!,Data!#REF!,(IF(B43=Data!#REF!,Data!#REF!,Data!#REF!)))))))))</f>
        <v>#REF!</v>
      </c>
      <c r="U43" s="127" t="str">
        <f>IF(D43="","",VLOOKUP(B43,Data!$B$5:$J$319,9,FALSE)*D43)</f>
        <v/>
      </c>
    </row>
    <row r="44" spans="1:21" ht="14">
      <c r="A44" s="90"/>
      <c r="B44" s="91"/>
      <c r="C44" s="124" t="str">
        <f>IF(D44="","",VLOOKUP(B44,Data!$B$5:$L$319,2,FALSE))</f>
        <v/>
      </c>
      <c r="D44" s="92"/>
      <c r="E44" s="94"/>
      <c r="F44" s="124" t="str">
        <f>IF(D44="","",VLOOKUP(B44,Data!$B$5:$L$319,11,FALSE))</f>
        <v/>
      </c>
      <c r="G44" s="95" t="str">
        <f t="shared" si="0"/>
        <v>-</v>
      </c>
      <c r="H44" s="93" t="str">
        <f>IF(D44="","",VLOOKUP(B44,Data!$B$5:$D$319,3,FALSE))</f>
        <v/>
      </c>
      <c r="I44" s="93" t="str">
        <f>IF(D44="","",VLOOKUP(B44,Data!$B$5:$M$319,12,FALSE))</f>
        <v/>
      </c>
      <c r="J44" s="124" t="str">
        <f>IF(D44="","",VLOOKUP(B44,Data!$B$5:$E$319,4,FALSE)*D44)</f>
        <v/>
      </c>
      <c r="K44" s="124" t="str">
        <f>IF(D44="","",VLOOKUP(B44,Data!$B$5:$F$319,5,FALSE)*D44)</f>
        <v/>
      </c>
      <c r="L44" s="95" t="e">
        <f>IF(B44=Data!B28,Data!G28,(IF(B44=Data!#REF!,Data!#REF!,(IF(B44=Data!#REF!,Data!#REF!,(IF(B44=Data!#REF!,Data!#REF!,(IF(B44=Data!B32,Data!G32,(IF(B44=Data!#REF!,Data!#REF!,(IF(B44=Data!#REF!,Data!#REF!,(IF(B44=Data!#REF!,Data!#REF!,Data!#REF!)))))))))))))))&amp;IF(B44=Data!B48,Data!G48,(IF(B44=Data!B49,Data!G49,(IF(B44=Data!B6,Data!G6,(IF(B44=Data!B7,Data!G7,(IF(B44=Data!#REF!,Data!#REF!,(IF(B44=Data!#REF!,Data!G829,(IF(B44=Data!#REF!,Data!#REF!,(IF(B44=Data!#REF!,Data!#REF!,Data!#REF!)))))))))))))))&amp;IF(B44=Data!#REF!,Data!#REF!,(IF(B44=Data!#REF!,Data!#REF!,(IF(B44=Data!#REF!,Data!#REF!,(IF(B44=Data!#REF!,Data!#REF!,(IF(B44=Data!#REF!,Data!#REF!,Data!#REF!)))))))))</f>
        <v>#REF!</v>
      </c>
      <c r="M44" s="96"/>
      <c r="N44" s="97"/>
      <c r="O44" s="98" t="e">
        <f>IF(B44=Data!B28,Data!H28,(IF(B44=Data!#REF!,Data!#REF!,(IF(B44=Data!#REF!,Data!#REF!,(IF(B44=Data!#REF!,Data!#REF!,(IF(B44=Data!B32,Data!H32,(IF(B44=Data!#REF!,Data!#REF!,(IF(B44=Data!#REF!,Data!#REF!,(IF(B44=Data!#REF!,Data!#REF!,Data!#REF!)))))))))))))))&amp;IF(B44=Data!B48,Data!H48,(IF(B44=Data!B49,Data!H49,(IF(B44=Data!B6,Data!H6,(IF(B44=Data!B7,Data!H7,(IF(B44=Data!#REF!,Data!#REF!,(IF(B44=Data!#REF!,Data!H829,(IF(B44=Data!#REF!,Data!#REF!,(IF(B44=Data!#REF!,Data!#REF!,Data!#REF!)))))))))))))))&amp;IF(B44=Data!#REF!,Data!#REF!,(IF(B44=Data!#REF!,Data!#REF!,(IF(B44=Data!#REF!,Data!#REF!,(IF(B44=Data!#REF!,Data!#REF!,(IF(B44=Data!#REF!,Data!#REF!,Data!#REF!)))))))))</f>
        <v>#REF!</v>
      </c>
      <c r="P44" s="97"/>
      <c r="Q44" s="97"/>
      <c r="R44" s="98" t="e">
        <f>IF(B44=Data!B28,Data!I28,(IF(B44=Data!#REF!,Data!#REF!,(IF(B44=Data!#REF!,Data!#REF!,(IF(B44=Data!#REF!,Data!#REF!,(IF(B44=Data!B32,Data!I32,(IF(B44=Data!#REF!,Data!#REF!,(IF(B44=Data!#REF!,Data!#REF!,(IF(B44=Data!#REF!,Data!#REF!,Data!#REF!)))))))))))))))&amp;IF(B44=Data!B48,Data!I48,(IF(B44=Data!B49,Data!I49,(IF(B44=Data!B6,Data!I6,(IF(B44=Data!B7,Data!I7,(IF(B44=Data!#REF!,Data!#REF!,(IF(B44=Data!#REF!,Data!I829,(IF(B44=Data!#REF!,Data!#REF!,(IF(B44=Data!#REF!,Data!#REF!,Data!#REF!)))))))))))))))&amp;IF(B44=Data!#REF!,Data!#REF!,(IF(B44=Data!#REF!,Data!#REF!,(IF(B44=Data!#REF!,Data!#REF!,(IF(B44=Data!#REF!,Data!#REF!,(IF(B44=Data!#REF!,Data!#REF!,Data!#REF!)))))))))</f>
        <v>#REF!</v>
      </c>
      <c r="S44" s="99"/>
      <c r="T44" s="98" t="e">
        <f>IF(B44=Data!B28,Data!J28,(IF(B44=Data!#REF!,Data!#REF!,(IF(B44=Data!#REF!,Data!#REF!,(IF(B44=Data!#REF!,Data!#REF!,(IF(B44=Data!B32,Data!J32,(IF(B44=Data!#REF!,Data!#REF!,(IF(B44=Data!#REF!,Data!#REF!,(IF(B44=Data!#REF!,Data!#REF!,Data!#REF!)))))))))))))))&amp;IF(B44=Data!B48,Data!J48,(IF(B44=Data!B49,Data!J49,(IF(B44=Data!B6,Data!J6,(IF(B44=Data!B7,Data!J7,(IF(B44=Data!#REF!,Data!#REF!,(IF(B44=Data!#REF!,Data!J829,(IF(B44=Data!#REF!,Data!#REF!,(IF(B44=Data!#REF!,Data!#REF!,Data!#REF!)))))))))))))))&amp;IF(B44=Data!#REF!,Data!#REF!,(IF(B44=Data!#REF!,Data!#REF!,(IF(B44=Data!#REF!,Data!#REF!,(IF(B44=Data!#REF!,Data!#REF!,(IF(B44=Data!#REF!,Data!#REF!,Data!#REF!)))))))))</f>
        <v>#REF!</v>
      </c>
      <c r="U44" s="127" t="str">
        <f>IF(D44="","",VLOOKUP(B44,Data!$B$5:$J$319,9,FALSE)*D44)</f>
        <v/>
      </c>
    </row>
    <row r="45" spans="1:21" ht="14">
      <c r="A45" s="90"/>
      <c r="B45" s="91"/>
      <c r="C45" s="124" t="str">
        <f>IF(D45="","",VLOOKUP(B45,Data!$B$5:$L$319,2,FALSE))</f>
        <v/>
      </c>
      <c r="D45" s="92"/>
      <c r="E45" s="92"/>
      <c r="F45" s="124" t="str">
        <f>IF(D45="","",VLOOKUP(B45,Data!$B$5:$L$319,11,FALSE))</f>
        <v/>
      </c>
      <c r="G45" s="95" t="str">
        <f t="shared" si="0"/>
        <v>-</v>
      </c>
      <c r="H45" s="93" t="str">
        <f>IF(D45="","",VLOOKUP(B45,Data!$B$5:$D$319,3,FALSE))</f>
        <v/>
      </c>
      <c r="I45" s="93" t="str">
        <f>IF(D45="","",VLOOKUP(B45,Data!$B$5:$M$319,12,FALSE))</f>
        <v/>
      </c>
      <c r="J45" s="124" t="str">
        <f>IF(D45="","",VLOOKUP(B45,Data!$B$5:$E$319,4,FALSE)*D45)</f>
        <v/>
      </c>
      <c r="K45" s="124" t="str">
        <f>IF(D45="","",VLOOKUP(B45,Data!$B$5:$F$319,5,FALSE)*D45)</f>
        <v/>
      </c>
      <c r="L45" s="95" t="e">
        <f>IF(B45=Data!#REF!,Data!#REF!,(IF(B45=Data!#REF!,Data!#REF!,(IF(B45=Data!#REF!,Data!#REF!,(IF(B45=Data!#REF!,Data!#REF!,(IF(B45=Data!B35,Data!G35,(IF(B45=Data!#REF!,Data!#REF!,(IF(B45=Data!#REF!,Data!#REF!,(IF(B45=Data!B47,Data!G47,Data!#REF!)))))))))))))))&amp;IF(B45=Data!B49,Data!G49,(IF(B45=Data!B50,Data!G50,(IF(B45=Data!B7,Data!G7,(IF(B45=Data!#REF!,Data!#REF!,(IF(B45=Data!#REF!,Data!#REF!,(IF(B45=Data!#REF!,Data!G830,(IF(B45=Data!#REF!,Data!#REF!,(IF(B45=Data!#REF!,Data!#REF!,Data!#REF!)))))))))))))))&amp;IF(B45=Data!#REF!,Data!#REF!,(IF(B45=Data!#REF!,Data!#REF!,(IF(B45=Data!#REF!,Data!#REF!,(IF(B45=Data!#REF!,Data!#REF!,(IF(B45=Data!#REF!,Data!#REF!,Data!#REF!)))))))))</f>
        <v>#REF!</v>
      </c>
      <c r="M45" s="96"/>
      <c r="N45" s="97"/>
      <c r="O45" s="98" t="e">
        <f>IF(B45=Data!#REF!,Data!#REF!,(IF(B45=Data!#REF!,Data!#REF!,(IF(B45=Data!#REF!,Data!#REF!,(IF(B45=Data!#REF!,Data!#REF!,(IF(B45=Data!B35,Data!H35,(IF(B45=Data!#REF!,Data!#REF!,(IF(B45=Data!#REF!,Data!#REF!,(IF(B45=Data!B47,Data!H47,Data!#REF!)))))))))))))))&amp;IF(B45=Data!B49,Data!H49,(IF(B45=Data!B50,Data!H50,(IF(B45=Data!B7,Data!H7,(IF(B45=Data!#REF!,Data!#REF!,(IF(B45=Data!#REF!,Data!#REF!,(IF(B45=Data!#REF!,Data!H830,(IF(B45=Data!#REF!,Data!#REF!,(IF(B45=Data!#REF!,Data!#REF!,Data!#REF!)))))))))))))))&amp;IF(B45=Data!#REF!,Data!#REF!,(IF(B45=Data!#REF!,Data!#REF!,(IF(B45=Data!#REF!,Data!#REF!,(IF(B45=Data!#REF!,Data!#REF!,(IF(B45=Data!#REF!,Data!#REF!,Data!#REF!)))))))))</f>
        <v>#REF!</v>
      </c>
      <c r="P45" s="97"/>
      <c r="Q45" s="97"/>
      <c r="R45" s="98" t="e">
        <f>IF(B45=Data!#REF!,Data!#REF!,(IF(B45=Data!#REF!,Data!#REF!,(IF(B45=Data!#REF!,Data!#REF!,(IF(B45=Data!#REF!,Data!#REF!,(IF(B45=Data!B35,Data!I35,(IF(B45=Data!#REF!,Data!#REF!,(IF(B45=Data!#REF!,Data!#REF!,(IF(B45=Data!B47,Data!I47,Data!#REF!)))))))))))))))&amp;IF(B45=Data!B49,Data!I49,(IF(B45=Data!B50,Data!I50,(IF(B45=Data!B7,Data!I7,(IF(B45=Data!#REF!,Data!#REF!,(IF(B45=Data!#REF!,Data!#REF!,(IF(B45=Data!#REF!,Data!I830,(IF(B45=Data!#REF!,Data!#REF!,(IF(B45=Data!#REF!,Data!#REF!,Data!#REF!)))))))))))))))&amp;IF(B45=Data!#REF!,Data!#REF!,(IF(B45=Data!#REF!,Data!#REF!,(IF(B45=Data!#REF!,Data!#REF!,(IF(B45=Data!#REF!,Data!#REF!,(IF(B45=Data!#REF!,Data!#REF!,Data!#REF!)))))))))</f>
        <v>#REF!</v>
      </c>
      <c r="S45" s="99"/>
      <c r="T45" s="98" t="e">
        <f>IF(B45=Data!#REF!,Data!#REF!,(IF(B45=Data!#REF!,Data!#REF!,(IF(B45=Data!#REF!,Data!#REF!,(IF(B45=Data!#REF!,Data!#REF!,(IF(B45=Data!B35,Data!J35,(IF(B45=Data!#REF!,Data!#REF!,(IF(B45=Data!#REF!,Data!#REF!,(IF(B45=Data!B47,Data!J47,Data!#REF!)))))))))))))))&amp;IF(B45=Data!B49,Data!J49,(IF(B45=Data!B50,Data!J50,(IF(B45=Data!B7,Data!J7,(IF(B45=Data!#REF!,Data!#REF!,(IF(B45=Data!#REF!,Data!#REF!,(IF(B45=Data!#REF!,Data!J830,(IF(B45=Data!#REF!,Data!#REF!,(IF(B45=Data!#REF!,Data!#REF!,Data!#REF!)))))))))))))))&amp;IF(B45=Data!#REF!,Data!#REF!,(IF(B45=Data!#REF!,Data!#REF!,(IF(B45=Data!#REF!,Data!#REF!,(IF(B45=Data!#REF!,Data!#REF!,(IF(B45=Data!#REF!,Data!#REF!,Data!#REF!)))))))))</f>
        <v>#REF!</v>
      </c>
      <c r="U45" s="127" t="str">
        <f>IF(D45="","",VLOOKUP(B45,Data!$B$5:$J$319,9,FALSE)*D45)</f>
        <v/>
      </c>
    </row>
    <row r="46" spans="1:21" ht="14">
      <c r="A46" s="90"/>
      <c r="B46" s="91"/>
      <c r="C46" s="124" t="str">
        <f>IF(D46="","",VLOOKUP(B46,Data!$B$5:$L$319,2,FALSE))</f>
        <v/>
      </c>
      <c r="D46" s="92"/>
      <c r="E46" s="94"/>
      <c r="F46" s="124" t="str">
        <f>IF(D46="","",VLOOKUP(B46,Data!$B$5:$L$319,11,FALSE))</f>
        <v/>
      </c>
      <c r="G46" s="95" t="str">
        <f t="shared" si="0"/>
        <v>-</v>
      </c>
      <c r="H46" s="93" t="str">
        <f>IF(D46="","",VLOOKUP(B46,Data!$B$5:$D$319,3,FALSE))</f>
        <v/>
      </c>
      <c r="I46" s="93" t="str">
        <f>IF(D46="","",VLOOKUP(B46,Data!$B$5:$M$319,12,FALSE))</f>
        <v/>
      </c>
      <c r="J46" s="124" t="str">
        <f>IF(D46="","",VLOOKUP(B46,Data!$B$5:$E$319,4,FALSE)*D46)</f>
        <v/>
      </c>
      <c r="K46" s="124" t="str">
        <f>IF(D46="","",VLOOKUP(B46,Data!$B$5:$F$319,5,FALSE)*D46)</f>
        <v/>
      </c>
      <c r="L46" s="95" t="e">
        <f>IF(B46=Data!#REF!,Data!#REF!,(IF(B46=Data!#REF!,Data!#REF!,(IF(B46=Data!#REF!,Data!#REF!,(IF(B46=Data!B31,Data!G31,(IF(B46=Data!B37,Data!G37,(IF(B46=Data!#REF!,Data!#REF!,(IF(B46=Data!#REF!,Data!#REF!,(IF(B46=Data!B49,Data!G49,Data!#REF!)))))))))))))))&amp;IF(B46=Data!#REF!,Data!#REF!,(IF(B46=Data!#REF!,Data!#REF!,(IF(B46=Data!#REF!,Data!#REF!,(IF(B46=Data!#REF!,Data!#REF!,(IF(B46=Data!#REF!,Data!#REF!,(IF(B46=Data!#REF!,Data!G832,(IF(B46=Data!#REF!,Data!#REF!,(IF(B46=Data!#REF!,Data!#REF!,Data!#REF!)))))))))))))))&amp;IF(B46=Data!#REF!,Data!#REF!,(IF(B46=Data!#REF!,Data!#REF!,(IF(B46=Data!#REF!,Data!#REF!,(IF(B46=Data!#REF!,Data!#REF!,(IF(B46=Data!#REF!,Data!#REF!,Data!#REF!)))))))))</f>
        <v>#REF!</v>
      </c>
      <c r="M46" s="96"/>
      <c r="N46" s="97"/>
      <c r="O46" s="98" t="e">
        <f>IF(B46=Data!#REF!,Data!#REF!,(IF(B46=Data!#REF!,Data!#REF!,(IF(B46=Data!#REF!,Data!#REF!,(IF(B46=Data!B31,Data!H31,(IF(B46=Data!B37,Data!H37,(IF(B46=Data!#REF!,Data!#REF!,(IF(B46=Data!#REF!,Data!#REF!,(IF(B46=Data!B49,Data!H49,Data!#REF!)))))))))))))))&amp;IF(B46=Data!#REF!,Data!#REF!,(IF(B46=Data!#REF!,Data!#REF!,(IF(B46=Data!#REF!,Data!#REF!,(IF(B46=Data!#REF!,Data!#REF!,(IF(B46=Data!#REF!,Data!#REF!,(IF(B46=Data!#REF!,Data!H832,(IF(B46=Data!#REF!,Data!#REF!,(IF(B46=Data!#REF!,Data!#REF!,Data!#REF!)))))))))))))))&amp;IF(B46=Data!#REF!,Data!#REF!,(IF(B46=Data!#REF!,Data!#REF!,(IF(B46=Data!#REF!,Data!#REF!,(IF(B46=Data!#REF!,Data!#REF!,(IF(B46=Data!#REF!,Data!#REF!,Data!#REF!)))))))))</f>
        <v>#REF!</v>
      </c>
      <c r="P46" s="97"/>
      <c r="Q46" s="97"/>
      <c r="R46" s="98" t="e">
        <f>IF(B46=Data!#REF!,Data!#REF!,(IF(B46=Data!#REF!,Data!#REF!,(IF(B46=Data!#REF!,Data!#REF!,(IF(B46=Data!B31,Data!I31,(IF(B46=Data!B37,Data!I37,(IF(B46=Data!#REF!,Data!#REF!,(IF(B46=Data!#REF!,Data!#REF!,(IF(B46=Data!B49,Data!I49,Data!#REF!)))))))))))))))&amp;IF(B46=Data!#REF!,Data!#REF!,(IF(B46=Data!#REF!,Data!#REF!,(IF(B46=Data!#REF!,Data!#REF!,(IF(B46=Data!#REF!,Data!#REF!,(IF(B46=Data!#REF!,Data!#REF!,(IF(B46=Data!#REF!,Data!I832,(IF(B46=Data!#REF!,Data!#REF!,(IF(B46=Data!#REF!,Data!#REF!,Data!#REF!)))))))))))))))&amp;IF(B46=Data!#REF!,Data!#REF!,(IF(B46=Data!#REF!,Data!#REF!,(IF(B46=Data!#REF!,Data!#REF!,(IF(B46=Data!#REF!,Data!#REF!,(IF(B46=Data!#REF!,Data!#REF!,Data!#REF!)))))))))</f>
        <v>#REF!</v>
      </c>
      <c r="S46" s="99"/>
      <c r="T46" s="98" t="e">
        <f>IF(B46=Data!#REF!,Data!#REF!,(IF(B46=Data!#REF!,Data!#REF!,(IF(B46=Data!#REF!,Data!#REF!,(IF(B46=Data!B31,Data!J31,(IF(B46=Data!B37,Data!J37,(IF(B46=Data!#REF!,Data!#REF!,(IF(B46=Data!#REF!,Data!#REF!,(IF(B46=Data!B49,Data!J49,Data!#REF!)))))))))))))))&amp;IF(B46=Data!#REF!,Data!#REF!,(IF(B46=Data!#REF!,Data!#REF!,(IF(B46=Data!#REF!,Data!#REF!,(IF(B46=Data!#REF!,Data!#REF!,(IF(B46=Data!#REF!,Data!#REF!,(IF(B46=Data!#REF!,Data!J832,(IF(B46=Data!#REF!,Data!#REF!,(IF(B46=Data!#REF!,Data!#REF!,Data!#REF!)))))))))))))))&amp;IF(B46=Data!#REF!,Data!#REF!,(IF(B46=Data!#REF!,Data!#REF!,(IF(B46=Data!#REF!,Data!#REF!,(IF(B46=Data!#REF!,Data!#REF!,(IF(B46=Data!#REF!,Data!#REF!,Data!#REF!)))))))))</f>
        <v>#REF!</v>
      </c>
      <c r="U46" s="127" t="str">
        <f>IF(D46="","",VLOOKUP(B46,Data!$B$5:$J$319,9,FALSE)*D46)</f>
        <v/>
      </c>
    </row>
    <row r="47" spans="1:21" ht="14">
      <c r="A47" s="90"/>
      <c r="B47" s="91"/>
      <c r="C47" s="124" t="str">
        <f>IF(D47="","",VLOOKUP(B47,Data!$B$5:$L$319,2,FALSE))</f>
        <v/>
      </c>
      <c r="D47" s="92"/>
      <c r="E47" s="92"/>
      <c r="F47" s="124" t="str">
        <f>IF(D47="","",VLOOKUP(B47,Data!$B$5:$L$319,11,FALSE))</f>
        <v/>
      </c>
      <c r="G47" s="95" t="str">
        <f t="shared" si="0"/>
        <v>-</v>
      </c>
      <c r="H47" s="93" t="str">
        <f>IF(D47="","",VLOOKUP(B47,Data!$B$5:$D$319,3,FALSE))</f>
        <v/>
      </c>
      <c r="I47" s="93" t="str">
        <f>IF(D47="","",VLOOKUP(B47,Data!$B$5:$M$319,12,FALSE))</f>
        <v/>
      </c>
      <c r="J47" s="124" t="str">
        <f>IF(D47="","",VLOOKUP(B47,Data!$B$5:$E$319,4,FALSE)*D47)</f>
        <v/>
      </c>
      <c r="K47" s="124" t="str">
        <f>IF(D47="","",VLOOKUP(B47,Data!$B$5:$F$319,5,FALSE)*D47)</f>
        <v/>
      </c>
      <c r="L47" s="95" t="e">
        <f>IF(B47=Data!#REF!,Data!#REF!,(IF(B47=Data!#REF!,Data!#REF!,(IF(B47=Data!#REF!,Data!#REF!,(IF(B47=Data!B31,Data!G31,(IF(B47=Data!B37,Data!G37,(IF(B47=Data!#REF!,Data!#REF!,(IF(B47=Data!#REF!,Data!#REF!,(IF(B47=Data!B49,Data!G49,Data!#REF!)))))))))))))))&amp;IF(B47=Data!#REF!,Data!#REF!,(IF(B47=Data!#REF!,Data!#REF!,(IF(B47=Data!#REF!,Data!#REF!,(IF(B47=Data!#REF!,Data!#REF!,(IF(B47=Data!#REF!,Data!#REF!,(IF(B47=Data!#REF!,Data!G832,(IF(B47=Data!#REF!,Data!#REF!,(IF(B47=Data!#REF!,Data!#REF!,Data!#REF!)))))))))))))))&amp;IF(B47=Data!#REF!,Data!#REF!,(IF(B47=Data!#REF!,Data!#REF!,(IF(B47=Data!#REF!,Data!#REF!,(IF(B47=Data!#REF!,Data!#REF!,(IF(B47=Data!#REF!,Data!#REF!,Data!#REF!)))))))))</f>
        <v>#REF!</v>
      </c>
      <c r="M47" s="96"/>
      <c r="N47" s="97"/>
      <c r="O47" s="98" t="e">
        <f>IF(B47=Data!#REF!,Data!#REF!,(IF(B47=Data!#REF!,Data!#REF!,(IF(B47=Data!#REF!,Data!#REF!,(IF(B47=Data!B31,Data!H31,(IF(B47=Data!B37,Data!H37,(IF(B47=Data!#REF!,Data!#REF!,(IF(B47=Data!#REF!,Data!#REF!,(IF(B47=Data!B49,Data!H49,Data!#REF!)))))))))))))))&amp;IF(B47=Data!#REF!,Data!#REF!,(IF(B47=Data!#REF!,Data!#REF!,(IF(B47=Data!#REF!,Data!#REF!,(IF(B47=Data!#REF!,Data!#REF!,(IF(B47=Data!#REF!,Data!#REF!,(IF(B47=Data!#REF!,Data!H832,(IF(B47=Data!#REF!,Data!#REF!,(IF(B47=Data!#REF!,Data!#REF!,Data!#REF!)))))))))))))))&amp;IF(B47=Data!#REF!,Data!#REF!,(IF(B47=Data!#REF!,Data!#REF!,(IF(B47=Data!#REF!,Data!#REF!,(IF(B47=Data!#REF!,Data!#REF!,(IF(B47=Data!#REF!,Data!#REF!,Data!#REF!)))))))))</f>
        <v>#REF!</v>
      </c>
      <c r="P47" s="97"/>
      <c r="Q47" s="97"/>
      <c r="R47" s="98" t="e">
        <f>IF(B47=Data!#REF!,Data!#REF!,(IF(B47=Data!#REF!,Data!#REF!,(IF(B47=Data!#REF!,Data!#REF!,(IF(B47=Data!B31,Data!I31,(IF(B47=Data!B37,Data!I37,(IF(B47=Data!#REF!,Data!#REF!,(IF(B47=Data!#REF!,Data!#REF!,(IF(B47=Data!B49,Data!I49,Data!#REF!)))))))))))))))&amp;IF(B47=Data!#REF!,Data!#REF!,(IF(B47=Data!#REF!,Data!#REF!,(IF(B47=Data!#REF!,Data!#REF!,(IF(B47=Data!#REF!,Data!#REF!,(IF(B47=Data!#REF!,Data!#REF!,(IF(B47=Data!#REF!,Data!I832,(IF(B47=Data!#REF!,Data!#REF!,(IF(B47=Data!#REF!,Data!#REF!,Data!#REF!)))))))))))))))&amp;IF(B47=Data!#REF!,Data!#REF!,(IF(B47=Data!#REF!,Data!#REF!,(IF(B47=Data!#REF!,Data!#REF!,(IF(B47=Data!#REF!,Data!#REF!,(IF(B47=Data!#REF!,Data!#REF!,Data!#REF!)))))))))</f>
        <v>#REF!</v>
      </c>
      <c r="S47" s="99"/>
      <c r="T47" s="98" t="e">
        <f>IF(B47=Data!#REF!,Data!#REF!,(IF(B47=Data!#REF!,Data!#REF!,(IF(B47=Data!#REF!,Data!#REF!,(IF(B47=Data!B31,Data!J31,(IF(B47=Data!B37,Data!J37,(IF(B47=Data!#REF!,Data!#REF!,(IF(B47=Data!#REF!,Data!#REF!,(IF(B47=Data!B49,Data!J49,Data!#REF!)))))))))))))))&amp;IF(B47=Data!#REF!,Data!#REF!,(IF(B47=Data!#REF!,Data!#REF!,(IF(B47=Data!#REF!,Data!#REF!,(IF(B47=Data!#REF!,Data!#REF!,(IF(B47=Data!#REF!,Data!#REF!,(IF(B47=Data!#REF!,Data!J832,(IF(B47=Data!#REF!,Data!#REF!,(IF(B47=Data!#REF!,Data!#REF!,Data!#REF!)))))))))))))))&amp;IF(B47=Data!#REF!,Data!#REF!,(IF(B47=Data!#REF!,Data!#REF!,(IF(B47=Data!#REF!,Data!#REF!,(IF(B47=Data!#REF!,Data!#REF!,(IF(B47=Data!#REF!,Data!#REF!,Data!#REF!)))))))))</f>
        <v>#REF!</v>
      </c>
      <c r="U47" s="127" t="str">
        <f>IF(D47="","",VLOOKUP(B47,Data!$B$5:$J$319,9,FALSE)*D47)</f>
        <v/>
      </c>
    </row>
    <row r="48" spans="1:21" ht="14">
      <c r="A48" s="102"/>
      <c r="B48" s="103"/>
      <c r="C48" s="104"/>
      <c r="D48" s="105"/>
      <c r="E48" s="105"/>
      <c r="F48" s="106"/>
      <c r="G48" s="106"/>
      <c r="H48" s="106"/>
      <c r="I48" s="105"/>
      <c r="J48" s="106"/>
      <c r="K48" s="106"/>
      <c r="L48" s="106"/>
      <c r="M48" s="107"/>
      <c r="N48" s="108"/>
      <c r="O48" s="109"/>
      <c r="P48" s="108"/>
      <c r="Q48" s="108"/>
      <c r="R48" s="109"/>
      <c r="S48" s="110"/>
      <c r="T48" s="109"/>
      <c r="U48" s="111"/>
    </row>
    <row r="49" spans="1:21" ht="14">
      <c r="A49" s="105"/>
      <c r="B49" s="103"/>
      <c r="C49" s="104"/>
      <c r="D49" s="112">
        <f>SUM(D18:D47)</f>
        <v>101</v>
      </c>
      <c r="E49" s="112"/>
      <c r="F49" s="114"/>
      <c r="G49" s="114" t="e">
        <f>SUM(G18:G47)</f>
        <v>#N/A</v>
      </c>
      <c r="H49" s="105"/>
      <c r="I49" s="105"/>
      <c r="J49" s="114" t="e">
        <f>SUM(J18:J47)</f>
        <v>#N/A</v>
      </c>
      <c r="K49" s="114" t="e">
        <f>SUM(K18:K47)</f>
        <v>#N/A</v>
      </c>
      <c r="L49" s="114" t="e">
        <f>SUM(L16:L48)</f>
        <v>#REF!</v>
      </c>
      <c r="M49" s="113">
        <f>SUM(M18:M47)</f>
        <v>0</v>
      </c>
      <c r="N49" s="114">
        <f>SUM(N16:N48)</f>
        <v>0</v>
      </c>
      <c r="O49" s="114" t="e">
        <f>SUM(O16:O48)</f>
        <v>#REF!</v>
      </c>
      <c r="P49" s="113">
        <f>SUM(P18:P47)</f>
        <v>0</v>
      </c>
      <c r="Q49" s="114">
        <f>SUM(Q16:Q48)</f>
        <v>0</v>
      </c>
      <c r="R49" s="114" t="e">
        <f>SUM(R16:R48)</f>
        <v>#REF!</v>
      </c>
      <c r="S49" s="113">
        <f>SUM(S18:S47)</f>
        <v>0</v>
      </c>
      <c r="T49" s="114" t="e">
        <f>SUM(T16:T48)</f>
        <v>#REF!</v>
      </c>
      <c r="U49" s="115" t="e">
        <f>SUM(U18:U47)</f>
        <v>#N/A</v>
      </c>
    </row>
    <row r="50" spans="1:21">
      <c r="A50" s="54"/>
      <c r="B50" s="34"/>
      <c r="C50" s="36"/>
      <c r="D50" s="54"/>
      <c r="E50" s="34"/>
      <c r="F50" s="87"/>
      <c r="G50" s="69"/>
      <c r="H50" s="54"/>
      <c r="I50" s="54"/>
      <c r="J50" s="83"/>
      <c r="K50" s="69"/>
      <c r="L50" s="36"/>
      <c r="M50" s="35"/>
      <c r="N50" s="35"/>
      <c r="O50" s="35"/>
      <c r="P50" s="35"/>
      <c r="Q50" s="35"/>
      <c r="R50" s="35"/>
      <c r="S50" s="36"/>
      <c r="T50" s="36"/>
      <c r="U50" s="37"/>
    </row>
    <row r="51" spans="1:21" ht="13" hidden="1">
      <c r="A51" s="16" t="s">
        <v>81</v>
      </c>
      <c r="B51" s="17"/>
      <c r="C51" s="1"/>
      <c r="D51" s="27" t="s">
        <v>82</v>
      </c>
      <c r="E51" s="27"/>
      <c r="F51" s="80" t="s">
        <v>83</v>
      </c>
      <c r="G51" s="84"/>
      <c r="H51" s="32" t="s">
        <v>84</v>
      </c>
      <c r="I51" s="55"/>
      <c r="J51" s="74" t="s">
        <v>85</v>
      </c>
      <c r="K51" s="74"/>
      <c r="L51" s="27"/>
      <c r="M51" s="56"/>
      <c r="N51" s="57" t="s">
        <v>86</v>
      </c>
      <c r="O51" s="27"/>
      <c r="P51" s="27"/>
      <c r="Q51" s="27"/>
      <c r="R51" s="27"/>
      <c r="S51" s="27"/>
      <c r="T51" s="27"/>
      <c r="U51" s="58"/>
    </row>
    <row r="52" spans="1:21" ht="13" hidden="1">
      <c r="A52" s="19" t="s">
        <v>87</v>
      </c>
      <c r="B52" s="20"/>
      <c r="C52" s="59"/>
      <c r="D52" s="20" t="s">
        <v>88</v>
      </c>
      <c r="E52" s="20"/>
      <c r="F52" s="1022"/>
      <c r="G52" s="1023"/>
      <c r="H52" s="19" t="s">
        <v>89</v>
      </c>
      <c r="I52" s="60"/>
      <c r="J52" s="75" t="s">
        <v>90</v>
      </c>
      <c r="K52" s="75"/>
      <c r="L52" s="20"/>
      <c r="M52" s="21"/>
      <c r="N52" s="20"/>
      <c r="O52" s="20"/>
      <c r="P52" s="20"/>
      <c r="Q52" s="20"/>
      <c r="R52" s="20"/>
      <c r="S52" s="20"/>
      <c r="T52" s="20"/>
      <c r="U52" s="29"/>
    </row>
    <row r="53" spans="1:21" hidden="1">
      <c r="A53" s="19" t="s">
        <v>93</v>
      </c>
      <c r="B53" s="20"/>
      <c r="C53" s="21"/>
      <c r="D53" s="20"/>
      <c r="E53" s="20"/>
      <c r="F53" s="1022"/>
      <c r="G53" s="1023"/>
      <c r="H53" s="19"/>
      <c r="I53" s="60"/>
      <c r="J53" s="75" t="s">
        <v>94</v>
      </c>
      <c r="K53" s="75"/>
      <c r="L53" s="20"/>
      <c r="M53" s="21"/>
      <c r="N53" s="20"/>
      <c r="O53" s="20"/>
      <c r="P53" s="20"/>
      <c r="Q53" s="20"/>
      <c r="R53" s="20"/>
      <c r="S53" s="20"/>
      <c r="T53" s="20"/>
      <c r="U53" s="29"/>
    </row>
    <row r="54" spans="1:21" hidden="1">
      <c r="A54" s="34"/>
      <c r="B54" s="35"/>
      <c r="C54" s="131"/>
      <c r="D54" s="20" t="s">
        <v>95</v>
      </c>
      <c r="E54" s="20"/>
      <c r="F54" s="1022"/>
      <c r="G54" s="1023"/>
      <c r="H54" s="19" t="s">
        <v>96</v>
      </c>
      <c r="I54" s="60"/>
      <c r="J54" s="75"/>
      <c r="K54" s="75"/>
      <c r="L54" s="20"/>
      <c r="M54" s="21"/>
      <c r="N54" s="20"/>
      <c r="O54" s="20"/>
      <c r="P54" s="20"/>
      <c r="Q54" s="20"/>
      <c r="R54" s="20"/>
      <c r="S54" s="20"/>
      <c r="T54" s="20"/>
      <c r="U54" s="29"/>
    </row>
    <row r="55" spans="1:21" ht="13" hidden="1">
      <c r="A55" s="16" t="s">
        <v>97</v>
      </c>
      <c r="B55" s="27"/>
      <c r="C55" s="12"/>
      <c r="D55" s="20" t="s">
        <v>98</v>
      </c>
      <c r="E55" s="20"/>
      <c r="F55" s="88" t="s">
        <v>99</v>
      </c>
      <c r="G55" s="85"/>
      <c r="H55" s="19" t="s">
        <v>89</v>
      </c>
      <c r="I55" s="60"/>
      <c r="J55" s="75" t="s">
        <v>100</v>
      </c>
      <c r="K55" s="75"/>
      <c r="L55" s="20"/>
      <c r="M55" s="21"/>
      <c r="N55" s="20"/>
      <c r="O55" s="20"/>
      <c r="P55" s="20"/>
      <c r="Q55" s="20"/>
      <c r="R55" s="20"/>
      <c r="S55" s="20"/>
      <c r="T55" s="20"/>
      <c r="U55" s="29"/>
    </row>
    <row r="56" spans="1:21" ht="13" hidden="1">
      <c r="A56" s="19"/>
      <c r="B56" s="20"/>
      <c r="C56" s="21"/>
      <c r="D56" s="20" t="s">
        <v>101</v>
      </c>
      <c r="E56" s="20"/>
      <c r="F56" s="89"/>
      <c r="G56" s="86"/>
      <c r="H56" s="19" t="s">
        <v>102</v>
      </c>
      <c r="I56" s="60"/>
      <c r="J56" s="75" t="s">
        <v>103</v>
      </c>
      <c r="K56" s="75"/>
      <c r="L56" s="20"/>
      <c r="M56" s="52"/>
      <c r="N56" s="53" t="s">
        <v>104</v>
      </c>
      <c r="O56" s="53"/>
      <c r="P56" s="53"/>
      <c r="Q56" s="53"/>
      <c r="R56" s="53"/>
      <c r="S56" s="53"/>
      <c r="T56" s="53"/>
      <c r="U56" s="61"/>
    </row>
    <row r="57" spans="1:21" hidden="1">
      <c r="A57" s="34"/>
      <c r="B57" s="35"/>
      <c r="C57" s="36"/>
      <c r="D57" s="35"/>
      <c r="E57" s="35"/>
      <c r="F57" s="1018"/>
      <c r="G57" s="1024"/>
      <c r="H57" s="1018"/>
      <c r="I57" s="1019"/>
      <c r="J57" s="76" t="s">
        <v>105</v>
      </c>
      <c r="K57" s="76"/>
      <c r="L57" s="35"/>
      <c r="M57" s="62"/>
      <c r="N57" s="63" t="s">
        <v>106</v>
      </c>
      <c r="O57" s="63"/>
      <c r="P57" s="63"/>
      <c r="Q57" s="63"/>
      <c r="R57" s="63"/>
      <c r="S57" s="63"/>
      <c r="T57" s="63"/>
      <c r="U57" s="64"/>
    </row>
    <row r="58" spans="1:21" hidden="1"/>
    <row r="59" spans="1:21" hidden="1"/>
  </sheetData>
  <mergeCells count="6">
    <mergeCell ref="H57:I57"/>
    <mergeCell ref="A15:B16"/>
    <mergeCell ref="F52:G52"/>
    <mergeCell ref="F53:G53"/>
    <mergeCell ref="F54:G54"/>
    <mergeCell ref="F57:G57"/>
  </mergeCells>
  <phoneticPr fontId="7" type="noConversion"/>
  <printOptions horizontalCentered="1"/>
  <pageMargins left="0" right="0" top="0.25" bottom="0" header="0.51111111111111107" footer="0.51111111111111107"/>
  <pageSetup paperSize="9" scale="81" firstPageNumber="4294963191"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indexed="14"/>
  </sheetPr>
  <dimension ref="A2:U52"/>
  <sheetViews>
    <sheetView view="pageBreakPreview" topLeftCell="A10" zoomScale="75" zoomScaleNormal="75" workbookViewId="0">
      <selection activeCell="B31" sqref="B31"/>
    </sheetView>
  </sheetViews>
  <sheetFormatPr defaultColWidth="9.1796875" defaultRowHeight="12.5"/>
  <cols>
    <col min="1" max="1" width="21.81640625" style="4" bestFit="1" customWidth="1"/>
    <col min="2" max="2" width="12.54296875" style="4" bestFit="1" customWidth="1"/>
    <col min="3" max="4" width="11.1796875" style="4" bestFit="1" customWidth="1"/>
    <col min="5" max="5" width="12.54296875" style="4" bestFit="1" customWidth="1"/>
    <col min="6" max="6" width="24" style="205" bestFit="1" customWidth="1"/>
    <col min="7" max="7" width="27.1796875" style="205" bestFit="1" customWidth="1"/>
    <col min="8" max="9" width="10.1796875" style="4" customWidth="1"/>
    <col min="10" max="11" width="10.1796875" style="205" customWidth="1"/>
    <col min="12" max="20" width="10.1796875" style="4" customWidth="1"/>
    <col min="21" max="21" width="10.1796875" style="206" customWidth="1"/>
    <col min="22" max="22" width="9.1796875" style="4" bestFit="1"/>
    <col min="23" max="16384" width="9.1796875" style="4"/>
  </cols>
  <sheetData>
    <row r="2" spans="1:7" ht="26" customHeight="1">
      <c r="A2" s="1025" t="s">
        <v>441</v>
      </c>
      <c r="B2" s="217" t="s">
        <v>438</v>
      </c>
      <c r="C2" s="217" t="s">
        <v>439</v>
      </c>
      <c r="D2" s="217" t="s">
        <v>440</v>
      </c>
      <c r="E2" s="217" t="s">
        <v>446</v>
      </c>
      <c r="F2" s="1027" t="s">
        <v>447</v>
      </c>
      <c r="G2" s="1027" t="s">
        <v>483</v>
      </c>
    </row>
    <row r="3" spans="1:7" ht="23.75" customHeight="1">
      <c r="A3" s="1026"/>
      <c r="B3" s="218" t="s">
        <v>442</v>
      </c>
      <c r="C3" s="218" t="s">
        <v>442</v>
      </c>
      <c r="D3" s="218" t="s">
        <v>442</v>
      </c>
      <c r="E3" s="218" t="s">
        <v>76</v>
      </c>
      <c r="F3" s="1028"/>
      <c r="G3" s="1028"/>
    </row>
    <row r="4" spans="1:7" ht="23" customHeight="1">
      <c r="A4" s="207" t="s">
        <v>443</v>
      </c>
      <c r="B4" s="208">
        <v>5919</v>
      </c>
      <c r="C4" s="208">
        <v>2340</v>
      </c>
      <c r="D4" s="208">
        <v>2380</v>
      </c>
      <c r="E4" s="209">
        <f>B4*C4*D4/1000000</f>
        <v>32964.094799999999</v>
      </c>
      <c r="F4" s="215" t="s">
        <v>481</v>
      </c>
      <c r="G4" s="215" t="s">
        <v>484</v>
      </c>
    </row>
    <row r="5" spans="1:7" ht="25.25" customHeight="1">
      <c r="A5" s="207"/>
      <c r="B5" s="208"/>
      <c r="C5" s="208"/>
      <c r="D5" s="208"/>
      <c r="E5" s="209"/>
      <c r="F5" s="215"/>
      <c r="G5" s="216"/>
    </row>
    <row r="6" spans="1:7" ht="20">
      <c r="A6" s="207" t="s">
        <v>444</v>
      </c>
      <c r="B6" s="208">
        <v>12045</v>
      </c>
      <c r="C6" s="208">
        <v>2309</v>
      </c>
      <c r="D6" s="208">
        <v>2379</v>
      </c>
      <c r="E6" s="209">
        <f>B6*C6*D6/1000000</f>
        <v>66164.521995000003</v>
      </c>
      <c r="F6" s="215" t="s">
        <v>482</v>
      </c>
      <c r="G6" s="215" t="s">
        <v>485</v>
      </c>
    </row>
    <row r="7" spans="1:7" ht="23.75" customHeight="1">
      <c r="A7" s="207"/>
      <c r="B7" s="208"/>
      <c r="C7" s="208"/>
      <c r="D7" s="208"/>
      <c r="E7" s="209"/>
      <c r="F7" s="210"/>
      <c r="G7" s="210"/>
    </row>
    <row r="8" spans="1:7" ht="23.75" customHeight="1">
      <c r="A8" s="207" t="s">
        <v>445</v>
      </c>
      <c r="B8" s="208">
        <v>12056</v>
      </c>
      <c r="C8" s="208">
        <v>2347</v>
      </c>
      <c r="D8" s="208">
        <v>2684</v>
      </c>
      <c r="E8" s="208">
        <f>B8*C8*D8/1000000</f>
        <v>75944.939488000004</v>
      </c>
      <c r="F8" s="210"/>
      <c r="G8" s="210"/>
    </row>
    <row r="12" spans="1:7" ht="15.5">
      <c r="A12" s="211" t="s">
        <v>448</v>
      </c>
    </row>
    <row r="13" spans="1:7" ht="15.5">
      <c r="A13" s="211"/>
    </row>
    <row r="14" spans="1:7" ht="15.5">
      <c r="A14" s="211" t="s">
        <v>449</v>
      </c>
    </row>
    <row r="15" spans="1:7" ht="15.5">
      <c r="A15" s="211"/>
    </row>
    <row r="16" spans="1:7" ht="15.5">
      <c r="A16" s="211" t="s">
        <v>450</v>
      </c>
    </row>
    <row r="17" spans="1:6" ht="15.5">
      <c r="A17" s="211" t="s">
        <v>451</v>
      </c>
    </row>
    <row r="18" spans="1:6" ht="15.5">
      <c r="A18" s="211"/>
    </row>
    <row r="19" spans="1:6" ht="15.5">
      <c r="A19" s="211" t="s">
        <v>452</v>
      </c>
    </row>
    <row r="20" spans="1:6" ht="15.5">
      <c r="A20" s="211" t="s">
        <v>453</v>
      </c>
    </row>
    <row r="21" spans="1:6" ht="15.5">
      <c r="A21" s="211" t="s">
        <v>454</v>
      </c>
    </row>
    <row r="22" spans="1:6" ht="15.5">
      <c r="A22" s="211" t="s">
        <v>455</v>
      </c>
    </row>
    <row r="23" spans="1:6" ht="15.5">
      <c r="A23" s="211" t="s">
        <v>456</v>
      </c>
    </row>
    <row r="24" spans="1:6" ht="15.5">
      <c r="A24" s="219" t="s">
        <v>457</v>
      </c>
      <c r="B24" s="220"/>
      <c r="C24" s="220"/>
      <c r="D24" s="220"/>
      <c r="E24" s="220"/>
      <c r="F24" s="221"/>
    </row>
    <row r="25" spans="1:6" ht="15.5">
      <c r="A25" s="219" t="s">
        <v>458</v>
      </c>
      <c r="B25" s="220"/>
      <c r="C25" s="220"/>
      <c r="D25" s="220"/>
      <c r="E25" s="220"/>
      <c r="F25" s="221"/>
    </row>
    <row r="26" spans="1:6" ht="15.5">
      <c r="A26" s="219" t="s">
        <v>459</v>
      </c>
      <c r="B26" s="220"/>
      <c r="C26" s="220"/>
      <c r="D26" s="220"/>
      <c r="E26" s="220"/>
      <c r="F26" s="221"/>
    </row>
    <row r="27" spans="1:6" ht="15.5">
      <c r="A27" s="219" t="s">
        <v>460</v>
      </c>
      <c r="B27" s="220"/>
      <c r="C27" s="220"/>
      <c r="D27" s="220"/>
      <c r="E27" s="220"/>
      <c r="F27" s="221"/>
    </row>
    <row r="28" spans="1:6" ht="15.5">
      <c r="A28" s="219" t="s">
        <v>461</v>
      </c>
      <c r="B28" s="220"/>
      <c r="C28" s="220"/>
      <c r="D28" s="220"/>
      <c r="E28" s="220"/>
      <c r="F28" s="221"/>
    </row>
    <row r="29" spans="1:6" ht="15.5">
      <c r="A29" s="211" t="s">
        <v>462</v>
      </c>
    </row>
    <row r="30" spans="1:6" ht="15.5">
      <c r="A30" s="211"/>
    </row>
    <row r="31" spans="1:6" ht="15.5">
      <c r="A31" s="211" t="s">
        <v>463</v>
      </c>
    </row>
    <row r="32" spans="1:6" ht="15.5">
      <c r="A32" s="211" t="s">
        <v>464</v>
      </c>
    </row>
    <row r="33" spans="1:6" ht="15.5">
      <c r="A33" s="211" t="s">
        <v>465</v>
      </c>
    </row>
    <row r="34" spans="1:6" ht="15.5">
      <c r="A34" s="211" t="s">
        <v>466</v>
      </c>
    </row>
    <row r="35" spans="1:6" ht="15.5">
      <c r="A35" s="211" t="s">
        <v>467</v>
      </c>
    </row>
    <row r="36" spans="1:6" ht="15.5">
      <c r="A36" s="211" t="s">
        <v>468</v>
      </c>
    </row>
    <row r="37" spans="1:6" ht="15.5">
      <c r="A37" s="211"/>
    </row>
    <row r="38" spans="1:6" ht="15.5">
      <c r="A38" s="211" t="s">
        <v>469</v>
      </c>
    </row>
    <row r="39" spans="1:6" ht="15.5">
      <c r="A39" s="211" t="s">
        <v>470</v>
      </c>
    </row>
    <row r="40" spans="1:6" ht="15.5">
      <c r="A40" s="211" t="s">
        <v>471</v>
      </c>
    </row>
    <row r="41" spans="1:6" ht="15.5">
      <c r="A41" s="211" t="s">
        <v>472</v>
      </c>
    </row>
    <row r="42" spans="1:6" ht="15.5">
      <c r="A42" s="211"/>
    </row>
    <row r="43" spans="1:6" ht="15.5">
      <c r="A43" s="211" t="s">
        <v>473</v>
      </c>
    </row>
    <row r="44" spans="1:6" ht="15.5">
      <c r="A44" s="212" t="s">
        <v>474</v>
      </c>
      <c r="B44" s="213"/>
      <c r="C44" s="213"/>
      <c r="D44" s="213"/>
      <c r="E44" s="213"/>
      <c r="F44" s="214"/>
    </row>
    <row r="45" spans="1:6" ht="15.5">
      <c r="A45" s="211"/>
    </row>
    <row r="46" spans="1:6" ht="15.5">
      <c r="A46" s="211" t="s">
        <v>475</v>
      </c>
    </row>
    <row r="47" spans="1:6" ht="15.5">
      <c r="A47" s="211" t="s">
        <v>476</v>
      </c>
    </row>
    <row r="48" spans="1:6" ht="15.5">
      <c r="A48" s="211" t="s">
        <v>477</v>
      </c>
    </row>
    <row r="49" spans="1:1" ht="15.5">
      <c r="A49" s="211" t="s">
        <v>478</v>
      </c>
    </row>
    <row r="50" spans="1:1" ht="15.5">
      <c r="A50" s="211" t="s">
        <v>479</v>
      </c>
    </row>
    <row r="51" spans="1:1" ht="15.5">
      <c r="A51" s="211"/>
    </row>
    <row r="52" spans="1:1" ht="15.5">
      <c r="A52" s="211" t="s">
        <v>480</v>
      </c>
    </row>
  </sheetData>
  <mergeCells count="3">
    <mergeCell ref="A2:A3"/>
    <mergeCell ref="F2:F3"/>
    <mergeCell ref="G2:G3"/>
  </mergeCells>
  <phoneticPr fontId="7" type="noConversion"/>
  <printOptions horizontalCentered="1"/>
  <pageMargins left="0" right="0" top="0.25" bottom="0" header="0.51111111111111107" footer="0.51111111111111107"/>
  <pageSetup paperSize="9" scale="65" firstPageNumber="4294963191" orientation="landscape" r:id="rId1"/>
  <headerFooter alignWithMargins="0"/>
  <rowBreaks count="1" manualBreakCount="1">
    <brk id="52" max="17" man="1"/>
  </rowBreaks>
  <colBreaks count="1" manualBreakCount="1">
    <brk id="18" max="5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indexed="12"/>
    <pageSetUpPr autoPageBreaks="0"/>
  </sheetPr>
  <dimension ref="A1:T475"/>
  <sheetViews>
    <sheetView zoomScale="70" zoomScaleNormal="70" workbookViewId="0">
      <pane xSplit="2" ySplit="3" topLeftCell="C112" activePane="bottomRight" state="frozen"/>
      <selection activeCell="J40" sqref="J40"/>
      <selection pane="topRight" activeCell="J40" sqref="J40"/>
      <selection pane="bottomLeft" activeCell="J40" sqref="J40"/>
      <selection pane="bottomRight" activeCell="E114" sqref="E114"/>
    </sheetView>
  </sheetViews>
  <sheetFormatPr defaultColWidth="32.54296875" defaultRowHeight="15.5"/>
  <cols>
    <col min="1" max="1" width="5" style="493" customWidth="1"/>
    <col min="2" max="2" width="68.453125" style="493" customWidth="1"/>
    <col min="3" max="3" width="13.1796875" style="493" customWidth="1"/>
    <col min="4" max="4" width="7.1796875" style="493" customWidth="1"/>
    <col min="5" max="5" width="15.1796875" style="493" customWidth="1"/>
    <col min="6" max="6" width="13.1796875" style="493" customWidth="1"/>
    <col min="7" max="7" width="10.54296875" style="493" customWidth="1"/>
    <col min="8" max="8" width="10.453125" style="493" customWidth="1"/>
    <col min="9" max="10" width="11.1796875" style="493" customWidth="1"/>
    <col min="11" max="11" width="14" style="493" customWidth="1"/>
    <col min="12" max="12" width="14.1796875" style="288" customWidth="1"/>
    <col min="13" max="13" width="11.81640625" style="493" customWidth="1"/>
    <col min="14" max="14" width="7.54296875" style="493" customWidth="1"/>
    <col min="15" max="17" width="7.453125" style="493" customWidth="1"/>
    <col min="18" max="16384" width="32.54296875" style="493"/>
  </cols>
  <sheetData>
    <row r="1" spans="1:17" ht="17.5">
      <c r="A1" s="263" t="s">
        <v>107</v>
      </c>
      <c r="B1" s="263" t="s">
        <v>108</v>
      </c>
      <c r="C1" s="263" t="s">
        <v>109</v>
      </c>
      <c r="D1" s="263" t="s">
        <v>110</v>
      </c>
      <c r="E1" s="263" t="s">
        <v>111</v>
      </c>
      <c r="F1" s="263" t="s">
        <v>112</v>
      </c>
      <c r="G1" s="264" t="s">
        <v>113</v>
      </c>
      <c r="H1" s="264" t="s">
        <v>114</v>
      </c>
      <c r="I1" s="264" t="s">
        <v>115</v>
      </c>
      <c r="J1" s="264" t="s">
        <v>116</v>
      </c>
      <c r="K1" s="264" t="s">
        <v>117</v>
      </c>
      <c r="L1" s="265" t="s">
        <v>118</v>
      </c>
      <c r="M1" s="868" t="s">
        <v>119</v>
      </c>
      <c r="N1" s="868" t="s">
        <v>1076</v>
      </c>
      <c r="O1" s="868" t="s">
        <v>1077</v>
      </c>
      <c r="P1" s="868" t="s">
        <v>188</v>
      </c>
      <c r="Q1" s="868" t="s">
        <v>1078</v>
      </c>
    </row>
    <row r="2" spans="1:17" ht="15" customHeight="1">
      <c r="A2" s="267"/>
      <c r="B2" s="267"/>
      <c r="C2" s="267"/>
      <c r="D2" s="268" t="s">
        <v>120</v>
      </c>
      <c r="E2" s="1029" t="s">
        <v>121</v>
      </c>
      <c r="F2" s="1029" t="s">
        <v>122</v>
      </c>
      <c r="G2" s="1032" t="s">
        <v>123</v>
      </c>
      <c r="H2" s="1033"/>
      <c r="I2" s="1034"/>
      <c r="J2" s="269"/>
      <c r="K2" s="1029" t="s">
        <v>124</v>
      </c>
      <c r="L2" s="1029" t="s">
        <v>1032</v>
      </c>
      <c r="M2" s="1029" t="s">
        <v>126</v>
      </c>
      <c r="N2" s="869"/>
      <c r="O2" s="919" t="s">
        <v>183</v>
      </c>
      <c r="P2" s="869"/>
      <c r="Q2" s="869"/>
    </row>
    <row r="3" spans="1:17">
      <c r="A3" s="271" t="s">
        <v>184</v>
      </c>
      <c r="B3" s="271" t="s">
        <v>185</v>
      </c>
      <c r="C3" s="271" t="s">
        <v>186</v>
      </c>
      <c r="D3" s="271" t="s">
        <v>187</v>
      </c>
      <c r="E3" s="1030"/>
      <c r="F3" s="1030"/>
      <c r="G3" s="272" t="s">
        <v>188</v>
      </c>
      <c r="H3" s="272" t="s">
        <v>118</v>
      </c>
      <c r="I3" s="272" t="s">
        <v>189</v>
      </c>
      <c r="J3" s="271" t="s">
        <v>76</v>
      </c>
      <c r="K3" s="1030"/>
      <c r="L3" s="1031"/>
      <c r="M3" s="1031"/>
      <c r="N3" s="869"/>
      <c r="O3" s="920" t="s">
        <v>190</v>
      </c>
      <c r="P3" s="869"/>
      <c r="Q3" s="869"/>
    </row>
    <row r="4" spans="1:17" ht="16" thickBot="1">
      <c r="A4" s="273"/>
      <c r="B4" s="274"/>
      <c r="C4" s="274"/>
      <c r="D4" s="274"/>
      <c r="E4" s="274"/>
      <c r="F4" s="274"/>
      <c r="G4" s="274"/>
      <c r="H4" s="274"/>
      <c r="I4" s="274"/>
      <c r="J4" s="274"/>
      <c r="K4" s="274"/>
      <c r="L4" s="287"/>
      <c r="M4" s="285"/>
      <c r="N4" s="870"/>
      <c r="O4" s="870"/>
      <c r="P4" s="870"/>
      <c r="Q4" s="870"/>
    </row>
    <row r="5" spans="1:17">
      <c r="A5" s="237">
        <v>1</v>
      </c>
      <c r="B5" s="237" t="s">
        <v>198</v>
      </c>
      <c r="C5" s="237" t="s">
        <v>199</v>
      </c>
      <c r="D5" s="249" t="s">
        <v>192</v>
      </c>
      <c r="E5" s="243">
        <v>201</v>
      </c>
      <c r="F5" s="243">
        <v>181</v>
      </c>
      <c r="G5" s="243">
        <v>156</v>
      </c>
      <c r="H5" s="237">
        <v>63</v>
      </c>
      <c r="I5" s="237">
        <v>117</v>
      </c>
      <c r="J5" s="240">
        <v>1.1499999999999999</v>
      </c>
      <c r="K5" s="241" t="s">
        <v>869</v>
      </c>
      <c r="L5" s="478">
        <v>1751.45</v>
      </c>
      <c r="M5" s="275" t="s">
        <v>193</v>
      </c>
      <c r="N5" s="870" t="s">
        <v>200</v>
      </c>
      <c r="O5" s="232"/>
      <c r="P5" s="276" t="s">
        <v>684</v>
      </c>
      <c r="Q5" s="276"/>
    </row>
    <row r="6" spans="1:17">
      <c r="A6" s="237">
        <v>2</v>
      </c>
      <c r="B6" s="237" t="s">
        <v>201</v>
      </c>
      <c r="C6" s="237" t="s">
        <v>202</v>
      </c>
      <c r="D6" s="249" t="s">
        <v>192</v>
      </c>
      <c r="E6" s="243">
        <v>201</v>
      </c>
      <c r="F6" s="243">
        <v>181</v>
      </c>
      <c r="G6" s="243">
        <v>156</v>
      </c>
      <c r="H6" s="237">
        <v>63</v>
      </c>
      <c r="I6" s="237">
        <v>117</v>
      </c>
      <c r="J6" s="240">
        <v>1.1499999999999999</v>
      </c>
      <c r="K6" s="241" t="s">
        <v>869</v>
      </c>
      <c r="L6" s="478">
        <v>1751.45</v>
      </c>
      <c r="M6" s="275" t="s">
        <v>193</v>
      </c>
      <c r="N6" s="870" t="s">
        <v>200</v>
      </c>
      <c r="O6" s="232"/>
      <c r="P6" s="251" t="s">
        <v>684</v>
      </c>
      <c r="Q6" s="251"/>
    </row>
    <row r="7" spans="1:17">
      <c r="A7" s="237">
        <v>3</v>
      </c>
      <c r="B7" s="237" t="s">
        <v>203</v>
      </c>
      <c r="C7" s="237" t="s">
        <v>204</v>
      </c>
      <c r="D7" s="249" t="s">
        <v>192</v>
      </c>
      <c r="E7" s="243">
        <v>201</v>
      </c>
      <c r="F7" s="243">
        <v>181</v>
      </c>
      <c r="G7" s="243">
        <v>156</v>
      </c>
      <c r="H7" s="237">
        <v>63</v>
      </c>
      <c r="I7" s="237">
        <v>117</v>
      </c>
      <c r="J7" s="240">
        <v>1.1499999999999999</v>
      </c>
      <c r="K7" s="241" t="s">
        <v>869</v>
      </c>
      <c r="L7" s="478">
        <v>2134.0100000000002</v>
      </c>
      <c r="M7" s="275" t="s">
        <v>193</v>
      </c>
      <c r="N7" s="870" t="s">
        <v>200</v>
      </c>
      <c r="O7" s="232"/>
      <c r="P7" s="251" t="s">
        <v>684</v>
      </c>
      <c r="Q7" s="251"/>
    </row>
    <row r="8" spans="1:17" s="277" customFormat="1">
      <c r="A8" s="237">
        <v>4</v>
      </c>
      <c r="B8" s="237" t="s">
        <v>205</v>
      </c>
      <c r="C8" s="237" t="s">
        <v>206</v>
      </c>
      <c r="D8" s="249" t="s">
        <v>192</v>
      </c>
      <c r="E8" s="243">
        <v>201</v>
      </c>
      <c r="F8" s="243">
        <v>181</v>
      </c>
      <c r="G8" s="243">
        <v>156</v>
      </c>
      <c r="H8" s="237">
        <v>63</v>
      </c>
      <c r="I8" s="237">
        <v>117</v>
      </c>
      <c r="J8" s="240">
        <v>1.1499999999999999</v>
      </c>
      <c r="K8" s="241" t="s">
        <v>869</v>
      </c>
      <c r="L8" s="478">
        <v>2134.0100000000002</v>
      </c>
      <c r="M8" s="275" t="s">
        <v>193</v>
      </c>
      <c r="N8" s="870" t="s">
        <v>200</v>
      </c>
      <c r="O8" s="232"/>
      <c r="P8" s="251" t="s">
        <v>684</v>
      </c>
      <c r="Q8" s="251"/>
    </row>
    <row r="9" spans="1:17" s="277" customFormat="1">
      <c r="A9" s="237">
        <v>5</v>
      </c>
      <c r="B9" s="237" t="s">
        <v>207</v>
      </c>
      <c r="C9" s="237" t="s">
        <v>208</v>
      </c>
      <c r="D9" s="249" t="s">
        <v>192</v>
      </c>
      <c r="E9" s="243">
        <v>201</v>
      </c>
      <c r="F9" s="243">
        <v>181</v>
      </c>
      <c r="G9" s="243">
        <v>156</v>
      </c>
      <c r="H9" s="237">
        <v>63</v>
      </c>
      <c r="I9" s="237">
        <v>117</v>
      </c>
      <c r="J9" s="240">
        <v>1.1499999999999999</v>
      </c>
      <c r="K9" s="241" t="s">
        <v>869</v>
      </c>
      <c r="L9" s="478">
        <v>2142.8000000000002</v>
      </c>
      <c r="M9" s="275" t="s">
        <v>193</v>
      </c>
      <c r="N9" s="870" t="s">
        <v>200</v>
      </c>
      <c r="O9" s="232"/>
      <c r="P9" s="251" t="s">
        <v>684</v>
      </c>
      <c r="Q9" s="251"/>
    </row>
    <row r="10" spans="1:17" s="277" customFormat="1">
      <c r="A10" s="237">
        <v>6</v>
      </c>
      <c r="B10" s="237" t="s">
        <v>209</v>
      </c>
      <c r="C10" s="237" t="s">
        <v>210</v>
      </c>
      <c r="D10" s="249" t="s">
        <v>192</v>
      </c>
      <c r="E10" s="243">
        <v>201</v>
      </c>
      <c r="F10" s="243">
        <v>181</v>
      </c>
      <c r="G10" s="243">
        <v>156</v>
      </c>
      <c r="H10" s="237">
        <v>63</v>
      </c>
      <c r="I10" s="237">
        <v>117</v>
      </c>
      <c r="J10" s="240">
        <v>1.1499999999999999</v>
      </c>
      <c r="K10" s="241" t="s">
        <v>869</v>
      </c>
      <c r="L10" s="478">
        <v>2142.8000000000002</v>
      </c>
      <c r="M10" s="275" t="s">
        <v>193</v>
      </c>
      <c r="N10" s="870" t="s">
        <v>200</v>
      </c>
      <c r="O10" s="232"/>
      <c r="P10" s="251" t="s">
        <v>684</v>
      </c>
      <c r="Q10" s="251"/>
    </row>
    <row r="11" spans="1:17" s="277" customFormat="1">
      <c r="A11" s="237">
        <v>7</v>
      </c>
      <c r="B11" s="237" t="s">
        <v>213</v>
      </c>
      <c r="C11" s="237" t="s">
        <v>214</v>
      </c>
      <c r="D11" s="249" t="s">
        <v>192</v>
      </c>
      <c r="E11" s="243">
        <v>201</v>
      </c>
      <c r="F11" s="243">
        <v>181</v>
      </c>
      <c r="G11" s="243">
        <v>156</v>
      </c>
      <c r="H11" s="237">
        <v>63</v>
      </c>
      <c r="I11" s="237">
        <v>117</v>
      </c>
      <c r="J11" s="240">
        <v>1.1499999999999999</v>
      </c>
      <c r="K11" s="241" t="s">
        <v>869</v>
      </c>
      <c r="L11" s="478">
        <v>1895.01</v>
      </c>
      <c r="M11" s="275" t="s">
        <v>193</v>
      </c>
      <c r="N11" s="870" t="s">
        <v>200</v>
      </c>
      <c r="O11" s="232"/>
      <c r="P11" s="251" t="s">
        <v>684</v>
      </c>
      <c r="Q11" s="251"/>
    </row>
    <row r="12" spans="1:17">
      <c r="A12" s="237">
        <v>8</v>
      </c>
      <c r="B12" s="237" t="s">
        <v>593</v>
      </c>
      <c r="C12" s="237" t="s">
        <v>21</v>
      </c>
      <c r="D12" s="249" t="s">
        <v>192</v>
      </c>
      <c r="E12" s="243">
        <v>201</v>
      </c>
      <c r="F12" s="243">
        <v>181</v>
      </c>
      <c r="G12" s="243">
        <v>156</v>
      </c>
      <c r="H12" s="237">
        <v>63</v>
      </c>
      <c r="I12" s="237">
        <v>117</v>
      </c>
      <c r="J12" s="240">
        <v>1.1499999999999999</v>
      </c>
      <c r="K12" s="241" t="s">
        <v>869</v>
      </c>
      <c r="L12" s="478">
        <v>1870.76</v>
      </c>
      <c r="M12" s="275" t="s">
        <v>193</v>
      </c>
      <c r="N12" s="870" t="s">
        <v>200</v>
      </c>
      <c r="O12" s="232"/>
      <c r="P12" s="251" t="s">
        <v>684</v>
      </c>
      <c r="Q12" s="251"/>
    </row>
    <row r="13" spans="1:17" s="277" customFormat="1">
      <c r="A13" s="237">
        <v>9</v>
      </c>
      <c r="B13" s="237" t="s">
        <v>211</v>
      </c>
      <c r="C13" s="237" t="s">
        <v>212</v>
      </c>
      <c r="D13" s="249" t="s">
        <v>192</v>
      </c>
      <c r="E13" s="243">
        <v>201</v>
      </c>
      <c r="F13" s="243">
        <v>181</v>
      </c>
      <c r="G13" s="243">
        <v>156</v>
      </c>
      <c r="H13" s="237">
        <v>63</v>
      </c>
      <c r="I13" s="237">
        <v>117</v>
      </c>
      <c r="J13" s="240">
        <v>1.1499999999999999</v>
      </c>
      <c r="K13" s="241" t="s">
        <v>869</v>
      </c>
      <c r="L13" s="478">
        <v>1870.77</v>
      </c>
      <c r="M13" s="275" t="s">
        <v>193</v>
      </c>
      <c r="N13" s="870" t="s">
        <v>200</v>
      </c>
      <c r="O13" s="232"/>
      <c r="P13" s="251" t="s">
        <v>684</v>
      </c>
      <c r="Q13" s="251"/>
    </row>
    <row r="14" spans="1:17">
      <c r="A14" s="237">
        <v>10</v>
      </c>
      <c r="B14" s="237" t="s">
        <v>753</v>
      </c>
      <c r="C14" s="237" t="s">
        <v>751</v>
      </c>
      <c r="D14" s="249" t="s">
        <v>192</v>
      </c>
      <c r="E14" s="243">
        <v>206</v>
      </c>
      <c r="F14" s="243">
        <v>186</v>
      </c>
      <c r="G14" s="243">
        <v>156</v>
      </c>
      <c r="H14" s="237">
        <v>63</v>
      </c>
      <c r="I14" s="237">
        <v>117</v>
      </c>
      <c r="J14" s="240">
        <v>1.1499999999999999</v>
      </c>
      <c r="K14" s="241" t="s">
        <v>869</v>
      </c>
      <c r="L14" s="478">
        <v>2090.88</v>
      </c>
      <c r="M14" s="275" t="s">
        <v>193</v>
      </c>
      <c r="N14" s="870" t="s">
        <v>200</v>
      </c>
      <c r="O14" s="232"/>
      <c r="P14" s="251" t="s">
        <v>684</v>
      </c>
      <c r="Q14" s="251"/>
    </row>
    <row r="15" spans="1:17">
      <c r="A15" s="237">
        <v>11</v>
      </c>
      <c r="B15" s="237" t="s">
        <v>758</v>
      </c>
      <c r="C15" s="237" t="s">
        <v>759</v>
      </c>
      <c r="D15" s="249" t="s">
        <v>192</v>
      </c>
      <c r="E15" s="243">
        <v>206</v>
      </c>
      <c r="F15" s="243">
        <v>186</v>
      </c>
      <c r="G15" s="243">
        <v>156</v>
      </c>
      <c r="H15" s="237">
        <v>63</v>
      </c>
      <c r="I15" s="237">
        <v>117</v>
      </c>
      <c r="J15" s="240">
        <v>1.1499999999999999</v>
      </c>
      <c r="K15" s="241" t="s">
        <v>869</v>
      </c>
      <c r="L15" s="478">
        <v>2091.4</v>
      </c>
      <c r="M15" s="275" t="s">
        <v>193</v>
      </c>
      <c r="N15" s="870" t="s">
        <v>200</v>
      </c>
      <c r="O15" s="232"/>
      <c r="P15" s="251" t="s">
        <v>684</v>
      </c>
      <c r="Q15" s="251"/>
    </row>
    <row r="16" spans="1:17">
      <c r="A16" s="237">
        <v>12</v>
      </c>
      <c r="B16" s="237" t="s">
        <v>843</v>
      </c>
      <c r="C16" s="237" t="s">
        <v>865</v>
      </c>
      <c r="D16" s="249" t="s">
        <v>192</v>
      </c>
      <c r="E16" s="243">
        <v>206</v>
      </c>
      <c r="F16" s="243">
        <v>186</v>
      </c>
      <c r="G16" s="243">
        <v>156</v>
      </c>
      <c r="H16" s="237">
        <v>63</v>
      </c>
      <c r="I16" s="237">
        <v>117</v>
      </c>
      <c r="J16" s="240">
        <v>1.1499999999999999</v>
      </c>
      <c r="K16" s="241" t="s">
        <v>869</v>
      </c>
      <c r="L16" s="478">
        <v>2102.4699999999998</v>
      </c>
      <c r="M16" s="275" t="s">
        <v>193</v>
      </c>
      <c r="N16" s="870" t="s">
        <v>200</v>
      </c>
      <c r="O16" s="232"/>
      <c r="P16" s="251" t="s">
        <v>684</v>
      </c>
      <c r="Q16" s="251"/>
    </row>
    <row r="17" spans="1:20">
      <c r="A17" s="237">
        <v>13</v>
      </c>
      <c r="B17" s="237" t="s">
        <v>757</v>
      </c>
      <c r="C17" s="237" t="s">
        <v>760</v>
      </c>
      <c r="D17" s="249" t="s">
        <v>192</v>
      </c>
      <c r="E17" s="243">
        <v>206</v>
      </c>
      <c r="F17" s="243">
        <v>186</v>
      </c>
      <c r="G17" s="243">
        <v>156</v>
      </c>
      <c r="H17" s="237">
        <v>63</v>
      </c>
      <c r="I17" s="237">
        <v>117</v>
      </c>
      <c r="J17" s="240">
        <v>1.1499999999999999</v>
      </c>
      <c r="K17" s="241" t="s">
        <v>869</v>
      </c>
      <c r="L17" s="478">
        <v>2090.9499999999998</v>
      </c>
      <c r="M17" s="275" t="s">
        <v>193</v>
      </c>
      <c r="N17" s="870" t="s">
        <v>200</v>
      </c>
      <c r="P17" s="251" t="s">
        <v>684</v>
      </c>
      <c r="Q17" s="251"/>
    </row>
    <row r="18" spans="1:20">
      <c r="A18" s="237">
        <v>14</v>
      </c>
      <c r="B18" s="237" t="s">
        <v>863</v>
      </c>
      <c r="C18" s="237" t="s">
        <v>864</v>
      </c>
      <c r="D18" s="249" t="s">
        <v>192</v>
      </c>
      <c r="E18" s="243">
        <v>206</v>
      </c>
      <c r="F18" s="243">
        <v>186</v>
      </c>
      <c r="G18" s="243">
        <v>156</v>
      </c>
      <c r="H18" s="237">
        <v>63</v>
      </c>
      <c r="I18" s="237">
        <v>117</v>
      </c>
      <c r="J18" s="240">
        <v>1.1499999999999999</v>
      </c>
      <c r="K18" s="241" t="s">
        <v>869</v>
      </c>
      <c r="L18" s="478">
        <v>2209.87</v>
      </c>
      <c r="M18" s="250" t="s">
        <v>193</v>
      </c>
      <c r="N18" s="870" t="s">
        <v>200</v>
      </c>
      <c r="P18" s="251" t="s">
        <v>684</v>
      </c>
      <c r="Q18" s="251"/>
    </row>
    <row r="19" spans="1:20">
      <c r="A19" s="237">
        <v>15</v>
      </c>
      <c r="B19" s="237" t="s">
        <v>880</v>
      </c>
      <c r="C19" s="237" t="s">
        <v>882</v>
      </c>
      <c r="D19" s="249" t="s">
        <v>192</v>
      </c>
      <c r="E19" s="243">
        <v>206</v>
      </c>
      <c r="F19" s="243">
        <v>186</v>
      </c>
      <c r="G19" s="243">
        <v>156</v>
      </c>
      <c r="H19" s="237">
        <v>63</v>
      </c>
      <c r="I19" s="237">
        <v>117</v>
      </c>
      <c r="J19" s="240">
        <v>1.1499999999999999</v>
      </c>
      <c r="K19" s="241" t="s">
        <v>869</v>
      </c>
      <c r="L19" s="478">
        <v>2473.4499999999998</v>
      </c>
      <c r="M19" s="275" t="s">
        <v>193</v>
      </c>
      <c r="N19" s="870" t="s">
        <v>200</v>
      </c>
      <c r="O19" s="232"/>
      <c r="P19" s="251" t="s">
        <v>684</v>
      </c>
      <c r="Q19" s="251"/>
    </row>
    <row r="20" spans="1:20">
      <c r="A20" s="237">
        <v>16</v>
      </c>
      <c r="B20" s="237" t="s">
        <v>888</v>
      </c>
      <c r="C20" s="237" t="s">
        <v>889</v>
      </c>
      <c r="D20" s="249" t="s">
        <v>192</v>
      </c>
      <c r="E20" s="243">
        <v>206</v>
      </c>
      <c r="F20" s="243">
        <v>186</v>
      </c>
      <c r="G20" s="243">
        <v>156</v>
      </c>
      <c r="H20" s="237">
        <v>63</v>
      </c>
      <c r="I20" s="237">
        <v>117</v>
      </c>
      <c r="J20" s="240">
        <v>1.1499999999999999</v>
      </c>
      <c r="K20" s="241" t="s">
        <v>869</v>
      </c>
      <c r="L20" s="478">
        <v>2482.23</v>
      </c>
      <c r="M20" s="275" t="s">
        <v>193</v>
      </c>
      <c r="N20" s="870" t="s">
        <v>200</v>
      </c>
      <c r="O20" s="232"/>
      <c r="P20" s="251" t="s">
        <v>684</v>
      </c>
      <c r="Q20" s="251"/>
    </row>
    <row r="21" spans="1:20">
      <c r="A21" s="237">
        <v>17</v>
      </c>
      <c r="B21" s="237" t="s">
        <v>921</v>
      </c>
      <c r="C21" s="237" t="s">
        <v>922</v>
      </c>
      <c r="D21" s="249" t="s">
        <v>192</v>
      </c>
      <c r="E21" s="243">
        <v>206</v>
      </c>
      <c r="F21" s="243">
        <v>186</v>
      </c>
      <c r="G21" s="243">
        <v>156</v>
      </c>
      <c r="H21" s="237">
        <v>63</v>
      </c>
      <c r="I21" s="237">
        <v>117</v>
      </c>
      <c r="J21" s="240">
        <v>1.1499999999999999</v>
      </c>
      <c r="K21" s="241" t="s">
        <v>869</v>
      </c>
      <c r="L21" s="478">
        <v>2210.3000000000002</v>
      </c>
      <c r="M21" s="250" t="s">
        <v>193</v>
      </c>
      <c r="N21" s="870" t="s">
        <v>200</v>
      </c>
      <c r="P21" s="251" t="s">
        <v>684</v>
      </c>
      <c r="Q21" s="251"/>
    </row>
    <row r="22" spans="1:20">
      <c r="A22" s="237"/>
      <c r="B22" s="237"/>
      <c r="C22" s="237"/>
      <c r="D22" s="249" t="s">
        <v>192</v>
      </c>
      <c r="E22" s="243"/>
      <c r="F22" s="243"/>
      <c r="G22" s="243"/>
      <c r="H22" s="237"/>
      <c r="I22" s="237"/>
      <c r="J22" s="240"/>
      <c r="K22" s="241" t="s">
        <v>869</v>
      </c>
      <c r="L22" s="478"/>
      <c r="M22" s="250" t="s">
        <v>193</v>
      </c>
      <c r="N22" s="870" t="s">
        <v>200</v>
      </c>
      <c r="O22" s="232"/>
      <c r="P22" s="251"/>
      <c r="Q22" s="251"/>
    </row>
    <row r="23" spans="1:20">
      <c r="A23" s="237"/>
      <c r="B23" s="237"/>
      <c r="C23" s="237"/>
      <c r="D23" s="249" t="s">
        <v>192</v>
      </c>
      <c r="E23" s="243"/>
      <c r="F23" s="243"/>
      <c r="G23" s="243"/>
      <c r="H23" s="237"/>
      <c r="I23" s="237"/>
      <c r="J23" s="240"/>
      <c r="K23" s="241" t="s">
        <v>869</v>
      </c>
      <c r="L23" s="478"/>
      <c r="M23" s="250" t="s">
        <v>193</v>
      </c>
      <c r="N23" s="870" t="s">
        <v>200</v>
      </c>
      <c r="O23" s="232"/>
      <c r="P23" s="251"/>
      <c r="Q23" s="251"/>
      <c r="R23" s="493" t="s">
        <v>953</v>
      </c>
      <c r="S23" s="493" t="s">
        <v>951</v>
      </c>
      <c r="T23" s="493">
        <v>2403.1799999999998</v>
      </c>
    </row>
    <row r="24" spans="1:20">
      <c r="A24" s="237"/>
      <c r="B24" s="237"/>
      <c r="C24" s="237"/>
      <c r="D24" s="249" t="s">
        <v>192</v>
      </c>
      <c r="E24" s="243"/>
      <c r="F24" s="243"/>
      <c r="G24" s="243"/>
      <c r="H24" s="237"/>
      <c r="I24" s="237"/>
      <c r="J24" s="240"/>
      <c r="K24" s="241" t="s">
        <v>869</v>
      </c>
      <c r="L24" s="478"/>
      <c r="M24" s="250" t="s">
        <v>193</v>
      </c>
      <c r="N24" s="870" t="s">
        <v>200</v>
      </c>
      <c r="O24" s="232"/>
      <c r="P24" s="251"/>
      <c r="Q24" s="251"/>
      <c r="R24" s="493" t="s">
        <v>954</v>
      </c>
      <c r="S24" s="493" t="s">
        <v>952</v>
      </c>
      <c r="T24" s="493">
        <v>2403.1799999999998</v>
      </c>
    </row>
    <row r="25" spans="1:20">
      <c r="A25" s="237"/>
      <c r="B25" s="237"/>
      <c r="C25" s="237"/>
      <c r="D25" s="249" t="s">
        <v>192</v>
      </c>
      <c r="E25" s="243"/>
      <c r="F25" s="243"/>
      <c r="G25" s="243"/>
      <c r="H25" s="237"/>
      <c r="I25" s="237"/>
      <c r="J25" s="240"/>
      <c r="K25" s="241" t="s">
        <v>869</v>
      </c>
      <c r="L25" s="478"/>
      <c r="M25" s="250" t="s">
        <v>193</v>
      </c>
      <c r="N25" s="870" t="s">
        <v>200</v>
      </c>
      <c r="O25" s="232"/>
      <c r="P25" s="251"/>
      <c r="Q25" s="251"/>
    </row>
    <row r="26" spans="1:20">
      <c r="A26" s="237"/>
      <c r="B26" s="237"/>
      <c r="C26" s="237"/>
      <c r="D26" s="249" t="s">
        <v>192</v>
      </c>
      <c r="E26" s="243"/>
      <c r="F26" s="243"/>
      <c r="G26" s="243"/>
      <c r="H26" s="237"/>
      <c r="I26" s="237"/>
      <c r="J26" s="240"/>
      <c r="K26" s="241" t="s">
        <v>869</v>
      </c>
      <c r="L26" s="478"/>
      <c r="M26" s="250" t="s">
        <v>193</v>
      </c>
      <c r="N26" s="870" t="s">
        <v>200</v>
      </c>
      <c r="P26" s="251"/>
      <c r="Q26" s="251"/>
    </row>
    <row r="27" spans="1:20">
      <c r="A27" s="237"/>
      <c r="B27" s="237"/>
      <c r="C27" s="237"/>
      <c r="D27" s="249" t="s">
        <v>192</v>
      </c>
      <c r="E27" s="243"/>
      <c r="F27" s="243"/>
      <c r="G27" s="243"/>
      <c r="H27" s="237"/>
      <c r="I27" s="237"/>
      <c r="J27" s="240"/>
      <c r="K27" s="241" t="s">
        <v>869</v>
      </c>
      <c r="L27" s="478"/>
      <c r="M27" s="250" t="s">
        <v>193</v>
      </c>
      <c r="N27" s="870" t="s">
        <v>200</v>
      </c>
      <c r="O27" s="232"/>
      <c r="P27" s="251"/>
      <c r="Q27" s="251"/>
    </row>
    <row r="28" spans="1:20">
      <c r="A28" s="237"/>
      <c r="B28" s="237"/>
      <c r="C28" s="237"/>
      <c r="D28" s="249" t="s">
        <v>192</v>
      </c>
      <c r="E28" s="243"/>
      <c r="F28" s="243"/>
      <c r="G28" s="243"/>
      <c r="H28" s="237"/>
      <c r="I28" s="237"/>
      <c r="J28" s="240"/>
      <c r="K28" s="241" t="s">
        <v>869</v>
      </c>
      <c r="L28" s="478"/>
      <c r="M28" s="250" t="s">
        <v>193</v>
      </c>
      <c r="N28" s="870" t="s">
        <v>200</v>
      </c>
      <c r="P28" s="251"/>
      <c r="Q28" s="251"/>
    </row>
    <row r="29" spans="1:20">
      <c r="A29" s="237">
        <v>1</v>
      </c>
      <c r="B29" s="237" t="s">
        <v>346</v>
      </c>
      <c r="C29" s="237" t="s">
        <v>347</v>
      </c>
      <c r="D29" s="249" t="s">
        <v>192</v>
      </c>
      <c r="E29" s="243">
        <v>201</v>
      </c>
      <c r="F29" s="243">
        <v>181</v>
      </c>
      <c r="G29" s="243">
        <v>156</v>
      </c>
      <c r="H29" s="237">
        <v>63</v>
      </c>
      <c r="I29" s="237">
        <v>117</v>
      </c>
      <c r="J29" s="240">
        <v>1.1499999999999999</v>
      </c>
      <c r="K29" s="241" t="s">
        <v>869</v>
      </c>
      <c r="L29" s="478">
        <v>1704.47</v>
      </c>
      <c r="M29" s="250" t="s">
        <v>193</v>
      </c>
      <c r="N29" s="870" t="s">
        <v>200</v>
      </c>
      <c r="P29" s="251" t="s">
        <v>684</v>
      </c>
      <c r="Q29" s="251"/>
    </row>
    <row r="30" spans="1:20">
      <c r="A30" s="237">
        <v>2</v>
      </c>
      <c r="B30" s="237" t="s">
        <v>32</v>
      </c>
      <c r="C30" s="237" t="s">
        <v>35</v>
      </c>
      <c r="D30" s="249" t="s">
        <v>192</v>
      </c>
      <c r="E30" s="243">
        <v>201</v>
      </c>
      <c r="F30" s="243">
        <v>181</v>
      </c>
      <c r="G30" s="243">
        <v>156</v>
      </c>
      <c r="H30" s="237">
        <v>63</v>
      </c>
      <c r="I30" s="237">
        <v>117</v>
      </c>
      <c r="J30" s="240">
        <v>1.1499999999999999</v>
      </c>
      <c r="K30" s="241" t="s">
        <v>869</v>
      </c>
      <c r="L30" s="478">
        <v>1748.05</v>
      </c>
      <c r="M30" s="250" t="s">
        <v>193</v>
      </c>
      <c r="N30" s="870" t="s">
        <v>200</v>
      </c>
      <c r="P30" s="251" t="s">
        <v>684</v>
      </c>
      <c r="Q30" s="251"/>
    </row>
    <row r="31" spans="1:20">
      <c r="A31" s="237">
        <v>3</v>
      </c>
      <c r="B31" s="237" t="s">
        <v>404</v>
      </c>
      <c r="C31" s="237" t="s">
        <v>405</v>
      </c>
      <c r="D31" s="249" t="s">
        <v>192</v>
      </c>
      <c r="E31" s="243">
        <v>201</v>
      </c>
      <c r="F31" s="243">
        <v>181</v>
      </c>
      <c r="G31" s="243">
        <v>156</v>
      </c>
      <c r="H31" s="237">
        <v>63</v>
      </c>
      <c r="I31" s="237">
        <v>117</v>
      </c>
      <c r="J31" s="240">
        <v>1.1499999999999999</v>
      </c>
      <c r="K31" s="241" t="s">
        <v>869</v>
      </c>
      <c r="L31" s="478">
        <v>1857.02</v>
      </c>
      <c r="M31" s="250" t="s">
        <v>193</v>
      </c>
      <c r="N31" s="870" t="s">
        <v>200</v>
      </c>
      <c r="P31" s="251" t="s">
        <v>684</v>
      </c>
      <c r="Q31" s="251"/>
    </row>
    <row r="32" spans="1:20" s="282" customFormat="1">
      <c r="A32" s="237">
        <v>4</v>
      </c>
      <c r="B32" s="237" t="s">
        <v>223</v>
      </c>
      <c r="C32" s="237" t="s">
        <v>224</v>
      </c>
      <c r="D32" s="249" t="s">
        <v>192</v>
      </c>
      <c r="E32" s="243">
        <v>194</v>
      </c>
      <c r="F32" s="243">
        <v>174</v>
      </c>
      <c r="G32" s="243">
        <v>157</v>
      </c>
      <c r="H32" s="237">
        <v>62</v>
      </c>
      <c r="I32" s="237">
        <v>116</v>
      </c>
      <c r="J32" s="240">
        <v>1.129</v>
      </c>
      <c r="K32" s="241" t="s">
        <v>869</v>
      </c>
      <c r="L32" s="478">
        <v>1646.63</v>
      </c>
      <c r="M32" s="250" t="s">
        <v>193</v>
      </c>
      <c r="N32" s="870" t="s">
        <v>200</v>
      </c>
      <c r="P32" s="251" t="s">
        <v>685</v>
      </c>
      <c r="Q32" s="251"/>
    </row>
    <row r="33" spans="1:17" s="282" customFormat="1">
      <c r="A33" s="237">
        <v>5</v>
      </c>
      <c r="B33" s="237" t="s">
        <v>229</v>
      </c>
      <c r="C33" s="237" t="s">
        <v>230</v>
      </c>
      <c r="D33" s="249" t="s">
        <v>192</v>
      </c>
      <c r="E33" s="243">
        <v>199</v>
      </c>
      <c r="F33" s="243">
        <v>174</v>
      </c>
      <c r="G33" s="243">
        <v>157</v>
      </c>
      <c r="H33" s="237">
        <v>62</v>
      </c>
      <c r="I33" s="237">
        <v>116</v>
      </c>
      <c r="J33" s="240">
        <v>1.129</v>
      </c>
      <c r="K33" s="241" t="s">
        <v>869</v>
      </c>
      <c r="L33" s="478">
        <v>2055.02</v>
      </c>
      <c r="M33" s="250" t="s">
        <v>193</v>
      </c>
      <c r="N33" s="870" t="s">
        <v>200</v>
      </c>
      <c r="P33" s="251" t="s">
        <v>685</v>
      </c>
      <c r="Q33" s="251"/>
    </row>
    <row r="34" spans="1:17" s="282" customFormat="1">
      <c r="A34" s="237">
        <v>6</v>
      </c>
      <c r="B34" s="237" t="s">
        <v>227</v>
      </c>
      <c r="C34" s="237" t="s">
        <v>228</v>
      </c>
      <c r="D34" s="249" t="s">
        <v>192</v>
      </c>
      <c r="E34" s="243">
        <v>194</v>
      </c>
      <c r="F34" s="243">
        <v>174</v>
      </c>
      <c r="G34" s="243">
        <v>157</v>
      </c>
      <c r="H34" s="237">
        <v>62</v>
      </c>
      <c r="I34" s="237">
        <v>116</v>
      </c>
      <c r="J34" s="240">
        <v>1.129</v>
      </c>
      <c r="K34" s="241" t="s">
        <v>869</v>
      </c>
      <c r="L34" s="478">
        <v>2046.23</v>
      </c>
      <c r="M34" s="250" t="s">
        <v>193</v>
      </c>
      <c r="N34" s="870" t="s">
        <v>200</v>
      </c>
      <c r="P34" s="251" t="s">
        <v>685</v>
      </c>
      <c r="Q34" s="251"/>
    </row>
    <row r="35" spans="1:17" s="282" customFormat="1">
      <c r="A35" s="237">
        <v>7</v>
      </c>
      <c r="B35" s="237" t="s">
        <v>231</v>
      </c>
      <c r="C35" s="237" t="s">
        <v>234</v>
      </c>
      <c r="D35" s="249" t="s">
        <v>192</v>
      </c>
      <c r="E35" s="243">
        <v>194</v>
      </c>
      <c r="F35" s="243">
        <v>174</v>
      </c>
      <c r="G35" s="243">
        <v>157</v>
      </c>
      <c r="H35" s="237">
        <v>62</v>
      </c>
      <c r="I35" s="237">
        <v>116</v>
      </c>
      <c r="J35" s="240">
        <v>1.129</v>
      </c>
      <c r="K35" s="241" t="s">
        <v>869</v>
      </c>
      <c r="L35" s="478">
        <v>1776.21</v>
      </c>
      <c r="M35" s="250" t="s">
        <v>193</v>
      </c>
      <c r="N35" s="870" t="s">
        <v>200</v>
      </c>
      <c r="P35" s="251" t="s">
        <v>685</v>
      </c>
      <c r="Q35" s="251"/>
    </row>
    <row r="36" spans="1:17" s="282" customFormat="1">
      <c r="A36" s="237">
        <v>8</v>
      </c>
      <c r="B36" s="237" t="s">
        <v>235</v>
      </c>
      <c r="C36" s="237" t="s">
        <v>236</v>
      </c>
      <c r="D36" s="249" t="s">
        <v>192</v>
      </c>
      <c r="E36" s="243">
        <v>194</v>
      </c>
      <c r="F36" s="243">
        <v>174</v>
      </c>
      <c r="G36" s="243">
        <v>157</v>
      </c>
      <c r="H36" s="237">
        <v>62</v>
      </c>
      <c r="I36" s="237">
        <v>116</v>
      </c>
      <c r="J36" s="240">
        <v>1.129</v>
      </c>
      <c r="K36" s="241" t="s">
        <v>869</v>
      </c>
      <c r="L36" s="478">
        <v>1866.12</v>
      </c>
      <c r="M36" s="250" t="s">
        <v>193</v>
      </c>
      <c r="N36" s="870" t="s">
        <v>200</v>
      </c>
      <c r="P36" s="251" t="s">
        <v>685</v>
      </c>
      <c r="Q36" s="251"/>
    </row>
    <row r="37" spans="1:17" s="282" customFormat="1">
      <c r="A37" s="237">
        <v>9</v>
      </c>
      <c r="B37" s="237" t="s">
        <v>237</v>
      </c>
      <c r="C37" s="237" t="s">
        <v>238</v>
      </c>
      <c r="D37" s="249" t="s">
        <v>192</v>
      </c>
      <c r="E37" s="243">
        <v>194</v>
      </c>
      <c r="F37" s="243">
        <v>174</v>
      </c>
      <c r="G37" s="243">
        <v>157</v>
      </c>
      <c r="H37" s="237">
        <v>62</v>
      </c>
      <c r="I37" s="237">
        <v>116</v>
      </c>
      <c r="J37" s="240">
        <v>1.129</v>
      </c>
      <c r="K37" s="241" t="s">
        <v>869</v>
      </c>
      <c r="L37" s="478">
        <v>1819.39</v>
      </c>
      <c r="M37" s="250" t="s">
        <v>193</v>
      </c>
      <c r="N37" s="870" t="s">
        <v>200</v>
      </c>
      <c r="P37" s="251" t="s">
        <v>685</v>
      </c>
      <c r="Q37" s="251"/>
    </row>
    <row r="38" spans="1:17" s="282" customFormat="1">
      <c r="A38" s="237">
        <v>10</v>
      </c>
      <c r="B38" s="237" t="s">
        <v>239</v>
      </c>
      <c r="C38" s="237" t="s">
        <v>240</v>
      </c>
      <c r="D38" s="249" t="s">
        <v>192</v>
      </c>
      <c r="E38" s="243">
        <v>194</v>
      </c>
      <c r="F38" s="243">
        <v>174</v>
      </c>
      <c r="G38" s="243">
        <v>157</v>
      </c>
      <c r="H38" s="237">
        <v>62</v>
      </c>
      <c r="I38" s="237">
        <v>116</v>
      </c>
      <c r="J38" s="240">
        <v>1.129</v>
      </c>
      <c r="K38" s="241" t="s">
        <v>869</v>
      </c>
      <c r="L38" s="478">
        <v>1806.57</v>
      </c>
      <c r="M38" s="250" t="s">
        <v>193</v>
      </c>
      <c r="N38" s="870" t="s">
        <v>200</v>
      </c>
      <c r="P38" s="251" t="s">
        <v>685</v>
      </c>
      <c r="Q38" s="251"/>
    </row>
    <row r="39" spans="1:17" s="282" customFormat="1">
      <c r="A39" s="237">
        <v>11</v>
      </c>
      <c r="B39" s="237" t="s">
        <v>745</v>
      </c>
      <c r="C39" s="237" t="s">
        <v>720</v>
      </c>
      <c r="D39" s="249" t="s">
        <v>192</v>
      </c>
      <c r="E39" s="243">
        <v>204</v>
      </c>
      <c r="F39" s="243">
        <v>184</v>
      </c>
      <c r="G39" s="243">
        <v>157</v>
      </c>
      <c r="H39" s="237">
        <v>62</v>
      </c>
      <c r="I39" s="237">
        <v>116</v>
      </c>
      <c r="J39" s="240">
        <v>1.129</v>
      </c>
      <c r="K39" s="241" t="s">
        <v>869</v>
      </c>
      <c r="L39" s="478">
        <v>2053.67</v>
      </c>
      <c r="M39" s="250" t="s">
        <v>193</v>
      </c>
      <c r="N39" s="870" t="s">
        <v>200</v>
      </c>
      <c r="P39" s="251" t="s">
        <v>684</v>
      </c>
      <c r="Q39" s="251"/>
    </row>
    <row r="40" spans="1:17" s="282" customFormat="1">
      <c r="A40" s="237">
        <v>12</v>
      </c>
      <c r="B40" s="237" t="s">
        <v>715</v>
      </c>
      <c r="C40" s="237" t="s">
        <v>719</v>
      </c>
      <c r="D40" s="249" t="s">
        <v>192</v>
      </c>
      <c r="E40" s="243">
        <v>199</v>
      </c>
      <c r="F40" s="243">
        <v>179</v>
      </c>
      <c r="G40" s="243">
        <v>157</v>
      </c>
      <c r="H40" s="237">
        <v>62</v>
      </c>
      <c r="I40" s="237">
        <v>116</v>
      </c>
      <c r="J40" s="240">
        <v>1.129</v>
      </c>
      <c r="K40" s="241" t="s">
        <v>869</v>
      </c>
      <c r="L40" s="478">
        <v>2008.01</v>
      </c>
      <c r="M40" s="250" t="s">
        <v>193</v>
      </c>
      <c r="N40" s="870" t="s">
        <v>200</v>
      </c>
      <c r="P40" s="251" t="s">
        <v>685</v>
      </c>
      <c r="Q40" s="251"/>
    </row>
    <row r="41" spans="1:17" s="282" customFormat="1">
      <c r="A41" s="237">
        <v>13</v>
      </c>
      <c r="B41" s="237" t="s">
        <v>721</v>
      </c>
      <c r="C41" s="237" t="s">
        <v>722</v>
      </c>
      <c r="D41" s="249" t="s">
        <v>192</v>
      </c>
      <c r="E41" s="243">
        <v>199</v>
      </c>
      <c r="F41" s="243">
        <v>179</v>
      </c>
      <c r="G41" s="243">
        <v>157</v>
      </c>
      <c r="H41" s="237">
        <v>62</v>
      </c>
      <c r="I41" s="237">
        <v>116</v>
      </c>
      <c r="J41" s="240">
        <v>1.129</v>
      </c>
      <c r="K41" s="241" t="s">
        <v>869</v>
      </c>
      <c r="L41" s="478">
        <v>2137.2600000000002</v>
      </c>
      <c r="M41" s="250" t="s">
        <v>193</v>
      </c>
      <c r="N41" s="870" t="s">
        <v>200</v>
      </c>
      <c r="O41" s="232"/>
      <c r="P41" s="251" t="s">
        <v>685</v>
      </c>
      <c r="Q41" s="251"/>
    </row>
    <row r="42" spans="1:17" s="282" customFormat="1">
      <c r="A42" s="237">
        <v>14</v>
      </c>
      <c r="B42" s="237" t="s">
        <v>854</v>
      </c>
      <c r="C42" s="237" t="s">
        <v>857</v>
      </c>
      <c r="D42" s="249" t="s">
        <v>192</v>
      </c>
      <c r="E42" s="243">
        <v>204</v>
      </c>
      <c r="F42" s="243">
        <v>184</v>
      </c>
      <c r="G42" s="243">
        <v>157</v>
      </c>
      <c r="H42" s="237">
        <v>62</v>
      </c>
      <c r="I42" s="237">
        <v>116</v>
      </c>
      <c r="J42" s="240">
        <v>1.129</v>
      </c>
      <c r="K42" s="241" t="s">
        <v>869</v>
      </c>
      <c r="L42" s="478">
        <v>2205.0100000000002</v>
      </c>
      <c r="M42" s="250" t="s">
        <v>193</v>
      </c>
      <c r="N42" s="870" t="s">
        <v>200</v>
      </c>
      <c r="P42" s="251" t="s">
        <v>684</v>
      </c>
      <c r="Q42" s="251"/>
    </row>
    <row r="43" spans="1:17" s="282" customFormat="1">
      <c r="A43" s="237">
        <v>15</v>
      </c>
      <c r="B43" s="237" t="s">
        <v>800</v>
      </c>
      <c r="C43" s="237" t="s">
        <v>787</v>
      </c>
      <c r="D43" s="249" t="s">
        <v>192</v>
      </c>
      <c r="E43" s="243">
        <v>199</v>
      </c>
      <c r="F43" s="243">
        <v>179</v>
      </c>
      <c r="G43" s="243">
        <v>157</v>
      </c>
      <c r="H43" s="237">
        <v>62</v>
      </c>
      <c r="I43" s="237">
        <v>116</v>
      </c>
      <c r="J43" s="240">
        <v>1.129</v>
      </c>
      <c r="K43" s="241" t="s">
        <v>869</v>
      </c>
      <c r="L43" s="478">
        <v>2407.89</v>
      </c>
      <c r="M43" s="250" t="s">
        <v>193</v>
      </c>
      <c r="N43" s="870" t="s">
        <v>200</v>
      </c>
      <c r="P43" s="251" t="s">
        <v>685</v>
      </c>
      <c r="Q43" s="251"/>
    </row>
    <row r="44" spans="1:17" s="282" customFormat="1">
      <c r="A44" s="237">
        <v>16</v>
      </c>
      <c r="B44" s="237" t="s">
        <v>801</v>
      </c>
      <c r="C44" s="237" t="s">
        <v>788</v>
      </c>
      <c r="D44" s="249" t="s">
        <v>192</v>
      </c>
      <c r="E44" s="243">
        <v>199</v>
      </c>
      <c r="F44" s="243">
        <v>179</v>
      </c>
      <c r="G44" s="243">
        <v>157</v>
      </c>
      <c r="H44" s="237">
        <v>62</v>
      </c>
      <c r="I44" s="237">
        <v>116</v>
      </c>
      <c r="J44" s="240">
        <v>1.129</v>
      </c>
      <c r="K44" s="241" t="s">
        <v>869</v>
      </c>
      <c r="L44" s="478">
        <v>2416.6999999999998</v>
      </c>
      <c r="M44" s="250" t="s">
        <v>193</v>
      </c>
      <c r="N44" s="870" t="s">
        <v>200</v>
      </c>
      <c r="O44" s="232"/>
      <c r="P44" s="251" t="s">
        <v>685</v>
      </c>
      <c r="Q44" s="251"/>
    </row>
    <row r="45" spans="1:17" s="282" customFormat="1">
      <c r="A45" s="237">
        <v>17</v>
      </c>
      <c r="B45" s="237" t="s">
        <v>783</v>
      </c>
      <c r="C45" s="237" t="s">
        <v>784</v>
      </c>
      <c r="D45" s="249" t="s">
        <v>192</v>
      </c>
      <c r="E45" s="243">
        <v>199</v>
      </c>
      <c r="F45" s="243">
        <v>179</v>
      </c>
      <c r="G45" s="243">
        <v>157</v>
      </c>
      <c r="H45" s="237">
        <v>62</v>
      </c>
      <c r="I45" s="237">
        <v>116</v>
      </c>
      <c r="J45" s="240">
        <v>1.129</v>
      </c>
      <c r="K45" s="241" t="s">
        <v>869</v>
      </c>
      <c r="L45" s="478">
        <v>2051.59</v>
      </c>
      <c r="M45" s="250" t="s">
        <v>193</v>
      </c>
      <c r="N45" s="870" t="s">
        <v>200</v>
      </c>
      <c r="O45" s="232"/>
      <c r="P45" s="251" t="s">
        <v>685</v>
      </c>
      <c r="Q45" s="251"/>
    </row>
    <row r="46" spans="1:17" s="282" customFormat="1">
      <c r="A46" s="237">
        <v>18</v>
      </c>
      <c r="B46" s="237" t="s">
        <v>817</v>
      </c>
      <c r="C46" s="237" t="s">
        <v>825</v>
      </c>
      <c r="D46" s="249" t="s">
        <v>192</v>
      </c>
      <c r="E46" s="243">
        <v>204</v>
      </c>
      <c r="F46" s="243">
        <v>184</v>
      </c>
      <c r="G46" s="243">
        <v>157</v>
      </c>
      <c r="H46" s="237">
        <v>62</v>
      </c>
      <c r="I46" s="237">
        <v>116</v>
      </c>
      <c r="J46" s="240">
        <v>1.129</v>
      </c>
      <c r="K46" s="241" t="s">
        <v>869</v>
      </c>
      <c r="L46" s="478">
        <v>2097.2399999999998</v>
      </c>
      <c r="M46" s="250" t="s">
        <v>193</v>
      </c>
      <c r="N46" s="870" t="s">
        <v>200</v>
      </c>
      <c r="O46" s="232"/>
      <c r="P46" s="251" t="s">
        <v>684</v>
      </c>
      <c r="Q46" s="251"/>
    </row>
    <row r="47" spans="1:17" s="282" customFormat="1">
      <c r="A47" s="237">
        <v>19</v>
      </c>
      <c r="B47" s="237" t="s">
        <v>802</v>
      </c>
      <c r="C47" s="237" t="s">
        <v>789</v>
      </c>
      <c r="D47" s="249" t="s">
        <v>192</v>
      </c>
      <c r="E47" s="243">
        <v>199</v>
      </c>
      <c r="F47" s="243">
        <v>179</v>
      </c>
      <c r="G47" s="243">
        <v>157</v>
      </c>
      <c r="H47" s="237">
        <v>62</v>
      </c>
      <c r="I47" s="237">
        <v>116</v>
      </c>
      <c r="J47" s="240">
        <v>1.129</v>
      </c>
      <c r="K47" s="241" t="s">
        <v>869</v>
      </c>
      <c r="L47" s="478">
        <v>2227.7600000000002</v>
      </c>
      <c r="M47" s="250" t="s">
        <v>193</v>
      </c>
      <c r="N47" s="870" t="s">
        <v>200</v>
      </c>
      <c r="O47" s="232"/>
      <c r="P47" s="251" t="s">
        <v>685</v>
      </c>
      <c r="Q47" s="251"/>
    </row>
    <row r="48" spans="1:17" s="282" customFormat="1">
      <c r="A48" s="237">
        <v>20</v>
      </c>
      <c r="B48" s="237" t="s">
        <v>798</v>
      </c>
      <c r="C48" s="237" t="s">
        <v>785</v>
      </c>
      <c r="D48" s="249" t="s">
        <v>192</v>
      </c>
      <c r="E48" s="243">
        <v>199</v>
      </c>
      <c r="F48" s="243">
        <v>179</v>
      </c>
      <c r="G48" s="243">
        <v>157</v>
      </c>
      <c r="H48" s="237">
        <v>62</v>
      </c>
      <c r="I48" s="237">
        <v>116</v>
      </c>
      <c r="J48" s="240">
        <v>1.129</v>
      </c>
      <c r="K48" s="241" t="s">
        <v>869</v>
      </c>
      <c r="L48" s="478">
        <v>2181.09</v>
      </c>
      <c r="M48" s="250" t="s">
        <v>193</v>
      </c>
      <c r="N48" s="870" t="s">
        <v>200</v>
      </c>
      <c r="O48" s="232"/>
      <c r="P48" s="251" t="s">
        <v>685</v>
      </c>
      <c r="Q48" s="251"/>
    </row>
    <row r="49" spans="1:17" s="282" customFormat="1">
      <c r="A49" s="237">
        <v>21</v>
      </c>
      <c r="B49" s="237" t="s">
        <v>799</v>
      </c>
      <c r="C49" s="237" t="s">
        <v>786</v>
      </c>
      <c r="D49" s="249" t="s">
        <v>192</v>
      </c>
      <c r="E49" s="243">
        <v>199</v>
      </c>
      <c r="F49" s="243">
        <v>179</v>
      </c>
      <c r="G49" s="243">
        <v>157</v>
      </c>
      <c r="H49" s="237">
        <v>62</v>
      </c>
      <c r="I49" s="237">
        <v>116</v>
      </c>
      <c r="J49" s="240">
        <v>1.129</v>
      </c>
      <c r="K49" s="241" t="s">
        <v>869</v>
      </c>
      <c r="L49" s="478">
        <v>2168.1799999999998</v>
      </c>
      <c r="M49" s="250" t="s">
        <v>193</v>
      </c>
      <c r="N49" s="870" t="s">
        <v>200</v>
      </c>
      <c r="O49" s="232"/>
      <c r="P49" s="251" t="s">
        <v>685</v>
      </c>
      <c r="Q49" s="251"/>
    </row>
    <row r="50" spans="1:17" s="282" customFormat="1">
      <c r="A50" s="237">
        <v>22</v>
      </c>
      <c r="B50" s="237" t="s">
        <v>225</v>
      </c>
      <c r="C50" s="237" t="s">
        <v>226</v>
      </c>
      <c r="D50" s="249" t="s">
        <v>192</v>
      </c>
      <c r="E50" s="243">
        <v>194</v>
      </c>
      <c r="F50" s="243">
        <v>174</v>
      </c>
      <c r="G50" s="243">
        <v>157</v>
      </c>
      <c r="H50" s="237">
        <v>62</v>
      </c>
      <c r="I50" s="237">
        <v>116</v>
      </c>
      <c r="J50" s="240">
        <v>1.129</v>
      </c>
      <c r="K50" s="241" t="s">
        <v>869</v>
      </c>
      <c r="L50" s="478">
        <v>1690.21</v>
      </c>
      <c r="M50" s="250" t="s">
        <v>193</v>
      </c>
      <c r="N50" s="870" t="s">
        <v>200</v>
      </c>
      <c r="O50" s="232"/>
      <c r="P50" s="251" t="s">
        <v>685</v>
      </c>
      <c r="Q50" s="251"/>
    </row>
    <row r="51" spans="1:17">
      <c r="A51" s="237">
        <v>23</v>
      </c>
      <c r="B51" s="237" t="s">
        <v>951</v>
      </c>
      <c r="C51" s="237" t="s">
        <v>953</v>
      </c>
      <c r="D51" s="249" t="s">
        <v>192</v>
      </c>
      <c r="E51" s="243">
        <v>267</v>
      </c>
      <c r="F51" s="243">
        <v>242</v>
      </c>
      <c r="G51" s="243">
        <v>160</v>
      </c>
      <c r="H51" s="237">
        <v>71</v>
      </c>
      <c r="I51" s="237">
        <v>131</v>
      </c>
      <c r="J51" s="240">
        <v>1.488</v>
      </c>
      <c r="K51" s="241" t="s">
        <v>869</v>
      </c>
      <c r="L51" s="478">
        <v>2539.81</v>
      </c>
      <c r="M51" s="250" t="s">
        <v>193</v>
      </c>
      <c r="N51" s="870" t="s">
        <v>200</v>
      </c>
      <c r="O51" s="232"/>
      <c r="P51" s="251" t="s">
        <v>685</v>
      </c>
      <c r="Q51" s="251" t="s">
        <v>1079</v>
      </c>
    </row>
    <row r="52" spans="1:17">
      <c r="A52" s="237">
        <v>24</v>
      </c>
      <c r="B52" s="237" t="s">
        <v>952</v>
      </c>
      <c r="C52" s="237" t="s">
        <v>957</v>
      </c>
      <c r="D52" s="249" t="s">
        <v>192</v>
      </c>
      <c r="E52" s="243">
        <v>267</v>
      </c>
      <c r="F52" s="243">
        <v>242</v>
      </c>
      <c r="G52" s="243">
        <v>160</v>
      </c>
      <c r="H52" s="237">
        <v>71</v>
      </c>
      <c r="I52" s="237">
        <v>131</v>
      </c>
      <c r="J52" s="240">
        <v>1.488</v>
      </c>
      <c r="K52" s="241" t="s">
        <v>869</v>
      </c>
      <c r="L52" s="478">
        <v>2539.81</v>
      </c>
      <c r="M52" s="250" t="s">
        <v>193</v>
      </c>
      <c r="N52" s="870" t="s">
        <v>200</v>
      </c>
      <c r="O52" s="232"/>
      <c r="P52" s="251" t="s">
        <v>685</v>
      </c>
      <c r="Q52" s="251" t="s">
        <v>1079</v>
      </c>
    </row>
    <row r="53" spans="1:17">
      <c r="A53" s="237"/>
      <c r="B53" s="237"/>
      <c r="C53" s="237"/>
      <c r="D53" s="249" t="s">
        <v>192</v>
      </c>
      <c r="E53" s="243"/>
      <c r="F53" s="243"/>
      <c r="G53" s="243"/>
      <c r="H53" s="237"/>
      <c r="I53" s="237"/>
      <c r="J53" s="240"/>
      <c r="K53" s="241" t="s">
        <v>869</v>
      </c>
      <c r="L53" s="478"/>
      <c r="M53" s="250" t="s">
        <v>193</v>
      </c>
      <c r="N53" s="870" t="s">
        <v>200</v>
      </c>
      <c r="O53" s="232"/>
      <c r="P53" s="251"/>
      <c r="Q53" s="251"/>
    </row>
    <row r="54" spans="1:17">
      <c r="A54" s="237"/>
      <c r="B54" s="237"/>
      <c r="C54" s="237"/>
      <c r="D54" s="249" t="s">
        <v>192</v>
      </c>
      <c r="E54" s="243"/>
      <c r="F54" s="243"/>
      <c r="G54" s="243"/>
      <c r="H54" s="237"/>
      <c r="I54" s="237"/>
      <c r="J54" s="240"/>
      <c r="K54" s="241" t="s">
        <v>869</v>
      </c>
      <c r="L54" s="478"/>
      <c r="M54" s="250" t="s">
        <v>193</v>
      </c>
      <c r="N54" s="870" t="s">
        <v>200</v>
      </c>
      <c r="O54" s="232"/>
      <c r="P54" s="251"/>
      <c r="Q54" s="251"/>
    </row>
    <row r="55" spans="1:17">
      <c r="A55" s="237"/>
      <c r="B55" s="237"/>
      <c r="C55" s="237"/>
      <c r="D55" s="249" t="s">
        <v>192</v>
      </c>
      <c r="E55" s="243"/>
      <c r="F55" s="243"/>
      <c r="G55" s="243"/>
      <c r="H55" s="237"/>
      <c r="I55" s="237"/>
      <c r="J55" s="240"/>
      <c r="K55" s="241" t="s">
        <v>869</v>
      </c>
      <c r="L55" s="478"/>
      <c r="M55" s="250" t="s">
        <v>193</v>
      </c>
      <c r="N55" s="870" t="s">
        <v>200</v>
      </c>
      <c r="O55" s="232"/>
      <c r="P55" s="251"/>
      <c r="Q55" s="251"/>
    </row>
    <row r="56" spans="1:17">
      <c r="A56" s="237"/>
      <c r="B56" s="237"/>
      <c r="C56" s="237"/>
      <c r="D56" s="249" t="s">
        <v>192</v>
      </c>
      <c r="E56" s="243"/>
      <c r="F56" s="243"/>
      <c r="G56" s="243"/>
      <c r="H56" s="237"/>
      <c r="I56" s="237"/>
      <c r="J56" s="240"/>
      <c r="K56" s="241" t="s">
        <v>869</v>
      </c>
      <c r="L56" s="478"/>
      <c r="M56" s="250" t="s">
        <v>193</v>
      </c>
      <c r="N56" s="870" t="s">
        <v>200</v>
      </c>
      <c r="O56" s="232"/>
      <c r="P56" s="251"/>
      <c r="Q56" s="251"/>
    </row>
    <row r="57" spans="1:17">
      <c r="A57" s="237"/>
      <c r="B57" s="237"/>
      <c r="C57" s="237"/>
      <c r="D57" s="249" t="s">
        <v>192</v>
      </c>
      <c r="E57" s="243"/>
      <c r="F57" s="243"/>
      <c r="G57" s="243"/>
      <c r="H57" s="237"/>
      <c r="I57" s="237"/>
      <c r="J57" s="240"/>
      <c r="K57" s="241" t="s">
        <v>869</v>
      </c>
      <c r="L57" s="478"/>
      <c r="M57" s="250" t="s">
        <v>193</v>
      </c>
      <c r="N57" s="870" t="s">
        <v>200</v>
      </c>
      <c r="O57" s="232"/>
      <c r="P57" s="251"/>
      <c r="Q57" s="251"/>
    </row>
    <row r="58" spans="1:17">
      <c r="A58" s="237"/>
      <c r="B58" s="237"/>
      <c r="C58" s="237"/>
      <c r="D58" s="249" t="s">
        <v>192</v>
      </c>
      <c r="E58" s="243"/>
      <c r="F58" s="243"/>
      <c r="G58" s="243"/>
      <c r="H58" s="237"/>
      <c r="I58" s="237"/>
      <c r="J58" s="240"/>
      <c r="K58" s="241" t="s">
        <v>869</v>
      </c>
      <c r="L58" s="478"/>
      <c r="M58" s="250" t="s">
        <v>193</v>
      </c>
      <c r="N58" s="870" t="s">
        <v>200</v>
      </c>
      <c r="O58" s="232"/>
      <c r="P58" s="251"/>
      <c r="Q58" s="251"/>
    </row>
    <row r="59" spans="1:17">
      <c r="A59" s="237"/>
      <c r="B59" s="237"/>
      <c r="C59" s="237"/>
      <c r="D59" s="249" t="s">
        <v>192</v>
      </c>
      <c r="E59" s="243"/>
      <c r="F59" s="243"/>
      <c r="G59" s="243"/>
      <c r="H59" s="237"/>
      <c r="I59" s="237"/>
      <c r="J59" s="240"/>
      <c r="K59" s="241" t="s">
        <v>869</v>
      </c>
      <c r="L59" s="478"/>
      <c r="M59" s="250" t="s">
        <v>193</v>
      </c>
      <c r="N59" s="870" t="s">
        <v>200</v>
      </c>
      <c r="O59" s="232"/>
      <c r="P59" s="251"/>
      <c r="Q59" s="251"/>
    </row>
    <row r="60" spans="1:17">
      <c r="A60" s="237"/>
      <c r="B60" s="237"/>
      <c r="C60" s="237"/>
      <c r="D60" s="249" t="s">
        <v>192</v>
      </c>
      <c r="E60" s="243"/>
      <c r="F60" s="243"/>
      <c r="G60" s="243"/>
      <c r="H60" s="237"/>
      <c r="I60" s="237"/>
      <c r="J60" s="240"/>
      <c r="K60" s="241" t="s">
        <v>869</v>
      </c>
      <c r="L60" s="478"/>
      <c r="M60" s="250" t="s">
        <v>193</v>
      </c>
      <c r="N60" s="870" t="s">
        <v>200</v>
      </c>
      <c r="O60" s="232"/>
      <c r="P60" s="251"/>
      <c r="Q60" s="251"/>
    </row>
    <row r="61" spans="1:17">
      <c r="A61" s="237"/>
      <c r="B61" s="237"/>
      <c r="C61" s="237"/>
      <c r="D61" s="249" t="s">
        <v>192</v>
      </c>
      <c r="E61" s="243"/>
      <c r="F61" s="243"/>
      <c r="G61" s="243"/>
      <c r="H61" s="237"/>
      <c r="I61" s="237"/>
      <c r="J61" s="240"/>
      <c r="K61" s="241" t="s">
        <v>869</v>
      </c>
      <c r="L61" s="478"/>
      <c r="M61" s="250" t="s">
        <v>193</v>
      </c>
      <c r="N61" s="870" t="s">
        <v>200</v>
      </c>
      <c r="O61" s="232"/>
      <c r="P61" s="251"/>
      <c r="Q61" s="251"/>
    </row>
    <row r="62" spans="1:17">
      <c r="A62" s="237"/>
      <c r="B62" s="237"/>
      <c r="C62" s="237"/>
      <c r="D62" s="249" t="s">
        <v>192</v>
      </c>
      <c r="E62" s="243"/>
      <c r="F62" s="243"/>
      <c r="G62" s="243"/>
      <c r="H62" s="237"/>
      <c r="I62" s="237"/>
      <c r="J62" s="240"/>
      <c r="K62" s="241" t="s">
        <v>869</v>
      </c>
      <c r="L62" s="478"/>
      <c r="M62" s="250" t="s">
        <v>193</v>
      </c>
      <c r="N62" s="870" t="s">
        <v>200</v>
      </c>
      <c r="O62" s="232"/>
      <c r="P62" s="251"/>
      <c r="Q62" s="251"/>
    </row>
    <row r="63" spans="1:17">
      <c r="A63" s="237"/>
      <c r="B63" s="237"/>
      <c r="C63" s="237"/>
      <c r="D63" s="249" t="s">
        <v>192</v>
      </c>
      <c r="E63" s="243"/>
      <c r="F63" s="243"/>
      <c r="G63" s="243"/>
      <c r="H63" s="237"/>
      <c r="I63" s="237"/>
      <c r="J63" s="240"/>
      <c r="K63" s="241" t="s">
        <v>869</v>
      </c>
      <c r="L63" s="478"/>
      <c r="M63" s="250" t="s">
        <v>193</v>
      </c>
      <c r="N63" s="870" t="s">
        <v>200</v>
      </c>
      <c r="O63" s="232"/>
      <c r="P63" s="251"/>
      <c r="Q63" s="251"/>
    </row>
    <row r="64" spans="1:17">
      <c r="A64" s="237"/>
      <c r="B64" s="237"/>
      <c r="C64" s="237"/>
      <c r="D64" s="249" t="s">
        <v>192</v>
      </c>
      <c r="E64" s="243"/>
      <c r="F64" s="243"/>
      <c r="G64" s="243"/>
      <c r="H64" s="237"/>
      <c r="I64" s="237"/>
      <c r="J64" s="240"/>
      <c r="K64" s="241" t="s">
        <v>869</v>
      </c>
      <c r="L64" s="478"/>
      <c r="M64" s="250" t="s">
        <v>193</v>
      </c>
      <c r="N64" s="870" t="s">
        <v>200</v>
      </c>
      <c r="O64" s="232"/>
      <c r="P64" s="251"/>
      <c r="Q64" s="251"/>
    </row>
    <row r="65" spans="1:17">
      <c r="A65" s="237"/>
      <c r="B65" s="237"/>
      <c r="C65" s="237"/>
      <c r="D65" s="249" t="s">
        <v>192</v>
      </c>
      <c r="E65" s="243"/>
      <c r="F65" s="243"/>
      <c r="G65" s="243"/>
      <c r="H65" s="237"/>
      <c r="I65" s="237"/>
      <c r="J65" s="240"/>
      <c r="K65" s="241" t="s">
        <v>869</v>
      </c>
      <c r="L65" s="478"/>
      <c r="M65" s="250" t="s">
        <v>193</v>
      </c>
      <c r="N65" s="870" t="s">
        <v>200</v>
      </c>
      <c r="O65" s="232"/>
      <c r="P65" s="251"/>
      <c r="Q65" s="251"/>
    </row>
    <row r="66" spans="1:17">
      <c r="A66" s="237"/>
      <c r="B66" s="237"/>
      <c r="C66" s="237"/>
      <c r="D66" s="249" t="s">
        <v>192</v>
      </c>
      <c r="E66" s="243"/>
      <c r="F66" s="243"/>
      <c r="G66" s="243"/>
      <c r="H66" s="237"/>
      <c r="I66" s="237"/>
      <c r="J66" s="240"/>
      <c r="K66" s="241" t="s">
        <v>869</v>
      </c>
      <c r="L66" s="478"/>
      <c r="M66" s="250" t="s">
        <v>193</v>
      </c>
      <c r="N66" s="870" t="s">
        <v>200</v>
      </c>
      <c r="O66" s="232"/>
      <c r="P66" s="251"/>
      <c r="Q66" s="251"/>
    </row>
    <row r="67" spans="1:17">
      <c r="A67" s="237"/>
      <c r="B67" s="237"/>
      <c r="C67" s="237"/>
      <c r="D67" s="249" t="s">
        <v>192</v>
      </c>
      <c r="E67" s="243"/>
      <c r="F67" s="243"/>
      <c r="G67" s="243"/>
      <c r="H67" s="237"/>
      <c r="I67" s="237"/>
      <c r="J67" s="240"/>
      <c r="K67" s="241" t="s">
        <v>869</v>
      </c>
      <c r="L67" s="478"/>
      <c r="M67" s="250" t="s">
        <v>193</v>
      </c>
      <c r="N67" s="870" t="s">
        <v>200</v>
      </c>
      <c r="O67" s="232"/>
      <c r="P67" s="251"/>
      <c r="Q67" s="251"/>
    </row>
    <row r="68" spans="1:17">
      <c r="A68" s="237"/>
      <c r="B68" s="237"/>
      <c r="C68" s="237"/>
      <c r="D68" s="249" t="s">
        <v>192</v>
      </c>
      <c r="E68" s="243"/>
      <c r="F68" s="243"/>
      <c r="G68" s="243"/>
      <c r="H68" s="237"/>
      <c r="I68" s="237"/>
      <c r="J68" s="240"/>
      <c r="K68" s="241" t="s">
        <v>869</v>
      </c>
      <c r="L68" s="478"/>
      <c r="M68" s="250" t="s">
        <v>193</v>
      </c>
      <c r="N68" s="870" t="s">
        <v>200</v>
      </c>
      <c r="O68" s="232"/>
      <c r="P68" s="251"/>
      <c r="Q68" s="251"/>
    </row>
    <row r="69" spans="1:17">
      <c r="A69" s="237"/>
      <c r="B69" s="237"/>
      <c r="C69" s="237"/>
      <c r="D69" s="249" t="s">
        <v>192</v>
      </c>
      <c r="E69" s="243"/>
      <c r="F69" s="243"/>
      <c r="G69" s="243"/>
      <c r="H69" s="237"/>
      <c r="I69" s="237"/>
      <c r="J69" s="240"/>
      <c r="K69" s="241" t="s">
        <v>869</v>
      </c>
      <c r="L69" s="478"/>
      <c r="M69" s="250" t="s">
        <v>193</v>
      </c>
      <c r="N69" s="870" t="s">
        <v>200</v>
      </c>
      <c r="O69" s="232"/>
      <c r="P69" s="251"/>
      <c r="Q69" s="251"/>
    </row>
    <row r="70" spans="1:17">
      <c r="A70" s="237"/>
      <c r="B70" s="237"/>
      <c r="C70" s="237"/>
      <c r="D70" s="249" t="s">
        <v>192</v>
      </c>
      <c r="E70" s="243"/>
      <c r="F70" s="243"/>
      <c r="G70" s="243"/>
      <c r="H70" s="237"/>
      <c r="I70" s="237"/>
      <c r="J70" s="240"/>
      <c r="K70" s="241" t="s">
        <v>869</v>
      </c>
      <c r="L70" s="478"/>
      <c r="M70" s="250" t="s">
        <v>193</v>
      </c>
      <c r="N70" s="870" t="s">
        <v>200</v>
      </c>
      <c r="O70" s="232"/>
      <c r="P70" s="251"/>
      <c r="Q70" s="251"/>
    </row>
    <row r="71" spans="1:17">
      <c r="A71" s="237"/>
      <c r="B71" s="237"/>
      <c r="C71" s="237"/>
      <c r="D71" s="249" t="s">
        <v>192</v>
      </c>
      <c r="E71" s="243"/>
      <c r="F71" s="243"/>
      <c r="G71" s="243"/>
      <c r="H71" s="237"/>
      <c r="I71" s="237"/>
      <c r="J71" s="240"/>
      <c r="K71" s="241" t="s">
        <v>869</v>
      </c>
      <c r="L71" s="478"/>
      <c r="M71" s="250" t="s">
        <v>193</v>
      </c>
      <c r="N71" s="870" t="s">
        <v>200</v>
      </c>
      <c r="O71" s="232"/>
      <c r="P71" s="251"/>
      <c r="Q71" s="251"/>
    </row>
    <row r="72" spans="1:17">
      <c r="A72" s="237"/>
      <c r="B72" s="237"/>
      <c r="C72" s="237"/>
      <c r="D72" s="249" t="s">
        <v>192</v>
      </c>
      <c r="E72" s="243"/>
      <c r="F72" s="243"/>
      <c r="G72" s="243"/>
      <c r="H72" s="237"/>
      <c r="I72" s="237"/>
      <c r="J72" s="240"/>
      <c r="K72" s="241" t="s">
        <v>869</v>
      </c>
      <c r="L72" s="478"/>
      <c r="M72" s="250" t="s">
        <v>193</v>
      </c>
      <c r="N72" s="870" t="s">
        <v>200</v>
      </c>
      <c r="O72" s="232"/>
      <c r="P72" s="251"/>
      <c r="Q72" s="251"/>
    </row>
    <row r="73" spans="1:17">
      <c r="A73" s="237"/>
      <c r="B73" s="237"/>
      <c r="C73" s="237"/>
      <c r="D73" s="249" t="s">
        <v>192</v>
      </c>
      <c r="E73" s="243"/>
      <c r="F73" s="243"/>
      <c r="G73" s="243"/>
      <c r="H73" s="237"/>
      <c r="I73" s="237"/>
      <c r="J73" s="240"/>
      <c r="K73" s="241" t="s">
        <v>869</v>
      </c>
      <c r="L73" s="478"/>
      <c r="M73" s="250" t="s">
        <v>193</v>
      </c>
      <c r="N73" s="870" t="s">
        <v>200</v>
      </c>
      <c r="O73" s="232"/>
      <c r="P73" s="251"/>
      <c r="Q73" s="251"/>
    </row>
    <row r="74" spans="1:17">
      <c r="A74" s="237"/>
      <c r="B74" s="237"/>
      <c r="C74" s="237"/>
      <c r="D74" s="249" t="s">
        <v>192</v>
      </c>
      <c r="E74" s="243"/>
      <c r="F74" s="243"/>
      <c r="G74" s="243"/>
      <c r="H74" s="237"/>
      <c r="I74" s="237"/>
      <c r="J74" s="240"/>
      <c r="K74" s="241" t="s">
        <v>869</v>
      </c>
      <c r="L74" s="478"/>
      <c r="M74" s="250" t="s">
        <v>193</v>
      </c>
      <c r="N74" s="870" t="s">
        <v>200</v>
      </c>
      <c r="P74" s="251"/>
      <c r="Q74" s="251"/>
    </row>
    <row r="75" spans="1:17">
      <c r="A75" s="237">
        <v>1</v>
      </c>
      <c r="B75" s="237" t="s">
        <v>215</v>
      </c>
      <c r="C75" s="237" t="s">
        <v>216</v>
      </c>
      <c r="D75" s="249" t="s">
        <v>192</v>
      </c>
      <c r="E75" s="243">
        <v>222</v>
      </c>
      <c r="F75" s="243">
        <v>201</v>
      </c>
      <c r="G75" s="243">
        <v>156</v>
      </c>
      <c r="H75" s="237">
        <v>63</v>
      </c>
      <c r="I75" s="237">
        <v>122</v>
      </c>
      <c r="J75" s="240">
        <v>1.1990000000000001</v>
      </c>
      <c r="K75" s="241" t="s">
        <v>869</v>
      </c>
      <c r="L75" s="478">
        <v>1897.4</v>
      </c>
      <c r="M75" s="250" t="s">
        <v>193</v>
      </c>
      <c r="N75" s="870" t="s">
        <v>200</v>
      </c>
      <c r="P75" s="251" t="s">
        <v>684</v>
      </c>
      <c r="Q75" s="251"/>
    </row>
    <row r="76" spans="1:17">
      <c r="A76" s="237">
        <v>2</v>
      </c>
      <c r="B76" s="237" t="s">
        <v>754</v>
      </c>
      <c r="C76" s="237" t="s">
        <v>752</v>
      </c>
      <c r="D76" s="249" t="s">
        <v>192</v>
      </c>
      <c r="E76" s="243">
        <v>227</v>
      </c>
      <c r="F76" s="243">
        <v>206</v>
      </c>
      <c r="G76" s="243">
        <v>156</v>
      </c>
      <c r="H76" s="237">
        <v>63</v>
      </c>
      <c r="I76" s="237">
        <v>122</v>
      </c>
      <c r="J76" s="240">
        <v>1.1990000000000001</v>
      </c>
      <c r="K76" s="241" t="s">
        <v>869</v>
      </c>
      <c r="L76" s="478">
        <v>2238.61</v>
      </c>
      <c r="M76" s="250" t="s">
        <v>193</v>
      </c>
      <c r="N76" s="870" t="s">
        <v>200</v>
      </c>
      <c r="P76" s="251" t="s">
        <v>684</v>
      </c>
      <c r="Q76" s="251"/>
    </row>
    <row r="77" spans="1:17">
      <c r="A77" s="237">
        <v>3</v>
      </c>
      <c r="B77" s="237" t="s">
        <v>835</v>
      </c>
      <c r="C77" s="237" t="s">
        <v>836</v>
      </c>
      <c r="D77" s="249" t="s">
        <v>192</v>
      </c>
      <c r="E77" s="243">
        <v>227</v>
      </c>
      <c r="F77" s="243">
        <v>206</v>
      </c>
      <c r="G77" s="243">
        <v>156</v>
      </c>
      <c r="H77" s="237">
        <v>63</v>
      </c>
      <c r="I77" s="237">
        <v>122</v>
      </c>
      <c r="J77" s="240">
        <v>1.1990000000000001</v>
      </c>
      <c r="K77" s="241" t="s">
        <v>869</v>
      </c>
      <c r="L77" s="478">
        <v>2239.13</v>
      </c>
      <c r="M77" s="250" t="s">
        <v>193</v>
      </c>
      <c r="N77" s="870" t="s">
        <v>200</v>
      </c>
      <c r="P77" s="251" t="s">
        <v>684</v>
      </c>
      <c r="Q77" s="251"/>
    </row>
    <row r="78" spans="1:17">
      <c r="A78" s="237">
        <v>4</v>
      </c>
      <c r="B78" s="237" t="s">
        <v>844</v>
      </c>
      <c r="C78" s="237" t="s">
        <v>866</v>
      </c>
      <c r="D78" s="249" t="s">
        <v>192</v>
      </c>
      <c r="E78" s="243">
        <v>227</v>
      </c>
      <c r="F78" s="243">
        <v>206</v>
      </c>
      <c r="G78" s="243">
        <v>156</v>
      </c>
      <c r="H78" s="237">
        <v>63</v>
      </c>
      <c r="I78" s="237">
        <v>122</v>
      </c>
      <c r="J78" s="240">
        <v>1.1990000000000001</v>
      </c>
      <c r="K78" s="241" t="s">
        <v>869</v>
      </c>
      <c r="L78" s="478">
        <v>2250.1999999999998</v>
      </c>
      <c r="M78" s="250" t="s">
        <v>193</v>
      </c>
      <c r="N78" s="870" t="s">
        <v>200</v>
      </c>
      <c r="P78" s="251" t="s">
        <v>684</v>
      </c>
      <c r="Q78" s="251"/>
    </row>
    <row r="79" spans="1:17">
      <c r="A79" s="237">
        <v>5</v>
      </c>
      <c r="B79" s="237" t="s">
        <v>761</v>
      </c>
      <c r="C79" s="237" t="s">
        <v>766</v>
      </c>
      <c r="D79" s="249" t="s">
        <v>192</v>
      </c>
      <c r="E79" s="243">
        <v>227</v>
      </c>
      <c r="F79" s="243">
        <v>206</v>
      </c>
      <c r="G79" s="243">
        <v>156</v>
      </c>
      <c r="H79" s="237">
        <v>63</v>
      </c>
      <c r="I79" s="237">
        <v>122</v>
      </c>
      <c r="J79" s="240">
        <v>1.1990000000000001</v>
      </c>
      <c r="K79" s="241" t="s">
        <v>869</v>
      </c>
      <c r="L79" s="478">
        <v>2238.6799999999998</v>
      </c>
      <c r="M79" s="250" t="s">
        <v>193</v>
      </c>
      <c r="N79" s="870" t="s">
        <v>200</v>
      </c>
      <c r="O79" s="232"/>
      <c r="P79" s="251" t="s">
        <v>684</v>
      </c>
      <c r="Q79" s="251"/>
    </row>
    <row r="80" spans="1:17">
      <c r="A80" s="237">
        <v>6</v>
      </c>
      <c r="B80" s="237" t="s">
        <v>217</v>
      </c>
      <c r="C80" s="237" t="s">
        <v>218</v>
      </c>
      <c r="D80" s="249" t="s">
        <v>192</v>
      </c>
      <c r="E80" s="243">
        <v>222</v>
      </c>
      <c r="F80" s="243">
        <v>201</v>
      </c>
      <c r="G80" s="243">
        <v>156</v>
      </c>
      <c r="H80" s="237">
        <v>63</v>
      </c>
      <c r="I80" s="237">
        <v>122</v>
      </c>
      <c r="J80" s="240">
        <v>1.1990000000000001</v>
      </c>
      <c r="K80" s="241" t="s">
        <v>869</v>
      </c>
      <c r="L80" s="478">
        <v>1897.4</v>
      </c>
      <c r="M80" s="250" t="s">
        <v>193</v>
      </c>
      <c r="N80" s="870" t="s">
        <v>200</v>
      </c>
      <c r="O80" s="232"/>
      <c r="P80" s="251" t="s">
        <v>684</v>
      </c>
      <c r="Q80" s="251"/>
    </row>
    <row r="81" spans="1:17">
      <c r="A81" s="237">
        <v>7</v>
      </c>
      <c r="B81" s="237" t="s">
        <v>219</v>
      </c>
      <c r="C81" s="237" t="s">
        <v>220</v>
      </c>
      <c r="D81" s="249" t="s">
        <v>192</v>
      </c>
      <c r="E81" s="243">
        <v>222</v>
      </c>
      <c r="F81" s="243">
        <v>201</v>
      </c>
      <c r="G81" s="243">
        <v>156</v>
      </c>
      <c r="H81" s="237">
        <v>63</v>
      </c>
      <c r="I81" s="237">
        <v>122</v>
      </c>
      <c r="J81" s="240">
        <v>1.1990000000000001</v>
      </c>
      <c r="K81" s="241" t="s">
        <v>869</v>
      </c>
      <c r="L81" s="478">
        <v>2347.63</v>
      </c>
      <c r="M81" s="250" t="s">
        <v>193</v>
      </c>
      <c r="N81" s="870" t="s">
        <v>200</v>
      </c>
      <c r="O81" s="232"/>
      <c r="P81" s="251" t="s">
        <v>684</v>
      </c>
      <c r="Q81" s="251"/>
    </row>
    <row r="82" spans="1:17" s="277" customFormat="1">
      <c r="A82" s="237">
        <v>8</v>
      </c>
      <c r="B82" s="237" t="s">
        <v>221</v>
      </c>
      <c r="C82" s="237" t="s">
        <v>222</v>
      </c>
      <c r="D82" s="249" t="s">
        <v>192</v>
      </c>
      <c r="E82" s="243">
        <v>222</v>
      </c>
      <c r="F82" s="243">
        <v>201</v>
      </c>
      <c r="G82" s="243">
        <v>156</v>
      </c>
      <c r="H82" s="237">
        <v>63</v>
      </c>
      <c r="I82" s="237">
        <v>122</v>
      </c>
      <c r="J82" s="240">
        <v>1.1990000000000001</v>
      </c>
      <c r="K82" s="241" t="s">
        <v>869</v>
      </c>
      <c r="L82" s="478">
        <v>2347.6799999999998</v>
      </c>
      <c r="M82" s="250" t="s">
        <v>193</v>
      </c>
      <c r="N82" s="870" t="s">
        <v>200</v>
      </c>
      <c r="O82" s="232"/>
      <c r="P82" s="251" t="s">
        <v>684</v>
      </c>
      <c r="Q82" s="251"/>
    </row>
    <row r="83" spans="1:17" s="277" customFormat="1">
      <c r="A83" s="237"/>
      <c r="B83" s="237"/>
      <c r="C83" s="237"/>
      <c r="D83" s="249" t="s">
        <v>192</v>
      </c>
      <c r="E83" s="243"/>
      <c r="F83" s="243"/>
      <c r="G83" s="243"/>
      <c r="H83" s="237"/>
      <c r="I83" s="237"/>
      <c r="J83" s="240"/>
      <c r="K83" s="241" t="s">
        <v>869</v>
      </c>
      <c r="L83" s="478"/>
      <c r="M83" s="250" t="s">
        <v>193</v>
      </c>
      <c r="N83" s="870" t="s">
        <v>200</v>
      </c>
      <c r="O83" s="232"/>
      <c r="P83" s="251"/>
      <c r="Q83" s="251"/>
    </row>
    <row r="84" spans="1:17" s="277" customFormat="1">
      <c r="A84" s="237"/>
      <c r="B84" s="237"/>
      <c r="C84" s="237"/>
      <c r="D84" s="249" t="s">
        <v>192</v>
      </c>
      <c r="E84" s="243"/>
      <c r="F84" s="243"/>
      <c r="G84" s="243"/>
      <c r="H84" s="237"/>
      <c r="I84" s="237"/>
      <c r="J84" s="240"/>
      <c r="K84" s="241" t="s">
        <v>869</v>
      </c>
      <c r="L84" s="478"/>
      <c r="M84" s="250" t="s">
        <v>193</v>
      </c>
      <c r="N84" s="870" t="s">
        <v>200</v>
      </c>
      <c r="O84" s="232"/>
      <c r="P84" s="251"/>
      <c r="Q84" s="251"/>
    </row>
    <row r="85" spans="1:17" s="277" customFormat="1">
      <c r="A85" s="237"/>
      <c r="B85" s="237"/>
      <c r="C85" s="237"/>
      <c r="D85" s="249" t="s">
        <v>192</v>
      </c>
      <c r="E85" s="243"/>
      <c r="F85" s="243"/>
      <c r="G85" s="243"/>
      <c r="H85" s="237"/>
      <c r="I85" s="237"/>
      <c r="J85" s="240"/>
      <c r="K85" s="241" t="s">
        <v>869</v>
      </c>
      <c r="L85" s="478"/>
      <c r="M85" s="250" t="s">
        <v>193</v>
      </c>
      <c r="N85" s="870" t="s">
        <v>200</v>
      </c>
      <c r="O85" s="232"/>
      <c r="P85" s="251"/>
      <c r="Q85" s="251"/>
    </row>
    <row r="86" spans="1:17" s="277" customFormat="1">
      <c r="A86" s="237"/>
      <c r="B86" s="237"/>
      <c r="C86" s="237"/>
      <c r="D86" s="249" t="s">
        <v>192</v>
      </c>
      <c r="E86" s="243"/>
      <c r="F86" s="243"/>
      <c r="G86" s="243"/>
      <c r="H86" s="237"/>
      <c r="I86" s="237"/>
      <c r="J86" s="240"/>
      <c r="K86" s="241" t="s">
        <v>869</v>
      </c>
      <c r="L86" s="478"/>
      <c r="M86" s="250" t="s">
        <v>193</v>
      </c>
      <c r="N86" s="870" t="s">
        <v>200</v>
      </c>
      <c r="O86" s="232"/>
      <c r="P86" s="251"/>
      <c r="Q86" s="251"/>
    </row>
    <row r="87" spans="1:17" s="277" customFormat="1">
      <c r="A87" s="237"/>
      <c r="B87" s="237"/>
      <c r="C87" s="237"/>
      <c r="D87" s="249" t="s">
        <v>192</v>
      </c>
      <c r="E87" s="243"/>
      <c r="F87" s="243"/>
      <c r="G87" s="243"/>
      <c r="H87" s="237"/>
      <c r="I87" s="237"/>
      <c r="J87" s="240"/>
      <c r="K87" s="241" t="s">
        <v>869</v>
      </c>
      <c r="L87" s="478"/>
      <c r="M87" s="250" t="s">
        <v>193</v>
      </c>
      <c r="N87" s="870" t="s">
        <v>200</v>
      </c>
      <c r="O87" s="232"/>
      <c r="P87" s="251"/>
      <c r="Q87" s="251"/>
    </row>
    <row r="88" spans="1:17">
      <c r="A88" s="237">
        <v>1</v>
      </c>
      <c r="B88" s="237" t="s">
        <v>362</v>
      </c>
      <c r="C88" s="237" t="s">
        <v>363</v>
      </c>
      <c r="D88" s="249" t="s">
        <v>192</v>
      </c>
      <c r="E88" s="243">
        <v>220</v>
      </c>
      <c r="F88" s="243">
        <v>199</v>
      </c>
      <c r="G88" s="243">
        <v>158</v>
      </c>
      <c r="H88" s="237">
        <v>62</v>
      </c>
      <c r="I88" s="237">
        <v>121</v>
      </c>
      <c r="J88" s="240">
        <v>1.1850000000000001</v>
      </c>
      <c r="K88" s="241" t="s">
        <v>869</v>
      </c>
      <c r="L88" s="478">
        <v>1991.71</v>
      </c>
      <c r="M88" s="250" t="s">
        <v>193</v>
      </c>
      <c r="N88" s="870" t="s">
        <v>200</v>
      </c>
      <c r="P88" s="251" t="s">
        <v>684</v>
      </c>
      <c r="Q88" s="251"/>
    </row>
    <row r="89" spans="1:17">
      <c r="A89" s="237">
        <v>2</v>
      </c>
      <c r="B89" s="237" t="s">
        <v>33</v>
      </c>
      <c r="C89" s="237" t="s">
        <v>36</v>
      </c>
      <c r="D89" s="249" t="s">
        <v>192</v>
      </c>
      <c r="E89" s="243">
        <v>220</v>
      </c>
      <c r="F89" s="243">
        <v>199</v>
      </c>
      <c r="G89" s="243">
        <v>158</v>
      </c>
      <c r="H89" s="237">
        <v>62</v>
      </c>
      <c r="I89" s="237">
        <v>121</v>
      </c>
      <c r="J89" s="240">
        <v>1.1850000000000001</v>
      </c>
      <c r="K89" s="241" t="s">
        <v>869</v>
      </c>
      <c r="L89" s="478">
        <v>2033.63</v>
      </c>
      <c r="M89" s="250" t="s">
        <v>193</v>
      </c>
      <c r="N89" s="870" t="s">
        <v>200</v>
      </c>
      <c r="P89" s="251" t="s">
        <v>684</v>
      </c>
      <c r="Q89" s="251"/>
    </row>
    <row r="90" spans="1:17">
      <c r="A90" s="237">
        <v>3</v>
      </c>
      <c r="B90" s="237" t="s">
        <v>406</v>
      </c>
      <c r="C90" s="237" t="s">
        <v>407</v>
      </c>
      <c r="D90" s="249" t="s">
        <v>192</v>
      </c>
      <c r="E90" s="243">
        <v>220</v>
      </c>
      <c r="F90" s="243">
        <v>199</v>
      </c>
      <c r="G90" s="243">
        <v>158</v>
      </c>
      <c r="H90" s="237">
        <v>62</v>
      </c>
      <c r="I90" s="237">
        <v>121</v>
      </c>
      <c r="J90" s="240">
        <v>1.1850000000000001</v>
      </c>
      <c r="K90" s="241" t="s">
        <v>869</v>
      </c>
      <c r="L90" s="478">
        <v>2167.13</v>
      </c>
      <c r="M90" s="250" t="s">
        <v>193</v>
      </c>
      <c r="N90" s="870" t="s">
        <v>200</v>
      </c>
      <c r="P90" s="251" t="s">
        <v>684</v>
      </c>
      <c r="Q90" s="251"/>
    </row>
    <row r="91" spans="1:17">
      <c r="A91" s="237">
        <v>4</v>
      </c>
      <c r="B91" s="237" t="s">
        <v>25</v>
      </c>
      <c r="C91" s="237" t="s">
        <v>29</v>
      </c>
      <c r="D91" s="249" t="s">
        <v>192</v>
      </c>
      <c r="E91" s="243">
        <v>220</v>
      </c>
      <c r="F91" s="243">
        <v>199</v>
      </c>
      <c r="G91" s="243">
        <v>158</v>
      </c>
      <c r="H91" s="237">
        <v>62</v>
      </c>
      <c r="I91" s="237">
        <v>121</v>
      </c>
      <c r="J91" s="240">
        <v>1.1850000000000001</v>
      </c>
      <c r="K91" s="241" t="s">
        <v>869</v>
      </c>
      <c r="L91" s="478">
        <v>2445.35</v>
      </c>
      <c r="M91" s="250" t="s">
        <v>193</v>
      </c>
      <c r="N91" s="870" t="s">
        <v>200</v>
      </c>
      <c r="P91" s="251" t="s">
        <v>684</v>
      </c>
      <c r="Q91" s="251"/>
    </row>
    <row r="92" spans="1:17">
      <c r="A92" s="237">
        <v>5</v>
      </c>
      <c r="B92" s="237" t="s">
        <v>26</v>
      </c>
      <c r="C92" s="237" t="s">
        <v>30</v>
      </c>
      <c r="D92" s="249" t="s">
        <v>192</v>
      </c>
      <c r="E92" s="243">
        <v>220</v>
      </c>
      <c r="F92" s="243">
        <v>199</v>
      </c>
      <c r="G92" s="243">
        <v>158</v>
      </c>
      <c r="H92" s="237">
        <v>62</v>
      </c>
      <c r="I92" s="237">
        <v>121</v>
      </c>
      <c r="J92" s="240">
        <v>1.1850000000000001</v>
      </c>
      <c r="K92" s="241" t="s">
        <v>869</v>
      </c>
      <c r="L92" s="478">
        <v>2456.2800000000002</v>
      </c>
      <c r="M92" s="250" t="s">
        <v>193</v>
      </c>
      <c r="N92" s="870" t="s">
        <v>200</v>
      </c>
      <c r="P92" s="251" t="s">
        <v>684</v>
      </c>
      <c r="Q92" s="251"/>
    </row>
    <row r="93" spans="1:17" s="282" customFormat="1">
      <c r="A93" s="237">
        <v>6</v>
      </c>
      <c r="B93" s="237" t="s">
        <v>487</v>
      </c>
      <c r="C93" s="237" t="s">
        <v>488</v>
      </c>
      <c r="D93" s="249" t="s">
        <v>192</v>
      </c>
      <c r="E93" s="243">
        <v>215</v>
      </c>
      <c r="F93" s="243">
        <v>194</v>
      </c>
      <c r="G93" s="243">
        <v>158</v>
      </c>
      <c r="H93" s="237">
        <v>62</v>
      </c>
      <c r="I93" s="237">
        <v>121</v>
      </c>
      <c r="J93" s="240">
        <v>1.1850000000000001</v>
      </c>
      <c r="K93" s="241" t="s">
        <v>869</v>
      </c>
      <c r="L93" s="478">
        <v>1933.89</v>
      </c>
      <c r="M93" s="250" t="s">
        <v>193</v>
      </c>
      <c r="N93" s="870" t="s">
        <v>200</v>
      </c>
      <c r="P93" s="251" t="s">
        <v>685</v>
      </c>
      <c r="Q93" s="251"/>
    </row>
    <row r="94" spans="1:17" s="282" customFormat="1">
      <c r="A94" s="237">
        <v>7</v>
      </c>
      <c r="B94" s="237" t="s">
        <v>493</v>
      </c>
      <c r="C94" s="237" t="s">
        <v>494</v>
      </c>
      <c r="D94" s="249" t="s">
        <v>192</v>
      </c>
      <c r="E94" s="243">
        <v>215</v>
      </c>
      <c r="F94" s="243">
        <v>194</v>
      </c>
      <c r="G94" s="243">
        <v>158</v>
      </c>
      <c r="H94" s="237">
        <v>62</v>
      </c>
      <c r="I94" s="237">
        <v>121</v>
      </c>
      <c r="J94" s="240">
        <v>1.1850000000000001</v>
      </c>
      <c r="K94" s="241" t="s">
        <v>869</v>
      </c>
      <c r="L94" s="478">
        <v>2382.59</v>
      </c>
      <c r="M94" s="250" t="s">
        <v>193</v>
      </c>
      <c r="N94" s="870" t="s">
        <v>200</v>
      </c>
      <c r="P94" s="251" t="s">
        <v>685</v>
      </c>
      <c r="Q94" s="251"/>
    </row>
    <row r="95" spans="1:17" s="282" customFormat="1">
      <c r="A95" s="237">
        <v>8</v>
      </c>
      <c r="B95" s="237" t="s">
        <v>491</v>
      </c>
      <c r="C95" s="237" t="s">
        <v>492</v>
      </c>
      <c r="D95" s="249" t="s">
        <v>192</v>
      </c>
      <c r="E95" s="243">
        <v>215</v>
      </c>
      <c r="F95" s="243">
        <v>194</v>
      </c>
      <c r="G95" s="243">
        <v>158</v>
      </c>
      <c r="H95" s="237">
        <v>62</v>
      </c>
      <c r="I95" s="237">
        <v>121</v>
      </c>
      <c r="J95" s="240">
        <v>1.1850000000000001</v>
      </c>
      <c r="K95" s="241" t="s">
        <v>869</v>
      </c>
      <c r="L95" s="478">
        <v>2371.59</v>
      </c>
      <c r="M95" s="250" t="s">
        <v>193</v>
      </c>
      <c r="N95" s="870" t="s">
        <v>200</v>
      </c>
      <c r="P95" s="251" t="s">
        <v>685</v>
      </c>
      <c r="Q95" s="251"/>
    </row>
    <row r="96" spans="1:17" s="282" customFormat="1">
      <c r="A96" s="237">
        <v>9</v>
      </c>
      <c r="B96" s="237" t="s">
        <v>495</v>
      </c>
      <c r="C96" s="237" t="s">
        <v>496</v>
      </c>
      <c r="D96" s="249" t="s">
        <v>192</v>
      </c>
      <c r="E96" s="243">
        <v>215</v>
      </c>
      <c r="F96" s="243">
        <v>194</v>
      </c>
      <c r="G96" s="243">
        <v>158</v>
      </c>
      <c r="H96" s="237">
        <v>62</v>
      </c>
      <c r="I96" s="237">
        <v>121</v>
      </c>
      <c r="J96" s="240">
        <v>1.1850000000000001</v>
      </c>
      <c r="K96" s="241" t="s">
        <v>869</v>
      </c>
      <c r="L96" s="478">
        <v>2086.5500000000002</v>
      </c>
      <c r="M96" s="250" t="s">
        <v>193</v>
      </c>
      <c r="N96" s="870" t="s">
        <v>200</v>
      </c>
      <c r="P96" s="251" t="s">
        <v>685</v>
      </c>
      <c r="Q96" s="251"/>
    </row>
    <row r="97" spans="1:17" s="282" customFormat="1">
      <c r="A97" s="237">
        <v>10</v>
      </c>
      <c r="B97" s="237" t="s">
        <v>497</v>
      </c>
      <c r="C97" s="237" t="s">
        <v>498</v>
      </c>
      <c r="D97" s="249" t="s">
        <v>192</v>
      </c>
      <c r="E97" s="243">
        <v>215</v>
      </c>
      <c r="F97" s="243">
        <v>194</v>
      </c>
      <c r="G97" s="243">
        <v>158</v>
      </c>
      <c r="H97" s="237">
        <v>62</v>
      </c>
      <c r="I97" s="237">
        <v>121</v>
      </c>
      <c r="J97" s="240">
        <v>1.1850000000000001</v>
      </c>
      <c r="K97" s="241" t="s">
        <v>869</v>
      </c>
      <c r="L97" s="478">
        <v>2242.12</v>
      </c>
      <c r="M97" s="250" t="s">
        <v>193</v>
      </c>
      <c r="N97" s="870" t="s">
        <v>200</v>
      </c>
      <c r="O97" s="232"/>
      <c r="P97" s="251" t="s">
        <v>685</v>
      </c>
      <c r="Q97" s="251"/>
    </row>
    <row r="98" spans="1:17" s="282" customFormat="1">
      <c r="A98" s="237">
        <v>11</v>
      </c>
      <c r="B98" s="237" t="s">
        <v>499</v>
      </c>
      <c r="C98" s="237" t="s">
        <v>500</v>
      </c>
      <c r="D98" s="249" t="s">
        <v>192</v>
      </c>
      <c r="E98" s="243">
        <v>215</v>
      </c>
      <c r="F98" s="243">
        <v>194</v>
      </c>
      <c r="G98" s="243">
        <v>158</v>
      </c>
      <c r="H98" s="237">
        <v>62</v>
      </c>
      <c r="I98" s="237">
        <v>121</v>
      </c>
      <c r="J98" s="240">
        <v>1.1850000000000001</v>
      </c>
      <c r="K98" s="241" t="s">
        <v>869</v>
      </c>
      <c r="L98" s="478">
        <v>2193.87</v>
      </c>
      <c r="M98" s="250" t="s">
        <v>193</v>
      </c>
      <c r="N98" s="870" t="s">
        <v>200</v>
      </c>
      <c r="O98" s="232"/>
      <c r="P98" s="251" t="s">
        <v>685</v>
      </c>
      <c r="Q98" s="251"/>
    </row>
    <row r="99" spans="1:17" s="282" customFormat="1">
      <c r="A99" s="237">
        <v>12</v>
      </c>
      <c r="B99" s="237" t="s">
        <v>501</v>
      </c>
      <c r="C99" s="237" t="s">
        <v>502</v>
      </c>
      <c r="D99" s="249" t="s">
        <v>192</v>
      </c>
      <c r="E99" s="243">
        <v>215</v>
      </c>
      <c r="F99" s="243">
        <v>194</v>
      </c>
      <c r="G99" s="243">
        <v>158</v>
      </c>
      <c r="H99" s="237">
        <v>62</v>
      </c>
      <c r="I99" s="237">
        <v>121</v>
      </c>
      <c r="J99" s="240">
        <v>1.1850000000000001</v>
      </c>
      <c r="K99" s="241" t="s">
        <v>869</v>
      </c>
      <c r="L99" s="478">
        <v>2172.6799999999998</v>
      </c>
      <c r="M99" s="250" t="s">
        <v>193</v>
      </c>
      <c r="N99" s="870" t="s">
        <v>200</v>
      </c>
      <c r="P99" s="251" t="s">
        <v>685</v>
      </c>
      <c r="Q99" s="251"/>
    </row>
    <row r="100" spans="1:17" s="282" customFormat="1">
      <c r="A100" s="237">
        <v>13</v>
      </c>
      <c r="B100" s="237" t="s">
        <v>746</v>
      </c>
      <c r="C100" s="237" t="s">
        <v>726</v>
      </c>
      <c r="D100" s="249" t="s">
        <v>192</v>
      </c>
      <c r="E100" s="243">
        <v>225</v>
      </c>
      <c r="F100" s="243">
        <v>204</v>
      </c>
      <c r="G100" s="243">
        <v>158</v>
      </c>
      <c r="H100" s="237">
        <v>62</v>
      </c>
      <c r="I100" s="237">
        <v>121</v>
      </c>
      <c r="J100" s="240">
        <v>1.1850000000000001</v>
      </c>
      <c r="K100" s="241" t="s">
        <v>869</v>
      </c>
      <c r="L100" s="478">
        <v>2343</v>
      </c>
      <c r="M100" s="250" t="s">
        <v>193</v>
      </c>
      <c r="N100" s="870" t="s">
        <v>200</v>
      </c>
      <c r="O100" s="232"/>
      <c r="P100" s="251" t="s">
        <v>684</v>
      </c>
      <c r="Q100" s="251"/>
    </row>
    <row r="101" spans="1:17" s="282" customFormat="1">
      <c r="A101" s="237">
        <v>14</v>
      </c>
      <c r="B101" s="237" t="s">
        <v>818</v>
      </c>
      <c r="C101" s="237" t="s">
        <v>826</v>
      </c>
      <c r="D101" s="249" t="s">
        <v>192</v>
      </c>
      <c r="E101" s="243">
        <v>225</v>
      </c>
      <c r="F101" s="243">
        <v>204</v>
      </c>
      <c r="G101" s="243">
        <v>158</v>
      </c>
      <c r="H101" s="237">
        <v>62</v>
      </c>
      <c r="I101" s="237">
        <v>121</v>
      </c>
      <c r="J101" s="240">
        <v>1.1850000000000001</v>
      </c>
      <c r="K101" s="241" t="s">
        <v>869</v>
      </c>
      <c r="L101" s="478">
        <v>2384.88</v>
      </c>
      <c r="M101" s="250" t="s">
        <v>193</v>
      </c>
      <c r="N101" s="870" t="s">
        <v>200</v>
      </c>
      <c r="O101" s="232"/>
      <c r="P101" s="251" t="s">
        <v>684</v>
      </c>
      <c r="Q101" s="251"/>
    </row>
    <row r="102" spans="1:17" s="282" customFormat="1">
      <c r="A102" s="237">
        <v>15</v>
      </c>
      <c r="B102" s="237" t="s">
        <v>819</v>
      </c>
      <c r="C102" s="237" t="s">
        <v>827</v>
      </c>
      <c r="D102" s="249" t="s">
        <v>192</v>
      </c>
      <c r="E102" s="243">
        <v>225</v>
      </c>
      <c r="F102" s="243">
        <v>204</v>
      </c>
      <c r="G102" s="243">
        <v>158</v>
      </c>
      <c r="H102" s="237">
        <v>62</v>
      </c>
      <c r="I102" s="237">
        <v>121</v>
      </c>
      <c r="J102" s="240">
        <v>1.1850000000000001</v>
      </c>
      <c r="K102" s="241" t="s">
        <v>869</v>
      </c>
      <c r="L102" s="478">
        <v>2796.8</v>
      </c>
      <c r="M102" s="250" t="s">
        <v>193</v>
      </c>
      <c r="N102" s="870" t="s">
        <v>200</v>
      </c>
      <c r="O102" s="232"/>
      <c r="P102" s="251" t="s">
        <v>684</v>
      </c>
      <c r="Q102" s="251"/>
    </row>
    <row r="103" spans="1:17" s="282" customFormat="1">
      <c r="A103" s="237">
        <v>16</v>
      </c>
      <c r="B103" s="237" t="s">
        <v>820</v>
      </c>
      <c r="C103" s="237" t="s">
        <v>828</v>
      </c>
      <c r="D103" s="249" t="s">
        <v>192</v>
      </c>
      <c r="E103" s="243">
        <v>225</v>
      </c>
      <c r="F103" s="243">
        <v>204</v>
      </c>
      <c r="G103" s="243">
        <v>158</v>
      </c>
      <c r="H103" s="237">
        <v>62</v>
      </c>
      <c r="I103" s="237">
        <v>121</v>
      </c>
      <c r="J103" s="240">
        <v>1.1850000000000001</v>
      </c>
      <c r="K103" s="241" t="s">
        <v>869</v>
      </c>
      <c r="L103" s="478">
        <v>2807.73</v>
      </c>
      <c r="M103" s="250" t="s">
        <v>193</v>
      </c>
      <c r="N103" s="870" t="s">
        <v>200</v>
      </c>
      <c r="O103" s="232"/>
      <c r="P103" s="251" t="s">
        <v>684</v>
      </c>
      <c r="Q103" s="251"/>
    </row>
    <row r="104" spans="1:17" s="282" customFormat="1">
      <c r="A104" s="237">
        <v>17</v>
      </c>
      <c r="B104" s="237" t="s">
        <v>855</v>
      </c>
      <c r="C104" s="237" t="s">
        <v>858</v>
      </c>
      <c r="D104" s="249" t="s">
        <v>192</v>
      </c>
      <c r="E104" s="243">
        <v>225</v>
      </c>
      <c r="F104" s="243">
        <v>204</v>
      </c>
      <c r="G104" s="243">
        <v>158</v>
      </c>
      <c r="H104" s="237">
        <v>62</v>
      </c>
      <c r="I104" s="237">
        <v>121</v>
      </c>
      <c r="J104" s="240">
        <v>1.1850000000000001</v>
      </c>
      <c r="K104" s="241" t="s">
        <v>869</v>
      </c>
      <c r="L104" s="478">
        <v>2516.15</v>
      </c>
      <c r="M104" s="250" t="s">
        <v>193</v>
      </c>
      <c r="N104" s="870" t="s">
        <v>200</v>
      </c>
      <c r="O104" s="232"/>
      <c r="P104" s="251" t="s">
        <v>684</v>
      </c>
      <c r="Q104" s="251"/>
    </row>
    <row r="105" spans="1:17" s="282" customFormat="1">
      <c r="A105" s="237">
        <v>18</v>
      </c>
      <c r="B105" s="237" t="s">
        <v>716</v>
      </c>
      <c r="C105" s="237" t="s">
        <v>723</v>
      </c>
      <c r="D105" s="249" t="s">
        <v>192</v>
      </c>
      <c r="E105" s="243">
        <v>220</v>
      </c>
      <c r="F105" s="243">
        <v>199</v>
      </c>
      <c r="G105" s="243">
        <v>158</v>
      </c>
      <c r="H105" s="237">
        <v>62</v>
      </c>
      <c r="I105" s="237">
        <v>121</v>
      </c>
      <c r="J105" s="240">
        <v>1.1850000000000001</v>
      </c>
      <c r="K105" s="241" t="s">
        <v>869</v>
      </c>
      <c r="L105" s="478">
        <v>2297.34</v>
      </c>
      <c r="M105" s="250" t="s">
        <v>193</v>
      </c>
      <c r="N105" s="870" t="s">
        <v>200</v>
      </c>
      <c r="O105" s="232"/>
      <c r="P105" s="251" t="s">
        <v>685</v>
      </c>
      <c r="Q105" s="251"/>
    </row>
    <row r="106" spans="1:17" s="282" customFormat="1">
      <c r="A106" s="237">
        <v>19</v>
      </c>
      <c r="B106" s="237" t="s">
        <v>724</v>
      </c>
      <c r="C106" s="237" t="s">
        <v>725</v>
      </c>
      <c r="D106" s="249" t="s">
        <v>192</v>
      </c>
      <c r="E106" s="243">
        <v>220</v>
      </c>
      <c r="F106" s="243">
        <v>199</v>
      </c>
      <c r="G106" s="243">
        <v>158</v>
      </c>
      <c r="H106" s="237">
        <v>62</v>
      </c>
      <c r="I106" s="237">
        <v>121</v>
      </c>
      <c r="J106" s="240">
        <v>1.1850000000000001</v>
      </c>
      <c r="K106" s="241" t="s">
        <v>869</v>
      </c>
      <c r="L106" s="478">
        <v>2449.66</v>
      </c>
      <c r="M106" s="250" t="s">
        <v>193</v>
      </c>
      <c r="N106" s="870" t="s">
        <v>200</v>
      </c>
      <c r="O106" s="232"/>
      <c r="P106" s="251" t="s">
        <v>684</v>
      </c>
      <c r="Q106" s="251"/>
    </row>
    <row r="107" spans="1:17" s="282" customFormat="1">
      <c r="A107" s="237">
        <v>20</v>
      </c>
      <c r="B107" s="237" t="s">
        <v>803</v>
      </c>
      <c r="C107" s="237" t="s">
        <v>790</v>
      </c>
      <c r="D107" s="249" t="s">
        <v>192</v>
      </c>
      <c r="E107" s="243">
        <v>220</v>
      </c>
      <c r="F107" s="243">
        <v>199</v>
      </c>
      <c r="G107" s="243">
        <v>158</v>
      </c>
      <c r="H107" s="237">
        <v>62</v>
      </c>
      <c r="I107" s="237">
        <v>121</v>
      </c>
      <c r="J107" s="240">
        <v>1.1850000000000001</v>
      </c>
      <c r="K107" s="241" t="s">
        <v>869</v>
      </c>
      <c r="L107" s="478">
        <v>2735.24</v>
      </c>
      <c r="M107" s="250" t="s">
        <v>193</v>
      </c>
      <c r="N107" s="870" t="s">
        <v>200</v>
      </c>
      <c r="O107" s="232"/>
      <c r="P107" s="251" t="s">
        <v>685</v>
      </c>
      <c r="Q107" s="251"/>
    </row>
    <row r="108" spans="1:17" s="282" customFormat="1">
      <c r="A108" s="237">
        <v>21</v>
      </c>
      <c r="B108" s="237" t="s">
        <v>805</v>
      </c>
      <c r="C108" s="237" t="s">
        <v>792</v>
      </c>
      <c r="D108" s="249" t="s">
        <v>192</v>
      </c>
      <c r="E108" s="243">
        <v>220</v>
      </c>
      <c r="F108" s="243">
        <v>199</v>
      </c>
      <c r="G108" s="243">
        <v>158</v>
      </c>
      <c r="H108" s="237">
        <v>62</v>
      </c>
      <c r="I108" s="237">
        <v>121</v>
      </c>
      <c r="J108" s="240">
        <v>1.1850000000000001</v>
      </c>
      <c r="K108" s="241" t="s">
        <v>869</v>
      </c>
      <c r="L108" s="478">
        <v>2746.17</v>
      </c>
      <c r="M108" s="250" t="s">
        <v>193</v>
      </c>
      <c r="N108" s="870" t="s">
        <v>200</v>
      </c>
      <c r="P108" s="251" t="s">
        <v>685</v>
      </c>
      <c r="Q108" s="251"/>
    </row>
    <row r="109" spans="1:17" s="282" customFormat="1">
      <c r="A109" s="237">
        <v>22</v>
      </c>
      <c r="B109" s="237" t="s">
        <v>815</v>
      </c>
      <c r="C109" s="237" t="s">
        <v>816</v>
      </c>
      <c r="D109" s="249" t="s">
        <v>192</v>
      </c>
      <c r="E109" s="243">
        <v>220</v>
      </c>
      <c r="F109" s="243">
        <v>199</v>
      </c>
      <c r="G109" s="243">
        <v>158</v>
      </c>
      <c r="H109" s="237">
        <v>62</v>
      </c>
      <c r="I109" s="237">
        <v>121</v>
      </c>
      <c r="J109" s="240">
        <v>1.1850000000000001</v>
      </c>
      <c r="K109" s="241" t="s">
        <v>869</v>
      </c>
      <c r="L109" s="478">
        <v>2339.4499999999998</v>
      </c>
      <c r="M109" s="250" t="s">
        <v>193</v>
      </c>
      <c r="N109" s="870" t="s">
        <v>200</v>
      </c>
      <c r="P109" s="251" t="s">
        <v>685</v>
      </c>
      <c r="Q109" s="251"/>
    </row>
    <row r="110" spans="1:17" s="282" customFormat="1">
      <c r="A110" s="237">
        <v>23</v>
      </c>
      <c r="B110" s="237" t="s">
        <v>808</v>
      </c>
      <c r="C110" s="237" t="s">
        <v>795</v>
      </c>
      <c r="D110" s="249" t="s">
        <v>192</v>
      </c>
      <c r="E110" s="243">
        <v>220</v>
      </c>
      <c r="F110" s="243">
        <v>199</v>
      </c>
      <c r="G110" s="243">
        <v>158</v>
      </c>
      <c r="H110" s="237">
        <v>62</v>
      </c>
      <c r="I110" s="237">
        <v>121</v>
      </c>
      <c r="J110" s="240">
        <v>1.1850000000000001</v>
      </c>
      <c r="K110" s="241" t="s">
        <v>869</v>
      </c>
      <c r="L110" s="478">
        <v>2606</v>
      </c>
      <c r="M110" s="250" t="s">
        <v>193</v>
      </c>
      <c r="N110" s="870" t="s">
        <v>200</v>
      </c>
      <c r="O110" s="232"/>
      <c r="P110" s="251" t="s">
        <v>685</v>
      </c>
      <c r="Q110" s="251"/>
    </row>
    <row r="111" spans="1:17" s="282" customFormat="1">
      <c r="A111" s="237">
        <v>24</v>
      </c>
      <c r="B111" s="237" t="s">
        <v>810</v>
      </c>
      <c r="C111" s="237" t="s">
        <v>797</v>
      </c>
      <c r="D111" s="249" t="s">
        <v>192</v>
      </c>
      <c r="E111" s="243">
        <v>220</v>
      </c>
      <c r="F111" s="243">
        <v>199</v>
      </c>
      <c r="G111" s="243">
        <v>158</v>
      </c>
      <c r="H111" s="237">
        <v>62</v>
      </c>
      <c r="I111" s="237">
        <v>121</v>
      </c>
      <c r="J111" s="240">
        <v>1.1850000000000001</v>
      </c>
      <c r="K111" s="241" t="s">
        <v>869</v>
      </c>
      <c r="L111" s="478">
        <v>2557.5</v>
      </c>
      <c r="M111" s="250" t="s">
        <v>193</v>
      </c>
      <c r="N111" s="870" t="s">
        <v>200</v>
      </c>
      <c r="O111" s="232"/>
      <c r="P111" s="251" t="s">
        <v>685</v>
      </c>
      <c r="Q111" s="251"/>
    </row>
    <row r="112" spans="1:17" s="282" customFormat="1">
      <c r="A112" s="237">
        <v>25</v>
      </c>
      <c r="B112" s="237" t="s">
        <v>806</v>
      </c>
      <c r="C112" s="237" t="s">
        <v>793</v>
      </c>
      <c r="D112" s="249" t="s">
        <v>192</v>
      </c>
      <c r="E112" s="243">
        <v>220</v>
      </c>
      <c r="F112" s="243">
        <v>199</v>
      </c>
      <c r="G112" s="243">
        <v>158</v>
      </c>
      <c r="H112" s="237">
        <v>62</v>
      </c>
      <c r="I112" s="237">
        <v>121</v>
      </c>
      <c r="J112" s="240">
        <v>1.1850000000000001</v>
      </c>
      <c r="K112" s="241" t="s">
        <v>869</v>
      </c>
      <c r="L112" s="478">
        <v>2536.65</v>
      </c>
      <c r="M112" s="250" t="s">
        <v>193</v>
      </c>
      <c r="N112" s="870" t="s">
        <v>200</v>
      </c>
      <c r="O112" s="232"/>
      <c r="P112" s="251" t="s">
        <v>685</v>
      </c>
      <c r="Q112" s="251"/>
    </row>
    <row r="113" spans="1:17" s="282" customFormat="1">
      <c r="A113" s="237">
        <v>26</v>
      </c>
      <c r="B113" s="237" t="s">
        <v>489</v>
      </c>
      <c r="C113" s="237" t="s">
        <v>490</v>
      </c>
      <c r="D113" s="249" t="s">
        <v>192</v>
      </c>
      <c r="E113" s="243">
        <v>215</v>
      </c>
      <c r="F113" s="243">
        <v>194</v>
      </c>
      <c r="G113" s="243">
        <v>158</v>
      </c>
      <c r="H113" s="237">
        <v>62</v>
      </c>
      <c r="I113" s="237">
        <v>121</v>
      </c>
      <c r="J113" s="240">
        <v>1.1850000000000001</v>
      </c>
      <c r="K113" s="241" t="s">
        <v>869</v>
      </c>
      <c r="L113" s="478">
        <v>1975.79</v>
      </c>
      <c r="M113" s="250" t="s">
        <v>193</v>
      </c>
      <c r="N113" s="870" t="s">
        <v>200</v>
      </c>
      <c r="O113" s="232"/>
      <c r="P113" s="251" t="s">
        <v>685</v>
      </c>
      <c r="Q113" s="251"/>
    </row>
    <row r="114" spans="1:17" s="282" customFormat="1">
      <c r="A114" s="237">
        <v>27</v>
      </c>
      <c r="B114" s="237" t="s">
        <v>299</v>
      </c>
      <c r="C114" s="237" t="s">
        <v>300</v>
      </c>
      <c r="D114" s="249" t="s">
        <v>192</v>
      </c>
      <c r="E114" s="243">
        <v>215</v>
      </c>
      <c r="F114" s="243">
        <v>194</v>
      </c>
      <c r="G114" s="243">
        <v>158</v>
      </c>
      <c r="H114" s="237">
        <v>62</v>
      </c>
      <c r="I114" s="237">
        <v>121</v>
      </c>
      <c r="J114" s="240">
        <v>1.1850000000000001</v>
      </c>
      <c r="K114" s="241" t="s">
        <v>869</v>
      </c>
      <c r="L114" s="478">
        <v>2010.68</v>
      </c>
      <c r="M114" s="250" t="s">
        <v>193</v>
      </c>
      <c r="N114" s="870" t="s">
        <v>200</v>
      </c>
      <c r="O114" s="232"/>
      <c r="P114" s="251" t="s">
        <v>685</v>
      </c>
      <c r="Q114" s="251"/>
    </row>
    <row r="115" spans="1:17" s="282" customFormat="1">
      <c r="A115" s="237">
        <v>28</v>
      </c>
      <c r="B115" s="237" t="s">
        <v>91</v>
      </c>
      <c r="C115" s="237" t="s">
        <v>601</v>
      </c>
      <c r="D115" s="249" t="s">
        <v>192</v>
      </c>
      <c r="E115" s="243">
        <v>215</v>
      </c>
      <c r="F115" s="243">
        <v>194</v>
      </c>
      <c r="G115" s="243">
        <v>158</v>
      </c>
      <c r="H115" s="237">
        <v>62</v>
      </c>
      <c r="I115" s="237">
        <v>121</v>
      </c>
      <c r="J115" s="240">
        <v>1.1850000000000001</v>
      </c>
      <c r="K115" s="241" t="s">
        <v>869</v>
      </c>
      <c r="L115" s="478">
        <v>2435.66</v>
      </c>
      <c r="M115" s="250" t="s">
        <v>193</v>
      </c>
      <c r="N115" s="870" t="s">
        <v>200</v>
      </c>
      <c r="O115" s="232"/>
      <c r="P115" s="251" t="s">
        <v>685</v>
      </c>
      <c r="Q115" s="251"/>
    </row>
    <row r="116" spans="1:17" s="282" customFormat="1">
      <c r="A116" s="237">
        <v>29</v>
      </c>
      <c r="B116" s="237" t="s">
        <v>92</v>
      </c>
      <c r="C116" s="237" t="s">
        <v>600</v>
      </c>
      <c r="D116" s="249" t="s">
        <v>192</v>
      </c>
      <c r="E116" s="243">
        <v>215</v>
      </c>
      <c r="F116" s="243">
        <v>194</v>
      </c>
      <c r="G116" s="243">
        <v>158</v>
      </c>
      <c r="H116" s="237">
        <v>62</v>
      </c>
      <c r="I116" s="237">
        <v>121</v>
      </c>
      <c r="J116" s="240">
        <v>1.1850000000000001</v>
      </c>
      <c r="K116" s="241" t="s">
        <v>869</v>
      </c>
      <c r="L116" s="478">
        <v>2139.33</v>
      </c>
      <c r="M116" s="250" t="s">
        <v>193</v>
      </c>
      <c r="N116" s="870" t="s">
        <v>200</v>
      </c>
      <c r="O116" s="232"/>
      <c r="P116" s="251" t="s">
        <v>685</v>
      </c>
      <c r="Q116" s="251"/>
    </row>
    <row r="117" spans="1:17" s="282" customFormat="1">
      <c r="A117" s="237">
        <v>30</v>
      </c>
      <c r="B117" s="237" t="s">
        <v>775</v>
      </c>
      <c r="C117" s="237" t="s">
        <v>756</v>
      </c>
      <c r="D117" s="249" t="s">
        <v>192</v>
      </c>
      <c r="E117" s="243">
        <v>220</v>
      </c>
      <c r="F117" s="243">
        <v>199</v>
      </c>
      <c r="G117" s="243">
        <v>158</v>
      </c>
      <c r="H117" s="237">
        <v>62</v>
      </c>
      <c r="I117" s="237">
        <v>121</v>
      </c>
      <c r="J117" s="240">
        <v>1.1850000000000001</v>
      </c>
      <c r="K117" s="241" t="s">
        <v>869</v>
      </c>
      <c r="L117" s="478">
        <v>2359.85</v>
      </c>
      <c r="M117" s="250" t="s">
        <v>193</v>
      </c>
      <c r="N117" s="870" t="s">
        <v>200</v>
      </c>
      <c r="O117" s="232"/>
      <c r="P117" s="251" t="s">
        <v>685</v>
      </c>
      <c r="Q117" s="251"/>
    </row>
    <row r="118" spans="1:17" s="282" customFormat="1">
      <c r="A118" s="237">
        <v>31</v>
      </c>
      <c r="B118" s="237" t="s">
        <v>839</v>
      </c>
      <c r="C118" s="237" t="s">
        <v>841</v>
      </c>
      <c r="D118" s="249" t="s">
        <v>192</v>
      </c>
      <c r="E118" s="243">
        <v>220</v>
      </c>
      <c r="F118" s="243">
        <v>194</v>
      </c>
      <c r="G118" s="243">
        <v>158</v>
      </c>
      <c r="H118" s="237">
        <v>62</v>
      </c>
      <c r="I118" s="237">
        <v>121</v>
      </c>
      <c r="J118" s="240">
        <v>1.1850000000000001</v>
      </c>
      <c r="K118" s="241" t="s">
        <v>869</v>
      </c>
      <c r="L118" s="478">
        <v>2784.32</v>
      </c>
      <c r="M118" s="250" t="s">
        <v>193</v>
      </c>
      <c r="N118" s="870" t="s">
        <v>200</v>
      </c>
      <c r="O118" s="232"/>
      <c r="P118" s="251" t="s">
        <v>685</v>
      </c>
      <c r="Q118" s="251"/>
    </row>
    <row r="119" spans="1:17" s="282" customFormat="1">
      <c r="A119" s="237">
        <v>32</v>
      </c>
      <c r="B119" s="237" t="s">
        <v>840</v>
      </c>
      <c r="C119" s="237" t="s">
        <v>842</v>
      </c>
      <c r="D119" s="249" t="s">
        <v>192</v>
      </c>
      <c r="E119" s="243">
        <v>220</v>
      </c>
      <c r="F119" s="243">
        <v>199</v>
      </c>
      <c r="G119" s="243">
        <v>158</v>
      </c>
      <c r="H119" s="237">
        <v>62</v>
      </c>
      <c r="I119" s="237">
        <v>121</v>
      </c>
      <c r="J119" s="240">
        <v>1.1850000000000001</v>
      </c>
      <c r="K119" s="241" t="s">
        <v>869</v>
      </c>
      <c r="L119" s="478">
        <v>2487.0100000000002</v>
      </c>
      <c r="M119" s="250" t="s">
        <v>193</v>
      </c>
      <c r="N119" s="870" t="s">
        <v>200</v>
      </c>
      <c r="P119" s="251" t="s">
        <v>685</v>
      </c>
      <c r="Q119" s="251"/>
    </row>
    <row r="120" spans="1:17">
      <c r="A120" s="237"/>
      <c r="B120" s="237"/>
      <c r="C120" s="237"/>
      <c r="D120" s="249" t="s">
        <v>192</v>
      </c>
      <c r="E120" s="243"/>
      <c r="F120" s="243"/>
      <c r="G120" s="243"/>
      <c r="H120" s="237"/>
      <c r="I120" s="237"/>
      <c r="J120" s="240"/>
      <c r="K120" s="241" t="s">
        <v>869</v>
      </c>
      <c r="L120" s="478"/>
      <c r="M120" s="250" t="s">
        <v>193</v>
      </c>
      <c r="N120" s="870" t="s">
        <v>200</v>
      </c>
      <c r="P120" s="251"/>
      <c r="Q120" s="251"/>
    </row>
    <row r="121" spans="1:17">
      <c r="A121" s="237"/>
      <c r="B121" s="237"/>
      <c r="C121" s="237"/>
      <c r="D121" s="249" t="s">
        <v>192</v>
      </c>
      <c r="E121" s="243"/>
      <c r="F121" s="243"/>
      <c r="G121" s="243"/>
      <c r="H121" s="237"/>
      <c r="I121" s="237"/>
      <c r="J121" s="240"/>
      <c r="K121" s="241" t="s">
        <v>869</v>
      </c>
      <c r="L121" s="478"/>
      <c r="M121" s="250" t="s">
        <v>193</v>
      </c>
      <c r="N121" s="870" t="s">
        <v>200</v>
      </c>
      <c r="P121" s="251"/>
      <c r="Q121" s="251"/>
    </row>
    <row r="122" spans="1:17">
      <c r="A122" s="237"/>
      <c r="B122" s="237"/>
      <c r="C122" s="237"/>
      <c r="D122" s="249" t="s">
        <v>192</v>
      </c>
      <c r="E122" s="243"/>
      <c r="F122" s="243"/>
      <c r="G122" s="243"/>
      <c r="H122" s="237"/>
      <c r="I122" s="237"/>
      <c r="J122" s="240"/>
      <c r="K122" s="241" t="s">
        <v>869</v>
      </c>
      <c r="L122" s="478"/>
      <c r="M122" s="250" t="s">
        <v>193</v>
      </c>
      <c r="N122" s="870" t="s">
        <v>200</v>
      </c>
      <c r="O122" s="232"/>
      <c r="P122" s="251"/>
      <c r="Q122" s="251"/>
    </row>
    <row r="123" spans="1:17">
      <c r="A123" s="237"/>
      <c r="B123" s="237"/>
      <c r="C123" s="237"/>
      <c r="D123" s="249" t="s">
        <v>192</v>
      </c>
      <c r="E123" s="243"/>
      <c r="F123" s="243"/>
      <c r="G123" s="243"/>
      <c r="H123" s="237"/>
      <c r="I123" s="237"/>
      <c r="J123" s="240"/>
      <c r="K123" s="241" t="s">
        <v>869</v>
      </c>
      <c r="L123" s="478"/>
      <c r="M123" s="250" t="s">
        <v>193</v>
      </c>
      <c r="N123" s="870" t="s">
        <v>200</v>
      </c>
      <c r="O123" s="232"/>
      <c r="P123" s="251"/>
      <c r="Q123" s="251"/>
    </row>
    <row r="124" spans="1:17">
      <c r="A124" s="237"/>
      <c r="B124" s="237"/>
      <c r="C124" s="237"/>
      <c r="D124" s="249" t="s">
        <v>192</v>
      </c>
      <c r="E124" s="243"/>
      <c r="F124" s="243"/>
      <c r="G124" s="243"/>
      <c r="H124" s="237"/>
      <c r="I124" s="237"/>
      <c r="J124" s="240"/>
      <c r="K124" s="241" t="s">
        <v>869</v>
      </c>
      <c r="L124" s="478"/>
      <c r="M124" s="250" t="s">
        <v>193</v>
      </c>
      <c r="N124" s="870" t="s">
        <v>200</v>
      </c>
      <c r="O124" s="232"/>
      <c r="P124" s="251"/>
      <c r="Q124" s="251"/>
    </row>
    <row r="125" spans="1:17">
      <c r="A125" s="237"/>
      <c r="B125" s="237"/>
      <c r="C125" s="237"/>
      <c r="D125" s="249" t="s">
        <v>192</v>
      </c>
      <c r="E125" s="243"/>
      <c r="F125" s="243"/>
      <c r="G125" s="243"/>
      <c r="H125" s="237"/>
      <c r="I125" s="237"/>
      <c r="J125" s="240"/>
      <c r="K125" s="241" t="s">
        <v>869</v>
      </c>
      <c r="L125" s="478"/>
      <c r="M125" s="250" t="s">
        <v>193</v>
      </c>
      <c r="N125" s="870" t="s">
        <v>200</v>
      </c>
      <c r="O125" s="232"/>
      <c r="P125" s="251"/>
      <c r="Q125" s="251"/>
    </row>
    <row r="126" spans="1:17">
      <c r="A126" s="237"/>
      <c r="B126" s="237"/>
      <c r="C126" s="237"/>
      <c r="D126" s="249" t="s">
        <v>192</v>
      </c>
      <c r="E126" s="243"/>
      <c r="F126" s="243"/>
      <c r="G126" s="243"/>
      <c r="H126" s="237"/>
      <c r="I126" s="237"/>
      <c r="J126" s="240"/>
      <c r="K126" s="241" t="s">
        <v>869</v>
      </c>
      <c r="L126" s="478"/>
      <c r="M126" s="250" t="s">
        <v>193</v>
      </c>
      <c r="N126" s="870" t="s">
        <v>200</v>
      </c>
      <c r="P126" s="251"/>
      <c r="Q126" s="251"/>
    </row>
    <row r="127" spans="1:17">
      <c r="A127" s="237"/>
      <c r="B127" s="237"/>
      <c r="C127" s="237"/>
      <c r="D127" s="249" t="s">
        <v>192</v>
      </c>
      <c r="E127" s="243"/>
      <c r="F127" s="243"/>
      <c r="G127" s="243"/>
      <c r="H127" s="237"/>
      <c r="I127" s="237"/>
      <c r="J127" s="240"/>
      <c r="K127" s="241" t="s">
        <v>869</v>
      </c>
      <c r="L127" s="478"/>
      <c r="M127" s="250" t="s">
        <v>193</v>
      </c>
      <c r="N127" s="870" t="s">
        <v>200</v>
      </c>
      <c r="P127" s="251"/>
      <c r="Q127" s="251"/>
    </row>
    <row r="128" spans="1:17">
      <c r="A128" s="237"/>
      <c r="B128" s="237"/>
      <c r="C128" s="237"/>
      <c r="D128" s="249" t="s">
        <v>192</v>
      </c>
      <c r="E128" s="243"/>
      <c r="F128" s="243"/>
      <c r="G128" s="243"/>
      <c r="H128" s="237"/>
      <c r="I128" s="237"/>
      <c r="J128" s="240"/>
      <c r="K128" s="241" t="s">
        <v>869</v>
      </c>
      <c r="L128" s="478"/>
      <c r="M128" s="250" t="s">
        <v>193</v>
      </c>
      <c r="N128" s="870" t="s">
        <v>200</v>
      </c>
      <c r="O128" s="232"/>
      <c r="P128" s="251"/>
      <c r="Q128" s="251"/>
    </row>
    <row r="129" spans="1:17">
      <c r="A129" s="237"/>
      <c r="B129" s="237"/>
      <c r="C129" s="237"/>
      <c r="D129" s="249" t="s">
        <v>192</v>
      </c>
      <c r="E129" s="243"/>
      <c r="F129" s="243"/>
      <c r="G129" s="243"/>
      <c r="H129" s="237"/>
      <c r="I129" s="237"/>
      <c r="J129" s="240"/>
      <c r="K129" s="241" t="s">
        <v>869</v>
      </c>
      <c r="L129" s="478"/>
      <c r="M129" s="250" t="s">
        <v>193</v>
      </c>
      <c r="N129" s="870" t="s">
        <v>200</v>
      </c>
      <c r="P129" s="251"/>
      <c r="Q129" s="251"/>
    </row>
    <row r="130" spans="1:17" s="282" customFormat="1">
      <c r="A130" s="237">
        <v>1</v>
      </c>
      <c r="B130" s="237" t="s">
        <v>364</v>
      </c>
      <c r="C130" s="237" t="s">
        <v>365</v>
      </c>
      <c r="D130" s="249" t="s">
        <v>192</v>
      </c>
      <c r="E130" s="243">
        <v>267</v>
      </c>
      <c r="F130" s="243">
        <v>242</v>
      </c>
      <c r="G130" s="243">
        <v>160</v>
      </c>
      <c r="H130" s="237">
        <v>71</v>
      </c>
      <c r="I130" s="237">
        <v>131</v>
      </c>
      <c r="J130" s="240">
        <v>1.488</v>
      </c>
      <c r="K130" s="241" t="s">
        <v>869</v>
      </c>
      <c r="L130" s="478">
        <v>2302.7199999999998</v>
      </c>
      <c r="M130" s="250" t="s">
        <v>193</v>
      </c>
      <c r="N130" s="870" t="s">
        <v>200</v>
      </c>
      <c r="O130" s="232"/>
      <c r="P130" s="251" t="s">
        <v>684</v>
      </c>
      <c r="Q130" s="251"/>
    </row>
    <row r="131" spans="1:17" s="282" customFormat="1">
      <c r="A131" s="237">
        <v>2</v>
      </c>
      <c r="B131" s="237" t="s">
        <v>34</v>
      </c>
      <c r="C131" s="237" t="s">
        <v>38</v>
      </c>
      <c r="D131" s="249" t="s">
        <v>192</v>
      </c>
      <c r="E131" s="243">
        <v>267</v>
      </c>
      <c r="F131" s="243">
        <v>242</v>
      </c>
      <c r="G131" s="243">
        <v>160</v>
      </c>
      <c r="H131" s="237">
        <v>71</v>
      </c>
      <c r="I131" s="237">
        <v>131</v>
      </c>
      <c r="J131" s="240">
        <v>1.488</v>
      </c>
      <c r="K131" s="241" t="s">
        <v>869</v>
      </c>
      <c r="L131" s="478">
        <v>2344.4699999999998</v>
      </c>
      <c r="M131" s="250" t="s">
        <v>193</v>
      </c>
      <c r="N131" s="870" t="s">
        <v>200</v>
      </c>
      <c r="P131" s="251" t="s">
        <v>684</v>
      </c>
      <c r="Q131" s="251"/>
    </row>
    <row r="132" spans="1:17" s="282" customFormat="1">
      <c r="A132" s="237">
        <v>3</v>
      </c>
      <c r="B132" s="237" t="s">
        <v>408</v>
      </c>
      <c r="C132" s="237" t="s">
        <v>409</v>
      </c>
      <c r="D132" s="249" t="s">
        <v>192</v>
      </c>
      <c r="E132" s="243">
        <v>267</v>
      </c>
      <c r="F132" s="243">
        <v>242</v>
      </c>
      <c r="G132" s="243">
        <v>160</v>
      </c>
      <c r="H132" s="237">
        <v>71</v>
      </c>
      <c r="I132" s="237">
        <v>131</v>
      </c>
      <c r="J132" s="240">
        <v>1.488</v>
      </c>
      <c r="K132" s="241" t="s">
        <v>869</v>
      </c>
      <c r="L132" s="478">
        <v>2531</v>
      </c>
      <c r="M132" s="250" t="s">
        <v>193</v>
      </c>
      <c r="N132" s="870" t="s">
        <v>200</v>
      </c>
      <c r="O132" s="232"/>
      <c r="P132" s="251" t="s">
        <v>684</v>
      </c>
      <c r="Q132" s="251"/>
    </row>
    <row r="133" spans="1:17" s="282" customFormat="1">
      <c r="A133" s="237">
        <v>4</v>
      </c>
      <c r="B133" s="237" t="s">
        <v>27</v>
      </c>
      <c r="C133" s="237" t="s">
        <v>31</v>
      </c>
      <c r="D133" s="249" t="s">
        <v>192</v>
      </c>
      <c r="E133" s="243">
        <v>267</v>
      </c>
      <c r="F133" s="243">
        <v>242</v>
      </c>
      <c r="G133" s="243">
        <v>160</v>
      </c>
      <c r="H133" s="237">
        <v>71</v>
      </c>
      <c r="I133" s="237">
        <v>131</v>
      </c>
      <c r="J133" s="240">
        <v>1.488</v>
      </c>
      <c r="K133" s="241" t="s">
        <v>869</v>
      </c>
      <c r="L133" s="478">
        <v>2662.91</v>
      </c>
      <c r="M133" s="250" t="s">
        <v>193</v>
      </c>
      <c r="N133" s="870" t="s">
        <v>200</v>
      </c>
      <c r="O133" s="232"/>
      <c r="P133" s="251" t="s">
        <v>684</v>
      </c>
      <c r="Q133" s="251"/>
    </row>
    <row r="134" spans="1:17" s="282" customFormat="1">
      <c r="A134" s="237">
        <v>5</v>
      </c>
      <c r="B134" s="237" t="s">
        <v>28</v>
      </c>
      <c r="C134" s="237" t="s">
        <v>39</v>
      </c>
      <c r="D134" s="249" t="s">
        <v>192</v>
      </c>
      <c r="E134" s="243">
        <v>267</v>
      </c>
      <c r="F134" s="243">
        <v>242</v>
      </c>
      <c r="G134" s="243">
        <v>160</v>
      </c>
      <c r="H134" s="237">
        <v>71</v>
      </c>
      <c r="I134" s="237">
        <v>131</v>
      </c>
      <c r="J134" s="240">
        <v>1.488</v>
      </c>
      <c r="K134" s="241" t="s">
        <v>869</v>
      </c>
      <c r="L134" s="478">
        <v>2671.97</v>
      </c>
      <c r="M134" s="250" t="s">
        <v>193</v>
      </c>
      <c r="N134" s="870" t="s">
        <v>200</v>
      </c>
      <c r="O134" s="232"/>
      <c r="P134" s="251" t="s">
        <v>684</v>
      </c>
      <c r="Q134" s="251"/>
    </row>
    <row r="135" spans="1:17" s="282" customFormat="1">
      <c r="A135" s="237">
        <v>6</v>
      </c>
      <c r="B135" s="237" t="s">
        <v>504</v>
      </c>
      <c r="C135" s="237" t="s">
        <v>505</v>
      </c>
      <c r="D135" s="249" t="s">
        <v>192</v>
      </c>
      <c r="E135" s="243">
        <v>262</v>
      </c>
      <c r="F135" s="243">
        <v>237</v>
      </c>
      <c r="G135" s="243">
        <v>160</v>
      </c>
      <c r="H135" s="237">
        <v>71</v>
      </c>
      <c r="I135" s="237">
        <v>131</v>
      </c>
      <c r="J135" s="240">
        <v>1.488</v>
      </c>
      <c r="K135" s="241" t="s">
        <v>869</v>
      </c>
      <c r="L135" s="478">
        <v>2244.61</v>
      </c>
      <c r="M135" s="250" t="s">
        <v>193</v>
      </c>
      <c r="N135" s="870" t="s">
        <v>200</v>
      </c>
      <c r="O135" s="232"/>
      <c r="P135" s="251" t="s">
        <v>685</v>
      </c>
      <c r="Q135" s="251"/>
    </row>
    <row r="136" spans="1:17" s="282" customFormat="1">
      <c r="A136" s="237">
        <v>7</v>
      </c>
      <c r="B136" s="237" t="s">
        <v>506</v>
      </c>
      <c r="C136" s="237" t="s">
        <v>507</v>
      </c>
      <c r="D136" s="249" t="s">
        <v>192</v>
      </c>
      <c r="E136" s="243">
        <v>262</v>
      </c>
      <c r="F136" s="243">
        <v>237</v>
      </c>
      <c r="G136" s="243">
        <v>160</v>
      </c>
      <c r="H136" s="237">
        <v>71</v>
      </c>
      <c r="I136" s="237">
        <v>131</v>
      </c>
      <c r="J136" s="240">
        <v>1.488</v>
      </c>
      <c r="K136" s="241" t="s">
        <v>869</v>
      </c>
      <c r="L136" s="478">
        <v>2588.89</v>
      </c>
      <c r="M136" s="250" t="s">
        <v>193</v>
      </c>
      <c r="N136" s="870" t="s">
        <v>200</v>
      </c>
      <c r="O136" s="232"/>
      <c r="P136" s="251" t="s">
        <v>685</v>
      </c>
      <c r="Q136" s="251"/>
    </row>
    <row r="137" spans="1:17" s="282" customFormat="1">
      <c r="A137" s="237">
        <v>8</v>
      </c>
      <c r="B137" s="237" t="s">
        <v>508</v>
      </c>
      <c r="C137" s="237" t="s">
        <v>509</v>
      </c>
      <c r="D137" s="249" t="s">
        <v>192</v>
      </c>
      <c r="E137" s="243">
        <v>262</v>
      </c>
      <c r="F137" s="243">
        <v>237</v>
      </c>
      <c r="G137" s="243">
        <v>160</v>
      </c>
      <c r="H137" s="237">
        <v>71</v>
      </c>
      <c r="I137" s="237">
        <v>131</v>
      </c>
      <c r="J137" s="240">
        <v>1.488</v>
      </c>
      <c r="K137" s="241" t="s">
        <v>869</v>
      </c>
      <c r="L137" s="478">
        <v>2450.15</v>
      </c>
      <c r="M137" s="250" t="s">
        <v>193</v>
      </c>
      <c r="N137" s="870" t="s">
        <v>200</v>
      </c>
      <c r="O137" s="232"/>
      <c r="P137" s="251" t="s">
        <v>685</v>
      </c>
      <c r="Q137" s="251"/>
    </row>
    <row r="138" spans="1:17" s="282" customFormat="1">
      <c r="A138" s="237">
        <v>9</v>
      </c>
      <c r="B138" s="237" t="s">
        <v>510</v>
      </c>
      <c r="C138" s="237" t="s">
        <v>511</v>
      </c>
      <c r="D138" s="249" t="s">
        <v>192</v>
      </c>
      <c r="E138" s="243">
        <v>262</v>
      </c>
      <c r="F138" s="243">
        <v>237</v>
      </c>
      <c r="G138" s="243">
        <v>160</v>
      </c>
      <c r="H138" s="237">
        <v>71</v>
      </c>
      <c r="I138" s="237">
        <v>131</v>
      </c>
      <c r="J138" s="240">
        <v>1.488</v>
      </c>
      <c r="K138" s="241" t="s">
        <v>869</v>
      </c>
      <c r="L138" s="478">
        <v>2565.8200000000002</v>
      </c>
      <c r="M138" s="250" t="s">
        <v>193</v>
      </c>
      <c r="N138" s="870" t="s">
        <v>200</v>
      </c>
      <c r="O138" s="232"/>
      <c r="P138" s="251" t="s">
        <v>685</v>
      </c>
      <c r="Q138" s="251"/>
    </row>
    <row r="139" spans="1:17" s="282" customFormat="1">
      <c r="A139" s="237">
        <v>10</v>
      </c>
      <c r="B139" s="237" t="s">
        <v>512</v>
      </c>
      <c r="C139" s="237" t="s">
        <v>513</v>
      </c>
      <c r="D139" s="249" t="s">
        <v>192</v>
      </c>
      <c r="E139" s="243">
        <v>262</v>
      </c>
      <c r="F139" s="243">
        <v>237</v>
      </c>
      <c r="G139" s="243">
        <v>160</v>
      </c>
      <c r="H139" s="237">
        <v>71</v>
      </c>
      <c r="I139" s="237">
        <v>131</v>
      </c>
      <c r="J139" s="240">
        <v>1.488</v>
      </c>
      <c r="K139" s="241" t="s">
        <v>869</v>
      </c>
      <c r="L139" s="478">
        <v>2485.34</v>
      </c>
      <c r="M139" s="250" t="s">
        <v>193</v>
      </c>
      <c r="N139" s="870" t="s">
        <v>200</v>
      </c>
      <c r="O139" s="232"/>
      <c r="P139" s="251" t="s">
        <v>685</v>
      </c>
      <c r="Q139" s="251"/>
    </row>
    <row r="140" spans="1:17" s="282" customFormat="1">
      <c r="A140" s="237">
        <v>11</v>
      </c>
      <c r="B140" s="237" t="s">
        <v>747</v>
      </c>
      <c r="C140" s="237" t="s">
        <v>730</v>
      </c>
      <c r="D140" s="249" t="s">
        <v>192</v>
      </c>
      <c r="E140" s="243">
        <v>272</v>
      </c>
      <c r="F140" s="243">
        <v>247</v>
      </c>
      <c r="G140" s="243">
        <v>160</v>
      </c>
      <c r="H140" s="237">
        <v>71</v>
      </c>
      <c r="I140" s="237">
        <v>131</v>
      </c>
      <c r="J140" s="240">
        <v>1.488</v>
      </c>
      <c r="K140" s="241" t="s">
        <v>869</v>
      </c>
      <c r="L140" s="478">
        <v>2673.77</v>
      </c>
      <c r="M140" s="250" t="s">
        <v>193</v>
      </c>
      <c r="N140" s="870" t="s">
        <v>200</v>
      </c>
      <c r="O140" s="232"/>
      <c r="P140" s="251" t="s">
        <v>684</v>
      </c>
      <c r="Q140" s="251"/>
    </row>
    <row r="141" spans="1:17" s="282" customFormat="1">
      <c r="A141" s="237">
        <v>12</v>
      </c>
      <c r="B141" s="237" t="s">
        <v>821</v>
      </c>
      <c r="C141" s="237" t="s">
        <v>829</v>
      </c>
      <c r="D141" s="249" t="s">
        <v>192</v>
      </c>
      <c r="E141" s="243">
        <v>272</v>
      </c>
      <c r="F141" s="243">
        <v>247</v>
      </c>
      <c r="G141" s="243">
        <v>160</v>
      </c>
      <c r="H141" s="237">
        <v>71</v>
      </c>
      <c r="I141" s="237">
        <v>131</v>
      </c>
      <c r="J141" s="240">
        <v>1.488</v>
      </c>
      <c r="K141" s="241" t="s">
        <v>869</v>
      </c>
      <c r="L141" s="478">
        <v>2715.52</v>
      </c>
      <c r="M141" s="250" t="s">
        <v>193</v>
      </c>
      <c r="N141" s="870" t="s">
        <v>200</v>
      </c>
      <c r="O141" s="232"/>
      <c r="P141" s="251" t="s">
        <v>684</v>
      </c>
      <c r="Q141" s="251"/>
    </row>
    <row r="142" spans="1:17" s="282" customFormat="1">
      <c r="A142" s="237">
        <v>13</v>
      </c>
      <c r="B142" s="237" t="s">
        <v>823</v>
      </c>
      <c r="C142" s="237" t="s">
        <v>830</v>
      </c>
      <c r="D142" s="249" t="s">
        <v>192</v>
      </c>
      <c r="E142" s="243">
        <v>272</v>
      </c>
      <c r="F142" s="243">
        <v>247</v>
      </c>
      <c r="G142" s="243">
        <v>160</v>
      </c>
      <c r="H142" s="237">
        <v>71</v>
      </c>
      <c r="I142" s="237">
        <v>131</v>
      </c>
      <c r="J142" s="240">
        <v>1.488</v>
      </c>
      <c r="K142" s="241" t="s">
        <v>869</v>
      </c>
      <c r="L142" s="478">
        <v>3034.24</v>
      </c>
      <c r="M142" s="250" t="s">
        <v>193</v>
      </c>
      <c r="N142" s="870" t="s">
        <v>200</v>
      </c>
      <c r="O142" s="232"/>
      <c r="P142" s="251" t="s">
        <v>684</v>
      </c>
      <c r="Q142" s="251"/>
    </row>
    <row r="143" spans="1:17" s="282" customFormat="1">
      <c r="A143" s="237">
        <v>14</v>
      </c>
      <c r="B143" s="237" t="s">
        <v>822</v>
      </c>
      <c r="C143" s="237" t="s">
        <v>831</v>
      </c>
      <c r="D143" s="249" t="s">
        <v>192</v>
      </c>
      <c r="E143" s="243">
        <v>272</v>
      </c>
      <c r="F143" s="243">
        <v>247</v>
      </c>
      <c r="G143" s="243">
        <v>160</v>
      </c>
      <c r="H143" s="237">
        <v>71</v>
      </c>
      <c r="I143" s="237">
        <v>131</v>
      </c>
      <c r="J143" s="240">
        <v>1.488</v>
      </c>
      <c r="K143" s="241" t="s">
        <v>869</v>
      </c>
      <c r="L143" s="478">
        <v>3043.29</v>
      </c>
      <c r="M143" s="250" t="s">
        <v>193</v>
      </c>
      <c r="N143" s="870" t="s">
        <v>200</v>
      </c>
      <c r="O143" s="232"/>
      <c r="P143" s="251" t="s">
        <v>684</v>
      </c>
      <c r="Q143" s="251"/>
    </row>
    <row r="144" spans="1:17" s="282" customFormat="1">
      <c r="A144" s="237">
        <v>15</v>
      </c>
      <c r="B144" s="237" t="s">
        <v>717</v>
      </c>
      <c r="C144" s="237" t="s">
        <v>727</v>
      </c>
      <c r="D144" s="249" t="s">
        <v>192</v>
      </c>
      <c r="E144" s="243">
        <v>267</v>
      </c>
      <c r="F144" s="243">
        <v>247</v>
      </c>
      <c r="G144" s="243">
        <v>160</v>
      </c>
      <c r="H144" s="237">
        <v>71</v>
      </c>
      <c r="I144" s="237">
        <v>131</v>
      </c>
      <c r="J144" s="240">
        <v>1.488</v>
      </c>
      <c r="K144" s="241" t="s">
        <v>869</v>
      </c>
      <c r="L144" s="478">
        <v>2627.86</v>
      </c>
      <c r="M144" s="250" t="s">
        <v>193</v>
      </c>
      <c r="N144" s="870" t="s">
        <v>200</v>
      </c>
      <c r="O144" s="232"/>
      <c r="P144" s="251" t="s">
        <v>685</v>
      </c>
      <c r="Q144" s="251"/>
    </row>
    <row r="145" spans="1:17" s="277" customFormat="1">
      <c r="A145" s="237">
        <v>16</v>
      </c>
      <c r="B145" s="237" t="s">
        <v>728</v>
      </c>
      <c r="C145" s="237" t="s">
        <v>729</v>
      </c>
      <c r="D145" s="249" t="s">
        <v>192</v>
      </c>
      <c r="E145" s="243">
        <v>267</v>
      </c>
      <c r="F145" s="243">
        <v>242</v>
      </c>
      <c r="G145" s="243">
        <v>160</v>
      </c>
      <c r="H145" s="237">
        <v>71</v>
      </c>
      <c r="I145" s="237">
        <v>131</v>
      </c>
      <c r="J145" s="240">
        <v>1.488</v>
      </c>
      <c r="K145" s="241" t="s">
        <v>869</v>
      </c>
      <c r="L145" s="478">
        <v>2832.84</v>
      </c>
      <c r="M145" s="250" t="s">
        <v>193</v>
      </c>
      <c r="N145" s="870" t="s">
        <v>200</v>
      </c>
      <c r="O145" s="232"/>
      <c r="P145" s="251" t="s">
        <v>685</v>
      </c>
      <c r="Q145" s="251"/>
    </row>
    <row r="146" spans="1:17" s="277" customFormat="1">
      <c r="A146" s="237">
        <v>17</v>
      </c>
      <c r="B146" s="237" t="s">
        <v>856</v>
      </c>
      <c r="C146" s="237" t="s">
        <v>859</v>
      </c>
      <c r="D146" s="249" t="s">
        <v>192</v>
      </c>
      <c r="E146" s="243">
        <v>272</v>
      </c>
      <c r="F146" s="243">
        <v>247</v>
      </c>
      <c r="G146" s="243">
        <v>160</v>
      </c>
      <c r="H146" s="237">
        <v>71</v>
      </c>
      <c r="I146" s="237">
        <v>131</v>
      </c>
      <c r="J146" s="240">
        <v>1.488</v>
      </c>
      <c r="K146" s="241" t="s">
        <v>869</v>
      </c>
      <c r="L146" s="478">
        <v>2901.55</v>
      </c>
      <c r="M146" s="250" t="s">
        <v>193</v>
      </c>
      <c r="N146" s="870" t="s">
        <v>200</v>
      </c>
      <c r="O146" s="232"/>
      <c r="P146" s="251" t="s">
        <v>684</v>
      </c>
      <c r="Q146" s="251"/>
    </row>
    <row r="147" spans="1:17" s="277" customFormat="1">
      <c r="A147" s="237">
        <v>18</v>
      </c>
      <c r="B147" s="237" t="s">
        <v>804</v>
      </c>
      <c r="C147" s="237" t="s">
        <v>791</v>
      </c>
      <c r="D147" s="249" t="s">
        <v>192</v>
      </c>
      <c r="E147" s="243">
        <v>267</v>
      </c>
      <c r="F147" s="243">
        <v>242</v>
      </c>
      <c r="G147" s="243">
        <v>160</v>
      </c>
      <c r="H147" s="237">
        <v>71</v>
      </c>
      <c r="I147" s="237">
        <v>131</v>
      </c>
      <c r="J147" s="240">
        <v>1.488</v>
      </c>
      <c r="K147" s="241" t="s">
        <v>869</v>
      </c>
      <c r="L147" s="478">
        <v>2972.41</v>
      </c>
      <c r="M147" s="250" t="s">
        <v>193</v>
      </c>
      <c r="N147" s="870" t="s">
        <v>200</v>
      </c>
      <c r="O147" s="232"/>
      <c r="P147" s="251" t="s">
        <v>685</v>
      </c>
      <c r="Q147" s="251"/>
    </row>
    <row r="148" spans="1:17" s="277" customFormat="1">
      <c r="A148" s="237">
        <v>19</v>
      </c>
      <c r="B148" s="237" t="s">
        <v>813</v>
      </c>
      <c r="C148" s="237" t="s">
        <v>814</v>
      </c>
      <c r="D148" s="249" t="s">
        <v>192</v>
      </c>
      <c r="E148" s="243">
        <v>267</v>
      </c>
      <c r="F148" s="243">
        <v>247</v>
      </c>
      <c r="G148" s="243">
        <v>160</v>
      </c>
      <c r="H148" s="237">
        <v>71</v>
      </c>
      <c r="I148" s="237">
        <v>131</v>
      </c>
      <c r="J148" s="240">
        <v>1.488</v>
      </c>
      <c r="K148" s="241" t="s">
        <v>869</v>
      </c>
      <c r="L148" s="478">
        <v>2669.61</v>
      </c>
      <c r="M148" s="250" t="s">
        <v>193</v>
      </c>
      <c r="N148" s="870" t="s">
        <v>200</v>
      </c>
      <c r="O148" s="282"/>
      <c r="P148" s="251" t="s">
        <v>685</v>
      </c>
      <c r="Q148" s="251"/>
    </row>
    <row r="149" spans="1:17" s="277" customFormat="1">
      <c r="A149" s="237">
        <v>20</v>
      </c>
      <c r="B149" s="237" t="s">
        <v>809</v>
      </c>
      <c r="C149" s="237" t="s">
        <v>796</v>
      </c>
      <c r="D149" s="249" t="s">
        <v>192</v>
      </c>
      <c r="E149" s="243">
        <v>267</v>
      </c>
      <c r="F149" s="243">
        <v>242</v>
      </c>
      <c r="G149" s="243">
        <v>160</v>
      </c>
      <c r="H149" s="237">
        <v>71</v>
      </c>
      <c r="I149" s="237">
        <v>131</v>
      </c>
      <c r="J149" s="240">
        <v>1.488</v>
      </c>
      <c r="K149" s="241" t="s">
        <v>869</v>
      </c>
      <c r="L149" s="478">
        <v>2949.34</v>
      </c>
      <c r="M149" s="250" t="s">
        <v>193</v>
      </c>
      <c r="N149" s="870" t="s">
        <v>200</v>
      </c>
      <c r="O149" s="282"/>
      <c r="P149" s="251" t="s">
        <v>685</v>
      </c>
      <c r="Q149" s="251"/>
    </row>
    <row r="150" spans="1:17" s="277" customFormat="1">
      <c r="A150" s="237">
        <v>21</v>
      </c>
      <c r="B150" s="237" t="s">
        <v>807</v>
      </c>
      <c r="C150" s="237" t="s">
        <v>794</v>
      </c>
      <c r="D150" s="249" t="s">
        <v>192</v>
      </c>
      <c r="E150" s="243">
        <v>267</v>
      </c>
      <c r="F150" s="243">
        <v>242</v>
      </c>
      <c r="G150" s="243">
        <v>160</v>
      </c>
      <c r="H150" s="237">
        <v>71</v>
      </c>
      <c r="I150" s="237">
        <v>131</v>
      </c>
      <c r="J150" s="240">
        <v>1.488</v>
      </c>
      <c r="K150" s="241" t="s">
        <v>869</v>
      </c>
      <c r="L150" s="478">
        <v>2868.86</v>
      </c>
      <c r="M150" s="250" t="s">
        <v>193</v>
      </c>
      <c r="N150" s="870" t="s">
        <v>200</v>
      </c>
      <c r="O150" s="232"/>
      <c r="P150" s="251" t="s">
        <v>685</v>
      </c>
      <c r="Q150" s="251"/>
    </row>
    <row r="151" spans="1:17" s="277" customFormat="1">
      <c r="A151" s="237">
        <v>22</v>
      </c>
      <c r="B151" s="237" t="s">
        <v>594</v>
      </c>
      <c r="C151" s="237" t="s">
        <v>595</v>
      </c>
      <c r="D151" s="249" t="s">
        <v>192</v>
      </c>
      <c r="E151" s="243">
        <v>262</v>
      </c>
      <c r="F151" s="243">
        <v>237</v>
      </c>
      <c r="G151" s="243">
        <v>160</v>
      </c>
      <c r="H151" s="237">
        <v>71</v>
      </c>
      <c r="I151" s="237">
        <v>131</v>
      </c>
      <c r="J151" s="240">
        <v>1.488</v>
      </c>
      <c r="K151" s="241" t="s">
        <v>869</v>
      </c>
      <c r="L151" s="478">
        <v>2286.36</v>
      </c>
      <c r="M151" s="250" t="s">
        <v>193</v>
      </c>
      <c r="N151" s="870" t="s">
        <v>200</v>
      </c>
      <c r="O151" s="232"/>
      <c r="P151" s="251" t="s">
        <v>685</v>
      </c>
      <c r="Q151" s="251"/>
    </row>
    <row r="152" spans="1:17" s="277" customFormat="1">
      <c r="A152" s="237">
        <v>23</v>
      </c>
      <c r="B152" s="237" t="s">
        <v>596</v>
      </c>
      <c r="C152" s="237" t="s">
        <v>597</v>
      </c>
      <c r="D152" s="249" t="s">
        <v>192</v>
      </c>
      <c r="E152" s="243">
        <v>277</v>
      </c>
      <c r="F152" s="243">
        <v>250</v>
      </c>
      <c r="G152" s="243">
        <v>165</v>
      </c>
      <c r="H152" s="237">
        <v>72</v>
      </c>
      <c r="I152" s="237">
        <v>132</v>
      </c>
      <c r="J152" s="240">
        <v>1.5680000000000001</v>
      </c>
      <c r="K152" s="241" t="s">
        <v>869</v>
      </c>
      <c r="L152" s="478">
        <v>2593.11</v>
      </c>
      <c r="M152" s="250" t="s">
        <v>193</v>
      </c>
      <c r="N152" s="870" t="s">
        <v>200</v>
      </c>
      <c r="O152" s="232"/>
      <c r="P152" s="251" t="s">
        <v>685</v>
      </c>
      <c r="Q152" s="251"/>
    </row>
    <row r="153" spans="1:17" s="277" customFormat="1">
      <c r="A153" s="237">
        <v>24</v>
      </c>
      <c r="B153" s="237" t="s">
        <v>850</v>
      </c>
      <c r="C153" s="237" t="s">
        <v>853</v>
      </c>
      <c r="D153" s="249" t="s">
        <v>192</v>
      </c>
      <c r="E153" s="243">
        <v>277</v>
      </c>
      <c r="F153" s="243">
        <v>250</v>
      </c>
      <c r="G153" s="243">
        <v>165</v>
      </c>
      <c r="H153" s="237">
        <v>72</v>
      </c>
      <c r="I153" s="237">
        <v>132</v>
      </c>
      <c r="J153" s="240">
        <v>1.5680000000000001</v>
      </c>
      <c r="K153" s="241" t="s">
        <v>869</v>
      </c>
      <c r="L153" s="478">
        <v>3000.12</v>
      </c>
      <c r="M153" s="250" t="s">
        <v>193</v>
      </c>
      <c r="N153" s="870" t="s">
        <v>200</v>
      </c>
      <c r="O153" s="232"/>
      <c r="P153" s="251" t="s">
        <v>685</v>
      </c>
      <c r="Q153" s="251"/>
    </row>
    <row r="154" spans="1:17" s="277" customFormat="1">
      <c r="A154" s="237">
        <v>25</v>
      </c>
      <c r="B154" s="237" t="s">
        <v>301</v>
      </c>
      <c r="C154" s="237" t="s">
        <v>302</v>
      </c>
      <c r="D154" s="249" t="s">
        <v>192</v>
      </c>
      <c r="E154" s="243">
        <v>262</v>
      </c>
      <c r="F154" s="243">
        <v>237</v>
      </c>
      <c r="G154" s="243">
        <v>160</v>
      </c>
      <c r="H154" s="237">
        <v>71</v>
      </c>
      <c r="I154" s="237">
        <v>131</v>
      </c>
      <c r="J154" s="240">
        <v>1.488</v>
      </c>
      <c r="K154" s="241" t="s">
        <v>869</v>
      </c>
      <c r="L154" s="478">
        <v>2173.38</v>
      </c>
      <c r="M154" s="250" t="s">
        <v>193</v>
      </c>
      <c r="N154" s="870" t="s">
        <v>200</v>
      </c>
      <c r="O154" s="232"/>
      <c r="P154" s="251" t="s">
        <v>685</v>
      </c>
      <c r="Q154" s="251"/>
    </row>
    <row r="155" spans="1:17" s="277" customFormat="1">
      <c r="A155" s="237">
        <v>26</v>
      </c>
      <c r="B155" s="237" t="s">
        <v>776</v>
      </c>
      <c r="C155" s="237" t="s">
        <v>755</v>
      </c>
      <c r="D155" s="249" t="s">
        <v>192</v>
      </c>
      <c r="E155" s="243">
        <v>267</v>
      </c>
      <c r="F155" s="243">
        <v>242</v>
      </c>
      <c r="G155" s="243">
        <v>160</v>
      </c>
      <c r="H155" s="237">
        <v>71</v>
      </c>
      <c r="I155" s="237">
        <v>131</v>
      </c>
      <c r="J155" s="240">
        <v>1.488</v>
      </c>
      <c r="K155" s="241" t="s">
        <v>869</v>
      </c>
      <c r="L155" s="478">
        <v>2540.94</v>
      </c>
      <c r="M155" s="250" t="s">
        <v>193</v>
      </c>
      <c r="N155" s="870" t="s">
        <v>200</v>
      </c>
      <c r="O155" s="232"/>
      <c r="P155" s="251" t="s">
        <v>685</v>
      </c>
      <c r="Q155" s="251"/>
    </row>
    <row r="156" spans="1:17" s="277" customFormat="1">
      <c r="A156" s="237">
        <v>27</v>
      </c>
      <c r="B156" s="237" t="s">
        <v>680</v>
      </c>
      <c r="C156" s="237" t="s">
        <v>683</v>
      </c>
      <c r="D156" s="249" t="s">
        <v>192</v>
      </c>
      <c r="E156" s="243">
        <v>262</v>
      </c>
      <c r="F156" s="243">
        <v>237</v>
      </c>
      <c r="G156" s="243">
        <v>160</v>
      </c>
      <c r="H156" s="237">
        <v>71</v>
      </c>
      <c r="I156" s="237">
        <v>131</v>
      </c>
      <c r="J156" s="240">
        <v>1.488</v>
      </c>
      <c r="K156" s="241" t="s">
        <v>869</v>
      </c>
      <c r="L156" s="478">
        <v>2162.66</v>
      </c>
      <c r="M156" s="250" t="s">
        <v>193</v>
      </c>
      <c r="N156" s="870" t="s">
        <v>200</v>
      </c>
      <c r="O156" s="282"/>
      <c r="P156" s="251" t="s">
        <v>685</v>
      </c>
      <c r="Q156" s="251" t="s">
        <v>1079</v>
      </c>
    </row>
    <row r="157" spans="1:17" s="277" customFormat="1">
      <c r="A157" s="237">
        <v>28</v>
      </c>
      <c r="B157" s="237" t="s">
        <v>681</v>
      </c>
      <c r="C157" s="237" t="s">
        <v>682</v>
      </c>
      <c r="D157" s="249" t="s">
        <v>192</v>
      </c>
      <c r="E157" s="243">
        <v>262</v>
      </c>
      <c r="F157" s="243">
        <v>237</v>
      </c>
      <c r="G157" s="243">
        <v>160</v>
      </c>
      <c r="H157" s="237">
        <v>71</v>
      </c>
      <c r="I157" s="237">
        <v>131</v>
      </c>
      <c r="J157" s="240">
        <v>1.488</v>
      </c>
      <c r="K157" s="241" t="s">
        <v>869</v>
      </c>
      <c r="L157" s="478">
        <v>2162.66</v>
      </c>
      <c r="M157" s="250" t="s">
        <v>193</v>
      </c>
      <c r="N157" s="870" t="s">
        <v>200</v>
      </c>
      <c r="O157" s="282"/>
      <c r="P157" s="251" t="s">
        <v>685</v>
      </c>
      <c r="Q157" s="251" t="s">
        <v>1079</v>
      </c>
    </row>
    <row r="158" spans="1:17" s="277" customFormat="1">
      <c r="A158" s="237">
        <v>29</v>
      </c>
      <c r="B158" s="237" t="s">
        <v>311</v>
      </c>
      <c r="C158" s="237" t="s">
        <v>312</v>
      </c>
      <c r="D158" s="249" t="s">
        <v>192</v>
      </c>
      <c r="E158" s="243">
        <v>259</v>
      </c>
      <c r="F158" s="243">
        <v>239</v>
      </c>
      <c r="G158" s="243">
        <v>160</v>
      </c>
      <c r="H158" s="237">
        <v>71</v>
      </c>
      <c r="I158" s="237">
        <v>131</v>
      </c>
      <c r="J158" s="240">
        <v>1.488</v>
      </c>
      <c r="K158" s="241" t="s">
        <v>869</v>
      </c>
      <c r="L158" s="478">
        <v>0</v>
      </c>
      <c r="M158" s="250" t="s">
        <v>193</v>
      </c>
      <c r="N158" s="870" t="s">
        <v>200</v>
      </c>
      <c r="O158" s="232"/>
      <c r="P158" s="251" t="s">
        <v>685</v>
      </c>
      <c r="Q158" s="251"/>
    </row>
    <row r="159" spans="1:17" s="277" customFormat="1">
      <c r="A159" s="237">
        <v>30</v>
      </c>
      <c r="B159" s="237" t="s">
        <v>22</v>
      </c>
      <c r="C159" s="237" t="s">
        <v>23</v>
      </c>
      <c r="D159" s="249" t="s">
        <v>192</v>
      </c>
      <c r="E159" s="243">
        <v>266</v>
      </c>
      <c r="F159" s="243">
        <v>246</v>
      </c>
      <c r="G159" s="243">
        <v>160</v>
      </c>
      <c r="H159" s="237">
        <v>71</v>
      </c>
      <c r="I159" s="237">
        <v>131</v>
      </c>
      <c r="J159" s="240">
        <v>1.488</v>
      </c>
      <c r="K159" s="241" t="s">
        <v>869</v>
      </c>
      <c r="L159" s="478">
        <v>0</v>
      </c>
      <c r="M159" s="250" t="s">
        <v>193</v>
      </c>
      <c r="N159" s="870" t="s">
        <v>200</v>
      </c>
      <c r="O159" s="232"/>
      <c r="P159" s="251" t="s">
        <v>685</v>
      </c>
      <c r="Q159" s="251"/>
    </row>
    <row r="160" spans="1:17" s="282" customFormat="1">
      <c r="A160" s="237">
        <v>31</v>
      </c>
      <c r="B160" s="237" t="s">
        <v>241</v>
      </c>
      <c r="C160" s="237" t="s">
        <v>242</v>
      </c>
      <c r="D160" s="249" t="s">
        <v>192</v>
      </c>
      <c r="E160" s="243">
        <v>266</v>
      </c>
      <c r="F160" s="243">
        <v>246</v>
      </c>
      <c r="G160" s="243">
        <v>160</v>
      </c>
      <c r="H160" s="237">
        <v>71</v>
      </c>
      <c r="I160" s="237">
        <v>131</v>
      </c>
      <c r="J160" s="240">
        <v>1.488</v>
      </c>
      <c r="K160" s="241" t="s">
        <v>869</v>
      </c>
      <c r="L160" s="478">
        <v>2618.06</v>
      </c>
      <c r="M160" s="250" t="s">
        <v>193</v>
      </c>
      <c r="N160" s="870" t="s">
        <v>200</v>
      </c>
      <c r="O160" s="232"/>
      <c r="P160" s="251" t="s">
        <v>684</v>
      </c>
      <c r="Q160" s="251"/>
    </row>
    <row r="161" spans="1:17" s="282" customFormat="1">
      <c r="A161" s="237">
        <v>32</v>
      </c>
      <c r="B161" s="237" t="s">
        <v>243</v>
      </c>
      <c r="C161" s="237" t="s">
        <v>244</v>
      </c>
      <c r="D161" s="249" t="s">
        <v>192</v>
      </c>
      <c r="E161" s="243">
        <v>266</v>
      </c>
      <c r="F161" s="243">
        <v>246</v>
      </c>
      <c r="G161" s="243">
        <v>160</v>
      </c>
      <c r="H161" s="237">
        <v>71</v>
      </c>
      <c r="I161" s="237">
        <v>131</v>
      </c>
      <c r="J161" s="240">
        <v>1.488</v>
      </c>
      <c r="K161" s="241" t="s">
        <v>869</v>
      </c>
      <c r="L161" s="478">
        <v>2618.06</v>
      </c>
      <c r="M161" s="250" t="s">
        <v>193</v>
      </c>
      <c r="N161" s="870" t="s">
        <v>200</v>
      </c>
      <c r="O161" s="232"/>
      <c r="P161" s="251" t="s">
        <v>684</v>
      </c>
      <c r="Q161" s="251"/>
    </row>
    <row r="162" spans="1:17" s="277" customFormat="1">
      <c r="A162" s="237">
        <v>33</v>
      </c>
      <c r="B162" s="237" t="s">
        <v>749</v>
      </c>
      <c r="C162" s="237" t="s">
        <v>741</v>
      </c>
      <c r="D162" s="249" t="s">
        <v>192</v>
      </c>
      <c r="E162" s="243">
        <v>276</v>
      </c>
      <c r="F162" s="243">
        <v>256</v>
      </c>
      <c r="G162" s="243">
        <v>160</v>
      </c>
      <c r="H162" s="237">
        <v>71</v>
      </c>
      <c r="I162" s="237">
        <v>131</v>
      </c>
      <c r="J162" s="240">
        <v>1.488</v>
      </c>
      <c r="K162" s="241" t="s">
        <v>869</v>
      </c>
      <c r="L162" s="478">
        <v>2978.04</v>
      </c>
      <c r="M162" s="250" t="s">
        <v>193</v>
      </c>
      <c r="N162" s="870" t="s">
        <v>200</v>
      </c>
      <c r="O162" s="232"/>
      <c r="P162" s="251" t="s">
        <v>684</v>
      </c>
      <c r="Q162" s="251"/>
    </row>
    <row r="163" spans="1:17" s="277" customFormat="1">
      <c r="A163" s="237">
        <v>34</v>
      </c>
      <c r="B163" s="237" t="s">
        <v>748</v>
      </c>
      <c r="C163" s="237" t="s">
        <v>740</v>
      </c>
      <c r="D163" s="249" t="s">
        <v>192</v>
      </c>
      <c r="E163" s="243">
        <v>276</v>
      </c>
      <c r="F163" s="243">
        <v>256</v>
      </c>
      <c r="G163" s="243">
        <v>160</v>
      </c>
      <c r="H163" s="237">
        <v>71</v>
      </c>
      <c r="I163" s="237">
        <v>131</v>
      </c>
      <c r="J163" s="240">
        <v>1.488</v>
      </c>
      <c r="K163" s="241" t="s">
        <v>869</v>
      </c>
      <c r="L163" s="478">
        <v>2978.04</v>
      </c>
      <c r="M163" s="250" t="s">
        <v>193</v>
      </c>
      <c r="N163" s="870" t="s">
        <v>200</v>
      </c>
      <c r="O163" s="232"/>
      <c r="P163" s="251" t="s">
        <v>684</v>
      </c>
      <c r="Q163" s="251"/>
    </row>
    <row r="164" spans="1:17" s="282" customFormat="1">
      <c r="A164" s="237">
        <v>35</v>
      </c>
      <c r="B164" s="237" t="s">
        <v>845</v>
      </c>
      <c r="C164" s="237" t="s">
        <v>867</v>
      </c>
      <c r="D164" s="249" t="s">
        <v>192</v>
      </c>
      <c r="E164" s="243">
        <v>276</v>
      </c>
      <c r="F164" s="243">
        <v>258</v>
      </c>
      <c r="G164" s="243">
        <v>160</v>
      </c>
      <c r="H164" s="237">
        <v>71</v>
      </c>
      <c r="I164" s="237">
        <v>131</v>
      </c>
      <c r="J164" s="240">
        <v>1.488</v>
      </c>
      <c r="K164" s="241" t="s">
        <v>869</v>
      </c>
      <c r="L164" s="478">
        <v>2989.1</v>
      </c>
      <c r="M164" s="250" t="s">
        <v>193</v>
      </c>
      <c r="N164" s="870" t="s">
        <v>200</v>
      </c>
      <c r="P164" s="251" t="s">
        <v>684</v>
      </c>
      <c r="Q164" s="251"/>
    </row>
    <row r="165" spans="1:17" s="277" customFormat="1">
      <c r="A165" s="237">
        <v>36</v>
      </c>
      <c r="B165" s="237" t="s">
        <v>763</v>
      </c>
      <c r="C165" s="237" t="s">
        <v>762</v>
      </c>
      <c r="D165" s="249" t="s">
        <v>192</v>
      </c>
      <c r="E165" s="243">
        <v>276</v>
      </c>
      <c r="F165" s="243">
        <v>256</v>
      </c>
      <c r="G165" s="243">
        <v>160</v>
      </c>
      <c r="H165" s="237">
        <v>71</v>
      </c>
      <c r="I165" s="237">
        <v>131</v>
      </c>
      <c r="J165" s="240">
        <v>1.488</v>
      </c>
      <c r="K165" s="241" t="s">
        <v>869</v>
      </c>
      <c r="L165" s="478">
        <v>2978.63</v>
      </c>
      <c r="M165" s="250" t="s">
        <v>193</v>
      </c>
      <c r="N165" s="870" t="s">
        <v>200</v>
      </c>
      <c r="O165" s="232"/>
      <c r="P165" s="251" t="s">
        <v>684</v>
      </c>
      <c r="Q165" s="251"/>
    </row>
    <row r="166" spans="1:17" s="277" customFormat="1">
      <c r="A166" s="237">
        <v>37</v>
      </c>
      <c r="B166" s="237" t="s">
        <v>435</v>
      </c>
      <c r="C166" s="237" t="s">
        <v>436</v>
      </c>
      <c r="D166" s="249" t="s">
        <v>192</v>
      </c>
      <c r="E166" s="243">
        <v>266</v>
      </c>
      <c r="F166" s="243">
        <v>246</v>
      </c>
      <c r="G166" s="243">
        <v>160</v>
      </c>
      <c r="H166" s="237">
        <v>71</v>
      </c>
      <c r="I166" s="237">
        <v>131</v>
      </c>
      <c r="J166" s="240">
        <v>1.488</v>
      </c>
      <c r="K166" s="241" t="s">
        <v>869</v>
      </c>
      <c r="L166" s="478">
        <v>2658.38</v>
      </c>
      <c r="M166" s="250" t="s">
        <v>193</v>
      </c>
      <c r="N166" s="870" t="s">
        <v>200</v>
      </c>
      <c r="O166" s="232"/>
      <c r="P166" s="251" t="s">
        <v>684</v>
      </c>
      <c r="Q166" s="251"/>
    </row>
    <row r="167" spans="1:17" s="277" customFormat="1">
      <c r="A167" s="237">
        <v>38</v>
      </c>
      <c r="B167" s="237" t="s">
        <v>437</v>
      </c>
      <c r="C167" s="237" t="s">
        <v>486</v>
      </c>
      <c r="D167" s="249" t="s">
        <v>192</v>
      </c>
      <c r="E167" s="243">
        <v>266</v>
      </c>
      <c r="F167" s="243">
        <v>246</v>
      </c>
      <c r="G167" s="243">
        <v>160</v>
      </c>
      <c r="H167" s="237">
        <v>71</v>
      </c>
      <c r="I167" s="237">
        <v>131</v>
      </c>
      <c r="J167" s="240">
        <v>1.488</v>
      </c>
      <c r="K167" s="241" t="s">
        <v>869</v>
      </c>
      <c r="L167" s="478">
        <v>2658.11</v>
      </c>
      <c r="M167" s="250" t="s">
        <v>193</v>
      </c>
      <c r="N167" s="870" t="s">
        <v>200</v>
      </c>
      <c r="O167" s="232"/>
      <c r="P167" s="251" t="s">
        <v>684</v>
      </c>
      <c r="Q167" s="251"/>
    </row>
    <row r="168" spans="1:17" s="277" customFormat="1">
      <c r="A168" s="237">
        <v>39</v>
      </c>
      <c r="B168" s="237" t="s">
        <v>303</v>
      </c>
      <c r="C168" s="237" t="s">
        <v>304</v>
      </c>
      <c r="D168" s="249" t="s">
        <v>192</v>
      </c>
      <c r="E168" s="243">
        <v>266</v>
      </c>
      <c r="F168" s="243">
        <v>246</v>
      </c>
      <c r="G168" s="243">
        <v>160</v>
      </c>
      <c r="H168" s="237">
        <v>71</v>
      </c>
      <c r="I168" s="237">
        <v>131</v>
      </c>
      <c r="J168" s="240">
        <v>1.488</v>
      </c>
      <c r="K168" s="241" t="s">
        <v>869</v>
      </c>
      <c r="L168" s="478">
        <v>2895.95</v>
      </c>
      <c r="M168" s="250" t="s">
        <v>193</v>
      </c>
      <c r="N168" s="870" t="s">
        <v>200</v>
      </c>
      <c r="O168" s="232"/>
      <c r="P168" s="251" t="s">
        <v>684</v>
      </c>
      <c r="Q168" s="251"/>
    </row>
    <row r="169" spans="1:17" s="277" customFormat="1">
      <c r="A169" s="237">
        <v>40</v>
      </c>
      <c r="B169" s="237" t="s">
        <v>305</v>
      </c>
      <c r="C169" s="237" t="s">
        <v>306</v>
      </c>
      <c r="D169" s="249" t="s">
        <v>192</v>
      </c>
      <c r="E169" s="243">
        <v>266</v>
      </c>
      <c r="F169" s="243">
        <v>246</v>
      </c>
      <c r="G169" s="243">
        <v>160</v>
      </c>
      <c r="H169" s="237">
        <v>71</v>
      </c>
      <c r="I169" s="237">
        <v>131</v>
      </c>
      <c r="J169" s="240">
        <v>1.488</v>
      </c>
      <c r="K169" s="241" t="s">
        <v>869</v>
      </c>
      <c r="L169" s="478">
        <v>2895.95</v>
      </c>
      <c r="M169" s="250" t="s">
        <v>193</v>
      </c>
      <c r="N169" s="870" t="s">
        <v>200</v>
      </c>
      <c r="O169" s="232"/>
      <c r="P169" s="251" t="s">
        <v>684</v>
      </c>
      <c r="Q169" s="251"/>
    </row>
    <row r="170" spans="1:17" s="277" customFormat="1">
      <c r="A170" s="237">
        <v>41</v>
      </c>
      <c r="B170" s="237" t="s">
        <v>307</v>
      </c>
      <c r="C170" s="237" t="s">
        <v>308</v>
      </c>
      <c r="D170" s="249" t="s">
        <v>192</v>
      </c>
      <c r="E170" s="243">
        <v>266</v>
      </c>
      <c r="F170" s="243">
        <v>246</v>
      </c>
      <c r="G170" s="243">
        <v>160</v>
      </c>
      <c r="H170" s="237">
        <v>71</v>
      </c>
      <c r="I170" s="237">
        <v>131</v>
      </c>
      <c r="J170" s="240">
        <v>1.488</v>
      </c>
      <c r="K170" s="241" t="s">
        <v>869</v>
      </c>
      <c r="L170" s="478">
        <v>2846.44</v>
      </c>
      <c r="M170" s="250" t="s">
        <v>193</v>
      </c>
      <c r="N170" s="870" t="s">
        <v>200</v>
      </c>
      <c r="O170" s="232"/>
      <c r="P170" s="251" t="s">
        <v>684</v>
      </c>
      <c r="Q170" s="251"/>
    </row>
    <row r="171" spans="1:17" s="277" customFormat="1">
      <c r="A171" s="237">
        <v>42</v>
      </c>
      <c r="B171" s="237" t="s">
        <v>309</v>
      </c>
      <c r="C171" s="237" t="s">
        <v>310</v>
      </c>
      <c r="D171" s="249" t="s">
        <v>192</v>
      </c>
      <c r="E171" s="243">
        <v>266</v>
      </c>
      <c r="F171" s="243">
        <v>246</v>
      </c>
      <c r="G171" s="243">
        <v>160</v>
      </c>
      <c r="H171" s="237">
        <v>71</v>
      </c>
      <c r="I171" s="237">
        <v>131</v>
      </c>
      <c r="J171" s="240">
        <v>1.488</v>
      </c>
      <c r="K171" s="241" t="s">
        <v>869</v>
      </c>
      <c r="L171" s="478">
        <v>2846.56</v>
      </c>
      <c r="M171" s="250" t="s">
        <v>193</v>
      </c>
      <c r="N171" s="870" t="s">
        <v>200</v>
      </c>
      <c r="O171" s="232"/>
      <c r="P171" s="251" t="s">
        <v>684</v>
      </c>
      <c r="Q171" s="251"/>
    </row>
    <row r="172" spans="1:17" s="277" customFormat="1">
      <c r="A172" s="237">
        <v>43</v>
      </c>
      <c r="B172" s="237" t="s">
        <v>245</v>
      </c>
      <c r="C172" s="237" t="s">
        <v>246</v>
      </c>
      <c r="D172" s="249" t="s">
        <v>192</v>
      </c>
      <c r="E172" s="243">
        <v>266</v>
      </c>
      <c r="F172" s="243">
        <v>246</v>
      </c>
      <c r="G172" s="243">
        <v>160</v>
      </c>
      <c r="H172" s="237">
        <v>71</v>
      </c>
      <c r="I172" s="237">
        <v>131</v>
      </c>
      <c r="J172" s="240">
        <v>1.488</v>
      </c>
      <c r="K172" s="241" t="s">
        <v>869</v>
      </c>
      <c r="L172" s="478">
        <v>3015.47</v>
      </c>
      <c r="M172" s="250" t="s">
        <v>193</v>
      </c>
      <c r="N172" s="870" t="s">
        <v>200</v>
      </c>
      <c r="O172" s="232"/>
      <c r="P172" s="251" t="s">
        <v>684</v>
      </c>
      <c r="Q172" s="251"/>
    </row>
    <row r="173" spans="1:17" s="277" customFormat="1">
      <c r="A173" s="237">
        <v>44</v>
      </c>
      <c r="B173" s="237" t="s">
        <v>247</v>
      </c>
      <c r="C173" s="237" t="s">
        <v>248</v>
      </c>
      <c r="D173" s="249" t="s">
        <v>192</v>
      </c>
      <c r="E173" s="243">
        <v>266</v>
      </c>
      <c r="F173" s="243">
        <v>246</v>
      </c>
      <c r="G173" s="243">
        <v>160</v>
      </c>
      <c r="H173" s="237">
        <v>71</v>
      </c>
      <c r="I173" s="237">
        <v>131</v>
      </c>
      <c r="J173" s="240">
        <v>1.488</v>
      </c>
      <c r="K173" s="241" t="s">
        <v>869</v>
      </c>
      <c r="L173" s="478">
        <v>3015.47</v>
      </c>
      <c r="M173" s="250" t="s">
        <v>193</v>
      </c>
      <c r="N173" s="870" t="s">
        <v>200</v>
      </c>
      <c r="O173" s="232"/>
      <c r="P173" s="251"/>
      <c r="Q173" s="251"/>
    </row>
    <row r="174" spans="1:17" s="277" customFormat="1">
      <c r="A174" s="237">
        <v>45</v>
      </c>
      <c r="B174" s="237" t="s">
        <v>881</v>
      </c>
      <c r="C174" s="237" t="s">
        <v>883</v>
      </c>
      <c r="D174" s="249" t="s">
        <v>192</v>
      </c>
      <c r="E174" s="243">
        <v>276</v>
      </c>
      <c r="F174" s="243">
        <v>256</v>
      </c>
      <c r="G174" s="243">
        <v>160</v>
      </c>
      <c r="H174" s="237">
        <v>71</v>
      </c>
      <c r="I174" s="237">
        <v>131</v>
      </c>
      <c r="J174" s="240">
        <v>1.488</v>
      </c>
      <c r="K174" s="241" t="s">
        <v>869</v>
      </c>
      <c r="L174" s="478">
        <v>3249.51</v>
      </c>
      <c r="M174" s="250" t="s">
        <v>193</v>
      </c>
      <c r="N174" s="870" t="s">
        <v>200</v>
      </c>
      <c r="O174" s="232"/>
      <c r="P174" s="251" t="s">
        <v>684</v>
      </c>
      <c r="Q174" s="251"/>
    </row>
    <row r="175" spans="1:17" s="277" customFormat="1">
      <c r="A175" s="237">
        <v>46</v>
      </c>
      <c r="B175" s="237" t="s">
        <v>884</v>
      </c>
      <c r="C175" s="237" t="s">
        <v>885</v>
      </c>
      <c r="D175" s="249" t="s">
        <v>192</v>
      </c>
      <c r="E175" s="243">
        <v>276</v>
      </c>
      <c r="F175" s="243">
        <v>256</v>
      </c>
      <c r="G175" s="243">
        <v>160</v>
      </c>
      <c r="H175" s="237">
        <v>71</v>
      </c>
      <c r="I175" s="237">
        <v>131</v>
      </c>
      <c r="J175" s="240">
        <v>1.488</v>
      </c>
      <c r="K175" s="241" t="s">
        <v>869</v>
      </c>
      <c r="L175" s="478">
        <v>3019.49</v>
      </c>
      <c r="M175" s="250" t="s">
        <v>193</v>
      </c>
      <c r="N175" s="870" t="s">
        <v>200</v>
      </c>
      <c r="O175" s="232"/>
      <c r="P175" s="251" t="s">
        <v>684</v>
      </c>
      <c r="Q175" s="251"/>
    </row>
    <row r="176" spans="1:17" s="277" customFormat="1">
      <c r="A176" s="237">
        <v>47</v>
      </c>
      <c r="B176" s="237" t="s">
        <v>890</v>
      </c>
      <c r="C176" s="237" t="s">
        <v>891</v>
      </c>
      <c r="D176" s="249" t="s">
        <v>192</v>
      </c>
      <c r="E176" s="243">
        <v>276</v>
      </c>
      <c r="F176" s="243">
        <v>256</v>
      </c>
      <c r="G176" s="243">
        <v>160</v>
      </c>
      <c r="H176" s="237">
        <v>71</v>
      </c>
      <c r="I176" s="237">
        <v>131</v>
      </c>
      <c r="J176" s="240">
        <v>1.488</v>
      </c>
      <c r="K176" s="241" t="s">
        <v>869</v>
      </c>
      <c r="L176" s="478">
        <v>3248.92</v>
      </c>
      <c r="M176" s="250" t="s">
        <v>193</v>
      </c>
      <c r="N176" s="870" t="s">
        <v>200</v>
      </c>
      <c r="O176" s="232"/>
      <c r="P176" s="251" t="s">
        <v>684</v>
      </c>
      <c r="Q176" s="251"/>
    </row>
    <row r="177" spans="1:17" s="933" customFormat="1">
      <c r="A177" s="923">
        <v>31</v>
      </c>
      <c r="B177" s="923" t="s">
        <v>241</v>
      </c>
      <c r="C177" s="923" t="s">
        <v>1080</v>
      </c>
      <c r="D177" s="924" t="s">
        <v>192</v>
      </c>
      <c r="E177" s="925">
        <v>250</v>
      </c>
      <c r="F177" s="925">
        <v>237</v>
      </c>
      <c r="G177" s="925">
        <v>160</v>
      </c>
      <c r="H177" s="923">
        <v>71</v>
      </c>
      <c r="I177" s="923">
        <v>131</v>
      </c>
      <c r="J177" s="926">
        <v>1.343</v>
      </c>
      <c r="K177" s="927" t="s">
        <v>869</v>
      </c>
      <c r="L177" s="928">
        <v>2589.08</v>
      </c>
      <c r="M177" s="929" t="s">
        <v>193</v>
      </c>
      <c r="N177" s="930" t="s">
        <v>200</v>
      </c>
      <c r="O177" s="931"/>
      <c r="P177" s="932" t="s">
        <v>685</v>
      </c>
      <c r="Q177" s="932" t="s">
        <v>1079</v>
      </c>
    </row>
    <row r="178" spans="1:17" s="933" customFormat="1">
      <c r="A178" s="923">
        <v>32</v>
      </c>
      <c r="B178" s="923" t="s">
        <v>243</v>
      </c>
      <c r="C178" s="923" t="s">
        <v>1081</v>
      </c>
      <c r="D178" s="924" t="s">
        <v>192</v>
      </c>
      <c r="E178" s="925">
        <v>250</v>
      </c>
      <c r="F178" s="925">
        <v>237</v>
      </c>
      <c r="G178" s="925">
        <v>160</v>
      </c>
      <c r="H178" s="923">
        <v>71</v>
      </c>
      <c r="I178" s="923">
        <v>131</v>
      </c>
      <c r="J178" s="926">
        <v>1.343</v>
      </c>
      <c r="K178" s="927" t="s">
        <v>869</v>
      </c>
      <c r="L178" s="928">
        <v>2589.08</v>
      </c>
      <c r="M178" s="929" t="s">
        <v>193</v>
      </c>
      <c r="N178" s="930" t="s">
        <v>200</v>
      </c>
      <c r="O178" s="931"/>
      <c r="P178" s="932" t="s">
        <v>685</v>
      </c>
      <c r="Q178" s="932" t="s">
        <v>1079</v>
      </c>
    </row>
    <row r="179" spans="1:17" s="277" customFormat="1">
      <c r="A179" s="237"/>
      <c r="B179" s="237"/>
      <c r="C179" s="237"/>
      <c r="D179" s="249" t="s">
        <v>192</v>
      </c>
      <c r="E179" s="243"/>
      <c r="F179" s="243"/>
      <c r="G179" s="243"/>
      <c r="H179" s="237"/>
      <c r="I179" s="237"/>
      <c r="J179" s="240"/>
      <c r="K179" s="241" t="s">
        <v>869</v>
      </c>
      <c r="L179" s="478"/>
      <c r="M179" s="250" t="s">
        <v>193</v>
      </c>
      <c r="N179" s="870" t="s">
        <v>200</v>
      </c>
      <c r="O179" s="232"/>
      <c r="P179" s="251"/>
      <c r="Q179" s="251"/>
    </row>
    <row r="180" spans="1:17" s="277" customFormat="1">
      <c r="A180" s="237"/>
      <c r="B180" s="237"/>
      <c r="C180" s="237"/>
      <c r="D180" s="249" t="s">
        <v>192</v>
      </c>
      <c r="E180" s="243"/>
      <c r="F180" s="243"/>
      <c r="G180" s="243"/>
      <c r="H180" s="237"/>
      <c r="I180" s="237"/>
      <c r="J180" s="240"/>
      <c r="K180" s="241" t="s">
        <v>869</v>
      </c>
      <c r="L180" s="478"/>
      <c r="M180" s="250" t="s">
        <v>193</v>
      </c>
      <c r="N180" s="870" t="s">
        <v>200</v>
      </c>
      <c r="O180" s="232"/>
      <c r="P180" s="251"/>
      <c r="Q180" s="251"/>
    </row>
    <row r="181" spans="1:17" s="277" customFormat="1">
      <c r="A181" s="237"/>
      <c r="B181" s="237"/>
      <c r="C181" s="237"/>
      <c r="D181" s="249" t="s">
        <v>192</v>
      </c>
      <c r="E181" s="243"/>
      <c r="F181" s="243"/>
      <c r="G181" s="243"/>
      <c r="H181" s="237"/>
      <c r="I181" s="237"/>
      <c r="J181" s="240"/>
      <c r="K181" s="241" t="s">
        <v>869</v>
      </c>
      <c r="L181" s="478"/>
      <c r="M181" s="250" t="s">
        <v>193</v>
      </c>
      <c r="N181" s="870" t="s">
        <v>200</v>
      </c>
      <c r="O181" s="232"/>
      <c r="P181" s="251"/>
      <c r="Q181" s="251"/>
    </row>
    <row r="182" spans="1:17" s="277" customFormat="1">
      <c r="A182" s="237"/>
      <c r="B182" s="237"/>
      <c r="C182" s="237"/>
      <c r="D182" s="249" t="s">
        <v>192</v>
      </c>
      <c r="E182" s="243"/>
      <c r="F182" s="243"/>
      <c r="G182" s="243"/>
      <c r="H182" s="237"/>
      <c r="I182" s="237"/>
      <c r="J182" s="240"/>
      <c r="K182" s="241" t="s">
        <v>869</v>
      </c>
      <c r="L182" s="478"/>
      <c r="M182" s="250" t="s">
        <v>193</v>
      </c>
      <c r="N182" s="870" t="s">
        <v>200</v>
      </c>
      <c r="O182" s="232"/>
      <c r="P182" s="251"/>
      <c r="Q182" s="251"/>
    </row>
    <row r="183" spans="1:17" s="277" customFormat="1">
      <c r="A183" s="237"/>
      <c r="B183" s="237"/>
      <c r="C183" s="237"/>
      <c r="D183" s="249" t="s">
        <v>192</v>
      </c>
      <c r="E183" s="243"/>
      <c r="F183" s="243"/>
      <c r="G183" s="243"/>
      <c r="H183" s="237"/>
      <c r="I183" s="237"/>
      <c r="J183" s="240"/>
      <c r="K183" s="241" t="s">
        <v>869</v>
      </c>
      <c r="L183" s="478"/>
      <c r="M183" s="250" t="s">
        <v>193</v>
      </c>
      <c r="N183" s="870" t="s">
        <v>200</v>
      </c>
      <c r="O183" s="232"/>
      <c r="P183" s="251"/>
      <c r="Q183" s="251"/>
    </row>
    <row r="184" spans="1:17" s="277" customFormat="1">
      <c r="A184" s="237"/>
      <c r="B184" s="237"/>
      <c r="C184" s="237"/>
      <c r="D184" s="249" t="s">
        <v>192</v>
      </c>
      <c r="E184" s="243"/>
      <c r="F184" s="243"/>
      <c r="G184" s="243"/>
      <c r="H184" s="237"/>
      <c r="I184" s="237"/>
      <c r="J184" s="240"/>
      <c r="K184" s="241" t="s">
        <v>869</v>
      </c>
      <c r="L184" s="478"/>
      <c r="M184" s="250" t="s">
        <v>193</v>
      </c>
      <c r="N184" s="870" t="s">
        <v>200</v>
      </c>
      <c r="O184" s="232"/>
      <c r="P184" s="251"/>
      <c r="Q184" s="251"/>
    </row>
    <row r="185" spans="1:17" s="277" customFormat="1">
      <c r="A185" s="237"/>
      <c r="B185" s="237"/>
      <c r="C185" s="237"/>
      <c r="D185" s="249" t="s">
        <v>192</v>
      </c>
      <c r="E185" s="243"/>
      <c r="F185" s="243"/>
      <c r="G185" s="243"/>
      <c r="H185" s="237"/>
      <c r="I185" s="237"/>
      <c r="J185" s="240"/>
      <c r="K185" s="241" t="s">
        <v>869</v>
      </c>
      <c r="L185" s="478"/>
      <c r="M185" s="250" t="s">
        <v>193</v>
      </c>
      <c r="N185" s="870" t="s">
        <v>200</v>
      </c>
      <c r="O185" s="232"/>
      <c r="P185" s="251"/>
      <c r="Q185" s="251"/>
    </row>
    <row r="186" spans="1:17" s="277" customFormat="1">
      <c r="A186" s="237"/>
      <c r="B186" s="237"/>
      <c r="C186" s="237"/>
      <c r="D186" s="249" t="s">
        <v>192</v>
      </c>
      <c r="E186" s="243"/>
      <c r="F186" s="243"/>
      <c r="G186" s="243"/>
      <c r="H186" s="237"/>
      <c r="I186" s="237"/>
      <c r="J186" s="240"/>
      <c r="K186" s="241" t="s">
        <v>869</v>
      </c>
      <c r="L186" s="478"/>
      <c r="M186" s="250" t="s">
        <v>193</v>
      </c>
      <c r="N186" s="870" t="s">
        <v>200</v>
      </c>
      <c r="O186" s="232"/>
      <c r="P186" s="251"/>
      <c r="Q186" s="251"/>
    </row>
    <row r="187" spans="1:17" s="277" customFormat="1">
      <c r="A187" s="237"/>
      <c r="B187" s="237"/>
      <c r="C187" s="237"/>
      <c r="D187" s="249" t="s">
        <v>192</v>
      </c>
      <c r="E187" s="243"/>
      <c r="F187" s="243"/>
      <c r="G187" s="243"/>
      <c r="H187" s="237"/>
      <c r="I187" s="237"/>
      <c r="J187" s="240"/>
      <c r="K187" s="241" t="s">
        <v>869</v>
      </c>
      <c r="L187" s="478"/>
      <c r="M187" s="250" t="s">
        <v>193</v>
      </c>
      <c r="N187" s="870" t="s">
        <v>200</v>
      </c>
      <c r="O187" s="232"/>
      <c r="P187" s="251"/>
      <c r="Q187" s="251"/>
    </row>
    <row r="188" spans="1:17" s="277" customFormat="1">
      <c r="A188" s="237"/>
      <c r="B188" s="237"/>
      <c r="C188" s="237"/>
      <c r="D188" s="249" t="s">
        <v>192</v>
      </c>
      <c r="E188" s="243"/>
      <c r="F188" s="243"/>
      <c r="G188" s="243"/>
      <c r="H188" s="237"/>
      <c r="I188" s="237"/>
      <c r="J188" s="240"/>
      <c r="K188" s="241" t="s">
        <v>869</v>
      </c>
      <c r="L188" s="478"/>
      <c r="M188" s="250" t="s">
        <v>193</v>
      </c>
      <c r="N188" s="870" t="s">
        <v>200</v>
      </c>
      <c r="O188" s="232"/>
      <c r="P188" s="251"/>
      <c r="Q188" s="251"/>
    </row>
    <row r="189" spans="1:17" s="277" customFormat="1">
      <c r="A189" s="237"/>
      <c r="B189" s="237"/>
      <c r="C189" s="237"/>
      <c r="D189" s="249" t="s">
        <v>192</v>
      </c>
      <c r="E189" s="243"/>
      <c r="F189" s="243"/>
      <c r="G189" s="243"/>
      <c r="H189" s="237"/>
      <c r="I189" s="237"/>
      <c r="J189" s="240"/>
      <c r="K189" s="241" t="s">
        <v>869</v>
      </c>
      <c r="L189" s="478"/>
      <c r="M189" s="250" t="s">
        <v>193</v>
      </c>
      <c r="N189" s="870" t="s">
        <v>200</v>
      </c>
      <c r="O189" s="232"/>
      <c r="P189" s="251"/>
      <c r="Q189" s="251"/>
    </row>
    <row r="190" spans="1:17" s="277" customFormat="1">
      <c r="A190" s="237">
        <v>1</v>
      </c>
      <c r="B190" s="237" t="s">
        <v>348</v>
      </c>
      <c r="C190" s="237" t="s">
        <v>349</v>
      </c>
      <c r="D190" s="249" t="s">
        <v>192</v>
      </c>
      <c r="E190" s="243">
        <v>260</v>
      </c>
      <c r="F190" s="243">
        <v>235</v>
      </c>
      <c r="G190" s="243">
        <v>162</v>
      </c>
      <c r="H190" s="237">
        <v>70</v>
      </c>
      <c r="I190" s="237">
        <v>124</v>
      </c>
      <c r="J190" s="240">
        <v>1.407</v>
      </c>
      <c r="K190" s="241" t="s">
        <v>869</v>
      </c>
      <c r="L190" s="478">
        <v>0</v>
      </c>
      <c r="M190" s="250" t="s">
        <v>193</v>
      </c>
      <c r="N190" s="870" t="s">
        <v>200</v>
      </c>
      <c r="O190" s="232"/>
      <c r="P190" s="251" t="s">
        <v>684</v>
      </c>
      <c r="Q190" s="251"/>
    </row>
    <row r="191" spans="1:17" s="277" customFormat="1">
      <c r="A191" s="237">
        <v>2</v>
      </c>
      <c r="B191" s="237" t="s">
        <v>350</v>
      </c>
      <c r="C191" s="237" t="s">
        <v>351</v>
      </c>
      <c r="D191" s="249" t="s">
        <v>192</v>
      </c>
      <c r="E191" s="243">
        <v>260</v>
      </c>
      <c r="F191" s="243">
        <v>235</v>
      </c>
      <c r="G191" s="243">
        <v>162</v>
      </c>
      <c r="H191" s="237">
        <v>70</v>
      </c>
      <c r="I191" s="237">
        <v>124</v>
      </c>
      <c r="J191" s="240">
        <v>1.407</v>
      </c>
      <c r="K191" s="241" t="s">
        <v>869</v>
      </c>
      <c r="L191" s="478">
        <v>0</v>
      </c>
      <c r="M191" s="250" t="s">
        <v>193</v>
      </c>
      <c r="N191" s="870" t="s">
        <v>200</v>
      </c>
      <c r="O191" s="232"/>
      <c r="P191" s="251" t="s">
        <v>684</v>
      </c>
      <c r="Q191" s="251"/>
    </row>
    <row r="192" spans="1:17" s="277" customFormat="1">
      <c r="A192" s="237">
        <v>3</v>
      </c>
      <c r="B192" s="237" t="s">
        <v>352</v>
      </c>
      <c r="C192" s="237" t="s">
        <v>353</v>
      </c>
      <c r="D192" s="249" t="s">
        <v>192</v>
      </c>
      <c r="E192" s="243">
        <v>260</v>
      </c>
      <c r="F192" s="243">
        <v>235</v>
      </c>
      <c r="G192" s="243">
        <v>162</v>
      </c>
      <c r="H192" s="237">
        <v>70</v>
      </c>
      <c r="I192" s="237">
        <v>124</v>
      </c>
      <c r="J192" s="240">
        <v>1.407</v>
      </c>
      <c r="K192" s="241" t="s">
        <v>869</v>
      </c>
      <c r="L192" s="478">
        <v>0</v>
      </c>
      <c r="M192" s="250" t="s">
        <v>193</v>
      </c>
      <c r="N192" s="870" t="s">
        <v>200</v>
      </c>
      <c r="O192" s="232"/>
      <c r="P192" s="251" t="s">
        <v>684</v>
      </c>
      <c r="Q192" s="251"/>
    </row>
    <row r="193" spans="1:17" s="277" customFormat="1">
      <c r="A193" s="237">
        <v>4</v>
      </c>
      <c r="B193" s="237" t="s">
        <v>288</v>
      </c>
      <c r="C193" s="237" t="s">
        <v>289</v>
      </c>
      <c r="D193" s="249" t="s">
        <v>192</v>
      </c>
      <c r="E193" s="243">
        <v>238</v>
      </c>
      <c r="F193" s="243">
        <v>216</v>
      </c>
      <c r="G193" s="243">
        <v>163</v>
      </c>
      <c r="H193" s="237">
        <v>65</v>
      </c>
      <c r="I193" s="237">
        <v>124</v>
      </c>
      <c r="J193" s="240">
        <v>1.3140000000000001</v>
      </c>
      <c r="K193" s="241" t="s">
        <v>869</v>
      </c>
      <c r="L193" s="478">
        <v>2268.35</v>
      </c>
      <c r="M193" s="250" t="s">
        <v>193</v>
      </c>
      <c r="N193" s="870" t="s">
        <v>200</v>
      </c>
      <c r="O193" s="232"/>
      <c r="P193" s="251" t="s">
        <v>685</v>
      </c>
      <c r="Q193" s="251"/>
    </row>
    <row r="194" spans="1:17" s="277" customFormat="1">
      <c r="A194" s="237">
        <v>5</v>
      </c>
      <c r="B194" s="237" t="s">
        <v>290</v>
      </c>
      <c r="C194" s="237" t="s">
        <v>291</v>
      </c>
      <c r="D194" s="249" t="s">
        <v>192</v>
      </c>
      <c r="E194" s="243">
        <v>238</v>
      </c>
      <c r="F194" s="243">
        <v>216</v>
      </c>
      <c r="G194" s="243">
        <v>163</v>
      </c>
      <c r="H194" s="237">
        <v>65</v>
      </c>
      <c r="I194" s="237">
        <v>124</v>
      </c>
      <c r="J194" s="240">
        <v>1.3140000000000001</v>
      </c>
      <c r="K194" s="241" t="s">
        <v>869</v>
      </c>
      <c r="L194" s="478">
        <v>2312.42</v>
      </c>
      <c r="M194" s="250" t="s">
        <v>193</v>
      </c>
      <c r="N194" s="870" t="s">
        <v>200</v>
      </c>
      <c r="O194" s="282"/>
      <c r="P194" s="251" t="s">
        <v>685</v>
      </c>
      <c r="Q194" s="251"/>
    </row>
    <row r="195" spans="1:17" s="277" customFormat="1">
      <c r="A195" s="237">
        <v>6</v>
      </c>
      <c r="B195" s="237" t="s">
        <v>767</v>
      </c>
      <c r="C195" s="237" t="s">
        <v>771</v>
      </c>
      <c r="D195" s="249" t="s">
        <v>192</v>
      </c>
      <c r="E195" s="243">
        <v>238</v>
      </c>
      <c r="F195" s="243">
        <v>216</v>
      </c>
      <c r="G195" s="243">
        <v>163</v>
      </c>
      <c r="H195" s="237">
        <v>65</v>
      </c>
      <c r="I195" s="237">
        <v>124</v>
      </c>
      <c r="J195" s="240">
        <v>1.3140000000000001</v>
      </c>
      <c r="K195" s="241" t="s">
        <v>869</v>
      </c>
      <c r="L195" s="478">
        <v>2209.64</v>
      </c>
      <c r="M195" s="250" t="s">
        <v>193</v>
      </c>
      <c r="N195" s="870" t="s">
        <v>200</v>
      </c>
      <c r="O195" s="282"/>
      <c r="P195" s="251" t="s">
        <v>685</v>
      </c>
      <c r="Q195" s="251" t="s">
        <v>1079</v>
      </c>
    </row>
    <row r="196" spans="1:17" s="277" customFormat="1">
      <c r="A196" s="237">
        <v>7</v>
      </c>
      <c r="B196" s="237" t="s">
        <v>768</v>
      </c>
      <c r="C196" s="237" t="s">
        <v>772</v>
      </c>
      <c r="D196" s="249" t="s">
        <v>192</v>
      </c>
      <c r="E196" s="243">
        <v>238</v>
      </c>
      <c r="F196" s="243">
        <v>216</v>
      </c>
      <c r="G196" s="243">
        <v>163</v>
      </c>
      <c r="H196" s="237">
        <v>65</v>
      </c>
      <c r="I196" s="237">
        <v>124</v>
      </c>
      <c r="J196" s="240">
        <v>1.3140000000000001</v>
      </c>
      <c r="K196" s="241" t="s">
        <v>869</v>
      </c>
      <c r="L196" s="478">
        <v>2209.64</v>
      </c>
      <c r="M196" s="250" t="s">
        <v>193</v>
      </c>
      <c r="N196" s="870" t="s">
        <v>200</v>
      </c>
      <c r="O196" s="282"/>
      <c r="P196" s="251" t="s">
        <v>685</v>
      </c>
      <c r="Q196" s="251" t="s">
        <v>1079</v>
      </c>
    </row>
    <row r="197" spans="1:17" s="277" customFormat="1">
      <c r="A197" s="237">
        <v>8</v>
      </c>
      <c r="B197" s="237" t="s">
        <v>292</v>
      </c>
      <c r="C197" s="237" t="s">
        <v>293</v>
      </c>
      <c r="D197" s="249" t="s">
        <v>192</v>
      </c>
      <c r="E197" s="243">
        <v>238</v>
      </c>
      <c r="F197" s="243">
        <v>216</v>
      </c>
      <c r="G197" s="243">
        <v>163</v>
      </c>
      <c r="H197" s="237">
        <v>65</v>
      </c>
      <c r="I197" s="237">
        <v>124</v>
      </c>
      <c r="J197" s="240">
        <v>1.3140000000000001</v>
      </c>
      <c r="K197" s="241" t="s">
        <v>869</v>
      </c>
      <c r="L197" s="478">
        <v>2401.4899999999998</v>
      </c>
      <c r="M197" s="250" t="s">
        <v>193</v>
      </c>
      <c r="N197" s="870" t="s">
        <v>200</v>
      </c>
      <c r="O197" s="282"/>
      <c r="P197" s="251" t="s">
        <v>685</v>
      </c>
      <c r="Q197" s="251"/>
    </row>
    <row r="198" spans="1:17" s="277" customFormat="1">
      <c r="A198" s="237">
        <v>9</v>
      </c>
      <c r="B198" s="237" t="s">
        <v>279</v>
      </c>
      <c r="C198" s="237" t="s">
        <v>280</v>
      </c>
      <c r="D198" s="249" t="s">
        <v>192</v>
      </c>
      <c r="E198" s="243">
        <v>254</v>
      </c>
      <c r="F198" s="243">
        <v>229</v>
      </c>
      <c r="G198" s="243">
        <v>163</v>
      </c>
      <c r="H198" s="237">
        <v>70</v>
      </c>
      <c r="I198" s="237">
        <v>130</v>
      </c>
      <c r="J198" s="240">
        <v>1.484</v>
      </c>
      <c r="K198" s="241" t="s">
        <v>869</v>
      </c>
      <c r="L198" s="478">
        <v>2511.65</v>
      </c>
      <c r="M198" s="250" t="s">
        <v>193</v>
      </c>
      <c r="N198" s="870" t="s">
        <v>200</v>
      </c>
      <c r="O198" s="232"/>
      <c r="P198" s="251" t="s">
        <v>685</v>
      </c>
      <c r="Q198" s="251"/>
    </row>
    <row r="199" spans="1:17" s="277" customFormat="1">
      <c r="A199" s="237">
        <v>10</v>
      </c>
      <c r="B199" s="237" t="s">
        <v>281</v>
      </c>
      <c r="C199" s="237" t="s">
        <v>282</v>
      </c>
      <c r="D199" s="249" t="s">
        <v>192</v>
      </c>
      <c r="E199" s="243">
        <v>254</v>
      </c>
      <c r="F199" s="243">
        <v>229</v>
      </c>
      <c r="G199" s="243">
        <v>163</v>
      </c>
      <c r="H199" s="237">
        <v>70</v>
      </c>
      <c r="I199" s="237">
        <v>130</v>
      </c>
      <c r="J199" s="240">
        <v>1.484</v>
      </c>
      <c r="K199" s="241" t="s">
        <v>869</v>
      </c>
      <c r="L199" s="478">
        <v>2555.37</v>
      </c>
      <c r="M199" s="250" t="s">
        <v>193</v>
      </c>
      <c r="N199" s="870" t="s">
        <v>200</v>
      </c>
      <c r="O199" s="232"/>
      <c r="P199" s="251" t="s">
        <v>685</v>
      </c>
      <c r="Q199" s="251"/>
    </row>
    <row r="200" spans="1:17" s="282" customFormat="1">
      <c r="A200" s="237">
        <v>11</v>
      </c>
      <c r="B200" s="237" t="s">
        <v>769</v>
      </c>
      <c r="C200" s="237" t="s">
        <v>773</v>
      </c>
      <c r="D200" s="249" t="s">
        <v>192</v>
      </c>
      <c r="E200" s="243">
        <v>254</v>
      </c>
      <c r="F200" s="243">
        <v>229</v>
      </c>
      <c r="G200" s="243">
        <v>163</v>
      </c>
      <c r="H200" s="237">
        <v>70</v>
      </c>
      <c r="I200" s="237">
        <v>130</v>
      </c>
      <c r="J200" s="240">
        <v>1.484</v>
      </c>
      <c r="K200" s="241" t="s">
        <v>869</v>
      </c>
      <c r="L200" s="478">
        <v>2438.41</v>
      </c>
      <c r="M200" s="250" t="s">
        <v>193</v>
      </c>
      <c r="N200" s="870" t="s">
        <v>200</v>
      </c>
      <c r="O200" s="232"/>
      <c r="P200" s="251" t="s">
        <v>685</v>
      </c>
      <c r="Q200" s="251" t="s">
        <v>1079</v>
      </c>
    </row>
    <row r="201" spans="1:17" s="282" customFormat="1">
      <c r="A201" s="237">
        <v>12</v>
      </c>
      <c r="B201" s="237" t="s">
        <v>770</v>
      </c>
      <c r="C201" s="237" t="s">
        <v>774</v>
      </c>
      <c r="D201" s="249" t="s">
        <v>192</v>
      </c>
      <c r="E201" s="243">
        <v>254</v>
      </c>
      <c r="F201" s="243">
        <v>229</v>
      </c>
      <c r="G201" s="243">
        <v>163</v>
      </c>
      <c r="H201" s="237">
        <v>70</v>
      </c>
      <c r="I201" s="237">
        <v>130</v>
      </c>
      <c r="J201" s="240">
        <v>1.484</v>
      </c>
      <c r="K201" s="241" t="s">
        <v>869</v>
      </c>
      <c r="L201" s="478">
        <v>2438.41</v>
      </c>
      <c r="M201" s="250" t="s">
        <v>193</v>
      </c>
      <c r="N201" s="870" t="s">
        <v>200</v>
      </c>
      <c r="O201" s="232"/>
      <c r="P201" s="251" t="s">
        <v>685</v>
      </c>
      <c r="Q201" s="251" t="s">
        <v>1079</v>
      </c>
    </row>
    <row r="202" spans="1:17" s="282" customFormat="1">
      <c r="A202" s="237">
        <v>13</v>
      </c>
      <c r="B202" s="237" t="s">
        <v>283</v>
      </c>
      <c r="C202" s="237" t="s">
        <v>284</v>
      </c>
      <c r="D202" s="249" t="s">
        <v>192</v>
      </c>
      <c r="E202" s="243">
        <v>254</v>
      </c>
      <c r="F202" s="243">
        <v>229</v>
      </c>
      <c r="G202" s="243">
        <v>163</v>
      </c>
      <c r="H202" s="237">
        <v>70</v>
      </c>
      <c r="I202" s="237">
        <v>130</v>
      </c>
      <c r="J202" s="240">
        <v>1.484</v>
      </c>
      <c r="K202" s="241" t="s">
        <v>869</v>
      </c>
      <c r="L202" s="478">
        <v>2653.84</v>
      </c>
      <c r="M202" s="250" t="s">
        <v>193</v>
      </c>
      <c r="N202" s="870" t="s">
        <v>200</v>
      </c>
      <c r="O202" s="232"/>
      <c r="P202" s="251" t="s">
        <v>685</v>
      </c>
      <c r="Q202" s="251"/>
    </row>
    <row r="203" spans="1:17" s="282" customFormat="1">
      <c r="A203" s="237">
        <v>14</v>
      </c>
      <c r="B203" s="237" t="s">
        <v>317</v>
      </c>
      <c r="C203" s="237" t="s">
        <v>318</v>
      </c>
      <c r="D203" s="249" t="s">
        <v>192</v>
      </c>
      <c r="E203" s="243">
        <v>254</v>
      </c>
      <c r="F203" s="243">
        <v>229</v>
      </c>
      <c r="G203" s="243">
        <v>163</v>
      </c>
      <c r="H203" s="237">
        <v>70</v>
      </c>
      <c r="I203" s="237">
        <v>130</v>
      </c>
      <c r="J203" s="240">
        <v>1.484</v>
      </c>
      <c r="K203" s="241" t="s">
        <v>869</v>
      </c>
      <c r="L203" s="478">
        <v>2560.27</v>
      </c>
      <c r="M203" s="250" t="s">
        <v>193</v>
      </c>
      <c r="N203" s="870" t="s">
        <v>200</v>
      </c>
      <c r="O203" s="232"/>
      <c r="P203" s="251" t="s">
        <v>685</v>
      </c>
      <c r="Q203" s="251"/>
    </row>
    <row r="204" spans="1:17" s="277" customFormat="1">
      <c r="A204" s="237">
        <v>15</v>
      </c>
      <c r="B204" s="237" t="s">
        <v>780</v>
      </c>
      <c r="C204" s="237" t="s">
        <v>781</v>
      </c>
      <c r="D204" s="249" t="s">
        <v>192</v>
      </c>
      <c r="E204" s="243">
        <v>259</v>
      </c>
      <c r="F204" s="243">
        <v>234</v>
      </c>
      <c r="G204" s="243">
        <v>163</v>
      </c>
      <c r="H204" s="237">
        <v>70</v>
      </c>
      <c r="I204" s="237">
        <v>130</v>
      </c>
      <c r="J204" s="240">
        <v>1.484</v>
      </c>
      <c r="K204" s="241" t="s">
        <v>869</v>
      </c>
      <c r="L204" s="478">
        <v>2969.83</v>
      </c>
      <c r="M204" s="250" t="s">
        <v>193</v>
      </c>
      <c r="N204" s="870" t="s">
        <v>200</v>
      </c>
      <c r="O204" s="232"/>
      <c r="P204" s="251" t="s">
        <v>685</v>
      </c>
      <c r="Q204" s="251"/>
    </row>
    <row r="205" spans="1:17" s="282" customFormat="1">
      <c r="A205" s="237">
        <v>16</v>
      </c>
      <c r="B205" s="237" t="s">
        <v>294</v>
      </c>
      <c r="C205" s="237" t="s">
        <v>295</v>
      </c>
      <c r="D205" s="249" t="s">
        <v>192</v>
      </c>
      <c r="E205" s="243">
        <v>238</v>
      </c>
      <c r="F205" s="243">
        <v>216</v>
      </c>
      <c r="G205" s="243">
        <v>163</v>
      </c>
      <c r="H205" s="237">
        <v>65</v>
      </c>
      <c r="I205" s="237">
        <v>124</v>
      </c>
      <c r="J205" s="240">
        <v>1.3140000000000001</v>
      </c>
      <c r="K205" s="241" t="s">
        <v>869</v>
      </c>
      <c r="L205" s="478">
        <v>2442.09</v>
      </c>
      <c r="M205" s="250" t="s">
        <v>193</v>
      </c>
      <c r="N205" s="870" t="s">
        <v>200</v>
      </c>
      <c r="O205" s="232"/>
      <c r="P205" s="251" t="s">
        <v>685</v>
      </c>
      <c r="Q205" s="251"/>
    </row>
    <row r="206" spans="1:17" s="282" customFormat="1">
      <c r="A206" s="237">
        <v>17</v>
      </c>
      <c r="B206" s="237" t="s">
        <v>285</v>
      </c>
      <c r="C206" s="237" t="s">
        <v>286</v>
      </c>
      <c r="D206" s="249" t="s">
        <v>192</v>
      </c>
      <c r="E206" s="243">
        <v>254</v>
      </c>
      <c r="F206" s="243">
        <v>229</v>
      </c>
      <c r="G206" s="243">
        <v>163</v>
      </c>
      <c r="H206" s="237">
        <v>70</v>
      </c>
      <c r="I206" s="237">
        <v>130</v>
      </c>
      <c r="J206" s="240">
        <v>1.484</v>
      </c>
      <c r="K206" s="241" t="s">
        <v>869</v>
      </c>
      <c r="L206" s="478">
        <v>2697.53</v>
      </c>
      <c r="M206" s="250" t="s">
        <v>193</v>
      </c>
      <c r="N206" s="870" t="s">
        <v>200</v>
      </c>
      <c r="O206" s="232"/>
      <c r="P206" s="251" t="s">
        <v>685</v>
      </c>
      <c r="Q206" s="251"/>
    </row>
    <row r="207" spans="1:17" s="282" customFormat="1">
      <c r="A207" s="237">
        <v>18</v>
      </c>
      <c r="B207" s="237" t="s">
        <v>732</v>
      </c>
      <c r="C207" s="237" t="s">
        <v>736</v>
      </c>
      <c r="D207" s="249" t="s">
        <v>192</v>
      </c>
      <c r="E207" s="243">
        <v>238</v>
      </c>
      <c r="F207" s="243">
        <v>216</v>
      </c>
      <c r="G207" s="243">
        <v>163</v>
      </c>
      <c r="H207" s="237">
        <v>65</v>
      </c>
      <c r="I207" s="237">
        <v>124</v>
      </c>
      <c r="J207" s="240">
        <v>1.3140000000000001</v>
      </c>
      <c r="K207" s="241" t="s">
        <v>869</v>
      </c>
      <c r="L207" s="478">
        <v>2665.96</v>
      </c>
      <c r="M207" s="250" t="s">
        <v>193</v>
      </c>
      <c r="N207" s="870" t="s">
        <v>200</v>
      </c>
      <c r="O207" s="232"/>
      <c r="P207" s="251" t="s">
        <v>685</v>
      </c>
      <c r="Q207" s="251"/>
    </row>
    <row r="208" spans="1:17" s="282" customFormat="1">
      <c r="A208" s="237">
        <v>19</v>
      </c>
      <c r="B208" s="237" t="s">
        <v>779</v>
      </c>
      <c r="C208" s="237" t="s">
        <v>782</v>
      </c>
      <c r="D208" s="249" t="s">
        <v>192</v>
      </c>
      <c r="E208" s="243">
        <v>243</v>
      </c>
      <c r="F208" s="243">
        <v>221</v>
      </c>
      <c r="G208" s="243">
        <v>163</v>
      </c>
      <c r="H208" s="237">
        <v>65</v>
      </c>
      <c r="I208" s="237">
        <v>124</v>
      </c>
      <c r="J208" s="240">
        <v>1.3140000000000001</v>
      </c>
      <c r="K208" s="241" t="s">
        <v>869</v>
      </c>
      <c r="L208" s="478">
        <v>2710.22</v>
      </c>
      <c r="M208" s="250" t="s">
        <v>193</v>
      </c>
      <c r="N208" s="870" t="s">
        <v>200</v>
      </c>
      <c r="O208" s="232"/>
      <c r="P208" s="251" t="s">
        <v>685</v>
      </c>
      <c r="Q208" s="251"/>
    </row>
    <row r="209" spans="1:17" s="282" customFormat="1">
      <c r="A209" s="237">
        <v>20</v>
      </c>
      <c r="B209" s="237" t="s">
        <v>733</v>
      </c>
      <c r="C209" s="237" t="s">
        <v>737</v>
      </c>
      <c r="D209" s="249" t="s">
        <v>192</v>
      </c>
      <c r="E209" s="243">
        <v>243</v>
      </c>
      <c r="F209" s="243">
        <v>221</v>
      </c>
      <c r="G209" s="243">
        <v>163</v>
      </c>
      <c r="H209" s="237">
        <v>65</v>
      </c>
      <c r="I209" s="237">
        <v>124</v>
      </c>
      <c r="J209" s="240">
        <v>1.3140000000000001</v>
      </c>
      <c r="K209" s="241" t="s">
        <v>869</v>
      </c>
      <c r="L209" s="478">
        <v>2798.66</v>
      </c>
      <c r="M209" s="250" t="s">
        <v>193</v>
      </c>
      <c r="N209" s="870" t="s">
        <v>200</v>
      </c>
      <c r="O209" s="232"/>
      <c r="P209" s="251" t="s">
        <v>685</v>
      </c>
      <c r="Q209" s="251"/>
    </row>
    <row r="210" spans="1:17" s="282" customFormat="1">
      <c r="A210" s="237">
        <v>21</v>
      </c>
      <c r="B210" s="237" t="s">
        <v>849</v>
      </c>
      <c r="C210" s="237" t="s">
        <v>851</v>
      </c>
      <c r="D210" s="249" t="s">
        <v>192</v>
      </c>
      <c r="E210" s="243">
        <v>243</v>
      </c>
      <c r="F210" s="243">
        <v>221</v>
      </c>
      <c r="G210" s="243">
        <v>163</v>
      </c>
      <c r="H210" s="237">
        <v>65</v>
      </c>
      <c r="I210" s="237">
        <v>124</v>
      </c>
      <c r="J210" s="240">
        <v>1.3140000000000001</v>
      </c>
      <c r="K210" s="241" t="s">
        <v>869</v>
      </c>
      <c r="L210" s="478">
        <v>2839.31</v>
      </c>
      <c r="M210" s="250" t="s">
        <v>193</v>
      </c>
      <c r="N210" s="870" t="s">
        <v>200</v>
      </c>
      <c r="P210" s="251" t="s">
        <v>685</v>
      </c>
      <c r="Q210" s="251"/>
    </row>
    <row r="211" spans="1:17" s="282" customFormat="1">
      <c r="A211" s="237">
        <v>22</v>
      </c>
      <c r="B211" s="237" t="s">
        <v>734</v>
      </c>
      <c r="C211" s="237" t="s">
        <v>738</v>
      </c>
      <c r="D211" s="249" t="s">
        <v>192</v>
      </c>
      <c r="E211" s="243">
        <v>254</v>
      </c>
      <c r="F211" s="243">
        <v>229</v>
      </c>
      <c r="G211" s="243">
        <v>163</v>
      </c>
      <c r="H211" s="237">
        <v>70</v>
      </c>
      <c r="I211" s="237">
        <v>130</v>
      </c>
      <c r="J211" s="240">
        <v>1.484</v>
      </c>
      <c r="K211" s="241" t="s">
        <v>869</v>
      </c>
      <c r="L211" s="478">
        <v>2921.12</v>
      </c>
      <c r="M211" s="250" t="s">
        <v>193</v>
      </c>
      <c r="N211" s="870" t="s">
        <v>200</v>
      </c>
      <c r="P211" s="251" t="s">
        <v>685</v>
      </c>
      <c r="Q211" s="251"/>
    </row>
    <row r="212" spans="1:17" s="282" customFormat="1">
      <c r="A212" s="237">
        <v>23</v>
      </c>
      <c r="B212" s="237" t="s">
        <v>777</v>
      </c>
      <c r="C212" s="237" t="s">
        <v>778</v>
      </c>
      <c r="D212" s="249" t="s">
        <v>192</v>
      </c>
      <c r="E212" s="243">
        <v>259</v>
      </c>
      <c r="F212" s="243">
        <v>234</v>
      </c>
      <c r="G212" s="243">
        <v>163</v>
      </c>
      <c r="H212" s="237">
        <v>70</v>
      </c>
      <c r="I212" s="237">
        <v>130</v>
      </c>
      <c r="J212" s="240">
        <v>1.484</v>
      </c>
      <c r="K212" s="241" t="s">
        <v>869</v>
      </c>
      <c r="L212" s="478">
        <v>2964.84</v>
      </c>
      <c r="M212" s="250" t="s">
        <v>193</v>
      </c>
      <c r="N212" s="870" t="s">
        <v>200</v>
      </c>
      <c r="P212" s="251" t="s">
        <v>685</v>
      </c>
      <c r="Q212" s="251"/>
    </row>
    <row r="213" spans="1:17" s="282" customFormat="1">
      <c r="A213" s="237">
        <v>24</v>
      </c>
      <c r="B213" s="237" t="s">
        <v>735</v>
      </c>
      <c r="C213" s="237" t="s">
        <v>739</v>
      </c>
      <c r="D213" s="249" t="s">
        <v>192</v>
      </c>
      <c r="E213" s="243">
        <v>259</v>
      </c>
      <c r="F213" s="243">
        <v>234</v>
      </c>
      <c r="G213" s="243">
        <v>163</v>
      </c>
      <c r="H213" s="237">
        <v>70</v>
      </c>
      <c r="I213" s="237">
        <v>130</v>
      </c>
      <c r="J213" s="240">
        <v>1.484</v>
      </c>
      <c r="K213" s="241" t="s">
        <v>869</v>
      </c>
      <c r="L213" s="478">
        <v>3062.68</v>
      </c>
      <c r="M213" s="250" t="s">
        <v>193</v>
      </c>
      <c r="N213" s="870" t="s">
        <v>200</v>
      </c>
      <c r="O213" s="232"/>
      <c r="P213" s="251" t="s">
        <v>685</v>
      </c>
      <c r="Q213" s="251"/>
    </row>
    <row r="214" spans="1:17" s="282" customFormat="1">
      <c r="A214" s="237">
        <v>25</v>
      </c>
      <c r="B214" s="237" t="s">
        <v>848</v>
      </c>
      <c r="C214" s="237" t="s">
        <v>852</v>
      </c>
      <c r="D214" s="249" t="s">
        <v>192</v>
      </c>
      <c r="E214" s="243">
        <v>259</v>
      </c>
      <c r="F214" s="243">
        <v>234</v>
      </c>
      <c r="G214" s="243">
        <v>163</v>
      </c>
      <c r="H214" s="237">
        <v>70</v>
      </c>
      <c r="I214" s="237">
        <v>130</v>
      </c>
      <c r="J214" s="240">
        <v>1.48</v>
      </c>
      <c r="K214" s="241" t="s">
        <v>869</v>
      </c>
      <c r="L214" s="478">
        <v>3106.4</v>
      </c>
      <c r="M214" s="250" t="s">
        <v>193</v>
      </c>
      <c r="N214" s="870" t="s">
        <v>200</v>
      </c>
      <c r="O214" s="232"/>
      <c r="P214" s="251" t="s">
        <v>685</v>
      </c>
      <c r="Q214" s="251"/>
    </row>
    <row r="215" spans="1:17" s="282" customFormat="1">
      <c r="A215" s="237">
        <v>26</v>
      </c>
      <c r="B215" s="237" t="s">
        <v>262</v>
      </c>
      <c r="C215" s="237" t="s">
        <v>263</v>
      </c>
      <c r="D215" s="249" t="s">
        <v>192</v>
      </c>
      <c r="E215" s="243">
        <v>223</v>
      </c>
      <c r="F215" s="243">
        <v>205</v>
      </c>
      <c r="G215" s="243">
        <v>156</v>
      </c>
      <c r="H215" s="237">
        <v>68</v>
      </c>
      <c r="I215" s="237">
        <v>119</v>
      </c>
      <c r="J215" s="240">
        <v>1.262</v>
      </c>
      <c r="K215" s="241" t="s">
        <v>869</v>
      </c>
      <c r="L215" s="478">
        <v>2856.61</v>
      </c>
      <c r="M215" s="250" t="s">
        <v>193</v>
      </c>
      <c r="N215" s="870" t="s">
        <v>200</v>
      </c>
      <c r="O215" s="232"/>
      <c r="P215" s="251" t="s">
        <v>684</v>
      </c>
      <c r="Q215" s="251"/>
    </row>
    <row r="216" spans="1:17" s="282" customFormat="1">
      <c r="A216" s="237">
        <v>27</v>
      </c>
      <c r="B216" s="237" t="s">
        <v>254</v>
      </c>
      <c r="C216" s="237" t="s">
        <v>255</v>
      </c>
      <c r="D216" s="249" t="s">
        <v>192</v>
      </c>
      <c r="E216" s="243">
        <v>223</v>
      </c>
      <c r="F216" s="243">
        <v>205</v>
      </c>
      <c r="G216" s="243">
        <v>156</v>
      </c>
      <c r="H216" s="237">
        <v>68</v>
      </c>
      <c r="I216" s="237">
        <v>119</v>
      </c>
      <c r="J216" s="240">
        <v>1.262</v>
      </c>
      <c r="K216" s="241" t="s">
        <v>869</v>
      </c>
      <c r="L216" s="478">
        <v>2856.95</v>
      </c>
      <c r="M216" s="250" t="s">
        <v>193</v>
      </c>
      <c r="N216" s="870" t="s">
        <v>200</v>
      </c>
      <c r="O216" s="232"/>
      <c r="P216" s="251" t="s">
        <v>684</v>
      </c>
      <c r="Q216" s="251"/>
    </row>
    <row r="217" spans="1:17" s="282" customFormat="1">
      <c r="A217" s="237">
        <v>28</v>
      </c>
      <c r="B217" s="237" t="s">
        <v>258</v>
      </c>
      <c r="C217" s="237" t="s">
        <v>259</v>
      </c>
      <c r="D217" s="249" t="s">
        <v>192</v>
      </c>
      <c r="E217" s="243">
        <v>223</v>
      </c>
      <c r="F217" s="243">
        <v>205</v>
      </c>
      <c r="G217" s="243">
        <v>156</v>
      </c>
      <c r="H217" s="237">
        <v>68</v>
      </c>
      <c r="I217" s="237">
        <v>119</v>
      </c>
      <c r="J217" s="240">
        <v>1.262</v>
      </c>
      <c r="K217" s="241" t="s">
        <v>869</v>
      </c>
      <c r="L217" s="478">
        <v>2855.62</v>
      </c>
      <c r="M217" s="250" t="s">
        <v>193</v>
      </c>
      <c r="N217" s="870" t="s">
        <v>200</v>
      </c>
      <c r="P217" s="251" t="s">
        <v>684</v>
      </c>
      <c r="Q217" s="251"/>
    </row>
    <row r="218" spans="1:17" s="282" customFormat="1">
      <c r="A218" s="237">
        <v>29</v>
      </c>
      <c r="B218" s="237" t="s">
        <v>264</v>
      </c>
      <c r="C218" s="237" t="s">
        <v>265</v>
      </c>
      <c r="D218" s="249" t="s">
        <v>192</v>
      </c>
      <c r="E218" s="243">
        <v>223</v>
      </c>
      <c r="F218" s="243">
        <v>205</v>
      </c>
      <c r="G218" s="243">
        <v>156</v>
      </c>
      <c r="H218" s="237">
        <v>68</v>
      </c>
      <c r="I218" s="237">
        <v>119</v>
      </c>
      <c r="J218" s="240">
        <v>1.262</v>
      </c>
      <c r="K218" s="241" t="s">
        <v>869</v>
      </c>
      <c r="L218" s="478">
        <v>3025.22</v>
      </c>
      <c r="M218" s="250" t="s">
        <v>193</v>
      </c>
      <c r="N218" s="870" t="s">
        <v>200</v>
      </c>
      <c r="O218" s="232"/>
      <c r="P218" s="251" t="s">
        <v>684</v>
      </c>
      <c r="Q218" s="251"/>
    </row>
    <row r="219" spans="1:17" s="282" customFormat="1">
      <c r="A219" s="237">
        <v>30</v>
      </c>
      <c r="B219" s="237" t="s">
        <v>256</v>
      </c>
      <c r="C219" s="237" t="s">
        <v>257</v>
      </c>
      <c r="D219" s="249" t="s">
        <v>192</v>
      </c>
      <c r="E219" s="243">
        <v>223</v>
      </c>
      <c r="F219" s="243">
        <v>205</v>
      </c>
      <c r="G219" s="243">
        <v>156</v>
      </c>
      <c r="H219" s="237">
        <v>68</v>
      </c>
      <c r="I219" s="237">
        <v>119</v>
      </c>
      <c r="J219" s="240">
        <v>1.262</v>
      </c>
      <c r="K219" s="241" t="s">
        <v>869</v>
      </c>
      <c r="L219" s="478">
        <v>3025.54</v>
      </c>
      <c r="M219" s="250" t="s">
        <v>193</v>
      </c>
      <c r="N219" s="870" t="s">
        <v>200</v>
      </c>
      <c r="O219" s="232"/>
      <c r="P219" s="251" t="s">
        <v>684</v>
      </c>
      <c r="Q219" s="251"/>
    </row>
    <row r="220" spans="1:17" s="282" customFormat="1">
      <c r="A220" s="237">
        <v>31</v>
      </c>
      <c r="B220" s="237" t="s">
        <v>260</v>
      </c>
      <c r="C220" s="237" t="s">
        <v>261</v>
      </c>
      <c r="D220" s="249" t="s">
        <v>192</v>
      </c>
      <c r="E220" s="243">
        <v>223</v>
      </c>
      <c r="F220" s="243">
        <v>205</v>
      </c>
      <c r="G220" s="243">
        <v>156</v>
      </c>
      <c r="H220" s="237">
        <v>68</v>
      </c>
      <c r="I220" s="237">
        <v>119</v>
      </c>
      <c r="J220" s="240">
        <v>1.262</v>
      </c>
      <c r="K220" s="241" t="s">
        <v>869</v>
      </c>
      <c r="L220" s="478">
        <v>3024.47</v>
      </c>
      <c r="M220" s="250" t="s">
        <v>193</v>
      </c>
      <c r="N220" s="870" t="s">
        <v>200</v>
      </c>
      <c r="O220" s="232"/>
      <c r="P220" s="251" t="s">
        <v>684</v>
      </c>
      <c r="Q220" s="251"/>
    </row>
    <row r="221" spans="1:17" s="282" customFormat="1">
      <c r="A221" s="237">
        <v>32</v>
      </c>
      <c r="B221" s="237" t="s">
        <v>584</v>
      </c>
      <c r="C221" s="237" t="s">
        <v>24</v>
      </c>
      <c r="D221" s="249" t="s">
        <v>192</v>
      </c>
      <c r="E221" s="243">
        <v>223</v>
      </c>
      <c r="F221" s="243">
        <v>205</v>
      </c>
      <c r="G221" s="243">
        <v>156</v>
      </c>
      <c r="H221" s="237">
        <v>68</v>
      </c>
      <c r="I221" s="237">
        <v>119</v>
      </c>
      <c r="J221" s="240">
        <v>1.262</v>
      </c>
      <c r="K221" s="241" t="s">
        <v>869</v>
      </c>
      <c r="L221" s="478">
        <v>0</v>
      </c>
      <c r="M221" s="250" t="s">
        <v>193</v>
      </c>
      <c r="N221" s="870" t="s">
        <v>200</v>
      </c>
      <c r="P221" s="251" t="s">
        <v>684</v>
      </c>
      <c r="Q221" s="251"/>
    </row>
    <row r="222" spans="1:17" s="282" customFormat="1">
      <c r="A222" s="237">
        <v>33</v>
      </c>
      <c r="B222" s="237" t="s">
        <v>875</v>
      </c>
      <c r="C222" s="237" t="s">
        <v>871</v>
      </c>
      <c r="D222" s="249" t="s">
        <v>192</v>
      </c>
      <c r="E222" s="243">
        <v>232</v>
      </c>
      <c r="F222" s="243">
        <v>212</v>
      </c>
      <c r="G222" s="243">
        <v>156</v>
      </c>
      <c r="H222" s="237">
        <v>68</v>
      </c>
      <c r="I222" s="237">
        <v>119</v>
      </c>
      <c r="J222" s="240">
        <v>1.262</v>
      </c>
      <c r="K222" s="241" t="s">
        <v>869</v>
      </c>
      <c r="L222" s="478">
        <v>3372.18</v>
      </c>
      <c r="M222" s="275" t="s">
        <v>193</v>
      </c>
      <c r="N222" s="870" t="s">
        <v>200</v>
      </c>
      <c r="P222" s="251" t="s">
        <v>684</v>
      </c>
      <c r="Q222" s="251"/>
    </row>
    <row r="223" spans="1:17" s="282" customFormat="1">
      <c r="A223" s="237">
        <v>34</v>
      </c>
      <c r="B223" s="237" t="s">
        <v>275</v>
      </c>
      <c r="C223" s="237" t="s">
        <v>276</v>
      </c>
      <c r="D223" s="249" t="s">
        <v>192</v>
      </c>
      <c r="E223" s="243">
        <v>262</v>
      </c>
      <c r="F223" s="243">
        <v>242</v>
      </c>
      <c r="G223" s="243">
        <v>164</v>
      </c>
      <c r="H223" s="237">
        <v>73</v>
      </c>
      <c r="I223" s="237">
        <v>126</v>
      </c>
      <c r="J223" s="240">
        <v>1.518</v>
      </c>
      <c r="K223" s="241" t="s">
        <v>869</v>
      </c>
      <c r="L223" s="478">
        <v>3084.04</v>
      </c>
      <c r="M223" s="275" t="s">
        <v>193</v>
      </c>
      <c r="N223" s="870" t="s">
        <v>200</v>
      </c>
      <c r="O223" s="232"/>
      <c r="P223" s="251" t="s">
        <v>684</v>
      </c>
      <c r="Q223" s="251" t="s">
        <v>1082</v>
      </c>
    </row>
    <row r="224" spans="1:17" s="282" customFormat="1">
      <c r="A224" s="237">
        <v>35</v>
      </c>
      <c r="B224" s="237" t="s">
        <v>266</v>
      </c>
      <c r="C224" s="237" t="s">
        <v>267</v>
      </c>
      <c r="D224" s="249" t="s">
        <v>192</v>
      </c>
      <c r="E224" s="243">
        <v>262</v>
      </c>
      <c r="F224" s="243">
        <v>242</v>
      </c>
      <c r="G224" s="243">
        <v>164</v>
      </c>
      <c r="H224" s="237">
        <v>73</v>
      </c>
      <c r="I224" s="237">
        <v>126</v>
      </c>
      <c r="J224" s="240">
        <v>1.518</v>
      </c>
      <c r="K224" s="241" t="s">
        <v>869</v>
      </c>
      <c r="L224" s="478">
        <v>3082.01</v>
      </c>
      <c r="M224" s="250" t="s">
        <v>193</v>
      </c>
      <c r="N224" s="870" t="s">
        <v>200</v>
      </c>
      <c r="O224" s="232"/>
      <c r="P224" s="251" t="s">
        <v>684</v>
      </c>
      <c r="Q224" s="251" t="s">
        <v>1082</v>
      </c>
    </row>
    <row r="225" spans="1:17" s="282" customFormat="1">
      <c r="A225" s="237">
        <v>36</v>
      </c>
      <c r="B225" s="237" t="s">
        <v>270</v>
      </c>
      <c r="C225" s="237" t="s">
        <v>271</v>
      </c>
      <c r="D225" s="249" t="s">
        <v>192</v>
      </c>
      <c r="E225" s="243">
        <v>262</v>
      </c>
      <c r="F225" s="243">
        <v>242</v>
      </c>
      <c r="G225" s="243">
        <v>164</v>
      </c>
      <c r="H225" s="237">
        <v>73</v>
      </c>
      <c r="I225" s="237">
        <v>126</v>
      </c>
      <c r="J225" s="240">
        <v>1.518</v>
      </c>
      <c r="K225" s="241" t="s">
        <v>869</v>
      </c>
      <c r="L225" s="478">
        <v>3082.41</v>
      </c>
      <c r="M225" s="250" t="s">
        <v>193</v>
      </c>
      <c r="N225" s="870" t="s">
        <v>200</v>
      </c>
      <c r="O225" s="232"/>
      <c r="P225" s="251" t="s">
        <v>684</v>
      </c>
      <c r="Q225" s="251" t="s">
        <v>1082</v>
      </c>
    </row>
    <row r="226" spans="1:17" s="282" customFormat="1">
      <c r="A226" s="237">
        <v>37</v>
      </c>
      <c r="B226" s="237" t="s">
        <v>277</v>
      </c>
      <c r="C226" s="237" t="s">
        <v>278</v>
      </c>
      <c r="D226" s="249" t="s">
        <v>192</v>
      </c>
      <c r="E226" s="243">
        <v>262</v>
      </c>
      <c r="F226" s="243">
        <v>242</v>
      </c>
      <c r="G226" s="243">
        <v>164</v>
      </c>
      <c r="H226" s="237">
        <v>73</v>
      </c>
      <c r="I226" s="237">
        <v>126</v>
      </c>
      <c r="J226" s="240">
        <v>1.518</v>
      </c>
      <c r="K226" s="241" t="s">
        <v>869</v>
      </c>
      <c r="L226" s="478">
        <v>3084.01</v>
      </c>
      <c r="M226" s="250" t="s">
        <v>193</v>
      </c>
      <c r="N226" s="870" t="s">
        <v>200</v>
      </c>
      <c r="O226" s="232"/>
      <c r="P226" s="251" t="s">
        <v>684</v>
      </c>
      <c r="Q226" s="251" t="s">
        <v>1082</v>
      </c>
    </row>
    <row r="227" spans="1:17" s="282" customFormat="1">
      <c r="A227" s="237">
        <v>38</v>
      </c>
      <c r="B227" s="237" t="s">
        <v>268</v>
      </c>
      <c r="C227" s="237" t="s">
        <v>269</v>
      </c>
      <c r="D227" s="249" t="s">
        <v>192</v>
      </c>
      <c r="E227" s="243">
        <v>262</v>
      </c>
      <c r="F227" s="243">
        <v>242</v>
      </c>
      <c r="G227" s="243">
        <v>164</v>
      </c>
      <c r="H227" s="237">
        <v>73</v>
      </c>
      <c r="I227" s="237">
        <v>126</v>
      </c>
      <c r="J227" s="240">
        <v>1.518</v>
      </c>
      <c r="K227" s="241" t="s">
        <v>869</v>
      </c>
      <c r="L227" s="478">
        <v>3081.99</v>
      </c>
      <c r="M227" s="250" t="s">
        <v>193</v>
      </c>
      <c r="N227" s="870" t="s">
        <v>200</v>
      </c>
      <c r="O227" s="232"/>
      <c r="P227" s="251" t="s">
        <v>684</v>
      </c>
      <c r="Q227" s="251" t="s">
        <v>1082</v>
      </c>
    </row>
    <row r="228" spans="1:17" s="282" customFormat="1">
      <c r="A228" s="237">
        <v>39</v>
      </c>
      <c r="B228" s="237" t="s">
        <v>272</v>
      </c>
      <c r="C228" s="237" t="s">
        <v>274</v>
      </c>
      <c r="D228" s="249" t="s">
        <v>192</v>
      </c>
      <c r="E228" s="243">
        <v>262</v>
      </c>
      <c r="F228" s="243">
        <v>242</v>
      </c>
      <c r="G228" s="243">
        <v>164</v>
      </c>
      <c r="H228" s="237">
        <v>73</v>
      </c>
      <c r="I228" s="237">
        <v>126</v>
      </c>
      <c r="J228" s="240">
        <v>1.518</v>
      </c>
      <c r="K228" s="241" t="s">
        <v>869</v>
      </c>
      <c r="L228" s="478">
        <v>3082.41</v>
      </c>
      <c r="M228" s="250" t="s">
        <v>193</v>
      </c>
      <c r="N228" s="870" t="s">
        <v>200</v>
      </c>
      <c r="O228" s="232"/>
      <c r="P228" s="251" t="s">
        <v>684</v>
      </c>
      <c r="Q228" s="251" t="s">
        <v>1082</v>
      </c>
    </row>
    <row r="229" spans="1:17" s="282" customFormat="1">
      <c r="A229" s="237">
        <v>40</v>
      </c>
      <c r="B229" s="237" t="s">
        <v>313</v>
      </c>
      <c r="C229" s="237" t="s">
        <v>314</v>
      </c>
      <c r="D229" s="249" t="s">
        <v>192</v>
      </c>
      <c r="E229" s="243">
        <v>194</v>
      </c>
      <c r="F229" s="243">
        <v>174</v>
      </c>
      <c r="G229" s="243">
        <v>157</v>
      </c>
      <c r="H229" s="237">
        <v>62</v>
      </c>
      <c r="I229" s="237">
        <v>116</v>
      </c>
      <c r="J229" s="240">
        <v>1.129</v>
      </c>
      <c r="K229" s="241" t="s">
        <v>869</v>
      </c>
      <c r="L229" s="478">
        <v>0</v>
      </c>
      <c r="M229" s="250" t="s">
        <v>193</v>
      </c>
      <c r="N229" s="870" t="s">
        <v>296</v>
      </c>
      <c r="O229" s="232"/>
      <c r="P229" s="251" t="s">
        <v>685</v>
      </c>
      <c r="Q229" s="251"/>
    </row>
    <row r="230" spans="1:17" s="282" customFormat="1">
      <c r="A230" s="237">
        <v>41</v>
      </c>
      <c r="B230" s="237" t="s">
        <v>315</v>
      </c>
      <c r="C230" s="237" t="s">
        <v>316</v>
      </c>
      <c r="D230" s="249" t="s">
        <v>192</v>
      </c>
      <c r="E230" s="243">
        <v>215</v>
      </c>
      <c r="F230" s="243">
        <v>194</v>
      </c>
      <c r="G230" s="243">
        <v>158</v>
      </c>
      <c r="H230" s="237">
        <v>62</v>
      </c>
      <c r="I230" s="237">
        <v>121</v>
      </c>
      <c r="J230" s="240">
        <v>1.1850000000000001</v>
      </c>
      <c r="K230" s="241" t="s">
        <v>869</v>
      </c>
      <c r="L230" s="478">
        <v>0</v>
      </c>
      <c r="M230" s="250" t="s">
        <v>193</v>
      </c>
      <c r="N230" s="870" t="s">
        <v>296</v>
      </c>
      <c r="O230" s="232"/>
      <c r="P230" s="251" t="s">
        <v>685</v>
      </c>
      <c r="Q230" s="251"/>
    </row>
    <row r="231" spans="1:17" s="282" customFormat="1">
      <c r="A231" s="237">
        <v>42</v>
      </c>
      <c r="B231" s="237" t="s">
        <v>588</v>
      </c>
      <c r="C231" s="237" t="s">
        <v>590</v>
      </c>
      <c r="D231" s="249" t="s">
        <v>192</v>
      </c>
      <c r="E231" s="243">
        <v>193</v>
      </c>
      <c r="F231" s="243">
        <v>183</v>
      </c>
      <c r="G231" s="243">
        <v>157</v>
      </c>
      <c r="H231" s="237">
        <v>62</v>
      </c>
      <c r="I231" s="237">
        <v>116</v>
      </c>
      <c r="J231" s="240">
        <v>1.129</v>
      </c>
      <c r="K231" s="241" t="s">
        <v>869</v>
      </c>
      <c r="L231" s="478">
        <v>0</v>
      </c>
      <c r="M231" s="250" t="s">
        <v>193</v>
      </c>
      <c r="N231" s="870" t="s">
        <v>296</v>
      </c>
      <c r="O231" s="232"/>
      <c r="P231" s="251" t="s">
        <v>685</v>
      </c>
      <c r="Q231" s="251"/>
    </row>
    <row r="232" spans="1:17" s="282" customFormat="1">
      <c r="A232" s="237">
        <v>43</v>
      </c>
      <c r="B232" s="237" t="s">
        <v>589</v>
      </c>
      <c r="C232" s="237" t="s">
        <v>591</v>
      </c>
      <c r="D232" s="249" t="s">
        <v>192</v>
      </c>
      <c r="E232" s="243">
        <v>213</v>
      </c>
      <c r="F232" s="243">
        <v>203</v>
      </c>
      <c r="G232" s="243">
        <v>158</v>
      </c>
      <c r="H232" s="237">
        <v>62</v>
      </c>
      <c r="I232" s="237">
        <v>121</v>
      </c>
      <c r="J232" s="240">
        <v>1.1850000000000001</v>
      </c>
      <c r="K232" s="241" t="s">
        <v>869</v>
      </c>
      <c r="L232" s="478">
        <v>0</v>
      </c>
      <c r="M232" s="250" t="s">
        <v>193</v>
      </c>
      <c r="N232" s="870" t="s">
        <v>296</v>
      </c>
      <c r="O232" s="232"/>
      <c r="P232" s="251" t="s">
        <v>685</v>
      </c>
      <c r="Q232" s="251"/>
    </row>
    <row r="233" spans="1:17" s="277" customFormat="1">
      <c r="A233" s="237">
        <v>1</v>
      </c>
      <c r="B233" s="237" t="s">
        <v>920</v>
      </c>
      <c r="C233" s="237" t="s">
        <v>909</v>
      </c>
      <c r="D233" s="249" t="s">
        <v>192</v>
      </c>
      <c r="E233" s="243">
        <v>260</v>
      </c>
      <c r="F233" s="243">
        <v>235</v>
      </c>
      <c r="G233" s="243">
        <v>162</v>
      </c>
      <c r="H233" s="237">
        <v>70</v>
      </c>
      <c r="I233" s="237">
        <v>124</v>
      </c>
      <c r="J233" s="240">
        <v>1.407</v>
      </c>
      <c r="K233" s="241" t="s">
        <v>869</v>
      </c>
      <c r="L233" s="478">
        <v>2518.09</v>
      </c>
      <c r="M233" s="250" t="s">
        <v>193</v>
      </c>
      <c r="N233" s="870" t="s">
        <v>200</v>
      </c>
      <c r="O233" s="232"/>
      <c r="P233" s="251" t="s">
        <v>684</v>
      </c>
      <c r="Q233" s="251"/>
    </row>
    <row r="234" spans="1:17" s="277" customFormat="1">
      <c r="A234" s="237">
        <v>2</v>
      </c>
      <c r="B234" s="237" t="s">
        <v>917</v>
      </c>
      <c r="C234" s="237" t="s">
        <v>910</v>
      </c>
      <c r="D234" s="249" t="s">
        <v>192</v>
      </c>
      <c r="E234" s="243">
        <v>265</v>
      </c>
      <c r="F234" s="243">
        <v>240</v>
      </c>
      <c r="G234" s="243">
        <v>162</v>
      </c>
      <c r="H234" s="237">
        <v>70</v>
      </c>
      <c r="I234" s="237">
        <v>124</v>
      </c>
      <c r="J234" s="240">
        <v>1.407</v>
      </c>
      <c r="K234" s="241" t="s">
        <v>869</v>
      </c>
      <c r="L234" s="478">
        <v>2919.87</v>
      </c>
      <c r="M234" s="250" t="s">
        <v>193</v>
      </c>
      <c r="N234" s="870" t="s">
        <v>200</v>
      </c>
      <c r="O234" s="232"/>
      <c r="P234" s="251" t="s">
        <v>684</v>
      </c>
      <c r="Q234" s="251"/>
    </row>
    <row r="235" spans="1:17" s="277" customFormat="1">
      <c r="A235" s="237">
        <v>3</v>
      </c>
      <c r="B235" s="237" t="s">
        <v>915</v>
      </c>
      <c r="C235" s="237" t="s">
        <v>911</v>
      </c>
      <c r="D235" s="249" t="s">
        <v>192</v>
      </c>
      <c r="E235" s="243">
        <v>270</v>
      </c>
      <c r="F235" s="243">
        <v>230</v>
      </c>
      <c r="G235" s="243">
        <v>162</v>
      </c>
      <c r="H235" s="237">
        <v>70</v>
      </c>
      <c r="I235" s="237">
        <v>124</v>
      </c>
      <c r="J235" s="240">
        <v>1.4039999999999999</v>
      </c>
      <c r="K235" s="241" t="s">
        <v>869</v>
      </c>
      <c r="L235" s="478">
        <v>2650.46</v>
      </c>
      <c r="M235" s="250" t="s">
        <v>193</v>
      </c>
      <c r="N235" s="870" t="s">
        <v>200</v>
      </c>
      <c r="O235" s="232"/>
      <c r="P235" s="251" t="s">
        <v>684</v>
      </c>
      <c r="Q235" s="251"/>
    </row>
    <row r="236" spans="1:17">
      <c r="A236" s="237"/>
      <c r="B236" s="237" t="s">
        <v>916</v>
      </c>
      <c r="C236" s="237" t="s">
        <v>912</v>
      </c>
      <c r="D236" s="249" t="s">
        <v>192</v>
      </c>
      <c r="E236" s="243">
        <v>265</v>
      </c>
      <c r="F236" s="243">
        <v>240</v>
      </c>
      <c r="G236" s="243">
        <v>162</v>
      </c>
      <c r="H236" s="237">
        <v>70</v>
      </c>
      <c r="I236" s="237">
        <v>124</v>
      </c>
      <c r="J236" s="240">
        <v>1.407</v>
      </c>
      <c r="K236" s="241" t="s">
        <v>869</v>
      </c>
      <c r="L236" s="478">
        <v>3103.93</v>
      </c>
      <c r="M236" s="250" t="s">
        <v>193</v>
      </c>
      <c r="N236" s="870" t="s">
        <v>200</v>
      </c>
      <c r="O236" s="232"/>
      <c r="P236" s="251" t="s">
        <v>684</v>
      </c>
      <c r="Q236" s="251"/>
    </row>
    <row r="237" spans="1:17">
      <c r="A237" s="237"/>
      <c r="B237" s="237" t="s">
        <v>918</v>
      </c>
      <c r="C237" s="237" t="s">
        <v>913</v>
      </c>
      <c r="D237" s="249" t="s">
        <v>192</v>
      </c>
      <c r="E237" s="243">
        <v>260</v>
      </c>
      <c r="F237" s="243">
        <v>235</v>
      </c>
      <c r="G237" s="243">
        <v>162</v>
      </c>
      <c r="H237" s="237">
        <v>70</v>
      </c>
      <c r="I237" s="237">
        <v>124</v>
      </c>
      <c r="J237" s="240">
        <v>1.407</v>
      </c>
      <c r="K237" s="241" t="s">
        <v>869</v>
      </c>
      <c r="L237" s="478">
        <v>2253.08</v>
      </c>
      <c r="M237" s="250" t="s">
        <v>193</v>
      </c>
      <c r="N237" s="870" t="s">
        <v>200</v>
      </c>
      <c r="O237" s="232"/>
      <c r="P237" s="251" t="s">
        <v>684</v>
      </c>
      <c r="Q237" s="251"/>
    </row>
    <row r="238" spans="1:17">
      <c r="A238" s="237"/>
      <c r="B238" s="237" t="s">
        <v>919</v>
      </c>
      <c r="C238" s="237" t="s">
        <v>914</v>
      </c>
      <c r="D238" s="249" t="s">
        <v>192</v>
      </c>
      <c r="E238" s="243">
        <v>260</v>
      </c>
      <c r="F238" s="243">
        <v>235</v>
      </c>
      <c r="G238" s="243">
        <v>162</v>
      </c>
      <c r="H238" s="237">
        <v>70</v>
      </c>
      <c r="I238" s="237">
        <v>124</v>
      </c>
      <c r="J238" s="240">
        <v>1.407</v>
      </c>
      <c r="K238" s="241" t="s">
        <v>869</v>
      </c>
      <c r="L238" s="478">
        <v>2696.84</v>
      </c>
      <c r="M238" s="250" t="s">
        <v>193</v>
      </c>
      <c r="N238" s="870" t="s">
        <v>200</v>
      </c>
      <c r="O238" s="232"/>
      <c r="P238" s="251" t="s">
        <v>684</v>
      </c>
      <c r="Q238" s="251"/>
    </row>
    <row r="239" spans="1:17">
      <c r="A239" s="237"/>
      <c r="B239" s="237"/>
      <c r="C239" s="237"/>
      <c r="D239" s="249" t="s">
        <v>192</v>
      </c>
      <c r="E239" s="243"/>
      <c r="F239" s="243"/>
      <c r="G239" s="243"/>
      <c r="H239" s="237"/>
      <c r="I239" s="237"/>
      <c r="J239" s="240"/>
      <c r="K239" s="241"/>
      <c r="L239" s="480"/>
      <c r="M239" s="250" t="s">
        <v>193</v>
      </c>
      <c r="N239" s="870"/>
      <c r="O239" s="232"/>
      <c r="P239" s="251"/>
      <c r="Q239" s="251"/>
    </row>
    <row r="240" spans="1:17">
      <c r="A240" s="237"/>
      <c r="B240" s="237"/>
      <c r="C240" s="237"/>
      <c r="D240" s="249" t="s">
        <v>192</v>
      </c>
      <c r="E240" s="243"/>
      <c r="F240" s="243"/>
      <c r="G240" s="243"/>
      <c r="H240" s="237"/>
      <c r="I240" s="237"/>
      <c r="J240" s="240"/>
      <c r="K240" s="241"/>
      <c r="L240" s="480"/>
      <c r="M240" s="250" t="s">
        <v>193</v>
      </c>
      <c r="N240" s="870"/>
      <c r="O240" s="232"/>
      <c r="P240" s="251"/>
      <c r="Q240" s="251"/>
    </row>
    <row r="241" spans="1:17" s="282" customFormat="1">
      <c r="A241" s="237"/>
      <c r="B241" s="237"/>
      <c r="C241" s="237"/>
      <c r="D241" s="249" t="s">
        <v>192</v>
      </c>
      <c r="E241" s="243"/>
      <c r="F241" s="243"/>
      <c r="G241" s="243"/>
      <c r="H241" s="237"/>
      <c r="I241" s="237"/>
      <c r="J241" s="240"/>
      <c r="K241" s="241"/>
      <c r="L241" s="479"/>
      <c r="M241" s="250" t="s">
        <v>193</v>
      </c>
      <c r="N241" s="870"/>
      <c r="O241" s="232"/>
      <c r="P241" s="251"/>
      <c r="Q241" s="251"/>
    </row>
    <row r="242" spans="1:17" s="282" customFormat="1">
      <c r="A242" s="237">
        <v>1</v>
      </c>
      <c r="B242" s="237" t="s">
        <v>366</v>
      </c>
      <c r="C242" s="237" t="s">
        <v>367</v>
      </c>
      <c r="D242" s="249" t="s">
        <v>192</v>
      </c>
      <c r="E242" s="243">
        <v>305</v>
      </c>
      <c r="F242" s="243">
        <v>269</v>
      </c>
      <c r="G242" s="243">
        <v>169</v>
      </c>
      <c r="H242" s="237">
        <v>55</v>
      </c>
      <c r="I242" s="237">
        <v>165</v>
      </c>
      <c r="J242" s="240">
        <v>1.534</v>
      </c>
      <c r="K242" s="241" t="s">
        <v>870</v>
      </c>
      <c r="L242" s="478">
        <v>4283.6499999999996</v>
      </c>
      <c r="M242" s="250" t="s">
        <v>193</v>
      </c>
      <c r="N242" s="870" t="s">
        <v>200</v>
      </c>
      <c r="O242" s="232"/>
      <c r="P242" s="251" t="s">
        <v>684</v>
      </c>
      <c r="Q242" s="251"/>
    </row>
    <row r="243" spans="1:17" s="282" customFormat="1">
      <c r="A243" s="237">
        <v>2</v>
      </c>
      <c r="B243" s="237" t="s">
        <v>368</v>
      </c>
      <c r="C243" s="237" t="s">
        <v>369</v>
      </c>
      <c r="D243" s="249" t="s">
        <v>192</v>
      </c>
      <c r="E243" s="243">
        <v>297</v>
      </c>
      <c r="F243" s="243">
        <v>262</v>
      </c>
      <c r="G243" s="243">
        <v>169</v>
      </c>
      <c r="H243" s="237">
        <v>55</v>
      </c>
      <c r="I243" s="237">
        <v>165</v>
      </c>
      <c r="J243" s="240">
        <v>1.534</v>
      </c>
      <c r="K243" s="241" t="s">
        <v>870</v>
      </c>
      <c r="L243" s="478">
        <v>4233.07</v>
      </c>
      <c r="M243" s="250" t="s">
        <v>193</v>
      </c>
      <c r="N243" s="870" t="s">
        <v>200</v>
      </c>
      <c r="O243" s="232"/>
      <c r="P243" s="251" t="s">
        <v>685</v>
      </c>
      <c r="Q243" s="251"/>
    </row>
    <row r="244" spans="1:17" s="282" customFormat="1">
      <c r="A244" s="237">
        <v>3</v>
      </c>
      <c r="B244" s="237" t="s">
        <v>370</v>
      </c>
      <c r="C244" s="237" t="s">
        <v>374</v>
      </c>
      <c r="D244" s="249" t="s">
        <v>192</v>
      </c>
      <c r="E244" s="243">
        <v>305</v>
      </c>
      <c r="F244" s="243">
        <v>269</v>
      </c>
      <c r="G244" s="243">
        <v>169</v>
      </c>
      <c r="H244" s="237">
        <v>55</v>
      </c>
      <c r="I244" s="237">
        <v>165</v>
      </c>
      <c r="J244" s="240">
        <v>1.534</v>
      </c>
      <c r="K244" s="241" t="s">
        <v>870</v>
      </c>
      <c r="L244" s="478">
        <v>4283.7299999999996</v>
      </c>
      <c r="M244" s="250" t="s">
        <v>193</v>
      </c>
      <c r="N244" s="870" t="s">
        <v>200</v>
      </c>
      <c r="O244" s="232"/>
      <c r="P244" s="251" t="s">
        <v>684</v>
      </c>
      <c r="Q244" s="251"/>
    </row>
    <row r="245" spans="1:17" s="282" customFormat="1">
      <c r="A245" s="237">
        <v>4</v>
      </c>
      <c r="B245" s="237" t="s">
        <v>375</v>
      </c>
      <c r="C245" s="237" t="s">
        <v>376</v>
      </c>
      <c r="D245" s="249" t="s">
        <v>192</v>
      </c>
      <c r="E245" s="243">
        <v>298</v>
      </c>
      <c r="F245" s="243">
        <v>262</v>
      </c>
      <c r="G245" s="243">
        <v>169</v>
      </c>
      <c r="H245" s="237">
        <v>55</v>
      </c>
      <c r="I245" s="237">
        <v>165</v>
      </c>
      <c r="J245" s="240">
        <v>1.534</v>
      </c>
      <c r="K245" s="241" t="s">
        <v>870</v>
      </c>
      <c r="L245" s="478">
        <v>4271.01</v>
      </c>
      <c r="M245" s="250" t="s">
        <v>193</v>
      </c>
      <c r="N245" s="870" t="s">
        <v>200</v>
      </c>
      <c r="O245" s="232"/>
      <c r="P245" s="251" t="s">
        <v>685</v>
      </c>
      <c r="Q245" s="251"/>
    </row>
    <row r="246" spans="1:17" s="282" customFormat="1">
      <c r="A246" s="237">
        <v>5</v>
      </c>
      <c r="B246" s="237" t="s">
        <v>562</v>
      </c>
      <c r="C246" s="237" t="s">
        <v>563</v>
      </c>
      <c r="D246" s="249" t="s">
        <v>192</v>
      </c>
      <c r="E246" s="243">
        <v>305</v>
      </c>
      <c r="F246" s="243">
        <v>269</v>
      </c>
      <c r="G246" s="243">
        <v>169</v>
      </c>
      <c r="H246" s="237">
        <v>55</v>
      </c>
      <c r="I246" s="237">
        <v>165</v>
      </c>
      <c r="J246" s="240">
        <v>1.534</v>
      </c>
      <c r="K246" s="241" t="s">
        <v>870</v>
      </c>
      <c r="L246" s="478">
        <v>4658.5600000000004</v>
      </c>
      <c r="M246" s="250" t="s">
        <v>193</v>
      </c>
      <c r="N246" s="870" t="s">
        <v>200</v>
      </c>
      <c r="O246" s="232"/>
      <c r="P246" s="251" t="s">
        <v>684</v>
      </c>
      <c r="Q246" s="251" t="s">
        <v>1082</v>
      </c>
    </row>
    <row r="247" spans="1:17" s="282" customFormat="1">
      <c r="A247" s="237">
        <v>6</v>
      </c>
      <c r="B247" s="237" t="s">
        <v>537</v>
      </c>
      <c r="C247" s="237" t="s">
        <v>538</v>
      </c>
      <c r="D247" s="249" t="s">
        <v>192</v>
      </c>
      <c r="E247" s="243">
        <v>305</v>
      </c>
      <c r="F247" s="243">
        <v>269</v>
      </c>
      <c r="G247" s="243">
        <v>169</v>
      </c>
      <c r="H247" s="237">
        <v>55</v>
      </c>
      <c r="I247" s="237">
        <v>165</v>
      </c>
      <c r="J247" s="240">
        <v>1.534</v>
      </c>
      <c r="K247" s="241" t="s">
        <v>870</v>
      </c>
      <c r="L247" s="478">
        <v>4603.6099999999997</v>
      </c>
      <c r="M247" s="250" t="s">
        <v>193</v>
      </c>
      <c r="N247" s="870" t="s">
        <v>200</v>
      </c>
      <c r="O247" s="232"/>
      <c r="P247" s="251" t="s">
        <v>685</v>
      </c>
      <c r="Q247" s="251" t="s">
        <v>1079</v>
      </c>
    </row>
    <row r="248" spans="1:17" s="282" customFormat="1">
      <c r="A248" s="237">
        <v>7</v>
      </c>
      <c r="B248" s="237" t="s">
        <v>40</v>
      </c>
      <c r="C248" s="237" t="s">
        <v>41</v>
      </c>
      <c r="D248" s="249" t="s">
        <v>192</v>
      </c>
      <c r="E248" s="243">
        <v>305</v>
      </c>
      <c r="F248" s="243">
        <v>269</v>
      </c>
      <c r="G248" s="243">
        <v>169</v>
      </c>
      <c r="H248" s="237">
        <v>55</v>
      </c>
      <c r="I248" s="237">
        <v>165</v>
      </c>
      <c r="J248" s="240">
        <v>1.534</v>
      </c>
      <c r="K248" s="241" t="s">
        <v>870</v>
      </c>
      <c r="L248" s="478">
        <v>4657.7700000000004</v>
      </c>
      <c r="M248" s="250" t="s">
        <v>193</v>
      </c>
      <c r="N248" s="870" t="s">
        <v>200</v>
      </c>
      <c r="O248" s="232"/>
      <c r="P248" s="251" t="s">
        <v>684</v>
      </c>
      <c r="Q248" s="251" t="s">
        <v>1082</v>
      </c>
    </row>
    <row r="249" spans="1:17" s="282" customFormat="1">
      <c r="A249" s="237">
        <v>8</v>
      </c>
      <c r="B249" s="237" t="s">
        <v>876</v>
      </c>
      <c r="C249" s="237" t="s">
        <v>872</v>
      </c>
      <c r="D249" s="249" t="s">
        <v>192</v>
      </c>
      <c r="E249" s="243">
        <v>311</v>
      </c>
      <c r="F249" s="243">
        <v>275</v>
      </c>
      <c r="G249" s="243">
        <v>169</v>
      </c>
      <c r="H249" s="237">
        <v>55</v>
      </c>
      <c r="I249" s="237">
        <v>165</v>
      </c>
      <c r="J249" s="240">
        <v>1.534</v>
      </c>
      <c r="K249" s="241" t="s">
        <v>870</v>
      </c>
      <c r="L249" s="478">
        <v>6146.37</v>
      </c>
      <c r="M249" s="250" t="s">
        <v>193</v>
      </c>
      <c r="N249" s="870" t="s">
        <v>200</v>
      </c>
      <c r="O249" s="232"/>
      <c r="P249" s="251" t="s">
        <v>684</v>
      </c>
      <c r="Q249" s="251"/>
    </row>
    <row r="250" spans="1:17" s="282" customFormat="1">
      <c r="A250" s="237">
        <v>9</v>
      </c>
      <c r="B250" s="237" t="s">
        <v>833</v>
      </c>
      <c r="C250" s="237" t="s">
        <v>834</v>
      </c>
      <c r="D250" s="249" t="s">
        <v>192</v>
      </c>
      <c r="E250" s="243">
        <v>311</v>
      </c>
      <c r="F250" s="243">
        <v>275</v>
      </c>
      <c r="G250" s="243">
        <v>169</v>
      </c>
      <c r="H250" s="237">
        <v>55</v>
      </c>
      <c r="I250" s="237">
        <v>165</v>
      </c>
      <c r="J250" s="240">
        <v>1.534</v>
      </c>
      <c r="K250" s="241" t="s">
        <v>870</v>
      </c>
      <c r="L250" s="478">
        <v>6222</v>
      </c>
      <c r="M250" s="250" t="s">
        <v>193</v>
      </c>
      <c r="N250" s="870" t="s">
        <v>200</v>
      </c>
      <c r="O250" s="232"/>
      <c r="P250" s="251" t="s">
        <v>684</v>
      </c>
      <c r="Q250" s="251"/>
    </row>
    <row r="251" spans="1:17" s="282" customFormat="1">
      <c r="A251" s="237">
        <v>10</v>
      </c>
      <c r="B251" s="237" t="s">
        <v>383</v>
      </c>
      <c r="C251" s="237" t="s">
        <v>384</v>
      </c>
      <c r="D251" s="249" t="s">
        <v>192</v>
      </c>
      <c r="E251" s="243">
        <v>305</v>
      </c>
      <c r="F251" s="243">
        <v>269</v>
      </c>
      <c r="G251" s="243">
        <v>169</v>
      </c>
      <c r="H251" s="237">
        <v>55</v>
      </c>
      <c r="I251" s="237">
        <v>165</v>
      </c>
      <c r="J251" s="240">
        <v>1.534</v>
      </c>
      <c r="K251" s="241" t="s">
        <v>870</v>
      </c>
      <c r="L251" s="478">
        <v>5429.35</v>
      </c>
      <c r="M251" s="250" t="s">
        <v>193</v>
      </c>
      <c r="N251" s="870" t="s">
        <v>200</v>
      </c>
      <c r="O251" s="232"/>
      <c r="P251" s="251" t="s">
        <v>684</v>
      </c>
      <c r="Q251" s="251"/>
    </row>
    <row r="252" spans="1:17" s="282" customFormat="1">
      <c r="A252" s="237">
        <v>11</v>
      </c>
      <c r="B252" s="237" t="s">
        <v>385</v>
      </c>
      <c r="C252" s="237" t="s">
        <v>386</v>
      </c>
      <c r="D252" s="249" t="s">
        <v>192</v>
      </c>
      <c r="E252" s="243">
        <v>297</v>
      </c>
      <c r="F252" s="243">
        <v>262</v>
      </c>
      <c r="G252" s="243">
        <v>169</v>
      </c>
      <c r="H252" s="237">
        <v>55</v>
      </c>
      <c r="I252" s="237">
        <v>165</v>
      </c>
      <c r="J252" s="240">
        <v>1.534</v>
      </c>
      <c r="K252" s="241" t="s">
        <v>870</v>
      </c>
      <c r="L252" s="478">
        <v>5360.69</v>
      </c>
      <c r="M252" s="250" t="s">
        <v>193</v>
      </c>
      <c r="N252" s="870" t="s">
        <v>200</v>
      </c>
      <c r="O252" s="232"/>
      <c r="P252" s="251" t="s">
        <v>685</v>
      </c>
      <c r="Q252" s="251"/>
    </row>
    <row r="253" spans="1:17" s="282" customFormat="1">
      <c r="A253" s="237">
        <v>12</v>
      </c>
      <c r="B253" s="237" t="s">
        <v>387</v>
      </c>
      <c r="C253" s="237" t="s">
        <v>388</v>
      </c>
      <c r="D253" s="249" t="s">
        <v>192</v>
      </c>
      <c r="E253" s="243">
        <v>305</v>
      </c>
      <c r="F253" s="243">
        <v>269</v>
      </c>
      <c r="G253" s="243">
        <v>169</v>
      </c>
      <c r="H253" s="237">
        <v>55</v>
      </c>
      <c r="I253" s="237">
        <v>165</v>
      </c>
      <c r="J253" s="240">
        <v>1.534</v>
      </c>
      <c r="K253" s="241" t="s">
        <v>870</v>
      </c>
      <c r="L253" s="478">
        <v>5429.44</v>
      </c>
      <c r="M253" s="250" t="s">
        <v>193</v>
      </c>
      <c r="N253" s="870" t="s">
        <v>200</v>
      </c>
      <c r="O253" s="232"/>
      <c r="P253" s="251" t="s">
        <v>684</v>
      </c>
      <c r="Q253" s="251"/>
    </row>
    <row r="254" spans="1:17" s="282" customFormat="1">
      <c r="A254" s="237">
        <v>13</v>
      </c>
      <c r="B254" s="237" t="s">
        <v>377</v>
      </c>
      <c r="C254" s="237" t="s">
        <v>378</v>
      </c>
      <c r="D254" s="249" t="s">
        <v>192</v>
      </c>
      <c r="E254" s="243">
        <v>305</v>
      </c>
      <c r="F254" s="243">
        <v>269</v>
      </c>
      <c r="G254" s="243">
        <v>169</v>
      </c>
      <c r="H254" s="237">
        <v>55</v>
      </c>
      <c r="I254" s="237">
        <v>165</v>
      </c>
      <c r="J254" s="240">
        <v>1.534</v>
      </c>
      <c r="K254" s="241" t="s">
        <v>870</v>
      </c>
      <c r="L254" s="478">
        <v>5431.83</v>
      </c>
      <c r="M254" s="250" t="s">
        <v>193</v>
      </c>
      <c r="N254" s="870" t="s">
        <v>200</v>
      </c>
      <c r="O254" s="232"/>
      <c r="P254" s="251" t="s">
        <v>684</v>
      </c>
      <c r="Q254" s="251"/>
    </row>
    <row r="255" spans="1:17" s="282" customFormat="1">
      <c r="A255" s="237">
        <v>14</v>
      </c>
      <c r="B255" s="237" t="s">
        <v>379</v>
      </c>
      <c r="C255" s="237" t="s">
        <v>380</v>
      </c>
      <c r="D255" s="249" t="s">
        <v>192</v>
      </c>
      <c r="E255" s="243">
        <v>297</v>
      </c>
      <c r="F255" s="243">
        <v>262</v>
      </c>
      <c r="G255" s="243">
        <v>169</v>
      </c>
      <c r="H255" s="237">
        <v>55</v>
      </c>
      <c r="I255" s="237">
        <v>165</v>
      </c>
      <c r="J255" s="240">
        <v>1.534</v>
      </c>
      <c r="K255" s="241" t="s">
        <v>870</v>
      </c>
      <c r="L255" s="478">
        <v>5362.98</v>
      </c>
      <c r="M255" s="250" t="s">
        <v>193</v>
      </c>
      <c r="N255" s="870" t="s">
        <v>200</v>
      </c>
      <c r="O255" s="232"/>
      <c r="P255" s="251" t="s">
        <v>685</v>
      </c>
      <c r="Q255" s="251"/>
    </row>
    <row r="256" spans="1:17" s="282" customFormat="1">
      <c r="A256" s="237">
        <v>15</v>
      </c>
      <c r="B256" s="237" t="s">
        <v>381</v>
      </c>
      <c r="C256" s="237" t="s">
        <v>382</v>
      </c>
      <c r="D256" s="249" t="s">
        <v>192</v>
      </c>
      <c r="E256" s="243">
        <v>305</v>
      </c>
      <c r="F256" s="243">
        <v>269</v>
      </c>
      <c r="G256" s="243">
        <v>169</v>
      </c>
      <c r="H256" s="237">
        <v>55</v>
      </c>
      <c r="I256" s="237">
        <v>165</v>
      </c>
      <c r="J256" s="240">
        <v>1.534</v>
      </c>
      <c r="K256" s="241" t="s">
        <v>870</v>
      </c>
      <c r="L256" s="478">
        <v>5431.9</v>
      </c>
      <c r="M256" s="250" t="s">
        <v>193</v>
      </c>
      <c r="N256" s="870" t="s">
        <v>200</v>
      </c>
      <c r="O256" s="232"/>
      <c r="P256" s="251" t="s">
        <v>684</v>
      </c>
      <c r="Q256" s="251"/>
    </row>
    <row r="257" spans="1:17" s="282" customFormat="1">
      <c r="A257" s="237">
        <v>16</v>
      </c>
      <c r="B257" s="237" t="s">
        <v>389</v>
      </c>
      <c r="C257" s="237" t="s">
        <v>390</v>
      </c>
      <c r="D257" s="249" t="s">
        <v>192</v>
      </c>
      <c r="E257" s="243">
        <v>323</v>
      </c>
      <c r="F257" s="243">
        <v>285</v>
      </c>
      <c r="G257" s="243">
        <v>199</v>
      </c>
      <c r="H257" s="237">
        <v>55</v>
      </c>
      <c r="I257" s="237">
        <v>165</v>
      </c>
      <c r="J257" s="240">
        <v>1.806</v>
      </c>
      <c r="K257" s="241" t="s">
        <v>870</v>
      </c>
      <c r="L257" s="478">
        <v>6360.77</v>
      </c>
      <c r="M257" s="250" t="s">
        <v>193</v>
      </c>
      <c r="N257" s="870" t="s">
        <v>200</v>
      </c>
      <c r="O257" s="232"/>
      <c r="P257" s="251" t="s">
        <v>684</v>
      </c>
      <c r="Q257" s="251" t="s">
        <v>1082</v>
      </c>
    </row>
    <row r="258" spans="1:17" s="282" customFormat="1">
      <c r="A258" s="237">
        <v>17</v>
      </c>
      <c r="B258" s="237" t="s">
        <v>393</v>
      </c>
      <c r="C258" s="237" t="s">
        <v>394</v>
      </c>
      <c r="D258" s="249" t="s">
        <v>192</v>
      </c>
      <c r="E258" s="243">
        <v>323</v>
      </c>
      <c r="F258" s="243">
        <v>285</v>
      </c>
      <c r="G258" s="243">
        <v>199</v>
      </c>
      <c r="H258" s="237">
        <v>55</v>
      </c>
      <c r="I258" s="237">
        <v>165</v>
      </c>
      <c r="J258" s="240">
        <v>1.806</v>
      </c>
      <c r="K258" s="241" t="s">
        <v>870</v>
      </c>
      <c r="L258" s="478">
        <v>6360.69</v>
      </c>
      <c r="M258" s="250" t="s">
        <v>193</v>
      </c>
      <c r="N258" s="870" t="s">
        <v>200</v>
      </c>
      <c r="O258" s="232"/>
      <c r="P258" s="251" t="s">
        <v>684</v>
      </c>
      <c r="Q258" s="251" t="s">
        <v>1082</v>
      </c>
    </row>
    <row r="259" spans="1:17" s="282" customFormat="1">
      <c r="A259" s="237">
        <v>18</v>
      </c>
      <c r="B259" s="237" t="s">
        <v>391</v>
      </c>
      <c r="C259" s="237" t="s">
        <v>392</v>
      </c>
      <c r="D259" s="249" t="s">
        <v>192</v>
      </c>
      <c r="E259" s="243">
        <v>317</v>
      </c>
      <c r="F259" s="243">
        <v>279</v>
      </c>
      <c r="G259" s="243">
        <v>199</v>
      </c>
      <c r="H259" s="237">
        <v>55</v>
      </c>
      <c r="I259" s="237">
        <v>165</v>
      </c>
      <c r="J259" s="240">
        <v>1.806</v>
      </c>
      <c r="K259" s="241" t="s">
        <v>870</v>
      </c>
      <c r="L259" s="478">
        <v>6409.6</v>
      </c>
      <c r="M259" s="250" t="s">
        <v>193</v>
      </c>
      <c r="N259" s="870" t="s">
        <v>200</v>
      </c>
      <c r="O259" s="232"/>
      <c r="P259" s="251" t="s">
        <v>684</v>
      </c>
      <c r="Q259" s="251" t="s">
        <v>1082</v>
      </c>
    </row>
    <row r="260" spans="1:17" s="282" customFormat="1">
      <c r="A260" s="237">
        <v>19</v>
      </c>
      <c r="B260" s="237" t="s">
        <v>395</v>
      </c>
      <c r="C260" s="237" t="s">
        <v>396</v>
      </c>
      <c r="D260" s="249" t="s">
        <v>192</v>
      </c>
      <c r="E260" s="243">
        <v>317</v>
      </c>
      <c r="F260" s="243">
        <v>279</v>
      </c>
      <c r="G260" s="243">
        <v>199</v>
      </c>
      <c r="H260" s="237">
        <v>55</v>
      </c>
      <c r="I260" s="237">
        <v>165</v>
      </c>
      <c r="J260" s="240">
        <v>1.806</v>
      </c>
      <c r="K260" s="241" t="s">
        <v>870</v>
      </c>
      <c r="L260" s="478">
        <v>6409.55</v>
      </c>
      <c r="M260" s="250" t="s">
        <v>193</v>
      </c>
      <c r="N260" s="870" t="s">
        <v>200</v>
      </c>
      <c r="O260" s="232"/>
      <c r="P260" s="251" t="s">
        <v>684</v>
      </c>
      <c r="Q260" s="251" t="s">
        <v>1082</v>
      </c>
    </row>
    <row r="261" spans="1:17" s="282" customFormat="1">
      <c r="A261" s="237">
        <v>20</v>
      </c>
      <c r="B261" s="237" t="s">
        <v>402</v>
      </c>
      <c r="C261" s="237" t="s">
        <v>403</v>
      </c>
      <c r="D261" s="249" t="s">
        <v>192</v>
      </c>
      <c r="E261" s="243">
        <v>305</v>
      </c>
      <c r="F261" s="243">
        <v>269</v>
      </c>
      <c r="G261" s="243">
        <v>169</v>
      </c>
      <c r="H261" s="237">
        <v>55</v>
      </c>
      <c r="I261" s="237">
        <v>165</v>
      </c>
      <c r="J261" s="240">
        <v>1.534</v>
      </c>
      <c r="K261" s="241" t="s">
        <v>870</v>
      </c>
      <c r="L261" s="478">
        <v>4199.1400000000003</v>
      </c>
      <c r="M261" s="250" t="s">
        <v>193</v>
      </c>
      <c r="N261" s="870" t="s">
        <v>200</v>
      </c>
      <c r="P261" s="251" t="s">
        <v>684</v>
      </c>
      <c r="Q261" s="251"/>
    </row>
    <row r="262" spans="1:17" s="282" customFormat="1">
      <c r="A262" s="237">
        <v>21</v>
      </c>
      <c r="B262" s="237" t="s">
        <v>400</v>
      </c>
      <c r="C262" s="237" t="s">
        <v>401</v>
      </c>
      <c r="D262" s="249" t="s">
        <v>192</v>
      </c>
      <c r="E262" s="243">
        <v>305</v>
      </c>
      <c r="F262" s="243">
        <v>269</v>
      </c>
      <c r="G262" s="243">
        <v>169</v>
      </c>
      <c r="H262" s="237">
        <v>55</v>
      </c>
      <c r="I262" s="237">
        <v>165</v>
      </c>
      <c r="J262" s="240">
        <v>1.534</v>
      </c>
      <c r="K262" s="241" t="s">
        <v>870</v>
      </c>
      <c r="L262" s="478">
        <v>4199.1400000000003</v>
      </c>
      <c r="M262" s="250" t="s">
        <v>193</v>
      </c>
      <c r="N262" s="870" t="s">
        <v>200</v>
      </c>
      <c r="P262" s="251" t="s">
        <v>684</v>
      </c>
      <c r="Q262" s="251"/>
    </row>
    <row r="263" spans="1:17" s="282" customFormat="1">
      <c r="A263" s="237">
        <v>22</v>
      </c>
      <c r="B263" s="237" t="s">
        <v>516</v>
      </c>
      <c r="C263" s="237" t="s">
        <v>517</v>
      </c>
      <c r="D263" s="249" t="s">
        <v>192</v>
      </c>
      <c r="E263" s="243">
        <v>305</v>
      </c>
      <c r="F263" s="243">
        <v>269</v>
      </c>
      <c r="G263" s="243">
        <v>169</v>
      </c>
      <c r="H263" s="237">
        <v>55</v>
      </c>
      <c r="I263" s="237">
        <v>165</v>
      </c>
      <c r="J263" s="240">
        <v>1.534</v>
      </c>
      <c r="K263" s="241" t="s">
        <v>870</v>
      </c>
      <c r="L263" s="478">
        <v>4586.8100000000004</v>
      </c>
      <c r="M263" s="250" t="s">
        <v>193</v>
      </c>
      <c r="N263" s="870" t="s">
        <v>200</v>
      </c>
      <c r="P263" s="251" t="s">
        <v>684</v>
      </c>
      <c r="Q263" s="251"/>
    </row>
    <row r="264" spans="1:17" s="282" customFormat="1">
      <c r="A264" s="237">
        <v>23</v>
      </c>
      <c r="B264" s="237" t="s">
        <v>514</v>
      </c>
      <c r="C264" s="237" t="s">
        <v>515</v>
      </c>
      <c r="D264" s="249" t="s">
        <v>192</v>
      </c>
      <c r="E264" s="243">
        <v>305</v>
      </c>
      <c r="F264" s="243">
        <v>269</v>
      </c>
      <c r="G264" s="243">
        <v>169</v>
      </c>
      <c r="H264" s="237">
        <v>55</v>
      </c>
      <c r="I264" s="237">
        <v>165</v>
      </c>
      <c r="J264" s="240">
        <v>1.534</v>
      </c>
      <c r="K264" s="241" t="s">
        <v>870</v>
      </c>
      <c r="L264" s="478">
        <v>4587.26</v>
      </c>
      <c r="M264" s="250" t="s">
        <v>193</v>
      </c>
      <c r="N264" s="870" t="s">
        <v>200</v>
      </c>
      <c r="P264" s="251" t="s">
        <v>684</v>
      </c>
      <c r="Q264" s="251"/>
    </row>
    <row r="265" spans="1:17" s="282" customFormat="1">
      <c r="A265" s="237">
        <v>24</v>
      </c>
      <c r="B265" s="237" t="s">
        <v>413</v>
      </c>
      <c r="C265" s="237" t="s">
        <v>414</v>
      </c>
      <c r="D265" s="249" t="s">
        <v>192</v>
      </c>
      <c r="E265" s="243">
        <v>328</v>
      </c>
      <c r="F265" s="243">
        <v>292</v>
      </c>
      <c r="G265" s="243">
        <v>199</v>
      </c>
      <c r="H265" s="237">
        <v>55</v>
      </c>
      <c r="I265" s="237">
        <v>165</v>
      </c>
      <c r="J265" s="240">
        <v>1.806</v>
      </c>
      <c r="K265" s="241" t="s">
        <v>870</v>
      </c>
      <c r="L265" s="478">
        <v>4322.58</v>
      </c>
      <c r="M265" s="250" t="s">
        <v>193</v>
      </c>
      <c r="N265" s="870" t="s">
        <v>200</v>
      </c>
      <c r="P265" s="251" t="s">
        <v>684</v>
      </c>
      <c r="Q265" s="251"/>
    </row>
    <row r="266" spans="1:17" s="282" customFormat="1">
      <c r="A266" s="237">
        <v>25</v>
      </c>
      <c r="B266" s="237" t="s">
        <v>411</v>
      </c>
      <c r="C266" s="237" t="s">
        <v>412</v>
      </c>
      <c r="D266" s="249" t="s">
        <v>192</v>
      </c>
      <c r="E266" s="243">
        <v>328</v>
      </c>
      <c r="F266" s="243">
        <v>292</v>
      </c>
      <c r="G266" s="243">
        <v>199</v>
      </c>
      <c r="H266" s="237">
        <v>55</v>
      </c>
      <c r="I266" s="237">
        <v>165</v>
      </c>
      <c r="J266" s="240">
        <v>1.806</v>
      </c>
      <c r="K266" s="241" t="s">
        <v>870</v>
      </c>
      <c r="L266" s="478">
        <v>4322.68</v>
      </c>
      <c r="M266" s="250" t="s">
        <v>193</v>
      </c>
      <c r="N266" s="870" t="s">
        <v>200</v>
      </c>
      <c r="O266" s="232"/>
      <c r="P266" s="251" t="s">
        <v>684</v>
      </c>
      <c r="Q266" s="251"/>
    </row>
    <row r="267" spans="1:17" s="282" customFormat="1">
      <c r="A267" s="237">
        <v>26</v>
      </c>
      <c r="B267" s="237" t="s">
        <v>520</v>
      </c>
      <c r="C267" s="237" t="s">
        <v>521</v>
      </c>
      <c r="D267" s="249" t="s">
        <v>192</v>
      </c>
      <c r="E267" s="243">
        <v>328</v>
      </c>
      <c r="F267" s="243">
        <v>292</v>
      </c>
      <c r="G267" s="243">
        <v>199</v>
      </c>
      <c r="H267" s="237">
        <v>55</v>
      </c>
      <c r="I267" s="237">
        <v>165</v>
      </c>
      <c r="J267" s="240">
        <v>1.806</v>
      </c>
      <c r="K267" s="241" t="s">
        <v>870</v>
      </c>
      <c r="L267" s="478">
        <v>4787.6899999999996</v>
      </c>
      <c r="M267" s="250" t="s">
        <v>193</v>
      </c>
      <c r="N267" s="870" t="s">
        <v>200</v>
      </c>
      <c r="P267" s="251" t="s">
        <v>684</v>
      </c>
      <c r="Q267" s="251"/>
    </row>
    <row r="268" spans="1:17" s="282" customFormat="1">
      <c r="A268" s="237">
        <v>27</v>
      </c>
      <c r="B268" s="237" t="s">
        <v>518</v>
      </c>
      <c r="C268" s="237" t="s">
        <v>519</v>
      </c>
      <c r="D268" s="249" t="s">
        <v>192</v>
      </c>
      <c r="E268" s="243">
        <v>328</v>
      </c>
      <c r="F268" s="243">
        <v>292</v>
      </c>
      <c r="G268" s="243">
        <v>199</v>
      </c>
      <c r="H268" s="237">
        <v>55</v>
      </c>
      <c r="I268" s="237">
        <v>165</v>
      </c>
      <c r="J268" s="240">
        <v>1.806</v>
      </c>
      <c r="K268" s="241" t="s">
        <v>870</v>
      </c>
      <c r="L268" s="478">
        <v>4787.6899999999996</v>
      </c>
      <c r="M268" s="250" t="s">
        <v>193</v>
      </c>
      <c r="N268" s="870" t="s">
        <v>200</v>
      </c>
      <c r="P268" s="251" t="s">
        <v>684</v>
      </c>
      <c r="Q268" s="251"/>
    </row>
    <row r="269" spans="1:17" s="282" customFormat="1">
      <c r="A269" s="237">
        <v>28</v>
      </c>
      <c r="B269" s="237" t="s">
        <v>359</v>
      </c>
      <c r="C269" s="237" t="s">
        <v>586</v>
      </c>
      <c r="D269" s="249" t="s">
        <v>192</v>
      </c>
      <c r="E269" s="243">
        <v>338</v>
      </c>
      <c r="F269" s="243">
        <v>297</v>
      </c>
      <c r="G269" s="243">
        <v>199</v>
      </c>
      <c r="H269" s="237">
        <v>55</v>
      </c>
      <c r="I269" s="237">
        <v>165</v>
      </c>
      <c r="J269" s="240">
        <v>1.806</v>
      </c>
      <c r="K269" s="241" t="s">
        <v>870</v>
      </c>
      <c r="L269" s="478">
        <v>5913.05</v>
      </c>
      <c r="M269" s="250" t="s">
        <v>193</v>
      </c>
      <c r="N269" s="870" t="s">
        <v>200</v>
      </c>
      <c r="O269" s="232"/>
      <c r="P269" s="251" t="s">
        <v>685</v>
      </c>
      <c r="Q269" s="251"/>
    </row>
    <row r="270" spans="1:17" s="282" customFormat="1">
      <c r="A270" s="237">
        <v>29</v>
      </c>
      <c r="B270" s="237" t="s">
        <v>425</v>
      </c>
      <c r="C270" s="237" t="s">
        <v>426</v>
      </c>
      <c r="D270" s="249" t="s">
        <v>192</v>
      </c>
      <c r="E270" s="243">
        <v>338</v>
      </c>
      <c r="F270" s="243">
        <v>304</v>
      </c>
      <c r="G270" s="243">
        <v>199</v>
      </c>
      <c r="H270" s="237">
        <v>55</v>
      </c>
      <c r="I270" s="237">
        <v>165</v>
      </c>
      <c r="J270" s="240">
        <v>1.806</v>
      </c>
      <c r="K270" s="241" t="s">
        <v>870</v>
      </c>
      <c r="L270" s="478">
        <v>6876.72</v>
      </c>
      <c r="M270" s="250" t="s">
        <v>193</v>
      </c>
      <c r="N270" s="870" t="s">
        <v>200</v>
      </c>
      <c r="O270" s="232"/>
      <c r="P270" s="251" t="s">
        <v>684</v>
      </c>
      <c r="Q270" s="251"/>
    </row>
    <row r="271" spans="1:17" s="282" customFormat="1">
      <c r="A271" s="237">
        <v>30</v>
      </c>
      <c r="B271" s="237" t="s">
        <v>428</v>
      </c>
      <c r="C271" s="237" t="s">
        <v>430</v>
      </c>
      <c r="D271" s="249" t="s">
        <v>192</v>
      </c>
      <c r="E271" s="243">
        <v>338</v>
      </c>
      <c r="F271" s="243">
        <v>297</v>
      </c>
      <c r="G271" s="243">
        <v>199</v>
      </c>
      <c r="H271" s="237">
        <v>55</v>
      </c>
      <c r="I271" s="237">
        <v>165</v>
      </c>
      <c r="J271" s="240">
        <v>1.806</v>
      </c>
      <c r="K271" s="241" t="s">
        <v>870</v>
      </c>
      <c r="L271" s="478">
        <v>6831.9</v>
      </c>
      <c r="M271" s="250" t="s">
        <v>193</v>
      </c>
      <c r="N271" s="870" t="s">
        <v>200</v>
      </c>
      <c r="O271" s="232"/>
      <c r="P271" s="251" t="s">
        <v>684</v>
      </c>
      <c r="Q271" s="251"/>
    </row>
    <row r="272" spans="1:17" s="282" customFormat="1">
      <c r="A272" s="237">
        <v>31</v>
      </c>
      <c r="B272" s="237" t="s">
        <v>427</v>
      </c>
      <c r="C272" s="237" t="s">
        <v>429</v>
      </c>
      <c r="D272" s="249" t="s">
        <v>192</v>
      </c>
      <c r="E272" s="243">
        <v>345</v>
      </c>
      <c r="F272" s="243">
        <v>304</v>
      </c>
      <c r="G272" s="243">
        <v>199</v>
      </c>
      <c r="H272" s="237">
        <v>55</v>
      </c>
      <c r="I272" s="237">
        <v>165</v>
      </c>
      <c r="J272" s="240">
        <v>1.806</v>
      </c>
      <c r="K272" s="241" t="s">
        <v>870</v>
      </c>
      <c r="L272" s="478">
        <v>6633.78</v>
      </c>
      <c r="M272" s="250" t="s">
        <v>193</v>
      </c>
      <c r="N272" s="870" t="s">
        <v>200</v>
      </c>
      <c r="O272" s="232"/>
      <c r="P272" s="251" t="s">
        <v>684</v>
      </c>
      <c r="Q272" s="251"/>
    </row>
    <row r="273" spans="1:17" s="282" customFormat="1">
      <c r="A273" s="237">
        <v>32</v>
      </c>
      <c r="B273" s="237" t="s">
        <v>415</v>
      </c>
      <c r="C273" s="237" t="s">
        <v>416</v>
      </c>
      <c r="D273" s="249" t="s">
        <v>192</v>
      </c>
      <c r="E273" s="243">
        <v>345</v>
      </c>
      <c r="F273" s="243">
        <v>304</v>
      </c>
      <c r="G273" s="243">
        <v>199</v>
      </c>
      <c r="H273" s="237">
        <v>55</v>
      </c>
      <c r="I273" s="237">
        <v>165</v>
      </c>
      <c r="J273" s="240">
        <v>1.806</v>
      </c>
      <c r="K273" s="241" t="s">
        <v>870</v>
      </c>
      <c r="L273" s="478">
        <v>6636.37</v>
      </c>
      <c r="M273" s="250" t="s">
        <v>193</v>
      </c>
      <c r="N273" s="870" t="s">
        <v>200</v>
      </c>
      <c r="P273" s="251" t="s">
        <v>684</v>
      </c>
      <c r="Q273" s="251"/>
    </row>
    <row r="274" spans="1:17" s="282" customFormat="1">
      <c r="A274" s="237">
        <v>33</v>
      </c>
      <c r="B274" s="237" t="s">
        <v>431</v>
      </c>
      <c r="C274" s="237" t="s">
        <v>432</v>
      </c>
      <c r="D274" s="249" t="s">
        <v>192</v>
      </c>
      <c r="E274" s="243">
        <v>345</v>
      </c>
      <c r="F274" s="243">
        <v>304</v>
      </c>
      <c r="G274" s="243">
        <v>199</v>
      </c>
      <c r="H274" s="237">
        <v>55</v>
      </c>
      <c r="I274" s="237">
        <v>165</v>
      </c>
      <c r="J274" s="240">
        <v>1.806</v>
      </c>
      <c r="K274" s="241" t="s">
        <v>870</v>
      </c>
      <c r="L274" s="478">
        <v>6633.93</v>
      </c>
      <c r="M274" s="250" t="s">
        <v>193</v>
      </c>
      <c r="N274" s="870" t="s">
        <v>200</v>
      </c>
      <c r="P274" s="251" t="s">
        <v>684</v>
      </c>
      <c r="Q274" s="251"/>
    </row>
    <row r="275" spans="1:17" s="282" customFormat="1">
      <c r="A275" s="237">
        <v>34</v>
      </c>
      <c r="B275" s="237" t="s">
        <v>433</v>
      </c>
      <c r="C275" s="237" t="s">
        <v>434</v>
      </c>
      <c r="D275" s="249" t="s">
        <v>192</v>
      </c>
      <c r="E275" s="243">
        <v>345</v>
      </c>
      <c r="F275" s="243">
        <v>304</v>
      </c>
      <c r="G275" s="243">
        <v>199</v>
      </c>
      <c r="H275" s="237">
        <v>55</v>
      </c>
      <c r="I275" s="237">
        <v>165</v>
      </c>
      <c r="J275" s="240">
        <v>1.806</v>
      </c>
      <c r="K275" s="241" t="s">
        <v>870</v>
      </c>
      <c r="L275" s="478">
        <v>6630.5</v>
      </c>
      <c r="M275" s="250" t="s">
        <v>193</v>
      </c>
      <c r="N275" s="870" t="s">
        <v>200</v>
      </c>
      <c r="P275" s="251" t="s">
        <v>684</v>
      </c>
      <c r="Q275" s="251"/>
    </row>
    <row r="276" spans="1:17" s="282" customFormat="1">
      <c r="A276" s="237">
        <v>35</v>
      </c>
      <c r="B276" s="237" t="s">
        <v>711</v>
      </c>
      <c r="C276" s="237" t="s">
        <v>573</v>
      </c>
      <c r="D276" s="249" t="s">
        <v>192</v>
      </c>
      <c r="E276" s="243">
        <v>344</v>
      </c>
      <c r="F276" s="243">
        <v>303</v>
      </c>
      <c r="G276" s="243">
        <v>199</v>
      </c>
      <c r="H276" s="237">
        <v>55</v>
      </c>
      <c r="I276" s="237">
        <v>165</v>
      </c>
      <c r="J276" s="240">
        <v>1.806</v>
      </c>
      <c r="K276" s="241" t="s">
        <v>870</v>
      </c>
      <c r="L276" s="478">
        <v>5770.31</v>
      </c>
      <c r="M276" s="250" t="s">
        <v>193</v>
      </c>
      <c r="N276" s="870" t="s">
        <v>200</v>
      </c>
      <c r="P276" s="251" t="s">
        <v>684</v>
      </c>
      <c r="Q276" s="251"/>
    </row>
    <row r="277" spans="1:17" s="282" customFormat="1">
      <c r="A277" s="237">
        <v>36</v>
      </c>
      <c r="B277" s="237" t="s">
        <v>712</v>
      </c>
      <c r="C277" s="237" t="s">
        <v>574</v>
      </c>
      <c r="D277" s="249" t="s">
        <v>192</v>
      </c>
      <c r="E277" s="243">
        <v>344</v>
      </c>
      <c r="F277" s="243">
        <v>303</v>
      </c>
      <c r="G277" s="243">
        <v>199</v>
      </c>
      <c r="H277" s="237">
        <v>55</v>
      </c>
      <c r="I277" s="237">
        <v>165</v>
      </c>
      <c r="J277" s="240">
        <v>1.806</v>
      </c>
      <c r="K277" s="241" t="s">
        <v>870</v>
      </c>
      <c r="L277" s="478">
        <v>5770.33</v>
      </c>
      <c r="M277" s="250" t="s">
        <v>193</v>
      </c>
      <c r="N277" s="870" t="s">
        <v>200</v>
      </c>
      <c r="O277" s="232"/>
      <c r="P277" s="251" t="s">
        <v>684</v>
      </c>
      <c r="Q277" s="251"/>
    </row>
    <row r="278" spans="1:17" s="282" customFormat="1">
      <c r="A278" s="237">
        <v>37</v>
      </c>
      <c r="B278" s="237" t="s">
        <v>877</v>
      </c>
      <c r="C278" s="237" t="s">
        <v>686</v>
      </c>
      <c r="D278" s="249" t="s">
        <v>192</v>
      </c>
      <c r="E278" s="243">
        <v>345</v>
      </c>
      <c r="F278" s="243">
        <v>304</v>
      </c>
      <c r="G278" s="243">
        <v>199</v>
      </c>
      <c r="H278" s="237">
        <v>55</v>
      </c>
      <c r="I278" s="237">
        <v>165</v>
      </c>
      <c r="J278" s="240">
        <v>1.806</v>
      </c>
      <c r="K278" s="241" t="s">
        <v>870</v>
      </c>
      <c r="L278" s="478">
        <v>6673.44</v>
      </c>
      <c r="M278" s="250" t="s">
        <v>193</v>
      </c>
      <c r="N278" s="870" t="s">
        <v>200</v>
      </c>
      <c r="O278" s="232"/>
      <c r="P278" s="251" t="s">
        <v>685</v>
      </c>
      <c r="Q278" s="251"/>
    </row>
    <row r="279" spans="1:17" s="277" customFormat="1">
      <c r="A279" s="237">
        <v>38</v>
      </c>
      <c r="B279" s="237" t="s">
        <v>878</v>
      </c>
      <c r="C279" s="237" t="s">
        <v>687</v>
      </c>
      <c r="D279" s="249" t="s">
        <v>192</v>
      </c>
      <c r="E279" s="243">
        <v>345</v>
      </c>
      <c r="F279" s="243">
        <v>304</v>
      </c>
      <c r="G279" s="243">
        <v>199</v>
      </c>
      <c r="H279" s="237">
        <v>55</v>
      </c>
      <c r="I279" s="237">
        <v>165</v>
      </c>
      <c r="J279" s="240">
        <v>1.806</v>
      </c>
      <c r="K279" s="241" t="s">
        <v>870</v>
      </c>
      <c r="L279" s="478">
        <v>0</v>
      </c>
      <c r="M279" s="250" t="s">
        <v>193</v>
      </c>
      <c r="N279" s="870" t="s">
        <v>200</v>
      </c>
      <c r="O279" s="232"/>
      <c r="P279" s="251" t="s">
        <v>684</v>
      </c>
      <c r="Q279" s="251"/>
    </row>
    <row r="280" spans="1:17" s="282" customFormat="1">
      <c r="A280" s="237">
        <v>39</v>
      </c>
      <c r="B280" s="237" t="s">
        <v>319</v>
      </c>
      <c r="C280" s="237" t="s">
        <v>320</v>
      </c>
      <c r="D280" s="249" t="s">
        <v>192</v>
      </c>
      <c r="E280" s="243">
        <v>345</v>
      </c>
      <c r="F280" s="243">
        <v>304</v>
      </c>
      <c r="G280" s="243">
        <v>199</v>
      </c>
      <c r="H280" s="237">
        <v>55</v>
      </c>
      <c r="I280" s="237">
        <v>165</v>
      </c>
      <c r="J280" s="240">
        <v>1.806</v>
      </c>
      <c r="K280" s="241" t="s">
        <v>870</v>
      </c>
      <c r="L280" s="478">
        <v>7364.57</v>
      </c>
      <c r="M280" s="250" t="s">
        <v>193</v>
      </c>
      <c r="N280" s="870" t="s">
        <v>200</v>
      </c>
      <c r="P280" s="251" t="s">
        <v>684</v>
      </c>
      <c r="Q280" s="251"/>
    </row>
    <row r="281" spans="1:17" s="282" customFormat="1">
      <c r="A281" s="237">
        <v>40</v>
      </c>
      <c r="B281" s="237" t="s">
        <v>321</v>
      </c>
      <c r="C281" s="237" t="s">
        <v>322</v>
      </c>
      <c r="D281" s="249" t="s">
        <v>192</v>
      </c>
      <c r="E281" s="243">
        <v>338</v>
      </c>
      <c r="F281" s="243">
        <v>297</v>
      </c>
      <c r="G281" s="243">
        <v>199</v>
      </c>
      <c r="H281" s="237">
        <v>55</v>
      </c>
      <c r="I281" s="237">
        <v>165</v>
      </c>
      <c r="J281" s="240">
        <v>1.806</v>
      </c>
      <c r="K281" s="241" t="s">
        <v>870</v>
      </c>
      <c r="L281" s="478">
        <v>7332.41</v>
      </c>
      <c r="M281" s="250" t="s">
        <v>193</v>
      </c>
      <c r="N281" s="870" t="s">
        <v>200</v>
      </c>
      <c r="P281" s="251" t="s">
        <v>685</v>
      </c>
      <c r="Q281" s="251"/>
    </row>
    <row r="282" spans="1:17" s="282" customFormat="1">
      <c r="A282" s="237">
        <v>41</v>
      </c>
      <c r="B282" s="237" t="s">
        <v>323</v>
      </c>
      <c r="C282" s="237" t="s">
        <v>324</v>
      </c>
      <c r="D282" s="249" t="s">
        <v>192</v>
      </c>
      <c r="E282" s="243">
        <v>345</v>
      </c>
      <c r="F282" s="243">
        <v>304</v>
      </c>
      <c r="G282" s="243">
        <v>199</v>
      </c>
      <c r="H282" s="237">
        <v>55</v>
      </c>
      <c r="I282" s="237">
        <v>165</v>
      </c>
      <c r="J282" s="240">
        <v>1.806</v>
      </c>
      <c r="K282" s="241" t="s">
        <v>870</v>
      </c>
      <c r="L282" s="478">
        <v>7120.55</v>
      </c>
      <c r="M282" s="250" t="s">
        <v>193</v>
      </c>
      <c r="N282" s="870" t="s">
        <v>200</v>
      </c>
      <c r="P282" s="251" t="s">
        <v>684</v>
      </c>
      <c r="Q282" s="251"/>
    </row>
    <row r="283" spans="1:17" s="282" customFormat="1">
      <c r="A283" s="237">
        <v>42</v>
      </c>
      <c r="B283" s="237" t="s">
        <v>325</v>
      </c>
      <c r="C283" s="237" t="s">
        <v>326</v>
      </c>
      <c r="D283" s="249" t="s">
        <v>192</v>
      </c>
      <c r="E283" s="243">
        <v>345</v>
      </c>
      <c r="F283" s="243">
        <v>304</v>
      </c>
      <c r="G283" s="243">
        <v>199</v>
      </c>
      <c r="H283" s="237">
        <v>55</v>
      </c>
      <c r="I283" s="237">
        <v>165</v>
      </c>
      <c r="J283" s="240">
        <v>1.806</v>
      </c>
      <c r="K283" s="241" t="s">
        <v>870</v>
      </c>
      <c r="L283" s="478">
        <v>7036.52</v>
      </c>
      <c r="M283" s="250" t="s">
        <v>193</v>
      </c>
      <c r="N283" s="870" t="s">
        <v>200</v>
      </c>
      <c r="P283" s="251" t="s">
        <v>684</v>
      </c>
      <c r="Q283" s="251"/>
    </row>
    <row r="284" spans="1:17" s="282" customFormat="1">
      <c r="A284" s="237">
        <v>43</v>
      </c>
      <c r="B284" s="237" t="s">
        <v>418</v>
      </c>
      <c r="C284" s="237" t="s">
        <v>419</v>
      </c>
      <c r="D284" s="249" t="s">
        <v>192</v>
      </c>
      <c r="E284" s="243">
        <v>345</v>
      </c>
      <c r="F284" s="243">
        <v>304</v>
      </c>
      <c r="G284" s="243">
        <v>199</v>
      </c>
      <c r="H284" s="237">
        <v>55</v>
      </c>
      <c r="I284" s="237">
        <v>165</v>
      </c>
      <c r="J284" s="240">
        <v>1.806</v>
      </c>
      <c r="K284" s="241" t="s">
        <v>870</v>
      </c>
      <c r="L284" s="478">
        <v>7123.12</v>
      </c>
      <c r="M284" s="250" t="s">
        <v>193</v>
      </c>
      <c r="N284" s="870" t="s">
        <v>200</v>
      </c>
      <c r="P284" s="251" t="s">
        <v>684</v>
      </c>
      <c r="Q284" s="251"/>
    </row>
    <row r="285" spans="1:17" s="282" customFormat="1">
      <c r="A285" s="237">
        <v>44</v>
      </c>
      <c r="B285" s="237" t="s">
        <v>676</v>
      </c>
      <c r="C285" s="237" t="s">
        <v>677</v>
      </c>
      <c r="D285" s="249" t="s">
        <v>192</v>
      </c>
      <c r="E285" s="243">
        <v>345</v>
      </c>
      <c r="F285" s="243">
        <v>304</v>
      </c>
      <c r="G285" s="243">
        <v>199</v>
      </c>
      <c r="H285" s="237">
        <v>55</v>
      </c>
      <c r="I285" s="237">
        <v>165</v>
      </c>
      <c r="J285" s="240">
        <v>1.806</v>
      </c>
      <c r="K285" s="241" t="s">
        <v>870</v>
      </c>
      <c r="L285" s="478">
        <v>7032.69</v>
      </c>
      <c r="M285" s="250" t="s">
        <v>193</v>
      </c>
      <c r="N285" s="870" t="s">
        <v>200</v>
      </c>
      <c r="P285" s="251" t="s">
        <v>684</v>
      </c>
      <c r="Q285" s="251"/>
    </row>
    <row r="286" spans="1:17" s="282" customFormat="1">
      <c r="A286" s="237">
        <v>45</v>
      </c>
      <c r="B286" s="237" t="s">
        <v>658</v>
      </c>
      <c r="C286" s="237" t="s">
        <v>659</v>
      </c>
      <c r="D286" s="249" t="s">
        <v>192</v>
      </c>
      <c r="E286" s="243">
        <v>345</v>
      </c>
      <c r="F286" s="243">
        <v>304</v>
      </c>
      <c r="G286" s="243">
        <v>199</v>
      </c>
      <c r="H286" s="237">
        <v>55</v>
      </c>
      <c r="I286" s="237">
        <v>165</v>
      </c>
      <c r="J286" s="240">
        <v>1.806</v>
      </c>
      <c r="K286" s="241" t="s">
        <v>870</v>
      </c>
      <c r="L286" s="478">
        <v>7160.07</v>
      </c>
      <c r="M286" s="250" t="s">
        <v>193</v>
      </c>
      <c r="N286" s="870" t="s">
        <v>200</v>
      </c>
      <c r="P286" s="251" t="s">
        <v>684</v>
      </c>
      <c r="Q286" s="251"/>
    </row>
    <row r="287" spans="1:17" s="282" customFormat="1">
      <c r="A287" s="237">
        <v>46</v>
      </c>
      <c r="B287" s="237" t="s">
        <v>327</v>
      </c>
      <c r="C287" s="237" t="s">
        <v>328</v>
      </c>
      <c r="D287" s="249" t="s">
        <v>192</v>
      </c>
      <c r="E287" s="243">
        <v>345</v>
      </c>
      <c r="F287" s="243">
        <v>304</v>
      </c>
      <c r="G287" s="243">
        <v>199</v>
      </c>
      <c r="H287" s="237">
        <v>55</v>
      </c>
      <c r="I287" s="237">
        <v>165</v>
      </c>
      <c r="J287" s="240">
        <v>1.806</v>
      </c>
      <c r="K287" s="241" t="s">
        <v>870</v>
      </c>
      <c r="L287" s="478">
        <v>8031.74</v>
      </c>
      <c r="M287" s="250" t="s">
        <v>193</v>
      </c>
      <c r="N287" s="870" t="s">
        <v>200</v>
      </c>
      <c r="O287" s="232"/>
      <c r="P287" s="251" t="s">
        <v>684</v>
      </c>
      <c r="Q287" s="251"/>
    </row>
    <row r="288" spans="1:17" s="282" customFormat="1">
      <c r="A288" s="237">
        <v>47</v>
      </c>
      <c r="B288" s="237" t="s">
        <v>329</v>
      </c>
      <c r="C288" s="237" t="s">
        <v>330</v>
      </c>
      <c r="D288" s="249" t="s">
        <v>192</v>
      </c>
      <c r="E288" s="243">
        <v>338</v>
      </c>
      <c r="F288" s="243">
        <v>297</v>
      </c>
      <c r="G288" s="243">
        <v>199</v>
      </c>
      <c r="H288" s="237">
        <v>55</v>
      </c>
      <c r="I288" s="237">
        <v>165</v>
      </c>
      <c r="J288" s="240">
        <v>1.806</v>
      </c>
      <c r="K288" s="241" t="s">
        <v>870</v>
      </c>
      <c r="L288" s="478">
        <v>7970.27</v>
      </c>
      <c r="M288" s="250" t="s">
        <v>193</v>
      </c>
      <c r="N288" s="870" t="s">
        <v>200</v>
      </c>
      <c r="P288" s="251" t="s">
        <v>685</v>
      </c>
      <c r="Q288" s="251"/>
    </row>
    <row r="289" spans="1:17" s="282" customFormat="1">
      <c r="A289" s="237">
        <v>48</v>
      </c>
      <c r="B289" s="237" t="s">
        <v>331</v>
      </c>
      <c r="C289" s="237" t="s">
        <v>332</v>
      </c>
      <c r="D289" s="249" t="s">
        <v>192</v>
      </c>
      <c r="E289" s="243">
        <v>345</v>
      </c>
      <c r="F289" s="243">
        <v>304</v>
      </c>
      <c r="G289" s="243">
        <v>199</v>
      </c>
      <c r="H289" s="237">
        <v>55</v>
      </c>
      <c r="I289" s="237">
        <v>165</v>
      </c>
      <c r="J289" s="240">
        <v>1.806</v>
      </c>
      <c r="K289" s="241" t="s">
        <v>870</v>
      </c>
      <c r="L289" s="478">
        <v>7787.72</v>
      </c>
      <c r="M289" s="250" t="s">
        <v>193</v>
      </c>
      <c r="N289" s="870" t="s">
        <v>200</v>
      </c>
      <c r="O289" s="232"/>
      <c r="P289" s="251" t="s">
        <v>684</v>
      </c>
      <c r="Q289" s="251"/>
    </row>
    <row r="290" spans="1:17" s="282" customFormat="1">
      <c r="A290" s="237">
        <v>49</v>
      </c>
      <c r="B290" s="237" t="s">
        <v>333</v>
      </c>
      <c r="C290" s="237" t="s">
        <v>334</v>
      </c>
      <c r="D290" s="249" t="s">
        <v>192</v>
      </c>
      <c r="E290" s="243">
        <v>345</v>
      </c>
      <c r="F290" s="243">
        <v>304</v>
      </c>
      <c r="G290" s="243">
        <v>199</v>
      </c>
      <c r="H290" s="237">
        <v>55</v>
      </c>
      <c r="I290" s="237">
        <v>165</v>
      </c>
      <c r="J290" s="240">
        <v>1.806</v>
      </c>
      <c r="K290" s="241" t="s">
        <v>870</v>
      </c>
      <c r="L290" s="478">
        <v>7778.81</v>
      </c>
      <c r="M290" s="250" t="s">
        <v>193</v>
      </c>
      <c r="N290" s="870" t="s">
        <v>200</v>
      </c>
      <c r="O290" s="232"/>
      <c r="P290" s="251" t="s">
        <v>684</v>
      </c>
      <c r="Q290" s="251"/>
    </row>
    <row r="291" spans="1:17" s="282" customFormat="1">
      <c r="A291" s="237">
        <v>50</v>
      </c>
      <c r="B291" s="237" t="s">
        <v>336</v>
      </c>
      <c r="C291" s="237" t="s">
        <v>335</v>
      </c>
      <c r="D291" s="249" t="s">
        <v>192</v>
      </c>
      <c r="E291" s="243">
        <v>345</v>
      </c>
      <c r="F291" s="243">
        <v>304</v>
      </c>
      <c r="G291" s="243">
        <v>199</v>
      </c>
      <c r="H291" s="237">
        <v>55</v>
      </c>
      <c r="I291" s="237">
        <v>165</v>
      </c>
      <c r="J291" s="240">
        <v>1.806</v>
      </c>
      <c r="K291" s="241" t="s">
        <v>870</v>
      </c>
      <c r="L291" s="478">
        <v>8032.52</v>
      </c>
      <c r="M291" s="250" t="s">
        <v>193</v>
      </c>
      <c r="N291" s="870" t="s">
        <v>200</v>
      </c>
      <c r="O291" s="232"/>
      <c r="P291" s="251" t="s">
        <v>684</v>
      </c>
      <c r="Q291" s="251"/>
    </row>
    <row r="292" spans="1:17" s="284" customFormat="1">
      <c r="A292" s="237">
        <v>51</v>
      </c>
      <c r="B292" s="237" t="s">
        <v>337</v>
      </c>
      <c r="C292" s="255" t="s">
        <v>338</v>
      </c>
      <c r="D292" s="261" t="s">
        <v>192</v>
      </c>
      <c r="E292" s="243">
        <v>338</v>
      </c>
      <c r="F292" s="243">
        <v>297</v>
      </c>
      <c r="G292" s="243">
        <v>199</v>
      </c>
      <c r="H292" s="237">
        <v>55</v>
      </c>
      <c r="I292" s="237">
        <v>165</v>
      </c>
      <c r="J292" s="240">
        <v>1.806</v>
      </c>
      <c r="K292" s="241" t="s">
        <v>870</v>
      </c>
      <c r="L292" s="478">
        <v>7971.68</v>
      </c>
      <c r="M292" s="250" t="s">
        <v>193</v>
      </c>
      <c r="N292" s="288" t="s">
        <v>200</v>
      </c>
      <c r="O292" s="283"/>
      <c r="P292" s="251" t="s">
        <v>685</v>
      </c>
      <c r="Q292" s="251"/>
    </row>
    <row r="293" spans="1:17" s="282" customFormat="1">
      <c r="A293" s="237">
        <v>52</v>
      </c>
      <c r="B293" s="237" t="s">
        <v>339</v>
      </c>
      <c r="C293" s="237" t="s">
        <v>340</v>
      </c>
      <c r="D293" s="249" t="s">
        <v>192</v>
      </c>
      <c r="E293" s="243">
        <v>345</v>
      </c>
      <c r="F293" s="243">
        <v>304</v>
      </c>
      <c r="G293" s="243">
        <v>199</v>
      </c>
      <c r="H293" s="237">
        <v>55</v>
      </c>
      <c r="I293" s="237">
        <v>165</v>
      </c>
      <c r="J293" s="240">
        <v>1.806</v>
      </c>
      <c r="K293" s="241" t="s">
        <v>870</v>
      </c>
      <c r="L293" s="478">
        <v>7789.37</v>
      </c>
      <c r="M293" s="250" t="s">
        <v>193</v>
      </c>
      <c r="N293" s="870" t="s">
        <v>200</v>
      </c>
      <c r="P293" s="251" t="s">
        <v>684</v>
      </c>
      <c r="Q293" s="251"/>
    </row>
    <row r="294" spans="1:17" s="282" customFormat="1">
      <c r="A294" s="237">
        <v>53</v>
      </c>
      <c r="B294" s="237" t="s">
        <v>341</v>
      </c>
      <c r="C294" s="237" t="s">
        <v>342</v>
      </c>
      <c r="D294" s="249" t="s">
        <v>192</v>
      </c>
      <c r="E294" s="243">
        <v>345</v>
      </c>
      <c r="F294" s="243">
        <v>304</v>
      </c>
      <c r="G294" s="243">
        <v>199</v>
      </c>
      <c r="H294" s="237">
        <v>55</v>
      </c>
      <c r="I294" s="237">
        <v>165</v>
      </c>
      <c r="J294" s="240">
        <v>1.806</v>
      </c>
      <c r="K294" s="241" t="s">
        <v>870</v>
      </c>
      <c r="L294" s="478">
        <v>7791.97</v>
      </c>
      <c r="M294" s="250" t="s">
        <v>193</v>
      </c>
      <c r="N294" s="870" t="s">
        <v>200</v>
      </c>
      <c r="P294" s="251" t="s">
        <v>684</v>
      </c>
      <c r="Q294" s="251"/>
    </row>
    <row r="295" spans="1:17" s="282" customFormat="1">
      <c r="A295" s="237">
        <v>54</v>
      </c>
      <c r="B295" s="237" t="s">
        <v>343</v>
      </c>
      <c r="C295" s="237" t="s">
        <v>344</v>
      </c>
      <c r="D295" s="249" t="s">
        <v>192</v>
      </c>
      <c r="E295" s="243">
        <v>345</v>
      </c>
      <c r="F295" s="243">
        <v>304</v>
      </c>
      <c r="G295" s="243">
        <v>199</v>
      </c>
      <c r="H295" s="237">
        <v>55</v>
      </c>
      <c r="I295" s="237">
        <v>165</v>
      </c>
      <c r="J295" s="240">
        <v>1.806</v>
      </c>
      <c r="K295" s="241" t="s">
        <v>870</v>
      </c>
      <c r="L295" s="478">
        <v>7789.53</v>
      </c>
      <c r="M295" s="250" t="s">
        <v>193</v>
      </c>
      <c r="N295" s="870" t="s">
        <v>200</v>
      </c>
      <c r="O295" s="232"/>
      <c r="P295" s="251" t="s">
        <v>684</v>
      </c>
      <c r="Q295" s="251"/>
    </row>
    <row r="296" spans="1:17" s="282" customFormat="1">
      <c r="A296" s="237">
        <v>55</v>
      </c>
      <c r="B296" s="237" t="s">
        <v>233</v>
      </c>
      <c r="C296" s="237" t="s">
        <v>576</v>
      </c>
      <c r="D296" s="249" t="s">
        <v>192</v>
      </c>
      <c r="E296" s="243">
        <v>344</v>
      </c>
      <c r="F296" s="243">
        <v>303</v>
      </c>
      <c r="G296" s="243">
        <v>199</v>
      </c>
      <c r="H296" s="237">
        <v>55</v>
      </c>
      <c r="I296" s="237">
        <v>165</v>
      </c>
      <c r="J296" s="240">
        <v>1.806</v>
      </c>
      <c r="K296" s="241" t="s">
        <v>870</v>
      </c>
      <c r="L296" s="478">
        <v>5718.01</v>
      </c>
      <c r="M296" s="250" t="s">
        <v>193</v>
      </c>
      <c r="N296" s="870" t="s">
        <v>200</v>
      </c>
      <c r="O296" s="232"/>
      <c r="P296" s="251" t="s">
        <v>684</v>
      </c>
      <c r="Q296" s="251"/>
    </row>
    <row r="297" spans="1:17" s="282" customFormat="1">
      <c r="A297" s="237">
        <v>56</v>
      </c>
      <c r="B297" s="237" t="s">
        <v>232</v>
      </c>
      <c r="C297" s="237" t="s">
        <v>575</v>
      </c>
      <c r="D297" s="249" t="s">
        <v>192</v>
      </c>
      <c r="E297" s="243">
        <v>344</v>
      </c>
      <c r="F297" s="243">
        <v>303</v>
      </c>
      <c r="G297" s="243">
        <v>199</v>
      </c>
      <c r="H297" s="237">
        <v>55</v>
      </c>
      <c r="I297" s="237">
        <v>165</v>
      </c>
      <c r="J297" s="240">
        <v>1.806</v>
      </c>
      <c r="K297" s="241" t="s">
        <v>870</v>
      </c>
      <c r="L297" s="478">
        <v>5722.04</v>
      </c>
      <c r="M297" s="250" t="s">
        <v>193</v>
      </c>
      <c r="N297" s="870" t="s">
        <v>200</v>
      </c>
      <c r="O297" s="232"/>
      <c r="P297" s="251" t="s">
        <v>684</v>
      </c>
      <c r="Q297" s="251"/>
    </row>
    <row r="298" spans="1:17" s="282" customFormat="1">
      <c r="A298" s="237">
        <v>57</v>
      </c>
      <c r="B298" s="237" t="s">
        <v>750</v>
      </c>
      <c r="C298" s="237" t="s">
        <v>744</v>
      </c>
      <c r="D298" s="249" t="s">
        <v>192</v>
      </c>
      <c r="E298" s="243">
        <v>310</v>
      </c>
      <c r="F298" s="243">
        <v>274</v>
      </c>
      <c r="G298" s="243">
        <v>169</v>
      </c>
      <c r="H298" s="237">
        <v>55</v>
      </c>
      <c r="I298" s="237">
        <v>165</v>
      </c>
      <c r="J298" s="240">
        <v>1.534</v>
      </c>
      <c r="K298" s="241" t="s">
        <v>870</v>
      </c>
      <c r="L298" s="478">
        <v>5076.5600000000004</v>
      </c>
      <c r="M298" s="250" t="s">
        <v>193</v>
      </c>
      <c r="N298" s="870" t="s">
        <v>200</v>
      </c>
      <c r="O298" s="232"/>
      <c r="P298" s="251" t="s">
        <v>684</v>
      </c>
      <c r="Q298" s="251"/>
    </row>
    <row r="299" spans="1:17" s="282" customFormat="1">
      <c r="A299" s="237">
        <v>58</v>
      </c>
      <c r="B299" s="237" t="s">
        <v>718</v>
      </c>
      <c r="C299" s="237" t="s">
        <v>731</v>
      </c>
      <c r="D299" s="249" t="s">
        <v>192</v>
      </c>
      <c r="E299" s="243">
        <v>302</v>
      </c>
      <c r="F299" s="243">
        <v>267</v>
      </c>
      <c r="G299" s="243">
        <v>169</v>
      </c>
      <c r="H299" s="237">
        <v>55</v>
      </c>
      <c r="I299" s="237">
        <v>165</v>
      </c>
      <c r="J299" s="240">
        <v>1.534</v>
      </c>
      <c r="K299" s="241" t="s">
        <v>870</v>
      </c>
      <c r="L299" s="478">
        <v>5024.08</v>
      </c>
      <c r="M299" s="250" t="s">
        <v>193</v>
      </c>
      <c r="N299" s="870" t="s">
        <v>200</v>
      </c>
      <c r="O299" s="232"/>
      <c r="P299" s="251" t="s">
        <v>685</v>
      </c>
      <c r="Q299" s="251"/>
    </row>
    <row r="300" spans="1:17" s="282" customFormat="1">
      <c r="A300" s="237">
        <v>59</v>
      </c>
      <c r="B300" s="237" t="s">
        <v>824</v>
      </c>
      <c r="C300" s="237" t="s">
        <v>832</v>
      </c>
      <c r="D300" s="249" t="s">
        <v>192</v>
      </c>
      <c r="E300" s="243">
        <v>310</v>
      </c>
      <c r="F300" s="243">
        <v>274</v>
      </c>
      <c r="G300" s="243">
        <v>169</v>
      </c>
      <c r="H300" s="237">
        <v>55</v>
      </c>
      <c r="I300" s="237">
        <v>165</v>
      </c>
      <c r="J300" s="240">
        <v>1.534</v>
      </c>
      <c r="K300" s="241" t="s">
        <v>870</v>
      </c>
      <c r="L300" s="478">
        <v>5067.25</v>
      </c>
      <c r="M300" s="275" t="s">
        <v>193</v>
      </c>
      <c r="N300" s="870" t="s">
        <v>200</v>
      </c>
      <c r="O300" s="232"/>
      <c r="P300" s="251" t="s">
        <v>684</v>
      </c>
      <c r="Q300" s="251"/>
    </row>
    <row r="301" spans="1:17" s="282" customFormat="1">
      <c r="A301" s="237">
        <v>60</v>
      </c>
      <c r="B301" s="237" t="s">
        <v>811</v>
      </c>
      <c r="C301" s="237" t="s">
        <v>812</v>
      </c>
      <c r="D301" s="249" t="s">
        <v>192</v>
      </c>
      <c r="E301" s="243">
        <v>310</v>
      </c>
      <c r="F301" s="243">
        <v>274</v>
      </c>
      <c r="G301" s="243">
        <v>169</v>
      </c>
      <c r="H301" s="237">
        <v>55</v>
      </c>
      <c r="I301" s="237">
        <v>165</v>
      </c>
      <c r="J301" s="240">
        <v>1.534</v>
      </c>
      <c r="K301" s="241" t="s">
        <v>870</v>
      </c>
      <c r="L301" s="478">
        <v>5067.25</v>
      </c>
      <c r="M301" s="275" t="s">
        <v>193</v>
      </c>
      <c r="N301" s="870" t="s">
        <v>200</v>
      </c>
      <c r="O301" s="232"/>
      <c r="P301" s="251" t="s">
        <v>684</v>
      </c>
      <c r="Q301" s="251"/>
    </row>
    <row r="302" spans="1:17" s="282" customFormat="1">
      <c r="A302" s="237">
        <v>61</v>
      </c>
      <c r="B302" s="237" t="s">
        <v>846</v>
      </c>
      <c r="C302" s="237" t="s">
        <v>868</v>
      </c>
      <c r="D302" s="249" t="s">
        <v>192</v>
      </c>
      <c r="E302" s="243">
        <v>310</v>
      </c>
      <c r="F302" s="243">
        <v>274</v>
      </c>
      <c r="G302" s="243">
        <v>169</v>
      </c>
      <c r="H302" s="237">
        <v>55</v>
      </c>
      <c r="I302" s="237">
        <v>165</v>
      </c>
      <c r="J302" s="240">
        <v>1.534</v>
      </c>
      <c r="K302" s="241" t="s">
        <v>870</v>
      </c>
      <c r="L302" s="478">
        <v>5076.3</v>
      </c>
      <c r="M302" s="275" t="s">
        <v>193</v>
      </c>
      <c r="N302" s="870" t="s">
        <v>200</v>
      </c>
      <c r="O302" s="232"/>
      <c r="P302" s="251" t="s">
        <v>684</v>
      </c>
      <c r="Q302" s="251"/>
    </row>
    <row r="303" spans="1:17" s="282" customFormat="1">
      <c r="A303" s="237">
        <v>62</v>
      </c>
      <c r="B303" s="237" t="s">
        <v>764</v>
      </c>
      <c r="C303" s="237" t="s">
        <v>765</v>
      </c>
      <c r="D303" s="249" t="s">
        <v>192</v>
      </c>
      <c r="E303" s="243">
        <v>310</v>
      </c>
      <c r="F303" s="243">
        <v>274</v>
      </c>
      <c r="G303" s="243">
        <v>169</v>
      </c>
      <c r="H303" s="237">
        <v>55</v>
      </c>
      <c r="I303" s="237">
        <v>165</v>
      </c>
      <c r="J303" s="240">
        <v>1.534</v>
      </c>
      <c r="K303" s="241" t="s">
        <v>870</v>
      </c>
      <c r="L303" s="478">
        <v>5067.32</v>
      </c>
      <c r="M303" s="275" t="s">
        <v>193</v>
      </c>
      <c r="N303" s="870" t="s">
        <v>200</v>
      </c>
      <c r="O303" s="232"/>
      <c r="P303" s="251" t="s">
        <v>684</v>
      </c>
      <c r="Q303" s="251"/>
    </row>
    <row r="304" spans="1:17" s="282" customFormat="1">
      <c r="A304" s="237">
        <v>63</v>
      </c>
      <c r="B304" s="237" t="s">
        <v>860</v>
      </c>
      <c r="C304" s="237" t="s">
        <v>861</v>
      </c>
      <c r="D304" s="249" t="s">
        <v>192</v>
      </c>
      <c r="E304" s="243">
        <v>302</v>
      </c>
      <c r="F304" s="243">
        <v>267</v>
      </c>
      <c r="G304" s="243">
        <v>169</v>
      </c>
      <c r="H304" s="237">
        <v>55</v>
      </c>
      <c r="I304" s="237">
        <v>165</v>
      </c>
      <c r="J304" s="240">
        <v>1.534</v>
      </c>
      <c r="K304" s="241" t="s">
        <v>870</v>
      </c>
      <c r="L304" s="478">
        <v>6154.81</v>
      </c>
      <c r="M304" s="275" t="s">
        <v>193</v>
      </c>
      <c r="N304" s="870" t="s">
        <v>200</v>
      </c>
      <c r="O304" s="232"/>
      <c r="P304" s="251" t="s">
        <v>685</v>
      </c>
      <c r="Q304" s="251"/>
    </row>
    <row r="305" spans="1:18" s="282" customFormat="1">
      <c r="A305" s="237">
        <v>64</v>
      </c>
      <c r="B305" s="237" t="s">
        <v>874</v>
      </c>
      <c r="C305" s="237" t="s">
        <v>873</v>
      </c>
      <c r="D305" s="249" t="s">
        <v>192</v>
      </c>
      <c r="E305" s="243">
        <v>302</v>
      </c>
      <c r="F305" s="243">
        <v>267</v>
      </c>
      <c r="G305" s="243">
        <v>169</v>
      </c>
      <c r="H305" s="237">
        <v>55</v>
      </c>
      <c r="I305" s="237">
        <v>165</v>
      </c>
      <c r="J305" s="240">
        <v>1.534</v>
      </c>
      <c r="K305" s="241" t="s">
        <v>870</v>
      </c>
      <c r="L305" s="478">
        <v>6224.31</v>
      </c>
      <c r="M305" s="275" t="s">
        <v>193</v>
      </c>
      <c r="N305" s="870" t="s">
        <v>200</v>
      </c>
      <c r="O305" s="232"/>
      <c r="P305" s="251" t="s">
        <v>684</v>
      </c>
      <c r="Q305" s="251"/>
    </row>
    <row r="306" spans="1:18" s="282" customFormat="1">
      <c r="A306" s="237">
        <v>65</v>
      </c>
      <c r="B306" s="237" t="s">
        <v>742</v>
      </c>
      <c r="C306" s="237" t="s">
        <v>743</v>
      </c>
      <c r="D306" s="249" t="s">
        <v>192</v>
      </c>
      <c r="E306" s="243">
        <v>302</v>
      </c>
      <c r="F306" s="243">
        <v>267</v>
      </c>
      <c r="G306" s="243">
        <v>169</v>
      </c>
      <c r="H306" s="237">
        <v>55</v>
      </c>
      <c r="I306" s="237">
        <v>165</v>
      </c>
      <c r="J306" s="240">
        <v>1.534</v>
      </c>
      <c r="K306" s="241" t="s">
        <v>870</v>
      </c>
      <c r="L306" s="478">
        <v>5394.15</v>
      </c>
      <c r="M306" s="275" t="s">
        <v>193</v>
      </c>
      <c r="N306" s="870" t="s">
        <v>200</v>
      </c>
      <c r="O306" s="232"/>
      <c r="P306" s="251" t="s">
        <v>685</v>
      </c>
      <c r="Q306" s="251"/>
    </row>
    <row r="307" spans="1:18" s="282" customFormat="1">
      <c r="A307" s="237">
        <v>66</v>
      </c>
      <c r="B307" s="237" t="s">
        <v>887</v>
      </c>
      <c r="C307" s="237" t="s">
        <v>886</v>
      </c>
      <c r="D307" s="249" t="s">
        <v>192</v>
      </c>
      <c r="E307" s="243">
        <v>310</v>
      </c>
      <c r="F307" s="243">
        <v>274</v>
      </c>
      <c r="G307" s="243">
        <v>169</v>
      </c>
      <c r="H307" s="237">
        <v>55</v>
      </c>
      <c r="I307" s="237">
        <v>165</v>
      </c>
      <c r="J307" s="240">
        <v>1.534</v>
      </c>
      <c r="K307" s="241" t="s">
        <v>870</v>
      </c>
      <c r="L307" s="478">
        <v>5449.94</v>
      </c>
      <c r="M307" s="250" t="s">
        <v>193</v>
      </c>
      <c r="N307" s="870" t="s">
        <v>200</v>
      </c>
      <c r="O307" s="232"/>
      <c r="P307" s="251" t="s">
        <v>684</v>
      </c>
      <c r="Q307" s="251"/>
    </row>
    <row r="308" spans="1:18" s="282" customFormat="1">
      <c r="A308" s="237">
        <v>67</v>
      </c>
      <c r="B308" s="237" t="s">
        <v>892</v>
      </c>
      <c r="C308" s="237" t="s">
        <v>923</v>
      </c>
      <c r="D308" s="249" t="s">
        <v>192</v>
      </c>
      <c r="E308" s="243">
        <v>310</v>
      </c>
      <c r="F308" s="243">
        <v>274</v>
      </c>
      <c r="G308" s="243">
        <v>169</v>
      </c>
      <c r="H308" s="237">
        <v>55</v>
      </c>
      <c r="I308" s="237">
        <v>165</v>
      </c>
      <c r="J308" s="240">
        <v>1.534</v>
      </c>
      <c r="K308" s="241" t="s">
        <v>870</v>
      </c>
      <c r="L308" s="478">
        <v>5449.1</v>
      </c>
      <c r="M308" s="250" t="s">
        <v>193</v>
      </c>
      <c r="N308" s="870" t="s">
        <v>200</v>
      </c>
      <c r="O308" s="232"/>
      <c r="P308" s="251" t="s">
        <v>684</v>
      </c>
      <c r="Q308" s="251"/>
    </row>
    <row r="309" spans="1:18" s="282" customFormat="1">
      <c r="A309" s="237">
        <v>68</v>
      </c>
      <c r="B309" s="237" t="s">
        <v>925</v>
      </c>
      <c r="C309" s="237" t="s">
        <v>926</v>
      </c>
      <c r="D309" s="249" t="s">
        <v>192</v>
      </c>
      <c r="E309" s="243">
        <v>310</v>
      </c>
      <c r="F309" s="243">
        <v>274</v>
      </c>
      <c r="G309" s="243">
        <v>169</v>
      </c>
      <c r="H309" s="237">
        <v>55</v>
      </c>
      <c r="I309" s="237">
        <v>165</v>
      </c>
      <c r="J309" s="240">
        <v>1.534</v>
      </c>
      <c r="K309" s="241" t="s">
        <v>870</v>
      </c>
      <c r="L309" s="478">
        <v>5440.8</v>
      </c>
      <c r="M309" s="250" t="s">
        <v>193</v>
      </c>
      <c r="N309" s="870" t="s">
        <v>200</v>
      </c>
      <c r="P309" s="232"/>
      <c r="Q309" s="232"/>
      <c r="R309" s="251" t="s">
        <v>684</v>
      </c>
    </row>
    <row r="310" spans="1:18" s="933" customFormat="1">
      <c r="A310" s="923"/>
      <c r="B310" s="923" t="s">
        <v>366</v>
      </c>
      <c r="C310" s="923" t="s">
        <v>1083</v>
      </c>
      <c r="D310" s="924" t="s">
        <v>192</v>
      </c>
      <c r="E310" s="925">
        <v>305</v>
      </c>
      <c r="F310" s="925">
        <v>262</v>
      </c>
      <c r="G310" s="925">
        <v>169</v>
      </c>
      <c r="H310" s="923">
        <v>55</v>
      </c>
      <c r="I310" s="923">
        <v>165</v>
      </c>
      <c r="J310" s="926">
        <v>1.534</v>
      </c>
      <c r="K310" s="927" t="s">
        <v>870</v>
      </c>
      <c r="L310" s="928">
        <v>4274.5</v>
      </c>
      <c r="M310" s="929" t="s">
        <v>193</v>
      </c>
      <c r="N310" s="930" t="s">
        <v>200</v>
      </c>
      <c r="O310" s="931"/>
      <c r="P310" s="932" t="s">
        <v>685</v>
      </c>
      <c r="Q310" s="932" t="s">
        <v>1079</v>
      </c>
    </row>
    <row r="311" spans="1:18" s="933" customFormat="1">
      <c r="A311" s="923"/>
      <c r="B311" s="923" t="s">
        <v>370</v>
      </c>
      <c r="C311" s="923" t="s">
        <v>1084</v>
      </c>
      <c r="D311" s="924" t="s">
        <v>192</v>
      </c>
      <c r="E311" s="925">
        <v>305</v>
      </c>
      <c r="F311" s="925">
        <v>262</v>
      </c>
      <c r="G311" s="925">
        <v>169</v>
      </c>
      <c r="H311" s="923">
        <v>55</v>
      </c>
      <c r="I311" s="923">
        <v>165</v>
      </c>
      <c r="J311" s="926">
        <v>1.534</v>
      </c>
      <c r="K311" s="927" t="s">
        <v>870</v>
      </c>
      <c r="L311" s="928">
        <v>4274.57</v>
      </c>
      <c r="M311" s="929" t="s">
        <v>193</v>
      </c>
      <c r="N311" s="930" t="s">
        <v>200</v>
      </c>
      <c r="O311" s="931"/>
      <c r="P311" s="932" t="s">
        <v>685</v>
      </c>
      <c r="Q311" s="932" t="s">
        <v>1079</v>
      </c>
    </row>
    <row r="312" spans="1:18" s="933" customFormat="1">
      <c r="A312" s="923"/>
      <c r="B312" s="923" t="s">
        <v>400</v>
      </c>
      <c r="C312" s="923" t="s">
        <v>1085</v>
      </c>
      <c r="D312" s="924" t="s">
        <v>192</v>
      </c>
      <c r="E312" s="925">
        <v>296</v>
      </c>
      <c r="F312" s="925">
        <v>260</v>
      </c>
      <c r="G312" s="925">
        <v>169</v>
      </c>
      <c r="H312" s="923">
        <v>55</v>
      </c>
      <c r="I312" s="923">
        <v>165</v>
      </c>
      <c r="J312" s="926">
        <v>1.534</v>
      </c>
      <c r="K312" s="927" t="s">
        <v>870</v>
      </c>
      <c r="L312" s="928">
        <v>4224.12</v>
      </c>
      <c r="M312" s="929" t="s">
        <v>193</v>
      </c>
      <c r="N312" s="930" t="s">
        <v>200</v>
      </c>
      <c r="P312" s="932" t="s">
        <v>685</v>
      </c>
      <c r="Q312" s="932" t="s">
        <v>1079</v>
      </c>
    </row>
    <row r="313" spans="1:18" s="933" customFormat="1">
      <c r="A313" s="923"/>
      <c r="B313" s="923" t="s">
        <v>402</v>
      </c>
      <c r="C313" s="923" t="s">
        <v>1086</v>
      </c>
      <c r="D313" s="924" t="s">
        <v>192</v>
      </c>
      <c r="E313" s="925">
        <v>296</v>
      </c>
      <c r="F313" s="925">
        <v>260</v>
      </c>
      <c r="G313" s="925">
        <v>169</v>
      </c>
      <c r="H313" s="923">
        <v>55</v>
      </c>
      <c r="I313" s="923">
        <v>165</v>
      </c>
      <c r="J313" s="926">
        <v>1.534</v>
      </c>
      <c r="K313" s="927" t="s">
        <v>870</v>
      </c>
      <c r="L313" s="928">
        <v>4224.12</v>
      </c>
      <c r="M313" s="929" t="s">
        <v>193</v>
      </c>
      <c r="N313" s="930" t="s">
        <v>200</v>
      </c>
      <c r="P313" s="932" t="s">
        <v>685</v>
      </c>
      <c r="Q313" s="932" t="s">
        <v>1079</v>
      </c>
    </row>
    <row r="314" spans="1:18" s="933" customFormat="1">
      <c r="A314" s="923"/>
      <c r="B314" s="923" t="s">
        <v>411</v>
      </c>
      <c r="C314" s="923" t="s">
        <v>1087</v>
      </c>
      <c r="D314" s="924" t="s">
        <v>192</v>
      </c>
      <c r="E314" s="925">
        <v>318</v>
      </c>
      <c r="F314" s="925">
        <v>282</v>
      </c>
      <c r="G314" s="925">
        <v>199</v>
      </c>
      <c r="H314" s="923">
        <v>55</v>
      </c>
      <c r="I314" s="923">
        <v>165</v>
      </c>
      <c r="J314" s="926">
        <v>1.806</v>
      </c>
      <c r="K314" s="927" t="s">
        <v>870</v>
      </c>
      <c r="L314" s="928">
        <v>4347.66</v>
      </c>
      <c r="M314" s="929" t="s">
        <v>193</v>
      </c>
      <c r="N314" s="930" t="s">
        <v>200</v>
      </c>
      <c r="O314" s="931"/>
      <c r="P314" s="932" t="s">
        <v>685</v>
      </c>
      <c r="Q314" s="932" t="s">
        <v>1079</v>
      </c>
    </row>
    <row r="315" spans="1:18" s="933" customFormat="1">
      <c r="A315" s="923"/>
      <c r="B315" s="923" t="s">
        <v>413</v>
      </c>
      <c r="C315" s="923" t="s">
        <v>1088</v>
      </c>
      <c r="D315" s="924" t="s">
        <v>192</v>
      </c>
      <c r="E315" s="925">
        <v>318</v>
      </c>
      <c r="F315" s="925">
        <v>282</v>
      </c>
      <c r="G315" s="925">
        <v>199</v>
      </c>
      <c r="H315" s="923">
        <v>55</v>
      </c>
      <c r="I315" s="923">
        <v>165</v>
      </c>
      <c r="J315" s="926">
        <v>1.806</v>
      </c>
      <c r="K315" s="927" t="s">
        <v>870</v>
      </c>
      <c r="L315" s="928">
        <v>4347.5600000000004</v>
      </c>
      <c r="M315" s="929" t="s">
        <v>193</v>
      </c>
      <c r="N315" s="930" t="s">
        <v>200</v>
      </c>
      <c r="P315" s="932" t="s">
        <v>685</v>
      </c>
      <c r="Q315" s="932" t="s">
        <v>1079</v>
      </c>
    </row>
    <row r="316" spans="1:18" s="933" customFormat="1">
      <c r="A316" s="923"/>
      <c r="B316" s="923" t="s">
        <v>712</v>
      </c>
      <c r="C316" s="923" t="s">
        <v>1089</v>
      </c>
      <c r="D316" s="924" t="s">
        <v>192</v>
      </c>
      <c r="E316" s="925">
        <v>334</v>
      </c>
      <c r="F316" s="925">
        <v>293</v>
      </c>
      <c r="G316" s="925">
        <v>199</v>
      </c>
      <c r="H316" s="923">
        <v>55</v>
      </c>
      <c r="I316" s="923">
        <v>165</v>
      </c>
      <c r="J316" s="926">
        <v>1.806</v>
      </c>
      <c r="K316" s="927" t="s">
        <v>870</v>
      </c>
      <c r="L316" s="928">
        <v>5716.5</v>
      </c>
      <c r="M316" s="929" t="s">
        <v>193</v>
      </c>
      <c r="N316" s="930" t="s">
        <v>200</v>
      </c>
      <c r="O316" s="931"/>
      <c r="P316" s="932" t="s">
        <v>685</v>
      </c>
      <c r="Q316" s="932" t="s">
        <v>1079</v>
      </c>
    </row>
    <row r="317" spans="1:18" s="933" customFormat="1">
      <c r="A317" s="923"/>
      <c r="B317" s="923" t="s">
        <v>711</v>
      </c>
      <c r="C317" s="923" t="s">
        <v>1090</v>
      </c>
      <c r="D317" s="924" t="s">
        <v>192</v>
      </c>
      <c r="E317" s="925">
        <v>334</v>
      </c>
      <c r="F317" s="925">
        <v>293</v>
      </c>
      <c r="G317" s="925">
        <v>199</v>
      </c>
      <c r="H317" s="923">
        <v>55</v>
      </c>
      <c r="I317" s="923">
        <v>165</v>
      </c>
      <c r="J317" s="926">
        <v>1.806</v>
      </c>
      <c r="K317" s="927" t="s">
        <v>870</v>
      </c>
      <c r="L317" s="928">
        <v>5716.48</v>
      </c>
      <c r="M317" s="929" t="s">
        <v>193</v>
      </c>
      <c r="N317" s="930" t="s">
        <v>200</v>
      </c>
      <c r="P317" s="932" t="s">
        <v>685</v>
      </c>
      <c r="Q317" s="932" t="s">
        <v>1079</v>
      </c>
    </row>
    <row r="318" spans="1:18" s="933" customFormat="1">
      <c r="A318" s="923"/>
      <c r="B318" s="923" t="s">
        <v>232</v>
      </c>
      <c r="C318" s="923" t="s">
        <v>1091</v>
      </c>
      <c r="D318" s="924" t="s">
        <v>192</v>
      </c>
      <c r="E318" s="925">
        <v>334</v>
      </c>
      <c r="F318" s="925">
        <v>293</v>
      </c>
      <c r="G318" s="925">
        <v>199</v>
      </c>
      <c r="H318" s="923">
        <v>55</v>
      </c>
      <c r="I318" s="923">
        <v>165</v>
      </c>
      <c r="J318" s="926">
        <v>1.806</v>
      </c>
      <c r="K318" s="927" t="s">
        <v>870</v>
      </c>
      <c r="L318" s="928">
        <v>5668.21</v>
      </c>
      <c r="M318" s="929" t="s">
        <v>193</v>
      </c>
      <c r="N318" s="930" t="s">
        <v>200</v>
      </c>
      <c r="O318" s="931"/>
      <c r="P318" s="932" t="s">
        <v>685</v>
      </c>
      <c r="Q318" s="932" t="s">
        <v>1079</v>
      </c>
    </row>
    <row r="319" spans="1:18" s="933" customFormat="1">
      <c r="A319" s="923"/>
      <c r="B319" s="923" t="s">
        <v>233</v>
      </c>
      <c r="C319" s="923" t="s">
        <v>1092</v>
      </c>
      <c r="D319" s="924" t="s">
        <v>192</v>
      </c>
      <c r="E319" s="925">
        <v>334</v>
      </c>
      <c r="F319" s="925">
        <v>293</v>
      </c>
      <c r="G319" s="925">
        <v>199</v>
      </c>
      <c r="H319" s="923">
        <v>55</v>
      </c>
      <c r="I319" s="923">
        <v>165</v>
      </c>
      <c r="J319" s="926">
        <v>1.806</v>
      </c>
      <c r="K319" s="927" t="s">
        <v>870</v>
      </c>
      <c r="L319" s="928">
        <v>5664.17</v>
      </c>
      <c r="M319" s="929" t="s">
        <v>193</v>
      </c>
      <c r="N319" s="930" t="s">
        <v>200</v>
      </c>
      <c r="O319" s="931"/>
      <c r="P319" s="932" t="s">
        <v>685</v>
      </c>
      <c r="Q319" s="932" t="s">
        <v>1079</v>
      </c>
    </row>
    <row r="320" spans="1:18" s="282" customFormat="1">
      <c r="A320" s="237"/>
      <c r="B320" s="236"/>
      <c r="C320" s="237"/>
      <c r="D320" s="249" t="s">
        <v>192</v>
      </c>
      <c r="E320" s="243"/>
      <c r="F320" s="243"/>
      <c r="G320" s="243"/>
      <c r="H320" s="237"/>
      <c r="I320" s="237"/>
      <c r="J320" s="240"/>
      <c r="K320" s="241"/>
      <c r="L320" s="478"/>
      <c r="M320" s="275" t="s">
        <v>193</v>
      </c>
      <c r="N320" s="870"/>
      <c r="P320" s="233"/>
      <c r="Q320" s="233"/>
    </row>
    <row r="321" spans="1:17" s="282" customFormat="1">
      <c r="A321" s="237"/>
      <c r="B321" s="236"/>
      <c r="C321" s="237"/>
      <c r="D321" s="249" t="s">
        <v>192</v>
      </c>
      <c r="E321" s="239"/>
      <c r="F321" s="237"/>
      <c r="G321" s="237"/>
      <c r="H321" s="237"/>
      <c r="I321" s="237"/>
      <c r="J321" s="240"/>
      <c r="K321" s="241"/>
      <c r="L321" s="478"/>
      <c r="M321" s="275" t="s">
        <v>193</v>
      </c>
      <c r="N321" s="870"/>
      <c r="P321" s="233"/>
      <c r="Q321" s="233"/>
    </row>
    <row r="322" spans="1:17">
      <c r="A322" s="237"/>
      <c r="B322" s="237"/>
      <c r="C322" s="237"/>
      <c r="D322" s="249" t="s">
        <v>192</v>
      </c>
      <c r="E322" s="279"/>
      <c r="F322" s="237"/>
      <c r="G322" s="237"/>
      <c r="H322" s="237"/>
      <c r="I322" s="237"/>
      <c r="J322" s="240"/>
      <c r="K322" s="241"/>
      <c r="L322" s="478"/>
      <c r="M322" s="275" t="s">
        <v>193</v>
      </c>
      <c r="N322" s="870"/>
      <c r="P322" s="233"/>
      <c r="Q322" s="233"/>
    </row>
    <row r="323" spans="1:17">
      <c r="A323" s="237"/>
      <c r="B323" s="236"/>
      <c r="C323" s="237"/>
      <c r="D323" s="249" t="s">
        <v>192</v>
      </c>
      <c r="E323" s="245"/>
      <c r="F323" s="242"/>
      <c r="G323" s="237"/>
      <c r="H323" s="237"/>
      <c r="I323" s="237"/>
      <c r="J323" s="240"/>
      <c r="K323" s="241"/>
      <c r="L323" s="478"/>
      <c r="M323" s="275" t="s">
        <v>193</v>
      </c>
      <c r="N323" s="870"/>
      <c r="P323" s="233"/>
      <c r="Q323" s="233"/>
    </row>
    <row r="324" spans="1:17">
      <c r="A324" s="237"/>
      <c r="B324" s="236"/>
      <c r="C324" s="237"/>
      <c r="D324" s="249" t="s">
        <v>192</v>
      </c>
      <c r="E324" s="245"/>
      <c r="F324" s="242"/>
      <c r="G324" s="237"/>
      <c r="H324" s="237"/>
      <c r="I324" s="237"/>
      <c r="J324" s="240"/>
      <c r="K324" s="241"/>
      <c r="L324" s="478"/>
      <c r="M324" s="275" t="s">
        <v>193</v>
      </c>
      <c r="N324" s="870"/>
      <c r="O324" s="232"/>
      <c r="P324" s="233"/>
      <c r="Q324" s="233"/>
    </row>
    <row r="325" spans="1:17">
      <c r="A325" s="237"/>
      <c r="B325" s="236"/>
      <c r="C325" s="237"/>
      <c r="D325" s="249" t="s">
        <v>192</v>
      </c>
      <c r="E325" s="245"/>
      <c r="F325" s="242"/>
      <c r="G325" s="237"/>
      <c r="H325" s="237"/>
      <c r="I325" s="237"/>
      <c r="J325" s="240"/>
      <c r="K325" s="241"/>
      <c r="L325" s="478"/>
      <c r="M325" s="275" t="s">
        <v>193</v>
      </c>
      <c r="N325" s="870"/>
      <c r="O325" s="232"/>
      <c r="P325" s="233"/>
      <c r="Q325" s="233"/>
    </row>
    <row r="326" spans="1:17">
      <c r="A326" s="237"/>
      <c r="B326" s="236"/>
      <c r="C326" s="237"/>
      <c r="D326" s="249" t="s">
        <v>192</v>
      </c>
      <c r="E326" s="245"/>
      <c r="F326" s="242"/>
      <c r="G326" s="237"/>
      <c r="H326" s="237"/>
      <c r="I326" s="237"/>
      <c r="J326" s="240"/>
      <c r="K326" s="241"/>
      <c r="L326" s="478"/>
      <c r="M326" s="275" t="s">
        <v>193</v>
      </c>
      <c r="N326" s="870"/>
      <c r="O326" s="232"/>
      <c r="P326" s="233"/>
      <c r="Q326" s="233"/>
    </row>
    <row r="327" spans="1:17">
      <c r="A327" s="237"/>
      <c r="B327" s="236"/>
      <c r="C327" s="237"/>
      <c r="D327" s="249" t="s">
        <v>192</v>
      </c>
      <c r="E327" s="245"/>
      <c r="F327" s="242"/>
      <c r="G327" s="237"/>
      <c r="H327" s="237"/>
      <c r="I327" s="237"/>
      <c r="J327" s="240"/>
      <c r="K327" s="241"/>
      <c r="L327" s="478"/>
      <c r="M327" s="275" t="s">
        <v>193</v>
      </c>
      <c r="N327" s="870"/>
      <c r="O327" s="232"/>
      <c r="P327" s="233"/>
      <c r="Q327" s="233"/>
    </row>
    <row r="328" spans="1:17">
      <c r="A328" s="237">
        <v>1</v>
      </c>
      <c r="B328" s="237" t="s">
        <v>79</v>
      </c>
      <c r="C328" s="237" t="s">
        <v>398</v>
      </c>
      <c r="D328" s="249" t="s">
        <v>192</v>
      </c>
      <c r="E328" s="243">
        <v>9.5</v>
      </c>
      <c r="F328" s="243">
        <v>7.5</v>
      </c>
      <c r="G328" s="243">
        <v>83</v>
      </c>
      <c r="H328" s="237">
        <v>43</v>
      </c>
      <c r="I328" s="237">
        <v>13</v>
      </c>
      <c r="J328" s="240">
        <v>4.5999999999999999E-2</v>
      </c>
      <c r="K328" s="241"/>
      <c r="L328" s="478">
        <v>79.66</v>
      </c>
      <c r="M328" s="275" t="s">
        <v>193</v>
      </c>
      <c r="N328" s="870"/>
      <c r="O328" s="232"/>
      <c r="P328" s="233"/>
      <c r="Q328" s="233"/>
    </row>
    <row r="329" spans="1:17">
      <c r="A329" s="237">
        <v>2</v>
      </c>
      <c r="B329" s="237" t="s">
        <v>80</v>
      </c>
      <c r="C329" s="237" t="s">
        <v>399</v>
      </c>
      <c r="D329" s="249" t="s">
        <v>192</v>
      </c>
      <c r="E329" s="243">
        <v>7</v>
      </c>
      <c r="F329" s="243">
        <v>6.4</v>
      </c>
      <c r="G329" s="243">
        <v>67</v>
      </c>
      <c r="H329" s="237">
        <v>35</v>
      </c>
      <c r="I329" s="237">
        <v>13.5</v>
      </c>
      <c r="J329" s="240">
        <v>3.2000000000000001E-2</v>
      </c>
      <c r="K329" s="241"/>
      <c r="L329" s="478">
        <v>86.66</v>
      </c>
      <c r="M329" s="275" t="s">
        <v>193</v>
      </c>
      <c r="N329" s="870"/>
      <c r="O329" s="232"/>
      <c r="P329" s="233"/>
      <c r="Q329" s="233"/>
    </row>
    <row r="330" spans="1:17">
      <c r="A330" s="237">
        <v>3</v>
      </c>
      <c r="B330" s="237" t="s">
        <v>194</v>
      </c>
      <c r="C330" s="237" t="s">
        <v>195</v>
      </c>
      <c r="D330" s="249" t="s">
        <v>192</v>
      </c>
      <c r="E330" s="243">
        <v>7</v>
      </c>
      <c r="F330" s="243">
        <v>6.4</v>
      </c>
      <c r="G330" s="243">
        <v>67</v>
      </c>
      <c r="H330" s="237">
        <v>35</v>
      </c>
      <c r="I330" s="237">
        <v>13.5</v>
      </c>
      <c r="J330" s="240">
        <v>3.2000000000000001E-2</v>
      </c>
      <c r="K330" s="241"/>
      <c r="L330" s="478">
        <v>57.46</v>
      </c>
      <c r="M330" s="275" t="s">
        <v>193</v>
      </c>
      <c r="N330" s="870"/>
      <c r="O330" s="232"/>
      <c r="P330" s="233"/>
      <c r="Q330" s="233"/>
    </row>
    <row r="331" spans="1:17">
      <c r="A331" s="237">
        <v>4</v>
      </c>
      <c r="B331" s="237" t="s">
        <v>688</v>
      </c>
      <c r="C331" s="237" t="s">
        <v>701</v>
      </c>
      <c r="D331" s="249" t="s">
        <v>192</v>
      </c>
      <c r="E331" s="243">
        <v>7</v>
      </c>
      <c r="F331" s="243">
        <v>6.4</v>
      </c>
      <c r="G331" s="243">
        <v>67</v>
      </c>
      <c r="H331" s="237">
        <v>35</v>
      </c>
      <c r="I331" s="237">
        <v>13.5</v>
      </c>
      <c r="J331" s="240">
        <v>3.2000000000000001E-2</v>
      </c>
      <c r="K331" s="241"/>
      <c r="L331" s="478">
        <v>73.38</v>
      </c>
      <c r="M331" s="250" t="s">
        <v>193</v>
      </c>
      <c r="N331" s="870"/>
      <c r="O331" s="232"/>
      <c r="P331" s="278"/>
      <c r="Q331" s="278"/>
    </row>
    <row r="332" spans="1:17">
      <c r="A332" s="237">
        <v>5</v>
      </c>
      <c r="B332" s="237" t="s">
        <v>689</v>
      </c>
      <c r="C332" s="237" t="s">
        <v>702</v>
      </c>
      <c r="D332" s="249" t="s">
        <v>192</v>
      </c>
      <c r="E332" s="243">
        <v>7</v>
      </c>
      <c r="F332" s="243">
        <v>6.4</v>
      </c>
      <c r="G332" s="243">
        <v>67</v>
      </c>
      <c r="H332" s="237">
        <v>35</v>
      </c>
      <c r="I332" s="237">
        <v>13.5</v>
      </c>
      <c r="J332" s="240">
        <v>3.2000000000000001E-2</v>
      </c>
      <c r="K332" s="241"/>
      <c r="L332" s="478">
        <v>73.38</v>
      </c>
      <c r="M332" s="275" t="s">
        <v>193</v>
      </c>
      <c r="N332" s="870"/>
      <c r="O332" s="232"/>
      <c r="P332" s="233"/>
      <c r="Q332" s="233"/>
    </row>
    <row r="333" spans="1:17">
      <c r="A333" s="237">
        <v>6</v>
      </c>
      <c r="B333" s="237" t="s">
        <v>837</v>
      </c>
      <c r="C333" s="237" t="s">
        <v>838</v>
      </c>
      <c r="D333" s="249" t="s">
        <v>192</v>
      </c>
      <c r="E333" s="243">
        <v>7</v>
      </c>
      <c r="F333" s="243">
        <v>6.4</v>
      </c>
      <c r="G333" s="243">
        <v>67</v>
      </c>
      <c r="H333" s="237">
        <v>35</v>
      </c>
      <c r="I333" s="237">
        <v>14</v>
      </c>
      <c r="J333" s="240">
        <v>3.3000000000000002E-2</v>
      </c>
      <c r="K333" s="241"/>
      <c r="L333" s="478">
        <v>80.16</v>
      </c>
      <c r="M333" s="275" t="s">
        <v>193</v>
      </c>
      <c r="N333" s="870"/>
      <c r="O333" s="232"/>
      <c r="P333" s="278"/>
      <c r="Q333" s="278"/>
    </row>
    <row r="334" spans="1:17">
      <c r="A334" s="237">
        <v>7</v>
      </c>
      <c r="B334" s="237" t="s">
        <v>690</v>
      </c>
      <c r="C334" s="237" t="s">
        <v>653</v>
      </c>
      <c r="D334" s="249" t="s">
        <v>192</v>
      </c>
      <c r="E334" s="243">
        <v>7</v>
      </c>
      <c r="F334" s="243">
        <v>6.4</v>
      </c>
      <c r="G334" s="243">
        <v>67</v>
      </c>
      <c r="H334" s="237">
        <v>35</v>
      </c>
      <c r="I334" s="237">
        <v>13.5</v>
      </c>
      <c r="J334" s="240">
        <v>3.2000000000000001E-2</v>
      </c>
      <c r="K334" s="241"/>
      <c r="L334" s="478">
        <v>91.13</v>
      </c>
      <c r="M334" s="275" t="s">
        <v>193</v>
      </c>
      <c r="N334" s="870"/>
      <c r="O334" s="232"/>
      <c r="P334" s="278"/>
      <c r="Q334" s="278"/>
    </row>
    <row r="335" spans="1:17">
      <c r="A335" s="237">
        <v>8</v>
      </c>
      <c r="B335" s="237" t="s">
        <v>691</v>
      </c>
      <c r="C335" s="237" t="s">
        <v>703</v>
      </c>
      <c r="D335" s="249" t="s">
        <v>192</v>
      </c>
      <c r="E335" s="243">
        <v>7.6</v>
      </c>
      <c r="F335" s="243">
        <v>7</v>
      </c>
      <c r="G335" s="243">
        <v>0</v>
      </c>
      <c r="H335" s="237">
        <v>0</v>
      </c>
      <c r="I335" s="237">
        <v>0</v>
      </c>
      <c r="J335" s="240">
        <v>0.04</v>
      </c>
      <c r="K335" s="241"/>
      <c r="L335" s="478">
        <v>93.88</v>
      </c>
      <c r="M335" s="275" t="s">
        <v>193</v>
      </c>
      <c r="N335" s="870"/>
      <c r="O335" s="232"/>
      <c r="P335" s="278"/>
      <c r="Q335" s="278"/>
    </row>
    <row r="336" spans="1:17">
      <c r="A336" s="237">
        <v>9</v>
      </c>
      <c r="B336" s="237" t="s">
        <v>692</v>
      </c>
      <c r="C336" s="237" t="s">
        <v>196</v>
      </c>
      <c r="D336" s="249" t="s">
        <v>192</v>
      </c>
      <c r="E336" s="243">
        <v>12.1</v>
      </c>
      <c r="F336" s="243">
        <v>10.1</v>
      </c>
      <c r="G336" s="243">
        <v>90.9</v>
      </c>
      <c r="H336" s="237">
        <v>42.4</v>
      </c>
      <c r="I336" s="237">
        <v>10</v>
      </c>
      <c r="J336" s="240">
        <v>3.9E-2</v>
      </c>
      <c r="K336" s="241"/>
      <c r="L336" s="478">
        <v>357.66</v>
      </c>
      <c r="M336" s="275" t="s">
        <v>193</v>
      </c>
      <c r="N336" s="870"/>
      <c r="O336" s="232"/>
      <c r="P336" s="278"/>
      <c r="Q336" s="278"/>
    </row>
    <row r="337" spans="1:17">
      <c r="A337" s="237">
        <v>10</v>
      </c>
      <c r="B337" s="237" t="s">
        <v>693</v>
      </c>
      <c r="C337" s="237" t="s">
        <v>197</v>
      </c>
      <c r="D337" s="249" t="s">
        <v>192</v>
      </c>
      <c r="E337" s="243">
        <v>11.6</v>
      </c>
      <c r="F337" s="243">
        <v>9.6</v>
      </c>
      <c r="G337" s="243">
        <v>90.9</v>
      </c>
      <c r="H337" s="237">
        <v>42.4</v>
      </c>
      <c r="I337" s="237">
        <v>10</v>
      </c>
      <c r="J337" s="240">
        <v>3.9E-2</v>
      </c>
      <c r="K337" s="241"/>
      <c r="L337" s="478">
        <v>350.5</v>
      </c>
      <c r="M337" s="275" t="s">
        <v>193</v>
      </c>
      <c r="N337" s="870"/>
      <c r="O337" s="232"/>
      <c r="P337" s="278"/>
      <c r="Q337" s="278"/>
    </row>
    <row r="338" spans="1:17">
      <c r="A338" s="237">
        <v>11</v>
      </c>
      <c r="B338" s="237" t="s">
        <v>694</v>
      </c>
      <c r="C338" s="237" t="s">
        <v>704</v>
      </c>
      <c r="D338" s="249" t="s">
        <v>192</v>
      </c>
      <c r="E338" s="243">
        <v>7.6</v>
      </c>
      <c r="F338" s="243">
        <v>7</v>
      </c>
      <c r="G338" s="243">
        <v>0</v>
      </c>
      <c r="H338" s="237">
        <v>0</v>
      </c>
      <c r="I338" s="237">
        <v>0</v>
      </c>
      <c r="J338" s="240">
        <v>0.04</v>
      </c>
      <c r="K338" s="241"/>
      <c r="L338" s="478">
        <v>89.51</v>
      </c>
      <c r="M338" s="275" t="s">
        <v>193</v>
      </c>
      <c r="N338" s="870"/>
      <c r="O338" s="232"/>
      <c r="P338" s="278"/>
      <c r="Q338" s="278"/>
    </row>
    <row r="339" spans="1:17">
      <c r="A339" s="237">
        <v>12</v>
      </c>
      <c r="B339" s="237" t="s">
        <v>695</v>
      </c>
      <c r="C339" s="237" t="s">
        <v>705</v>
      </c>
      <c r="D339" s="249" t="s">
        <v>192</v>
      </c>
      <c r="E339" s="243">
        <v>7.6</v>
      </c>
      <c r="F339" s="243">
        <v>7</v>
      </c>
      <c r="G339" s="243">
        <v>0</v>
      </c>
      <c r="H339" s="237">
        <v>0</v>
      </c>
      <c r="I339" s="237">
        <v>0</v>
      </c>
      <c r="J339" s="240">
        <v>0.04</v>
      </c>
      <c r="K339" s="241"/>
      <c r="L339" s="478">
        <v>96.7</v>
      </c>
      <c r="M339" s="275" t="s">
        <v>193</v>
      </c>
      <c r="N339" s="870"/>
      <c r="O339" s="232"/>
      <c r="P339" s="233"/>
      <c r="Q339" s="233"/>
    </row>
    <row r="340" spans="1:17">
      <c r="A340" s="237">
        <v>13</v>
      </c>
      <c r="B340" s="237" t="s">
        <v>662</v>
      </c>
      <c r="C340" s="237" t="s">
        <v>661</v>
      </c>
      <c r="D340" s="249" t="s">
        <v>192</v>
      </c>
      <c r="E340" s="243">
        <v>7</v>
      </c>
      <c r="F340" s="243">
        <v>6.4</v>
      </c>
      <c r="G340" s="243">
        <v>67</v>
      </c>
      <c r="H340" s="237">
        <v>35</v>
      </c>
      <c r="I340" s="237">
        <v>13.5</v>
      </c>
      <c r="J340" s="240">
        <v>3.2000000000000001E-2</v>
      </c>
      <c r="K340" s="241"/>
      <c r="L340" s="478">
        <v>161.47999999999999</v>
      </c>
      <c r="M340" s="275" t="s">
        <v>193</v>
      </c>
      <c r="N340" s="870"/>
      <c r="O340" s="232"/>
      <c r="P340" s="233"/>
      <c r="Q340" s="233"/>
    </row>
    <row r="341" spans="1:17">
      <c r="A341" s="237">
        <v>14</v>
      </c>
      <c r="B341" s="237" t="s">
        <v>17</v>
      </c>
      <c r="C341" s="237" t="s">
        <v>16</v>
      </c>
      <c r="D341" s="249" t="s">
        <v>192</v>
      </c>
      <c r="E341" s="243">
        <v>8</v>
      </c>
      <c r="F341" s="243">
        <v>7.6</v>
      </c>
      <c r="G341" s="243">
        <v>82</v>
      </c>
      <c r="H341" s="237">
        <v>42</v>
      </c>
      <c r="I341" s="237">
        <v>13</v>
      </c>
      <c r="J341" s="240">
        <v>4.4771999999999999E-2</v>
      </c>
      <c r="K341" s="241"/>
      <c r="L341" s="478">
        <v>97.77</v>
      </c>
      <c r="M341" s="275" t="s">
        <v>193</v>
      </c>
      <c r="N341" s="870"/>
      <c r="O341" s="232"/>
      <c r="P341" s="233"/>
      <c r="Q341" s="233"/>
    </row>
    <row r="342" spans="1:17">
      <c r="A342" s="237">
        <v>15</v>
      </c>
      <c r="B342" s="237" t="s">
        <v>696</v>
      </c>
      <c r="C342" s="237" t="s">
        <v>706</v>
      </c>
      <c r="D342" s="249" t="s">
        <v>192</v>
      </c>
      <c r="E342" s="243">
        <v>7.6</v>
      </c>
      <c r="F342" s="243">
        <v>7</v>
      </c>
      <c r="G342" s="243">
        <v>0</v>
      </c>
      <c r="H342" s="237">
        <v>0</v>
      </c>
      <c r="I342" s="237">
        <v>0</v>
      </c>
      <c r="J342" s="240">
        <v>0.04</v>
      </c>
      <c r="K342" s="241"/>
      <c r="L342" s="478">
        <v>0</v>
      </c>
      <c r="M342" s="275" t="s">
        <v>193</v>
      </c>
      <c r="N342" s="870"/>
      <c r="O342" s="232"/>
      <c r="P342" s="233"/>
      <c r="Q342" s="233"/>
    </row>
    <row r="343" spans="1:17">
      <c r="A343" s="237">
        <v>16</v>
      </c>
      <c r="B343" s="237" t="s">
        <v>697</v>
      </c>
      <c r="C343" s="237" t="s">
        <v>707</v>
      </c>
      <c r="D343" s="249" t="s">
        <v>192</v>
      </c>
      <c r="E343" s="243">
        <v>0</v>
      </c>
      <c r="F343" s="243">
        <v>0</v>
      </c>
      <c r="G343" s="243">
        <v>0</v>
      </c>
      <c r="H343" s="237">
        <v>0</v>
      </c>
      <c r="I343" s="237">
        <v>0</v>
      </c>
      <c r="J343" s="240">
        <v>0</v>
      </c>
      <c r="K343" s="241"/>
      <c r="L343" s="478">
        <v>96.97</v>
      </c>
      <c r="M343" s="275" t="s">
        <v>193</v>
      </c>
      <c r="N343" s="870"/>
      <c r="O343" s="232"/>
      <c r="P343" s="233"/>
      <c r="Q343" s="233"/>
    </row>
    <row r="344" spans="1:17">
      <c r="A344" s="237">
        <v>17</v>
      </c>
      <c r="B344" s="237" t="s">
        <v>698</v>
      </c>
      <c r="C344" s="237" t="s">
        <v>708</v>
      </c>
      <c r="D344" s="249" t="s">
        <v>192</v>
      </c>
      <c r="E344" s="243">
        <v>0</v>
      </c>
      <c r="F344" s="243">
        <v>0</v>
      </c>
      <c r="G344" s="243">
        <v>0</v>
      </c>
      <c r="H344" s="237">
        <v>0</v>
      </c>
      <c r="I344" s="237">
        <v>0</v>
      </c>
      <c r="J344" s="240">
        <v>0</v>
      </c>
      <c r="K344" s="247"/>
      <c r="L344" s="478">
        <v>97.15</v>
      </c>
      <c r="M344" s="275" t="s">
        <v>193</v>
      </c>
      <c r="N344" s="870"/>
      <c r="O344" s="232"/>
      <c r="P344" s="233"/>
      <c r="Q344" s="233"/>
    </row>
    <row r="345" spans="1:17">
      <c r="A345" s="237">
        <v>18</v>
      </c>
      <c r="B345" s="237" t="s">
        <v>699</v>
      </c>
      <c r="C345" s="237" t="s">
        <v>709</v>
      </c>
      <c r="D345" s="249" t="s">
        <v>192</v>
      </c>
      <c r="E345" s="243">
        <v>7</v>
      </c>
      <c r="F345" s="243">
        <v>6.4</v>
      </c>
      <c r="G345" s="243">
        <v>67</v>
      </c>
      <c r="H345" s="237">
        <v>35</v>
      </c>
      <c r="I345" s="237">
        <v>13.5</v>
      </c>
      <c r="J345" s="240">
        <v>3.2000000000000001E-2</v>
      </c>
      <c r="K345" s="241"/>
      <c r="L345" s="478">
        <v>95.79</v>
      </c>
      <c r="M345" s="275" t="s">
        <v>193</v>
      </c>
      <c r="N345" s="870"/>
      <c r="O345" s="232"/>
      <c r="P345" s="233"/>
      <c r="Q345" s="233"/>
    </row>
    <row r="346" spans="1:17">
      <c r="A346" s="237">
        <v>19</v>
      </c>
      <c r="B346" s="237" t="s">
        <v>700</v>
      </c>
      <c r="C346" s="237" t="s">
        <v>710</v>
      </c>
      <c r="D346" s="249" t="s">
        <v>192</v>
      </c>
      <c r="E346" s="243">
        <v>7</v>
      </c>
      <c r="F346" s="243">
        <v>6.4</v>
      </c>
      <c r="G346" s="243">
        <v>67</v>
      </c>
      <c r="H346" s="237">
        <v>35</v>
      </c>
      <c r="I346" s="237">
        <v>13.5</v>
      </c>
      <c r="J346" s="240">
        <v>3.2000000000000001E-2</v>
      </c>
      <c r="K346" s="241"/>
      <c r="L346" s="478">
        <v>144.54</v>
      </c>
      <c r="M346" s="275" t="s">
        <v>193</v>
      </c>
      <c r="N346" s="870"/>
      <c r="O346" s="232"/>
      <c r="P346" s="233"/>
      <c r="Q346" s="233"/>
    </row>
    <row r="347" spans="1:17">
      <c r="A347" s="239">
        <v>20</v>
      </c>
      <c r="B347" s="236" t="s">
        <v>955</v>
      </c>
      <c r="C347" s="237" t="s">
        <v>956</v>
      </c>
      <c r="D347" s="249" t="s">
        <v>192</v>
      </c>
      <c r="E347" s="243">
        <v>7</v>
      </c>
      <c r="F347" s="243">
        <v>6.4</v>
      </c>
      <c r="G347" s="243">
        <v>67</v>
      </c>
      <c r="H347" s="237">
        <v>35</v>
      </c>
      <c r="I347" s="237">
        <v>13.5</v>
      </c>
      <c r="J347" s="240">
        <v>3.2000000000000001E-2</v>
      </c>
      <c r="K347" s="241"/>
      <c r="L347" s="478">
        <v>88.52</v>
      </c>
      <c r="M347" s="250" t="s">
        <v>193</v>
      </c>
      <c r="N347" s="870"/>
      <c r="P347" s="278"/>
      <c r="Q347" s="278"/>
    </row>
    <row r="348" spans="1:17">
      <c r="A348" s="237">
        <v>21</v>
      </c>
      <c r="B348" s="237" t="s">
        <v>1031</v>
      </c>
      <c r="C348" s="237" t="s">
        <v>661</v>
      </c>
      <c r="D348" s="249" t="s">
        <v>192</v>
      </c>
      <c r="E348" s="243">
        <v>7</v>
      </c>
      <c r="F348" s="243">
        <v>6.4</v>
      </c>
      <c r="G348" s="243">
        <v>67</v>
      </c>
      <c r="H348" s="237">
        <v>35</v>
      </c>
      <c r="I348" s="237">
        <v>13.5</v>
      </c>
      <c r="J348" s="240">
        <v>3.2000000000000001E-2</v>
      </c>
      <c r="K348" s="241"/>
      <c r="L348" s="478">
        <v>161.47999999999999</v>
      </c>
      <c r="M348" s="275" t="s">
        <v>193</v>
      </c>
      <c r="N348" s="870"/>
      <c r="O348" s="232"/>
      <c r="P348" s="233"/>
      <c r="Q348" s="233"/>
    </row>
    <row r="349" spans="1:17">
      <c r="A349" s="239"/>
      <c r="B349" s="237" t="s">
        <v>694</v>
      </c>
      <c r="C349" s="237" t="s">
        <v>704</v>
      </c>
      <c r="D349" s="249" t="s">
        <v>192</v>
      </c>
      <c r="E349" s="243">
        <v>7.6</v>
      </c>
      <c r="F349" s="243">
        <v>7</v>
      </c>
      <c r="G349" s="243">
        <v>0</v>
      </c>
      <c r="H349" s="237">
        <v>0</v>
      </c>
      <c r="I349" s="237">
        <v>0</v>
      </c>
      <c r="J349" s="240">
        <v>0.04</v>
      </c>
      <c r="K349" s="241"/>
      <c r="L349" s="478">
        <v>89.51</v>
      </c>
      <c r="M349" s="275" t="s">
        <v>193</v>
      </c>
      <c r="N349" s="870"/>
      <c r="O349" s="232"/>
      <c r="P349" s="278"/>
      <c r="Q349" s="278"/>
    </row>
    <row r="350" spans="1:17">
      <c r="A350" s="239">
        <v>1</v>
      </c>
      <c r="B350" s="871" t="s">
        <v>191</v>
      </c>
      <c r="C350" s="237" t="s">
        <v>15</v>
      </c>
      <c r="D350" s="872" t="s">
        <v>192</v>
      </c>
      <c r="E350" s="873">
        <v>8</v>
      </c>
      <c r="F350" s="871">
        <v>7.6</v>
      </c>
      <c r="G350" s="871">
        <v>82</v>
      </c>
      <c r="H350" s="871">
        <v>42</v>
      </c>
      <c r="I350" s="871">
        <v>13</v>
      </c>
      <c r="J350" s="874">
        <v>4.4999999999999998E-2</v>
      </c>
      <c r="K350" s="247"/>
      <c r="L350" s="478">
        <v>124.63</v>
      </c>
      <c r="M350" s="250" t="s">
        <v>193</v>
      </c>
      <c r="N350" s="870"/>
      <c r="P350" s="278"/>
      <c r="Q350" s="278"/>
    </row>
    <row r="351" spans="1:17">
      <c r="A351" s="239">
        <v>2</v>
      </c>
      <c r="B351" s="236" t="s">
        <v>599</v>
      </c>
      <c r="C351" s="237" t="s">
        <v>628</v>
      </c>
      <c r="D351" s="872" t="s">
        <v>192</v>
      </c>
      <c r="E351" s="245">
        <v>0.6071428571428571</v>
      </c>
      <c r="F351" s="242">
        <v>0.5714285714285714</v>
      </c>
      <c r="G351" s="237">
        <v>0</v>
      </c>
      <c r="H351" s="237">
        <v>0</v>
      </c>
      <c r="I351" s="237">
        <v>0</v>
      </c>
      <c r="J351" s="240">
        <v>3.0000000000000001E-3</v>
      </c>
      <c r="K351" s="247"/>
      <c r="L351" s="478">
        <v>10.77</v>
      </c>
      <c r="M351" s="250" t="s">
        <v>193</v>
      </c>
      <c r="N351" s="870"/>
      <c r="O351" s="232"/>
      <c r="P351" s="278"/>
      <c r="Q351" s="278"/>
    </row>
    <row r="352" spans="1:17" s="277" customFormat="1">
      <c r="A352" s="239">
        <v>3</v>
      </c>
      <c r="B352" s="236" t="s">
        <v>644</v>
      </c>
      <c r="C352" s="237" t="s">
        <v>20</v>
      </c>
      <c r="D352" s="872" t="s">
        <v>192</v>
      </c>
      <c r="E352" s="245">
        <v>1.1200000000000001</v>
      </c>
      <c r="F352" s="242">
        <v>1.1000000000000001</v>
      </c>
      <c r="G352" s="237">
        <v>95</v>
      </c>
      <c r="H352" s="237">
        <v>63</v>
      </c>
      <c r="I352" s="237">
        <v>30</v>
      </c>
      <c r="J352" s="240">
        <v>3.64E-3</v>
      </c>
      <c r="K352" s="241"/>
      <c r="L352" s="478">
        <v>35.08</v>
      </c>
      <c r="M352" s="250" t="s">
        <v>193</v>
      </c>
      <c r="N352" s="870"/>
      <c r="O352" s="232"/>
      <c r="P352" s="233"/>
      <c r="Q352" s="233"/>
    </row>
    <row r="353" spans="1:17">
      <c r="A353" s="239">
        <v>4</v>
      </c>
      <c r="B353" s="236" t="s">
        <v>14</v>
      </c>
      <c r="C353" s="237" t="s">
        <v>608</v>
      </c>
      <c r="D353" s="872" t="s">
        <v>192</v>
      </c>
      <c r="E353" s="245">
        <v>5.0999999999999996</v>
      </c>
      <c r="F353" s="242">
        <v>4.5</v>
      </c>
      <c r="G353" s="237">
        <v>100</v>
      </c>
      <c r="H353" s="237">
        <v>70</v>
      </c>
      <c r="I353" s="237">
        <v>83</v>
      </c>
      <c r="J353" s="240">
        <v>5.8099999999999999E-2</v>
      </c>
      <c r="K353" s="241"/>
      <c r="L353" s="478">
        <v>117.38</v>
      </c>
      <c r="M353" s="250" t="s">
        <v>193</v>
      </c>
      <c r="N353" s="870"/>
      <c r="O353" s="232"/>
      <c r="P353" s="233"/>
      <c r="Q353" s="233"/>
    </row>
    <row r="354" spans="1:17">
      <c r="A354" s="239">
        <v>5</v>
      </c>
      <c r="B354" s="236" t="s">
        <v>10</v>
      </c>
      <c r="C354" s="237" t="s">
        <v>643</v>
      </c>
      <c r="D354" s="872" t="s">
        <v>192</v>
      </c>
      <c r="E354" s="245">
        <v>5.0999999999999996</v>
      </c>
      <c r="F354" s="242">
        <v>4.5</v>
      </c>
      <c r="G354" s="237">
        <v>100</v>
      </c>
      <c r="H354" s="237">
        <v>70</v>
      </c>
      <c r="I354" s="237">
        <v>83</v>
      </c>
      <c r="J354" s="240">
        <v>5.8099999999999999E-2</v>
      </c>
      <c r="K354" s="241"/>
      <c r="L354" s="478">
        <v>114.9</v>
      </c>
      <c r="M354" s="250" t="s">
        <v>193</v>
      </c>
      <c r="N354" s="870"/>
      <c r="O354" s="232"/>
      <c r="P354" s="233"/>
      <c r="Q354" s="233"/>
    </row>
    <row r="355" spans="1:17">
      <c r="A355" s="239">
        <v>6</v>
      </c>
      <c r="B355" s="236" t="s">
        <v>345</v>
      </c>
      <c r="C355" s="237" t="s">
        <v>606</v>
      </c>
      <c r="D355" s="872" t="s">
        <v>192</v>
      </c>
      <c r="E355" s="245">
        <v>6.6</v>
      </c>
      <c r="F355" s="242">
        <v>6.5</v>
      </c>
      <c r="G355" s="237">
        <v>142</v>
      </c>
      <c r="H355" s="237">
        <v>98</v>
      </c>
      <c r="I355" s="237">
        <v>52</v>
      </c>
      <c r="J355" s="240">
        <v>1.3419E-2</v>
      </c>
      <c r="K355" s="241"/>
      <c r="L355" s="478">
        <v>128.6</v>
      </c>
      <c r="M355" s="250" t="s">
        <v>193</v>
      </c>
    </row>
    <row r="356" spans="1:17">
      <c r="A356" s="239">
        <v>7</v>
      </c>
      <c r="B356" s="236" t="s">
        <v>646</v>
      </c>
      <c r="C356" s="237" t="s">
        <v>647</v>
      </c>
      <c r="D356" s="872" t="s">
        <v>192</v>
      </c>
      <c r="E356" s="245">
        <v>6.5</v>
      </c>
      <c r="F356" s="242">
        <v>6</v>
      </c>
      <c r="G356" s="237">
        <v>142</v>
      </c>
      <c r="H356" s="237">
        <v>98</v>
      </c>
      <c r="I356" s="237">
        <v>52</v>
      </c>
      <c r="J356" s="240">
        <v>3.6199999999999996E-2</v>
      </c>
      <c r="K356" s="241"/>
      <c r="L356" s="478">
        <v>129.94999999999999</v>
      </c>
      <c r="M356" s="250" t="s">
        <v>193</v>
      </c>
      <c r="N356" s="870"/>
    </row>
    <row r="357" spans="1:17">
      <c r="A357" s="239">
        <v>8</v>
      </c>
      <c r="B357" s="236" t="s">
        <v>360</v>
      </c>
      <c r="C357" s="237" t="s">
        <v>607</v>
      </c>
      <c r="D357" s="872" t="s">
        <v>192</v>
      </c>
      <c r="E357" s="245">
        <v>6.6</v>
      </c>
      <c r="F357" s="242">
        <v>6.5</v>
      </c>
      <c r="G357" s="237">
        <v>142</v>
      </c>
      <c r="H357" s="237">
        <v>98</v>
      </c>
      <c r="I357" s="237">
        <v>52</v>
      </c>
      <c r="J357" s="240">
        <v>1.3419E-2</v>
      </c>
      <c r="K357" s="241"/>
      <c r="L357" s="478">
        <v>128.13999999999999</v>
      </c>
      <c r="M357" s="250" t="s">
        <v>193</v>
      </c>
      <c r="N357" s="870"/>
    </row>
    <row r="358" spans="1:17">
      <c r="A358" s="239">
        <v>9</v>
      </c>
      <c r="B358" s="236" t="s">
        <v>11</v>
      </c>
      <c r="C358" s="237" t="s">
        <v>615</v>
      </c>
      <c r="D358" s="872" t="s">
        <v>192</v>
      </c>
      <c r="E358" s="245">
        <v>2.1666666666666665</v>
      </c>
      <c r="F358" s="242">
        <v>2</v>
      </c>
      <c r="G358" s="237">
        <v>0</v>
      </c>
      <c r="H358" s="237">
        <v>0</v>
      </c>
      <c r="I358" s="237">
        <v>0</v>
      </c>
      <c r="J358" s="240">
        <v>8.0000000000000002E-3</v>
      </c>
      <c r="K358" s="241"/>
      <c r="L358" s="478">
        <v>13.71</v>
      </c>
      <c r="M358" s="250" t="s">
        <v>193</v>
      </c>
      <c r="N358" s="870"/>
    </row>
    <row r="359" spans="1:17">
      <c r="A359" s="239">
        <v>10</v>
      </c>
      <c r="B359" s="236" t="s">
        <v>587</v>
      </c>
      <c r="C359" s="237" t="s">
        <v>645</v>
      </c>
      <c r="D359" s="872" t="s">
        <v>192</v>
      </c>
      <c r="E359" s="245">
        <v>2.1666666666666665</v>
      </c>
      <c r="F359" s="242">
        <v>2</v>
      </c>
      <c r="G359" s="237">
        <v>0</v>
      </c>
      <c r="H359" s="237">
        <v>0</v>
      </c>
      <c r="I359" s="237">
        <v>0</v>
      </c>
      <c r="J359" s="240">
        <v>8.0000000000000002E-3</v>
      </c>
      <c r="K359" s="241"/>
      <c r="L359" s="478">
        <v>13.22</v>
      </c>
      <c r="M359" s="250" t="s">
        <v>193</v>
      </c>
      <c r="N359" s="870"/>
    </row>
    <row r="360" spans="1:17">
      <c r="A360" s="239">
        <v>11</v>
      </c>
      <c r="B360" s="236" t="s">
        <v>634</v>
      </c>
      <c r="C360" s="237" t="s">
        <v>602</v>
      </c>
      <c r="D360" s="872" t="s">
        <v>192</v>
      </c>
      <c r="E360" s="245">
        <v>2.2000000000000002</v>
      </c>
      <c r="F360" s="242">
        <v>1</v>
      </c>
      <c r="G360" s="237">
        <v>87</v>
      </c>
      <c r="H360" s="237">
        <v>75</v>
      </c>
      <c r="I360" s="237">
        <v>52</v>
      </c>
      <c r="J360" s="240">
        <v>3.4000000000000002E-3</v>
      </c>
      <c r="K360" s="241"/>
      <c r="L360" s="478">
        <v>24.7</v>
      </c>
      <c r="M360" s="250" t="s">
        <v>193</v>
      </c>
      <c r="N360" s="870"/>
    </row>
    <row r="361" spans="1:17">
      <c r="A361" s="239">
        <v>12</v>
      </c>
      <c r="B361" s="236" t="s">
        <v>635</v>
      </c>
      <c r="C361" s="237" t="s">
        <v>603</v>
      </c>
      <c r="D361" s="872" t="s">
        <v>192</v>
      </c>
      <c r="E361" s="239">
        <v>0</v>
      </c>
      <c r="F361" s="237">
        <v>1</v>
      </c>
      <c r="G361" s="237">
        <v>0</v>
      </c>
      <c r="H361" s="237">
        <v>0</v>
      </c>
      <c r="I361" s="237">
        <v>0</v>
      </c>
      <c r="J361" s="240">
        <v>3.4000000000000002E-3</v>
      </c>
      <c r="K361" s="241"/>
      <c r="L361" s="478">
        <v>24.7</v>
      </c>
      <c r="M361" s="275" t="s">
        <v>193</v>
      </c>
    </row>
    <row r="362" spans="1:17">
      <c r="A362" s="239">
        <v>13</v>
      </c>
      <c r="B362" s="236" t="s">
        <v>637</v>
      </c>
      <c r="C362" s="237" t="s">
        <v>19</v>
      </c>
      <c r="D362" s="872" t="s">
        <v>192</v>
      </c>
      <c r="E362" s="239">
        <v>2.2000000000000002</v>
      </c>
      <c r="F362" s="237">
        <v>1</v>
      </c>
      <c r="G362" s="237">
        <v>87</v>
      </c>
      <c r="H362" s="237">
        <v>75</v>
      </c>
      <c r="I362" s="237">
        <v>52</v>
      </c>
      <c r="J362" s="240">
        <v>3.4000000000000002E-3</v>
      </c>
      <c r="K362" s="241"/>
      <c r="L362" s="478">
        <v>24.65</v>
      </c>
      <c r="M362" s="275" t="s">
        <v>193</v>
      </c>
    </row>
    <row r="363" spans="1:17">
      <c r="A363" s="239">
        <v>14</v>
      </c>
      <c r="B363" s="236" t="s">
        <v>636</v>
      </c>
      <c r="C363" s="237" t="s">
        <v>18</v>
      </c>
      <c r="D363" s="872" t="s">
        <v>192</v>
      </c>
      <c r="E363" s="239">
        <v>0</v>
      </c>
      <c r="F363" s="237">
        <v>1</v>
      </c>
      <c r="G363" s="237">
        <v>0</v>
      </c>
      <c r="H363" s="237">
        <v>0</v>
      </c>
      <c r="I363" s="237">
        <v>0</v>
      </c>
      <c r="J363" s="240">
        <v>3.4000000000000002E-3</v>
      </c>
      <c r="K363" s="241"/>
      <c r="L363" s="478">
        <v>24.65</v>
      </c>
      <c r="M363" s="275" t="s">
        <v>193</v>
      </c>
    </row>
    <row r="364" spans="1:17">
      <c r="A364" s="239">
        <v>15</v>
      </c>
      <c r="B364" s="236" t="s">
        <v>649</v>
      </c>
      <c r="C364" s="237" t="s">
        <v>614</v>
      </c>
      <c r="D364" s="872" t="s">
        <v>192</v>
      </c>
      <c r="E364" s="239">
        <v>0</v>
      </c>
      <c r="F364" s="237">
        <v>1</v>
      </c>
      <c r="G364" s="237">
        <v>0</v>
      </c>
      <c r="H364" s="237">
        <v>0</v>
      </c>
      <c r="I364" s="237">
        <v>0</v>
      </c>
      <c r="J364" s="240">
        <v>3.4000000000000002E-3</v>
      </c>
      <c r="K364" s="247"/>
      <c r="L364" s="478">
        <v>0</v>
      </c>
      <c r="M364" s="275" t="s">
        <v>193</v>
      </c>
    </row>
    <row r="365" spans="1:17">
      <c r="A365" s="239">
        <v>16</v>
      </c>
      <c r="B365" s="236" t="s">
        <v>648</v>
      </c>
      <c r="C365" s="237" t="s">
        <v>613</v>
      </c>
      <c r="D365" s="872" t="s">
        <v>192</v>
      </c>
      <c r="E365" s="239">
        <v>2.2000000000000002</v>
      </c>
      <c r="F365" s="237">
        <v>1</v>
      </c>
      <c r="G365" s="237">
        <v>87</v>
      </c>
      <c r="H365" s="237">
        <v>75</v>
      </c>
      <c r="I365" s="237">
        <v>52</v>
      </c>
      <c r="J365" s="240">
        <v>3.4000000000000002E-3</v>
      </c>
      <c r="K365" s="241"/>
      <c r="L365" s="478">
        <v>0</v>
      </c>
      <c r="M365" s="275" t="s">
        <v>193</v>
      </c>
    </row>
    <row r="366" spans="1:17">
      <c r="A366" s="239">
        <v>17</v>
      </c>
      <c r="B366" s="236" t="s">
        <v>638</v>
      </c>
      <c r="C366" s="237" t="s">
        <v>604</v>
      </c>
      <c r="D366" s="872" t="s">
        <v>192</v>
      </c>
      <c r="E366" s="239">
        <v>1.5</v>
      </c>
      <c r="F366" s="237">
        <v>0.65</v>
      </c>
      <c r="G366" s="237">
        <v>110</v>
      </c>
      <c r="H366" s="237">
        <v>65</v>
      </c>
      <c r="I366" s="237">
        <v>55</v>
      </c>
      <c r="J366" s="240">
        <v>3.9399999999999999E-3</v>
      </c>
      <c r="K366" s="241"/>
      <c r="L366" s="478">
        <v>25.11</v>
      </c>
      <c r="M366" s="250" t="s">
        <v>193</v>
      </c>
      <c r="N366" s="870"/>
      <c r="O366" s="232"/>
      <c r="P366" s="278"/>
      <c r="Q366" s="278"/>
    </row>
    <row r="367" spans="1:17">
      <c r="A367" s="239">
        <v>18</v>
      </c>
      <c r="B367" s="236" t="s">
        <v>639</v>
      </c>
      <c r="C367" s="237" t="s">
        <v>605</v>
      </c>
      <c r="D367" s="872" t="s">
        <v>192</v>
      </c>
      <c r="E367" s="239">
        <v>0</v>
      </c>
      <c r="F367" s="237">
        <v>0.65</v>
      </c>
      <c r="G367" s="237">
        <v>0</v>
      </c>
      <c r="H367" s="237">
        <v>0</v>
      </c>
      <c r="I367" s="237">
        <v>0</v>
      </c>
      <c r="J367" s="240">
        <v>3.9399999999999999E-3</v>
      </c>
      <c r="K367" s="241"/>
      <c r="L367" s="478">
        <v>25.11</v>
      </c>
      <c r="M367" s="250" t="s">
        <v>193</v>
      </c>
      <c r="N367" s="870"/>
      <c r="O367" s="232"/>
      <c r="P367" s="278"/>
      <c r="Q367" s="278"/>
    </row>
    <row r="368" spans="1:17">
      <c r="A368" s="239">
        <v>19</v>
      </c>
      <c r="B368" s="236" t="s">
        <v>641</v>
      </c>
      <c r="C368" s="237" t="s">
        <v>632</v>
      </c>
      <c r="D368" s="872" t="s">
        <v>192</v>
      </c>
      <c r="E368" s="239">
        <v>0</v>
      </c>
      <c r="F368" s="237">
        <v>0.65</v>
      </c>
      <c r="G368" s="237">
        <v>0</v>
      </c>
      <c r="H368" s="237">
        <v>0</v>
      </c>
      <c r="I368" s="237">
        <v>0</v>
      </c>
      <c r="J368" s="240">
        <v>3.9399999999999999E-3</v>
      </c>
      <c r="K368" s="241"/>
      <c r="L368" s="478">
        <v>0</v>
      </c>
      <c r="M368" s="250" t="s">
        <v>193</v>
      </c>
      <c r="N368" s="870"/>
      <c r="O368" s="232"/>
      <c r="P368" s="278"/>
      <c r="Q368" s="278"/>
    </row>
    <row r="369" spans="1:17">
      <c r="A369" s="239">
        <v>20</v>
      </c>
      <c r="B369" s="236" t="s">
        <v>640</v>
      </c>
      <c r="C369" s="237" t="s">
        <v>631</v>
      </c>
      <c r="D369" s="872" t="s">
        <v>192</v>
      </c>
      <c r="E369" s="239">
        <v>1.5</v>
      </c>
      <c r="F369" s="237">
        <v>0.65</v>
      </c>
      <c r="G369" s="237">
        <v>110</v>
      </c>
      <c r="H369" s="237">
        <v>65</v>
      </c>
      <c r="I369" s="237">
        <v>55</v>
      </c>
      <c r="J369" s="240">
        <v>3.9399999999999999E-3</v>
      </c>
      <c r="K369" s="241"/>
      <c r="L369" s="478">
        <v>0</v>
      </c>
      <c r="M369" s="250" t="s">
        <v>193</v>
      </c>
      <c r="N369" s="870"/>
      <c r="O369" s="232"/>
      <c r="P369" s="278"/>
      <c r="Q369" s="278"/>
    </row>
    <row r="370" spans="1:17">
      <c r="A370" s="239">
        <v>21</v>
      </c>
      <c r="B370" s="236" t="s">
        <v>577</v>
      </c>
      <c r="C370" s="237" t="s">
        <v>609</v>
      </c>
      <c r="D370" s="872" t="s">
        <v>192</v>
      </c>
      <c r="E370" s="239">
        <v>0.75</v>
      </c>
      <c r="F370" s="237">
        <v>0.7</v>
      </c>
      <c r="G370" s="237">
        <v>0</v>
      </c>
      <c r="H370" s="237">
        <v>0</v>
      </c>
      <c r="I370" s="237">
        <v>0</v>
      </c>
      <c r="J370" s="240">
        <v>7.0000000000000001E-3</v>
      </c>
      <c r="K370" s="241"/>
      <c r="L370" s="478">
        <v>10.1</v>
      </c>
      <c r="M370" s="250" t="s">
        <v>193</v>
      </c>
      <c r="N370" s="870"/>
      <c r="O370" s="232"/>
      <c r="P370" s="278"/>
      <c r="Q370" s="278"/>
    </row>
    <row r="371" spans="1:17">
      <c r="A371" s="239">
        <v>22</v>
      </c>
      <c r="B371" s="236" t="s">
        <v>578</v>
      </c>
      <c r="C371" s="237" t="s">
        <v>610</v>
      </c>
      <c r="D371" s="872" t="s">
        <v>192</v>
      </c>
      <c r="E371" s="239">
        <v>0.75</v>
      </c>
      <c r="F371" s="237">
        <v>0.7</v>
      </c>
      <c r="G371" s="237">
        <v>0</v>
      </c>
      <c r="H371" s="237">
        <v>0</v>
      </c>
      <c r="I371" s="237">
        <v>0</v>
      </c>
      <c r="J371" s="240">
        <v>7.0000000000000001E-3</v>
      </c>
      <c r="K371" s="241"/>
      <c r="L371" s="478">
        <v>7.37</v>
      </c>
      <c r="M371" s="250" t="s">
        <v>193</v>
      </c>
      <c r="N371" s="870"/>
      <c r="O371" s="232"/>
      <c r="P371" s="278"/>
      <c r="Q371" s="278"/>
    </row>
    <row r="372" spans="1:17">
      <c r="A372" s="239">
        <v>23</v>
      </c>
      <c r="B372" s="236" t="s">
        <v>663</v>
      </c>
      <c r="C372" s="237" t="s">
        <v>168</v>
      </c>
      <c r="D372" s="872" t="s">
        <v>192</v>
      </c>
      <c r="E372" s="239">
        <v>10.75</v>
      </c>
      <c r="F372" s="237">
        <v>8.6</v>
      </c>
      <c r="G372" s="237">
        <v>158</v>
      </c>
      <c r="H372" s="237">
        <v>59</v>
      </c>
      <c r="I372" s="237">
        <v>26</v>
      </c>
      <c r="J372" s="240">
        <v>2.6930222222222223E-2</v>
      </c>
      <c r="K372" s="241"/>
      <c r="L372" s="478">
        <v>21.69</v>
      </c>
      <c r="M372" s="250" t="s">
        <v>193</v>
      </c>
      <c r="N372" s="870"/>
      <c r="O372" s="232"/>
      <c r="P372" s="233"/>
      <c r="Q372" s="233"/>
    </row>
    <row r="373" spans="1:17">
      <c r="A373" s="239">
        <v>24</v>
      </c>
      <c r="B373" s="236" t="s">
        <v>664</v>
      </c>
      <c r="C373" s="237" t="s">
        <v>169</v>
      </c>
      <c r="D373" s="872" t="s">
        <v>192</v>
      </c>
      <c r="E373" s="239">
        <v>10.35</v>
      </c>
      <c r="F373" s="237">
        <v>8.1999999999999993</v>
      </c>
      <c r="G373" s="237">
        <v>158</v>
      </c>
      <c r="H373" s="237">
        <v>59</v>
      </c>
      <c r="I373" s="237">
        <v>26</v>
      </c>
      <c r="J373" s="240">
        <v>2.6930222222222223E-2</v>
      </c>
      <c r="K373" s="241"/>
      <c r="L373" s="478">
        <v>21.12</v>
      </c>
      <c r="M373" s="250" t="s">
        <v>193</v>
      </c>
      <c r="N373" s="870"/>
      <c r="O373" s="232"/>
      <c r="P373" s="233"/>
      <c r="Q373" s="233"/>
    </row>
    <row r="374" spans="1:17">
      <c r="A374" s="239">
        <v>25</v>
      </c>
      <c r="B374" s="236" t="s">
        <v>665</v>
      </c>
      <c r="C374" s="237" t="s">
        <v>170</v>
      </c>
      <c r="D374" s="872" t="s">
        <v>192</v>
      </c>
      <c r="E374" s="239">
        <v>1.03</v>
      </c>
      <c r="F374" s="237">
        <v>0.4</v>
      </c>
      <c r="G374" s="237" t="s">
        <v>503</v>
      </c>
      <c r="H374" s="237" t="s">
        <v>503</v>
      </c>
      <c r="I374" s="237" t="s">
        <v>503</v>
      </c>
      <c r="J374" s="240">
        <v>8.2000000000000003E-2</v>
      </c>
      <c r="K374" s="241"/>
      <c r="L374" s="478">
        <v>7.67</v>
      </c>
      <c r="M374" s="250" t="s">
        <v>193</v>
      </c>
      <c r="N374" s="870"/>
      <c r="O374" s="232"/>
      <c r="P374" s="233"/>
      <c r="Q374" s="233"/>
    </row>
    <row r="375" spans="1:17">
      <c r="A375" s="239">
        <v>26</v>
      </c>
      <c r="B375" s="236" t="s">
        <v>666</v>
      </c>
      <c r="C375" s="237" t="s">
        <v>171</v>
      </c>
      <c r="D375" s="872" t="s">
        <v>192</v>
      </c>
      <c r="E375" s="239">
        <v>1.1399999999999999</v>
      </c>
      <c r="F375" s="237">
        <v>0.51</v>
      </c>
      <c r="G375" s="237" t="s">
        <v>503</v>
      </c>
      <c r="H375" s="237" t="s">
        <v>503</v>
      </c>
      <c r="I375" s="237" t="s">
        <v>503</v>
      </c>
      <c r="J375" s="240">
        <v>8.2000000000000003E-2</v>
      </c>
      <c r="K375" s="241"/>
      <c r="L375" s="478">
        <v>7.45</v>
      </c>
      <c r="M375" s="250" t="s">
        <v>193</v>
      </c>
      <c r="N375" s="870"/>
      <c r="O375" s="232"/>
      <c r="P375" s="233"/>
      <c r="Q375" s="233"/>
    </row>
    <row r="376" spans="1:17">
      <c r="A376" s="239">
        <v>27</v>
      </c>
      <c r="B376" s="236" t="s">
        <v>660</v>
      </c>
      <c r="C376" s="237" t="s">
        <v>172</v>
      </c>
      <c r="D376" s="872" t="s">
        <v>192</v>
      </c>
      <c r="E376" s="239">
        <v>7.51</v>
      </c>
      <c r="F376" s="237">
        <v>6.4</v>
      </c>
      <c r="G376" s="237">
        <v>158</v>
      </c>
      <c r="H376" s="237">
        <v>59</v>
      </c>
      <c r="I376" s="237">
        <v>26</v>
      </c>
      <c r="J376" s="240">
        <v>3.0296500000000001E-2</v>
      </c>
      <c r="K376" s="241"/>
      <c r="L376" s="478">
        <v>23.65</v>
      </c>
      <c r="M376" s="250" t="s">
        <v>193</v>
      </c>
      <c r="N376" s="870"/>
      <c r="O376" s="232"/>
      <c r="P376" s="233"/>
      <c r="Q376" s="233"/>
    </row>
    <row r="377" spans="1:17">
      <c r="A377" s="239">
        <v>28</v>
      </c>
      <c r="B377" s="236" t="s">
        <v>158</v>
      </c>
      <c r="C377" s="237" t="s">
        <v>173</v>
      </c>
      <c r="D377" s="872" t="s">
        <v>192</v>
      </c>
      <c r="E377" s="239">
        <v>5.45</v>
      </c>
      <c r="F377" s="237">
        <v>4.25</v>
      </c>
      <c r="G377" s="237">
        <v>158</v>
      </c>
      <c r="H377" s="237">
        <v>23</v>
      </c>
      <c r="I377" s="237">
        <v>14</v>
      </c>
      <c r="J377" s="240">
        <v>1.0175199999999999E-2</v>
      </c>
      <c r="K377" s="241"/>
      <c r="L377" s="478">
        <v>16.07</v>
      </c>
      <c r="M377" s="250" t="s">
        <v>193</v>
      </c>
      <c r="N377" s="870"/>
      <c r="O377" s="232"/>
      <c r="P377" s="233"/>
      <c r="Q377" s="233"/>
    </row>
    <row r="378" spans="1:17">
      <c r="A378" s="239">
        <v>29</v>
      </c>
      <c r="B378" s="236" t="s">
        <v>159</v>
      </c>
      <c r="C378" s="237" t="s">
        <v>174</v>
      </c>
      <c r="D378" s="872" t="s">
        <v>192</v>
      </c>
      <c r="E378" s="239">
        <v>5.65</v>
      </c>
      <c r="F378" s="237">
        <v>4.4000000000000004</v>
      </c>
      <c r="G378" s="237">
        <v>158</v>
      </c>
      <c r="H378" s="237">
        <v>23</v>
      </c>
      <c r="I378" s="237">
        <v>14</v>
      </c>
      <c r="J378" s="240">
        <v>1.0175199999999999E-2</v>
      </c>
      <c r="K378" s="241"/>
      <c r="L378" s="478">
        <v>16.02</v>
      </c>
      <c r="M378" s="250" t="s">
        <v>193</v>
      </c>
      <c r="N378" s="870"/>
      <c r="O378" s="232"/>
      <c r="P378" s="233"/>
      <c r="Q378" s="233"/>
    </row>
    <row r="379" spans="1:17">
      <c r="A379" s="239">
        <v>30</v>
      </c>
      <c r="B379" s="236" t="s">
        <v>160</v>
      </c>
      <c r="C379" s="237" t="s">
        <v>175</v>
      </c>
      <c r="D379" s="872" t="s">
        <v>192</v>
      </c>
      <c r="E379" s="239">
        <v>5.05</v>
      </c>
      <c r="F379" s="237">
        <v>3.8</v>
      </c>
      <c r="G379" s="237">
        <v>158</v>
      </c>
      <c r="H379" s="237">
        <v>23</v>
      </c>
      <c r="I379" s="237">
        <v>14</v>
      </c>
      <c r="J379" s="240">
        <v>2.5437999999999999E-2</v>
      </c>
      <c r="K379" s="241"/>
      <c r="L379" s="478">
        <v>39.72</v>
      </c>
      <c r="M379" s="250" t="s">
        <v>193</v>
      </c>
      <c r="N379" s="870"/>
      <c r="O379" s="232"/>
      <c r="P379" s="233"/>
      <c r="Q379" s="233"/>
    </row>
    <row r="380" spans="1:17">
      <c r="A380" s="239">
        <v>31</v>
      </c>
      <c r="B380" s="236" t="s">
        <v>161</v>
      </c>
      <c r="C380" s="237" t="s">
        <v>176</v>
      </c>
      <c r="D380" s="872" t="s">
        <v>192</v>
      </c>
      <c r="E380" s="239">
        <v>5.05</v>
      </c>
      <c r="F380" s="237">
        <v>3.8</v>
      </c>
      <c r="G380" s="237">
        <v>158</v>
      </c>
      <c r="H380" s="237">
        <v>23</v>
      </c>
      <c r="I380" s="237">
        <v>14</v>
      </c>
      <c r="J380" s="240">
        <v>2.5437999999999999E-2</v>
      </c>
      <c r="K380" s="241"/>
      <c r="L380" s="478">
        <v>37.4</v>
      </c>
      <c r="M380" s="250" t="s">
        <v>193</v>
      </c>
      <c r="N380" s="870"/>
      <c r="O380" s="232"/>
      <c r="P380" s="233"/>
      <c r="Q380" s="233"/>
    </row>
    <row r="381" spans="1:17">
      <c r="A381" s="239">
        <v>32</v>
      </c>
      <c r="B381" s="236" t="s">
        <v>162</v>
      </c>
      <c r="C381" s="237" t="s">
        <v>177</v>
      </c>
      <c r="D381" s="872" t="s">
        <v>192</v>
      </c>
      <c r="E381" s="239">
        <v>4.5</v>
      </c>
      <c r="F381" s="237">
        <v>4</v>
      </c>
      <c r="G381" s="237">
        <v>158</v>
      </c>
      <c r="H381" s="237">
        <v>23</v>
      </c>
      <c r="I381" s="237">
        <v>14</v>
      </c>
      <c r="J381" s="240">
        <v>2.5437999999999999E-2</v>
      </c>
      <c r="K381" s="241"/>
      <c r="L381" s="478">
        <v>37.14</v>
      </c>
      <c r="M381" s="250" t="s">
        <v>193</v>
      </c>
      <c r="N381" s="870"/>
      <c r="O381" s="232"/>
      <c r="P381" s="233"/>
      <c r="Q381" s="233"/>
    </row>
    <row r="382" spans="1:17">
      <c r="A382" s="239">
        <v>33</v>
      </c>
      <c r="B382" s="236" t="s">
        <v>163</v>
      </c>
      <c r="C382" s="237" t="s">
        <v>178</v>
      </c>
      <c r="D382" s="872" t="s">
        <v>192</v>
      </c>
      <c r="E382" s="239">
        <v>5</v>
      </c>
      <c r="F382" s="237">
        <v>4</v>
      </c>
      <c r="G382" s="237">
        <v>158</v>
      </c>
      <c r="H382" s="237">
        <v>23</v>
      </c>
      <c r="I382" s="237">
        <v>14</v>
      </c>
      <c r="J382" s="240">
        <v>2.5437999999999999E-2</v>
      </c>
      <c r="K382" s="241"/>
      <c r="L382" s="478">
        <v>34.82</v>
      </c>
      <c r="M382" s="250" t="s">
        <v>193</v>
      </c>
      <c r="N382" s="870"/>
      <c r="O382" s="232"/>
      <c r="P382" s="233"/>
      <c r="Q382" s="233"/>
    </row>
    <row r="383" spans="1:17">
      <c r="A383" s="239">
        <v>34</v>
      </c>
      <c r="B383" s="236" t="s">
        <v>164</v>
      </c>
      <c r="C383" s="237" t="s">
        <v>179</v>
      </c>
      <c r="D383" s="872" t="s">
        <v>192</v>
      </c>
      <c r="E383" s="239">
        <v>5.05</v>
      </c>
      <c r="F383" s="237">
        <v>3.8</v>
      </c>
      <c r="G383" s="237">
        <v>158</v>
      </c>
      <c r="H383" s="237">
        <v>23</v>
      </c>
      <c r="I383" s="237">
        <v>14</v>
      </c>
      <c r="J383" s="240">
        <v>2.5437999999999999E-2</v>
      </c>
      <c r="K383" s="241"/>
      <c r="L383" s="478">
        <v>38.46</v>
      </c>
      <c r="M383" s="250" t="s">
        <v>193</v>
      </c>
      <c r="N383" s="870"/>
      <c r="O383" s="232"/>
      <c r="P383" s="233"/>
      <c r="Q383" s="233"/>
    </row>
    <row r="384" spans="1:17">
      <c r="A384" s="239">
        <v>35</v>
      </c>
      <c r="B384" s="236" t="s">
        <v>165</v>
      </c>
      <c r="C384" s="237" t="s">
        <v>180</v>
      </c>
      <c r="D384" s="872" t="s">
        <v>192</v>
      </c>
      <c r="E384" s="239">
        <v>5.05</v>
      </c>
      <c r="F384" s="237">
        <v>3.8</v>
      </c>
      <c r="G384" s="237">
        <v>158</v>
      </c>
      <c r="H384" s="237">
        <v>23</v>
      </c>
      <c r="I384" s="237">
        <v>14</v>
      </c>
      <c r="J384" s="240">
        <v>2.5437999999999999E-2</v>
      </c>
      <c r="K384" s="241"/>
      <c r="L384" s="478">
        <v>38.46</v>
      </c>
      <c r="M384" s="250" t="s">
        <v>193</v>
      </c>
      <c r="N384" s="870"/>
      <c r="O384" s="232"/>
      <c r="P384" s="233"/>
      <c r="Q384" s="233"/>
    </row>
    <row r="385" spans="1:17">
      <c r="A385" s="239">
        <v>36</v>
      </c>
      <c r="B385" s="236" t="s">
        <v>166</v>
      </c>
      <c r="C385" s="237" t="s">
        <v>181</v>
      </c>
      <c r="D385" s="872" t="s">
        <v>192</v>
      </c>
      <c r="E385" s="239">
        <v>2</v>
      </c>
      <c r="F385" s="237">
        <v>1.4</v>
      </c>
      <c r="G385" s="237">
        <v>158</v>
      </c>
      <c r="H385" s="237">
        <v>59</v>
      </c>
      <c r="I385" s="237">
        <v>26</v>
      </c>
      <c r="J385" s="240">
        <v>0.242372</v>
      </c>
      <c r="K385" s="241"/>
      <c r="L385" s="478">
        <v>0</v>
      </c>
      <c r="M385" s="250" t="s">
        <v>193</v>
      </c>
      <c r="N385" s="870"/>
      <c r="O385" s="232"/>
      <c r="P385" s="233"/>
      <c r="Q385" s="233"/>
    </row>
    <row r="386" spans="1:17">
      <c r="A386" s="239">
        <v>37</v>
      </c>
      <c r="B386" s="236" t="s">
        <v>167</v>
      </c>
      <c r="C386" s="237" t="s">
        <v>182</v>
      </c>
      <c r="D386" s="872" t="s">
        <v>192</v>
      </c>
      <c r="E386" s="239">
        <v>4</v>
      </c>
      <c r="F386" s="237">
        <v>3</v>
      </c>
      <c r="G386" s="237">
        <v>158</v>
      </c>
      <c r="H386" s="237">
        <v>59</v>
      </c>
      <c r="I386" s="237">
        <v>26</v>
      </c>
      <c r="J386" s="240">
        <v>0.242372</v>
      </c>
      <c r="K386" s="241"/>
      <c r="L386" s="478">
        <v>0</v>
      </c>
      <c r="M386" s="250" t="s">
        <v>193</v>
      </c>
      <c r="N386" s="870"/>
      <c r="O386" s="232"/>
      <c r="P386" s="233"/>
      <c r="Q386" s="233"/>
    </row>
    <row r="387" spans="1:17">
      <c r="A387" s="239">
        <v>38</v>
      </c>
      <c r="B387" s="236" t="s">
        <v>127</v>
      </c>
      <c r="C387" s="237" t="s">
        <v>142</v>
      </c>
      <c r="D387" s="872" t="s">
        <v>192</v>
      </c>
      <c r="E387" s="239">
        <v>7.4599999999999991</v>
      </c>
      <c r="F387" s="237">
        <v>4.5999999999999996</v>
      </c>
      <c r="G387" s="237">
        <v>153</v>
      </c>
      <c r="H387" s="237">
        <v>59</v>
      </c>
      <c r="I387" s="237">
        <v>26</v>
      </c>
      <c r="J387" s="240">
        <v>1.17E-2</v>
      </c>
      <c r="K387" s="241"/>
      <c r="L387" s="478">
        <v>57.4</v>
      </c>
      <c r="M387" s="250" t="s">
        <v>193</v>
      </c>
      <c r="N387" s="870"/>
      <c r="O387" s="232"/>
      <c r="P387" s="233"/>
      <c r="Q387" s="233"/>
    </row>
    <row r="388" spans="1:17">
      <c r="A388" s="239">
        <v>39</v>
      </c>
      <c r="B388" s="236" t="s">
        <v>128</v>
      </c>
      <c r="C388" s="237" t="s">
        <v>143</v>
      </c>
      <c r="D388" s="872" t="s">
        <v>192</v>
      </c>
      <c r="E388" s="239">
        <v>9.34</v>
      </c>
      <c r="F388" s="237">
        <v>9</v>
      </c>
      <c r="G388" s="237">
        <v>158</v>
      </c>
      <c r="H388" s="237">
        <v>59</v>
      </c>
      <c r="I388" s="237">
        <v>26</v>
      </c>
      <c r="J388" s="240">
        <v>2.4799999999999999E-2</v>
      </c>
      <c r="K388" s="241"/>
      <c r="L388" s="478">
        <v>0</v>
      </c>
      <c r="M388" s="250" t="s">
        <v>193</v>
      </c>
      <c r="N388" s="870"/>
      <c r="O388" s="232"/>
      <c r="P388" s="233"/>
      <c r="Q388" s="233"/>
    </row>
    <row r="389" spans="1:17">
      <c r="A389" s="239">
        <v>40</v>
      </c>
      <c r="B389" s="236" t="s">
        <v>129</v>
      </c>
      <c r="C389" s="237" t="s">
        <v>144</v>
      </c>
      <c r="D389" s="872" t="s">
        <v>192</v>
      </c>
      <c r="E389" s="239">
        <v>9.14</v>
      </c>
      <c r="F389" s="237">
        <v>8.8000000000000007</v>
      </c>
      <c r="G389" s="237">
        <v>153</v>
      </c>
      <c r="H389" s="237">
        <v>106</v>
      </c>
      <c r="I389" s="237">
        <v>53</v>
      </c>
      <c r="J389" s="240">
        <v>2.1600000000000001E-2</v>
      </c>
      <c r="K389" s="241"/>
      <c r="L389" s="478">
        <v>44.63</v>
      </c>
      <c r="M389" s="250" t="s">
        <v>193</v>
      </c>
      <c r="N389" s="870"/>
      <c r="O389" s="232"/>
      <c r="P389" s="233"/>
      <c r="Q389" s="233"/>
    </row>
    <row r="390" spans="1:17">
      <c r="A390" s="239">
        <v>41</v>
      </c>
      <c r="B390" s="236" t="s">
        <v>130</v>
      </c>
      <c r="C390" s="237" t="s">
        <v>145</v>
      </c>
      <c r="D390" s="872" t="s">
        <v>192</v>
      </c>
      <c r="E390" s="239">
        <v>9.14</v>
      </c>
      <c r="F390" s="237">
        <v>8.6</v>
      </c>
      <c r="G390" s="237">
        <v>153</v>
      </c>
      <c r="H390" s="237">
        <v>106</v>
      </c>
      <c r="I390" s="237">
        <v>53</v>
      </c>
      <c r="J390" s="240">
        <v>2.1600000000000001E-2</v>
      </c>
      <c r="K390" s="241"/>
      <c r="L390" s="478">
        <v>42.63</v>
      </c>
      <c r="M390" s="250" t="s">
        <v>193</v>
      </c>
      <c r="N390" s="870"/>
      <c r="O390" s="232"/>
      <c r="P390" s="233"/>
      <c r="Q390" s="233"/>
    </row>
    <row r="391" spans="1:17">
      <c r="A391" s="239">
        <v>42</v>
      </c>
      <c r="B391" s="236" t="s">
        <v>131</v>
      </c>
      <c r="C391" s="237" t="s">
        <v>146</v>
      </c>
      <c r="D391" s="872" t="s">
        <v>192</v>
      </c>
      <c r="E391" s="239">
        <v>2.0230000000000001</v>
      </c>
      <c r="F391" s="237">
        <v>0.69</v>
      </c>
      <c r="G391" s="237">
        <v>22</v>
      </c>
      <c r="H391" s="237">
        <v>15</v>
      </c>
      <c r="I391" s="237">
        <v>11</v>
      </c>
      <c r="J391" s="240">
        <v>1.2099999999999999E-3</v>
      </c>
      <c r="K391" s="241"/>
      <c r="L391" s="478">
        <v>16.37</v>
      </c>
      <c r="M391" s="250" t="s">
        <v>193</v>
      </c>
      <c r="N391" s="870"/>
      <c r="O391" s="232"/>
      <c r="P391" s="233"/>
      <c r="Q391" s="233"/>
    </row>
    <row r="392" spans="1:17">
      <c r="A392" s="239">
        <v>43</v>
      </c>
      <c r="B392" s="236" t="s">
        <v>132</v>
      </c>
      <c r="C392" s="237" t="s">
        <v>147</v>
      </c>
      <c r="D392" s="872" t="s">
        <v>192</v>
      </c>
      <c r="E392" s="239">
        <v>7.15</v>
      </c>
      <c r="F392" s="237">
        <v>6.8</v>
      </c>
      <c r="G392" s="237">
        <v>153</v>
      </c>
      <c r="H392" s="237">
        <v>106</v>
      </c>
      <c r="I392" s="237">
        <v>53</v>
      </c>
      <c r="J392" s="240">
        <v>2.1600000000000001E-2</v>
      </c>
      <c r="K392" s="241"/>
      <c r="L392" s="478">
        <v>44.02</v>
      </c>
      <c r="M392" s="250" t="s">
        <v>193</v>
      </c>
      <c r="N392" s="870"/>
      <c r="O392" s="232"/>
      <c r="P392" s="233"/>
      <c r="Q392" s="233"/>
    </row>
    <row r="393" spans="1:17">
      <c r="A393" s="239">
        <v>44</v>
      </c>
      <c r="B393" s="236" t="s">
        <v>133</v>
      </c>
      <c r="C393" s="237" t="s">
        <v>148</v>
      </c>
      <c r="D393" s="872" t="s">
        <v>192</v>
      </c>
      <c r="E393" s="239">
        <v>4.8099999999999996</v>
      </c>
      <c r="F393" s="237">
        <v>4.4000000000000004</v>
      </c>
      <c r="G393" s="237">
        <v>153</v>
      </c>
      <c r="H393" s="237">
        <v>59</v>
      </c>
      <c r="I393" s="237">
        <v>26</v>
      </c>
      <c r="J393" s="240">
        <v>1.17E-2</v>
      </c>
      <c r="K393" s="241"/>
      <c r="L393" s="478">
        <v>38.19</v>
      </c>
      <c r="M393" s="250" t="s">
        <v>193</v>
      </c>
      <c r="N393" s="870"/>
      <c r="O393" s="232"/>
      <c r="P393" s="233"/>
      <c r="Q393" s="233"/>
    </row>
    <row r="394" spans="1:17">
      <c r="A394" s="239">
        <v>45</v>
      </c>
      <c r="B394" s="236" t="s">
        <v>134</v>
      </c>
      <c r="C394" s="237" t="s">
        <v>149</v>
      </c>
      <c r="D394" s="872" t="s">
        <v>192</v>
      </c>
      <c r="E394" s="239">
        <v>5</v>
      </c>
      <c r="F394" s="237">
        <v>4.5999999999999996</v>
      </c>
      <c r="G394" s="237">
        <v>153</v>
      </c>
      <c r="H394" s="237">
        <v>59</v>
      </c>
      <c r="I394" s="237">
        <v>26</v>
      </c>
      <c r="J394" s="240">
        <v>1.15E-2</v>
      </c>
      <c r="K394" s="241"/>
      <c r="L394" s="478">
        <v>31.06</v>
      </c>
      <c r="M394" s="250" t="s">
        <v>193</v>
      </c>
      <c r="N394" s="870"/>
      <c r="O394" s="232"/>
      <c r="P394" s="233"/>
      <c r="Q394" s="233"/>
    </row>
    <row r="395" spans="1:17" s="277" customFormat="1">
      <c r="A395" s="239">
        <v>46</v>
      </c>
      <c r="B395" s="236" t="s">
        <v>135</v>
      </c>
      <c r="C395" s="237" t="s">
        <v>150</v>
      </c>
      <c r="D395" s="872" t="s">
        <v>192</v>
      </c>
      <c r="E395" s="239">
        <v>4.54</v>
      </c>
      <c r="F395" s="237">
        <v>4.2</v>
      </c>
      <c r="G395" s="237">
        <v>153</v>
      </c>
      <c r="H395" s="237">
        <v>106</v>
      </c>
      <c r="I395" s="237">
        <v>53</v>
      </c>
      <c r="J395" s="240">
        <v>1.2999999999999999E-2</v>
      </c>
      <c r="K395" s="237"/>
      <c r="L395" s="478">
        <v>96.46</v>
      </c>
      <c r="M395" s="875" t="s">
        <v>193</v>
      </c>
    </row>
    <row r="396" spans="1:17" s="277" customFormat="1">
      <c r="A396" s="239">
        <v>47</v>
      </c>
      <c r="B396" s="236" t="s">
        <v>136</v>
      </c>
      <c r="C396" s="237" t="s">
        <v>151</v>
      </c>
      <c r="D396" s="872" t="s">
        <v>192</v>
      </c>
      <c r="E396" s="239">
        <v>4.54</v>
      </c>
      <c r="F396" s="237">
        <v>4.2</v>
      </c>
      <c r="G396" s="237">
        <v>153</v>
      </c>
      <c r="H396" s="237">
        <v>106</v>
      </c>
      <c r="I396" s="237">
        <v>53</v>
      </c>
      <c r="J396" s="240">
        <v>1.2999999999999999E-2</v>
      </c>
      <c r="K396" s="237"/>
      <c r="L396" s="478">
        <v>94.14</v>
      </c>
      <c r="M396" s="875" t="s">
        <v>193</v>
      </c>
    </row>
    <row r="397" spans="1:17" s="277" customFormat="1">
      <c r="A397" s="239">
        <v>48</v>
      </c>
      <c r="B397" s="236" t="s">
        <v>137</v>
      </c>
      <c r="C397" s="237" t="s">
        <v>152</v>
      </c>
      <c r="D397" s="872" t="s">
        <v>192</v>
      </c>
      <c r="E397" s="239">
        <v>4.54</v>
      </c>
      <c r="F397" s="237">
        <v>4.2</v>
      </c>
      <c r="G397" s="237">
        <v>153</v>
      </c>
      <c r="H397" s="237">
        <v>106</v>
      </c>
      <c r="I397" s="237">
        <v>53</v>
      </c>
      <c r="J397" s="240">
        <v>1.2999999999999999E-2</v>
      </c>
      <c r="K397" s="237"/>
      <c r="L397" s="478">
        <v>97.38</v>
      </c>
      <c r="M397" s="875" t="s">
        <v>193</v>
      </c>
    </row>
    <row r="398" spans="1:17" s="277" customFormat="1">
      <c r="A398" s="239">
        <v>49</v>
      </c>
      <c r="B398" s="236" t="s">
        <v>138</v>
      </c>
      <c r="C398" s="237" t="s">
        <v>153</v>
      </c>
      <c r="D398" s="872" t="s">
        <v>192</v>
      </c>
      <c r="E398" s="239">
        <v>4.54</v>
      </c>
      <c r="F398" s="237">
        <v>4.2</v>
      </c>
      <c r="G398" s="237">
        <v>153</v>
      </c>
      <c r="H398" s="237">
        <v>106</v>
      </c>
      <c r="I398" s="237">
        <v>53</v>
      </c>
      <c r="J398" s="240">
        <v>1.2999999999999999E-2</v>
      </c>
      <c r="K398" s="237"/>
      <c r="L398" s="478">
        <v>95.06</v>
      </c>
      <c r="M398" s="875" t="s">
        <v>193</v>
      </c>
    </row>
    <row r="399" spans="1:17" s="277" customFormat="1">
      <c r="A399" s="239">
        <v>50</v>
      </c>
      <c r="B399" s="236" t="s">
        <v>139</v>
      </c>
      <c r="C399" s="237" t="s">
        <v>154</v>
      </c>
      <c r="D399" s="872" t="s">
        <v>192</v>
      </c>
      <c r="E399" s="239">
        <v>4.54</v>
      </c>
      <c r="F399" s="237">
        <v>4.2</v>
      </c>
      <c r="G399" s="237">
        <v>153</v>
      </c>
      <c r="H399" s="237">
        <v>106</v>
      </c>
      <c r="I399" s="237">
        <v>53</v>
      </c>
      <c r="J399" s="240">
        <v>1.2999999999999999E-2</v>
      </c>
      <c r="K399" s="237"/>
      <c r="L399" s="478">
        <v>96.87</v>
      </c>
      <c r="M399" s="875" t="s">
        <v>193</v>
      </c>
    </row>
    <row r="400" spans="1:17" s="277" customFormat="1">
      <c r="A400" s="239">
        <v>51</v>
      </c>
      <c r="B400" s="236" t="s">
        <v>140</v>
      </c>
      <c r="C400" s="237" t="s">
        <v>155</v>
      </c>
      <c r="D400" s="872" t="s">
        <v>192</v>
      </c>
      <c r="E400" s="239">
        <v>4.54</v>
      </c>
      <c r="F400" s="237">
        <v>4.2</v>
      </c>
      <c r="G400" s="237">
        <v>153</v>
      </c>
      <c r="H400" s="237">
        <v>106</v>
      </c>
      <c r="I400" s="237">
        <v>53</v>
      </c>
      <c r="J400" s="240">
        <v>1.2999999999999999E-2</v>
      </c>
      <c r="K400" s="237"/>
      <c r="L400" s="478">
        <v>96.87</v>
      </c>
      <c r="M400" s="875" t="s">
        <v>193</v>
      </c>
    </row>
    <row r="401" spans="1:14" s="277" customFormat="1">
      <c r="A401" s="239">
        <v>52</v>
      </c>
      <c r="B401" s="236" t="s">
        <v>141</v>
      </c>
      <c r="C401" s="237" t="s">
        <v>156</v>
      </c>
      <c r="D401" s="872" t="s">
        <v>192</v>
      </c>
      <c r="E401" s="239">
        <v>4.54</v>
      </c>
      <c r="F401" s="237">
        <v>4.2</v>
      </c>
      <c r="G401" s="237">
        <v>153</v>
      </c>
      <c r="H401" s="237">
        <v>106</v>
      </c>
      <c r="I401" s="237">
        <v>53</v>
      </c>
      <c r="J401" s="240">
        <v>1.2999999999999999E-2</v>
      </c>
      <c r="K401" s="237"/>
      <c r="L401" s="478">
        <v>98.33</v>
      </c>
      <c r="M401" s="875" t="s">
        <v>193</v>
      </c>
    </row>
    <row r="402" spans="1:14" s="277" customFormat="1">
      <c r="A402" s="239">
        <v>53</v>
      </c>
      <c r="B402" s="236" t="s">
        <v>355</v>
      </c>
      <c r="C402" s="237" t="s">
        <v>356</v>
      </c>
      <c r="D402" s="872" t="s">
        <v>192</v>
      </c>
      <c r="E402" s="239">
        <v>0.7</v>
      </c>
      <c r="F402" s="237">
        <v>0.6</v>
      </c>
      <c r="G402" s="237">
        <v>0</v>
      </c>
      <c r="H402" s="237">
        <v>0</v>
      </c>
      <c r="I402" s="237">
        <v>0</v>
      </c>
      <c r="J402" s="240">
        <v>3.5000000000000003E-2</v>
      </c>
      <c r="K402" s="237"/>
      <c r="L402" s="478">
        <v>0</v>
      </c>
      <c r="M402" s="875" t="s">
        <v>193</v>
      </c>
    </row>
    <row r="403" spans="1:14" s="277" customFormat="1">
      <c r="A403" s="239">
        <v>54</v>
      </c>
      <c r="B403" s="236" t="s">
        <v>669</v>
      </c>
      <c r="C403" s="237" t="s">
        <v>672</v>
      </c>
      <c r="D403" s="872" t="s">
        <v>192</v>
      </c>
      <c r="E403" s="239">
        <v>3</v>
      </c>
      <c r="F403" s="237">
        <v>2</v>
      </c>
      <c r="G403" s="237">
        <v>135</v>
      </c>
      <c r="H403" s="237">
        <v>45</v>
      </c>
      <c r="I403" s="237">
        <v>26</v>
      </c>
      <c r="J403" s="240">
        <v>3.1E-2</v>
      </c>
      <c r="K403" s="237"/>
      <c r="L403" s="478">
        <v>128.37</v>
      </c>
      <c r="M403" s="875" t="s">
        <v>193</v>
      </c>
    </row>
    <row r="404" spans="1:14" s="277" customFormat="1">
      <c r="A404" s="239">
        <v>55</v>
      </c>
      <c r="B404" s="236" t="s">
        <v>670</v>
      </c>
      <c r="C404" s="237" t="s">
        <v>673</v>
      </c>
      <c r="D404" s="872" t="s">
        <v>192</v>
      </c>
      <c r="E404" s="239">
        <v>3</v>
      </c>
      <c r="F404" s="237">
        <v>2</v>
      </c>
      <c r="G404" s="237">
        <v>135</v>
      </c>
      <c r="H404" s="237">
        <v>45</v>
      </c>
      <c r="I404" s="237">
        <v>26</v>
      </c>
      <c r="J404" s="240">
        <v>3.1E-2</v>
      </c>
      <c r="K404" s="241"/>
      <c r="L404" s="478">
        <v>159.74</v>
      </c>
      <c r="M404" s="250" t="s">
        <v>193</v>
      </c>
      <c r="N404" s="870"/>
    </row>
    <row r="405" spans="1:14" s="277" customFormat="1">
      <c r="A405" s="239">
        <v>56</v>
      </c>
      <c r="B405" s="236" t="s">
        <v>671</v>
      </c>
      <c r="C405" s="237" t="s">
        <v>674</v>
      </c>
      <c r="D405" s="872" t="s">
        <v>192</v>
      </c>
      <c r="E405" s="239">
        <v>3</v>
      </c>
      <c r="F405" s="237">
        <v>2</v>
      </c>
      <c r="G405" s="237">
        <v>135</v>
      </c>
      <c r="H405" s="237">
        <v>45</v>
      </c>
      <c r="I405" s="237">
        <v>26</v>
      </c>
      <c r="J405" s="240">
        <v>3.1E-2</v>
      </c>
      <c r="K405" s="241"/>
      <c r="L405" s="478">
        <v>128.04</v>
      </c>
      <c r="M405" s="250" t="s">
        <v>193</v>
      </c>
      <c r="N405" s="870"/>
    </row>
    <row r="406" spans="1:14" s="277" customFormat="1">
      <c r="A406" s="239">
        <v>57</v>
      </c>
      <c r="B406" s="236" t="s">
        <v>654</v>
      </c>
      <c r="C406" s="237" t="s">
        <v>655</v>
      </c>
      <c r="D406" s="872" t="s">
        <v>192</v>
      </c>
      <c r="E406" s="239">
        <v>1.5</v>
      </c>
      <c r="F406" s="237">
        <v>1</v>
      </c>
      <c r="G406" s="237">
        <v>125</v>
      </c>
      <c r="H406" s="237">
        <v>28</v>
      </c>
      <c r="I406" s="237">
        <v>27</v>
      </c>
      <c r="J406" s="240">
        <v>9.4000000000000004E-3</v>
      </c>
      <c r="K406" s="241"/>
      <c r="L406" s="478">
        <v>73.209999999999994</v>
      </c>
      <c r="M406" s="250" t="s">
        <v>193</v>
      </c>
      <c r="N406" s="870"/>
    </row>
    <row r="407" spans="1:14" s="277" customFormat="1">
      <c r="A407" s="239">
        <v>58</v>
      </c>
      <c r="B407" s="236" t="s">
        <v>678</v>
      </c>
      <c r="C407" s="237" t="s">
        <v>679</v>
      </c>
      <c r="D407" s="872" t="s">
        <v>192</v>
      </c>
      <c r="E407" s="239">
        <v>3.5</v>
      </c>
      <c r="F407" s="237">
        <v>1.59</v>
      </c>
      <c r="G407" s="237">
        <v>47</v>
      </c>
      <c r="H407" s="237">
        <v>30</v>
      </c>
      <c r="I407" s="237">
        <v>14</v>
      </c>
      <c r="J407" s="240">
        <v>2.1000000000000001E-2</v>
      </c>
      <c r="K407" s="241"/>
      <c r="L407" s="478">
        <v>1.42</v>
      </c>
      <c r="M407" s="250" t="s">
        <v>193</v>
      </c>
      <c r="N407" s="870"/>
    </row>
    <row r="408" spans="1:14" s="277" customFormat="1">
      <c r="A408" s="239">
        <v>59</v>
      </c>
      <c r="B408" s="236" t="s">
        <v>17</v>
      </c>
      <c r="C408" s="237" t="s">
        <v>16</v>
      </c>
      <c r="D408" s="872" t="s">
        <v>192</v>
      </c>
      <c r="E408" s="239">
        <v>8</v>
      </c>
      <c r="F408" s="237">
        <v>7.6</v>
      </c>
      <c r="G408" s="237">
        <v>82</v>
      </c>
      <c r="H408" s="237">
        <v>42</v>
      </c>
      <c r="I408" s="237">
        <v>13</v>
      </c>
      <c r="J408" s="240">
        <v>4.4771999999999999E-2</v>
      </c>
      <c r="K408" s="241"/>
      <c r="L408" s="934">
        <v>103.16</v>
      </c>
      <c r="M408" s="250" t="s">
        <v>193</v>
      </c>
      <c r="N408" s="870"/>
    </row>
    <row r="409" spans="1:14" s="277" customFormat="1">
      <c r="A409" s="239">
        <v>60</v>
      </c>
      <c r="B409" s="236" t="s">
        <v>579</v>
      </c>
      <c r="C409" s="237" t="s">
        <v>580</v>
      </c>
      <c r="D409" s="872" t="s">
        <v>192</v>
      </c>
      <c r="E409" s="245">
        <v>4.21</v>
      </c>
      <c r="F409" s="237">
        <v>4.12</v>
      </c>
      <c r="G409" s="237">
        <v>146</v>
      </c>
      <c r="H409" s="237">
        <v>95</v>
      </c>
      <c r="I409" s="237">
        <v>85</v>
      </c>
      <c r="J409" s="240">
        <v>9.3571428571428573E-3</v>
      </c>
      <c r="K409" s="241"/>
      <c r="L409" s="478">
        <v>28.85</v>
      </c>
      <c r="M409" s="250" t="s">
        <v>193</v>
      </c>
      <c r="N409" s="870"/>
    </row>
    <row r="410" spans="1:14" s="281" customFormat="1">
      <c r="A410" s="239">
        <v>61</v>
      </c>
      <c r="B410" s="236" t="s">
        <v>675</v>
      </c>
      <c r="C410" s="237" t="s">
        <v>668</v>
      </c>
      <c r="D410" s="872" t="s">
        <v>192</v>
      </c>
      <c r="E410" s="245">
        <v>4.21</v>
      </c>
      <c r="F410" s="237">
        <v>4.12</v>
      </c>
      <c r="G410" s="237">
        <v>95</v>
      </c>
      <c r="H410" s="237">
        <v>150</v>
      </c>
      <c r="I410" s="237">
        <v>76</v>
      </c>
      <c r="J410" s="240">
        <v>9.3571428571428573E-3</v>
      </c>
      <c r="K410" s="241"/>
      <c r="L410" s="478">
        <v>28.11</v>
      </c>
      <c r="M410" s="250" t="s">
        <v>193</v>
      </c>
      <c r="N410" s="870"/>
    </row>
    <row r="411" spans="1:14" s="277" customFormat="1">
      <c r="A411" s="239">
        <v>62</v>
      </c>
      <c r="B411" s="236" t="s">
        <v>297</v>
      </c>
      <c r="C411" s="237" t="s">
        <v>298</v>
      </c>
      <c r="D411" s="872" t="s">
        <v>192</v>
      </c>
      <c r="E411" s="245">
        <v>4.21</v>
      </c>
      <c r="F411" s="237">
        <v>4.12</v>
      </c>
      <c r="G411" s="237">
        <v>146</v>
      </c>
      <c r="H411" s="237">
        <v>95</v>
      </c>
      <c r="I411" s="237">
        <v>85</v>
      </c>
      <c r="J411" s="240">
        <v>9.3571428571428573E-3</v>
      </c>
      <c r="K411" s="241"/>
      <c r="L411" s="478">
        <v>37.49</v>
      </c>
      <c r="M411" s="250" t="s">
        <v>193</v>
      </c>
      <c r="N411" s="870"/>
    </row>
    <row r="412" spans="1:14" s="277" customFormat="1">
      <c r="A412" s="239">
        <v>63</v>
      </c>
      <c r="B412" s="236" t="s">
        <v>623</v>
      </c>
      <c r="C412" s="237" t="s">
        <v>629</v>
      </c>
      <c r="D412" s="872" t="s">
        <v>192</v>
      </c>
      <c r="E412" s="245">
        <v>3.59</v>
      </c>
      <c r="F412" s="237">
        <v>3.5</v>
      </c>
      <c r="G412" s="237">
        <v>146</v>
      </c>
      <c r="H412" s="237">
        <v>95</v>
      </c>
      <c r="I412" s="237">
        <v>85</v>
      </c>
      <c r="J412" s="240">
        <v>9.3571428571428573E-3</v>
      </c>
      <c r="K412" s="241"/>
      <c r="L412" s="478">
        <v>31.98</v>
      </c>
      <c r="M412" s="250" t="s">
        <v>193</v>
      </c>
      <c r="N412" s="870"/>
    </row>
    <row r="413" spans="1:14" s="277" customFormat="1">
      <c r="A413" s="239">
        <v>64</v>
      </c>
      <c r="B413" s="236" t="s">
        <v>611</v>
      </c>
      <c r="C413" s="237" t="s">
        <v>612</v>
      </c>
      <c r="D413" s="872" t="s">
        <v>192</v>
      </c>
      <c r="E413" s="245">
        <v>3.59</v>
      </c>
      <c r="F413" s="237">
        <v>3.5</v>
      </c>
      <c r="G413" s="237">
        <v>146</v>
      </c>
      <c r="H413" s="237">
        <v>95</v>
      </c>
      <c r="I413" s="237">
        <v>85</v>
      </c>
      <c r="J413" s="240">
        <v>9.8250000000000004E-3</v>
      </c>
      <c r="K413" s="241"/>
      <c r="L413" s="478">
        <v>30.53</v>
      </c>
      <c r="M413" s="250" t="s">
        <v>193</v>
      </c>
      <c r="N413" s="870"/>
    </row>
    <row r="414" spans="1:14" s="281" customFormat="1">
      <c r="A414" s="239">
        <v>65</v>
      </c>
      <c r="B414" s="236" t="s">
        <v>0</v>
      </c>
      <c r="C414" s="237" t="s">
        <v>5</v>
      </c>
      <c r="D414" s="872" t="s">
        <v>192</v>
      </c>
      <c r="E414" s="245">
        <v>3.59</v>
      </c>
      <c r="F414" s="237">
        <v>3.5</v>
      </c>
      <c r="G414" s="237">
        <v>96</v>
      </c>
      <c r="H414" s="237">
        <v>67</v>
      </c>
      <c r="I414" s="237">
        <v>90</v>
      </c>
      <c r="J414" s="240">
        <f>96*67*90/1000000</f>
        <v>0.57887999999999995</v>
      </c>
      <c r="K414" s="241"/>
      <c r="L414" s="478">
        <v>17.03</v>
      </c>
      <c r="M414" s="250" t="s">
        <v>193</v>
      </c>
      <c r="N414" s="870"/>
    </row>
    <row r="415" spans="1:14" s="277" customFormat="1">
      <c r="A415" s="239">
        <v>66</v>
      </c>
      <c r="B415" s="236" t="s">
        <v>1</v>
      </c>
      <c r="C415" s="237" t="s">
        <v>627</v>
      </c>
      <c r="D415" s="872" t="s">
        <v>192</v>
      </c>
      <c r="E415" s="239">
        <v>1.1000000000000001</v>
      </c>
      <c r="F415" s="237">
        <v>1</v>
      </c>
      <c r="G415" s="237">
        <v>96</v>
      </c>
      <c r="H415" s="237">
        <v>67</v>
      </c>
      <c r="I415" s="237">
        <v>90</v>
      </c>
      <c r="J415" s="240">
        <f>96*67*90/1000000</f>
        <v>0.57887999999999995</v>
      </c>
      <c r="K415" s="241"/>
      <c r="L415" s="478">
        <v>15.12</v>
      </c>
      <c r="M415" s="250" t="s">
        <v>193</v>
      </c>
      <c r="N415" s="870"/>
    </row>
    <row r="416" spans="1:14" s="277" customFormat="1">
      <c r="A416" s="239">
        <v>67</v>
      </c>
      <c r="B416" s="236" t="s">
        <v>2</v>
      </c>
      <c r="C416" s="237" t="s">
        <v>6</v>
      </c>
      <c r="D416" s="872" t="s">
        <v>192</v>
      </c>
      <c r="E416" s="239">
        <v>1.6</v>
      </c>
      <c r="F416" s="237">
        <v>1.5</v>
      </c>
      <c r="G416" s="237">
        <v>96</v>
      </c>
      <c r="H416" s="237">
        <v>67</v>
      </c>
      <c r="I416" s="237">
        <v>90</v>
      </c>
      <c r="J416" s="240">
        <f>96*67*90/1000000</f>
        <v>0.57887999999999995</v>
      </c>
      <c r="K416" s="241"/>
      <c r="L416" s="478">
        <v>16.59</v>
      </c>
      <c r="M416" s="250" t="s">
        <v>193</v>
      </c>
      <c r="N416" s="870"/>
    </row>
    <row r="417" spans="1:17" s="277" customFormat="1">
      <c r="A417" s="239">
        <v>68</v>
      </c>
      <c r="B417" s="236" t="s">
        <v>3</v>
      </c>
      <c r="C417" s="237" t="s">
        <v>7</v>
      </c>
      <c r="D417" s="872" t="s">
        <v>192</v>
      </c>
      <c r="E417" s="239">
        <v>0</v>
      </c>
      <c r="F417" s="237">
        <v>0</v>
      </c>
      <c r="G417" s="237">
        <v>0</v>
      </c>
      <c r="H417" s="237">
        <v>0</v>
      </c>
      <c r="I417" s="237">
        <v>0</v>
      </c>
      <c r="J417" s="240">
        <v>0</v>
      </c>
      <c r="K417" s="241"/>
      <c r="L417" s="478">
        <v>11.94</v>
      </c>
      <c r="M417" s="250" t="s">
        <v>193</v>
      </c>
      <c r="N417" s="870"/>
    </row>
    <row r="418" spans="1:17" s="277" customFormat="1">
      <c r="A418" s="239">
        <v>69</v>
      </c>
      <c r="B418" s="236" t="s">
        <v>4</v>
      </c>
      <c r="C418" s="237" t="s">
        <v>8</v>
      </c>
      <c r="D418" s="872" t="s">
        <v>192</v>
      </c>
      <c r="E418" s="239">
        <v>0</v>
      </c>
      <c r="F418" s="237">
        <v>0</v>
      </c>
      <c r="G418" s="237">
        <v>0</v>
      </c>
      <c r="H418" s="237">
        <v>0</v>
      </c>
      <c r="I418" s="237">
        <v>0</v>
      </c>
      <c r="J418" s="240">
        <v>0</v>
      </c>
      <c r="K418" s="241"/>
      <c r="L418" s="478">
        <v>11.94</v>
      </c>
      <c r="M418" s="250" t="s">
        <v>193</v>
      </c>
      <c r="N418" s="870"/>
    </row>
    <row r="419" spans="1:17" s="277" customFormat="1">
      <c r="A419" s="239">
        <v>70</v>
      </c>
      <c r="B419" s="236" t="s">
        <v>650</v>
      </c>
      <c r="C419" s="237" t="s">
        <v>626</v>
      </c>
      <c r="D419" s="872" t="s">
        <v>192</v>
      </c>
      <c r="E419" s="239">
        <v>0.3</v>
      </c>
      <c r="F419" s="237">
        <v>0.25</v>
      </c>
      <c r="G419" s="237">
        <v>99</v>
      </c>
      <c r="H419" s="237">
        <v>58</v>
      </c>
      <c r="I419" s="237">
        <v>60</v>
      </c>
      <c r="J419" s="240">
        <f>99*58*60/1000000</f>
        <v>0.34451999999999999</v>
      </c>
      <c r="K419" s="241"/>
      <c r="L419" s="478">
        <v>8.73</v>
      </c>
      <c r="M419" s="250" t="s">
        <v>193</v>
      </c>
      <c r="N419" s="870"/>
    </row>
    <row r="420" spans="1:17" s="277" customFormat="1">
      <c r="A420" s="239">
        <v>71</v>
      </c>
      <c r="B420" s="236" t="s">
        <v>651</v>
      </c>
      <c r="C420" s="237" t="s">
        <v>625</v>
      </c>
      <c r="D420" s="872" t="s">
        <v>192</v>
      </c>
      <c r="E420" s="239">
        <v>0.6</v>
      </c>
      <c r="F420" s="237">
        <v>0.5</v>
      </c>
      <c r="G420" s="237">
        <v>99</v>
      </c>
      <c r="H420" s="237">
        <v>58</v>
      </c>
      <c r="I420" s="237">
        <v>60</v>
      </c>
      <c r="J420" s="240">
        <f>99*58*60/1000000</f>
        <v>0.34451999999999999</v>
      </c>
      <c r="K420" s="241"/>
      <c r="L420" s="478">
        <v>6.24</v>
      </c>
      <c r="M420" s="250" t="s">
        <v>193</v>
      </c>
      <c r="N420" s="870"/>
    </row>
    <row r="421" spans="1:17" s="277" customFormat="1">
      <c r="A421" s="239">
        <v>72</v>
      </c>
      <c r="B421" s="236" t="s">
        <v>652</v>
      </c>
      <c r="C421" s="237" t="s">
        <v>624</v>
      </c>
      <c r="D421" s="872" t="s">
        <v>192</v>
      </c>
      <c r="E421" s="239">
        <v>0.6</v>
      </c>
      <c r="F421" s="237">
        <v>0.5</v>
      </c>
      <c r="G421" s="237">
        <v>99</v>
      </c>
      <c r="H421" s="237">
        <v>58</v>
      </c>
      <c r="I421" s="237">
        <v>60</v>
      </c>
      <c r="J421" s="240">
        <f>99*58*60/1000000</f>
        <v>0.34451999999999999</v>
      </c>
      <c r="K421" s="241"/>
      <c r="L421" s="478">
        <v>6.24</v>
      </c>
      <c r="M421" s="250" t="s">
        <v>193</v>
      </c>
      <c r="N421" s="870"/>
    </row>
    <row r="422" spans="1:17">
      <c r="A422" s="239">
        <v>73</v>
      </c>
      <c r="B422" s="236" t="s">
        <v>714</v>
      </c>
      <c r="C422" s="237" t="s">
        <v>713</v>
      </c>
      <c r="D422" s="872" t="s">
        <v>862</v>
      </c>
      <c r="E422" s="239">
        <v>8.82</v>
      </c>
      <c r="F422" s="237">
        <v>8.7200000000000006</v>
      </c>
      <c r="G422" s="237">
        <v>0</v>
      </c>
      <c r="H422" s="237">
        <v>0</v>
      </c>
      <c r="I422" s="237">
        <v>0</v>
      </c>
      <c r="J422" s="240">
        <v>1.5859999999999999E-2</v>
      </c>
      <c r="K422" s="237"/>
      <c r="L422" s="478">
        <v>33.07</v>
      </c>
      <c r="M422" s="250" t="s">
        <v>193</v>
      </c>
      <c r="N422" s="870"/>
      <c r="O422" s="232"/>
      <c r="P422" s="251"/>
      <c r="Q422" s="251"/>
    </row>
    <row r="423" spans="1:17">
      <c r="A423" s="239">
        <v>74</v>
      </c>
      <c r="B423" s="236" t="s">
        <v>13</v>
      </c>
      <c r="C423" s="237" t="s">
        <v>633</v>
      </c>
      <c r="D423" s="872" t="s">
        <v>862</v>
      </c>
      <c r="E423" s="239">
        <v>8.82</v>
      </c>
      <c r="F423" s="237">
        <v>8.7200000000000006</v>
      </c>
      <c r="G423" s="237">
        <v>0</v>
      </c>
      <c r="H423" s="237">
        <v>0</v>
      </c>
      <c r="I423" s="237">
        <v>0</v>
      </c>
      <c r="J423" s="240">
        <v>1.5859999999999999E-2</v>
      </c>
      <c r="K423" s="247"/>
      <c r="L423" s="478">
        <v>16.59</v>
      </c>
      <c r="M423" s="250" t="s">
        <v>193</v>
      </c>
      <c r="N423" s="870"/>
      <c r="O423" s="232"/>
      <c r="P423" s="251"/>
      <c r="Q423" s="251"/>
    </row>
    <row r="424" spans="1:17" s="277" customFormat="1">
      <c r="A424" s="239">
        <v>75</v>
      </c>
      <c r="B424" s="236" t="s">
        <v>879</v>
      </c>
      <c r="C424" s="238" t="s">
        <v>9</v>
      </c>
      <c r="D424" s="872" t="s">
        <v>192</v>
      </c>
      <c r="E424" s="239">
        <v>0.03</v>
      </c>
      <c r="F424" s="237">
        <v>0.02</v>
      </c>
      <c r="G424" s="237">
        <v>0</v>
      </c>
      <c r="H424" s="237">
        <v>0</v>
      </c>
      <c r="I424" s="237">
        <v>0</v>
      </c>
      <c r="J424" s="240">
        <v>1.8000000000000001E-4</v>
      </c>
      <c r="K424" s="247"/>
      <c r="L424" s="478">
        <v>1.1200000000000001</v>
      </c>
      <c r="M424" s="875" t="s">
        <v>193</v>
      </c>
      <c r="N424" s="870"/>
    </row>
    <row r="425" spans="1:17">
      <c r="A425" s="239">
        <v>76</v>
      </c>
      <c r="B425" s="238" t="s">
        <v>973</v>
      </c>
      <c r="C425" s="238" t="s">
        <v>974</v>
      </c>
      <c r="D425" s="249" t="s">
        <v>192</v>
      </c>
      <c r="E425" s="243">
        <v>9.8000000000000007</v>
      </c>
      <c r="F425" s="243">
        <v>9</v>
      </c>
      <c r="G425" s="243">
        <v>61</v>
      </c>
      <c r="H425" s="237">
        <v>40</v>
      </c>
      <c r="I425" s="237">
        <v>15</v>
      </c>
      <c r="J425" s="240">
        <v>3.5999999999999997E-2</v>
      </c>
      <c r="K425" s="241"/>
      <c r="L425" s="478">
        <v>0</v>
      </c>
      <c r="M425" s="875" t="s">
        <v>193</v>
      </c>
      <c r="N425" s="870"/>
    </row>
    <row r="426" spans="1:17">
      <c r="A426" s="239">
        <v>77</v>
      </c>
      <c r="B426" s="238" t="s">
        <v>893</v>
      </c>
      <c r="C426" s="238" t="s">
        <v>900</v>
      </c>
      <c r="D426" s="249" t="s">
        <v>192</v>
      </c>
      <c r="E426" s="245">
        <v>7.49</v>
      </c>
      <c r="F426" s="243">
        <v>7</v>
      </c>
      <c r="G426" s="243">
        <v>149</v>
      </c>
      <c r="H426" s="237">
        <v>102</v>
      </c>
      <c r="I426" s="237">
        <v>45</v>
      </c>
      <c r="J426" s="240">
        <f>(149*102*45/1000000)/45</f>
        <v>1.5198E-2</v>
      </c>
      <c r="K426" s="241"/>
      <c r="L426" s="478">
        <v>0</v>
      </c>
      <c r="M426" s="875" t="s">
        <v>193</v>
      </c>
      <c r="N426" s="870"/>
    </row>
    <row r="427" spans="1:17">
      <c r="A427" s="239">
        <v>78</v>
      </c>
      <c r="B427" s="237" t="s">
        <v>894</v>
      </c>
      <c r="C427" s="237" t="s">
        <v>901</v>
      </c>
      <c r="D427" s="249" t="s">
        <v>192</v>
      </c>
      <c r="E427" s="245">
        <v>7.2</v>
      </c>
      <c r="F427" s="243">
        <v>6.8</v>
      </c>
      <c r="G427" s="243">
        <v>149</v>
      </c>
      <c r="H427" s="237">
        <v>102</v>
      </c>
      <c r="I427" s="237">
        <v>45</v>
      </c>
      <c r="J427" s="240">
        <f>(149*102*45/1000000)/54</f>
        <v>1.2665000000000001E-2</v>
      </c>
      <c r="K427" s="241"/>
      <c r="L427" s="478">
        <v>0</v>
      </c>
      <c r="M427" s="250" t="s">
        <v>193</v>
      </c>
      <c r="N427" s="870"/>
      <c r="O427" s="232"/>
      <c r="P427" s="251"/>
      <c r="Q427" s="251"/>
    </row>
    <row r="428" spans="1:17">
      <c r="A428" s="239">
        <v>79</v>
      </c>
      <c r="B428" s="237" t="s">
        <v>895</v>
      </c>
      <c r="C428" s="237" t="s">
        <v>902</v>
      </c>
      <c r="D428" s="249" t="s">
        <v>192</v>
      </c>
      <c r="E428" s="245">
        <v>7.4</v>
      </c>
      <c r="F428" s="243">
        <v>7</v>
      </c>
      <c r="G428" s="243">
        <v>149</v>
      </c>
      <c r="H428" s="237">
        <v>102</v>
      </c>
      <c r="I428" s="237">
        <v>45</v>
      </c>
      <c r="J428" s="240">
        <f>(149*102*45/1000000)/54</f>
        <v>1.2665000000000001E-2</v>
      </c>
      <c r="K428" s="241"/>
      <c r="L428" s="478">
        <v>0</v>
      </c>
      <c r="M428" s="250" t="s">
        <v>193</v>
      </c>
      <c r="N428" s="870"/>
      <c r="O428" s="232"/>
      <c r="P428" s="251"/>
      <c r="Q428" s="251"/>
    </row>
    <row r="429" spans="1:17">
      <c r="A429" s="239">
        <v>80</v>
      </c>
      <c r="B429" s="237" t="s">
        <v>896</v>
      </c>
      <c r="C429" s="237" t="s">
        <v>903</v>
      </c>
      <c r="D429" s="249" t="s">
        <v>192</v>
      </c>
      <c r="E429" s="245">
        <v>6.3</v>
      </c>
      <c r="F429" s="243">
        <v>6</v>
      </c>
      <c r="G429" s="243">
        <v>149</v>
      </c>
      <c r="H429" s="237">
        <v>102</v>
      </c>
      <c r="I429" s="237">
        <v>45</v>
      </c>
      <c r="J429" s="240">
        <f>(149*102*45/1000000)/72</f>
        <v>9.4987500000000002E-3</v>
      </c>
      <c r="K429" s="241"/>
      <c r="L429" s="478">
        <v>0</v>
      </c>
      <c r="M429" s="250" t="s">
        <v>193</v>
      </c>
      <c r="N429" s="870"/>
      <c r="O429" s="232"/>
      <c r="P429" s="251"/>
      <c r="Q429" s="251"/>
    </row>
    <row r="430" spans="1:17">
      <c r="A430" s="239">
        <v>81</v>
      </c>
      <c r="B430" s="237" t="s">
        <v>897</v>
      </c>
      <c r="C430" s="238" t="s">
        <v>904</v>
      </c>
      <c r="D430" s="249" t="s">
        <v>192</v>
      </c>
      <c r="E430" s="245">
        <v>2.4</v>
      </c>
      <c r="F430" s="243">
        <v>2.2000000000000002</v>
      </c>
      <c r="G430" s="243">
        <v>158</v>
      </c>
      <c r="H430" s="237">
        <v>57</v>
      </c>
      <c r="I430" s="237">
        <v>20</v>
      </c>
      <c r="J430" s="240">
        <f>(158*57*20/1000000)/40</f>
        <v>4.5030000000000001E-3</v>
      </c>
      <c r="K430" s="241"/>
      <c r="L430" s="478">
        <v>0</v>
      </c>
      <c r="M430" s="875" t="s">
        <v>193</v>
      </c>
      <c r="N430" s="870"/>
    </row>
    <row r="431" spans="1:17">
      <c r="A431" s="239">
        <v>82</v>
      </c>
      <c r="B431" s="238" t="s">
        <v>898</v>
      </c>
      <c r="C431" s="238" t="s">
        <v>905</v>
      </c>
      <c r="D431" s="249" t="s">
        <v>192</v>
      </c>
      <c r="E431" s="245">
        <v>4.8</v>
      </c>
      <c r="F431" s="243">
        <v>4.4000000000000004</v>
      </c>
      <c r="G431" s="243">
        <v>158</v>
      </c>
      <c r="H431" s="237">
        <v>57</v>
      </c>
      <c r="I431" s="237">
        <v>20</v>
      </c>
      <c r="J431" s="240">
        <f>(158*57*20/1000000)/25</f>
        <v>7.2047999999999999E-3</v>
      </c>
      <c r="K431" s="241"/>
      <c r="L431" s="478">
        <v>0</v>
      </c>
      <c r="M431" s="250" t="s">
        <v>193</v>
      </c>
      <c r="N431" s="870"/>
      <c r="O431" s="232"/>
      <c r="P431" s="233"/>
      <c r="Q431" s="233"/>
    </row>
    <row r="432" spans="1:17">
      <c r="A432" s="239">
        <v>83</v>
      </c>
      <c r="B432" s="238" t="s">
        <v>899</v>
      </c>
      <c r="C432" s="238" t="s">
        <v>906</v>
      </c>
      <c r="D432" s="249" t="s">
        <v>192</v>
      </c>
      <c r="E432" s="245">
        <v>2.6</v>
      </c>
      <c r="F432" s="243">
        <v>2.5</v>
      </c>
      <c r="G432" s="243">
        <v>49</v>
      </c>
      <c r="H432" s="237">
        <v>59</v>
      </c>
      <c r="I432" s="237">
        <v>22</v>
      </c>
      <c r="J432" s="240">
        <f>(49*59*22/1000000)/7</f>
        <v>9.0860000000000003E-3</v>
      </c>
      <c r="K432" s="241"/>
      <c r="L432" s="478">
        <v>0</v>
      </c>
      <c r="M432" s="250" t="s">
        <v>193</v>
      </c>
      <c r="N432" s="870"/>
      <c r="O432" s="232"/>
      <c r="P432" s="233"/>
      <c r="Q432" s="233"/>
    </row>
    <row r="433" spans="1:17" s="277" customFormat="1">
      <c r="A433" s="239">
        <v>84</v>
      </c>
      <c r="B433" s="237" t="s">
        <v>907</v>
      </c>
      <c r="C433" s="237" t="s">
        <v>908</v>
      </c>
      <c r="D433" s="249" t="s">
        <v>192</v>
      </c>
      <c r="E433" s="245">
        <v>6.6</v>
      </c>
      <c r="F433" s="243">
        <v>6.2</v>
      </c>
      <c r="G433" s="243">
        <v>149</v>
      </c>
      <c r="H433" s="237">
        <v>102</v>
      </c>
      <c r="I433" s="237">
        <v>45</v>
      </c>
      <c r="J433" s="240">
        <f>(149*102*45/1000000)/54</f>
        <v>1.2665000000000001E-2</v>
      </c>
      <c r="K433" s="241"/>
      <c r="L433" s="478">
        <v>0</v>
      </c>
      <c r="M433" s="250" t="s">
        <v>193</v>
      </c>
      <c r="N433" s="870"/>
    </row>
    <row r="434" spans="1:17" s="277" customFormat="1">
      <c r="A434" s="239"/>
      <c r="B434" s="237"/>
      <c r="C434" s="237"/>
      <c r="D434" s="249" t="s">
        <v>192</v>
      </c>
      <c r="E434" s="243"/>
      <c r="F434" s="243"/>
      <c r="G434" s="243"/>
      <c r="H434" s="237"/>
      <c r="I434" s="237"/>
      <c r="J434" s="240"/>
      <c r="K434" s="241"/>
      <c r="L434" s="244"/>
      <c r="M434" s="250" t="s">
        <v>193</v>
      </c>
      <c r="N434" s="870"/>
    </row>
    <row r="435" spans="1:17">
      <c r="B435" s="230"/>
      <c r="C435" s="230"/>
      <c r="D435" s="249" t="s">
        <v>192</v>
      </c>
      <c r="E435" s="243"/>
      <c r="F435" s="243"/>
      <c r="G435" s="243"/>
      <c r="H435" s="237"/>
      <c r="I435" s="237"/>
      <c r="J435" s="240"/>
      <c r="K435" s="230"/>
      <c r="L435" s="244"/>
      <c r="M435" s="250" t="s">
        <v>193</v>
      </c>
      <c r="N435" s="870"/>
    </row>
    <row r="436" spans="1:17">
      <c r="B436" s="230"/>
      <c r="C436" s="230"/>
      <c r="D436" s="249" t="s">
        <v>192</v>
      </c>
      <c r="E436" s="243"/>
      <c r="F436" s="243"/>
      <c r="G436" s="243"/>
      <c r="H436" s="237"/>
      <c r="I436" s="237"/>
      <c r="J436" s="240"/>
      <c r="K436" s="230"/>
      <c r="L436" s="244"/>
      <c r="M436" s="250" t="s">
        <v>193</v>
      </c>
      <c r="N436" s="870"/>
    </row>
    <row r="437" spans="1:17">
      <c r="B437" s="230"/>
      <c r="C437" s="230"/>
      <c r="D437" s="249" t="s">
        <v>192</v>
      </c>
      <c r="E437" s="243"/>
      <c r="F437" s="243"/>
      <c r="G437" s="243"/>
      <c r="H437" s="237"/>
      <c r="I437" s="237"/>
      <c r="J437" s="240"/>
      <c r="K437" s="230"/>
      <c r="L437" s="244"/>
      <c r="M437" s="250" t="s">
        <v>193</v>
      </c>
      <c r="N437" s="870"/>
    </row>
    <row r="438" spans="1:17">
      <c r="B438" s="230"/>
      <c r="C438" s="230"/>
      <c r="D438" s="249" t="s">
        <v>192</v>
      </c>
      <c r="E438" s="243"/>
      <c r="F438" s="243"/>
      <c r="G438" s="243"/>
      <c r="H438" s="237"/>
      <c r="I438" s="237"/>
      <c r="J438" s="240"/>
      <c r="K438" s="230"/>
      <c r="L438" s="244"/>
      <c r="M438" s="250" t="s">
        <v>193</v>
      </c>
      <c r="N438" s="870"/>
    </row>
    <row r="439" spans="1:17">
      <c r="B439" s="230"/>
      <c r="C439" s="230"/>
      <c r="D439" s="249" t="s">
        <v>192</v>
      </c>
      <c r="E439" s="243"/>
      <c r="F439" s="243"/>
      <c r="G439" s="243"/>
      <c r="H439" s="237"/>
      <c r="I439" s="237"/>
      <c r="J439" s="240"/>
      <c r="K439" s="230"/>
      <c r="L439" s="244"/>
      <c r="M439" s="250" t="s">
        <v>193</v>
      </c>
      <c r="N439" s="870"/>
    </row>
    <row r="440" spans="1:17">
      <c r="B440" s="230"/>
      <c r="C440" s="230"/>
      <c r="D440" s="249" t="s">
        <v>192</v>
      </c>
      <c r="E440" s="243"/>
      <c r="F440" s="243"/>
      <c r="G440" s="243"/>
      <c r="H440" s="237"/>
      <c r="I440" s="237"/>
      <c r="J440" s="240"/>
      <c r="K440" s="230"/>
      <c r="L440" s="244"/>
      <c r="M440" s="250" t="s">
        <v>193</v>
      </c>
      <c r="N440" s="870"/>
    </row>
    <row r="441" spans="1:17">
      <c r="B441" s="230"/>
      <c r="C441" s="230"/>
      <c r="D441" s="249" t="s">
        <v>192</v>
      </c>
      <c r="E441" s="243"/>
      <c r="F441" s="243"/>
      <c r="G441" s="243"/>
      <c r="H441" s="237"/>
      <c r="I441" s="237"/>
      <c r="J441" s="240"/>
      <c r="K441" s="230"/>
      <c r="L441" s="244"/>
      <c r="M441" s="250" t="s">
        <v>193</v>
      </c>
      <c r="N441" s="870"/>
    </row>
    <row r="442" spans="1:17">
      <c r="B442" s="230"/>
      <c r="C442" s="230"/>
      <c r="D442" s="249" t="s">
        <v>192</v>
      </c>
      <c r="E442" s="243"/>
      <c r="F442" s="243"/>
      <c r="G442" s="243"/>
      <c r="H442" s="237"/>
      <c r="I442" s="237"/>
      <c r="J442" s="240"/>
      <c r="K442" s="230"/>
      <c r="L442" s="244"/>
      <c r="M442" s="250" t="s">
        <v>193</v>
      </c>
      <c r="N442" s="870"/>
    </row>
    <row r="443" spans="1:17">
      <c r="B443" s="230"/>
      <c r="C443" s="230"/>
      <c r="D443" s="249" t="s">
        <v>192</v>
      </c>
      <c r="E443" s="243"/>
      <c r="F443" s="243"/>
      <c r="G443" s="243"/>
      <c r="H443" s="237"/>
      <c r="I443" s="237"/>
      <c r="J443" s="240"/>
      <c r="K443" s="230"/>
      <c r="L443" s="244"/>
      <c r="M443" s="250" t="s">
        <v>193</v>
      </c>
      <c r="N443" s="870"/>
    </row>
    <row r="444" spans="1:17">
      <c r="B444" s="230"/>
      <c r="C444" s="230"/>
      <c r="D444" s="249" t="s">
        <v>192</v>
      </c>
      <c r="E444" s="243"/>
      <c r="F444" s="243"/>
      <c r="G444" s="243"/>
      <c r="H444" s="237"/>
      <c r="I444" s="237"/>
      <c r="J444" s="240"/>
      <c r="K444" s="230"/>
      <c r="L444" s="244"/>
      <c r="M444" s="250" t="s">
        <v>193</v>
      </c>
      <c r="N444" s="870"/>
    </row>
    <row r="445" spans="1:17">
      <c r="B445" s="230"/>
      <c r="C445" s="230"/>
      <c r="D445" s="249" t="s">
        <v>192</v>
      </c>
      <c r="E445" s="243"/>
      <c r="F445" s="243"/>
      <c r="G445" s="243"/>
      <c r="H445" s="237"/>
      <c r="I445" s="237"/>
      <c r="J445" s="240"/>
      <c r="K445" s="230"/>
      <c r="L445" s="244"/>
      <c r="M445" s="250" t="s">
        <v>193</v>
      </c>
      <c r="N445" s="870"/>
    </row>
    <row r="446" spans="1:17">
      <c r="B446" s="230"/>
      <c r="C446" s="230"/>
      <c r="D446" s="249" t="s">
        <v>192</v>
      </c>
      <c r="E446" s="243"/>
      <c r="F446" s="243"/>
      <c r="G446" s="243"/>
      <c r="H446" s="237"/>
      <c r="I446" s="237"/>
      <c r="J446" s="240"/>
      <c r="K446" s="230"/>
      <c r="L446" s="244"/>
      <c r="M446" s="250" t="s">
        <v>193</v>
      </c>
      <c r="N446" s="870"/>
    </row>
    <row r="447" spans="1:17">
      <c r="B447" s="230"/>
      <c r="C447" s="230"/>
      <c r="D447" s="249" t="s">
        <v>192</v>
      </c>
      <c r="E447" s="243"/>
      <c r="F447" s="243"/>
      <c r="G447" s="243"/>
      <c r="H447" s="237"/>
      <c r="I447" s="237"/>
      <c r="J447" s="240"/>
      <c r="K447" s="230"/>
      <c r="L447" s="244"/>
      <c r="M447" s="250" t="s">
        <v>193</v>
      </c>
      <c r="N447" s="870"/>
    </row>
    <row r="448" spans="1:17">
      <c r="A448" s="239"/>
      <c r="B448" s="237"/>
      <c r="C448" s="237"/>
      <c r="D448" s="249" t="s">
        <v>192</v>
      </c>
      <c r="E448" s="243"/>
      <c r="F448" s="243"/>
      <c r="G448" s="243"/>
      <c r="H448" s="237"/>
      <c r="I448" s="237"/>
      <c r="J448" s="240"/>
      <c r="K448" s="241"/>
      <c r="L448" s="262"/>
      <c r="M448" s="250" t="s">
        <v>193</v>
      </c>
      <c r="N448" s="870"/>
      <c r="P448" s="251"/>
      <c r="Q448" s="251"/>
    </row>
    <row r="449" spans="1:17" s="281" customFormat="1">
      <c r="A449" s="239"/>
      <c r="B449" s="237"/>
      <c r="C449" s="237"/>
      <c r="D449" s="249" t="s">
        <v>192</v>
      </c>
      <c r="E449" s="243"/>
      <c r="F449" s="243"/>
      <c r="G449" s="243"/>
      <c r="H449" s="237"/>
      <c r="I449" s="237"/>
      <c r="J449" s="240"/>
      <c r="K449" s="241"/>
      <c r="L449" s="244"/>
      <c r="M449" s="250" t="s">
        <v>193</v>
      </c>
      <c r="N449" s="870"/>
    </row>
    <row r="450" spans="1:17">
      <c r="B450" s="237"/>
      <c r="C450" s="230"/>
      <c r="D450" s="249" t="s">
        <v>192</v>
      </c>
      <c r="E450" s="243"/>
      <c r="F450" s="243"/>
      <c r="G450" s="243"/>
      <c r="H450" s="237"/>
      <c r="I450" s="237"/>
      <c r="J450" s="240"/>
      <c r="K450" s="230"/>
      <c r="L450" s="244"/>
      <c r="M450" s="250" t="s">
        <v>193</v>
      </c>
      <c r="N450" s="870"/>
    </row>
    <row r="451" spans="1:17" s="277" customFormat="1">
      <c r="A451" s="239"/>
      <c r="B451" s="237"/>
      <c r="C451" s="237"/>
      <c r="D451" s="249" t="s">
        <v>192</v>
      </c>
      <c r="E451" s="243"/>
      <c r="F451" s="243"/>
      <c r="G451" s="243"/>
      <c r="H451" s="237"/>
      <c r="I451" s="237"/>
      <c r="J451" s="240"/>
      <c r="K451" s="241"/>
      <c r="L451" s="244"/>
      <c r="M451" s="250" t="s">
        <v>193</v>
      </c>
      <c r="N451" s="870"/>
    </row>
    <row r="452" spans="1:17" s="277" customFormat="1">
      <c r="A452" s="239"/>
      <c r="B452" s="237"/>
      <c r="C452" s="237"/>
      <c r="D452" s="249" t="s">
        <v>192</v>
      </c>
      <c r="E452" s="243"/>
      <c r="F452" s="243"/>
      <c r="G452" s="243"/>
      <c r="H452" s="237"/>
      <c r="I452" s="237"/>
      <c r="J452" s="240"/>
      <c r="K452" s="241"/>
      <c r="L452" s="244"/>
      <c r="M452" s="250" t="s">
        <v>193</v>
      </c>
      <c r="N452" s="870"/>
    </row>
    <row r="453" spans="1:17">
      <c r="A453" s="239"/>
      <c r="B453" s="237"/>
      <c r="C453" s="237"/>
      <c r="D453" s="249" t="s">
        <v>192</v>
      </c>
      <c r="E453" s="243"/>
      <c r="F453" s="243"/>
      <c r="G453" s="243"/>
      <c r="H453" s="237"/>
      <c r="I453" s="237"/>
      <c r="J453" s="240"/>
      <c r="K453" s="241"/>
      <c r="L453" s="244"/>
      <c r="M453" s="250" t="s">
        <v>193</v>
      </c>
      <c r="N453" s="870"/>
      <c r="P453" s="251"/>
      <c r="Q453" s="251"/>
    </row>
    <row r="454" spans="1:17">
      <c r="B454" s="237"/>
      <c r="C454" s="237"/>
      <c r="D454" s="249" t="s">
        <v>192</v>
      </c>
      <c r="E454" s="243"/>
      <c r="F454" s="243"/>
      <c r="G454" s="243"/>
      <c r="H454" s="237"/>
      <c r="I454" s="237"/>
      <c r="J454" s="240"/>
      <c r="K454" s="241"/>
      <c r="L454" s="244"/>
      <c r="M454" s="250" t="s">
        <v>193</v>
      </c>
      <c r="N454" s="870"/>
    </row>
    <row r="455" spans="1:17" s="277" customFormat="1">
      <c r="A455" s="239"/>
      <c r="B455" s="237"/>
      <c r="C455" s="237"/>
      <c r="D455" s="249" t="s">
        <v>192</v>
      </c>
      <c r="E455" s="243"/>
      <c r="F455" s="243"/>
      <c r="G455" s="243"/>
      <c r="H455" s="237"/>
      <c r="I455" s="237"/>
      <c r="J455" s="240"/>
      <c r="K455" s="241"/>
      <c r="L455" s="244"/>
      <c r="M455" s="250" t="s">
        <v>193</v>
      </c>
      <c r="N455" s="870"/>
    </row>
    <row r="456" spans="1:17">
      <c r="A456" s="239"/>
      <c r="B456" s="237"/>
      <c r="C456" s="237"/>
      <c r="D456" s="249" t="s">
        <v>192</v>
      </c>
      <c r="E456" s="243"/>
      <c r="F456" s="243"/>
      <c r="G456" s="243"/>
      <c r="H456" s="237"/>
      <c r="I456" s="237"/>
      <c r="J456" s="240"/>
      <c r="K456" s="241"/>
      <c r="L456" s="244"/>
      <c r="M456" s="250" t="s">
        <v>193</v>
      </c>
      <c r="N456" s="870"/>
      <c r="O456" s="232"/>
      <c r="P456" s="251"/>
      <c r="Q456" s="251"/>
    </row>
    <row r="457" spans="1:17">
      <c r="A457" s="239"/>
      <c r="B457" s="237"/>
      <c r="C457" s="237"/>
      <c r="D457" s="249" t="s">
        <v>192</v>
      </c>
      <c r="E457" s="243"/>
      <c r="F457" s="243"/>
      <c r="G457" s="243"/>
      <c r="H457" s="237"/>
      <c r="I457" s="237"/>
      <c r="J457" s="240"/>
      <c r="K457" s="241"/>
      <c r="L457" s="244"/>
      <c r="M457" s="250" t="s">
        <v>193</v>
      </c>
      <c r="N457" s="870"/>
      <c r="O457" s="232"/>
      <c r="P457" s="251"/>
      <c r="Q457" s="251"/>
    </row>
    <row r="458" spans="1:17" s="277" customFormat="1">
      <c r="A458" s="239"/>
      <c r="B458" s="237"/>
      <c r="C458" s="237"/>
      <c r="D458" s="249" t="s">
        <v>192</v>
      </c>
      <c r="E458" s="243"/>
      <c r="F458" s="243"/>
      <c r="G458" s="243"/>
      <c r="H458" s="237"/>
      <c r="I458" s="237"/>
      <c r="J458" s="240"/>
      <c r="K458" s="241"/>
      <c r="L458" s="262"/>
      <c r="M458" s="250" t="s">
        <v>193</v>
      </c>
      <c r="N458" s="870"/>
    </row>
    <row r="459" spans="1:17" s="277" customFormat="1">
      <c r="A459" s="239"/>
      <c r="B459" s="237"/>
      <c r="C459" s="237"/>
      <c r="D459" s="249" t="s">
        <v>192</v>
      </c>
      <c r="E459" s="243"/>
      <c r="F459" s="243"/>
      <c r="G459" s="243"/>
      <c r="H459" s="237"/>
      <c r="I459" s="237"/>
      <c r="J459" s="240"/>
      <c r="K459" s="241"/>
      <c r="L459" s="262"/>
      <c r="M459" s="250" t="s">
        <v>193</v>
      </c>
      <c r="N459" s="870"/>
    </row>
    <row r="460" spans="1:17">
      <c r="A460" s="239"/>
      <c r="B460" s="237"/>
      <c r="C460" s="237"/>
      <c r="D460" s="249" t="s">
        <v>192</v>
      </c>
      <c r="E460" s="243"/>
      <c r="F460" s="243"/>
      <c r="G460" s="243"/>
      <c r="H460" s="237"/>
      <c r="I460" s="237"/>
      <c r="J460" s="240"/>
      <c r="K460" s="241"/>
      <c r="L460" s="244"/>
      <c r="M460" s="250" t="s">
        <v>193</v>
      </c>
      <c r="N460" s="870"/>
      <c r="P460" s="251"/>
      <c r="Q460" s="251"/>
    </row>
    <row r="461" spans="1:17">
      <c r="A461" s="239"/>
      <c r="B461" s="237"/>
      <c r="C461" s="237"/>
      <c r="D461" s="249" t="s">
        <v>192</v>
      </c>
      <c r="E461" s="243"/>
      <c r="F461" s="243"/>
      <c r="G461" s="243"/>
      <c r="H461" s="237"/>
      <c r="I461" s="237"/>
      <c r="J461" s="240"/>
      <c r="K461" s="241"/>
      <c r="L461" s="244"/>
      <c r="M461" s="250" t="s">
        <v>193</v>
      </c>
      <c r="N461" s="870"/>
      <c r="P461" s="251"/>
      <c r="Q461" s="251"/>
    </row>
    <row r="462" spans="1:17">
      <c r="A462" s="239"/>
      <c r="B462" s="237"/>
      <c r="C462" s="237"/>
      <c r="D462" s="249" t="s">
        <v>192</v>
      </c>
      <c r="E462" s="243"/>
      <c r="F462" s="243"/>
      <c r="G462" s="243"/>
      <c r="H462" s="237"/>
      <c r="I462" s="237"/>
      <c r="J462" s="240"/>
      <c r="K462" s="241"/>
      <c r="L462" s="244"/>
      <c r="M462" s="250" t="s">
        <v>193</v>
      </c>
      <c r="N462" s="870"/>
      <c r="P462" s="251"/>
      <c r="Q462" s="251"/>
    </row>
    <row r="463" spans="1:17">
      <c r="A463" s="239"/>
      <c r="B463" s="237"/>
      <c r="C463" s="237"/>
      <c r="D463" s="249" t="s">
        <v>192</v>
      </c>
      <c r="E463" s="243"/>
      <c r="F463" s="243"/>
      <c r="G463" s="243"/>
      <c r="H463" s="237"/>
      <c r="I463" s="237"/>
      <c r="J463" s="240"/>
      <c r="K463" s="241"/>
      <c r="L463" s="244"/>
      <c r="M463" s="250" t="s">
        <v>193</v>
      </c>
      <c r="N463" s="870"/>
      <c r="P463" s="251"/>
      <c r="Q463" s="251"/>
    </row>
    <row r="464" spans="1:17">
      <c r="A464" s="239"/>
      <c r="B464" s="237"/>
      <c r="C464" s="237"/>
      <c r="D464" s="249" t="s">
        <v>192</v>
      </c>
      <c r="E464" s="243"/>
      <c r="F464" s="243"/>
      <c r="G464" s="243"/>
      <c r="H464" s="237"/>
      <c r="I464" s="237"/>
      <c r="J464" s="240"/>
      <c r="K464" s="241"/>
      <c r="L464" s="244"/>
      <c r="M464" s="250" t="s">
        <v>193</v>
      </c>
      <c r="N464" s="870"/>
      <c r="P464" s="251"/>
      <c r="Q464" s="251"/>
    </row>
    <row r="465" spans="1:17">
      <c r="A465" s="239"/>
      <c r="B465" s="237"/>
      <c r="C465" s="237"/>
      <c r="D465" s="249" t="s">
        <v>192</v>
      </c>
      <c r="E465" s="243"/>
      <c r="F465" s="243"/>
      <c r="G465" s="243"/>
      <c r="H465" s="237"/>
      <c r="I465" s="237"/>
      <c r="J465" s="240"/>
      <c r="K465" s="241"/>
      <c r="L465" s="244"/>
      <c r="M465" s="250" t="s">
        <v>193</v>
      </c>
      <c r="N465" s="870"/>
      <c r="P465" s="251"/>
      <c r="Q465" s="251"/>
    </row>
    <row r="466" spans="1:17">
      <c r="A466" s="239"/>
      <c r="B466" s="237"/>
      <c r="C466" s="237"/>
      <c r="D466" s="249" t="s">
        <v>192</v>
      </c>
      <c r="E466" s="243"/>
      <c r="F466" s="243"/>
      <c r="G466" s="243"/>
      <c r="H466" s="237"/>
      <c r="I466" s="237"/>
      <c r="J466" s="240"/>
      <c r="K466" s="241"/>
      <c r="L466" s="244"/>
      <c r="M466" s="250" t="s">
        <v>193</v>
      </c>
      <c r="N466" s="870"/>
      <c r="P466" s="251"/>
      <c r="Q466" s="251"/>
    </row>
    <row r="467" spans="1:17" s="277" customFormat="1">
      <c r="A467" s="239"/>
      <c r="B467" s="237"/>
      <c r="C467" s="237"/>
      <c r="D467" s="249" t="s">
        <v>192</v>
      </c>
      <c r="E467" s="243"/>
      <c r="F467" s="243"/>
      <c r="G467" s="243"/>
      <c r="H467" s="237"/>
      <c r="I467" s="237"/>
      <c r="J467" s="240"/>
      <c r="K467" s="241"/>
      <c r="L467" s="262"/>
      <c r="M467" s="250" t="s">
        <v>193</v>
      </c>
      <c r="N467" s="870"/>
      <c r="O467" s="232"/>
      <c r="P467" s="251"/>
      <c r="Q467" s="251"/>
    </row>
    <row r="468" spans="1:17" s="277" customFormat="1">
      <c r="A468" s="239"/>
      <c r="B468" s="237"/>
      <c r="C468" s="237"/>
      <c r="D468" s="249" t="s">
        <v>192</v>
      </c>
      <c r="E468" s="243"/>
      <c r="F468" s="243"/>
      <c r="G468" s="243"/>
      <c r="H468" s="237"/>
      <c r="I468" s="237"/>
      <c r="J468" s="240"/>
      <c r="K468" s="241"/>
      <c r="L468" s="244"/>
      <c r="M468" s="250" t="s">
        <v>193</v>
      </c>
      <c r="N468" s="870"/>
      <c r="O468" s="232"/>
      <c r="P468" s="251"/>
      <c r="Q468" s="251"/>
    </row>
    <row r="469" spans="1:17" s="277" customFormat="1">
      <c r="A469" s="239"/>
      <c r="B469" s="237"/>
      <c r="C469" s="237"/>
      <c r="D469" s="249" t="s">
        <v>192</v>
      </c>
      <c r="E469" s="243"/>
      <c r="F469" s="243"/>
      <c r="G469" s="243"/>
      <c r="H469" s="237"/>
      <c r="I469" s="237"/>
      <c r="J469" s="240"/>
      <c r="K469" s="241"/>
      <c r="L469" s="244"/>
      <c r="M469" s="250" t="s">
        <v>193</v>
      </c>
      <c r="N469" s="870"/>
      <c r="O469" s="232"/>
      <c r="P469" s="251"/>
      <c r="Q469" s="251"/>
    </row>
    <row r="470" spans="1:17">
      <c r="A470" s="239"/>
      <c r="B470" s="237"/>
      <c r="C470" s="237"/>
      <c r="D470" s="249" t="s">
        <v>192</v>
      </c>
      <c r="E470" s="243"/>
      <c r="F470" s="243"/>
      <c r="G470" s="243"/>
      <c r="H470" s="237"/>
      <c r="I470" s="237"/>
      <c r="J470" s="240"/>
      <c r="K470" s="241"/>
      <c r="L470" s="244"/>
      <c r="M470" s="250" t="s">
        <v>193</v>
      </c>
      <c r="N470" s="870"/>
      <c r="O470" s="232"/>
      <c r="P470" s="251"/>
      <c r="Q470" s="251"/>
    </row>
    <row r="471" spans="1:17">
      <c r="A471" s="239"/>
      <c r="B471" s="237"/>
      <c r="C471" s="237"/>
      <c r="D471" s="249" t="s">
        <v>192</v>
      </c>
      <c r="E471" s="243"/>
      <c r="F471" s="243"/>
      <c r="G471" s="243"/>
      <c r="H471" s="237"/>
      <c r="I471" s="237"/>
      <c r="J471" s="240"/>
      <c r="K471" s="241"/>
      <c r="L471" s="244"/>
      <c r="M471" s="250" t="s">
        <v>193</v>
      </c>
      <c r="N471" s="870"/>
      <c r="P471" s="251"/>
      <c r="Q471" s="251"/>
    </row>
    <row r="472" spans="1:17">
      <c r="A472" s="239"/>
      <c r="B472" s="237"/>
      <c r="C472" s="237"/>
      <c r="D472" s="249" t="s">
        <v>192</v>
      </c>
      <c r="E472" s="243"/>
      <c r="F472" s="243"/>
      <c r="G472" s="243"/>
      <c r="H472" s="237"/>
      <c r="I472" s="237"/>
      <c r="J472" s="240"/>
      <c r="K472" s="241"/>
      <c r="L472" s="244"/>
      <c r="M472" s="250" t="s">
        <v>193</v>
      </c>
      <c r="N472" s="870"/>
      <c r="P472" s="251"/>
      <c r="Q472" s="251"/>
    </row>
    <row r="473" spans="1:17">
      <c r="A473" s="239"/>
      <c r="B473" s="237"/>
      <c r="C473" s="237"/>
      <c r="D473" s="249" t="s">
        <v>192</v>
      </c>
      <c r="E473" s="243"/>
      <c r="F473" s="243"/>
      <c r="G473" s="243"/>
      <c r="H473" s="237"/>
      <c r="I473" s="237"/>
      <c r="J473" s="240"/>
      <c r="K473" s="241"/>
      <c r="L473" s="244"/>
      <c r="M473" s="250" t="s">
        <v>193</v>
      </c>
      <c r="N473" s="870"/>
      <c r="O473" s="232"/>
      <c r="P473" s="251"/>
      <c r="Q473" s="251"/>
    </row>
    <row r="474" spans="1:17" s="277" customFormat="1">
      <c r="A474" s="239"/>
      <c r="B474" s="237"/>
      <c r="C474" s="237"/>
      <c r="D474" s="249" t="s">
        <v>192</v>
      </c>
      <c r="E474" s="243"/>
      <c r="F474" s="243"/>
      <c r="G474" s="243"/>
      <c r="H474" s="237"/>
      <c r="I474" s="237"/>
      <c r="J474" s="240"/>
      <c r="K474" s="241"/>
      <c r="L474" s="262"/>
      <c r="M474" s="250" t="s">
        <v>193</v>
      </c>
      <c r="N474" s="870"/>
      <c r="P474" s="251"/>
      <c r="Q474" s="251"/>
    </row>
    <row r="475" spans="1:17">
      <c r="A475" s="239"/>
      <c r="B475" s="237"/>
      <c r="C475" s="237"/>
      <c r="D475" s="249" t="s">
        <v>192</v>
      </c>
      <c r="E475" s="243"/>
      <c r="F475" s="243"/>
      <c r="G475" s="243"/>
      <c r="H475" s="237"/>
      <c r="I475" s="237"/>
      <c r="J475" s="240"/>
      <c r="K475" s="241"/>
      <c r="L475" s="244"/>
      <c r="M475" s="250" t="s">
        <v>193</v>
      </c>
      <c r="N475" s="870"/>
      <c r="O475" s="232"/>
      <c r="P475" s="251"/>
      <c r="Q475" s="251"/>
    </row>
  </sheetData>
  <autoFilter ref="A4:S4" xr:uid="{00000000-0009-0000-0000-000002000000}"/>
  <mergeCells count="6">
    <mergeCell ref="E2:E3"/>
    <mergeCell ref="F2:F3"/>
    <mergeCell ref="K2:K3"/>
    <mergeCell ref="M2:M3"/>
    <mergeCell ref="G2:I2"/>
    <mergeCell ref="L2:L3"/>
  </mergeCells>
  <phoneticPr fontId="7" type="noConversion"/>
  <printOptions horizontalCentered="1"/>
  <pageMargins left="0" right="0" top="0.2361111111111111" bottom="0.2361111111111111" header="0.51111111111111107" footer="0.27500000000000002"/>
  <pageSetup paperSize="9" scale="65" firstPageNumber="4294963191"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75">
    <pageSetUpPr fitToPage="1"/>
  </sheetPr>
  <dimension ref="A1:AB81"/>
  <sheetViews>
    <sheetView topLeftCell="A10" zoomScale="85" zoomScaleNormal="85" zoomScaleSheetLayoutView="70" workbookViewId="0">
      <selection activeCell="D20" sqref="D20"/>
    </sheetView>
  </sheetViews>
  <sheetFormatPr defaultColWidth="9.1796875" defaultRowHeight="12.5"/>
  <cols>
    <col min="1" max="1" width="4.54296875" style="382" customWidth="1"/>
    <col min="2" max="2" width="30.453125" style="382" bestFit="1" customWidth="1"/>
    <col min="3" max="3" width="14.54296875" style="382" customWidth="1"/>
    <col min="4" max="4" width="8.453125" style="383" customWidth="1"/>
    <col min="5" max="5" width="14" style="382" customWidth="1"/>
    <col min="6" max="6" width="15.54296875" style="168" customWidth="1"/>
    <col min="7" max="7" width="17.54296875" style="168" customWidth="1"/>
    <col min="8" max="8" width="7.453125" style="382" customWidth="1"/>
    <col min="9" max="9" width="14.1796875" style="382" customWidth="1"/>
    <col min="10" max="10" width="13.54296875" style="382" customWidth="1"/>
    <col min="11" max="11" width="15.54296875" style="168" customWidth="1"/>
    <col min="12" max="12" width="16.453125" style="168" customWidth="1"/>
    <col min="13" max="13" width="0.1796875" style="382" hidden="1" customWidth="1"/>
    <col min="14" max="14" width="1.453125" style="382" customWidth="1"/>
    <col min="15" max="15" width="2.54296875" style="382" customWidth="1"/>
    <col min="16" max="16" width="4.81640625" style="382" hidden="1" customWidth="1"/>
    <col min="17" max="17" width="3.54296875" style="382" customWidth="1"/>
    <col min="18" max="18" width="0.54296875" style="382" hidden="1" customWidth="1"/>
    <col min="19" max="19" width="5.81640625" style="382" hidden="1" customWidth="1"/>
    <col min="20" max="20" width="2.81640625" style="382" customWidth="1"/>
    <col min="21" max="21" width="0.1796875" style="382" hidden="1" customWidth="1"/>
    <col min="22" max="22" width="12.81640625" style="169" customWidth="1"/>
    <col min="23" max="25" width="9.1796875" style="382"/>
    <col min="26" max="26" width="19.1796875" style="382" customWidth="1"/>
    <col min="27" max="16384" width="9.1796875" style="382"/>
  </cols>
  <sheetData>
    <row r="1" spans="1:22">
      <c r="A1" s="381"/>
      <c r="B1" s="381"/>
    </row>
    <row r="2" spans="1:22" ht="14">
      <c r="L2" s="201"/>
      <c r="Q2" s="384"/>
      <c r="R2" s="384"/>
      <c r="S2" s="384"/>
      <c r="T2" s="384"/>
    </row>
    <row r="3" spans="1:22" ht="20">
      <c r="A3" s="385" t="s">
        <v>42</v>
      </c>
      <c r="B3" s="385"/>
      <c r="C3" s="385"/>
      <c r="D3" s="386"/>
      <c r="E3" s="385"/>
      <c r="F3" s="66"/>
      <c r="G3" s="66"/>
      <c r="H3" s="385"/>
      <c r="I3" s="385"/>
      <c r="J3" s="385"/>
      <c r="K3" s="66"/>
      <c r="L3" s="66" t="s">
        <v>12</v>
      </c>
      <c r="M3" s="385"/>
      <c r="N3" s="385"/>
      <c r="O3" s="385"/>
      <c r="P3" s="385"/>
      <c r="Q3" s="385"/>
      <c r="R3" s="385"/>
      <c r="S3" s="385"/>
      <c r="T3" s="385"/>
      <c r="U3" s="385"/>
      <c r="V3" s="7"/>
    </row>
    <row r="4" spans="1:22" ht="3.75" customHeight="1"/>
    <row r="5" spans="1:22">
      <c r="A5" s="382" t="s">
        <v>522</v>
      </c>
      <c r="H5" s="387" t="s">
        <v>44</v>
      </c>
      <c r="I5" s="388">
        <f ca="1">TODAY()</f>
        <v>44826</v>
      </c>
      <c r="J5" s="388"/>
      <c r="K5" s="170"/>
      <c r="L5" s="171"/>
      <c r="M5" s="387"/>
      <c r="N5" s="387"/>
      <c r="O5" s="387"/>
      <c r="P5" s="387"/>
      <c r="Q5" s="387"/>
      <c r="R5" s="387"/>
      <c r="S5" s="387"/>
      <c r="T5" s="387"/>
      <c r="U5" s="387"/>
    </row>
    <row r="6" spans="1:22" ht="13">
      <c r="A6" s="389" t="s">
        <v>45</v>
      </c>
      <c r="B6" s="390"/>
      <c r="C6" s="391"/>
      <c r="D6" s="392"/>
      <c r="E6" s="390"/>
      <c r="F6" s="80" t="s">
        <v>46</v>
      </c>
      <c r="G6" s="73"/>
      <c r="H6" s="393" t="s">
        <v>47</v>
      </c>
      <c r="I6" s="394"/>
      <c r="J6" s="395"/>
      <c r="K6" s="80" t="s">
        <v>48</v>
      </c>
      <c r="L6" s="73"/>
      <c r="M6" s="395"/>
      <c r="N6" s="395"/>
      <c r="O6" s="389"/>
      <c r="P6" s="395"/>
      <c r="Q6" s="395"/>
      <c r="R6" s="395"/>
      <c r="S6" s="395"/>
      <c r="T6" s="390"/>
      <c r="U6" s="390"/>
      <c r="V6" s="162"/>
    </row>
    <row r="7" spans="1:22" ht="13">
      <c r="A7" s="396" t="s">
        <v>564</v>
      </c>
      <c r="C7" s="397"/>
      <c r="D7" s="398" t="s">
        <v>49</v>
      </c>
      <c r="E7" s="399"/>
      <c r="F7" s="81" t="s">
        <v>50</v>
      </c>
      <c r="G7" s="67"/>
      <c r="H7" s="400" t="s">
        <v>51</v>
      </c>
      <c r="I7" s="401"/>
      <c r="J7" s="399"/>
      <c r="K7" s="81" t="s">
        <v>52</v>
      </c>
      <c r="L7" s="67"/>
      <c r="M7" s="399"/>
      <c r="N7" s="399"/>
      <c r="O7" s="400" t="s">
        <v>53</v>
      </c>
      <c r="P7" s="399"/>
      <c r="Q7" s="399"/>
      <c r="R7" s="399"/>
      <c r="S7" s="399"/>
      <c r="T7" s="399"/>
      <c r="U7" s="399"/>
      <c r="V7" s="25"/>
    </row>
    <row r="8" spans="1:22">
      <c r="A8" s="396" t="s">
        <v>565</v>
      </c>
      <c r="C8" s="397"/>
      <c r="D8" s="402"/>
      <c r="F8" s="172"/>
      <c r="G8" s="173"/>
      <c r="H8" s="396"/>
      <c r="J8" s="391"/>
      <c r="K8" s="172"/>
      <c r="L8" s="174"/>
      <c r="N8" s="391"/>
      <c r="T8" s="403"/>
      <c r="U8" s="403"/>
      <c r="V8" s="175"/>
    </row>
    <row r="9" spans="1:22">
      <c r="A9" s="396" t="s">
        <v>566</v>
      </c>
      <c r="C9" s="397"/>
      <c r="D9" s="402" t="s">
        <v>54</v>
      </c>
      <c r="F9" s="172" t="s">
        <v>372</v>
      </c>
      <c r="G9" s="173"/>
      <c r="H9" s="396" t="s">
        <v>373</v>
      </c>
      <c r="J9" s="397"/>
      <c r="K9" s="172" t="s">
        <v>57</v>
      </c>
      <c r="L9" s="176"/>
      <c r="N9" s="397"/>
      <c r="O9" s="382" t="s">
        <v>58</v>
      </c>
      <c r="V9" s="177"/>
    </row>
    <row r="10" spans="1:22" ht="13">
      <c r="A10" s="396" t="s">
        <v>567</v>
      </c>
      <c r="C10" s="405" t="s">
        <v>568</v>
      </c>
      <c r="D10" s="402" t="s">
        <v>59</v>
      </c>
      <c r="F10" s="172"/>
      <c r="G10" s="173"/>
      <c r="H10" s="486"/>
      <c r="I10" s="487"/>
      <c r="J10" s="404"/>
      <c r="K10" s="172"/>
      <c r="L10" s="176"/>
      <c r="N10" s="397"/>
      <c r="V10" s="177"/>
    </row>
    <row r="11" spans="1:22" ht="13">
      <c r="A11" s="396" t="s">
        <v>551</v>
      </c>
      <c r="C11" s="397"/>
      <c r="D11" s="406"/>
      <c r="E11" s="407"/>
      <c r="F11" s="172" t="s">
        <v>37</v>
      </c>
      <c r="G11" s="173"/>
      <c r="H11" s="396" t="s">
        <v>273</v>
      </c>
      <c r="J11" s="397"/>
      <c r="K11" s="172" t="s">
        <v>523</v>
      </c>
      <c r="L11" s="176"/>
      <c r="N11" s="397"/>
      <c r="O11" s="382" t="s">
        <v>371</v>
      </c>
      <c r="V11" s="177"/>
    </row>
    <row r="12" spans="1:22">
      <c r="A12" s="408" t="s">
        <v>64</v>
      </c>
      <c r="C12" s="397"/>
      <c r="D12" s="402" t="s">
        <v>65</v>
      </c>
      <c r="F12" s="172"/>
      <c r="G12" s="173"/>
      <c r="H12" s="396"/>
      <c r="J12" s="397"/>
      <c r="K12" s="172"/>
      <c r="L12" s="176"/>
      <c r="N12" s="397"/>
      <c r="V12" s="177"/>
    </row>
    <row r="13" spans="1:22">
      <c r="A13" s="408"/>
      <c r="B13" s="409"/>
      <c r="C13" s="410"/>
      <c r="D13" s="402" t="s">
        <v>66</v>
      </c>
      <c r="F13" s="178"/>
      <c r="G13" s="179"/>
      <c r="H13" s="408"/>
      <c r="I13" s="409"/>
      <c r="J13" s="410"/>
      <c r="K13" s="178"/>
      <c r="L13" s="180"/>
      <c r="M13" s="409"/>
      <c r="N13" s="410"/>
      <c r="P13" s="409"/>
      <c r="Q13" s="409"/>
      <c r="R13" s="409"/>
      <c r="S13" s="409"/>
      <c r="T13" s="409"/>
      <c r="U13" s="409"/>
      <c r="V13" s="181"/>
    </row>
    <row r="14" spans="1:22">
      <c r="A14" s="411" t="s">
        <v>524</v>
      </c>
      <c r="B14" s="412" t="s">
        <v>525</v>
      </c>
      <c r="C14" s="412"/>
      <c r="D14" s="413" t="s">
        <v>526</v>
      </c>
      <c r="E14" s="414" t="s">
        <v>527</v>
      </c>
      <c r="F14" s="70" t="s">
        <v>528</v>
      </c>
      <c r="G14" s="70" t="s">
        <v>72</v>
      </c>
      <c r="H14" s="415" t="s">
        <v>529</v>
      </c>
      <c r="I14" s="415" t="s">
        <v>530</v>
      </c>
      <c r="J14" s="416" t="s">
        <v>531</v>
      </c>
      <c r="K14" s="77" t="s">
        <v>532</v>
      </c>
      <c r="L14" s="77" t="s">
        <v>533</v>
      </c>
      <c r="M14" s="417"/>
      <c r="N14" s="417" t="s">
        <v>534</v>
      </c>
      <c r="O14" s="411"/>
      <c r="P14" s="411"/>
      <c r="Q14" s="411"/>
      <c r="R14" s="411"/>
      <c r="S14" s="411"/>
      <c r="T14" s="411"/>
      <c r="U14" s="411"/>
      <c r="V14" s="43" t="s">
        <v>535</v>
      </c>
    </row>
    <row r="15" spans="1:22">
      <c r="A15" s="418"/>
      <c r="B15" s="419"/>
      <c r="C15" s="391"/>
      <c r="D15" s="420" t="s">
        <v>536</v>
      </c>
      <c r="E15" s="421" t="s">
        <v>539</v>
      </c>
      <c r="F15" s="71" t="s">
        <v>540</v>
      </c>
      <c r="G15" s="71" t="s">
        <v>540</v>
      </c>
      <c r="H15" s="414"/>
      <c r="I15" s="414"/>
      <c r="J15" s="414"/>
      <c r="K15" s="71" t="s">
        <v>541</v>
      </c>
      <c r="L15" s="78" t="s">
        <v>541</v>
      </c>
      <c r="M15" s="422"/>
      <c r="N15" s="423" t="s">
        <v>542</v>
      </c>
      <c r="O15" s="424"/>
      <c r="P15" s="424"/>
      <c r="Q15" s="424"/>
      <c r="R15" s="424"/>
      <c r="S15" s="424"/>
      <c r="T15" s="425"/>
      <c r="U15" s="425"/>
      <c r="V15" s="51" t="s">
        <v>76</v>
      </c>
    </row>
    <row r="16" spans="1:22" ht="13.25" customHeight="1">
      <c r="A16" s="426"/>
      <c r="B16" s="427" t="s">
        <v>543</v>
      </c>
      <c r="C16" s="428"/>
      <c r="D16" s="429"/>
      <c r="E16" s="426"/>
      <c r="F16" s="164"/>
      <c r="G16" s="164"/>
      <c r="H16" s="426"/>
      <c r="I16" s="426"/>
      <c r="J16" s="426"/>
      <c r="K16" s="164"/>
      <c r="L16" s="165"/>
      <c r="M16" s="430"/>
      <c r="N16" s="431"/>
      <c r="O16" s="431"/>
      <c r="P16" s="431"/>
      <c r="Q16" s="431"/>
      <c r="R16" s="431"/>
      <c r="S16" s="431"/>
      <c r="T16" s="430"/>
      <c r="U16" s="430"/>
      <c r="V16" s="166"/>
    </row>
    <row r="17" spans="1:28" ht="6.65" customHeight="1">
      <c r="A17" s="426"/>
      <c r="B17" s="432"/>
      <c r="C17" s="431"/>
      <c r="D17" s="429"/>
      <c r="E17" s="426"/>
      <c r="F17" s="164"/>
      <c r="G17" s="164"/>
      <c r="H17" s="433"/>
      <c r="I17" s="433"/>
      <c r="J17" s="433"/>
      <c r="K17" s="106"/>
      <c r="L17" s="120"/>
      <c r="M17" s="434"/>
      <c r="N17" s="435"/>
      <c r="O17" s="435"/>
      <c r="P17" s="435"/>
      <c r="Q17" s="435"/>
      <c r="R17" s="435"/>
      <c r="S17" s="435"/>
      <c r="T17" s="434"/>
      <c r="U17" s="434"/>
      <c r="V17" s="123"/>
    </row>
    <row r="18" spans="1:28" s="464" customFormat="1" ht="19.25" customHeight="1">
      <c r="A18" s="475"/>
      <c r="B18" s="474"/>
      <c r="C18" s="260" t="str">
        <f>IF(D18="","",VLOOKUP(B18,Data!$B$5:$L$503,2,FALSE))</f>
        <v/>
      </c>
      <c r="D18" s="473"/>
      <c r="E18" s="472"/>
      <c r="F18" s="323" t="str">
        <f>IF(D18="","",VLOOKUP(B18,Data!$B$5:$L$503,11,FALSE))</f>
        <v/>
      </c>
      <c r="G18" s="324" t="str">
        <f t="shared" ref="G18:G41" si="0">IF(D18&gt;0,D18*F18,"-")</f>
        <v>-</v>
      </c>
      <c r="H18" s="325" t="str">
        <f>IF(D18="","",VLOOKUP(B18,Data!$B$5:$D$503,3,FALSE))</f>
        <v/>
      </c>
      <c r="I18" s="325" t="str">
        <f>IF(D18="","",VLOOKUP(B18,Data!$B$5:$M$503,12,FALSE))</f>
        <v/>
      </c>
      <c r="J18" s="326"/>
      <c r="K18" s="323" t="str">
        <f>IF(D18="","",VLOOKUP(B18,Data!$B$5:$E$503,4,FALSE)*D18)</f>
        <v/>
      </c>
      <c r="L18" s="323" t="str">
        <f>IF(D18="","",VLOOKUP(B18,Data!$B$5:$F$503,5,FALSE)*D18)</f>
        <v/>
      </c>
      <c r="M18" s="327" t="e">
        <f>IF(A18=Data!A291,Data!F291,(IF(A18=Data!A293,Data!F293,(IF(A18=Data!A295,Data!F295,(IF(A18=Data!#REF!,Data!#REF!,(IF(A18=Data!A300,Data!F300,(IF(A18=Data!#REF!,Data!#REF!,(IF(A18=Data!#REF!,Data!#REF!,(IF(A18=Data!#REF!,Data!#REF!,Data!#REF!)))))))))))))))&amp;IF(A18=Data!A367,Data!F367,(IF(A18=Data!#REF!,Data!#REF!,(IF(A18=Data!#REF!,Data!#REF!,(IF(A18=Data!#REF!,Data!#REF!,(IF(A18=Data!#REF!,Data!#REF!,(IF(A18=Data!#REF!,Data!F1107,(IF(A18=Data!#REF!,Data!#REF!,(IF(A18=Data!#REF!,Data!#REF!,Data!#REF!)))))))))))))))&amp;IF(A18=Data!#REF!,Data!#REF!,(IF(A18=Data!#REF!,Data!#REF!,(IF(A18=Data!#REF!,Data!#REF!,(IF(A18=Data!#REF!,Data!#REF!,(IF(A18=Data!#REF!,Data!#REF!,Data!#REF!)))))))))</f>
        <v>#REF!</v>
      </c>
      <c r="N18" s="328"/>
      <c r="O18" s="329"/>
      <c r="P18" s="330" t="e">
        <f>IF(A18=Data!A291,Data!G291,(IF(A18=Data!A293,Data!G293,(IF(A18=Data!A295,Data!G295,(IF(A18=Data!#REF!,Data!#REF!,(IF(A18=Data!A300,Data!G300,(IF(A18=Data!#REF!,Data!#REF!,(IF(A18=Data!#REF!,Data!#REF!,(IF(A18=Data!#REF!,Data!#REF!,Data!#REF!)))))))))))))))&amp;IF(A18=Data!A367,Data!G367,(IF(A18=Data!#REF!,Data!#REF!,(IF(A18=Data!#REF!,Data!#REF!,(IF(A18=Data!#REF!,Data!#REF!,(IF(A18=Data!#REF!,Data!#REF!,(IF(A18=Data!#REF!,Data!G1107,(IF(A18=Data!#REF!,Data!#REF!,(IF(A18=Data!#REF!,Data!#REF!,Data!#REF!)))))))))))))))&amp;IF(A18=Data!#REF!,Data!#REF!,(IF(A18=Data!#REF!,Data!#REF!,(IF(A18=Data!#REF!,Data!#REF!,(IF(A18=Data!#REF!,Data!#REF!,(IF(A18=Data!#REF!,Data!#REF!,Data!#REF!)))))))))</f>
        <v>#REF!</v>
      </c>
      <c r="Q18" s="329"/>
      <c r="R18" s="329"/>
      <c r="S18" s="330" t="e">
        <f>IF(A18=Data!A291,Data!H291,(IF(A18=Data!A293,Data!H293,(IF(A18=Data!A295,Data!H295,(IF(A18=Data!#REF!,Data!#REF!,(IF(A18=Data!A300,Data!H300,(IF(A18=Data!#REF!,Data!#REF!,(IF(A18=Data!#REF!,Data!#REF!,(IF(A18=Data!#REF!,Data!#REF!,Data!#REF!)))))))))))))))&amp;IF(A18=Data!A367,Data!H367,(IF(A18=Data!#REF!,Data!#REF!,(IF(A18=Data!#REF!,Data!#REF!,(IF(A18=Data!#REF!,Data!#REF!,(IF(A18=Data!#REF!,Data!#REF!,(IF(A18=Data!#REF!,Data!H1107,(IF(A18=Data!#REF!,Data!#REF!,(IF(A18=Data!#REF!,Data!#REF!,Data!#REF!)))))))))))))))&amp;IF(A18=Data!#REF!,Data!#REF!,(IF(A18=Data!#REF!,Data!#REF!,(IF(A18=Data!#REF!,Data!#REF!,(IF(A18=Data!#REF!,Data!#REF!,(IF(A18=Data!#REF!,Data!#REF!,Data!#REF!)))))))))</f>
        <v>#REF!</v>
      </c>
      <c r="T18" s="331"/>
      <c r="U18" s="330" t="e">
        <f>IF(A18=Data!A291,Data!I291,(IF(A18=Data!A293,Data!I293,(IF(A18=Data!A295,Data!I295,(IF(A18=Data!#REF!,Data!#REF!,(IF(A18=Data!A300,Data!I300,(IF(A18=Data!#REF!,Data!#REF!,(IF(A18=Data!#REF!,Data!#REF!,(IF(A18=Data!#REF!,Data!#REF!,Data!#REF!)))))))))))))))&amp;IF(A18=Data!A367,Data!I367,(IF(A18=Data!#REF!,Data!#REF!,(IF(A18=Data!#REF!,Data!#REF!,(IF(A18=Data!#REF!,Data!#REF!,(IF(A18=Data!#REF!,Data!#REF!,(IF(A18=Data!#REF!,Data!I1107,(IF(A18=Data!#REF!,Data!#REF!,(IF(A18=Data!#REF!,Data!#REF!,Data!#REF!)))))))))))))))&amp;IF(A18=Data!#REF!,Data!#REF!,(IF(A18=Data!#REF!,Data!#REF!,(IF(A18=Data!#REF!,Data!#REF!,(IF(A18=Data!#REF!,Data!#REF!,(IF(A18=Data!#REF!,Data!#REF!,Data!#REF!)))))))))</f>
        <v>#REF!</v>
      </c>
      <c r="V18" s="332" t="str">
        <f>IF(D18="","",VLOOKUP(B18,Data!$B$5:$J$503,9,FALSE)*D18)</f>
        <v/>
      </c>
      <c r="X18" s="382"/>
      <c r="Y18" s="382"/>
      <c r="Z18" s="382"/>
      <c r="AA18" s="382"/>
      <c r="AB18" s="382"/>
    </row>
    <row r="19" spans="1:28" s="464" customFormat="1" ht="19.25" customHeight="1">
      <c r="A19" s="472"/>
      <c r="B19" s="471" t="s">
        <v>936</v>
      </c>
      <c r="C19" s="260" t="str">
        <f>IF(D19="","",VLOOKUP(B19,Data!$B$5:$L$503,2,FALSE))</f>
        <v/>
      </c>
      <c r="D19" s="470"/>
      <c r="E19" s="469"/>
      <c r="F19" s="323" t="str">
        <f>IF(D19="","",VLOOKUP(B19,Data!$B$5:$L$503,11,FALSE))</f>
        <v/>
      </c>
      <c r="G19" s="324" t="str">
        <f t="shared" si="0"/>
        <v>-</v>
      </c>
      <c r="H19" s="325" t="str">
        <f>IF(D19="","",VLOOKUP(B19,Data!$B$5:$D$503,3,FALSE))</f>
        <v/>
      </c>
      <c r="I19" s="325" t="str">
        <f>IF(D19="","",VLOOKUP(B19,Data!$B$5:$M$503,12,FALSE))</f>
        <v/>
      </c>
      <c r="J19" s="226"/>
      <c r="K19" s="323" t="str">
        <f>IF(D19="","",VLOOKUP(B19,Data!$B$5:$E$503,4,FALSE)*D19)</f>
        <v/>
      </c>
      <c r="L19" s="323" t="str">
        <f>IF(D19="","",VLOOKUP(B19,Data!$B$5:$F$503,5,FALSE)*D19)</f>
        <v/>
      </c>
      <c r="M19" s="227"/>
      <c r="N19" s="294"/>
      <c r="O19" s="295"/>
      <c r="P19" s="228"/>
      <c r="Q19" s="295"/>
      <c r="R19" s="295"/>
      <c r="S19" s="228"/>
      <c r="T19" s="296"/>
      <c r="U19" s="228"/>
      <c r="V19" s="332" t="str">
        <f>IF(D19="","",VLOOKUP(B19,Data!$B$5:$J$503,9,FALSE)*D19)</f>
        <v/>
      </c>
      <c r="X19" s="382"/>
      <c r="Y19" s="382"/>
      <c r="Z19" s="382"/>
      <c r="AA19" s="382"/>
      <c r="AB19" s="382"/>
    </row>
    <row r="20" spans="1:28" s="464" customFormat="1" ht="19.25" customHeight="1">
      <c r="A20" s="472">
        <v>1</v>
      </c>
      <c r="B20" s="370" t="s">
        <v>359</v>
      </c>
      <c r="C20" s="260" t="str">
        <f>IF(D20="","",VLOOKUP(B20,Data!$B$5:$L$503,2,FALSE))</f>
        <v>ZU05460</v>
      </c>
      <c r="D20" s="476">
        <v>2</v>
      </c>
      <c r="E20" s="469" t="s">
        <v>544</v>
      </c>
      <c r="F20" s="323">
        <f>IF(D20="","",VLOOKUP(B20,Data!$B$5:$L$503,11,FALSE))</f>
        <v>5913.05</v>
      </c>
      <c r="G20" s="324">
        <f t="shared" si="0"/>
        <v>11826.1</v>
      </c>
      <c r="H20" s="325" t="str">
        <f>IF(D20="","",VLOOKUP(B20,Data!$B$5:$D$503,3,FALSE))</f>
        <v>C/T</v>
      </c>
      <c r="I20" s="325" t="str">
        <f>IF(D20="","",VLOOKUP(B20,Data!$B$5:$M$503,12,FALSE))</f>
        <v>Indonesia</v>
      </c>
      <c r="J20" s="354" t="s">
        <v>935</v>
      </c>
      <c r="K20" s="323">
        <f>IF(D20="","",VLOOKUP(B20,Data!$B$5:$E$503,4,FALSE)*D20)</f>
        <v>676</v>
      </c>
      <c r="L20" s="323">
        <f>IF(D20="","",VLOOKUP(B20,Data!$B$5:$F$503,5,FALSE)*D20)</f>
        <v>594</v>
      </c>
      <c r="M20" s="355"/>
      <c r="N20" s="356"/>
      <c r="O20" s="357"/>
      <c r="P20" s="358"/>
      <c r="Q20" s="357"/>
      <c r="R20" s="357"/>
      <c r="S20" s="358"/>
      <c r="T20" s="359"/>
      <c r="U20" s="358"/>
      <c r="V20" s="332">
        <f>IF(D20="","",VLOOKUP(B20,Data!$B$5:$J$503,9,FALSE)*D20)</f>
        <v>3.6120000000000001</v>
      </c>
      <c r="X20" s="382"/>
      <c r="Y20" s="382"/>
      <c r="Z20" s="382"/>
      <c r="AA20" s="382"/>
      <c r="AB20" s="382"/>
    </row>
    <row r="21" spans="1:28" s="464" customFormat="1" ht="19.25" customHeight="1">
      <c r="A21" s="472">
        <v>2</v>
      </c>
      <c r="B21" s="370" t="s">
        <v>425</v>
      </c>
      <c r="C21" s="260" t="str">
        <f>IF(D21="","",VLOOKUP(B21,Data!$B$5:$L$503,2,FALSE))</f>
        <v>ZU62650</v>
      </c>
      <c r="D21" s="476">
        <v>18</v>
      </c>
      <c r="E21" s="465"/>
      <c r="F21" s="323">
        <f>IF(D21="","",VLOOKUP(B21,Data!$B$5:$L$503,11,FALSE))</f>
        <v>6876.72</v>
      </c>
      <c r="G21" s="324">
        <f t="shared" si="0"/>
        <v>123780.96</v>
      </c>
      <c r="H21" s="325" t="str">
        <f>IF(D21="","",VLOOKUP(B21,Data!$B$5:$D$503,3,FALSE))</f>
        <v>C/T</v>
      </c>
      <c r="I21" s="325" t="str">
        <f>IF(D21="","",VLOOKUP(B21,Data!$B$5:$M$503,12,FALSE))</f>
        <v>Indonesia</v>
      </c>
      <c r="J21" s="354" t="s">
        <v>935</v>
      </c>
      <c r="K21" s="323">
        <f>IF(D21="","",VLOOKUP(B21,Data!$B$5:$E$503,4,FALSE)*D21)</f>
        <v>6084</v>
      </c>
      <c r="L21" s="323">
        <f>IF(D21="","",VLOOKUP(B21,Data!$B$5:$F$503,5,FALSE)*D21)</f>
        <v>5472</v>
      </c>
      <c r="M21" s="355"/>
      <c r="N21" s="356"/>
      <c r="O21" s="357"/>
      <c r="P21" s="358"/>
      <c r="Q21" s="357"/>
      <c r="R21" s="357"/>
      <c r="S21" s="358"/>
      <c r="T21" s="359"/>
      <c r="U21" s="358"/>
      <c r="V21" s="332">
        <f>IF(D21="","",VLOOKUP(B21,Data!$B$5:$J$503,9,FALSE)*D21)</f>
        <v>32.508000000000003</v>
      </c>
      <c r="X21" s="382"/>
      <c r="Y21" s="382"/>
      <c r="Z21" s="382"/>
      <c r="AA21" s="382"/>
      <c r="AB21" s="382"/>
    </row>
    <row r="22" spans="1:28" s="464" customFormat="1" ht="19.25" customHeight="1">
      <c r="A22" s="472">
        <v>3</v>
      </c>
      <c r="B22" s="370" t="s">
        <v>319</v>
      </c>
      <c r="C22" s="260" t="str">
        <f>IF(D22="","",VLOOKUP(B22,Data!$B$5:$L$503,2,FALSE))</f>
        <v>ZV78220</v>
      </c>
      <c r="D22" s="476">
        <v>1</v>
      </c>
      <c r="E22" s="465" t="s">
        <v>928</v>
      </c>
      <c r="F22" s="323">
        <f>IF(D22="","",VLOOKUP(B22,Data!$B$5:$L$503,11,FALSE))</f>
        <v>7364.57</v>
      </c>
      <c r="G22" s="324">
        <f t="shared" si="0"/>
        <v>7364.57</v>
      </c>
      <c r="H22" s="325" t="str">
        <f>IF(D22="","",VLOOKUP(B22,Data!$B$5:$D$503,3,FALSE))</f>
        <v>C/T</v>
      </c>
      <c r="I22" s="325" t="str">
        <f>IF(D22="","",VLOOKUP(B22,Data!$B$5:$M$503,12,FALSE))</f>
        <v>Indonesia</v>
      </c>
      <c r="J22" s="354" t="s">
        <v>935</v>
      </c>
      <c r="K22" s="323">
        <f>IF(D22="","",VLOOKUP(B22,Data!$B$5:$E$503,4,FALSE)*D22)</f>
        <v>345</v>
      </c>
      <c r="L22" s="323">
        <f>IF(D22="","",VLOOKUP(B22,Data!$B$5:$F$503,5,FALSE)*D22)</f>
        <v>304</v>
      </c>
      <c r="M22" s="355"/>
      <c r="N22" s="356"/>
      <c r="O22" s="357"/>
      <c r="P22" s="358"/>
      <c r="Q22" s="357"/>
      <c r="R22" s="357"/>
      <c r="S22" s="358"/>
      <c r="T22" s="359"/>
      <c r="U22" s="358"/>
      <c r="V22" s="332">
        <f>IF(D22="","",VLOOKUP(B22,Data!$B$5:$J$503,9,FALSE)*D22)</f>
        <v>1.806</v>
      </c>
      <c r="X22" s="382"/>
      <c r="Y22" s="382"/>
      <c r="Z22" s="382"/>
      <c r="AA22" s="382"/>
      <c r="AB22" s="382"/>
    </row>
    <row r="23" spans="1:28" s="464" customFormat="1" ht="19.25" customHeight="1">
      <c r="A23" s="472">
        <v>4</v>
      </c>
      <c r="B23" s="370" t="s">
        <v>387</v>
      </c>
      <c r="C23" s="260" t="str">
        <f>IF(D23="","",VLOOKUP(B23,Data!$B$5:$L$503,2,FALSE))</f>
        <v>WQ78270</v>
      </c>
      <c r="D23" s="482">
        <v>1</v>
      </c>
      <c r="E23" s="465"/>
      <c r="F23" s="323">
        <f>IF(D23="","",VLOOKUP(B23,Data!$B$5:$L$503,11,FALSE))</f>
        <v>5429.44</v>
      </c>
      <c r="G23" s="324">
        <f t="shared" si="0"/>
        <v>5429.44</v>
      </c>
      <c r="H23" s="325" t="str">
        <f>IF(D23="","",VLOOKUP(B23,Data!$B$5:$D$503,3,FALSE))</f>
        <v>C/T</v>
      </c>
      <c r="I23" s="325" t="str">
        <f>IF(D23="","",VLOOKUP(B23,Data!$B$5:$M$503,12,FALSE))</f>
        <v>Indonesia</v>
      </c>
      <c r="J23" s="354" t="s">
        <v>935</v>
      </c>
      <c r="K23" s="323">
        <f>IF(D23="","",VLOOKUP(B23,Data!$B$5:$E$503,4,FALSE)*D23)</f>
        <v>305</v>
      </c>
      <c r="L23" s="323">
        <f>IF(D23="","",VLOOKUP(B23,Data!$B$5:$F$503,5,FALSE)*D23)</f>
        <v>269</v>
      </c>
      <c r="M23" s="355"/>
      <c r="N23" s="356"/>
      <c r="O23" s="357"/>
      <c r="P23" s="358"/>
      <c r="Q23" s="357"/>
      <c r="R23" s="357"/>
      <c r="S23" s="358"/>
      <c r="T23" s="359"/>
      <c r="U23" s="358"/>
      <c r="V23" s="332">
        <f>IF(D23="","",VLOOKUP(B23,Data!$B$5:$J$503,9,FALSE)*D23)</f>
        <v>1.534</v>
      </c>
      <c r="X23" s="382"/>
      <c r="Y23" s="382"/>
      <c r="Z23" s="382"/>
      <c r="AA23" s="382"/>
      <c r="AB23" s="382"/>
    </row>
    <row r="24" spans="1:28" s="464" customFormat="1" ht="19.25" customHeight="1">
      <c r="A24" s="472">
        <v>5</v>
      </c>
      <c r="B24" s="370" t="s">
        <v>370</v>
      </c>
      <c r="C24" s="260" t="str">
        <f>IF(D24="","",VLOOKUP(B24,Data!$B$5:$L$503,2,FALSE))</f>
        <v>WQ78290</v>
      </c>
      <c r="D24" s="482">
        <v>33</v>
      </c>
      <c r="E24" s="468" t="s">
        <v>931</v>
      </c>
      <c r="F24" s="323">
        <f>IF(D24="","",VLOOKUP(B24,Data!$B$5:$L$503,11,FALSE))</f>
        <v>4283.7299999999996</v>
      </c>
      <c r="G24" s="324">
        <f t="shared" si="0"/>
        <v>141363.09</v>
      </c>
      <c r="H24" s="325" t="str">
        <f>IF(D24="","",VLOOKUP(B24,Data!$B$5:$D$503,3,FALSE))</f>
        <v>C/T</v>
      </c>
      <c r="I24" s="325" t="str">
        <f>IF(D24="","",VLOOKUP(B24,Data!$B$5:$M$503,12,FALSE))</f>
        <v>Indonesia</v>
      </c>
      <c r="J24" s="354" t="s">
        <v>935</v>
      </c>
      <c r="K24" s="323">
        <f>IF(D24="","",VLOOKUP(B24,Data!$B$5:$E$503,4,FALSE)*D24)</f>
        <v>10065</v>
      </c>
      <c r="L24" s="323">
        <f>IF(D24="","",VLOOKUP(B24,Data!$B$5:$F$503,5,FALSE)*D24)</f>
        <v>8877</v>
      </c>
      <c r="M24" s="355"/>
      <c r="N24" s="356"/>
      <c r="O24" s="357"/>
      <c r="P24" s="358"/>
      <c r="Q24" s="357"/>
      <c r="R24" s="357"/>
      <c r="S24" s="358"/>
      <c r="T24" s="359"/>
      <c r="U24" s="358"/>
      <c r="V24" s="332">
        <f>IF(D24="","",VLOOKUP(B24,Data!$B$5:$J$503,9,FALSE)*D24)</f>
        <v>50.622</v>
      </c>
      <c r="X24" s="382"/>
      <c r="Y24" s="382"/>
      <c r="Z24" s="382"/>
      <c r="AA24" s="382"/>
      <c r="AB24" s="382"/>
    </row>
    <row r="25" spans="1:28" s="464" customFormat="1" ht="19.25" customHeight="1">
      <c r="A25" s="472">
        <v>6</v>
      </c>
      <c r="B25" s="370" t="s">
        <v>381</v>
      </c>
      <c r="C25" s="260" t="str">
        <f>IF(D25="","",VLOOKUP(B25,Data!$B$5:$L$503,2,FALSE))</f>
        <v>WQ78280</v>
      </c>
      <c r="D25" s="482">
        <v>1</v>
      </c>
      <c r="E25" s="468"/>
      <c r="F25" s="323">
        <f>IF(D25="","",VLOOKUP(B25,Data!$B$5:$L$503,11,FALSE))</f>
        <v>5431.9</v>
      </c>
      <c r="G25" s="324">
        <f t="shared" si="0"/>
        <v>5431.9</v>
      </c>
      <c r="H25" s="325" t="str">
        <f>IF(D25="","",VLOOKUP(B25,Data!$B$5:$D$503,3,FALSE))</f>
        <v>C/T</v>
      </c>
      <c r="I25" s="325" t="str">
        <f>IF(D25="","",VLOOKUP(B25,Data!$B$5:$M$503,12,FALSE))</f>
        <v>Indonesia</v>
      </c>
      <c r="J25" s="354" t="s">
        <v>935</v>
      </c>
      <c r="K25" s="323">
        <f>IF(D25="","",VLOOKUP(B25,Data!$B$5:$E$503,4,FALSE)*D25)</f>
        <v>305</v>
      </c>
      <c r="L25" s="323">
        <f>IF(D25="","",VLOOKUP(B25,Data!$B$5:$F$503,5,FALSE)*D25)</f>
        <v>269</v>
      </c>
      <c r="M25" s="355"/>
      <c r="N25" s="356"/>
      <c r="O25" s="357"/>
      <c r="P25" s="358"/>
      <c r="Q25" s="357"/>
      <c r="R25" s="357"/>
      <c r="S25" s="358"/>
      <c r="T25" s="359"/>
      <c r="U25" s="358"/>
      <c r="V25" s="332">
        <f>IF(D25="","",VLOOKUP(B25,Data!$B$5:$J$503,9,FALSE)*D25)</f>
        <v>1.534</v>
      </c>
      <c r="X25" s="382"/>
      <c r="Y25" s="382"/>
      <c r="Z25" s="382"/>
      <c r="AA25" s="382"/>
      <c r="AB25" s="382"/>
    </row>
    <row r="26" spans="1:28" s="464" customFormat="1" ht="19.25" customHeight="1">
      <c r="A26" s="472">
        <v>7</v>
      </c>
      <c r="B26" s="370" t="s">
        <v>750</v>
      </c>
      <c r="C26" s="260" t="str">
        <f>IF(D26="","",VLOOKUP(B26,Data!$B$5:$L$503,2,FALSE))</f>
        <v>VAC9590</v>
      </c>
      <c r="D26" s="482">
        <v>5</v>
      </c>
      <c r="E26" s="465"/>
      <c r="F26" s="323">
        <f>IF(D26="","",VLOOKUP(B26,Data!$B$5:$L$503,11,FALSE))</f>
        <v>5076.5600000000004</v>
      </c>
      <c r="G26" s="324">
        <f t="shared" si="0"/>
        <v>25382.800000000003</v>
      </c>
      <c r="H26" s="325" t="str">
        <f>IF(D26="","",VLOOKUP(B26,Data!$B$5:$D$503,3,FALSE))</f>
        <v>C/T</v>
      </c>
      <c r="I26" s="325" t="str">
        <f>IF(D26="","",VLOOKUP(B26,Data!$B$5:$M$503,12,FALSE))</f>
        <v>Indonesia</v>
      </c>
      <c r="J26" s="354" t="s">
        <v>935</v>
      </c>
      <c r="K26" s="323">
        <f>IF(D26="","",VLOOKUP(B26,Data!$B$5:$E$503,4,FALSE)*D26)</f>
        <v>1550</v>
      </c>
      <c r="L26" s="323">
        <f>IF(D26="","",VLOOKUP(B26,Data!$B$5:$F$503,5,FALSE)*D26)</f>
        <v>1370</v>
      </c>
      <c r="M26" s="355"/>
      <c r="N26" s="356"/>
      <c r="O26" s="357"/>
      <c r="P26" s="358"/>
      <c r="Q26" s="357"/>
      <c r="R26" s="357"/>
      <c r="S26" s="358"/>
      <c r="T26" s="359"/>
      <c r="U26" s="358"/>
      <c r="V26" s="332">
        <f>IF(D26="","",VLOOKUP(B26,Data!$B$5:$J$503,9,FALSE)*D26)</f>
        <v>7.67</v>
      </c>
      <c r="X26" s="382"/>
      <c r="Y26" s="382"/>
      <c r="Z26" s="382"/>
      <c r="AA26" s="382"/>
      <c r="AB26" s="382"/>
    </row>
    <row r="27" spans="1:28" s="464" customFormat="1" ht="19.25" customHeight="1">
      <c r="A27" s="472">
        <v>8</v>
      </c>
      <c r="B27" s="370" t="s">
        <v>391</v>
      </c>
      <c r="C27" s="260" t="str">
        <f>IF(D27="","",VLOOKUP(B27,Data!$B$5:$L$503,2,FALSE))</f>
        <v>WQ78310</v>
      </c>
      <c r="D27" s="482">
        <v>3</v>
      </c>
      <c r="E27" s="483">
        <f>SUM(D23:D27)-28</f>
        <v>15</v>
      </c>
      <c r="F27" s="323">
        <f>IF(D27="","",VLOOKUP(B27,Data!$B$5:$L$503,11,FALSE))</f>
        <v>6409.6</v>
      </c>
      <c r="G27" s="324">
        <f t="shared" si="0"/>
        <v>19228.800000000003</v>
      </c>
      <c r="H27" s="325" t="str">
        <f>IF(D27="","",VLOOKUP(B27,Data!$B$5:$D$503,3,FALSE))</f>
        <v>C/T</v>
      </c>
      <c r="I27" s="325" t="str">
        <f>IF(D27="","",VLOOKUP(B27,Data!$B$5:$M$503,12,FALSE))</f>
        <v>Indonesia</v>
      </c>
      <c r="J27" s="354" t="s">
        <v>935</v>
      </c>
      <c r="K27" s="323">
        <f>IF(D27="","",VLOOKUP(B27,Data!$B$5:$E$503,4,FALSE)*D27)</f>
        <v>951</v>
      </c>
      <c r="L27" s="323">
        <f>IF(D27="","",VLOOKUP(B27,Data!$B$5:$F$503,5,FALSE)*D27)</f>
        <v>837</v>
      </c>
      <c r="M27" s="355"/>
      <c r="N27" s="356"/>
      <c r="O27" s="357"/>
      <c r="P27" s="358"/>
      <c r="Q27" s="357"/>
      <c r="R27" s="357"/>
      <c r="S27" s="358"/>
      <c r="T27" s="359"/>
      <c r="U27" s="358"/>
      <c r="V27" s="332">
        <f>IF(D27="","",VLOOKUP(B27,Data!$B$5:$J$503,9,FALSE)*D27)</f>
        <v>5.4180000000000001</v>
      </c>
      <c r="X27" s="382"/>
      <c r="Y27" s="382"/>
      <c r="Z27" s="382"/>
      <c r="AA27" s="382"/>
      <c r="AB27" s="382"/>
    </row>
    <row r="28" spans="1:28" s="464" customFormat="1" ht="19.25" customHeight="1">
      <c r="A28" s="472">
        <v>9</v>
      </c>
      <c r="B28" s="370" t="s">
        <v>346</v>
      </c>
      <c r="C28" s="260" t="str">
        <f>IF(D28="","",VLOOKUP(B28,Data!$B$5:$L$503,2,FALSE))</f>
        <v>ZE62400</v>
      </c>
      <c r="D28" s="484">
        <v>12</v>
      </c>
      <c r="E28" s="465"/>
      <c r="F28" s="323">
        <f>IF(D28="","",VLOOKUP(B28,Data!$B$5:$L$503,11,FALSE))</f>
        <v>1704.47</v>
      </c>
      <c r="G28" s="324">
        <f t="shared" si="0"/>
        <v>20453.64</v>
      </c>
      <c r="H28" s="325" t="str">
        <f>IF(D28="","",VLOOKUP(B28,Data!$B$5:$D$503,3,FALSE))</f>
        <v>C/T</v>
      </c>
      <c r="I28" s="325" t="str">
        <f>IF(D28="","",VLOOKUP(B28,Data!$B$5:$M$503,12,FALSE))</f>
        <v>Indonesia</v>
      </c>
      <c r="J28" s="354" t="s">
        <v>935</v>
      </c>
      <c r="K28" s="323">
        <f>IF(D28="","",VLOOKUP(B28,Data!$B$5:$E$503,4,FALSE)*D28)</f>
        <v>2412</v>
      </c>
      <c r="L28" s="323">
        <f>IF(D28="","",VLOOKUP(B28,Data!$B$5:$F$503,5,FALSE)*D28)</f>
        <v>2172</v>
      </c>
      <c r="M28" s="355"/>
      <c r="N28" s="356"/>
      <c r="O28" s="357"/>
      <c r="P28" s="358"/>
      <c r="Q28" s="357"/>
      <c r="R28" s="357"/>
      <c r="S28" s="358"/>
      <c r="T28" s="359"/>
      <c r="U28" s="358"/>
      <c r="V28" s="332">
        <f>IF(D28="","",VLOOKUP(B28,Data!$B$5:$J$503,9,FALSE)*D28)</f>
        <v>13.799999999999999</v>
      </c>
      <c r="X28" s="382"/>
      <c r="Y28" s="382"/>
      <c r="Z28" s="382"/>
      <c r="AA28" s="382"/>
      <c r="AB28" s="382"/>
    </row>
    <row r="29" spans="1:28" s="464" customFormat="1" ht="19.25" customHeight="1">
      <c r="A29" s="472">
        <v>10</v>
      </c>
      <c r="B29" s="370" t="s">
        <v>745</v>
      </c>
      <c r="C29" s="260" t="str">
        <f>IF(D29="","",VLOOKUP(B29,Data!$B$5:$L$503,2,FALSE))</f>
        <v>VAC9530</v>
      </c>
      <c r="D29" s="484">
        <v>2</v>
      </c>
      <c r="E29" s="465"/>
      <c r="F29" s="323">
        <f>IF(D29="","",VLOOKUP(B29,Data!$B$5:$L$503,11,FALSE))</f>
        <v>2053.67</v>
      </c>
      <c r="G29" s="324">
        <f t="shared" si="0"/>
        <v>4107.34</v>
      </c>
      <c r="H29" s="325" t="str">
        <f>IF(D29="","",VLOOKUP(B29,Data!$B$5:$D$503,3,FALSE))</f>
        <v>C/T</v>
      </c>
      <c r="I29" s="325" t="str">
        <f>IF(D29="","",VLOOKUP(B29,Data!$B$5:$M$503,12,FALSE))</f>
        <v>Indonesia</v>
      </c>
      <c r="J29" s="354" t="s">
        <v>935</v>
      </c>
      <c r="K29" s="323">
        <f>IF(D29="","",VLOOKUP(B29,Data!$B$5:$E$503,4,FALSE)*D29)</f>
        <v>408</v>
      </c>
      <c r="L29" s="323">
        <f>IF(D29="","",VLOOKUP(B29,Data!$B$5:$F$503,5,FALSE)*D29)</f>
        <v>368</v>
      </c>
      <c r="M29" s="355"/>
      <c r="N29" s="356"/>
      <c r="O29" s="357"/>
      <c r="P29" s="358"/>
      <c r="Q29" s="357"/>
      <c r="R29" s="357"/>
      <c r="S29" s="358"/>
      <c r="T29" s="359"/>
      <c r="U29" s="358"/>
      <c r="V29" s="332">
        <f>IF(D29="","",VLOOKUP(B29,Data!$B$5:$J$503,9,FALSE)*D29)</f>
        <v>2.258</v>
      </c>
      <c r="X29" s="382"/>
      <c r="Y29" s="382"/>
      <c r="Z29" s="382"/>
      <c r="AA29" s="382"/>
      <c r="AB29" s="382"/>
    </row>
    <row r="30" spans="1:28" s="464" customFormat="1" ht="19.25" customHeight="1">
      <c r="A30" s="472">
        <v>11</v>
      </c>
      <c r="B30" s="370" t="s">
        <v>362</v>
      </c>
      <c r="C30" s="260" t="str">
        <f>IF(D30="","",VLOOKUP(B30,Data!$B$5:$L$503,2,FALSE))</f>
        <v>ZF71250</v>
      </c>
      <c r="D30" s="484">
        <v>5</v>
      </c>
      <c r="E30" s="465"/>
      <c r="F30" s="323">
        <f>IF(D30="","",VLOOKUP(B30,Data!$B$5:$L$503,11,FALSE))</f>
        <v>1991.71</v>
      </c>
      <c r="G30" s="324">
        <f t="shared" si="0"/>
        <v>9958.5499999999993</v>
      </c>
      <c r="H30" s="325" t="str">
        <f>IF(D30="","",VLOOKUP(B30,Data!$B$5:$D$503,3,FALSE))</f>
        <v>C/T</v>
      </c>
      <c r="I30" s="325" t="str">
        <f>IF(D30="","",VLOOKUP(B30,Data!$B$5:$M$503,12,FALSE))</f>
        <v>Indonesia</v>
      </c>
      <c r="J30" s="354" t="s">
        <v>935</v>
      </c>
      <c r="K30" s="323">
        <f>IF(D30="","",VLOOKUP(B30,Data!$B$5:$E$503,4,FALSE)*D30)</f>
        <v>1100</v>
      </c>
      <c r="L30" s="323">
        <f>IF(D30="","",VLOOKUP(B30,Data!$B$5:$F$503,5,FALSE)*D30)</f>
        <v>995</v>
      </c>
      <c r="M30" s="355"/>
      <c r="N30" s="356"/>
      <c r="O30" s="357"/>
      <c r="P30" s="358"/>
      <c r="Q30" s="357"/>
      <c r="R30" s="357"/>
      <c r="S30" s="358"/>
      <c r="T30" s="359"/>
      <c r="U30" s="358"/>
      <c r="V30" s="332">
        <f>IF(D30="","",VLOOKUP(B30,Data!$B$5:$J$503,9,FALSE)*D30)</f>
        <v>5.9250000000000007</v>
      </c>
      <c r="X30" s="382"/>
      <c r="Y30" s="382"/>
      <c r="Z30" s="382"/>
      <c r="AA30" s="382"/>
      <c r="AB30" s="382"/>
    </row>
    <row r="31" spans="1:28" s="464" customFormat="1" ht="19.25" customHeight="1">
      <c r="A31" s="472">
        <v>12</v>
      </c>
      <c r="B31" s="370" t="s">
        <v>746</v>
      </c>
      <c r="C31" s="260" t="str">
        <f>IF(D31="","",VLOOKUP(B31,Data!$B$5:$L$503,2,FALSE))</f>
        <v>VAC9540</v>
      </c>
      <c r="D31" s="484">
        <v>4</v>
      </c>
      <c r="E31" s="465"/>
      <c r="F31" s="323">
        <f>IF(D31="","",VLOOKUP(B31,Data!$B$5:$L$503,11,FALSE))</f>
        <v>2343</v>
      </c>
      <c r="G31" s="324">
        <f t="shared" si="0"/>
        <v>9372</v>
      </c>
      <c r="H31" s="325" t="str">
        <f>IF(D31="","",VLOOKUP(B31,Data!$B$5:$D$503,3,FALSE))</f>
        <v>C/T</v>
      </c>
      <c r="I31" s="325" t="str">
        <f>IF(D31="","",VLOOKUP(B31,Data!$B$5:$M$503,12,FALSE))</f>
        <v>Indonesia</v>
      </c>
      <c r="J31" s="354" t="s">
        <v>935</v>
      </c>
      <c r="K31" s="323">
        <f>IF(D31="","",VLOOKUP(B31,Data!$B$5:$E$503,4,FALSE)*D31)</f>
        <v>900</v>
      </c>
      <c r="L31" s="323">
        <f>IF(D31="","",VLOOKUP(B31,Data!$B$5:$F$503,5,FALSE)*D31)</f>
        <v>816</v>
      </c>
      <c r="M31" s="355"/>
      <c r="N31" s="356"/>
      <c r="O31" s="357"/>
      <c r="P31" s="358"/>
      <c r="Q31" s="357"/>
      <c r="R31" s="357"/>
      <c r="S31" s="358"/>
      <c r="T31" s="359"/>
      <c r="U31" s="358"/>
      <c r="V31" s="332">
        <f>IF(D31="","",VLOOKUP(B31,Data!$B$5:$J$503,9,FALSE)*D31)</f>
        <v>4.74</v>
      </c>
      <c r="X31" s="382"/>
      <c r="Y31" s="382"/>
      <c r="Z31" s="382"/>
      <c r="AA31" s="382"/>
      <c r="AB31" s="382"/>
    </row>
    <row r="32" spans="1:28" s="464" customFormat="1" ht="19.25" customHeight="1">
      <c r="A32" s="472">
        <v>13</v>
      </c>
      <c r="B32" s="370" t="s">
        <v>364</v>
      </c>
      <c r="C32" s="260" t="str">
        <f>IF(D32="","",VLOOKUP(B32,Data!$B$5:$L$503,2,FALSE))</f>
        <v>ZF42500</v>
      </c>
      <c r="D32" s="485">
        <v>5</v>
      </c>
      <c r="E32" s="465"/>
      <c r="F32" s="323">
        <f>IF(D32="","",VLOOKUP(B32,Data!$B$5:$L$503,11,FALSE))</f>
        <v>2302.7199999999998</v>
      </c>
      <c r="G32" s="324">
        <f t="shared" si="0"/>
        <v>11513.599999999999</v>
      </c>
      <c r="H32" s="325" t="str">
        <f>IF(D32="","",VLOOKUP(B32,Data!$B$5:$D$503,3,FALSE))</f>
        <v>C/T</v>
      </c>
      <c r="I32" s="325" t="str">
        <f>IF(D32="","",VLOOKUP(B32,Data!$B$5:$M$503,12,FALSE))</f>
        <v>Indonesia</v>
      </c>
      <c r="J32" s="354" t="s">
        <v>935</v>
      </c>
      <c r="K32" s="323">
        <f>IF(D32="","",VLOOKUP(B32,Data!$B$5:$E$503,4,FALSE)*D32)</f>
        <v>1335</v>
      </c>
      <c r="L32" s="323">
        <f>IF(D32="","",VLOOKUP(B32,Data!$B$5:$F$503,5,FALSE)*D32)</f>
        <v>1210</v>
      </c>
      <c r="M32" s="355"/>
      <c r="N32" s="356"/>
      <c r="O32" s="357"/>
      <c r="P32" s="358"/>
      <c r="Q32" s="357"/>
      <c r="R32" s="357"/>
      <c r="S32" s="358"/>
      <c r="T32" s="359"/>
      <c r="U32" s="358"/>
      <c r="V32" s="332">
        <f>IF(D32="","",VLOOKUP(B32,Data!$B$5:$J$503,9,FALSE)*D32)</f>
        <v>7.4399999999999995</v>
      </c>
      <c r="X32" s="382"/>
      <c r="Y32" s="382"/>
      <c r="Z32" s="382"/>
      <c r="AA32" s="382"/>
      <c r="AB32" s="382"/>
    </row>
    <row r="33" spans="1:28" s="464" customFormat="1" ht="19.25" customHeight="1">
      <c r="A33" s="472">
        <v>14</v>
      </c>
      <c r="B33" s="370" t="s">
        <v>27</v>
      </c>
      <c r="C33" s="260" t="str">
        <f>IF(D33="","",VLOOKUP(B33,Data!$B$5:$L$503,2,FALSE))</f>
        <v>ZJ73750</v>
      </c>
      <c r="D33" s="485">
        <v>1</v>
      </c>
      <c r="E33" s="465"/>
      <c r="F33" s="323">
        <f>IF(D33="","",VLOOKUP(B33,Data!$B$5:$L$503,11,FALSE))</f>
        <v>2662.91</v>
      </c>
      <c r="G33" s="324">
        <f t="shared" si="0"/>
        <v>2662.91</v>
      </c>
      <c r="H33" s="325" t="str">
        <f>IF(D33="","",VLOOKUP(B33,Data!$B$5:$D$503,3,FALSE))</f>
        <v>C/T</v>
      </c>
      <c r="I33" s="325" t="str">
        <f>IF(D33="","",VLOOKUP(B33,Data!$B$5:$M$503,12,FALSE))</f>
        <v>Indonesia</v>
      </c>
      <c r="J33" s="354" t="s">
        <v>935</v>
      </c>
      <c r="K33" s="323">
        <f>IF(D33="","",VLOOKUP(B33,Data!$B$5:$E$503,4,FALSE)*D33)</f>
        <v>267</v>
      </c>
      <c r="L33" s="323">
        <f>IF(D33="","",VLOOKUP(B33,Data!$B$5:$F$503,5,FALSE)*D33)</f>
        <v>242</v>
      </c>
      <c r="M33" s="355"/>
      <c r="N33" s="356"/>
      <c r="O33" s="357"/>
      <c r="P33" s="358"/>
      <c r="Q33" s="357"/>
      <c r="R33" s="357"/>
      <c r="S33" s="358"/>
      <c r="T33" s="359"/>
      <c r="U33" s="358"/>
      <c r="V33" s="332">
        <f>IF(D33="","",VLOOKUP(B33,Data!$B$5:$J$503,9,FALSE)*D33)</f>
        <v>1.488</v>
      </c>
      <c r="X33" s="382"/>
      <c r="Y33" s="382"/>
      <c r="Z33" s="382"/>
      <c r="AA33" s="382"/>
      <c r="AB33" s="382"/>
    </row>
    <row r="34" spans="1:28" s="464" customFormat="1" ht="19.25" customHeight="1">
      <c r="A34" s="472">
        <v>15</v>
      </c>
      <c r="B34" s="370" t="s">
        <v>28</v>
      </c>
      <c r="C34" s="260" t="str">
        <f>IF(D34="","",VLOOKUP(B34,Data!$B$5:$L$503,2,FALSE))</f>
        <v>ZJ73760</v>
      </c>
      <c r="D34" s="485">
        <v>3</v>
      </c>
      <c r="E34" s="465"/>
      <c r="F34" s="323">
        <f>IF(D34="","",VLOOKUP(B34,Data!$B$5:$L$503,11,FALSE))</f>
        <v>2671.97</v>
      </c>
      <c r="G34" s="324">
        <f t="shared" si="0"/>
        <v>8015.91</v>
      </c>
      <c r="H34" s="325" t="str">
        <f>IF(D34="","",VLOOKUP(B34,Data!$B$5:$D$503,3,FALSE))</f>
        <v>C/T</v>
      </c>
      <c r="I34" s="325" t="str">
        <f>IF(D34="","",VLOOKUP(B34,Data!$B$5:$M$503,12,FALSE))</f>
        <v>Indonesia</v>
      </c>
      <c r="J34" s="354" t="s">
        <v>935</v>
      </c>
      <c r="K34" s="323">
        <f>IF(D34="","",VLOOKUP(B34,Data!$B$5:$E$503,4,FALSE)*D34)</f>
        <v>801</v>
      </c>
      <c r="L34" s="323">
        <f>IF(D34="","",VLOOKUP(B34,Data!$B$5:$F$503,5,FALSE)*D34)</f>
        <v>726</v>
      </c>
      <c r="M34" s="355"/>
      <c r="N34" s="356"/>
      <c r="O34" s="357"/>
      <c r="P34" s="358"/>
      <c r="Q34" s="357"/>
      <c r="R34" s="357"/>
      <c r="S34" s="358"/>
      <c r="T34" s="359"/>
      <c r="U34" s="358"/>
      <c r="V34" s="332">
        <f>IF(D34="","",VLOOKUP(B34,Data!$B$5:$J$503,9,FALSE)*D34)</f>
        <v>4.4640000000000004</v>
      </c>
      <c r="X34" s="382"/>
      <c r="Y34" s="382"/>
      <c r="Z34" s="382"/>
      <c r="AA34" s="382"/>
      <c r="AB34" s="382"/>
    </row>
    <row r="35" spans="1:28" s="464" customFormat="1" ht="19.25" customHeight="1">
      <c r="A35" s="472">
        <v>16</v>
      </c>
      <c r="B35" s="370" t="s">
        <v>747</v>
      </c>
      <c r="C35" s="260" t="str">
        <f>IF(D35="","",VLOOKUP(B35,Data!$B$5:$L$503,2,FALSE))</f>
        <v>VAC9550</v>
      </c>
      <c r="D35" s="485">
        <v>3</v>
      </c>
      <c r="E35" s="465"/>
      <c r="F35" s="323">
        <f>IF(D35="","",VLOOKUP(B35,Data!$B$5:$L$503,11,FALSE))</f>
        <v>2673.77</v>
      </c>
      <c r="G35" s="324">
        <f t="shared" si="0"/>
        <v>8021.3099999999995</v>
      </c>
      <c r="H35" s="325" t="str">
        <f>IF(D35="","",VLOOKUP(B35,Data!$B$5:$D$503,3,FALSE))</f>
        <v>C/T</v>
      </c>
      <c r="I35" s="325" t="str">
        <f>IF(D35="","",VLOOKUP(B35,Data!$B$5:$M$503,12,FALSE))</f>
        <v>Indonesia</v>
      </c>
      <c r="J35" s="354" t="s">
        <v>935</v>
      </c>
      <c r="K35" s="323">
        <f>IF(D35="","",VLOOKUP(B35,Data!$B$5:$E$503,4,FALSE)*D35)</f>
        <v>816</v>
      </c>
      <c r="L35" s="323">
        <f>IF(D35="","",VLOOKUP(B35,Data!$B$5:$F$503,5,FALSE)*D35)</f>
        <v>741</v>
      </c>
      <c r="M35" s="355"/>
      <c r="N35" s="356"/>
      <c r="O35" s="357"/>
      <c r="P35" s="358"/>
      <c r="Q35" s="357"/>
      <c r="R35" s="357"/>
      <c r="S35" s="358"/>
      <c r="T35" s="359"/>
      <c r="U35" s="358"/>
      <c r="V35" s="332">
        <f>IF(D35="","",VLOOKUP(B35,Data!$B$5:$J$503,9,FALSE)*D35)</f>
        <v>4.4640000000000004</v>
      </c>
      <c r="X35" s="382"/>
      <c r="Y35" s="382"/>
      <c r="Z35" s="382"/>
      <c r="AA35" s="382"/>
      <c r="AB35" s="382"/>
    </row>
    <row r="36" spans="1:28" s="464" customFormat="1" ht="19.25" customHeight="1">
      <c r="A36" s="472">
        <v>17</v>
      </c>
      <c r="B36" s="370" t="s">
        <v>920</v>
      </c>
      <c r="C36" s="260" t="str">
        <f>IF(D36="","",VLOOKUP(B36,Data!$B$5:$L$503,2,FALSE))</f>
        <v>VCM7910</v>
      </c>
      <c r="D36" s="485">
        <v>10</v>
      </c>
      <c r="E36" s="465"/>
      <c r="F36" s="323">
        <f>IF(D36="","",VLOOKUP(B36,Data!$B$5:$L$503,11,FALSE))</f>
        <v>2518.09</v>
      </c>
      <c r="G36" s="324">
        <f t="shared" si="0"/>
        <v>25180.9</v>
      </c>
      <c r="H36" s="325" t="str">
        <f>IF(D36="","",VLOOKUP(B36,Data!$B$5:$D$503,3,FALSE))</f>
        <v>C/T</v>
      </c>
      <c r="I36" s="325" t="str">
        <f>IF(D36="","",VLOOKUP(B36,Data!$B$5:$M$503,12,FALSE))</f>
        <v>Indonesia</v>
      </c>
      <c r="J36" s="354" t="s">
        <v>935</v>
      </c>
      <c r="K36" s="323">
        <f>IF(D36="","",VLOOKUP(B36,Data!$B$5:$E$503,4,FALSE)*D36)</f>
        <v>2600</v>
      </c>
      <c r="L36" s="323">
        <f>IF(D36="","",VLOOKUP(B36,Data!$B$5:$F$503,5,FALSE)*D36)</f>
        <v>2350</v>
      </c>
      <c r="M36" s="355"/>
      <c r="N36" s="356"/>
      <c r="O36" s="357"/>
      <c r="P36" s="358"/>
      <c r="Q36" s="357"/>
      <c r="R36" s="357"/>
      <c r="S36" s="358"/>
      <c r="T36" s="359"/>
      <c r="U36" s="358"/>
      <c r="V36" s="332">
        <f>IF(D36="","",VLOOKUP(B36,Data!$B$5:$J$503,9,FALSE)*D36)</f>
        <v>14.07</v>
      </c>
      <c r="X36" s="382"/>
      <c r="Y36" s="382"/>
      <c r="Z36" s="382"/>
      <c r="AA36" s="382"/>
      <c r="AB36" s="382"/>
    </row>
    <row r="37" spans="1:28" s="464" customFormat="1" ht="19.25" customHeight="1">
      <c r="A37" s="472">
        <v>18</v>
      </c>
      <c r="B37" s="370" t="s">
        <v>918</v>
      </c>
      <c r="C37" s="260" t="str">
        <f>IF(D37="","",VLOOKUP(B37,Data!$B$5:$L$503,2,FALSE))</f>
        <v>VCM7890</v>
      </c>
      <c r="D37" s="485">
        <v>15</v>
      </c>
      <c r="E37" s="465"/>
      <c r="F37" s="323">
        <f>IF(D37="","",VLOOKUP(B37,Data!$B$5:$L$503,11,FALSE))</f>
        <v>2253.08</v>
      </c>
      <c r="G37" s="324">
        <f t="shared" si="0"/>
        <v>33796.199999999997</v>
      </c>
      <c r="H37" s="325" t="str">
        <f>IF(D37="","",VLOOKUP(B37,Data!$B$5:$D$503,3,FALSE))</f>
        <v>C/T</v>
      </c>
      <c r="I37" s="325" t="str">
        <f>IF(D37="","",VLOOKUP(B37,Data!$B$5:$M$503,12,FALSE))</f>
        <v>Indonesia</v>
      </c>
      <c r="J37" s="354" t="s">
        <v>935</v>
      </c>
      <c r="K37" s="323">
        <f>IF(D37="","",VLOOKUP(B37,Data!$B$5:$E$503,4,FALSE)*D37)</f>
        <v>3900</v>
      </c>
      <c r="L37" s="323">
        <f>IF(D37="","",VLOOKUP(B37,Data!$B$5:$F$503,5,FALSE)*D37)</f>
        <v>3525</v>
      </c>
      <c r="M37" s="355"/>
      <c r="N37" s="356"/>
      <c r="O37" s="357"/>
      <c r="P37" s="358"/>
      <c r="Q37" s="357"/>
      <c r="R37" s="357"/>
      <c r="S37" s="358"/>
      <c r="T37" s="359"/>
      <c r="U37" s="358"/>
      <c r="V37" s="332">
        <f>IF(D37="","",VLOOKUP(B37,Data!$B$5:$J$503,9,FALSE)*D37)</f>
        <v>21.105</v>
      </c>
      <c r="X37" s="382"/>
      <c r="Y37" s="382"/>
      <c r="Z37" s="382"/>
      <c r="AA37" s="382"/>
      <c r="AB37" s="382"/>
    </row>
    <row r="38" spans="1:28" s="464" customFormat="1" ht="19.25" customHeight="1">
      <c r="A38" s="472">
        <v>19</v>
      </c>
      <c r="B38" s="370" t="s">
        <v>919</v>
      </c>
      <c r="C38" s="260" t="str">
        <f>IF(D38="","",VLOOKUP(B38,Data!$B$5:$L$503,2,FALSE))</f>
        <v>VCM7900</v>
      </c>
      <c r="D38" s="485">
        <v>8</v>
      </c>
      <c r="E38" s="465"/>
      <c r="F38" s="323">
        <f>IF(D38="","",VLOOKUP(B38,Data!$B$5:$L$503,11,FALSE))</f>
        <v>2696.84</v>
      </c>
      <c r="G38" s="324">
        <f t="shared" si="0"/>
        <v>21574.720000000001</v>
      </c>
      <c r="H38" s="325" t="str">
        <f>IF(D38="","",VLOOKUP(B38,Data!$B$5:$D$503,3,FALSE))</f>
        <v>C/T</v>
      </c>
      <c r="I38" s="325" t="str">
        <f>IF(D38="","",VLOOKUP(B38,Data!$B$5:$M$503,12,FALSE))</f>
        <v>Indonesia</v>
      </c>
      <c r="J38" s="354" t="s">
        <v>935</v>
      </c>
      <c r="K38" s="323">
        <f>IF(D38="","",VLOOKUP(B38,Data!$B$5:$E$503,4,FALSE)*D38)</f>
        <v>2080</v>
      </c>
      <c r="L38" s="323">
        <f>IF(D38="","",VLOOKUP(B38,Data!$B$5:$F$503,5,FALSE)*D38)</f>
        <v>1880</v>
      </c>
      <c r="M38" s="355"/>
      <c r="N38" s="356"/>
      <c r="O38" s="357"/>
      <c r="P38" s="358"/>
      <c r="Q38" s="357"/>
      <c r="R38" s="357"/>
      <c r="S38" s="358"/>
      <c r="T38" s="359"/>
      <c r="U38" s="358"/>
      <c r="V38" s="332">
        <f>IF(D38="","",VLOOKUP(B38,Data!$B$5:$J$503,9,FALSE)*D38)</f>
        <v>11.256</v>
      </c>
      <c r="X38" s="382"/>
      <c r="Y38" s="382"/>
      <c r="Z38" s="382"/>
      <c r="AA38" s="382"/>
      <c r="AB38" s="382"/>
    </row>
    <row r="39" spans="1:28" s="464" customFormat="1" ht="19.25" customHeight="1">
      <c r="A39" s="472"/>
      <c r="B39" s="370"/>
      <c r="C39" s="260" t="str">
        <f>IF(D39="","",VLOOKUP(B39,Data!$B$5:$L$503,2,FALSE))</f>
        <v/>
      </c>
      <c r="D39" s="481"/>
      <c r="E39" s="465"/>
      <c r="F39" s="323" t="str">
        <f>IF(D39="","",VLOOKUP(B39,Data!$B$5:$L$503,11,FALSE))</f>
        <v/>
      </c>
      <c r="G39" s="324" t="str">
        <f t="shared" si="0"/>
        <v>-</v>
      </c>
      <c r="H39" s="325" t="str">
        <f>IF(D39="","",VLOOKUP(B39,Data!$B$5:$D$503,3,FALSE))</f>
        <v/>
      </c>
      <c r="I39" s="325" t="str">
        <f>IF(D39="","",VLOOKUP(B39,Data!$B$5:$M$503,12,FALSE))</f>
        <v/>
      </c>
      <c r="J39" s="354"/>
      <c r="K39" s="323" t="str">
        <f>IF(D39="","",VLOOKUP(B39,Data!$B$5:$E$503,4,FALSE)*D39)</f>
        <v/>
      </c>
      <c r="L39" s="323" t="str">
        <f>IF(D39="","",VLOOKUP(B39,Data!$B$5:$F$503,5,FALSE)*D39)</f>
        <v/>
      </c>
      <c r="M39" s="355"/>
      <c r="N39" s="356"/>
      <c r="O39" s="357"/>
      <c r="P39" s="358"/>
      <c r="Q39" s="357"/>
      <c r="R39" s="357"/>
      <c r="S39" s="358"/>
      <c r="T39" s="359"/>
      <c r="U39" s="358"/>
      <c r="V39" s="332" t="str">
        <f>IF(D39="","",VLOOKUP(B39,Data!$B$5:$J$503,9,FALSE)*D39)</f>
        <v/>
      </c>
      <c r="X39" s="382"/>
      <c r="Y39" s="382"/>
      <c r="Z39" s="382"/>
      <c r="AA39" s="382"/>
      <c r="AB39" s="382"/>
    </row>
    <row r="40" spans="1:28" s="464" customFormat="1" ht="23.25" customHeight="1">
      <c r="A40" s="472"/>
      <c r="B40" s="467"/>
      <c r="C40" s="260" t="str">
        <f>IF(D40="","",VLOOKUP(B40,Data!$B$5:$L$503,2,FALSE))</f>
        <v/>
      </c>
      <c r="D40" s="466"/>
      <c r="E40" s="465"/>
      <c r="F40" s="323" t="str">
        <f>IF(D40="","",VLOOKUP(B40,Data!$B$5:$L$503,11,FALSE))</f>
        <v/>
      </c>
      <c r="G40" s="324" t="str">
        <f t="shared" si="0"/>
        <v>-</v>
      </c>
      <c r="H40" s="325" t="str">
        <f>IF(D40="","",VLOOKUP(B40,Data!$B$5:$D$503,3,FALSE))</f>
        <v/>
      </c>
      <c r="I40" s="325" t="str">
        <f>IF(D40="","",VLOOKUP(B40,Data!$B$5:$M$503,12,FALSE))</f>
        <v/>
      </c>
      <c r="J40" s="354"/>
      <c r="K40" s="323" t="str">
        <f>IF(D40="","",VLOOKUP(B40,Data!$B$5:$E$503,4,FALSE)*D40)</f>
        <v/>
      </c>
      <c r="L40" s="323" t="str">
        <f>IF(D40="","",VLOOKUP(B40,Data!$B$5:$F$503,5,FALSE)*D40)</f>
        <v/>
      </c>
      <c r="M40" s="355"/>
      <c r="N40" s="356"/>
      <c r="O40" s="357"/>
      <c r="P40" s="358"/>
      <c r="Q40" s="357"/>
      <c r="R40" s="357"/>
      <c r="S40" s="358"/>
      <c r="T40" s="359"/>
      <c r="U40" s="358"/>
      <c r="V40" s="332" t="str">
        <f>IF(D40="","",VLOOKUP(B40,Data!$B$5:$J$503,9,FALSE)*D40)</f>
        <v/>
      </c>
      <c r="X40" s="382"/>
      <c r="Y40" s="382"/>
      <c r="Z40" s="382"/>
      <c r="AA40" s="382"/>
      <c r="AB40" s="382"/>
    </row>
    <row r="41" spans="1:28" s="436" customFormat="1" ht="7.25" customHeight="1">
      <c r="A41" s="454"/>
      <c r="B41" s="462"/>
      <c r="C41" s="461"/>
      <c r="D41" s="463"/>
      <c r="E41" s="458"/>
      <c r="F41" s="360"/>
      <c r="G41" s="375" t="str">
        <f t="shared" si="0"/>
        <v>-</v>
      </c>
      <c r="H41" s="344"/>
      <c r="I41" s="458"/>
      <c r="J41" s="458"/>
      <c r="K41" s="353"/>
      <c r="L41" s="323" t="str">
        <f>IF(D41="","",VLOOKUP(B41,Data!$B$5:$F$503,5,FALSE)*D41)</f>
        <v/>
      </c>
      <c r="M41" s="344"/>
      <c r="N41" s="345"/>
      <c r="O41" s="346"/>
      <c r="P41" s="347"/>
      <c r="Q41" s="346"/>
      <c r="R41" s="346"/>
      <c r="S41" s="347"/>
      <c r="T41" s="348"/>
      <c r="U41" s="347"/>
      <c r="V41" s="332" t="str">
        <f>IF(D41="","",VLOOKUP(B41,Data!$B$5:$J$503,9,FALSE)*D41)</f>
        <v/>
      </c>
    </row>
    <row r="42" spans="1:28" s="436" customFormat="1" ht="17.5">
      <c r="A42" s="437"/>
      <c r="B42" s="462"/>
      <c r="C42" s="461"/>
      <c r="D42" s="460">
        <f>SUM(D17:D40)</f>
        <v>132</v>
      </c>
      <c r="E42" s="459"/>
      <c r="F42" s="349"/>
      <c r="G42" s="349">
        <f>SUM(G17:G40)</f>
        <v>494464.74</v>
      </c>
      <c r="H42" s="458"/>
      <c r="I42" s="458"/>
      <c r="J42" s="458"/>
      <c r="K42" s="349">
        <f>SUM(K17:K40)</f>
        <v>36900</v>
      </c>
      <c r="L42" s="349">
        <f>SUM(L17:L40)</f>
        <v>33017</v>
      </c>
      <c r="M42" s="349" t="e">
        <f>SUM(M18:M41)</f>
        <v>#REF!</v>
      </c>
      <c r="N42" s="349" t="e">
        <f>SUM(#REF!)</f>
        <v>#REF!</v>
      </c>
      <c r="O42" s="349">
        <f>SUM(O18:O41)</f>
        <v>0</v>
      </c>
      <c r="P42" s="349" t="e">
        <f>SUM(P18:P41)</f>
        <v>#REF!</v>
      </c>
      <c r="Q42" s="349" t="e">
        <f>SUM(#REF!)</f>
        <v>#REF!</v>
      </c>
      <c r="R42" s="349">
        <f>SUM(R18:R41)</f>
        <v>0</v>
      </c>
      <c r="S42" s="349" t="e">
        <f>SUM(S18:S41)</f>
        <v>#REF!</v>
      </c>
      <c r="T42" s="349"/>
      <c r="U42" s="349" t="e">
        <f>SUM(U18:U41)</f>
        <v>#REF!</v>
      </c>
      <c r="V42" s="352">
        <f>SUM(V17:V41)</f>
        <v>195.71399999999997</v>
      </c>
    </row>
    <row r="43" spans="1:28">
      <c r="A43" s="438"/>
      <c r="B43" s="408"/>
      <c r="C43" s="410"/>
      <c r="D43" s="439"/>
      <c r="E43" s="408"/>
      <c r="F43" s="182" t="s">
        <v>847</v>
      </c>
      <c r="G43" s="179"/>
      <c r="H43" s="438"/>
      <c r="I43" s="438"/>
      <c r="J43" s="438"/>
      <c r="K43" s="183"/>
      <c r="L43" s="179"/>
      <c r="M43" s="410"/>
      <c r="N43" s="409"/>
      <c r="O43" s="409"/>
      <c r="P43" s="409"/>
      <c r="Q43" s="409"/>
      <c r="R43" s="409"/>
      <c r="S43" s="409"/>
      <c r="T43" s="410"/>
      <c r="U43" s="410"/>
      <c r="V43" s="181"/>
    </row>
    <row r="44" spans="1:28" ht="13">
      <c r="A44" s="389" t="s">
        <v>546</v>
      </c>
      <c r="B44" s="390"/>
      <c r="C44" s="440"/>
      <c r="D44" s="441" t="s">
        <v>555</v>
      </c>
      <c r="E44" s="403"/>
      <c r="F44" s="80" t="s">
        <v>83</v>
      </c>
      <c r="G44" s="84"/>
      <c r="H44" s="419" t="s">
        <v>84</v>
      </c>
      <c r="I44" s="442"/>
      <c r="J44" s="174" t="s">
        <v>85</v>
      </c>
      <c r="K44" s="174"/>
      <c r="L44" s="1040" t="s">
        <v>86</v>
      </c>
      <c r="M44" s="1041"/>
      <c r="N44" s="1041"/>
      <c r="O44" s="1041"/>
      <c r="P44" s="1041"/>
      <c r="Q44" s="1041"/>
      <c r="R44" s="1041"/>
      <c r="S44" s="1041"/>
      <c r="T44" s="1041"/>
      <c r="U44" s="1041"/>
      <c r="V44" s="1042"/>
    </row>
    <row r="45" spans="1:28" ht="13">
      <c r="A45" s="396" t="s">
        <v>547</v>
      </c>
      <c r="C45" s="405"/>
      <c r="D45" s="383" t="s">
        <v>88</v>
      </c>
      <c r="F45" s="1043"/>
      <c r="G45" s="1044"/>
      <c r="H45" s="396" t="s">
        <v>89</v>
      </c>
      <c r="I45" s="443"/>
      <c r="J45" s="176" t="s">
        <v>90</v>
      </c>
      <c r="K45" s="176"/>
      <c r="L45" s="172"/>
      <c r="V45" s="177"/>
    </row>
    <row r="46" spans="1:28">
      <c r="A46" s="396" t="s">
        <v>548</v>
      </c>
      <c r="C46" s="397"/>
      <c r="F46" s="1043"/>
      <c r="G46" s="1044"/>
      <c r="H46" s="396"/>
      <c r="I46" s="443"/>
      <c r="J46" s="176" t="s">
        <v>94</v>
      </c>
      <c r="K46" s="176"/>
      <c r="L46" s="172"/>
      <c r="V46" s="177"/>
    </row>
    <row r="47" spans="1:28" ht="12" customHeight="1">
      <c r="A47" s="408"/>
      <c r="B47" s="409"/>
      <c r="C47" s="444"/>
      <c r="D47" s="383" t="s">
        <v>95</v>
      </c>
      <c r="F47" s="1043"/>
      <c r="G47" s="1044"/>
      <c r="H47" s="396" t="s">
        <v>96</v>
      </c>
      <c r="I47" s="443"/>
      <c r="J47" s="176"/>
      <c r="K47" s="176"/>
      <c r="L47" s="172"/>
      <c r="V47" s="177"/>
    </row>
    <row r="48" spans="1:28" ht="13">
      <c r="A48" s="389" t="s">
        <v>97</v>
      </c>
      <c r="B48" s="403"/>
      <c r="C48" s="391"/>
      <c r="D48" s="383" t="s">
        <v>98</v>
      </c>
      <c r="F48" s="88" t="s">
        <v>99</v>
      </c>
      <c r="G48" s="85"/>
      <c r="H48" s="396" t="s">
        <v>89</v>
      </c>
      <c r="I48" s="443"/>
      <c r="J48" s="176" t="s">
        <v>100</v>
      </c>
      <c r="K48" s="176"/>
      <c r="L48" s="172"/>
      <c r="V48" s="177"/>
    </row>
    <row r="49" spans="1:22" ht="14.25" customHeight="1">
      <c r="A49" s="396" t="s">
        <v>570</v>
      </c>
      <c r="C49" s="397"/>
      <c r="D49" s="383" t="s">
        <v>101</v>
      </c>
      <c r="F49" s="89"/>
      <c r="G49" s="186"/>
      <c r="H49" s="396" t="s">
        <v>102</v>
      </c>
      <c r="I49" s="443"/>
      <c r="J49" s="176" t="s">
        <v>549</v>
      </c>
      <c r="K49" s="176"/>
      <c r="L49" s="1045" t="s">
        <v>104</v>
      </c>
      <c r="M49" s="1046"/>
      <c r="N49" s="1046"/>
      <c r="O49" s="1046"/>
      <c r="P49" s="1046"/>
      <c r="Q49" s="1046"/>
      <c r="R49" s="1046"/>
      <c r="S49" s="1046"/>
      <c r="T49" s="1046"/>
      <c r="U49" s="1046"/>
      <c r="V49" s="1047"/>
    </row>
    <row r="50" spans="1:22" ht="16.25" customHeight="1">
      <c r="A50" s="408"/>
      <c r="B50" s="409"/>
      <c r="C50" s="410"/>
      <c r="D50" s="445"/>
      <c r="E50" s="409"/>
      <c r="F50" s="1035" t="s">
        <v>939</v>
      </c>
      <c r="G50" s="1036"/>
      <c r="H50" s="1035" t="s">
        <v>938</v>
      </c>
      <c r="I50" s="1036"/>
      <c r="J50" s="180" t="s">
        <v>105</v>
      </c>
      <c r="K50" s="180"/>
      <c r="L50" s="1037" t="s">
        <v>106</v>
      </c>
      <c r="M50" s="1038"/>
      <c r="N50" s="1038"/>
      <c r="O50" s="1038"/>
      <c r="P50" s="1038"/>
      <c r="Q50" s="1038"/>
      <c r="R50" s="1038"/>
      <c r="S50" s="1038"/>
      <c r="T50" s="1038"/>
      <c r="U50" s="1038"/>
      <c r="V50" s="1039"/>
    </row>
    <row r="51" spans="1:22" ht="18" customHeight="1"/>
    <row r="52" spans="1:22" ht="18" customHeight="1"/>
    <row r="53" spans="1:22" ht="18" customHeight="1"/>
    <row r="54" spans="1:22" s="456" customFormat="1" ht="17.25" customHeight="1">
      <c r="A54" s="453" t="s">
        <v>617</v>
      </c>
      <c r="B54" s="453"/>
      <c r="C54" s="456" t="s">
        <v>622</v>
      </c>
      <c r="D54" s="457"/>
      <c r="F54" s="224"/>
      <c r="G54" s="224" t="s">
        <v>550</v>
      </c>
      <c r="K54" s="224"/>
      <c r="L54" s="224"/>
      <c r="V54" s="225"/>
    </row>
    <row r="55" spans="1:22" s="456" customFormat="1" ht="17.25" customHeight="1">
      <c r="A55" s="453" t="s">
        <v>618</v>
      </c>
      <c r="B55" s="453"/>
      <c r="C55" s="456" t="s">
        <v>622</v>
      </c>
      <c r="D55" s="457"/>
      <c r="F55" s="224"/>
      <c r="G55" s="224"/>
      <c r="K55" s="224"/>
      <c r="L55" s="224"/>
      <c r="V55" s="225"/>
    </row>
    <row r="56" spans="1:22" s="456" customFormat="1" ht="17.25" customHeight="1">
      <c r="A56" s="453" t="s">
        <v>619</v>
      </c>
      <c r="B56" s="453"/>
      <c r="C56" s="456" t="s">
        <v>622</v>
      </c>
      <c r="D56" s="457"/>
      <c r="F56" s="224"/>
      <c r="G56" s="224"/>
      <c r="K56" s="224"/>
      <c r="L56" s="224"/>
      <c r="V56" s="225"/>
    </row>
    <row r="57" spans="1:22" s="456" customFormat="1" ht="17.25" customHeight="1">
      <c r="A57" s="453" t="s">
        <v>620</v>
      </c>
      <c r="B57" s="453"/>
      <c r="C57" s="456" t="s">
        <v>622</v>
      </c>
      <c r="D57" s="457"/>
      <c r="F57" s="224"/>
      <c r="G57" s="224"/>
      <c r="K57" s="224"/>
      <c r="L57" s="224"/>
      <c r="V57" s="225"/>
    </row>
    <row r="58" spans="1:22" s="456" customFormat="1" ht="17.25" customHeight="1">
      <c r="A58" s="453" t="s">
        <v>621</v>
      </c>
      <c r="B58" s="453"/>
      <c r="C58" s="456" t="s">
        <v>622</v>
      </c>
      <c r="D58" s="457"/>
      <c r="F58" s="224"/>
      <c r="G58" s="224"/>
      <c r="K58" s="224"/>
      <c r="L58" s="224"/>
      <c r="V58" s="225"/>
    </row>
    <row r="60" spans="1:22" ht="14">
      <c r="A60" s="455"/>
      <c r="B60" s="431"/>
      <c r="C60" s="167"/>
      <c r="D60" s="447"/>
    </row>
    <row r="61" spans="1:22" ht="14">
      <c r="A61" s="446"/>
      <c r="B61" s="431"/>
      <c r="C61" s="167"/>
      <c r="D61" s="447"/>
    </row>
    <row r="62" spans="1:22" ht="14">
      <c r="A62" s="448"/>
      <c r="B62" s="431"/>
      <c r="C62" s="167"/>
      <c r="D62" s="447"/>
    </row>
    <row r="63" spans="1:22" ht="14">
      <c r="A63" s="448"/>
      <c r="B63" s="431">
        <v>5091492</v>
      </c>
      <c r="C63" s="167"/>
      <c r="D63" s="447"/>
    </row>
    <row r="64" spans="1:22" ht="14">
      <c r="A64" s="448"/>
      <c r="B64" s="431"/>
      <c r="C64" s="167"/>
      <c r="D64" s="447"/>
    </row>
    <row r="65" spans="1:4" ht="14">
      <c r="A65" s="448"/>
      <c r="B65" s="431"/>
      <c r="C65" s="167"/>
      <c r="D65" s="447"/>
    </row>
    <row r="66" spans="1:4" ht="14">
      <c r="A66" s="448"/>
      <c r="B66" s="431"/>
      <c r="C66" s="167"/>
      <c r="D66" s="447"/>
    </row>
    <row r="67" spans="1:4" ht="14">
      <c r="A67" s="431"/>
      <c r="B67" s="431"/>
      <c r="C67" s="167"/>
      <c r="D67" s="447"/>
    </row>
    <row r="68" spans="1:4" ht="14">
      <c r="A68" s="448"/>
      <c r="B68" s="431"/>
      <c r="C68" s="167"/>
      <c r="D68" s="447"/>
    </row>
    <row r="69" spans="1:4" ht="14">
      <c r="A69" s="448"/>
      <c r="B69" s="431"/>
      <c r="C69" s="167"/>
      <c r="D69" s="447"/>
    </row>
    <row r="70" spans="1:4" ht="14">
      <c r="A70" s="448"/>
      <c r="B70" s="431"/>
      <c r="C70" s="167"/>
      <c r="D70" s="447"/>
    </row>
    <row r="71" spans="1:4" ht="14">
      <c r="A71" s="448"/>
      <c r="B71" s="431"/>
      <c r="C71" s="167"/>
      <c r="D71" s="447"/>
    </row>
    <row r="72" spans="1:4" ht="14">
      <c r="A72" s="448"/>
      <c r="B72" s="431"/>
      <c r="C72" s="167"/>
      <c r="D72" s="447"/>
    </row>
    <row r="73" spans="1:4" ht="14">
      <c r="A73" s="448"/>
      <c r="B73" s="431"/>
      <c r="C73" s="167"/>
      <c r="D73" s="447"/>
    </row>
    <row r="74" spans="1:4" ht="14">
      <c r="A74" s="448"/>
      <c r="B74" s="431"/>
      <c r="C74" s="167"/>
      <c r="D74" s="447"/>
    </row>
    <row r="75" spans="1:4" ht="14">
      <c r="A75" s="448"/>
      <c r="B75" s="431"/>
      <c r="C75" s="167"/>
      <c r="D75" s="447"/>
    </row>
    <row r="76" spans="1:4" ht="14">
      <c r="A76" s="448"/>
      <c r="B76" s="431"/>
      <c r="C76" s="167"/>
      <c r="D76" s="447"/>
    </row>
    <row r="77" spans="1:4" ht="14">
      <c r="A77" s="448"/>
      <c r="B77" s="431"/>
      <c r="C77" s="167"/>
      <c r="D77" s="447"/>
    </row>
    <row r="78" spans="1:4" ht="14">
      <c r="A78" s="448"/>
      <c r="B78" s="431"/>
      <c r="C78" s="167"/>
      <c r="D78" s="447"/>
    </row>
    <row r="79" spans="1:4" ht="14">
      <c r="A79" s="448"/>
      <c r="B79" s="431"/>
      <c r="C79" s="431"/>
      <c r="D79" s="447"/>
    </row>
    <row r="80" spans="1:4" ht="14">
      <c r="A80" s="448"/>
      <c r="B80" s="431"/>
      <c r="C80" s="431"/>
      <c r="D80" s="447"/>
    </row>
    <row r="81" spans="1:4" ht="14">
      <c r="A81" s="431"/>
      <c r="B81" s="431"/>
      <c r="C81" s="431"/>
      <c r="D81" s="447"/>
    </row>
  </sheetData>
  <mergeCells count="8">
    <mergeCell ref="F50:G50"/>
    <mergeCell ref="H50:I50"/>
    <mergeCell ref="L50:V50"/>
    <mergeCell ref="L44:V44"/>
    <mergeCell ref="F45:G45"/>
    <mergeCell ref="F46:G46"/>
    <mergeCell ref="F47:G47"/>
    <mergeCell ref="L49:V49"/>
  </mergeCells>
  <printOptions horizontalCentered="1"/>
  <pageMargins left="0" right="0" top="0.19685039370078741" bottom="0.15748031496062992" header="0.11811023622047245" footer="0.15748031496062992"/>
  <pageSetup paperSize="9" scale="77" firstPageNumber="4294963191" fitToHeight="2" orientation="landscape" horizontalDpi="4294967295" verticalDpi="4294967295" r:id="rId1"/>
  <headerFooter alignWithMargins="0"/>
  <rowBreaks count="1" manualBreakCount="1">
    <brk id="42" max="21"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24">
    <tabColor indexed="10"/>
    <pageSetUpPr fitToPage="1"/>
  </sheetPr>
  <dimension ref="A1:AK136"/>
  <sheetViews>
    <sheetView topLeftCell="A19" zoomScale="85" zoomScaleNormal="85" zoomScaleSheetLayoutView="85" workbookViewId="0">
      <selection activeCell="H37" sqref="H37"/>
    </sheetView>
  </sheetViews>
  <sheetFormatPr defaultColWidth="9.1796875" defaultRowHeight="12.5"/>
  <cols>
    <col min="1" max="1" width="4.81640625" style="4" customWidth="1"/>
    <col min="2" max="2" width="13.81640625" style="4" customWidth="1"/>
    <col min="3" max="3" width="62.1796875" style="4" customWidth="1"/>
    <col min="4" max="4" width="16" style="160" customWidth="1"/>
    <col min="5" max="5" width="11.453125" style="160" customWidth="1"/>
    <col min="6" max="6" width="5.81640625" style="160" hidden="1" customWidth="1"/>
    <col min="7" max="7" width="11.81640625" style="4" customWidth="1"/>
    <col min="8" max="8" width="12.1796875" style="168" customWidth="1"/>
    <col min="9" max="9" width="18" style="168" customWidth="1"/>
    <col min="10" max="10" width="5.81640625" style="4" customWidth="1"/>
    <col min="11" max="11" width="15" style="4" bestFit="1" customWidth="1"/>
    <col min="12" max="12" width="9.1796875" style="4" customWidth="1"/>
    <col min="13" max="13" width="16.1796875" style="168" customWidth="1"/>
    <col min="14" max="14" width="15.453125" style="168" customWidth="1"/>
    <col min="15" max="15" width="0.1796875" style="4" customWidth="1"/>
    <col min="16" max="16" width="4.54296875" style="4" customWidth="1"/>
    <col min="17" max="17" width="2.54296875" style="4" customWidth="1"/>
    <col min="18" max="18" width="4.81640625" style="4" customWidth="1"/>
    <col min="19" max="19" width="5.453125" style="4" customWidth="1"/>
    <col min="20" max="20" width="1.54296875" style="4" customWidth="1"/>
    <col min="21" max="21" width="4.1796875" style="4" customWidth="1"/>
    <col min="22" max="22" width="1.81640625" style="4" customWidth="1"/>
    <col min="23" max="23" width="6" style="4" customWidth="1"/>
    <col min="24" max="24" width="13.54296875" style="169" customWidth="1"/>
    <col min="25" max="25" width="9.1796875" style="4" customWidth="1"/>
    <col min="26" max="26" width="2.81640625" style="4" customWidth="1"/>
    <col min="27" max="36" width="9.1796875" style="4" customWidth="1"/>
    <col min="37" max="16384" width="9.1796875" style="4"/>
  </cols>
  <sheetData>
    <row r="1" spans="2:24">
      <c r="B1" s="3"/>
      <c r="C1" s="3"/>
    </row>
    <row r="2" spans="2:24" ht="15" customHeight="1">
      <c r="P2" s="159"/>
      <c r="Q2" s="253"/>
      <c r="R2" s="253"/>
      <c r="S2" s="253"/>
      <c r="T2" s="253"/>
      <c r="U2" s="253"/>
      <c r="V2" s="253"/>
    </row>
    <row r="3" spans="2:24" ht="20">
      <c r="B3" s="6" t="s">
        <v>42</v>
      </c>
      <c r="C3" s="6"/>
      <c r="D3" s="187"/>
      <c r="E3" s="187"/>
      <c r="F3" s="187"/>
      <c r="G3" s="6"/>
      <c r="H3" s="66"/>
      <c r="I3" s="66"/>
      <c r="J3" s="6"/>
      <c r="K3" s="6"/>
      <c r="L3" s="6"/>
      <c r="M3" s="66"/>
      <c r="N3" s="66"/>
      <c r="O3" s="6"/>
      <c r="P3" s="6"/>
      <c r="Q3" s="6"/>
      <c r="R3" s="6"/>
      <c r="S3" s="6"/>
      <c r="T3" s="6"/>
      <c r="U3" s="6"/>
      <c r="V3" s="6"/>
      <c r="W3" s="6"/>
      <c r="X3" s="7"/>
    </row>
    <row r="4" spans="2:24" ht="3.75" customHeight="1"/>
    <row r="5" spans="2:24">
      <c r="B5" s="4" t="s">
        <v>522</v>
      </c>
      <c r="J5" s="8" t="s">
        <v>44</v>
      </c>
      <c r="K5" s="9">
        <f ca="1">TODAY()</f>
        <v>44826</v>
      </c>
      <c r="L5" s="9"/>
      <c r="M5" s="170"/>
      <c r="N5" s="171"/>
      <c r="O5" s="8"/>
      <c r="P5" s="8"/>
      <c r="Q5" s="8"/>
      <c r="R5" s="8"/>
      <c r="S5" s="8"/>
      <c r="T5" s="8"/>
      <c r="U5" s="8"/>
      <c r="V5" s="8"/>
      <c r="W5" s="8"/>
    </row>
    <row r="6" spans="2:24" ht="13">
      <c r="B6" s="10" t="s">
        <v>45</v>
      </c>
      <c r="C6" s="11"/>
      <c r="D6" s="314"/>
      <c r="E6" s="188"/>
      <c r="F6" s="256"/>
      <c r="G6" s="11"/>
      <c r="H6" s="80" t="s">
        <v>46</v>
      </c>
      <c r="I6" s="73"/>
      <c r="J6" s="13" t="s">
        <v>47</v>
      </c>
      <c r="K6" s="14"/>
      <c r="L6" s="15"/>
      <c r="M6" s="80" t="s">
        <v>48</v>
      </c>
      <c r="N6" s="73"/>
      <c r="O6" s="15"/>
      <c r="P6" s="15"/>
      <c r="Q6" s="16"/>
      <c r="R6" s="15"/>
      <c r="S6" s="15"/>
      <c r="T6" s="15"/>
      <c r="U6" s="15"/>
      <c r="V6" s="17"/>
      <c r="W6" s="17"/>
      <c r="X6" s="162"/>
    </row>
    <row r="7" spans="2:24" ht="13">
      <c r="B7" s="200" t="s">
        <v>656</v>
      </c>
      <c r="C7" s="20"/>
      <c r="D7" s="315"/>
      <c r="E7" s="189" t="s">
        <v>49</v>
      </c>
      <c r="F7" s="257"/>
      <c r="G7" s="23"/>
      <c r="H7" s="81" t="s">
        <v>50</v>
      </c>
      <c r="I7" s="67"/>
      <c r="J7" s="22" t="s">
        <v>51</v>
      </c>
      <c r="K7" s="24"/>
      <c r="L7" s="23"/>
      <c r="M7" s="81" t="s">
        <v>52</v>
      </c>
      <c r="N7" s="67"/>
      <c r="O7" s="23"/>
      <c r="P7" s="23"/>
      <c r="Q7" s="22" t="s">
        <v>53</v>
      </c>
      <c r="R7" s="23"/>
      <c r="S7" s="23"/>
      <c r="T7" s="23"/>
      <c r="U7" s="23"/>
      <c r="V7" s="23"/>
      <c r="W7" s="23"/>
      <c r="X7" s="25"/>
    </row>
    <row r="8" spans="2:24">
      <c r="B8" s="26" t="s">
        <v>410</v>
      </c>
      <c r="C8" s="20"/>
      <c r="D8" s="315"/>
      <c r="E8" s="190"/>
      <c r="F8" s="195"/>
      <c r="G8" s="20"/>
      <c r="H8" s="172"/>
      <c r="I8" s="173"/>
      <c r="J8" s="19"/>
      <c r="K8" s="20"/>
      <c r="L8" s="12"/>
      <c r="M8" s="172"/>
      <c r="N8" s="174"/>
      <c r="O8" s="20"/>
      <c r="P8" s="12"/>
      <c r="Q8" s="20"/>
      <c r="R8" s="20"/>
      <c r="S8" s="20"/>
      <c r="T8" s="20"/>
      <c r="U8" s="20"/>
      <c r="V8" s="27"/>
      <c r="W8" s="27"/>
      <c r="X8" s="175"/>
    </row>
    <row r="9" spans="2:24">
      <c r="B9" s="26">
        <v>4380192</v>
      </c>
      <c r="C9" s="20"/>
      <c r="D9" s="315"/>
      <c r="E9" s="199" t="s">
        <v>361</v>
      </c>
      <c r="F9" s="291"/>
      <c r="G9" s="20"/>
      <c r="H9" s="172" t="s">
        <v>55</v>
      </c>
      <c r="I9" s="173"/>
      <c r="J9" s="19" t="s">
        <v>56</v>
      </c>
      <c r="K9" s="20"/>
      <c r="L9" s="21"/>
      <c r="M9" s="172" t="s">
        <v>57</v>
      </c>
      <c r="N9" s="176"/>
      <c r="O9" s="20"/>
      <c r="P9" s="21"/>
      <c r="Q9" s="20" t="s">
        <v>58</v>
      </c>
      <c r="R9" s="20"/>
      <c r="S9" s="20"/>
      <c r="T9" s="20"/>
      <c r="U9" s="20"/>
      <c r="V9" s="20"/>
      <c r="W9" s="20"/>
      <c r="X9" s="177"/>
    </row>
    <row r="10" spans="2:24" ht="13">
      <c r="B10" s="26" t="s">
        <v>571</v>
      </c>
      <c r="C10" s="20"/>
      <c r="D10" s="222" t="s">
        <v>592</v>
      </c>
      <c r="E10" s="190" t="s">
        <v>59</v>
      </c>
      <c r="F10" s="195"/>
      <c r="G10" s="20"/>
      <c r="H10" s="172"/>
      <c r="I10" s="173"/>
      <c r="J10" s="488"/>
      <c r="K10" s="489"/>
      <c r="L10" s="31"/>
      <c r="M10" s="172"/>
      <c r="N10" s="176"/>
      <c r="O10" s="20"/>
      <c r="P10" s="21"/>
      <c r="Q10" s="20"/>
      <c r="R10" s="20"/>
      <c r="S10" s="20"/>
      <c r="T10" s="20"/>
      <c r="U10" s="20"/>
      <c r="V10" s="20"/>
      <c r="W10" s="20"/>
      <c r="X10" s="177"/>
    </row>
    <row r="11" spans="2:24" ht="13">
      <c r="B11" s="26"/>
      <c r="C11" s="20"/>
      <c r="D11" s="315"/>
      <c r="E11" s="191"/>
      <c r="F11" s="198"/>
      <c r="G11" s="33"/>
      <c r="H11" s="172" t="s">
        <v>60</v>
      </c>
      <c r="I11" s="173"/>
      <c r="J11" s="19" t="s">
        <v>61</v>
      </c>
      <c r="K11" s="20"/>
      <c r="L11" s="21"/>
      <c r="M11" s="172" t="s">
        <v>523</v>
      </c>
      <c r="N11" s="176"/>
      <c r="O11" s="20"/>
      <c r="P11" s="21"/>
      <c r="Q11" s="20" t="s">
        <v>63</v>
      </c>
      <c r="R11" s="20"/>
      <c r="S11" s="20"/>
      <c r="T11" s="20"/>
      <c r="U11" s="20"/>
      <c r="V11" s="20"/>
      <c r="W11" s="20"/>
      <c r="X11" s="177"/>
    </row>
    <row r="12" spans="2:24">
      <c r="B12" s="34" t="s">
        <v>64</v>
      </c>
      <c r="C12" s="20"/>
      <c r="D12" s="315"/>
      <c r="E12" s="190" t="s">
        <v>65</v>
      </c>
      <c r="F12" s="195"/>
      <c r="G12" s="20"/>
      <c r="H12" s="172"/>
      <c r="I12" s="173"/>
      <c r="J12" s="19"/>
      <c r="K12" s="20"/>
      <c r="L12" s="21"/>
      <c r="M12" s="172"/>
      <c r="N12" s="176"/>
      <c r="O12" s="20"/>
      <c r="P12" s="21"/>
      <c r="Q12" s="20"/>
      <c r="R12" s="20"/>
      <c r="S12" s="20"/>
      <c r="T12" s="20"/>
      <c r="U12" s="20"/>
      <c r="V12" s="20"/>
      <c r="W12" s="20"/>
      <c r="X12" s="177"/>
    </row>
    <row r="13" spans="2:24">
      <c r="B13" s="34"/>
      <c r="C13" s="35"/>
      <c r="D13" s="316"/>
      <c r="E13" s="190" t="s">
        <v>66</v>
      </c>
      <c r="F13" s="195"/>
      <c r="G13" s="20"/>
      <c r="H13" s="178"/>
      <c r="I13" s="179"/>
      <c r="J13" s="34"/>
      <c r="K13" s="35"/>
      <c r="L13" s="36"/>
      <c r="M13" s="178"/>
      <c r="N13" s="180"/>
      <c r="O13" s="35"/>
      <c r="P13" s="36"/>
      <c r="Q13" s="35"/>
      <c r="R13" s="35"/>
      <c r="S13" s="35"/>
      <c r="T13" s="35"/>
      <c r="U13" s="35"/>
      <c r="V13" s="35"/>
      <c r="W13" s="35"/>
      <c r="X13" s="181"/>
    </row>
    <row r="14" spans="2:24">
      <c r="B14" s="38" t="s">
        <v>524</v>
      </c>
      <c r="C14" s="39" t="s">
        <v>525</v>
      </c>
      <c r="D14" s="317"/>
      <c r="E14" s="192" t="s">
        <v>526</v>
      </c>
      <c r="F14" s="193"/>
      <c r="G14" s="41" t="s">
        <v>527</v>
      </c>
      <c r="H14" s="70" t="s">
        <v>528</v>
      </c>
      <c r="I14" s="70" t="s">
        <v>72</v>
      </c>
      <c r="J14" s="40" t="s">
        <v>529</v>
      </c>
      <c r="K14" s="40" t="s">
        <v>530</v>
      </c>
      <c r="L14" s="161" t="s">
        <v>531</v>
      </c>
      <c r="M14" s="77" t="s">
        <v>532</v>
      </c>
      <c r="N14" s="77" t="s">
        <v>533</v>
      </c>
      <c r="O14" s="42"/>
      <c r="P14" s="42" t="s">
        <v>534</v>
      </c>
      <c r="Q14" s="38"/>
      <c r="R14" s="38"/>
      <c r="S14" s="38"/>
      <c r="T14" s="38"/>
      <c r="U14" s="38"/>
      <c r="V14" s="38"/>
      <c r="W14" s="38"/>
      <c r="X14" s="43" t="s">
        <v>535</v>
      </c>
    </row>
    <row r="15" spans="2:24" ht="12.75" customHeight="1">
      <c r="B15" s="44"/>
      <c r="C15" s="45"/>
      <c r="D15" s="318"/>
      <c r="E15" s="193" t="s">
        <v>536</v>
      </c>
      <c r="F15" s="258"/>
      <c r="G15" s="46" t="s">
        <v>539</v>
      </c>
      <c r="H15" s="71" t="s">
        <v>540</v>
      </c>
      <c r="I15" s="71" t="s">
        <v>540</v>
      </c>
      <c r="J15" s="41"/>
      <c r="K15" s="41"/>
      <c r="L15" s="105"/>
      <c r="M15" s="71" t="s">
        <v>541</v>
      </c>
      <c r="N15" s="78" t="s">
        <v>541</v>
      </c>
      <c r="O15" s="47"/>
      <c r="P15" s="48" t="s">
        <v>542</v>
      </c>
      <c r="Q15" s="49"/>
      <c r="R15" s="49"/>
      <c r="S15" s="49"/>
      <c r="T15" s="49"/>
      <c r="U15" s="49"/>
      <c r="V15" s="50"/>
      <c r="W15" s="50"/>
      <c r="X15" s="51" t="s">
        <v>76</v>
      </c>
    </row>
    <row r="16" spans="2:24" ht="13.5" customHeight="1">
      <c r="B16" s="105"/>
      <c r="C16" s="116" t="s">
        <v>630</v>
      </c>
      <c r="D16" s="319"/>
      <c r="E16" s="194"/>
      <c r="F16" s="194"/>
      <c r="G16" s="112"/>
      <c r="H16" s="164"/>
      <c r="I16" s="164"/>
      <c r="J16" s="105"/>
      <c r="K16" s="105"/>
      <c r="M16" s="164"/>
      <c r="N16" s="165"/>
      <c r="O16" s="104"/>
      <c r="P16" s="117"/>
      <c r="Q16" s="117"/>
      <c r="R16" s="117"/>
      <c r="S16" s="117"/>
      <c r="T16" s="117"/>
      <c r="U16" s="117"/>
      <c r="V16" s="104"/>
      <c r="W16" s="104"/>
      <c r="X16" s="166"/>
    </row>
    <row r="17" spans="1:27" ht="4.5" customHeight="1">
      <c r="B17" s="105"/>
      <c r="C17" s="116"/>
      <c r="D17" s="319"/>
      <c r="E17" s="194"/>
      <c r="F17" s="194"/>
      <c r="G17" s="155"/>
      <c r="H17" s="164"/>
      <c r="I17" s="164"/>
      <c r="J17" s="105"/>
      <c r="K17" s="105"/>
      <c r="L17" s="105"/>
      <c r="M17" s="164"/>
      <c r="N17" s="165"/>
      <c r="O17" s="104"/>
      <c r="P17" s="117"/>
      <c r="Q17" s="117"/>
      <c r="R17" s="117"/>
      <c r="S17" s="117"/>
      <c r="T17" s="117"/>
      <c r="U17" s="117"/>
      <c r="V17" s="104"/>
      <c r="W17" s="104"/>
      <c r="X17" s="166"/>
    </row>
    <row r="18" spans="1:27" s="223" customFormat="1" ht="20" customHeight="1">
      <c r="A18" s="377"/>
      <c r="B18" s="336"/>
      <c r="C18" s="361" t="s">
        <v>927</v>
      </c>
      <c r="D18" s="337" t="str">
        <f>IF(E18="","",VLOOKUP(C18,Data!$B$5:$L$507,2,FALSE))</f>
        <v/>
      </c>
      <c r="E18" s="371"/>
      <c r="F18" s="378"/>
      <c r="G18" s="311"/>
      <c r="H18" s="337" t="str">
        <f>IF(E18="","",VLOOKUP(C18,Data!$B$5:$L$507,11,FALSE))</f>
        <v/>
      </c>
      <c r="I18" s="492" t="str">
        <f t="shared" ref="I18:I47" si="0">IF(E18&gt;0,E18*H18,"-")</f>
        <v>-</v>
      </c>
      <c r="J18" s="338" t="str">
        <f>IF(E18="","",VLOOKUP(C18,Data!$B$5:$D$507,3,FALSE))</f>
        <v/>
      </c>
      <c r="K18" s="338" t="str">
        <f>IF(E18="","",VLOOKUP(C18,Data!$B$5:$M$507,12,FALSE))</f>
        <v/>
      </c>
      <c r="L18" s="339"/>
      <c r="M18" s="340" t="str">
        <f>IF(E18="","",VLOOKUP(C18,Data!$B$5:$E$507,4,FALSE)*E18)</f>
        <v/>
      </c>
      <c r="N18" s="340" t="str">
        <f>IF(E18="","",VLOOKUP(C18,Data!$B$5:$F$507,5,FALSE)*E18)</f>
        <v/>
      </c>
      <c r="O18" s="491" t="e">
        <f>IF(C18=Data!#REF!,Data!#REF!,(IF(C18=Data!#REF!,Data!#REF!,(IF(C18=Data!#REF!,Data!#REF!,(IF(C18=Data!B248,Data!G248,(IF(C18=Data!B251,Data!G251,(IF(C18=Data!#REF!,Data!#REF!,(IF(C18=Data!#REF!,Data!#REF!,(IF(C18=Data!#REF!,Data!#REF!,Data!#REF!)))))))))))))))&amp;IF(C18=Data!#REF!,Data!#REF!,(IF(C18=Data!#REF!,Data!#REF!,(IF(C18=Data!#REF!,Data!#REF!,(IF(C18=Data!#REF!,Data!#REF!,(IF(C18=Data!#REF!,Data!#REF!,(IF(C18=Data!#REF!,Data!G942,(IF(C18=Data!#REF!,Data!#REF!,(IF(C18=Data!#REF!,Data!#REF!,Data!#REF!)))))))))))))))&amp;IF(C18=Data!B279,Data!G279,(IF(C18=Data!#REF!,Data!#REF!,(IF(C18=Data!#REF!,Data!#REF!,(IF(C18=Data!#REF!,Data!#REF!,(IF(C18=Data!#REF!,Data!#REF!,Data!#REF!)))))))))</f>
        <v>#REF!</v>
      </c>
      <c r="P18" s="341"/>
      <c r="Q18" s="335"/>
      <c r="R18" s="490" t="s">
        <v>550</v>
      </c>
      <c r="S18" s="335"/>
      <c r="T18" s="335"/>
      <c r="U18" s="490"/>
      <c r="V18" s="342"/>
      <c r="W18" s="490"/>
      <c r="X18" s="343" t="str">
        <f>IF(E18="","",VLOOKUP(C18,Data!$B$5:$J$507,9,FALSE)*E18)</f>
        <v/>
      </c>
      <c r="Y18" s="312" t="s">
        <v>503</v>
      </c>
      <c r="AA18" s="223" t="s">
        <v>157</v>
      </c>
    </row>
    <row r="19" spans="1:27" s="223" customFormat="1" ht="20" customHeight="1">
      <c r="A19" s="377">
        <v>3</v>
      </c>
      <c r="B19" s="336">
        <v>1</v>
      </c>
      <c r="C19" s="368" t="s">
        <v>132</v>
      </c>
      <c r="D19" s="337" t="str">
        <f>IF(E19="","",VLOOKUP(C19,Data!$B$5:$L$507,2,FALSE))</f>
        <v>ZV88210</v>
      </c>
      <c r="E19" s="369">
        <v>60</v>
      </c>
      <c r="F19" s="378">
        <v>1</v>
      </c>
      <c r="G19" s="380" t="s">
        <v>544</v>
      </c>
      <c r="H19" s="337">
        <f>IF(E19="","",VLOOKUP(C19,Data!$B$5:$L$507,11,FALSE))</f>
        <v>44.02</v>
      </c>
      <c r="I19" s="492">
        <f t="shared" si="0"/>
        <v>2641.2000000000003</v>
      </c>
      <c r="J19" s="338" t="str">
        <f>IF(E19="","",VLOOKUP(C19,Data!$B$5:$D$507,3,FALSE))</f>
        <v>C/T</v>
      </c>
      <c r="K19" s="338" t="str">
        <f>IF(E19="","",VLOOKUP(C19,Data!$B$5:$M$507,12,FALSE))</f>
        <v>Indonesia</v>
      </c>
      <c r="L19" s="339"/>
      <c r="M19" s="340">
        <f>IF(E19="","",VLOOKUP(C19,Data!$B$5:$E$507,4,FALSE)*E19)</f>
        <v>429</v>
      </c>
      <c r="N19" s="340">
        <f>IF(E19="","",VLOOKUP(C19,Data!$B$5:$F$507,5,FALSE)*E19)</f>
        <v>408</v>
      </c>
      <c r="O19" s="491" t="e">
        <f>IF(C19=Data!#REF!,Data!#REF!,(IF(C19=Data!#REF!,Data!#REF!,(IF(C19=Data!#REF!,Data!#REF!,(IF(C19=Data!B224,Data!G224,(IF(C19=Data!B227,Data!G227,(IF(C19=Data!#REF!,Data!#REF!,(IF(C19=Data!#REF!,Data!#REF!,(IF(C19=Data!#REF!,Data!#REF!,Data!#REF!)))))))))))))))&amp;IF(C19=Data!#REF!,Data!#REF!,(IF(C19=Data!#REF!,Data!#REF!,(IF(C19=Data!#REF!,Data!#REF!,(IF(C19=Data!#REF!,Data!#REF!,(IF(C19=Data!#REF!,Data!#REF!,(IF(C19=Data!#REF!,Data!G918,(IF(C19=Data!#REF!,Data!#REF!,(IF(C19=Data!#REF!,Data!#REF!,Data!#REF!)))))))))))))))&amp;IF(C19=Data!B255,Data!G255,(IF(C19=Data!#REF!,Data!#REF!,(IF(C19=Data!#REF!,Data!#REF!,(IF(C19=Data!#REF!,Data!#REF!,(IF(C19=Data!#REF!,Data!#REF!,Data!#REF!)))))))))</f>
        <v>#REF!</v>
      </c>
      <c r="P19" s="341"/>
      <c r="Q19" s="335"/>
      <c r="R19" s="490" t="s">
        <v>550</v>
      </c>
      <c r="S19" s="335"/>
      <c r="T19" s="335"/>
      <c r="U19" s="490"/>
      <c r="V19" s="342"/>
      <c r="W19" s="490"/>
      <c r="X19" s="343">
        <f>IF(E19="","",VLOOKUP(C19,Data!$B$5:$J$507,9,FALSE)*E19)</f>
        <v>1.296</v>
      </c>
      <c r="Y19" s="312">
        <v>0.17</v>
      </c>
      <c r="AA19" s="223" t="s">
        <v>157</v>
      </c>
    </row>
    <row r="20" spans="1:27" s="223" customFormat="1" ht="20" customHeight="1">
      <c r="A20" s="377"/>
      <c r="B20" s="336"/>
      <c r="C20" s="361" t="s">
        <v>930</v>
      </c>
      <c r="D20" s="337" t="str">
        <f>IF(E20="","",VLOOKUP(C20,Data!$B$5:$L$507,2,FALSE))</f>
        <v/>
      </c>
      <c r="E20" s="371"/>
      <c r="F20" s="378"/>
      <c r="G20" s="311"/>
      <c r="H20" s="337" t="str">
        <f>IF(E20="","",VLOOKUP(C20,Data!$B$5:$L$507,11,FALSE))</f>
        <v/>
      </c>
      <c r="I20" s="492" t="str">
        <f t="shared" si="0"/>
        <v>-</v>
      </c>
      <c r="J20" s="338" t="str">
        <f>IF(E20="","",VLOOKUP(C20,Data!$B$5:$D$507,3,FALSE))</f>
        <v/>
      </c>
      <c r="K20" s="338" t="str">
        <f>IF(E20="","",VLOOKUP(C20,Data!$B$5:$M$507,12,FALSE))</f>
        <v/>
      </c>
      <c r="L20" s="339"/>
      <c r="M20" s="340" t="str">
        <f>IF(E20="","",VLOOKUP(C20,Data!$B$5:$E$507,4,FALSE)*E20)</f>
        <v/>
      </c>
      <c r="N20" s="340" t="str">
        <f>IF(E20="","",VLOOKUP(C20,Data!$B$5:$F$507,5,FALSE)*E20)</f>
        <v/>
      </c>
      <c r="O20" s="491" t="e">
        <f>IF(C20=Data!#REF!,Data!#REF!,(IF(C20=Data!#REF!,Data!#REF!,(IF(C20=Data!#REF!,Data!#REF!,(IF(C20=Data!B250,Data!G250,(IF(C20=Data!B253,Data!G253,(IF(C20=Data!#REF!,Data!#REF!,(IF(C20=Data!#REF!,Data!#REF!,(IF(C20=Data!#REF!,Data!#REF!,Data!#REF!)))))))))))))))&amp;IF(C20=Data!#REF!,Data!#REF!,(IF(C20=Data!#REF!,Data!#REF!,(IF(C20=Data!#REF!,Data!#REF!,(IF(C20=Data!#REF!,Data!#REF!,(IF(C20=Data!#REF!,Data!#REF!,(IF(C20=Data!#REF!,Data!G944,(IF(C20=Data!#REF!,Data!#REF!,(IF(C20=Data!#REF!,Data!#REF!,Data!#REF!)))))))))))))))&amp;IF(C20=Data!B281,Data!G281,(IF(C20=Data!#REF!,Data!#REF!,(IF(C20=Data!#REF!,Data!#REF!,(IF(C20=Data!#REF!,Data!#REF!,(IF(C20=Data!#REF!,Data!#REF!,Data!#REF!)))))))))</f>
        <v>#REF!</v>
      </c>
      <c r="P20" s="341"/>
      <c r="Q20" s="335"/>
      <c r="R20" s="490" t="s">
        <v>550</v>
      </c>
      <c r="S20" s="335"/>
      <c r="T20" s="335"/>
      <c r="U20" s="490"/>
      <c r="V20" s="342"/>
      <c r="W20" s="490"/>
      <c r="X20" s="343" t="str">
        <f>IF(E20="","",VLOOKUP(C20,Data!$B$5:$J$507,9,FALSE)*E20)</f>
        <v/>
      </c>
      <c r="Y20" s="312" t="s">
        <v>503</v>
      </c>
      <c r="AA20" s="223" t="s">
        <v>157</v>
      </c>
    </row>
    <row r="21" spans="1:27" s="223" customFormat="1" ht="20" customHeight="1">
      <c r="A21" s="377">
        <v>3</v>
      </c>
      <c r="B21" s="336">
        <v>2</v>
      </c>
      <c r="C21" s="368" t="s">
        <v>132</v>
      </c>
      <c r="D21" s="337" t="str">
        <f>IF(E21="","",VLOOKUP(C21,Data!$B$5:$L$507,2,FALSE))</f>
        <v>ZV88210</v>
      </c>
      <c r="E21" s="369">
        <v>60</v>
      </c>
      <c r="F21" s="378">
        <v>1</v>
      </c>
      <c r="G21" s="477" t="s">
        <v>545</v>
      </c>
      <c r="H21" s="337">
        <f>IF(E21="","",VLOOKUP(C21,Data!$B$5:$L$507,11,FALSE))</f>
        <v>44.02</v>
      </c>
      <c r="I21" s="492">
        <f t="shared" si="0"/>
        <v>2641.2000000000003</v>
      </c>
      <c r="J21" s="338" t="str">
        <f>IF(E21="","",VLOOKUP(C21,Data!$B$5:$D$507,3,FALSE))</f>
        <v>C/T</v>
      </c>
      <c r="K21" s="338" t="str">
        <f>IF(E21="","",VLOOKUP(C21,Data!$B$5:$M$507,12,FALSE))</f>
        <v>Indonesia</v>
      </c>
      <c r="L21" s="339"/>
      <c r="M21" s="340">
        <f>IF(E21="","",VLOOKUP(C21,Data!$B$5:$E$507,4,FALSE)*E21)</f>
        <v>429</v>
      </c>
      <c r="N21" s="340">
        <f>IF(E21="","",VLOOKUP(C21,Data!$B$5:$F$507,5,FALSE)*E21)</f>
        <v>408</v>
      </c>
      <c r="O21" s="491" t="e">
        <f>IF(C21=Data!#REF!,Data!#REF!,(IF(C21=Data!#REF!,Data!#REF!,(IF(C21=Data!#REF!,Data!#REF!,(IF(C21=Data!B226,Data!G226,(IF(C21=Data!B229,Data!G229,(IF(C21=Data!#REF!,Data!#REF!,(IF(C21=Data!#REF!,Data!#REF!,(IF(C21=Data!#REF!,Data!#REF!,Data!#REF!)))))))))))))))&amp;IF(C21=Data!#REF!,Data!#REF!,(IF(C21=Data!#REF!,Data!#REF!,(IF(C21=Data!#REF!,Data!#REF!,(IF(C21=Data!#REF!,Data!#REF!,(IF(C21=Data!#REF!,Data!#REF!,(IF(C21=Data!#REF!,Data!G920,(IF(C21=Data!#REF!,Data!#REF!,(IF(C21=Data!#REF!,Data!#REF!,Data!#REF!)))))))))))))))&amp;IF(C21=Data!B257,Data!G257,(IF(C21=Data!#REF!,Data!#REF!,(IF(C21=Data!#REF!,Data!#REF!,(IF(C21=Data!#REF!,Data!#REF!,(IF(C21=Data!#REF!,Data!#REF!,Data!#REF!)))))))))</f>
        <v>#REF!</v>
      </c>
      <c r="P21" s="341"/>
      <c r="Q21" s="335"/>
      <c r="R21" s="490" t="s">
        <v>550</v>
      </c>
      <c r="S21" s="335"/>
      <c r="T21" s="335"/>
      <c r="U21" s="490"/>
      <c r="V21" s="342"/>
      <c r="W21" s="490"/>
      <c r="X21" s="343">
        <f>IF(E21="","",VLOOKUP(C21,Data!$B$5:$J$507,9,FALSE)*E21)</f>
        <v>1.296</v>
      </c>
      <c r="Y21" s="312">
        <v>0.17</v>
      </c>
      <c r="AA21" s="223" t="s">
        <v>157</v>
      </c>
    </row>
    <row r="22" spans="1:27" s="223" customFormat="1" ht="20" customHeight="1">
      <c r="A22" s="377"/>
      <c r="B22" s="336"/>
      <c r="C22" s="361" t="s">
        <v>940</v>
      </c>
      <c r="D22" s="337" t="str">
        <f>IF(E22="","",VLOOKUP(C22,Data!$B$5:$L$507,2,FALSE))</f>
        <v/>
      </c>
      <c r="E22" s="371"/>
      <c r="F22" s="378"/>
      <c r="G22" s="311"/>
      <c r="H22" s="337" t="str">
        <f>IF(E22="","",VLOOKUP(C22,Data!$B$5:$L$507,11,FALSE))</f>
        <v/>
      </c>
      <c r="I22" s="492" t="str">
        <f>IF(E22&gt;0,E22*H22,"-")</f>
        <v>-</v>
      </c>
      <c r="J22" s="338" t="str">
        <f>IF(E22="","",VLOOKUP(C22,Data!$B$5:$D$507,3,FALSE))</f>
        <v/>
      </c>
      <c r="K22" s="338" t="str">
        <f>IF(E22="","",VLOOKUP(C22,Data!$B$5:$M$507,12,FALSE))</f>
        <v/>
      </c>
      <c r="L22" s="339"/>
      <c r="M22" s="340" t="str">
        <f>IF(E22="","",VLOOKUP(C22,Data!$B$5:$E$507,4,FALSE)*E22)</f>
        <v/>
      </c>
      <c r="N22" s="340" t="str">
        <f>IF(E22="","",VLOOKUP(C22,Data!$B$5:$F$507,5,FALSE)*E22)</f>
        <v/>
      </c>
      <c r="O22" s="491" t="e">
        <f>IF(C22=Data!#REF!,Data!#REF!,(IF(C22=Data!#REF!,Data!#REF!,(IF(C22=Data!#REF!,Data!#REF!,(IF(C22=Data!B250,Data!G250,(IF(C22=Data!B253,Data!G253,(IF(C22=Data!#REF!,Data!#REF!,(IF(C22=Data!#REF!,Data!#REF!,(IF(C22=Data!#REF!,Data!#REF!,Data!#REF!)))))))))))))))&amp;IF(C22=Data!#REF!,Data!#REF!,(IF(C22=Data!#REF!,Data!#REF!,(IF(C22=Data!#REF!,Data!#REF!,(IF(C22=Data!#REF!,Data!#REF!,(IF(C22=Data!#REF!,Data!#REF!,(IF(C22=Data!#REF!,Data!G944,(IF(C22=Data!#REF!,Data!#REF!,(IF(C22=Data!#REF!,Data!#REF!,Data!#REF!)))))))))))))))&amp;IF(C22=Data!B281,Data!G281,(IF(C22=Data!#REF!,Data!#REF!,(IF(C22=Data!#REF!,Data!#REF!,(IF(C22=Data!#REF!,Data!#REF!,(IF(C22=Data!#REF!,Data!#REF!,Data!#REF!)))))))))</f>
        <v>#REF!</v>
      </c>
      <c r="P22" s="341"/>
      <c r="Q22" s="335"/>
      <c r="R22" s="490" t="s">
        <v>550</v>
      </c>
      <c r="S22" s="335"/>
      <c r="T22" s="335"/>
      <c r="U22" s="490"/>
      <c r="V22" s="342"/>
      <c r="W22" s="490"/>
      <c r="X22" s="343" t="str">
        <f>IF(E22="","",VLOOKUP(C22,Data!$B$5:$J$507,9,FALSE)*E22)</f>
        <v/>
      </c>
      <c r="Y22" s="312" t="s">
        <v>503</v>
      </c>
      <c r="AA22" s="223" t="s">
        <v>157</v>
      </c>
    </row>
    <row r="23" spans="1:27" s="223" customFormat="1" ht="20" customHeight="1">
      <c r="A23" s="377">
        <v>3</v>
      </c>
      <c r="B23" s="336" t="s">
        <v>937</v>
      </c>
      <c r="C23" s="368" t="s">
        <v>133</v>
      </c>
      <c r="D23" s="337" t="str">
        <f>IF(E23="","",VLOOKUP(C23,Data!$B$5:$L$507,2,FALSE))</f>
        <v>ZV88230</v>
      </c>
      <c r="E23" s="372">
        <v>63</v>
      </c>
      <c r="F23" s="378"/>
      <c r="G23" s="477" t="s">
        <v>553</v>
      </c>
      <c r="H23" s="337">
        <f>IF(E23="","",VLOOKUP(C23,Data!$B$5:$L$507,11,FALSE))</f>
        <v>38.19</v>
      </c>
      <c r="I23" s="492">
        <f>IF(E23&gt;0,E23*H23,"-")</f>
        <v>2405.9699999999998</v>
      </c>
      <c r="J23" s="338" t="str">
        <f>IF(E23="","",VLOOKUP(C23,Data!$B$5:$D$507,3,FALSE))</f>
        <v>C/T</v>
      </c>
      <c r="K23" s="338" t="str">
        <f>IF(E23="","",VLOOKUP(C23,Data!$B$5:$M$507,12,FALSE))</f>
        <v>Indonesia</v>
      </c>
      <c r="L23" s="339"/>
      <c r="M23" s="340">
        <f>IF(E23="","",VLOOKUP(C23,Data!$B$5:$E$507,4,FALSE)*E23)</f>
        <v>303.02999999999997</v>
      </c>
      <c r="N23" s="340">
        <f>IF(E23="","",VLOOKUP(C23,Data!$B$5:$F$507,5,FALSE)*E23)</f>
        <v>277.20000000000005</v>
      </c>
      <c r="O23" s="491" t="e">
        <f>IF(C23=Data!#REF!,Data!#REF!,(IF(C23=Data!#REF!,Data!#REF!,(IF(C23=Data!#REF!,Data!#REF!,(IF(C23=Data!B226,Data!G226,(IF(C23=Data!B229,Data!G229,(IF(C23=Data!#REF!,Data!#REF!,(IF(C23=Data!#REF!,Data!#REF!,(IF(C23=Data!#REF!,Data!#REF!,Data!#REF!)))))))))))))))&amp;IF(C23=Data!#REF!,Data!#REF!,(IF(C23=Data!#REF!,Data!#REF!,(IF(C23=Data!#REF!,Data!#REF!,(IF(C23=Data!#REF!,Data!#REF!,(IF(C23=Data!#REF!,Data!#REF!,(IF(C23=Data!#REF!,Data!G920,(IF(C23=Data!#REF!,Data!#REF!,(IF(C23=Data!#REF!,Data!#REF!,Data!#REF!)))))))))))))))&amp;IF(C23=Data!B257,Data!G257,(IF(C23=Data!#REF!,Data!#REF!,(IF(C23=Data!#REF!,Data!#REF!,(IF(C23=Data!#REF!,Data!#REF!,(IF(C23=Data!#REF!,Data!#REF!,Data!#REF!)))))))))</f>
        <v>#REF!</v>
      </c>
      <c r="P23" s="341"/>
      <c r="Q23" s="335"/>
      <c r="R23" s="490" t="s">
        <v>550</v>
      </c>
      <c r="S23" s="335"/>
      <c r="T23" s="335"/>
      <c r="U23" s="490"/>
      <c r="V23" s="342"/>
      <c r="W23" s="490"/>
      <c r="X23" s="343">
        <f>IF(E23="","",VLOOKUP(C23,Data!$B$5:$J$507,9,FALSE)*E23)</f>
        <v>0.73709999999999998</v>
      </c>
      <c r="Y23" s="312">
        <v>0.17</v>
      </c>
      <c r="AA23" s="223" t="s">
        <v>157</v>
      </c>
    </row>
    <row r="24" spans="1:27" s="223" customFormat="1" ht="20" customHeight="1">
      <c r="A24" s="377"/>
      <c r="B24" s="336"/>
      <c r="C24" s="361" t="s">
        <v>934</v>
      </c>
      <c r="D24" s="337" t="str">
        <f>IF(E24="","",VLOOKUP(C24,Data!$B$5:$L$507,2,FALSE))</f>
        <v/>
      </c>
      <c r="E24" s="372"/>
      <c r="F24" s="378"/>
      <c r="G24" s="311"/>
      <c r="H24" s="337" t="str">
        <f>IF(E24="","",VLOOKUP(C24,Data!$B$5:$L$507,11,FALSE))</f>
        <v/>
      </c>
      <c r="I24" s="492" t="str">
        <f t="shared" si="0"/>
        <v>-</v>
      </c>
      <c r="J24" s="338" t="str">
        <f>IF(E24="","",VLOOKUP(C24,Data!$B$5:$D$507,3,FALSE))</f>
        <v/>
      </c>
      <c r="K24" s="338" t="str">
        <f>IF(E24="","",VLOOKUP(C24,Data!$B$5:$M$507,12,FALSE))</f>
        <v/>
      </c>
      <c r="L24" s="339"/>
      <c r="M24" s="340" t="str">
        <f>IF(E24="","",VLOOKUP(C24,Data!$B$5:$E$507,4,FALSE)*E24)</f>
        <v/>
      </c>
      <c r="N24" s="340" t="str">
        <f>IF(E24="","",VLOOKUP(C24,Data!$B$5:$F$507,5,FALSE)*E24)</f>
        <v/>
      </c>
      <c r="O24" s="491" t="e">
        <f>IF(C24=Data!#REF!,Data!#REF!,(IF(C24=Data!#REF!,Data!#REF!,(IF(C24=Data!#REF!,Data!#REF!,(IF(C24=Data!B250,Data!G250,(IF(C24=Data!B253,Data!G253,(IF(C24=Data!#REF!,Data!#REF!,(IF(C24=Data!#REF!,Data!#REF!,(IF(C24=Data!#REF!,Data!#REF!,Data!#REF!)))))))))))))))&amp;IF(C24=Data!#REF!,Data!#REF!,(IF(C24=Data!#REF!,Data!#REF!,(IF(C24=Data!#REF!,Data!#REF!,(IF(C24=Data!#REF!,Data!#REF!,(IF(C24=Data!#REF!,Data!#REF!,(IF(C24=Data!#REF!,Data!G944,(IF(C24=Data!#REF!,Data!#REF!,(IF(C24=Data!#REF!,Data!#REF!,Data!#REF!)))))))))))))))&amp;IF(C24=Data!B281,Data!G281,(IF(C24=Data!#REF!,Data!#REF!,(IF(C24=Data!#REF!,Data!#REF!,(IF(C24=Data!#REF!,Data!#REF!,(IF(C24=Data!#REF!,Data!#REF!,Data!#REF!)))))))))</f>
        <v>#REF!</v>
      </c>
      <c r="P24" s="341"/>
      <c r="Q24" s="335"/>
      <c r="R24" s="490" t="s">
        <v>550</v>
      </c>
      <c r="S24" s="335"/>
      <c r="T24" s="335"/>
      <c r="U24" s="490"/>
      <c r="V24" s="342"/>
      <c r="W24" s="490"/>
      <c r="X24" s="343" t="str">
        <f>IF(E24="","",VLOOKUP(C24,Data!$B$5:$J$507,9,FALSE)*E24)</f>
        <v/>
      </c>
      <c r="Y24" s="312" t="s">
        <v>503</v>
      </c>
      <c r="AA24" s="223" t="s">
        <v>157</v>
      </c>
    </row>
    <row r="25" spans="1:27" s="223" customFormat="1" ht="20" customHeight="1">
      <c r="A25" s="377"/>
      <c r="B25" s="336">
        <v>5</v>
      </c>
      <c r="C25" s="368" t="s">
        <v>671</v>
      </c>
      <c r="D25" s="337" t="str">
        <f>IF(E25="","",VLOOKUP(C25,Data!$B$5:$L$507,2,FALSE))</f>
        <v>ZX39170</v>
      </c>
      <c r="E25" s="371">
        <v>5</v>
      </c>
      <c r="F25" s="378">
        <v>1</v>
      </c>
      <c r="G25" s="311"/>
      <c r="H25" s="337">
        <f>IF(E25="","",VLOOKUP(C25,Data!$B$5:$L$507,11,FALSE))</f>
        <v>128.04</v>
      </c>
      <c r="I25" s="492">
        <f t="shared" si="0"/>
        <v>640.19999999999993</v>
      </c>
      <c r="J25" s="338" t="str">
        <f>IF(E25="","",VLOOKUP(C25,Data!$B$5:$D$507,3,FALSE))</f>
        <v>C/T</v>
      </c>
      <c r="K25" s="338" t="str">
        <f>IF(E25="","",VLOOKUP(C25,Data!$B$5:$M$507,12,FALSE))</f>
        <v>Indonesia</v>
      </c>
      <c r="L25" s="339"/>
      <c r="M25" s="340">
        <f>IF(E25="","",VLOOKUP(C25,Data!$B$5:$E$507,4,FALSE)*E25)</f>
        <v>15</v>
      </c>
      <c r="N25" s="340">
        <f>IF(E25="","",VLOOKUP(C25,Data!$B$5:$F$507,5,FALSE)*E25)</f>
        <v>10</v>
      </c>
      <c r="O25" s="491" t="e">
        <f>IF(C25=Data!#REF!,Data!#REF!,(IF(C25=Data!#REF!,Data!#REF!,(IF(C25=Data!#REF!,Data!#REF!,(IF(C25=Data!B248,Data!G248,(IF(C25=Data!B251,Data!G251,(IF(C25=Data!#REF!,Data!#REF!,(IF(C25=Data!#REF!,Data!#REF!,(IF(C25=Data!#REF!,Data!#REF!,Data!#REF!)))))))))))))))&amp;IF(C25=Data!#REF!,Data!#REF!,(IF(C25=Data!#REF!,Data!#REF!,(IF(C25=Data!#REF!,Data!#REF!,(IF(C25=Data!#REF!,Data!#REF!,(IF(C25=Data!#REF!,Data!#REF!,(IF(C25=Data!#REF!,Data!G942,(IF(C25=Data!#REF!,Data!#REF!,(IF(C25=Data!#REF!,Data!#REF!,Data!#REF!)))))))))))))))&amp;IF(C25=Data!B279,Data!G279,(IF(C25=Data!#REF!,Data!#REF!,(IF(C25=Data!#REF!,Data!#REF!,(IF(C25=Data!#REF!,Data!#REF!,(IF(C25=Data!#REF!,Data!#REF!,Data!#REF!)))))))))</f>
        <v>#REF!</v>
      </c>
      <c r="P25" s="341"/>
      <c r="Q25" s="335"/>
      <c r="R25" s="490" t="s">
        <v>550</v>
      </c>
      <c r="S25" s="335"/>
      <c r="T25" s="335"/>
      <c r="U25" s="490"/>
      <c r="V25" s="342"/>
      <c r="W25" s="490"/>
      <c r="X25" s="343">
        <f>IF(E25="","",VLOOKUP(C25,Data!$B$5:$J$507,9,FALSE)*E25)</f>
        <v>0.155</v>
      </c>
      <c r="Y25" s="312" t="s">
        <v>503</v>
      </c>
      <c r="AA25" s="223" t="s">
        <v>157</v>
      </c>
    </row>
    <row r="26" spans="1:27" s="223" customFormat="1" ht="20" customHeight="1">
      <c r="A26" s="203"/>
      <c r="B26" s="336"/>
      <c r="C26" s="364" t="s">
        <v>942</v>
      </c>
      <c r="D26" s="337" t="str">
        <f>IF(E26="","",VLOOKUP(C26,Data!$B$5:$L$507,2,FALSE))</f>
        <v/>
      </c>
      <c r="E26" s="369"/>
      <c r="F26" s="378"/>
      <c r="G26" s="477"/>
      <c r="H26" s="337" t="str">
        <f>IF(E26="","",VLOOKUP(C26,Data!$B$5:$L$507,11,FALSE))</f>
        <v/>
      </c>
      <c r="I26" s="492" t="str">
        <f t="shared" si="0"/>
        <v>-</v>
      </c>
      <c r="J26" s="338" t="str">
        <f>IF(E26="","",VLOOKUP(C26,Data!$B$5:$D$507,3,FALSE))</f>
        <v/>
      </c>
      <c r="K26" s="338" t="str">
        <f>IF(E26="","",VLOOKUP(C26,Data!$B$5:$M$507,12,FALSE))</f>
        <v/>
      </c>
      <c r="L26" s="339"/>
      <c r="M26" s="340" t="str">
        <f>IF(E26="","",VLOOKUP(C26,Data!$B$5:$E$507,4,FALSE)*E26)</f>
        <v/>
      </c>
      <c r="N26" s="340" t="str">
        <f>IF(E26="","",VLOOKUP(C26,Data!$B$5:$F$507,5,FALSE)*E26)</f>
        <v/>
      </c>
      <c r="O26" s="491" t="e">
        <f>IF(C26=Data!#REF!,Data!#REF!,(IF(C26=Data!#REF!,Data!#REF!,(IF(C26=Data!#REF!,Data!#REF!,(IF(C26=Data!B193,Data!G193,(IF(C26=Data!B196,Data!G196,(IF(C26=Data!#REF!,Data!#REF!,(IF(C26=Data!#REF!,Data!#REF!,(IF(C26=Data!#REF!,Data!#REF!,Data!#REF!)))))))))))))))&amp;IF(C26=Data!#REF!,Data!#REF!,(IF(C26=Data!#REF!,Data!#REF!,(IF(C26=Data!#REF!,Data!#REF!,(IF(C26=Data!#REF!,Data!#REF!,(IF(C26=Data!#REF!,Data!#REF!,(IF(C26=Data!#REF!,Data!G887,(IF(C26=Data!#REF!,Data!#REF!,(IF(C26=Data!#REF!,Data!#REF!,Data!#REF!)))))))))))))))&amp;IF(C26=Data!B224,Data!G224,(IF(C26=Data!#REF!,Data!#REF!,(IF(C26=Data!#REF!,Data!#REF!,(IF(C26=Data!#REF!,Data!#REF!,(IF(C26=Data!#REF!,Data!#REF!,Data!#REF!)))))))))</f>
        <v>#REF!</v>
      </c>
      <c r="P26" s="341"/>
      <c r="Q26" s="335"/>
      <c r="R26" s="490" t="s">
        <v>550</v>
      </c>
      <c r="S26" s="335"/>
      <c r="T26" s="335"/>
      <c r="U26" s="490"/>
      <c r="V26" s="342"/>
      <c r="W26" s="490"/>
      <c r="X26" s="343" t="str">
        <f>IF(E26="","",VLOOKUP(C26,Data!$B$5:$J$507,9,FALSE)*E26)</f>
        <v/>
      </c>
      <c r="Y26" s="312">
        <v>0.17</v>
      </c>
      <c r="AA26" s="223" t="s">
        <v>157</v>
      </c>
    </row>
    <row r="27" spans="1:27" s="223" customFormat="1" ht="20" customHeight="1">
      <c r="A27" s="203"/>
      <c r="B27" s="367">
        <v>6</v>
      </c>
      <c r="C27" s="363" t="s">
        <v>637</v>
      </c>
      <c r="D27" s="337" t="str">
        <f>IF(E27="","",VLOOKUP(C27,Data!$B$5:$L$507,2,FALSE))</f>
        <v>WW08990</v>
      </c>
      <c r="E27" s="369">
        <v>50</v>
      </c>
      <c r="F27" s="378"/>
      <c r="G27" s="477"/>
      <c r="H27" s="337">
        <f>IF(E27="","",VLOOKUP(C27,Data!$B$5:$L$507,11,FALSE))</f>
        <v>24.65</v>
      </c>
      <c r="I27" s="492">
        <f t="shared" si="0"/>
        <v>1232.5</v>
      </c>
      <c r="J27" s="338" t="str">
        <f>IF(E27="","",VLOOKUP(C27,Data!$B$5:$D$507,3,FALSE))</f>
        <v>C/T</v>
      </c>
      <c r="K27" s="338" t="str">
        <f>IF(E27="","",VLOOKUP(C27,Data!$B$5:$M$507,12,FALSE))</f>
        <v>Indonesia</v>
      </c>
      <c r="L27" s="339"/>
      <c r="M27" s="340">
        <f>IF(E27="","",VLOOKUP(C27,Data!$B$5:$E$507,4,FALSE)*E27)</f>
        <v>110.00000000000001</v>
      </c>
      <c r="N27" s="340">
        <f>IF(E27="","",VLOOKUP(C27,Data!$B$5:$F$507,5,FALSE)*E27)</f>
        <v>50</v>
      </c>
      <c r="O27" s="491" t="e">
        <f>IF(C27=Data!#REF!,Data!#REF!,(IF(C27=Data!#REF!,Data!#REF!,(IF(C27=Data!#REF!,Data!#REF!,(IF(C27=Data!B158,Data!G158,(IF(C27=Data!B161,Data!G161,(IF(C27=Data!#REF!,Data!#REF!,(IF(C27=Data!#REF!,Data!#REF!,(IF(C27=Data!#REF!,Data!#REF!,Data!#REF!)))))))))))))))&amp;IF(C27=Data!#REF!,Data!#REF!,(IF(C27=Data!#REF!,Data!#REF!,(IF(C27=Data!#REF!,Data!#REF!,(IF(C27=Data!#REF!,Data!#REF!,(IF(C27=Data!#REF!,Data!#REF!,(IF(C27=Data!#REF!,Data!G852,(IF(C27=Data!#REF!,Data!#REF!,(IF(C27=Data!#REF!,Data!#REF!,Data!#REF!)))))))))))))))&amp;IF(C27=Data!B189,Data!G189,(IF(C27=Data!#REF!,Data!#REF!,(IF(C27=Data!#REF!,Data!#REF!,(IF(C27=Data!#REF!,Data!#REF!,(IF(C27=Data!#REF!,Data!#REF!,Data!#REF!)))))))))</f>
        <v>#REF!</v>
      </c>
      <c r="P27" s="341"/>
      <c r="Q27" s="335"/>
      <c r="R27" s="490" t="s">
        <v>550</v>
      </c>
      <c r="S27" s="335"/>
      <c r="T27" s="335"/>
      <c r="U27" s="490"/>
      <c r="V27" s="342"/>
      <c r="W27" s="490"/>
      <c r="X27" s="343">
        <f>IF(E27="","",VLOOKUP(C27,Data!$B$5:$J$507,9,FALSE)*E27)</f>
        <v>0.17</v>
      </c>
      <c r="Y27" s="312">
        <v>0.17</v>
      </c>
      <c r="AA27" s="223" t="s">
        <v>157</v>
      </c>
    </row>
    <row r="28" spans="1:27" s="223" customFormat="1" ht="20" customHeight="1">
      <c r="A28" s="203"/>
      <c r="B28" s="367"/>
      <c r="C28" s="363" t="s">
        <v>636</v>
      </c>
      <c r="D28" s="337" t="str">
        <f>IF(E28="","",VLOOKUP(C28,Data!$B$5:$L$507,2,FALSE))</f>
        <v>WW08970</v>
      </c>
      <c r="E28" s="369">
        <v>50</v>
      </c>
      <c r="F28" s="378"/>
      <c r="G28" s="477"/>
      <c r="H28" s="337">
        <f>IF(E28="","",VLOOKUP(C28,Data!$B$5:$L$507,11,FALSE))</f>
        <v>24.65</v>
      </c>
      <c r="I28" s="492">
        <f t="shared" si="0"/>
        <v>1232.5</v>
      </c>
      <c r="J28" s="338" t="str">
        <f>IF(E28="","",VLOOKUP(C28,Data!$B$5:$D$507,3,FALSE))</f>
        <v>C/T</v>
      </c>
      <c r="K28" s="338" t="str">
        <f>IF(E28="","",VLOOKUP(C28,Data!$B$5:$M$507,12,FALSE))</f>
        <v>Indonesia</v>
      </c>
      <c r="L28" s="339"/>
      <c r="M28" s="340">
        <f>IF(E28="","",VLOOKUP(C28,Data!$B$5:$E$507,4,FALSE)*E28)</f>
        <v>0</v>
      </c>
      <c r="N28" s="340">
        <f>IF(E28="","",VLOOKUP(C28,Data!$B$5:$F$507,5,FALSE)*E28)</f>
        <v>50</v>
      </c>
      <c r="O28" s="491" t="e">
        <f>IF(C28=Data!#REF!,Data!#REF!,(IF(C28=Data!#REF!,Data!#REF!,(IF(C28=Data!#REF!,Data!#REF!,(IF(C28=Data!B159,Data!G159,(IF(C28=Data!B162,Data!G162,(IF(C28=Data!#REF!,Data!#REF!,(IF(C28=Data!#REF!,Data!#REF!,(IF(C28=Data!#REF!,Data!#REF!,Data!#REF!)))))))))))))))&amp;IF(C28=Data!#REF!,Data!#REF!,(IF(C28=Data!#REF!,Data!#REF!,(IF(C28=Data!#REF!,Data!#REF!,(IF(C28=Data!#REF!,Data!#REF!,(IF(C28=Data!#REF!,Data!#REF!,(IF(C28=Data!#REF!,Data!G853,(IF(C28=Data!#REF!,Data!#REF!,(IF(C28=Data!#REF!,Data!#REF!,Data!#REF!)))))))))))))))&amp;IF(C28=Data!B190,Data!G190,(IF(C28=Data!#REF!,Data!#REF!,(IF(C28=Data!#REF!,Data!#REF!,(IF(C28=Data!#REF!,Data!#REF!,(IF(C28=Data!#REF!,Data!#REF!,Data!#REF!)))))))))</f>
        <v>#REF!</v>
      </c>
      <c r="P28" s="341"/>
      <c r="Q28" s="335"/>
      <c r="R28" s="490" t="s">
        <v>550</v>
      </c>
      <c r="S28" s="335"/>
      <c r="T28" s="335"/>
      <c r="U28" s="490"/>
      <c r="V28" s="342"/>
      <c r="W28" s="490"/>
      <c r="X28" s="343">
        <f>IF(E28="","",VLOOKUP(C28,Data!$B$5:$J$507,9,FALSE)*E28)</f>
        <v>0.17</v>
      </c>
      <c r="Y28" s="312">
        <v>0.17</v>
      </c>
      <c r="AA28" s="223" t="s">
        <v>157</v>
      </c>
    </row>
    <row r="29" spans="1:27" s="223" customFormat="1" ht="20" customHeight="1">
      <c r="A29" s="203"/>
      <c r="B29" s="367" t="s">
        <v>932</v>
      </c>
      <c r="C29" s="363" t="s">
        <v>638</v>
      </c>
      <c r="D29" s="337" t="str">
        <f>IF(E29="","",VLOOKUP(C29,Data!$B$5:$L$507,2,FALSE))</f>
        <v>WW09120</v>
      </c>
      <c r="E29" s="369">
        <v>100</v>
      </c>
      <c r="F29" s="378"/>
      <c r="G29" s="477"/>
      <c r="H29" s="337">
        <f>IF(E29="","",VLOOKUP(C29,Data!$B$5:$L$507,11,FALSE))</f>
        <v>25.11</v>
      </c>
      <c r="I29" s="492">
        <f t="shared" si="0"/>
        <v>2511</v>
      </c>
      <c r="J29" s="338" t="str">
        <f>IF(E29="","",VLOOKUP(C29,Data!$B$5:$D$507,3,FALSE))</f>
        <v>C/T</v>
      </c>
      <c r="K29" s="338" t="str">
        <f>IF(E29="","",VLOOKUP(C29,Data!$B$5:$M$507,12,FALSE))</f>
        <v>Indonesia</v>
      </c>
      <c r="L29" s="339"/>
      <c r="M29" s="340">
        <f>IF(E29="","",VLOOKUP(C29,Data!$B$5:$E$507,4,FALSE)*E29)</f>
        <v>150</v>
      </c>
      <c r="N29" s="340">
        <f>IF(E29="","",VLOOKUP(C29,Data!$B$5:$F$507,5,FALSE)*E29)</f>
        <v>65</v>
      </c>
      <c r="O29" s="491" t="e">
        <f>IF(C29=Data!#REF!,Data!#REF!,(IF(C29=Data!#REF!,Data!#REF!,(IF(C29=Data!#REF!,Data!#REF!,(IF(C29=Data!B160,Data!G160,(IF(C29=Data!B163,Data!G163,(IF(C29=Data!#REF!,Data!#REF!,(IF(C29=Data!#REF!,Data!#REF!,(IF(C29=Data!#REF!,Data!#REF!,Data!#REF!)))))))))))))))&amp;IF(C29=Data!#REF!,Data!#REF!,(IF(C29=Data!#REF!,Data!#REF!,(IF(C29=Data!#REF!,Data!#REF!,(IF(C29=Data!#REF!,Data!#REF!,(IF(C29=Data!#REF!,Data!#REF!,(IF(C29=Data!#REF!,Data!G854,(IF(C29=Data!#REF!,Data!#REF!,(IF(C29=Data!#REF!,Data!#REF!,Data!#REF!)))))))))))))))&amp;IF(C29=Data!B191,Data!G191,(IF(C29=Data!#REF!,Data!#REF!,(IF(C29=Data!#REF!,Data!#REF!,(IF(C29=Data!#REF!,Data!#REF!,(IF(C29=Data!#REF!,Data!#REF!,Data!#REF!)))))))))</f>
        <v>#REF!</v>
      </c>
      <c r="P29" s="341"/>
      <c r="Q29" s="335"/>
      <c r="R29" s="490" t="s">
        <v>550</v>
      </c>
      <c r="S29" s="335"/>
      <c r="T29" s="335"/>
      <c r="U29" s="490"/>
      <c r="V29" s="342"/>
      <c r="W29" s="490"/>
      <c r="X29" s="343">
        <f>IF(E29="","",VLOOKUP(C29,Data!$B$5:$J$507,9,FALSE)*E29)</f>
        <v>0.39400000000000002</v>
      </c>
      <c r="Y29" s="312">
        <v>0.17</v>
      </c>
      <c r="AA29" s="223" t="s">
        <v>157</v>
      </c>
    </row>
    <row r="30" spans="1:27" s="223" customFormat="1" ht="20" customHeight="1">
      <c r="A30" s="203"/>
      <c r="B30" s="367"/>
      <c r="C30" s="363" t="s">
        <v>639</v>
      </c>
      <c r="D30" s="337" t="str">
        <f>IF(E30="","",VLOOKUP(C30,Data!$B$5:$L$507,2,FALSE))</f>
        <v>WW09130</v>
      </c>
      <c r="E30" s="369">
        <v>100</v>
      </c>
      <c r="F30" s="378"/>
      <c r="G30" s="477"/>
      <c r="H30" s="337">
        <f>IF(E30="","",VLOOKUP(C30,Data!$B$5:$L$507,11,FALSE))</f>
        <v>25.11</v>
      </c>
      <c r="I30" s="492">
        <f t="shared" si="0"/>
        <v>2511</v>
      </c>
      <c r="J30" s="338" t="str">
        <f>IF(E30="","",VLOOKUP(C30,Data!$B$5:$D$507,3,FALSE))</f>
        <v>C/T</v>
      </c>
      <c r="K30" s="338" t="str">
        <f>IF(E30="","",VLOOKUP(C30,Data!$B$5:$M$507,12,FALSE))</f>
        <v>Indonesia</v>
      </c>
      <c r="L30" s="339"/>
      <c r="M30" s="340">
        <f>IF(E30="","",VLOOKUP(C30,Data!$B$5:$E$507,4,FALSE)*E30)</f>
        <v>0</v>
      </c>
      <c r="N30" s="340">
        <f>IF(E30="","",VLOOKUP(C30,Data!$B$5:$F$507,5,FALSE)*E30)</f>
        <v>65</v>
      </c>
      <c r="O30" s="491" t="e">
        <f>IF(C30=Data!#REF!,Data!#REF!,(IF(C30=Data!#REF!,Data!#REF!,(IF(C30=Data!#REF!,Data!#REF!,(IF(C30=Data!B161,Data!G161,(IF(C30=Data!B164,Data!G164,(IF(C30=Data!#REF!,Data!#REF!,(IF(C30=Data!#REF!,Data!#REF!,(IF(C30=Data!#REF!,Data!#REF!,Data!#REF!)))))))))))))))&amp;IF(C30=Data!#REF!,Data!#REF!,(IF(C30=Data!#REF!,Data!#REF!,(IF(C30=Data!#REF!,Data!#REF!,(IF(C30=Data!#REF!,Data!#REF!,(IF(C30=Data!#REF!,Data!#REF!,(IF(C30=Data!#REF!,Data!G855,(IF(C30=Data!#REF!,Data!#REF!,(IF(C30=Data!#REF!,Data!#REF!,Data!#REF!)))))))))))))))&amp;IF(C30=Data!B192,Data!G192,(IF(C30=Data!#REF!,Data!#REF!,(IF(C30=Data!#REF!,Data!#REF!,(IF(C30=Data!#REF!,Data!#REF!,(IF(C30=Data!#REF!,Data!#REF!,Data!#REF!)))))))))</f>
        <v>#REF!</v>
      </c>
      <c r="P30" s="341"/>
      <c r="Q30" s="335"/>
      <c r="R30" s="490" t="s">
        <v>550</v>
      </c>
      <c r="S30" s="335"/>
      <c r="T30" s="335"/>
      <c r="U30" s="490"/>
      <c r="V30" s="342"/>
      <c r="W30" s="490"/>
      <c r="X30" s="343">
        <f>IF(E30="","",VLOOKUP(C30,Data!$B$5:$J$507,9,FALSE)*E30)</f>
        <v>0.39400000000000002</v>
      </c>
      <c r="Y30" s="312">
        <v>0.17</v>
      </c>
      <c r="AA30" s="223" t="s">
        <v>157</v>
      </c>
    </row>
    <row r="31" spans="1:27" s="223" customFormat="1" ht="20" customHeight="1">
      <c r="A31" s="203"/>
      <c r="B31" s="367" t="s">
        <v>947</v>
      </c>
      <c r="C31" s="363" t="s">
        <v>345</v>
      </c>
      <c r="D31" s="337" t="str">
        <f>IF(E31="","",VLOOKUP(C31,Data!$B$5:$L$507,2,FALSE))</f>
        <v>WY71980</v>
      </c>
      <c r="E31" s="369">
        <v>120</v>
      </c>
      <c r="F31" s="378">
        <v>6</v>
      </c>
      <c r="G31" s="477"/>
      <c r="H31" s="337">
        <f>IF(E31="","",VLOOKUP(C31,Data!$B$5:$L$507,11,FALSE))</f>
        <v>128.6</v>
      </c>
      <c r="I31" s="492">
        <f t="shared" si="0"/>
        <v>15432</v>
      </c>
      <c r="J31" s="338" t="str">
        <f>IF(E31="","",VLOOKUP(C31,Data!$B$5:$D$507,3,FALSE))</f>
        <v>C/T</v>
      </c>
      <c r="K31" s="338" t="str">
        <f>IF(E31="","",VLOOKUP(C31,Data!$B$5:$M$507,12,FALSE))</f>
        <v>Indonesia</v>
      </c>
      <c r="L31" s="339"/>
      <c r="M31" s="340">
        <f>IF(E31="","",VLOOKUP(C31,Data!$B$5:$E$507,4,FALSE)*E31)</f>
        <v>792</v>
      </c>
      <c r="N31" s="340">
        <f>IF(E31="","",VLOOKUP(C31,Data!$B$5:$F$507,5,FALSE)*E31)</f>
        <v>780</v>
      </c>
      <c r="O31" s="491" t="e">
        <f>IF(C31=Data!#REF!,Data!#REF!,(IF(C31=Data!#REF!,Data!#REF!,(IF(C31=Data!#REF!,Data!#REF!,(IF(C31=Data!B161,Data!G161,(IF(C31=Data!B164,Data!G164,(IF(C31=Data!#REF!,Data!#REF!,(IF(C31=Data!#REF!,Data!#REF!,(IF(C31=Data!#REF!,Data!#REF!,Data!#REF!)))))))))))))))&amp;IF(C31=Data!#REF!,Data!#REF!,(IF(C31=Data!#REF!,Data!#REF!,(IF(C31=Data!#REF!,Data!#REF!,(IF(C31=Data!#REF!,Data!#REF!,(IF(C31=Data!#REF!,Data!#REF!,(IF(C31=Data!#REF!,Data!G855,(IF(C31=Data!#REF!,Data!#REF!,(IF(C31=Data!#REF!,Data!#REF!,Data!#REF!)))))))))))))))&amp;IF(C31=Data!B192,Data!G192,(IF(C31=Data!#REF!,Data!#REF!,(IF(C31=Data!#REF!,Data!#REF!,(IF(C31=Data!#REF!,Data!#REF!,(IF(C31=Data!#REF!,Data!#REF!,Data!#REF!)))))))))</f>
        <v>#REF!</v>
      </c>
      <c r="P31" s="341"/>
      <c r="Q31" s="335"/>
      <c r="R31" s="490" t="s">
        <v>550</v>
      </c>
      <c r="S31" s="335"/>
      <c r="T31" s="335"/>
      <c r="U31" s="490"/>
      <c r="V31" s="342"/>
      <c r="W31" s="490"/>
      <c r="X31" s="343">
        <f>IF(E31="","",VLOOKUP(C31,Data!$B$5:$J$507,9,FALSE)*E31)</f>
        <v>1.6102799999999999</v>
      </c>
      <c r="Y31" s="312">
        <v>0.17</v>
      </c>
      <c r="AA31" s="223" t="s">
        <v>157</v>
      </c>
    </row>
    <row r="32" spans="1:27" s="223" customFormat="1" ht="20" customHeight="1">
      <c r="A32" s="203"/>
      <c r="B32" s="367" t="s">
        <v>924</v>
      </c>
      <c r="C32" s="363" t="s">
        <v>14</v>
      </c>
      <c r="D32" s="337" t="str">
        <f>IF(E32="","",VLOOKUP(C32,Data!$B$5:$L$507,2,FALSE))</f>
        <v>ZA34830</v>
      </c>
      <c r="E32" s="369">
        <v>20</v>
      </c>
      <c r="F32" s="378"/>
      <c r="G32" s="477"/>
      <c r="H32" s="337">
        <f>IF(E32="","",VLOOKUP(C32,Data!$B$5:$L$507,11,FALSE))</f>
        <v>117.38</v>
      </c>
      <c r="I32" s="492">
        <f t="shared" si="0"/>
        <v>2347.6</v>
      </c>
      <c r="J32" s="338" t="str">
        <f>IF(E32="","",VLOOKUP(C32,Data!$B$5:$D$507,3,FALSE))</f>
        <v>C/T</v>
      </c>
      <c r="K32" s="338" t="str">
        <f>IF(E32="","",VLOOKUP(C32,Data!$B$5:$M$507,12,FALSE))</f>
        <v>Indonesia</v>
      </c>
      <c r="L32" s="339"/>
      <c r="M32" s="340">
        <f>IF(E32="","",VLOOKUP(C32,Data!$B$5:$E$507,4,FALSE)*E32)</f>
        <v>102</v>
      </c>
      <c r="N32" s="340">
        <f>IF(E32="","",VLOOKUP(C32,Data!$B$5:$F$507,5,FALSE)*E32)</f>
        <v>90</v>
      </c>
      <c r="O32" s="491" t="e">
        <f>IF(C32=Data!#REF!,Data!#REF!,(IF(C32=Data!#REF!,Data!#REF!,(IF(C32=Data!#REF!,Data!#REF!,(IF(C32=Data!B162,Data!G162,(IF(C32=Data!B165,Data!G165,(IF(C32=Data!#REF!,Data!#REF!,(IF(C32=Data!#REF!,Data!#REF!,(IF(C32=Data!#REF!,Data!#REF!,Data!#REF!)))))))))))))))&amp;IF(C32=Data!#REF!,Data!#REF!,(IF(C32=Data!#REF!,Data!#REF!,(IF(C32=Data!#REF!,Data!#REF!,(IF(C32=Data!#REF!,Data!#REF!,(IF(C32=Data!#REF!,Data!#REF!,(IF(C32=Data!#REF!,Data!G856,(IF(C32=Data!#REF!,Data!#REF!,(IF(C32=Data!#REF!,Data!#REF!,Data!#REF!)))))))))))))))&amp;IF(C32=Data!B193,Data!G193,(IF(C32=Data!#REF!,Data!#REF!,(IF(C32=Data!#REF!,Data!#REF!,(IF(C32=Data!#REF!,Data!#REF!,(IF(C32=Data!#REF!,Data!#REF!,Data!#REF!)))))))))</f>
        <v>#REF!</v>
      </c>
      <c r="P32" s="341"/>
      <c r="Q32" s="335"/>
      <c r="R32" s="490" t="s">
        <v>550</v>
      </c>
      <c r="S32" s="335"/>
      <c r="T32" s="335"/>
      <c r="U32" s="490"/>
      <c r="V32" s="342"/>
      <c r="W32" s="490"/>
      <c r="X32" s="343">
        <f>IF(E32="","",VLOOKUP(C32,Data!$B$5:$J$507,9,FALSE)*E32)</f>
        <v>1.1619999999999999</v>
      </c>
      <c r="Y32" s="312">
        <v>0.17</v>
      </c>
      <c r="AA32" s="223" t="s">
        <v>157</v>
      </c>
    </row>
    <row r="33" spans="1:27" s="223" customFormat="1" ht="20" customHeight="1">
      <c r="A33" s="203"/>
      <c r="B33" s="367">
        <v>17</v>
      </c>
      <c r="C33" s="363" t="s">
        <v>11</v>
      </c>
      <c r="D33" s="337" t="str">
        <f>IF(E33="","",VLOOKUP(C33,Data!$B$5:$L$507,2,FALSE))</f>
        <v>ZG74800</v>
      </c>
      <c r="E33" s="369">
        <v>150</v>
      </c>
      <c r="F33" s="378">
        <v>1</v>
      </c>
      <c r="G33" s="477"/>
      <c r="H33" s="337">
        <f>IF(E33="","",VLOOKUP(C33,Data!$B$5:$L$507,11,FALSE))</f>
        <v>13.71</v>
      </c>
      <c r="I33" s="492">
        <f t="shared" si="0"/>
        <v>2056.5</v>
      </c>
      <c r="J33" s="338" t="str">
        <f>IF(E33="","",VLOOKUP(C33,Data!$B$5:$D$507,3,FALSE))</f>
        <v>C/T</v>
      </c>
      <c r="K33" s="338" t="str">
        <f>IF(E33="","",VLOOKUP(C33,Data!$B$5:$M$507,12,FALSE))</f>
        <v>Indonesia</v>
      </c>
      <c r="L33" s="339"/>
      <c r="M33" s="340">
        <f>IF(E33="","",VLOOKUP(C33,Data!$B$5:$E$507,4,FALSE)*E33)</f>
        <v>325</v>
      </c>
      <c r="N33" s="340">
        <f>IF(E33="","",VLOOKUP(C33,Data!$B$5:$F$507,5,FALSE)*E33)</f>
        <v>300</v>
      </c>
      <c r="O33" s="491" t="e">
        <f>IF(C33=Data!#REF!,Data!#REF!,(IF(C33=Data!#REF!,Data!#REF!,(IF(C33=Data!#REF!,Data!#REF!,(IF(C33=Data!B163,Data!G163,(IF(C33=Data!B166,Data!G166,(IF(C33=Data!#REF!,Data!#REF!,(IF(C33=Data!#REF!,Data!#REF!,(IF(C33=Data!#REF!,Data!#REF!,Data!#REF!)))))))))))))))&amp;IF(C33=Data!#REF!,Data!#REF!,(IF(C33=Data!#REF!,Data!#REF!,(IF(C33=Data!#REF!,Data!#REF!,(IF(C33=Data!#REF!,Data!#REF!,(IF(C33=Data!#REF!,Data!#REF!,(IF(C33=Data!#REF!,Data!G857,(IF(C33=Data!#REF!,Data!#REF!,(IF(C33=Data!#REF!,Data!#REF!,Data!#REF!)))))))))))))))&amp;IF(C33=Data!B194,Data!G194,(IF(C33=Data!#REF!,Data!#REF!,(IF(C33=Data!#REF!,Data!#REF!,(IF(C33=Data!#REF!,Data!#REF!,(IF(C33=Data!#REF!,Data!#REF!,Data!#REF!)))))))))</f>
        <v>#REF!</v>
      </c>
      <c r="P33" s="341"/>
      <c r="Q33" s="335"/>
      <c r="R33" s="490" t="s">
        <v>550</v>
      </c>
      <c r="S33" s="335"/>
      <c r="T33" s="335"/>
      <c r="U33" s="490"/>
      <c r="V33" s="342"/>
      <c r="W33" s="490"/>
      <c r="X33" s="343">
        <f>IF(E33="","",VLOOKUP(C33,Data!$B$5:$J$507,9,FALSE)*E33)</f>
        <v>1.2</v>
      </c>
      <c r="Y33" s="312">
        <v>0.17</v>
      </c>
      <c r="AA33" s="223" t="s">
        <v>157</v>
      </c>
    </row>
    <row r="34" spans="1:27" s="223" customFormat="1" ht="20" customHeight="1">
      <c r="A34" s="203"/>
      <c r="B34" s="367" t="s">
        <v>941</v>
      </c>
      <c r="C34" s="363" t="s">
        <v>135</v>
      </c>
      <c r="D34" s="337" t="str">
        <f>IF(E34="","",VLOOKUP(C34,Data!$B$5:$L$507,2,FALSE))</f>
        <v>ZV88250</v>
      </c>
      <c r="E34" s="369">
        <v>192</v>
      </c>
      <c r="F34" s="378">
        <v>3</v>
      </c>
      <c r="G34" s="374"/>
      <c r="H34" s="337">
        <f>IF(E34="","",VLOOKUP(C34,Data!$B$5:$L$507,11,FALSE))</f>
        <v>96.46</v>
      </c>
      <c r="I34" s="492">
        <f t="shared" si="0"/>
        <v>18520.32</v>
      </c>
      <c r="J34" s="338" t="str">
        <f>IF(E34="","",VLOOKUP(C34,Data!$B$5:$D$507,3,FALSE))</f>
        <v>C/T</v>
      </c>
      <c r="K34" s="338" t="str">
        <f>IF(E34="","",VLOOKUP(C34,Data!$B$5:$M$507,12,FALSE))</f>
        <v>Indonesia</v>
      </c>
      <c r="L34" s="339"/>
      <c r="M34" s="340">
        <f>IF(E34="","",VLOOKUP(C34,Data!$B$5:$E$507,4,FALSE)*E34)</f>
        <v>871.68000000000006</v>
      </c>
      <c r="N34" s="340">
        <f>IF(E34="","",VLOOKUP(C34,Data!$B$5:$F$507,5,FALSE)*E34)</f>
        <v>806.40000000000009</v>
      </c>
      <c r="O34" s="491" t="e">
        <f>IF(C34=Data!#REF!,Data!#REF!,(IF(C34=Data!#REF!,Data!#REF!,(IF(C34=Data!#REF!,Data!#REF!,(IF(C34=Data!B166,Data!G166,(IF(C34=Data!B169,Data!G169,(IF(C34=Data!#REF!,Data!#REF!,(IF(C34=Data!#REF!,Data!#REF!,(IF(C34=Data!#REF!,Data!#REF!,Data!#REF!)))))))))))))))&amp;IF(C34=Data!#REF!,Data!#REF!,(IF(C34=Data!#REF!,Data!#REF!,(IF(C34=Data!#REF!,Data!#REF!,(IF(C34=Data!#REF!,Data!#REF!,(IF(C34=Data!#REF!,Data!#REF!,(IF(C34=Data!#REF!,Data!G860,(IF(C34=Data!#REF!,Data!#REF!,(IF(C34=Data!#REF!,Data!#REF!,Data!#REF!)))))))))))))))&amp;IF(C34=Data!B197,Data!G197,(IF(C34=Data!#REF!,Data!#REF!,(IF(C34=Data!#REF!,Data!#REF!,(IF(C34=Data!#REF!,Data!#REF!,(IF(C34=Data!#REF!,Data!#REF!,Data!#REF!)))))))))</f>
        <v>#REF!</v>
      </c>
      <c r="P34" s="341"/>
      <c r="Q34" s="335"/>
      <c r="R34" s="490" t="s">
        <v>550</v>
      </c>
      <c r="S34" s="335"/>
      <c r="T34" s="335"/>
      <c r="U34" s="490"/>
      <c r="V34" s="342"/>
      <c r="W34" s="490"/>
      <c r="X34" s="343">
        <f>IF(E34="","",VLOOKUP(C34,Data!$B$5:$J$507,9,FALSE)*E34)</f>
        <v>2.496</v>
      </c>
      <c r="Y34" s="312">
        <v>0.17</v>
      </c>
      <c r="AA34" s="223" t="s">
        <v>157</v>
      </c>
    </row>
    <row r="35" spans="1:27" s="223" customFormat="1" ht="20" customHeight="1">
      <c r="A35" s="203"/>
      <c r="B35" s="336" t="s">
        <v>948</v>
      </c>
      <c r="C35" s="368" t="s">
        <v>654</v>
      </c>
      <c r="D35" s="337" t="str">
        <f>IF(E35="","",VLOOKUP(C35,Data!$B$5:$L$507,2,FALSE))</f>
        <v>ZX16730</v>
      </c>
      <c r="E35" s="362">
        <v>90</v>
      </c>
      <c r="F35" s="378">
        <v>1</v>
      </c>
      <c r="G35" s="374"/>
      <c r="H35" s="337">
        <f>IF(E35="","",VLOOKUP(C35,Data!$B$5:$L$507,11,FALSE))</f>
        <v>73.209999999999994</v>
      </c>
      <c r="I35" s="492">
        <f t="shared" si="0"/>
        <v>6588.9</v>
      </c>
      <c r="J35" s="338" t="str">
        <f>IF(E35="","",VLOOKUP(C35,Data!$B$5:$D$507,3,FALSE))</f>
        <v>C/T</v>
      </c>
      <c r="K35" s="338" t="str">
        <f>IF(E35="","",VLOOKUP(C35,Data!$B$5:$M$507,12,FALSE))</f>
        <v>Indonesia</v>
      </c>
      <c r="L35" s="339"/>
      <c r="M35" s="340">
        <f>IF(E35="","",VLOOKUP(C35,Data!$B$5:$E$507,4,FALSE)*E35)</f>
        <v>135</v>
      </c>
      <c r="N35" s="340">
        <f>IF(E35="","",VLOOKUP(C35,Data!$B$5:$F$507,5,FALSE)*E35)</f>
        <v>90</v>
      </c>
      <c r="O35" s="491" t="e">
        <f>IF(C35=Data!#REF!,Data!#REF!,(IF(C35=Data!#REF!,Data!#REF!,(IF(C35=Data!#REF!,Data!#REF!,(IF(C35=Data!B163,Data!G163,(IF(C35=Data!B166,Data!G166,(IF(C35=Data!#REF!,Data!#REF!,(IF(C35=Data!#REF!,Data!#REF!,(IF(C35=Data!#REF!,Data!#REF!,Data!#REF!)))))))))))))))&amp;IF(C35=Data!#REF!,Data!#REF!,(IF(C35=Data!#REF!,Data!#REF!,(IF(C35=Data!#REF!,Data!#REF!,(IF(C35=Data!#REF!,Data!#REF!,(IF(C35=Data!#REF!,Data!#REF!,(IF(C35=Data!#REF!,Data!G857,(IF(C35=Data!#REF!,Data!#REF!,(IF(C35=Data!#REF!,Data!#REF!,Data!#REF!)))))))))))))))&amp;IF(C35=Data!B194,Data!G194,(IF(C35=Data!#REF!,Data!#REF!,(IF(C35=Data!#REF!,Data!#REF!,(IF(C35=Data!#REF!,Data!#REF!,(IF(C35=Data!#REF!,Data!#REF!,Data!#REF!)))))))))</f>
        <v>#REF!</v>
      </c>
      <c r="P35" s="341"/>
      <c r="Q35" s="335"/>
      <c r="R35" s="490" t="s">
        <v>550</v>
      </c>
      <c r="S35" s="335"/>
      <c r="T35" s="335"/>
      <c r="U35" s="490"/>
      <c r="V35" s="342"/>
      <c r="W35" s="490"/>
      <c r="X35" s="343">
        <f>IF(E35="","",VLOOKUP(C35,Data!$B$5:$J$507,9,FALSE)*E35)</f>
        <v>0.84600000000000009</v>
      </c>
      <c r="Y35" s="312">
        <v>0.17</v>
      </c>
      <c r="AA35" s="223" t="s">
        <v>157</v>
      </c>
    </row>
    <row r="36" spans="1:27" s="223" customFormat="1" ht="20" customHeight="1">
      <c r="A36" s="203"/>
      <c r="B36" s="336"/>
      <c r="C36" s="364" t="s">
        <v>943</v>
      </c>
      <c r="D36" s="337" t="str">
        <f>IF(E36="","",VLOOKUP(C36,Data!$B$5:$L$507,2,FALSE))</f>
        <v/>
      </c>
      <c r="E36" s="369"/>
      <c r="F36" s="378"/>
      <c r="G36" s="374"/>
      <c r="H36" s="337" t="str">
        <f>IF(E36="","",VLOOKUP(C36,Data!$B$5:$L$507,11,FALSE))</f>
        <v/>
      </c>
      <c r="I36" s="492" t="str">
        <f t="shared" si="0"/>
        <v>-</v>
      </c>
      <c r="J36" s="338" t="str">
        <f>IF(E36="","",VLOOKUP(C36,Data!$B$5:$D$507,3,FALSE))</f>
        <v/>
      </c>
      <c r="K36" s="338" t="str">
        <f>IF(E36="","",VLOOKUP(C36,Data!$B$5:$M$507,12,FALSE))</f>
        <v/>
      </c>
      <c r="L36" s="339"/>
      <c r="M36" s="340" t="str">
        <f>IF(E36="","",VLOOKUP(C36,Data!$B$5:$E$507,4,FALSE)*E36)</f>
        <v/>
      </c>
      <c r="N36" s="340" t="str">
        <f>IF(E36="","",VLOOKUP(C36,Data!$B$5:$F$507,5,FALSE)*E36)</f>
        <v/>
      </c>
      <c r="O36" s="491" t="e">
        <f>IF(C36=Data!#REF!,Data!#REF!,(IF(C36=Data!#REF!,Data!#REF!,(IF(C36=Data!#REF!,Data!#REF!,(IF(C36=Data!B201,Data!G201,(IF(C36=Data!B204,Data!G204,(IF(C36=Data!#REF!,Data!#REF!,(IF(C36=Data!#REF!,Data!#REF!,(IF(C36=Data!#REF!,Data!#REF!,Data!#REF!)))))))))))))))&amp;IF(C36=Data!#REF!,Data!#REF!,(IF(C36=Data!#REF!,Data!#REF!,(IF(C36=Data!#REF!,Data!#REF!,(IF(C36=Data!#REF!,Data!#REF!,(IF(C36=Data!#REF!,Data!#REF!,(IF(C36=Data!#REF!,Data!G895,(IF(C36=Data!#REF!,Data!#REF!,(IF(C36=Data!#REF!,Data!#REF!,Data!#REF!)))))))))))))))&amp;IF(C36=Data!B232,Data!G232,(IF(C36=Data!#REF!,Data!#REF!,(IF(C36=Data!#REF!,Data!#REF!,(IF(C36=Data!#REF!,Data!#REF!,(IF(C36=Data!#REF!,Data!#REF!,Data!#REF!)))))))))</f>
        <v>#REF!</v>
      </c>
      <c r="P36" s="341"/>
      <c r="Q36" s="335"/>
      <c r="R36" s="490" t="s">
        <v>550</v>
      </c>
      <c r="S36" s="335"/>
      <c r="T36" s="335"/>
      <c r="U36" s="490"/>
      <c r="V36" s="342"/>
      <c r="W36" s="490"/>
      <c r="X36" s="343" t="str">
        <f>IF(E36="","",VLOOKUP(C36,Data!$B$5:$J$507,9,FALSE)*E36)</f>
        <v/>
      </c>
      <c r="Y36" s="312">
        <v>0.17</v>
      </c>
      <c r="AA36" s="223" t="s">
        <v>157</v>
      </c>
    </row>
    <row r="37" spans="1:27" s="223" customFormat="1" ht="20" customHeight="1">
      <c r="A37" s="203"/>
      <c r="B37" s="367" t="s">
        <v>949</v>
      </c>
      <c r="C37" s="363" t="s">
        <v>634</v>
      </c>
      <c r="D37" s="337" t="str">
        <f>IF(E37="","",VLOOKUP(C37,Data!$B$5:$L$507,2,FALSE))</f>
        <v>WW08930</v>
      </c>
      <c r="E37" s="369">
        <v>100</v>
      </c>
      <c r="F37" s="378"/>
      <c r="G37" s="374"/>
      <c r="H37" s="337">
        <f>IF(E37="","",VLOOKUP(C37,Data!$B$5:$L$507,11,FALSE))</f>
        <v>24.7</v>
      </c>
      <c r="I37" s="492">
        <f t="shared" si="0"/>
        <v>2470</v>
      </c>
      <c r="J37" s="338" t="str">
        <f>IF(E37="","",VLOOKUP(C37,Data!$B$5:$D$507,3,FALSE))</f>
        <v>C/T</v>
      </c>
      <c r="K37" s="338" t="str">
        <f>IF(E37="","",VLOOKUP(C37,Data!$B$5:$M$507,12,FALSE))</f>
        <v>Indonesia</v>
      </c>
      <c r="L37" s="339"/>
      <c r="M37" s="340">
        <f>IF(E37="","",VLOOKUP(C37,Data!$B$5:$E$507,4,FALSE)*E37)</f>
        <v>220.00000000000003</v>
      </c>
      <c r="N37" s="340">
        <f>IF(E37="","",VLOOKUP(C37,Data!$B$5:$F$507,5,FALSE)*E37)</f>
        <v>100</v>
      </c>
      <c r="O37" s="491" t="e">
        <f>IF(C37=Data!#REF!,Data!#REF!,(IF(C37=Data!#REF!,Data!#REF!,(IF(C37=Data!#REF!,Data!#REF!,(IF(C37=Data!B172,Data!G172,(IF(C37=Data!B175,Data!G175,(IF(C37=Data!#REF!,Data!#REF!,(IF(C37=Data!#REF!,Data!#REF!,(IF(C37=Data!#REF!,Data!#REF!,Data!#REF!)))))))))))))))&amp;IF(C37=Data!#REF!,Data!#REF!,(IF(C37=Data!#REF!,Data!#REF!,(IF(C37=Data!#REF!,Data!#REF!,(IF(C37=Data!#REF!,Data!#REF!,(IF(C37=Data!#REF!,Data!#REF!,(IF(C37=Data!#REF!,Data!G866,(IF(C37=Data!#REF!,Data!#REF!,(IF(C37=Data!#REF!,Data!#REF!,Data!#REF!)))))))))))))))&amp;IF(C37=Data!B203,Data!G203,(IF(C37=Data!#REF!,Data!#REF!,(IF(C37=Data!#REF!,Data!#REF!,(IF(C37=Data!#REF!,Data!#REF!,(IF(C37=Data!#REF!,Data!#REF!,Data!#REF!)))))))))</f>
        <v>#REF!</v>
      </c>
      <c r="P37" s="341"/>
      <c r="Q37" s="335"/>
      <c r="R37" s="490" t="s">
        <v>550</v>
      </c>
      <c r="S37" s="335"/>
      <c r="T37" s="335"/>
      <c r="U37" s="490"/>
      <c r="V37" s="342"/>
      <c r="W37" s="490"/>
      <c r="X37" s="343">
        <f>IF(E37="","",VLOOKUP(C37,Data!$B$5:$J$507,9,FALSE)*E37)</f>
        <v>0.34</v>
      </c>
      <c r="Y37" s="312">
        <v>0.17</v>
      </c>
      <c r="AA37" s="223" t="s">
        <v>157</v>
      </c>
    </row>
    <row r="38" spans="1:27" s="223" customFormat="1" ht="20" customHeight="1">
      <c r="A38" s="203"/>
      <c r="B38" s="367"/>
      <c r="C38" s="363" t="s">
        <v>635</v>
      </c>
      <c r="D38" s="337" t="str">
        <f>IF(E38="","",VLOOKUP(C38,Data!$B$5:$L$507,2,FALSE))</f>
        <v>WW08960</v>
      </c>
      <c r="E38" s="369">
        <v>100</v>
      </c>
      <c r="F38" s="378"/>
      <c r="G38" s="374"/>
      <c r="H38" s="337">
        <f>IF(E38="","",VLOOKUP(C38,Data!$B$5:$L$507,11,FALSE))</f>
        <v>24.7</v>
      </c>
      <c r="I38" s="492">
        <f t="shared" si="0"/>
        <v>2470</v>
      </c>
      <c r="J38" s="338" t="str">
        <f>IF(E38="","",VLOOKUP(C38,Data!$B$5:$D$507,3,FALSE))</f>
        <v>C/T</v>
      </c>
      <c r="K38" s="338" t="str">
        <f>IF(E38="","",VLOOKUP(C38,Data!$B$5:$M$507,12,FALSE))</f>
        <v>Indonesia</v>
      </c>
      <c r="L38" s="339"/>
      <c r="M38" s="340">
        <f>IF(E38="","",VLOOKUP(C38,Data!$B$5:$E$507,4,FALSE)*E38)</f>
        <v>0</v>
      </c>
      <c r="N38" s="340">
        <f>IF(E38="","",VLOOKUP(C38,Data!$B$5:$F$507,5,FALSE)*E38)</f>
        <v>100</v>
      </c>
      <c r="O38" s="491" t="e">
        <f>IF(C38=Data!#REF!,Data!#REF!,(IF(C38=Data!#REF!,Data!#REF!,(IF(C38=Data!#REF!,Data!#REF!,(IF(C38=Data!B162,Data!G162,(IF(C38=Data!B165,Data!G165,(IF(C38=Data!#REF!,Data!#REF!,(IF(C38=Data!#REF!,Data!#REF!,(IF(C38=Data!#REF!,Data!#REF!,Data!#REF!)))))))))))))))&amp;IF(C38=Data!#REF!,Data!#REF!,(IF(C38=Data!#REF!,Data!#REF!,(IF(C38=Data!#REF!,Data!#REF!,(IF(C38=Data!#REF!,Data!#REF!,(IF(C38=Data!#REF!,Data!#REF!,(IF(C38=Data!#REF!,Data!G856,(IF(C38=Data!#REF!,Data!#REF!,(IF(C38=Data!#REF!,Data!#REF!,Data!#REF!)))))))))))))))&amp;IF(C38=Data!B193,Data!G193,(IF(C38=Data!#REF!,Data!#REF!,(IF(C38=Data!#REF!,Data!#REF!,(IF(C38=Data!#REF!,Data!#REF!,(IF(C38=Data!#REF!,Data!#REF!,Data!#REF!)))))))))</f>
        <v>#REF!</v>
      </c>
      <c r="P38" s="341"/>
      <c r="Q38" s="335"/>
      <c r="R38" s="490" t="s">
        <v>550</v>
      </c>
      <c r="S38" s="335"/>
      <c r="T38" s="335"/>
      <c r="U38" s="490"/>
      <c r="V38" s="342"/>
      <c r="W38" s="490"/>
      <c r="X38" s="343">
        <f>IF(E38="","",VLOOKUP(C38,Data!$B$5:$J$507,9,FALSE)*E38)</f>
        <v>0.34</v>
      </c>
      <c r="Y38" s="312">
        <v>0.17</v>
      </c>
      <c r="AA38" s="223" t="s">
        <v>157</v>
      </c>
    </row>
    <row r="39" spans="1:27" s="223" customFormat="1" ht="20" customHeight="1">
      <c r="A39" s="203"/>
      <c r="B39" s="367">
        <v>32</v>
      </c>
      <c r="C39" s="363" t="s">
        <v>587</v>
      </c>
      <c r="D39" s="337" t="str">
        <f>IF(E39="","",VLOOKUP(C39,Data!$B$5:$L$507,2,FALSE))</f>
        <v>ZG74810</v>
      </c>
      <c r="E39" s="369">
        <v>150</v>
      </c>
      <c r="F39" s="378">
        <v>1</v>
      </c>
      <c r="G39" s="374"/>
      <c r="H39" s="337">
        <f>IF(E39="","",VLOOKUP(C39,Data!$B$5:$L$507,11,FALSE))</f>
        <v>13.22</v>
      </c>
      <c r="I39" s="492">
        <f>IF(E39&gt;0,E39*H39,"-")</f>
        <v>1983</v>
      </c>
      <c r="J39" s="338" t="str">
        <f>IF(E39="","",VLOOKUP(C39,Data!$B$5:$D$507,3,FALSE))</f>
        <v>C/T</v>
      </c>
      <c r="K39" s="338" t="str">
        <f>IF(E39="","",VLOOKUP(C39,Data!$B$5:$M$507,12,FALSE))</f>
        <v>Indonesia</v>
      </c>
      <c r="L39" s="339"/>
      <c r="M39" s="340">
        <f>IF(E39="","",VLOOKUP(C39,Data!$B$5:$E$507,4,FALSE)*E39)</f>
        <v>325</v>
      </c>
      <c r="N39" s="340">
        <f>IF(E39="","",VLOOKUP(C39,Data!$B$5:$F$507,5,FALSE)*E39)</f>
        <v>300</v>
      </c>
      <c r="O39" s="491" t="e">
        <f>IF(C39=Data!#REF!,Data!#REF!,(IF(C39=Data!#REF!,Data!#REF!,(IF(C39=Data!#REF!,Data!#REF!,(IF(C39=Data!B164,Data!G164,(IF(C39=Data!B167,Data!G167,(IF(C39=Data!#REF!,Data!#REF!,(IF(C39=Data!#REF!,Data!#REF!,(IF(C39=Data!#REF!,Data!#REF!,Data!#REF!)))))))))))))))&amp;IF(C39=Data!#REF!,Data!#REF!,(IF(C39=Data!#REF!,Data!#REF!,(IF(C39=Data!#REF!,Data!#REF!,(IF(C39=Data!#REF!,Data!#REF!,(IF(C39=Data!#REF!,Data!#REF!,(IF(C39=Data!#REF!,Data!G858,(IF(C39=Data!#REF!,Data!#REF!,(IF(C39=Data!#REF!,Data!#REF!,Data!#REF!)))))))))))))))&amp;IF(C39=Data!B195,Data!G195,(IF(C39=Data!#REF!,Data!#REF!,(IF(C39=Data!#REF!,Data!#REF!,(IF(C39=Data!#REF!,Data!#REF!,(IF(C39=Data!#REF!,Data!#REF!,Data!#REF!)))))))))</f>
        <v>#REF!</v>
      </c>
      <c r="P39" s="341"/>
      <c r="Q39" s="335"/>
      <c r="R39" s="490" t="s">
        <v>550</v>
      </c>
      <c r="S39" s="335"/>
      <c r="T39" s="335"/>
      <c r="U39" s="490"/>
      <c r="V39" s="342"/>
      <c r="W39" s="490"/>
      <c r="X39" s="343">
        <f>IF(E39="","",VLOOKUP(C39,Data!$B$5:$J$507,9,FALSE)*E39)</f>
        <v>1.2</v>
      </c>
      <c r="Y39" s="312">
        <v>0.17</v>
      </c>
      <c r="AA39" s="223" t="s">
        <v>157</v>
      </c>
    </row>
    <row r="40" spans="1:27" s="223" customFormat="1" ht="20" customHeight="1">
      <c r="A40" s="203"/>
      <c r="B40" s="367">
        <v>33</v>
      </c>
      <c r="C40" s="363" t="s">
        <v>127</v>
      </c>
      <c r="D40" s="337" t="str">
        <f>IF(E40="","",VLOOKUP(C40,Data!$B$5:$L$507,2,FALSE))</f>
        <v>ZV88160</v>
      </c>
      <c r="E40" s="369">
        <v>2</v>
      </c>
      <c r="F40" s="378"/>
      <c r="G40" s="374"/>
      <c r="H40" s="337">
        <f>IF(E40="","",VLOOKUP(C40,Data!$B$5:$L$507,11,FALSE))</f>
        <v>57.4</v>
      </c>
      <c r="I40" s="492">
        <f>IF(E40&gt;0,E40*H40,"-")</f>
        <v>114.8</v>
      </c>
      <c r="J40" s="338" t="str">
        <f>IF(E40="","",VLOOKUP(C40,Data!$B$5:$D$507,3,FALSE))</f>
        <v>C/T</v>
      </c>
      <c r="K40" s="338" t="str">
        <f>IF(E40="","",VLOOKUP(C40,Data!$B$5:$M$507,12,FALSE))</f>
        <v>Indonesia</v>
      </c>
      <c r="L40" s="339"/>
      <c r="M40" s="340">
        <f>IF(E40="","",VLOOKUP(C40,Data!$B$5:$E$507,4,FALSE)*E40)</f>
        <v>14.919999999999998</v>
      </c>
      <c r="N40" s="340">
        <f>IF(E40="","",VLOOKUP(C40,Data!$B$5:$F$507,5,FALSE)*E40)</f>
        <v>9.1999999999999993</v>
      </c>
      <c r="O40" s="491" t="e">
        <f>IF(C40=Data!#REF!,Data!#REF!,(IF(C40=Data!#REF!,Data!#REF!,(IF(C40=Data!#REF!,Data!#REF!,(IF(C40=Data!B164,Data!G164,(IF(C40=Data!B167,Data!G167,(IF(C40=Data!#REF!,Data!#REF!,(IF(C40=Data!#REF!,Data!#REF!,(IF(C40=Data!#REF!,Data!#REF!,Data!#REF!)))))))))))))))&amp;IF(C40=Data!#REF!,Data!#REF!,(IF(C40=Data!#REF!,Data!#REF!,(IF(C40=Data!#REF!,Data!#REF!,(IF(C40=Data!#REF!,Data!#REF!,(IF(C40=Data!#REF!,Data!#REF!,(IF(C40=Data!#REF!,Data!G858,(IF(C40=Data!#REF!,Data!#REF!,(IF(C40=Data!#REF!,Data!#REF!,Data!#REF!)))))))))))))))&amp;IF(C40=Data!B195,Data!G195,(IF(C40=Data!#REF!,Data!#REF!,(IF(C40=Data!#REF!,Data!#REF!,(IF(C40=Data!#REF!,Data!#REF!,(IF(C40=Data!#REF!,Data!#REF!,Data!#REF!)))))))))</f>
        <v>#REF!</v>
      </c>
      <c r="P40" s="341"/>
      <c r="Q40" s="335"/>
      <c r="R40" s="490" t="s">
        <v>550</v>
      </c>
      <c r="S40" s="335"/>
      <c r="T40" s="335"/>
      <c r="U40" s="490"/>
      <c r="V40" s="342"/>
      <c r="W40" s="490"/>
      <c r="X40" s="343">
        <f>IF(E40="","",VLOOKUP(C40,Data!$B$5:$J$507,9,FALSE)*E40)</f>
        <v>2.3400000000000001E-2</v>
      </c>
      <c r="Y40" s="312">
        <v>0.17</v>
      </c>
      <c r="AA40" s="223" t="s">
        <v>157</v>
      </c>
    </row>
    <row r="41" spans="1:27" s="223" customFormat="1" ht="20" customHeight="1">
      <c r="A41" s="203"/>
      <c r="B41" s="367" t="s">
        <v>950</v>
      </c>
      <c r="C41" s="363" t="s">
        <v>129</v>
      </c>
      <c r="D41" s="337" t="str">
        <f>IF(E41="","",VLOOKUP(C41,Data!$B$5:$L$507,2,FALSE))</f>
        <v>ZV88180</v>
      </c>
      <c r="E41" s="369">
        <v>280</v>
      </c>
      <c r="F41" s="378">
        <v>7</v>
      </c>
      <c r="G41" s="374"/>
      <c r="H41" s="337">
        <f>IF(E41="","",VLOOKUP(C41,Data!$B$5:$L$507,11,FALSE))</f>
        <v>44.63</v>
      </c>
      <c r="I41" s="492">
        <f>IF(E41&gt;0,E41*H41,"-")</f>
        <v>12496.400000000001</v>
      </c>
      <c r="J41" s="338" t="str">
        <f>IF(E41="","",VLOOKUP(C41,Data!$B$5:$D$507,3,FALSE))</f>
        <v>C/T</v>
      </c>
      <c r="K41" s="338" t="str">
        <f>IF(E41="","",VLOOKUP(C41,Data!$B$5:$M$507,12,FALSE))</f>
        <v>Indonesia</v>
      </c>
      <c r="L41" s="339"/>
      <c r="M41" s="340">
        <f>IF(E41="","",VLOOKUP(C41,Data!$B$5:$E$507,4,FALSE)*E41)</f>
        <v>2559.2000000000003</v>
      </c>
      <c r="N41" s="340">
        <f>IF(E41="","",VLOOKUP(C41,Data!$B$5:$F$507,5,FALSE)*E41)</f>
        <v>2464</v>
      </c>
      <c r="O41" s="491" t="e">
        <f>IF(C41=Data!#REF!,Data!#REF!,(IF(C41=Data!#REF!,Data!#REF!,(IF(C41=Data!#REF!,Data!#REF!,(IF(C41=Data!B165,Data!G165,(IF(C41=Data!B168,Data!G168,(IF(C41=Data!#REF!,Data!#REF!,(IF(C41=Data!#REF!,Data!#REF!,(IF(C41=Data!#REF!,Data!#REF!,Data!#REF!)))))))))))))))&amp;IF(C41=Data!#REF!,Data!#REF!,(IF(C41=Data!#REF!,Data!#REF!,(IF(C41=Data!#REF!,Data!#REF!,(IF(C41=Data!#REF!,Data!#REF!,(IF(C41=Data!#REF!,Data!#REF!,(IF(C41=Data!#REF!,Data!G859,(IF(C41=Data!#REF!,Data!#REF!,(IF(C41=Data!#REF!,Data!#REF!,Data!#REF!)))))))))))))))&amp;IF(C41=Data!B196,Data!G196,(IF(C41=Data!#REF!,Data!#REF!,(IF(C41=Data!#REF!,Data!#REF!,(IF(C41=Data!#REF!,Data!#REF!,(IF(C41=Data!#REF!,Data!#REF!,Data!#REF!)))))))))</f>
        <v>#REF!</v>
      </c>
      <c r="P41" s="341"/>
      <c r="Q41" s="335"/>
      <c r="R41" s="490" t="s">
        <v>550</v>
      </c>
      <c r="S41" s="335"/>
      <c r="T41" s="335"/>
      <c r="U41" s="490"/>
      <c r="V41" s="342"/>
      <c r="W41" s="490"/>
      <c r="X41" s="343">
        <f>IF(E41="","",VLOOKUP(C41,Data!$B$5:$J$507,9,FALSE)*E41)</f>
        <v>6.048</v>
      </c>
      <c r="Y41" s="312">
        <v>0.17</v>
      </c>
      <c r="AA41" s="223" t="s">
        <v>157</v>
      </c>
    </row>
    <row r="42" spans="1:27" s="223" customFormat="1" ht="20" customHeight="1">
      <c r="A42" s="377"/>
      <c r="B42" s="336" t="s">
        <v>929</v>
      </c>
      <c r="C42" s="368" t="s">
        <v>671</v>
      </c>
      <c r="D42" s="337" t="str">
        <f>IF(E42="","",VLOOKUP(C42,Data!$B$5:$L$507,2,FALSE))</f>
        <v>ZX39170</v>
      </c>
      <c r="E42" s="371">
        <v>10</v>
      </c>
      <c r="F42" s="378"/>
      <c r="G42" s="311"/>
      <c r="H42" s="337">
        <f>IF(E42="","",VLOOKUP(C42,Data!$B$5:$L$507,11,FALSE))</f>
        <v>128.04</v>
      </c>
      <c r="I42" s="492">
        <f>IF(E42&gt;0,E42*H42,"-")</f>
        <v>1280.3999999999999</v>
      </c>
      <c r="J42" s="338" t="str">
        <f>IF(E42="","",VLOOKUP(C42,Data!$B$5:$D$507,3,FALSE))</f>
        <v>C/T</v>
      </c>
      <c r="K42" s="338" t="str">
        <f>IF(E42="","",VLOOKUP(C42,Data!$B$5:$M$507,12,FALSE))</f>
        <v>Indonesia</v>
      </c>
      <c r="L42" s="339"/>
      <c r="M42" s="340">
        <f>IF(E42="","",VLOOKUP(C42,Data!$B$5:$E$507,4,FALSE)*E42)</f>
        <v>30</v>
      </c>
      <c r="N42" s="340">
        <f>IF(E42="","",VLOOKUP(C42,Data!$B$5:$F$507,5,FALSE)*E42)</f>
        <v>20</v>
      </c>
      <c r="O42" s="491" t="e">
        <f>IF(C42=Data!#REF!,Data!#REF!,(IF(C42=Data!#REF!,Data!#REF!,(IF(C42=Data!#REF!,Data!#REF!,(IF(C42=Data!B268,Data!G268,(IF(C42=Data!B271,Data!G271,(IF(C42=Data!#REF!,Data!#REF!,(IF(C42=Data!#REF!,Data!#REF!,(IF(C42=Data!#REF!,Data!#REF!,Data!#REF!)))))))))))))))&amp;IF(C42=Data!#REF!,Data!#REF!,(IF(C42=Data!#REF!,Data!#REF!,(IF(C42=Data!#REF!,Data!#REF!,(IF(C42=Data!#REF!,Data!#REF!,(IF(C42=Data!#REF!,Data!#REF!,(IF(C42=Data!#REF!,Data!G962,(IF(C42=Data!#REF!,Data!#REF!,(IF(C42=Data!#REF!,Data!#REF!,Data!#REF!)))))))))))))))&amp;IF(C42=Data!B299,Data!G299,(IF(C42=Data!#REF!,Data!#REF!,(IF(C42=Data!#REF!,Data!#REF!,(IF(C42=Data!#REF!,Data!#REF!,(IF(C42=Data!#REF!,Data!#REF!,Data!#REF!)))))))))</f>
        <v>#REF!</v>
      </c>
      <c r="P42" s="341"/>
      <c r="Q42" s="335"/>
      <c r="R42" s="490" t="s">
        <v>550</v>
      </c>
      <c r="S42" s="335"/>
      <c r="T42" s="335"/>
      <c r="U42" s="490"/>
      <c r="V42" s="342"/>
      <c r="W42" s="490"/>
      <c r="X42" s="343">
        <f>IF(E42="","",VLOOKUP(C42,Data!$B$5:$J$507,9,FALSE)*E42)</f>
        <v>0.31</v>
      </c>
      <c r="Y42" s="312" t="s">
        <v>503</v>
      </c>
      <c r="AA42" s="223" t="s">
        <v>157</v>
      </c>
    </row>
    <row r="43" spans="1:27" s="223" customFormat="1" ht="20" customHeight="1">
      <c r="A43" s="203"/>
      <c r="B43" s="336"/>
      <c r="C43" s="364" t="s">
        <v>946</v>
      </c>
      <c r="D43" s="337" t="str">
        <f>IF(E43="","",VLOOKUP(C43,Data!$B$5:$L$507,2,FALSE))</f>
        <v/>
      </c>
      <c r="E43" s="369"/>
      <c r="F43" s="378"/>
      <c r="G43" s="374"/>
      <c r="H43" s="337" t="str">
        <f>IF(E43="","",VLOOKUP(C43,Data!$B$5:$L$507,11,FALSE))</f>
        <v/>
      </c>
      <c r="I43" s="492" t="str">
        <f>IF(E43&gt;0,E43*H43,"-")</f>
        <v>-</v>
      </c>
      <c r="J43" s="338" t="str">
        <f>IF(E43="","",VLOOKUP(C43,Data!$B$5:$D$507,3,FALSE))</f>
        <v/>
      </c>
      <c r="K43" s="338" t="str">
        <f>IF(E43="","",VLOOKUP(C43,Data!$B$5:$M$507,12,FALSE))</f>
        <v/>
      </c>
      <c r="L43" s="339"/>
      <c r="M43" s="340" t="str">
        <f>IF(E43="","",VLOOKUP(C43,Data!$B$5:$E$507,4,FALSE)*E43)</f>
        <v/>
      </c>
      <c r="N43" s="340" t="str">
        <f>IF(E43="","",VLOOKUP(C43,Data!$B$5:$F$507,5,FALSE)*E43)</f>
        <v/>
      </c>
      <c r="O43" s="491" t="e">
        <f>IF(C43=Data!#REF!,Data!#REF!,(IF(C43=Data!#REF!,Data!#REF!,(IF(C43=Data!#REF!,Data!#REF!,(IF(C43=Data!B168,Data!G168,(IF(C43=Data!B171,Data!G171,(IF(C43=Data!#REF!,Data!#REF!,(IF(C43=Data!#REF!,Data!#REF!,(IF(C43=Data!#REF!,Data!#REF!,Data!#REF!)))))))))))))))&amp;IF(C43=Data!#REF!,Data!#REF!,(IF(C43=Data!#REF!,Data!#REF!,(IF(C43=Data!#REF!,Data!#REF!,(IF(C43=Data!#REF!,Data!#REF!,(IF(C43=Data!#REF!,Data!#REF!,(IF(C43=Data!#REF!,Data!G862,(IF(C43=Data!#REF!,Data!#REF!,(IF(C43=Data!#REF!,Data!#REF!,Data!#REF!)))))))))))))))&amp;IF(C43=Data!B199,Data!G199,(IF(C43=Data!#REF!,Data!#REF!,(IF(C43=Data!#REF!,Data!#REF!,(IF(C43=Data!#REF!,Data!#REF!,(IF(C43=Data!#REF!,Data!#REF!,Data!#REF!)))))))))</f>
        <v>#REF!</v>
      </c>
      <c r="P43" s="341"/>
      <c r="Q43" s="335"/>
      <c r="R43" s="490" t="s">
        <v>550</v>
      </c>
      <c r="S43" s="335"/>
      <c r="T43" s="335"/>
      <c r="U43" s="490"/>
      <c r="V43" s="342"/>
      <c r="W43" s="490"/>
      <c r="X43" s="343" t="str">
        <f>IF(E43="","",VLOOKUP(C43,Data!$B$5:$J$507,9,FALSE)*E43)</f>
        <v/>
      </c>
      <c r="Y43" s="312">
        <v>0.17</v>
      </c>
      <c r="AA43" s="223" t="s">
        <v>157</v>
      </c>
    </row>
    <row r="44" spans="1:27" s="223" customFormat="1" ht="20" customHeight="1">
      <c r="A44" s="203"/>
      <c r="B44" s="367" t="s">
        <v>933</v>
      </c>
      <c r="C44" s="363" t="s">
        <v>130</v>
      </c>
      <c r="D44" s="337" t="str">
        <f>IF(E44="","",VLOOKUP(C44,Data!$B$5:$L$507,2,FALSE))</f>
        <v>ZV88190</v>
      </c>
      <c r="E44" s="369">
        <v>80</v>
      </c>
      <c r="F44" s="378">
        <v>2</v>
      </c>
      <c r="G44" s="374"/>
      <c r="H44" s="337">
        <f>IF(E44="","",VLOOKUP(C44,Data!$B$5:$L$507,11,FALSE))</f>
        <v>42.63</v>
      </c>
      <c r="I44" s="492">
        <f t="shared" si="0"/>
        <v>3410.4</v>
      </c>
      <c r="J44" s="338" t="str">
        <f>IF(E44="","",VLOOKUP(C44,Data!$B$5:$D$507,3,FALSE))</f>
        <v>C/T</v>
      </c>
      <c r="K44" s="338" t="str">
        <f>IF(E44="","",VLOOKUP(C44,Data!$B$5:$M$507,12,FALSE))</f>
        <v>Indonesia</v>
      </c>
      <c r="L44" s="339"/>
      <c r="M44" s="340">
        <f>IF(E44="","",VLOOKUP(C44,Data!$B$5:$E$507,4,FALSE)*E44)</f>
        <v>731.2</v>
      </c>
      <c r="N44" s="340">
        <f>IF(E44="","",VLOOKUP(C44,Data!$B$5:$F$507,5,FALSE)*E44)</f>
        <v>688</v>
      </c>
      <c r="O44" s="491" t="e">
        <f>IF(C44=Data!#REF!,Data!#REF!,(IF(C44=Data!#REF!,Data!#REF!,(IF(C44=Data!#REF!,Data!#REF!,(IF(C44=Data!B167,Data!G167,(IF(C44=Data!B170,Data!G170,(IF(C44=Data!#REF!,Data!#REF!,(IF(C44=Data!#REF!,Data!#REF!,(IF(C44=Data!#REF!,Data!#REF!,Data!#REF!)))))))))))))))&amp;IF(C44=Data!#REF!,Data!#REF!,(IF(C44=Data!#REF!,Data!#REF!,(IF(C44=Data!#REF!,Data!#REF!,(IF(C44=Data!#REF!,Data!#REF!,(IF(C44=Data!#REF!,Data!#REF!,(IF(C44=Data!#REF!,Data!G861,(IF(C44=Data!#REF!,Data!#REF!,(IF(C44=Data!#REF!,Data!#REF!,Data!#REF!)))))))))))))))&amp;IF(C44=Data!B198,Data!G198,(IF(C44=Data!#REF!,Data!#REF!,(IF(C44=Data!#REF!,Data!#REF!,(IF(C44=Data!#REF!,Data!#REF!,(IF(C44=Data!#REF!,Data!#REF!,Data!#REF!)))))))))</f>
        <v>#REF!</v>
      </c>
      <c r="P44" s="341"/>
      <c r="Q44" s="335"/>
      <c r="R44" s="490" t="s">
        <v>550</v>
      </c>
      <c r="S44" s="335"/>
      <c r="T44" s="335"/>
      <c r="U44" s="490"/>
      <c r="V44" s="342"/>
      <c r="W44" s="490"/>
      <c r="X44" s="343">
        <f>IF(E44="","",VLOOKUP(C44,Data!$B$5:$J$507,9,FALSE)*E44)</f>
        <v>1.7280000000000002</v>
      </c>
      <c r="Y44" s="312">
        <v>0.17</v>
      </c>
      <c r="AA44" s="223" t="s">
        <v>157</v>
      </c>
    </row>
    <row r="45" spans="1:27" s="223" customFormat="1" ht="20" customHeight="1">
      <c r="A45" s="203"/>
      <c r="B45" s="376"/>
      <c r="C45" s="364"/>
      <c r="D45" s="337" t="str">
        <f>IF(E45="","",VLOOKUP(C45,Data!$B$5:$L$507,2,FALSE))</f>
        <v/>
      </c>
      <c r="E45" s="369"/>
      <c r="F45" s="378"/>
      <c r="G45" s="374"/>
      <c r="H45" s="337" t="str">
        <f>IF(E45="","",VLOOKUP(C45,Data!$B$5:$L$507,11,FALSE))</f>
        <v/>
      </c>
      <c r="I45" s="492" t="str">
        <f t="shared" si="0"/>
        <v>-</v>
      </c>
      <c r="J45" s="338" t="str">
        <f>IF(E45="","",VLOOKUP(C45,Data!$B$5:$D$507,3,FALSE))</f>
        <v/>
      </c>
      <c r="K45" s="338" t="str">
        <f>IF(E45="","",VLOOKUP(C45,Data!$B$5:$M$507,12,FALSE))</f>
        <v/>
      </c>
      <c r="L45" s="339"/>
      <c r="M45" s="340" t="str">
        <f>IF(E45="","",VLOOKUP(C45,Data!$B$5:$E$507,4,FALSE)*E45)</f>
        <v/>
      </c>
      <c r="N45" s="340" t="str">
        <f>IF(E45="","",VLOOKUP(C45,Data!$B$5:$F$507,5,FALSE)*E45)</f>
        <v/>
      </c>
      <c r="O45" s="491" t="e">
        <f>IF(C45=Data!#REF!,Data!#REF!,(IF(C45=Data!#REF!,Data!#REF!,(IF(C45=Data!#REF!,Data!#REF!,(IF(C45=Data!B171,Data!G171,(IF(C45=Data!B174,Data!G174,(IF(C45=Data!#REF!,Data!#REF!,(IF(C45=Data!#REF!,Data!#REF!,(IF(C45=Data!#REF!,Data!#REF!,Data!#REF!)))))))))))))))&amp;IF(C45=Data!#REF!,Data!#REF!,(IF(C45=Data!#REF!,Data!#REF!,(IF(C45=Data!#REF!,Data!#REF!,(IF(C45=Data!#REF!,Data!#REF!,(IF(C45=Data!#REF!,Data!#REF!,(IF(C45=Data!#REF!,Data!G865,(IF(C45=Data!#REF!,Data!#REF!,(IF(C45=Data!#REF!,Data!#REF!,Data!#REF!)))))))))))))))&amp;IF(C45=Data!B202,Data!G202,(IF(C45=Data!#REF!,Data!#REF!,(IF(C45=Data!#REF!,Data!#REF!,(IF(C45=Data!#REF!,Data!#REF!,(IF(C45=Data!#REF!,Data!#REF!,Data!#REF!)))))))))</f>
        <v>#REF!</v>
      </c>
      <c r="P45" s="341"/>
      <c r="Q45" s="335"/>
      <c r="R45" s="490" t="s">
        <v>550</v>
      </c>
      <c r="S45" s="335"/>
      <c r="T45" s="335"/>
      <c r="U45" s="490"/>
      <c r="V45" s="342"/>
      <c r="W45" s="490"/>
      <c r="X45" s="343" t="str">
        <f>IF(E45="","",VLOOKUP(C45,Data!$B$5:$J$507,9,FALSE)*E45)</f>
        <v/>
      </c>
      <c r="Y45" s="312">
        <v>0.17</v>
      </c>
      <c r="AA45" s="223" t="s">
        <v>157</v>
      </c>
    </row>
    <row r="46" spans="1:27" s="223" customFormat="1" ht="20" customHeight="1">
      <c r="A46" s="203"/>
      <c r="B46" s="336"/>
      <c r="C46" s="368"/>
      <c r="D46" s="337" t="str">
        <f>IF(E46="","",VLOOKUP(C46,Data!$B$5:$L$507,2,FALSE))</f>
        <v/>
      </c>
      <c r="E46" s="362"/>
      <c r="F46" s="378"/>
      <c r="G46" s="374"/>
      <c r="H46" s="337" t="str">
        <f>IF(E46="","",VLOOKUP(C46,Data!$B$5:$L$507,11,FALSE))</f>
        <v/>
      </c>
      <c r="I46" s="492" t="str">
        <f t="shared" si="0"/>
        <v>-</v>
      </c>
      <c r="J46" s="338" t="str">
        <f>IF(E46="","",VLOOKUP(C46,Data!$B$5:$D$507,3,FALSE))</f>
        <v/>
      </c>
      <c r="K46" s="338" t="str">
        <f>IF(E46="","",VLOOKUP(C46,Data!$B$5:$M$507,12,FALSE))</f>
        <v/>
      </c>
      <c r="L46" s="339"/>
      <c r="M46" s="340" t="str">
        <f>IF(E46="","",VLOOKUP(C46,Data!$B$5:$E$507,4,FALSE)*E46)</f>
        <v/>
      </c>
      <c r="N46" s="340" t="str">
        <f>IF(E46="","",VLOOKUP(C46,Data!$B$5:$F$507,5,FALSE)*E46)</f>
        <v/>
      </c>
      <c r="O46" s="491" t="e">
        <f>IF(C46=Data!#REF!,Data!#REF!,(IF(C46=Data!#REF!,Data!#REF!,(IF(C46=Data!#REF!,Data!#REF!,(IF(C46=Data!B179,Data!G179,(IF(C46=Data!B182,Data!G182,(IF(C46=Data!#REF!,Data!#REF!,(IF(C46=Data!#REF!,Data!#REF!,(IF(C46=Data!#REF!,Data!#REF!,Data!#REF!)))))))))))))))&amp;IF(C46=Data!#REF!,Data!#REF!,(IF(C46=Data!#REF!,Data!#REF!,(IF(C46=Data!#REF!,Data!#REF!,(IF(C46=Data!#REF!,Data!#REF!,(IF(C46=Data!#REF!,Data!#REF!,(IF(C46=Data!#REF!,Data!G873,(IF(C46=Data!#REF!,Data!#REF!,(IF(C46=Data!#REF!,Data!#REF!,Data!#REF!)))))))))))))))&amp;IF(C46=Data!B210,Data!G210,(IF(C46=Data!#REF!,Data!#REF!,(IF(C46=Data!#REF!,Data!#REF!,(IF(C46=Data!#REF!,Data!#REF!,(IF(C46=Data!#REF!,Data!#REF!,Data!#REF!)))))))))</f>
        <v>#REF!</v>
      </c>
      <c r="P46" s="341"/>
      <c r="Q46" s="335"/>
      <c r="R46" s="490" t="s">
        <v>550</v>
      </c>
      <c r="S46" s="335"/>
      <c r="T46" s="335"/>
      <c r="U46" s="490"/>
      <c r="V46" s="342"/>
      <c r="W46" s="490"/>
      <c r="X46" s="343" t="str">
        <f>IF(E46="","",VLOOKUP(C46,Data!$B$5:$J$507,9,FALSE)*E46)</f>
        <v/>
      </c>
      <c r="Y46" s="312">
        <v>0.17</v>
      </c>
      <c r="AA46" s="223" t="s">
        <v>157</v>
      </c>
    </row>
    <row r="47" spans="1:27" s="223" customFormat="1" ht="20" customHeight="1">
      <c r="A47" s="203"/>
      <c r="B47" s="376"/>
      <c r="C47" s="450"/>
      <c r="D47" s="337" t="str">
        <f>IF(E47="","",VLOOKUP(C47,Data!$B$5:$L$507,2,FALSE))</f>
        <v/>
      </c>
      <c r="E47" s="362"/>
      <c r="F47" s="378"/>
      <c r="G47" s="374"/>
      <c r="H47" s="337" t="str">
        <f>IF(E47="","",VLOOKUP(C47,Data!$B$5:$L$507,11,FALSE))</f>
        <v/>
      </c>
      <c r="I47" s="492" t="str">
        <f t="shared" si="0"/>
        <v>-</v>
      </c>
      <c r="J47" s="338" t="str">
        <f>IF(E47="","",VLOOKUP(C47,Data!$B$5:$D$507,3,FALSE))</f>
        <v/>
      </c>
      <c r="K47" s="338" t="str">
        <f>IF(E47="","",VLOOKUP(C47,Data!$B$5:$M$507,12,FALSE))</f>
        <v/>
      </c>
      <c r="L47" s="339"/>
      <c r="M47" s="340" t="str">
        <f>IF(E47="","",VLOOKUP(C47,Data!$B$5:$E$507,4,FALSE)*E47)</f>
        <v/>
      </c>
      <c r="N47" s="340" t="str">
        <f>IF(E47="","",VLOOKUP(C47,Data!$B$5:$F$507,5,FALSE)*E47)</f>
        <v/>
      </c>
      <c r="O47" s="491" t="e">
        <f>IF(C47=Data!#REF!,Data!#REF!,(IF(C47=Data!#REF!,Data!#REF!,(IF(C47=Data!#REF!,Data!#REF!,(IF(C47=Data!B180,Data!G180,(IF(C47=Data!B183,Data!G183,(IF(C47=Data!#REF!,Data!#REF!,(IF(C47=Data!#REF!,Data!#REF!,(IF(C47=Data!#REF!,Data!#REF!,Data!#REF!)))))))))))))))&amp;IF(C47=Data!#REF!,Data!#REF!,(IF(C47=Data!#REF!,Data!#REF!,(IF(C47=Data!#REF!,Data!#REF!,(IF(C47=Data!#REF!,Data!#REF!,(IF(C47=Data!#REF!,Data!#REF!,(IF(C47=Data!#REF!,Data!G874,(IF(C47=Data!#REF!,Data!#REF!,(IF(C47=Data!#REF!,Data!#REF!,Data!#REF!)))))))))))))))&amp;IF(C47=Data!B211,Data!G211,(IF(C47=Data!#REF!,Data!#REF!,(IF(C47=Data!#REF!,Data!#REF!,(IF(C47=Data!#REF!,Data!#REF!,(IF(C47=Data!#REF!,Data!#REF!,Data!#REF!)))))))))</f>
        <v>#REF!</v>
      </c>
      <c r="P47" s="341"/>
      <c r="Q47" s="335"/>
      <c r="R47" s="490" t="s">
        <v>550</v>
      </c>
      <c r="S47" s="335"/>
      <c r="T47" s="335"/>
      <c r="U47" s="490"/>
      <c r="V47" s="342"/>
      <c r="W47" s="490"/>
      <c r="X47" s="343" t="str">
        <f>IF(E47="","",VLOOKUP(C47,Data!$B$5:$J$507,9,FALSE)*E47)</f>
        <v/>
      </c>
      <c r="Y47" s="312">
        <v>0.17</v>
      </c>
      <c r="AA47" s="223" t="s">
        <v>157</v>
      </c>
    </row>
    <row r="48" spans="1:27" ht="18">
      <c r="B48" s="449"/>
      <c r="C48" s="451"/>
      <c r="D48" s="365"/>
      <c r="E48" s="366">
        <f>SUM(E18:E47)</f>
        <v>1782</v>
      </c>
      <c r="F48" s="366">
        <f>SUM(F18:F47)</f>
        <v>24</v>
      </c>
      <c r="G48" s="452"/>
      <c r="H48" s="373"/>
      <c r="I48" s="379">
        <f>SUM(I18:I47)</f>
        <v>84985.889999999985</v>
      </c>
      <c r="J48" s="373"/>
      <c r="K48" s="373"/>
      <c r="L48" s="373"/>
      <c r="M48" s="350">
        <f>SUM(M18:M47)</f>
        <v>7542.03</v>
      </c>
      <c r="N48" s="350">
        <f>SUM(N18:N47)</f>
        <v>7080.7999999999993</v>
      </c>
      <c r="O48" s="349" t="e">
        <f>SUM(O16:O47)</f>
        <v>#REF!</v>
      </c>
      <c r="P48" s="351"/>
      <c r="Q48" s="349">
        <f>SUM(Q16:Q47)</f>
        <v>0</v>
      </c>
      <c r="R48" s="349">
        <f>SUM(R16:R47)</f>
        <v>0</v>
      </c>
      <c r="S48" s="351"/>
      <c r="T48" s="349">
        <f>SUM(T16:T47)</f>
        <v>0</v>
      </c>
      <c r="U48" s="349">
        <f>SUM(U16:U47)</f>
        <v>0</v>
      </c>
      <c r="V48" s="351" t="e">
        <f>SUM(#REF!)</f>
        <v>#REF!</v>
      </c>
      <c r="W48" s="349">
        <f>SUM(W16:W47)</f>
        <v>0</v>
      </c>
      <c r="X48" s="352">
        <f>SUM(X18:X47)</f>
        <v>21.915780000000002</v>
      </c>
      <c r="Y48" s="163">
        <f>SUM(Y18:Y47)</f>
        <v>4.0799999999999992</v>
      </c>
      <c r="AA48" s="4" t="s">
        <v>654</v>
      </c>
    </row>
    <row r="49" spans="2:28" ht="16.5">
      <c r="B49" s="252"/>
      <c r="C49" s="334"/>
      <c r="D49" s="315"/>
      <c r="E49" s="197"/>
      <c r="F49" s="259"/>
      <c r="G49" s="34"/>
      <c r="H49" s="182" t="s">
        <v>554</v>
      </c>
      <c r="I49" s="179"/>
      <c r="J49" s="54"/>
      <c r="K49" s="54"/>
      <c r="L49" s="54"/>
      <c r="M49" s="183"/>
      <c r="N49" s="179"/>
      <c r="O49" s="36"/>
      <c r="P49" s="35"/>
      <c r="Q49" s="35"/>
      <c r="R49" s="35"/>
      <c r="S49" s="35"/>
      <c r="T49" s="35"/>
      <c r="U49" s="35"/>
      <c r="V49" s="36"/>
      <c r="W49" s="36"/>
      <c r="X49" s="181"/>
    </row>
    <row r="50" spans="2:28" ht="13">
      <c r="B50" s="16" t="s">
        <v>546</v>
      </c>
      <c r="C50" s="17"/>
      <c r="D50" s="320"/>
      <c r="E50" s="313" t="s">
        <v>555</v>
      </c>
      <c r="F50" s="313"/>
      <c r="G50" s="27"/>
      <c r="H50" s="80" t="s">
        <v>83</v>
      </c>
      <c r="I50" s="84"/>
      <c r="J50" s="32" t="s">
        <v>84</v>
      </c>
      <c r="K50" s="55"/>
      <c r="L50" s="174" t="s">
        <v>85</v>
      </c>
      <c r="M50" s="174"/>
      <c r="N50" s="1048" t="s">
        <v>86</v>
      </c>
      <c r="O50" s="1049"/>
      <c r="P50" s="1049"/>
      <c r="Q50" s="1049"/>
      <c r="R50" s="1049"/>
      <c r="S50" s="1049"/>
      <c r="T50" s="1049"/>
      <c r="U50" s="1049"/>
      <c r="V50" s="1049"/>
      <c r="W50" s="1049"/>
      <c r="X50" s="1050"/>
    </row>
    <row r="51" spans="2:28" ht="13">
      <c r="B51" s="26" t="s">
        <v>583</v>
      </c>
      <c r="C51" s="20"/>
      <c r="D51" s="321"/>
      <c r="E51" s="195" t="s">
        <v>88</v>
      </c>
      <c r="F51" s="195"/>
      <c r="G51" s="20"/>
      <c r="H51" s="184"/>
      <c r="I51" s="185" t="s">
        <v>12</v>
      </c>
      <c r="J51" s="19" t="s">
        <v>89</v>
      </c>
      <c r="K51" s="60"/>
      <c r="L51" s="176" t="s">
        <v>90</v>
      </c>
      <c r="M51" s="176"/>
      <c r="N51" s="172"/>
      <c r="O51" s="20"/>
      <c r="P51" s="20"/>
      <c r="Q51" s="20"/>
      <c r="R51" s="20"/>
      <c r="S51" s="20"/>
      <c r="T51" s="20"/>
      <c r="U51" s="20"/>
      <c r="V51" s="20"/>
      <c r="W51" s="20"/>
      <c r="X51" s="177"/>
      <c r="AB51" s="4">
        <f>857-873</f>
        <v>-16</v>
      </c>
    </row>
    <row r="52" spans="2:28">
      <c r="B52" s="26" t="s">
        <v>598</v>
      </c>
      <c r="C52" s="20"/>
      <c r="D52" s="315"/>
      <c r="E52" s="195"/>
      <c r="F52" s="195"/>
      <c r="G52" s="20"/>
      <c r="H52" s="1043"/>
      <c r="I52" s="1044"/>
      <c r="J52" s="19"/>
      <c r="K52" s="60"/>
      <c r="L52" s="176" t="s">
        <v>94</v>
      </c>
      <c r="M52" s="176"/>
      <c r="N52" s="172"/>
      <c r="O52" s="20"/>
      <c r="P52" s="20"/>
      <c r="Q52" s="20"/>
      <c r="R52" s="20"/>
      <c r="S52" s="20"/>
      <c r="T52" s="20"/>
      <c r="U52" s="20"/>
      <c r="V52" s="20"/>
      <c r="W52" s="20"/>
      <c r="X52" s="177"/>
    </row>
    <row r="53" spans="2:28">
      <c r="B53" s="34"/>
      <c r="C53" s="35"/>
      <c r="D53" s="322"/>
      <c r="E53" s="195" t="s">
        <v>95</v>
      </c>
      <c r="F53" s="195"/>
      <c r="G53" s="20"/>
      <c r="H53" s="184"/>
      <c r="I53" s="185"/>
      <c r="J53" s="19" t="s">
        <v>96</v>
      </c>
      <c r="K53" s="60"/>
      <c r="L53" s="176"/>
      <c r="M53" s="176"/>
      <c r="N53" s="172"/>
      <c r="O53" s="20"/>
      <c r="P53" s="20"/>
      <c r="Q53" s="20"/>
      <c r="R53" s="20"/>
      <c r="S53" s="20"/>
      <c r="T53" s="20"/>
      <c r="U53" s="20"/>
      <c r="V53" s="20"/>
      <c r="W53" s="20"/>
      <c r="X53" s="177"/>
    </row>
    <row r="54" spans="2:28" ht="13">
      <c r="B54" s="16" t="s">
        <v>97</v>
      </c>
      <c r="C54" s="27"/>
      <c r="D54" s="314"/>
      <c r="E54" s="195" t="s">
        <v>98</v>
      </c>
      <c r="F54" s="195"/>
      <c r="G54" s="20"/>
      <c r="H54" s="88" t="s">
        <v>99</v>
      </c>
      <c r="I54" s="85"/>
      <c r="J54" s="19" t="s">
        <v>89</v>
      </c>
      <c r="K54" s="60"/>
      <c r="L54" s="176" t="s">
        <v>100</v>
      </c>
      <c r="M54" s="176"/>
      <c r="N54" s="172"/>
      <c r="O54" s="20"/>
      <c r="P54" s="20"/>
      <c r="Q54" s="20"/>
      <c r="R54" s="20"/>
      <c r="S54" s="20"/>
      <c r="T54" s="20"/>
      <c r="U54" s="20"/>
      <c r="V54" s="20"/>
      <c r="W54" s="20"/>
      <c r="X54" s="177"/>
    </row>
    <row r="55" spans="2:28" ht="13">
      <c r="B55" s="19" t="s">
        <v>572</v>
      </c>
      <c r="C55" s="20"/>
      <c r="D55" s="315"/>
      <c r="E55" s="195" t="s">
        <v>101</v>
      </c>
      <c r="F55" s="195"/>
      <c r="G55" s="20"/>
      <c r="H55" s="89"/>
      <c r="I55" s="186"/>
      <c r="J55" s="19" t="s">
        <v>102</v>
      </c>
      <c r="K55" s="60"/>
      <c r="L55" s="176" t="s">
        <v>549</v>
      </c>
      <c r="M55" s="176"/>
      <c r="N55" s="1051" t="s">
        <v>104</v>
      </c>
      <c r="O55" s="1052"/>
      <c r="P55" s="1052"/>
      <c r="Q55" s="1052"/>
      <c r="R55" s="1052"/>
      <c r="S55" s="1052"/>
      <c r="T55" s="1052"/>
      <c r="U55" s="1052"/>
      <c r="V55" s="1052"/>
      <c r="W55" s="1052"/>
      <c r="X55" s="1047"/>
    </row>
    <row r="56" spans="2:28">
      <c r="B56" s="34"/>
      <c r="C56" s="35"/>
      <c r="D56" s="316"/>
      <c r="E56" s="196"/>
      <c r="F56" s="196"/>
      <c r="G56" s="35"/>
      <c r="H56" s="1053" t="s">
        <v>944</v>
      </c>
      <c r="I56" s="1054"/>
      <c r="J56" s="1053" t="s">
        <v>945</v>
      </c>
      <c r="K56" s="1054"/>
      <c r="L56" s="129"/>
      <c r="M56" s="180"/>
      <c r="N56" s="1055" t="s">
        <v>106</v>
      </c>
      <c r="O56" s="1056"/>
      <c r="P56" s="1056"/>
      <c r="Q56" s="1056"/>
      <c r="R56" s="1056"/>
      <c r="S56" s="1056"/>
      <c r="T56" s="1056"/>
      <c r="U56" s="1056"/>
      <c r="V56" s="1056"/>
      <c r="W56" s="1056"/>
      <c r="X56" s="1039"/>
    </row>
    <row r="59" spans="2:28" ht="27.75" customHeight="1"/>
    <row r="60" spans="2:28" ht="27.75" customHeight="1"/>
    <row r="61" spans="2:28" ht="22.5" customHeight="1">
      <c r="B61" s="202" t="s">
        <v>642</v>
      </c>
      <c r="C61" s="202"/>
      <c r="E61" s="289"/>
      <c r="F61" s="289"/>
      <c r="H61" s="4"/>
      <c r="I61" s="168" t="s">
        <v>550</v>
      </c>
    </row>
    <row r="62" spans="2:28" s="168" customFormat="1" ht="22.5" customHeight="1">
      <c r="B62" s="202" t="s">
        <v>657</v>
      </c>
      <c r="C62" s="202"/>
      <c r="D62" s="160"/>
      <c r="E62" s="290"/>
      <c r="F62" s="290"/>
      <c r="G62" s="4"/>
      <c r="H62" s="4"/>
      <c r="J62" s="4"/>
      <c r="K62" s="4"/>
      <c r="L62" s="4"/>
      <c r="O62" s="4"/>
      <c r="P62" s="4"/>
      <c r="Q62" s="4"/>
      <c r="R62" s="4"/>
      <c r="S62" s="4"/>
      <c r="T62" s="4"/>
      <c r="U62" s="4"/>
      <c r="V62" s="4"/>
      <c r="W62" s="4"/>
      <c r="X62" s="169"/>
      <c r="Y62" s="4"/>
      <c r="Z62" s="4"/>
      <c r="AA62" s="4"/>
    </row>
    <row r="63" spans="2:28" s="168" customFormat="1" ht="22.5" customHeight="1">
      <c r="B63" s="202" t="s">
        <v>585</v>
      </c>
      <c r="C63" s="202"/>
      <c r="D63" s="160"/>
      <c r="E63" s="160"/>
      <c r="F63" s="160"/>
      <c r="G63" s="4"/>
      <c r="J63" s="4"/>
      <c r="K63" s="4"/>
      <c r="L63" s="4"/>
      <c r="O63" s="4"/>
      <c r="P63" s="4"/>
      <c r="Q63" s="4"/>
      <c r="R63" s="4"/>
      <c r="S63" s="4"/>
      <c r="T63" s="4"/>
      <c r="U63" s="4"/>
      <c r="V63" s="4"/>
      <c r="W63" s="4"/>
      <c r="X63" s="169"/>
      <c r="Y63" s="4"/>
      <c r="Z63" s="4"/>
      <c r="AA63" s="4"/>
    </row>
    <row r="64" spans="2:28" s="168" customFormat="1" ht="22.5" customHeight="1">
      <c r="B64" s="202" t="s">
        <v>581</v>
      </c>
      <c r="C64" s="202"/>
      <c r="D64" s="160"/>
      <c r="E64" s="160"/>
      <c r="F64" s="160"/>
      <c r="G64" s="4"/>
      <c r="J64" s="4"/>
      <c r="K64" s="4"/>
      <c r="L64" s="4"/>
      <c r="O64" s="4"/>
      <c r="P64" s="4"/>
      <c r="Q64" s="4"/>
      <c r="R64" s="4"/>
      <c r="S64" s="4"/>
      <c r="T64" s="4"/>
      <c r="U64" s="4"/>
      <c r="V64" s="4"/>
      <c r="W64" s="4"/>
      <c r="X64" s="169"/>
      <c r="Y64" s="4"/>
      <c r="Z64" s="4"/>
      <c r="AA64" s="4"/>
    </row>
    <row r="65" spans="2:27" s="168" customFormat="1" ht="22.5" customHeight="1">
      <c r="B65" s="202" t="s">
        <v>582</v>
      </c>
      <c r="C65" s="202"/>
      <c r="D65" s="160"/>
      <c r="E65" s="160"/>
      <c r="F65" s="160"/>
      <c r="G65" s="4"/>
      <c r="J65" s="4"/>
      <c r="K65" s="4"/>
      <c r="L65" s="4"/>
      <c r="O65" s="4"/>
      <c r="P65" s="4"/>
      <c r="Q65" s="4"/>
      <c r="R65" s="4"/>
      <c r="S65" s="4"/>
      <c r="T65" s="4"/>
      <c r="U65" s="4"/>
      <c r="V65" s="4"/>
      <c r="W65" s="4"/>
      <c r="X65" s="169"/>
      <c r="Y65" s="4"/>
      <c r="Z65" s="4"/>
      <c r="AA65" s="4"/>
    </row>
    <row r="67" spans="2:27" s="168" customFormat="1" ht="15.5">
      <c r="B67" s="4"/>
      <c r="C67" s="2" t="s">
        <v>191</v>
      </c>
      <c r="D67" s="160"/>
      <c r="E67" s="160"/>
      <c r="F67" s="160"/>
      <c r="G67" s="4"/>
      <c r="J67" s="4"/>
      <c r="K67" s="4"/>
      <c r="L67" s="4"/>
      <c r="O67" s="4"/>
      <c r="P67" s="4"/>
      <c r="Q67" s="4"/>
      <c r="R67" s="4"/>
      <c r="S67" s="4"/>
      <c r="T67" s="4"/>
      <c r="U67" s="4"/>
      <c r="V67" s="4"/>
      <c r="W67" s="4"/>
      <c r="X67" s="169"/>
      <c r="Y67" s="4"/>
      <c r="Z67" s="4"/>
      <c r="AA67" s="4"/>
    </row>
    <row r="68" spans="2:27" s="168" customFormat="1" ht="15.5">
      <c r="B68" s="4"/>
      <c r="C68" s="125" t="s">
        <v>634</v>
      </c>
      <c r="D68" s="160"/>
      <c r="E68" s="160"/>
      <c r="F68" s="160"/>
      <c r="G68" s="4"/>
      <c r="J68" s="4"/>
      <c r="K68" s="4"/>
      <c r="L68" s="4"/>
      <c r="O68" s="4"/>
      <c r="P68" s="4"/>
      <c r="Q68" s="4"/>
      <c r="R68" s="4"/>
      <c r="S68" s="4"/>
      <c r="T68" s="4"/>
      <c r="U68" s="4"/>
      <c r="V68" s="4"/>
      <c r="W68" s="4"/>
      <c r="X68" s="169"/>
      <c r="Y68" s="4"/>
      <c r="Z68" s="4"/>
      <c r="AA68" s="4"/>
    </row>
    <row r="69" spans="2:27" s="168" customFormat="1" ht="15.5">
      <c r="B69" s="4"/>
      <c r="C69" s="125" t="s">
        <v>635</v>
      </c>
      <c r="D69" s="160"/>
      <c r="E69" s="160"/>
      <c r="F69" s="160"/>
      <c r="G69" s="4"/>
      <c r="J69" s="4"/>
      <c r="K69" s="4"/>
      <c r="L69" s="4"/>
      <c r="O69" s="4"/>
      <c r="P69" s="4"/>
      <c r="Q69" s="4"/>
      <c r="R69" s="4"/>
      <c r="S69" s="4"/>
      <c r="T69" s="4"/>
      <c r="U69" s="4"/>
      <c r="V69" s="4"/>
      <c r="W69" s="4"/>
      <c r="X69" s="169"/>
      <c r="Y69" s="4"/>
      <c r="Z69" s="4"/>
      <c r="AA69" s="4"/>
    </row>
    <row r="70" spans="2:27" s="168" customFormat="1" ht="15.5">
      <c r="B70" s="4"/>
      <c r="C70" s="125" t="s">
        <v>637</v>
      </c>
      <c r="D70" s="160"/>
      <c r="E70" s="160"/>
      <c r="F70" s="160"/>
      <c r="G70" s="4"/>
      <c r="J70" s="4"/>
      <c r="K70" s="4"/>
      <c r="L70" s="4"/>
      <c r="O70" s="4"/>
      <c r="P70" s="4"/>
      <c r="Q70" s="4"/>
      <c r="R70" s="4"/>
      <c r="S70" s="4"/>
      <c r="T70" s="4"/>
      <c r="U70" s="4"/>
      <c r="V70" s="4"/>
      <c r="W70" s="4"/>
      <c r="X70" s="169"/>
      <c r="Y70" s="4"/>
      <c r="Z70" s="4"/>
      <c r="AA70" s="4"/>
    </row>
    <row r="71" spans="2:27" s="168" customFormat="1" ht="15.5">
      <c r="B71" s="4"/>
      <c r="C71" s="125" t="s">
        <v>636</v>
      </c>
      <c r="D71" s="160"/>
      <c r="E71" s="160"/>
      <c r="F71" s="160"/>
      <c r="G71" s="4"/>
      <c r="J71" s="4"/>
      <c r="K71" s="4"/>
      <c r="L71" s="4"/>
      <c r="O71" s="4"/>
      <c r="P71" s="4"/>
      <c r="Q71" s="4"/>
      <c r="R71" s="4"/>
      <c r="S71" s="4"/>
      <c r="T71" s="4"/>
      <c r="U71" s="4"/>
      <c r="V71" s="4"/>
      <c r="W71" s="4"/>
      <c r="X71" s="169"/>
      <c r="Y71" s="4"/>
      <c r="Z71" s="4"/>
      <c r="AA71" s="4"/>
    </row>
    <row r="72" spans="2:27" s="168" customFormat="1" ht="15.5">
      <c r="B72" s="4"/>
      <c r="C72" s="125" t="s">
        <v>649</v>
      </c>
      <c r="D72" s="160"/>
      <c r="E72" s="160"/>
      <c r="F72" s="160"/>
      <c r="G72" s="4"/>
      <c r="J72" s="4"/>
      <c r="K72" s="4"/>
      <c r="L72" s="4"/>
      <c r="O72" s="4"/>
      <c r="P72" s="4"/>
      <c r="Q72" s="4"/>
      <c r="R72" s="4"/>
      <c r="S72" s="4"/>
      <c r="T72" s="4"/>
      <c r="U72" s="4"/>
      <c r="V72" s="4"/>
      <c r="W72" s="4"/>
      <c r="X72" s="169"/>
      <c r="Y72" s="4"/>
      <c r="Z72" s="4"/>
      <c r="AA72" s="4"/>
    </row>
    <row r="73" spans="2:27" s="168" customFormat="1" ht="15.5">
      <c r="B73" s="4"/>
      <c r="C73" s="125" t="s">
        <v>648</v>
      </c>
      <c r="D73" s="160"/>
      <c r="E73" s="160"/>
      <c r="F73" s="160"/>
      <c r="G73" s="4"/>
      <c r="J73" s="4"/>
      <c r="K73" s="4"/>
      <c r="L73" s="4"/>
      <c r="O73" s="4"/>
      <c r="P73" s="4"/>
      <c r="Q73" s="4"/>
      <c r="R73" s="4"/>
      <c r="S73" s="4"/>
      <c r="T73" s="4"/>
      <c r="U73" s="4"/>
      <c r="V73" s="4"/>
      <c r="W73" s="4"/>
      <c r="X73" s="169"/>
      <c r="Y73" s="4"/>
      <c r="Z73" s="4"/>
      <c r="AA73" s="4"/>
    </row>
    <row r="74" spans="2:27" s="168" customFormat="1" ht="15.5">
      <c r="B74" s="4"/>
      <c r="C74" s="125" t="s">
        <v>638</v>
      </c>
      <c r="D74" s="160"/>
      <c r="E74" s="160"/>
      <c r="F74" s="160"/>
      <c r="G74" s="4"/>
      <c r="J74" s="4"/>
      <c r="K74" s="4"/>
      <c r="L74" s="4"/>
      <c r="O74" s="4"/>
      <c r="P74" s="4"/>
      <c r="Q74" s="4"/>
      <c r="R74" s="4"/>
      <c r="S74" s="4"/>
      <c r="T74" s="4"/>
      <c r="U74" s="4"/>
      <c r="V74" s="4"/>
      <c r="W74" s="4"/>
      <c r="X74" s="169"/>
      <c r="Y74" s="4"/>
      <c r="Z74" s="4"/>
      <c r="AA74" s="4"/>
    </row>
    <row r="75" spans="2:27" s="168" customFormat="1" ht="15.5">
      <c r="B75" s="4"/>
      <c r="C75" s="125" t="s">
        <v>639</v>
      </c>
      <c r="D75" s="160"/>
      <c r="E75" s="160"/>
      <c r="F75" s="160"/>
      <c r="G75" s="4"/>
      <c r="J75" s="4"/>
      <c r="K75" s="4"/>
      <c r="L75" s="4"/>
      <c r="O75" s="4"/>
      <c r="P75" s="4"/>
      <c r="Q75" s="4"/>
      <c r="R75" s="4"/>
      <c r="S75" s="4"/>
      <c r="T75" s="4"/>
      <c r="U75" s="4"/>
      <c r="V75" s="4"/>
      <c r="W75" s="4"/>
      <c r="X75" s="169"/>
      <c r="Y75" s="4"/>
      <c r="Z75" s="4"/>
      <c r="AA75" s="4"/>
    </row>
    <row r="76" spans="2:27" s="168" customFormat="1" ht="15.5">
      <c r="B76" s="4"/>
      <c r="C76" s="125" t="s">
        <v>640</v>
      </c>
      <c r="D76" s="160"/>
      <c r="E76" s="160"/>
      <c r="F76" s="160"/>
      <c r="G76" s="4"/>
      <c r="J76" s="4"/>
      <c r="K76" s="4"/>
      <c r="L76" s="4"/>
      <c r="O76" s="4"/>
      <c r="P76" s="4"/>
      <c r="Q76" s="4"/>
      <c r="R76" s="4"/>
      <c r="S76" s="4"/>
      <c r="T76" s="4"/>
      <c r="U76" s="4"/>
      <c r="V76" s="4"/>
      <c r="W76" s="4"/>
      <c r="X76" s="169"/>
      <c r="Y76" s="4"/>
      <c r="Z76" s="4"/>
      <c r="AA76" s="4"/>
    </row>
    <row r="77" spans="2:27" s="168" customFormat="1" ht="15.5">
      <c r="B77" s="4"/>
      <c r="C77" s="125" t="s">
        <v>641</v>
      </c>
      <c r="D77" s="160"/>
      <c r="E77" s="160"/>
      <c r="F77" s="160"/>
      <c r="G77" s="4"/>
      <c r="J77" s="4"/>
      <c r="K77" s="4"/>
      <c r="L77" s="4"/>
      <c r="O77" s="4"/>
      <c r="P77" s="4"/>
      <c r="Q77" s="4"/>
      <c r="R77" s="4"/>
      <c r="S77" s="4"/>
      <c r="T77" s="4"/>
      <c r="U77" s="4"/>
      <c r="V77" s="4"/>
      <c r="W77" s="4"/>
      <c r="X77" s="169"/>
      <c r="Y77" s="4"/>
      <c r="Z77" s="4"/>
      <c r="AA77" s="4"/>
    </row>
    <row r="78" spans="2:27" ht="15.5">
      <c r="C78" s="125" t="s">
        <v>345</v>
      </c>
    </row>
    <row r="79" spans="2:27" s="254" customFormat="1" ht="15.5">
      <c r="B79" s="4"/>
      <c r="C79" s="236" t="s">
        <v>360</v>
      </c>
      <c r="D79" s="2" t="s">
        <v>607</v>
      </c>
      <c r="E79" s="160"/>
      <c r="F79" s="160"/>
      <c r="G79" s="4"/>
      <c r="H79" s="168"/>
      <c r="I79" s="168"/>
      <c r="J79" s="4"/>
      <c r="K79" s="4"/>
      <c r="L79" s="4"/>
      <c r="M79" s="168"/>
      <c r="N79" s="168"/>
      <c r="O79" s="4"/>
      <c r="P79" s="4"/>
      <c r="Q79" s="4"/>
      <c r="R79" s="4"/>
      <c r="S79" s="4"/>
      <c r="T79" s="4"/>
      <c r="U79" s="4"/>
      <c r="V79" s="4"/>
      <c r="W79" s="4"/>
      <c r="X79" s="169"/>
      <c r="Y79" s="4"/>
      <c r="Z79" s="4"/>
      <c r="AA79" s="4"/>
    </row>
    <row r="80" spans="2:27" s="254" customFormat="1" ht="15.5">
      <c r="B80" s="4"/>
      <c r="C80" s="125" t="s">
        <v>14</v>
      </c>
      <c r="D80" s="160" t="s">
        <v>608</v>
      </c>
      <c r="E80" s="160"/>
      <c r="F80" s="160"/>
      <c r="G80" s="4"/>
      <c r="H80" s="168"/>
      <c r="I80" s="168"/>
      <c r="J80" s="4"/>
      <c r="K80" s="4"/>
      <c r="L80" s="4"/>
      <c r="M80" s="168"/>
      <c r="N80" s="168"/>
      <c r="O80" s="4"/>
      <c r="P80" s="4"/>
      <c r="Q80" s="4"/>
      <c r="R80" s="4"/>
      <c r="S80" s="4"/>
      <c r="T80" s="4"/>
      <c r="U80" s="4"/>
      <c r="V80" s="4"/>
      <c r="W80" s="4"/>
      <c r="X80" s="169"/>
      <c r="Y80" s="4"/>
      <c r="Z80" s="4"/>
      <c r="AA80" s="4"/>
    </row>
    <row r="81" spans="2:27" s="254" customFormat="1" ht="15.5">
      <c r="B81" s="4"/>
      <c r="C81" s="125" t="s">
        <v>10</v>
      </c>
      <c r="D81" s="160"/>
      <c r="E81" s="160"/>
      <c r="F81" s="160"/>
      <c r="G81" s="4"/>
      <c r="H81" s="168"/>
      <c r="I81" s="168"/>
      <c r="J81" s="4"/>
      <c r="K81" s="4"/>
      <c r="L81" s="4"/>
      <c r="M81" s="168"/>
      <c r="N81" s="168"/>
      <c r="O81" s="4"/>
      <c r="P81" s="4"/>
      <c r="Q81" s="4"/>
      <c r="R81" s="4"/>
      <c r="S81" s="4"/>
      <c r="T81" s="4"/>
      <c r="U81" s="4"/>
      <c r="V81" s="4"/>
      <c r="W81" s="4"/>
      <c r="X81" s="169"/>
      <c r="Y81" s="4"/>
      <c r="Z81" s="4"/>
      <c r="AA81" s="4"/>
    </row>
    <row r="82" spans="2:27" s="254" customFormat="1" ht="15.5">
      <c r="B82" s="4"/>
      <c r="C82" s="125" t="s">
        <v>644</v>
      </c>
      <c r="D82" s="333" t="s">
        <v>20</v>
      </c>
      <c r="E82" s="160"/>
      <c r="F82" s="160"/>
      <c r="G82" s="4"/>
      <c r="H82" s="168"/>
      <c r="I82" s="168"/>
      <c r="J82" s="4"/>
      <c r="K82" s="4"/>
      <c r="L82" s="4"/>
      <c r="M82" s="168"/>
      <c r="N82" s="168"/>
      <c r="O82" s="4"/>
      <c r="P82" s="4"/>
      <c r="Q82" s="4"/>
      <c r="R82" s="4"/>
      <c r="S82" s="4"/>
      <c r="T82" s="4"/>
      <c r="U82" s="4"/>
      <c r="V82" s="4"/>
      <c r="W82" s="4"/>
      <c r="X82" s="169"/>
      <c r="Y82" s="4"/>
      <c r="Z82" s="4"/>
      <c r="AA82" s="4"/>
    </row>
    <row r="83" spans="2:27" s="254" customFormat="1" ht="15.5">
      <c r="B83" s="4"/>
      <c r="C83" s="125" t="s">
        <v>11</v>
      </c>
      <c r="D83" s="160"/>
      <c r="E83" s="160"/>
      <c r="F83" s="160"/>
      <c r="G83" s="4"/>
      <c r="H83" s="168"/>
      <c r="I83" s="168"/>
      <c r="J83" s="4"/>
      <c r="K83" s="4"/>
      <c r="L83" s="4"/>
      <c r="M83" s="168"/>
      <c r="N83" s="168"/>
      <c r="O83" s="4"/>
      <c r="P83" s="4"/>
      <c r="Q83" s="4"/>
      <c r="R83" s="4"/>
      <c r="S83" s="4"/>
      <c r="T83" s="4"/>
      <c r="U83" s="4"/>
      <c r="V83" s="4"/>
      <c r="W83" s="4"/>
      <c r="X83" s="169"/>
      <c r="Y83" s="4"/>
      <c r="Z83" s="4"/>
      <c r="AA83" s="4"/>
    </row>
    <row r="84" spans="2:27" s="254" customFormat="1" ht="15.5">
      <c r="B84" s="4"/>
      <c r="C84" s="125" t="s">
        <v>587</v>
      </c>
      <c r="D84" s="160"/>
      <c r="E84" s="160"/>
      <c r="F84" s="160"/>
      <c r="G84" s="4"/>
      <c r="H84" s="168"/>
      <c r="I84" s="168"/>
      <c r="J84" s="4"/>
      <c r="K84" s="4"/>
      <c r="L84" s="4"/>
      <c r="M84" s="168"/>
      <c r="N84" s="168"/>
      <c r="O84" s="4"/>
      <c r="P84" s="4"/>
      <c r="Q84" s="4"/>
      <c r="R84" s="4"/>
      <c r="S84" s="4"/>
      <c r="T84" s="4"/>
      <c r="U84" s="4"/>
      <c r="V84" s="4"/>
      <c r="W84" s="4"/>
      <c r="X84" s="169"/>
      <c r="Y84" s="4"/>
      <c r="Z84" s="4"/>
      <c r="AA84" s="4"/>
    </row>
    <row r="85" spans="2:27" s="254" customFormat="1" ht="15.5">
      <c r="B85" s="4"/>
      <c r="C85" s="125" t="s">
        <v>646</v>
      </c>
      <c r="D85" s="160"/>
      <c r="E85" s="160"/>
      <c r="F85" s="160"/>
      <c r="G85" s="4"/>
      <c r="H85" s="168"/>
      <c r="I85" s="168"/>
      <c r="J85" s="4"/>
      <c r="K85" s="4"/>
      <c r="L85" s="4"/>
      <c r="M85" s="168"/>
      <c r="N85" s="168"/>
      <c r="O85" s="4"/>
      <c r="P85" s="4"/>
      <c r="Q85" s="4"/>
      <c r="R85" s="4"/>
      <c r="S85" s="4"/>
      <c r="T85" s="4"/>
      <c r="U85" s="4"/>
      <c r="V85" s="4"/>
      <c r="W85" s="4"/>
      <c r="X85" s="169"/>
      <c r="Y85" s="4"/>
      <c r="Z85" s="4"/>
      <c r="AA85" s="4"/>
    </row>
    <row r="86" spans="2:27" s="254" customFormat="1" ht="15.5">
      <c r="B86" s="4"/>
      <c r="C86" s="125" t="s">
        <v>577</v>
      </c>
      <c r="D86" s="160"/>
      <c r="E86" s="160"/>
      <c r="F86" s="160"/>
      <c r="G86" s="4"/>
      <c r="H86" s="168"/>
      <c r="I86" s="168"/>
      <c r="J86" s="4"/>
      <c r="K86" s="4"/>
      <c r="L86" s="4"/>
      <c r="M86" s="168"/>
      <c r="N86" s="168"/>
      <c r="O86" s="4"/>
      <c r="P86" s="4"/>
      <c r="Q86" s="4"/>
      <c r="R86" s="4"/>
      <c r="S86" s="4"/>
      <c r="T86" s="4"/>
      <c r="U86" s="4"/>
      <c r="V86" s="4"/>
      <c r="W86" s="4"/>
      <c r="X86" s="169"/>
      <c r="Y86" s="4"/>
      <c r="Z86" s="4"/>
      <c r="AA86" s="4"/>
    </row>
    <row r="87" spans="2:27" s="254" customFormat="1" ht="15.5">
      <c r="B87" s="4"/>
      <c r="C87" s="125" t="s">
        <v>578</v>
      </c>
      <c r="D87" s="160"/>
      <c r="E87" s="160"/>
      <c r="F87" s="160"/>
      <c r="G87" s="4"/>
      <c r="H87" s="168"/>
      <c r="I87" s="168"/>
      <c r="J87" s="4"/>
      <c r="K87" s="4"/>
      <c r="L87" s="4"/>
      <c r="M87" s="168"/>
      <c r="N87" s="168"/>
      <c r="O87" s="4"/>
      <c r="P87" s="4"/>
      <c r="Q87" s="4"/>
      <c r="R87" s="4"/>
      <c r="S87" s="4"/>
      <c r="T87" s="4"/>
      <c r="U87" s="4"/>
      <c r="V87" s="4"/>
      <c r="W87" s="4"/>
      <c r="X87" s="169"/>
      <c r="Y87" s="4"/>
      <c r="Z87" s="4"/>
      <c r="AA87" s="4"/>
    </row>
    <row r="88" spans="2:27" s="254" customFormat="1" ht="15.5">
      <c r="B88" s="4"/>
      <c r="C88" s="236" t="s">
        <v>663</v>
      </c>
      <c r="D88" s="204" t="s">
        <v>168</v>
      </c>
      <c r="E88" s="160"/>
      <c r="F88" s="160"/>
      <c r="G88" s="4"/>
      <c r="H88" s="168"/>
      <c r="I88" s="168"/>
      <c r="J88" s="4"/>
      <c r="K88" s="4"/>
      <c r="L88" s="4"/>
      <c r="M88" s="168"/>
      <c r="N88" s="168"/>
      <c r="O88" s="4"/>
      <c r="P88" s="4"/>
      <c r="Q88" s="4"/>
      <c r="R88" s="4"/>
      <c r="S88" s="4"/>
      <c r="T88" s="4"/>
      <c r="U88" s="4"/>
      <c r="V88" s="4"/>
      <c r="W88" s="4"/>
      <c r="X88" s="169"/>
      <c r="Y88" s="4"/>
      <c r="Z88" s="4"/>
      <c r="AA88" s="4"/>
    </row>
    <row r="89" spans="2:27" s="254" customFormat="1" ht="15.5">
      <c r="B89" s="4"/>
      <c r="C89" s="236" t="s">
        <v>664</v>
      </c>
      <c r="D89" s="204" t="s">
        <v>169</v>
      </c>
      <c r="E89" s="160"/>
      <c r="F89" s="160"/>
      <c r="G89" s="4"/>
      <c r="H89" s="168"/>
      <c r="I89" s="168"/>
      <c r="J89" s="4"/>
      <c r="K89" s="4"/>
      <c r="L89" s="4"/>
      <c r="M89" s="168"/>
      <c r="N89" s="168"/>
      <c r="O89" s="4"/>
      <c r="P89" s="4"/>
      <c r="Q89" s="4"/>
      <c r="R89" s="4"/>
      <c r="S89" s="4"/>
      <c r="T89" s="4"/>
      <c r="U89" s="4"/>
      <c r="V89" s="4"/>
      <c r="W89" s="4"/>
      <c r="X89" s="169"/>
      <c r="Y89" s="4"/>
      <c r="Z89" s="4"/>
      <c r="AA89" s="4"/>
    </row>
    <row r="90" spans="2:27" s="254" customFormat="1" ht="15.5">
      <c r="B90" s="4"/>
      <c r="C90" s="236" t="s">
        <v>665</v>
      </c>
      <c r="D90" s="2" t="s">
        <v>170</v>
      </c>
      <c r="E90" s="160"/>
      <c r="F90" s="160"/>
      <c r="G90" s="4"/>
      <c r="H90" s="168"/>
      <c r="I90" s="168"/>
      <c r="J90" s="4"/>
      <c r="K90" s="4"/>
      <c r="L90" s="4"/>
      <c r="M90" s="168"/>
      <c r="N90" s="168"/>
      <c r="O90" s="4"/>
      <c r="P90" s="4"/>
      <c r="Q90" s="4"/>
      <c r="R90" s="4"/>
      <c r="S90" s="4"/>
      <c r="T90" s="4"/>
      <c r="U90" s="4"/>
      <c r="V90" s="4"/>
      <c r="W90" s="4"/>
      <c r="X90" s="169"/>
      <c r="Y90" s="4"/>
      <c r="Z90" s="4"/>
      <c r="AA90" s="4"/>
    </row>
    <row r="91" spans="2:27" s="254" customFormat="1" ht="15.5">
      <c r="B91" s="4"/>
      <c r="C91" s="236" t="s">
        <v>666</v>
      </c>
      <c r="D91" s="2" t="s">
        <v>171</v>
      </c>
      <c r="E91" s="160"/>
      <c r="F91" s="160"/>
      <c r="G91" s="4"/>
      <c r="H91" s="168"/>
      <c r="I91" s="168"/>
      <c r="J91" s="4"/>
      <c r="K91" s="4"/>
      <c r="L91" s="4"/>
      <c r="M91" s="168"/>
      <c r="N91" s="168"/>
      <c r="O91" s="4"/>
      <c r="P91" s="4"/>
      <c r="Q91" s="4"/>
      <c r="R91" s="4"/>
      <c r="S91" s="4"/>
      <c r="T91" s="4"/>
      <c r="U91" s="4"/>
      <c r="V91" s="4"/>
      <c r="W91" s="4"/>
      <c r="X91" s="169"/>
      <c r="Y91" s="4"/>
      <c r="Z91" s="4"/>
      <c r="AA91" s="4"/>
    </row>
    <row r="92" spans="2:27" s="254" customFormat="1" ht="15.5">
      <c r="B92" s="4"/>
      <c r="C92" s="236" t="s">
        <v>660</v>
      </c>
      <c r="D92" s="204" t="s">
        <v>172</v>
      </c>
      <c r="E92" s="160"/>
      <c r="F92" s="160"/>
      <c r="G92" s="4"/>
      <c r="H92" s="168"/>
      <c r="I92" s="168"/>
      <c r="J92" s="4"/>
      <c r="K92" s="4"/>
      <c r="L92" s="4"/>
      <c r="M92" s="168"/>
      <c r="N92" s="168"/>
      <c r="O92" s="4"/>
      <c r="P92" s="4"/>
      <c r="Q92" s="4"/>
      <c r="R92" s="4"/>
      <c r="S92" s="4"/>
      <c r="T92" s="4"/>
      <c r="U92" s="4"/>
      <c r="V92" s="4"/>
      <c r="W92" s="4"/>
      <c r="X92" s="169"/>
      <c r="Y92" s="4"/>
      <c r="Z92" s="4"/>
      <c r="AA92" s="4"/>
    </row>
    <row r="93" spans="2:27" s="254" customFormat="1" ht="15.5">
      <c r="B93" s="4"/>
      <c r="C93" s="204" t="s">
        <v>158</v>
      </c>
      <c r="D93" s="204" t="s">
        <v>173</v>
      </c>
      <c r="E93" s="160"/>
      <c r="F93" s="160"/>
      <c r="G93" s="4"/>
      <c r="H93" s="168"/>
      <c r="I93" s="168"/>
      <c r="J93" s="4"/>
      <c r="K93" s="4"/>
      <c r="L93" s="4"/>
      <c r="M93" s="168"/>
      <c r="N93" s="168"/>
      <c r="O93" s="4"/>
      <c r="P93" s="4"/>
      <c r="Q93" s="4"/>
      <c r="R93" s="4"/>
      <c r="S93" s="4"/>
      <c r="T93" s="4"/>
      <c r="U93" s="4"/>
      <c r="V93" s="4"/>
      <c r="W93" s="4"/>
      <c r="X93" s="169"/>
      <c r="Y93" s="4"/>
      <c r="Z93" s="4"/>
      <c r="AA93" s="4"/>
    </row>
    <row r="94" spans="2:27" s="254" customFormat="1" ht="15.5">
      <c r="B94" s="4"/>
      <c r="C94" s="204" t="s">
        <v>159</v>
      </c>
      <c r="D94" s="204" t="s">
        <v>174</v>
      </c>
      <c r="E94" s="160"/>
      <c r="F94" s="160"/>
      <c r="G94" s="4"/>
      <c r="H94" s="168"/>
      <c r="I94" s="168"/>
      <c r="J94" s="4"/>
      <c r="K94" s="4"/>
      <c r="L94" s="4"/>
      <c r="M94" s="168"/>
      <c r="N94" s="168"/>
      <c r="O94" s="4"/>
      <c r="P94" s="4"/>
      <c r="Q94" s="4"/>
      <c r="R94" s="4"/>
      <c r="S94" s="4"/>
      <c r="T94" s="4"/>
      <c r="U94" s="4"/>
      <c r="V94" s="4"/>
      <c r="W94" s="4"/>
      <c r="X94" s="169"/>
      <c r="Y94" s="4"/>
      <c r="Z94" s="4"/>
      <c r="AA94" s="4"/>
    </row>
    <row r="95" spans="2:27" s="254" customFormat="1" ht="15.5">
      <c r="B95" s="4"/>
      <c r="C95" s="204" t="s">
        <v>160</v>
      </c>
      <c r="D95" s="204" t="s">
        <v>175</v>
      </c>
      <c r="E95" s="160"/>
      <c r="F95" s="160"/>
      <c r="G95" s="4"/>
      <c r="H95" s="168"/>
      <c r="I95" s="168"/>
      <c r="J95" s="4"/>
      <c r="K95" s="4"/>
      <c r="L95" s="4"/>
      <c r="M95" s="168"/>
      <c r="N95" s="168"/>
      <c r="O95" s="4"/>
      <c r="P95" s="4"/>
      <c r="Q95" s="4"/>
      <c r="R95" s="4"/>
      <c r="S95" s="4"/>
      <c r="T95" s="4"/>
      <c r="U95" s="4"/>
      <c r="V95" s="4"/>
      <c r="W95" s="4"/>
      <c r="X95" s="169"/>
      <c r="Y95" s="4"/>
      <c r="Z95" s="4"/>
      <c r="AA95" s="4"/>
    </row>
    <row r="96" spans="2:27" s="254" customFormat="1" ht="15.5">
      <c r="B96" s="4"/>
      <c r="C96" s="204" t="s">
        <v>161</v>
      </c>
      <c r="D96" s="204" t="s">
        <v>176</v>
      </c>
      <c r="E96" s="160"/>
      <c r="F96" s="160"/>
      <c r="G96" s="4"/>
      <c r="H96" s="168"/>
      <c r="I96" s="168"/>
      <c r="J96" s="4"/>
      <c r="K96" s="4"/>
      <c r="L96" s="4"/>
      <c r="M96" s="168"/>
      <c r="N96" s="168"/>
      <c r="O96" s="4"/>
      <c r="P96" s="4"/>
      <c r="Q96" s="4"/>
      <c r="R96" s="4"/>
      <c r="S96" s="4"/>
      <c r="T96" s="4"/>
      <c r="U96" s="4"/>
      <c r="V96" s="4"/>
      <c r="W96" s="4"/>
      <c r="X96" s="169"/>
      <c r="Y96" s="4"/>
      <c r="Z96" s="4"/>
      <c r="AA96" s="4"/>
    </row>
    <row r="97" spans="2:27" s="254" customFormat="1" ht="15.5">
      <c r="B97" s="4"/>
      <c r="C97" s="204" t="s">
        <v>162</v>
      </c>
      <c r="D97" s="204" t="s">
        <v>177</v>
      </c>
      <c r="E97" s="160"/>
      <c r="F97" s="160"/>
      <c r="G97" s="4"/>
      <c r="H97" s="168"/>
      <c r="I97" s="168"/>
      <c r="J97" s="4"/>
      <c r="K97" s="4"/>
      <c r="L97" s="4"/>
      <c r="M97" s="168"/>
      <c r="N97" s="168"/>
      <c r="O97" s="4"/>
      <c r="P97" s="4"/>
      <c r="Q97" s="4"/>
      <c r="R97" s="4"/>
      <c r="S97" s="4"/>
      <c r="T97" s="4"/>
      <c r="U97" s="4"/>
      <c r="V97" s="4"/>
      <c r="W97" s="4"/>
      <c r="X97" s="169"/>
      <c r="Y97" s="4"/>
      <c r="Z97" s="4"/>
      <c r="AA97" s="4"/>
    </row>
    <row r="98" spans="2:27" s="254" customFormat="1" ht="15.5">
      <c r="B98" s="4"/>
      <c r="C98" s="204" t="s">
        <v>163</v>
      </c>
      <c r="D98" s="204" t="s">
        <v>178</v>
      </c>
      <c r="E98" s="160"/>
      <c r="F98" s="160"/>
      <c r="G98" s="4"/>
      <c r="H98" s="168"/>
      <c r="I98" s="168"/>
      <c r="J98" s="4"/>
      <c r="K98" s="4"/>
      <c r="L98" s="4"/>
      <c r="M98" s="168"/>
      <c r="N98" s="168"/>
      <c r="O98" s="4"/>
      <c r="P98" s="4"/>
      <c r="Q98" s="4"/>
      <c r="R98" s="4"/>
      <c r="S98" s="4"/>
      <c r="T98" s="4"/>
      <c r="U98" s="4"/>
      <c r="V98" s="4"/>
      <c r="W98" s="4"/>
      <c r="X98" s="169"/>
      <c r="Y98" s="4"/>
      <c r="Z98" s="4"/>
      <c r="AA98" s="4"/>
    </row>
    <row r="99" spans="2:27" s="254" customFormat="1" ht="15.5">
      <c r="B99" s="4"/>
      <c r="C99" s="204" t="s">
        <v>164</v>
      </c>
      <c r="D99" s="204" t="s">
        <v>179</v>
      </c>
      <c r="E99" s="160"/>
      <c r="F99" s="160"/>
      <c r="G99" s="4"/>
      <c r="H99" s="168"/>
      <c r="I99" s="168"/>
      <c r="J99" s="4"/>
      <c r="K99" s="4"/>
      <c r="L99" s="4"/>
      <c r="M99" s="168"/>
      <c r="N99" s="168"/>
      <c r="O99" s="4"/>
      <c r="P99" s="4"/>
      <c r="Q99" s="4"/>
      <c r="R99" s="4"/>
      <c r="S99" s="4"/>
      <c r="T99" s="4"/>
      <c r="U99" s="4"/>
      <c r="V99" s="4"/>
      <c r="W99" s="4"/>
      <c r="X99" s="169"/>
      <c r="Y99" s="4"/>
      <c r="Z99" s="4"/>
      <c r="AA99" s="4"/>
    </row>
    <row r="100" spans="2:27" s="254" customFormat="1" ht="15.5">
      <c r="B100" s="4"/>
      <c r="C100" s="204" t="s">
        <v>165</v>
      </c>
      <c r="D100" s="204" t="s">
        <v>180</v>
      </c>
      <c r="E100" s="160"/>
      <c r="F100" s="160"/>
      <c r="G100" s="4"/>
      <c r="H100" s="168"/>
      <c r="I100" s="168"/>
      <c r="J100" s="4"/>
      <c r="K100" s="4"/>
      <c r="L100" s="4"/>
      <c r="M100" s="168"/>
      <c r="N100" s="168"/>
      <c r="O100" s="4"/>
      <c r="P100" s="4"/>
      <c r="Q100" s="4"/>
      <c r="R100" s="4"/>
      <c r="S100" s="4"/>
      <c r="T100" s="4"/>
      <c r="U100" s="4"/>
      <c r="V100" s="4"/>
      <c r="W100" s="4"/>
      <c r="X100" s="169"/>
      <c r="Y100" s="4"/>
      <c r="Z100" s="4"/>
      <c r="AA100" s="4"/>
    </row>
    <row r="101" spans="2:27" s="254" customFormat="1" ht="15.5">
      <c r="B101" s="4"/>
      <c r="C101" s="204" t="s">
        <v>166</v>
      </c>
      <c r="D101" s="204" t="s">
        <v>181</v>
      </c>
      <c r="E101" s="160"/>
      <c r="F101" s="160"/>
      <c r="G101" s="4"/>
      <c r="H101" s="168"/>
      <c r="I101" s="168"/>
      <c r="J101" s="4"/>
      <c r="K101" s="4"/>
      <c r="L101" s="4"/>
      <c r="M101" s="168"/>
      <c r="N101" s="168"/>
      <c r="O101" s="4"/>
      <c r="P101" s="4"/>
      <c r="Q101" s="4"/>
      <c r="R101" s="4"/>
      <c r="S101" s="4"/>
      <c r="T101" s="4"/>
      <c r="U101" s="4"/>
      <c r="V101" s="4"/>
      <c r="W101" s="4"/>
      <c r="X101" s="169"/>
      <c r="Y101" s="4"/>
      <c r="Z101" s="4"/>
      <c r="AA101" s="4"/>
    </row>
    <row r="102" spans="2:27" s="254" customFormat="1" ht="15.5">
      <c r="B102" s="4"/>
      <c r="C102" s="204" t="s">
        <v>167</v>
      </c>
      <c r="D102" s="204" t="s">
        <v>182</v>
      </c>
      <c r="E102" s="160"/>
      <c r="F102" s="160"/>
      <c r="G102" s="4"/>
      <c r="H102" s="168"/>
      <c r="I102" s="168"/>
      <c r="J102" s="4"/>
      <c r="K102" s="4"/>
      <c r="L102" s="4"/>
      <c r="M102" s="168"/>
      <c r="N102" s="168"/>
      <c r="O102" s="4"/>
      <c r="P102" s="4"/>
      <c r="Q102" s="4"/>
      <c r="R102" s="4"/>
      <c r="S102" s="4"/>
      <c r="T102" s="4"/>
      <c r="U102" s="4"/>
      <c r="V102" s="4"/>
      <c r="W102" s="4"/>
      <c r="X102" s="169"/>
      <c r="Y102" s="4"/>
      <c r="Z102" s="4"/>
      <c r="AA102" s="4"/>
    </row>
    <row r="103" spans="2:27" s="254" customFormat="1" ht="15.5">
      <c r="B103" s="4"/>
      <c r="C103" s="204" t="s">
        <v>127</v>
      </c>
      <c r="D103" s="204" t="s">
        <v>142</v>
      </c>
      <c r="E103" s="160"/>
      <c r="F103" s="160"/>
      <c r="G103" s="4"/>
      <c r="H103" s="168"/>
      <c r="I103" s="168"/>
      <c r="J103" s="4"/>
      <c r="K103" s="4"/>
      <c r="L103" s="4"/>
      <c r="M103" s="168"/>
      <c r="N103" s="168"/>
      <c r="O103" s="4"/>
      <c r="P103" s="4"/>
      <c r="Q103" s="4"/>
      <c r="R103" s="4"/>
      <c r="S103" s="4"/>
      <c r="T103" s="4"/>
      <c r="U103" s="4"/>
      <c r="V103" s="4"/>
      <c r="W103" s="4"/>
      <c r="X103" s="169"/>
      <c r="Y103" s="4"/>
      <c r="Z103" s="4"/>
      <c r="AA103" s="4"/>
    </row>
    <row r="104" spans="2:27" s="254" customFormat="1" ht="15.5">
      <c r="B104" s="4"/>
      <c r="C104" s="204" t="s">
        <v>128</v>
      </c>
      <c r="D104" s="204" t="s">
        <v>143</v>
      </c>
      <c r="E104" s="160"/>
      <c r="F104" s="160"/>
      <c r="G104" s="4"/>
      <c r="H104" s="168"/>
      <c r="I104" s="168"/>
      <c r="J104" s="4"/>
      <c r="K104" s="4"/>
      <c r="L104" s="4"/>
      <c r="M104" s="168"/>
      <c r="N104" s="168"/>
      <c r="O104" s="4"/>
      <c r="P104" s="4"/>
      <c r="Q104" s="4"/>
      <c r="R104" s="4"/>
      <c r="S104" s="4"/>
      <c r="T104" s="4"/>
      <c r="U104" s="4"/>
      <c r="V104" s="4"/>
      <c r="W104" s="4"/>
      <c r="X104" s="169"/>
      <c r="Y104" s="4"/>
      <c r="Z104" s="4"/>
      <c r="AA104" s="4"/>
    </row>
    <row r="105" spans="2:27" s="254" customFormat="1" ht="15.5">
      <c r="B105" s="4"/>
      <c r="C105" s="158" t="s">
        <v>129</v>
      </c>
      <c r="D105" s="204" t="s">
        <v>144</v>
      </c>
      <c r="E105" s="160"/>
      <c r="F105" s="160"/>
      <c r="G105" s="4"/>
      <c r="H105" s="168"/>
      <c r="I105" s="168"/>
      <c r="J105" s="4"/>
      <c r="K105" s="4"/>
      <c r="L105" s="4"/>
      <c r="M105" s="168"/>
      <c r="N105" s="168"/>
      <c r="O105" s="4"/>
      <c r="P105" s="4"/>
      <c r="Q105" s="4"/>
      <c r="R105" s="4"/>
      <c r="S105" s="4"/>
      <c r="T105" s="4"/>
      <c r="U105" s="4"/>
      <c r="V105" s="4"/>
      <c r="W105" s="4"/>
      <c r="X105" s="169"/>
      <c r="Y105" s="4"/>
      <c r="Z105" s="4"/>
      <c r="AA105" s="4"/>
    </row>
    <row r="106" spans="2:27" s="254" customFormat="1" ht="15.5">
      <c r="B106" s="4"/>
      <c r="C106" s="204" t="s">
        <v>130</v>
      </c>
      <c r="D106" s="204" t="s">
        <v>145</v>
      </c>
      <c r="E106" s="160"/>
      <c r="F106" s="160"/>
      <c r="G106" s="4"/>
      <c r="H106" s="168"/>
      <c r="I106" s="168"/>
      <c r="J106" s="4"/>
      <c r="K106" s="4"/>
      <c r="L106" s="4"/>
      <c r="M106" s="168"/>
      <c r="N106" s="168"/>
      <c r="O106" s="4"/>
      <c r="P106" s="4"/>
      <c r="Q106" s="4"/>
      <c r="R106" s="4"/>
      <c r="S106" s="4"/>
      <c r="T106" s="4"/>
      <c r="U106" s="4"/>
      <c r="V106" s="4"/>
      <c r="W106" s="4"/>
      <c r="X106" s="169"/>
      <c r="Y106" s="4"/>
      <c r="Z106" s="4"/>
      <c r="AA106" s="4"/>
    </row>
    <row r="107" spans="2:27" s="254" customFormat="1" ht="15.5">
      <c r="B107" s="4"/>
      <c r="C107" s="204" t="s">
        <v>131</v>
      </c>
      <c r="D107" s="204" t="s">
        <v>146</v>
      </c>
      <c r="E107" s="160"/>
      <c r="F107" s="160"/>
      <c r="G107" s="4"/>
      <c r="H107" s="168"/>
      <c r="I107" s="168"/>
      <c r="J107" s="4"/>
      <c r="K107" s="4"/>
      <c r="L107" s="4"/>
      <c r="M107" s="168"/>
      <c r="N107" s="168"/>
      <c r="O107" s="4"/>
      <c r="P107" s="4"/>
      <c r="Q107" s="4"/>
      <c r="R107" s="4"/>
      <c r="S107" s="4"/>
      <c r="T107" s="4"/>
      <c r="U107" s="4"/>
      <c r="V107" s="4"/>
      <c r="W107" s="4"/>
      <c r="X107" s="169"/>
      <c r="Y107" s="4"/>
      <c r="Z107" s="4"/>
      <c r="AA107" s="4"/>
    </row>
    <row r="108" spans="2:27" s="254" customFormat="1" ht="15.5">
      <c r="B108" s="4"/>
      <c r="C108" s="204" t="s">
        <v>132</v>
      </c>
      <c r="D108" s="204" t="s">
        <v>147</v>
      </c>
      <c r="E108" s="160"/>
      <c r="F108" s="160"/>
      <c r="G108" s="4"/>
      <c r="H108" s="168"/>
      <c r="I108" s="168"/>
      <c r="J108" s="4"/>
      <c r="K108" s="4"/>
      <c r="L108" s="4"/>
      <c r="M108" s="168"/>
      <c r="N108" s="168"/>
      <c r="O108" s="4"/>
      <c r="P108" s="4"/>
      <c r="Q108" s="4"/>
      <c r="R108" s="4"/>
      <c r="S108" s="4"/>
      <c r="T108" s="4"/>
      <c r="U108" s="4"/>
      <c r="V108" s="4"/>
      <c r="W108" s="4"/>
      <c r="X108" s="169"/>
      <c r="Y108" s="4"/>
      <c r="Z108" s="4"/>
      <c r="AA108" s="4"/>
    </row>
    <row r="109" spans="2:27" s="254" customFormat="1" ht="15.5">
      <c r="B109" s="4"/>
      <c r="C109" s="204" t="s">
        <v>133</v>
      </c>
      <c r="D109" s="204" t="s">
        <v>148</v>
      </c>
      <c r="E109" s="160"/>
      <c r="F109" s="160"/>
      <c r="G109" s="4"/>
      <c r="H109" s="168"/>
      <c r="I109" s="168"/>
      <c r="J109" s="4"/>
      <c r="K109" s="4"/>
      <c r="L109" s="4"/>
      <c r="M109" s="168"/>
      <c r="N109" s="168"/>
      <c r="O109" s="4"/>
      <c r="P109" s="4"/>
      <c r="Q109" s="4"/>
      <c r="R109" s="4"/>
      <c r="S109" s="4"/>
      <c r="T109" s="4"/>
      <c r="U109" s="4"/>
      <c r="V109" s="4"/>
      <c r="W109" s="4"/>
      <c r="X109" s="169"/>
      <c r="Y109" s="4"/>
      <c r="Z109" s="4"/>
      <c r="AA109" s="4"/>
    </row>
    <row r="110" spans="2:27" s="254" customFormat="1" ht="15.5">
      <c r="B110" s="4"/>
      <c r="C110" s="204" t="s">
        <v>134</v>
      </c>
      <c r="D110" s="204" t="s">
        <v>149</v>
      </c>
      <c r="E110" s="160"/>
      <c r="F110" s="160"/>
      <c r="G110" s="4"/>
      <c r="H110" s="168"/>
      <c r="I110" s="168"/>
      <c r="J110" s="4"/>
      <c r="K110" s="4"/>
      <c r="L110" s="4"/>
      <c r="M110" s="168"/>
      <c r="N110" s="168"/>
      <c r="O110" s="4"/>
      <c r="P110" s="4"/>
      <c r="Q110" s="4"/>
      <c r="R110" s="4"/>
      <c r="S110" s="4"/>
      <c r="T110" s="4"/>
      <c r="U110" s="4"/>
      <c r="V110" s="4"/>
      <c r="W110" s="4"/>
      <c r="X110" s="169"/>
      <c r="Y110" s="4"/>
      <c r="Z110" s="4"/>
      <c r="AA110" s="4"/>
    </row>
    <row r="111" spans="2:27" s="254" customFormat="1" ht="15.5">
      <c r="B111" s="4"/>
      <c r="C111" s="158" t="s">
        <v>135</v>
      </c>
      <c r="D111" s="204" t="s">
        <v>150</v>
      </c>
      <c r="E111" s="160"/>
      <c r="F111" s="160"/>
      <c r="G111" s="4"/>
      <c r="H111" s="168"/>
      <c r="I111" s="168"/>
      <c r="J111" s="4"/>
      <c r="K111" s="4"/>
      <c r="L111" s="4"/>
      <c r="M111" s="168"/>
      <c r="N111" s="168"/>
      <c r="O111" s="4"/>
      <c r="P111" s="4"/>
      <c r="Q111" s="4"/>
      <c r="R111" s="4"/>
      <c r="S111" s="4"/>
      <c r="T111" s="4"/>
      <c r="U111" s="4"/>
      <c r="V111" s="4"/>
      <c r="W111" s="4"/>
      <c r="X111" s="169"/>
      <c r="Y111" s="4"/>
      <c r="Z111" s="4"/>
      <c r="AA111" s="4"/>
    </row>
    <row r="112" spans="2:27" s="254" customFormat="1" ht="15.5">
      <c r="B112" s="4"/>
      <c r="C112" s="204" t="s">
        <v>136</v>
      </c>
      <c r="D112" s="204" t="s">
        <v>151</v>
      </c>
      <c r="E112" s="160"/>
      <c r="F112" s="160"/>
      <c r="G112" s="4"/>
      <c r="H112" s="168"/>
      <c r="I112" s="168"/>
      <c r="J112" s="4"/>
      <c r="K112" s="4"/>
      <c r="L112" s="4"/>
      <c r="M112" s="168"/>
      <c r="N112" s="168"/>
      <c r="O112" s="4"/>
      <c r="P112" s="4"/>
      <c r="Q112" s="4"/>
      <c r="R112" s="4"/>
      <c r="S112" s="4"/>
      <c r="T112" s="4"/>
      <c r="U112" s="4"/>
      <c r="V112" s="4"/>
      <c r="W112" s="4"/>
      <c r="X112" s="169"/>
      <c r="Y112" s="4"/>
      <c r="Z112" s="4"/>
      <c r="AA112" s="4"/>
    </row>
    <row r="113" spans="1:37" s="254" customFormat="1" ht="15.5">
      <c r="B113" s="4"/>
      <c r="C113" s="204" t="s">
        <v>137</v>
      </c>
      <c r="D113" s="204" t="s">
        <v>152</v>
      </c>
      <c r="E113" s="160"/>
      <c r="F113" s="160"/>
      <c r="G113" s="4"/>
      <c r="H113" s="168"/>
      <c r="I113" s="168"/>
      <c r="J113" s="4"/>
      <c r="K113" s="4"/>
      <c r="L113" s="4"/>
      <c r="M113" s="168"/>
      <c r="N113" s="168"/>
      <c r="O113" s="4"/>
      <c r="P113" s="4"/>
      <c r="Q113" s="4"/>
      <c r="R113" s="4"/>
      <c r="S113" s="4"/>
      <c r="T113" s="4"/>
      <c r="U113" s="4"/>
      <c r="V113" s="4"/>
      <c r="W113" s="4"/>
      <c r="X113" s="169"/>
      <c r="Y113" s="4"/>
      <c r="Z113" s="4"/>
      <c r="AA113" s="4"/>
    </row>
    <row r="114" spans="1:37" s="254" customFormat="1" ht="15.5">
      <c r="B114" s="4"/>
      <c r="C114" s="158" t="s">
        <v>138</v>
      </c>
      <c r="D114" s="204" t="s">
        <v>153</v>
      </c>
      <c r="E114" s="160"/>
      <c r="F114" s="160"/>
      <c r="G114" s="4"/>
      <c r="H114" s="168"/>
      <c r="I114" s="168"/>
      <c r="J114" s="4"/>
      <c r="K114" s="4"/>
      <c r="L114" s="4"/>
      <c r="M114" s="168"/>
      <c r="N114" s="168"/>
      <c r="O114" s="4"/>
      <c r="P114" s="4"/>
      <c r="Q114" s="4"/>
      <c r="R114" s="4"/>
      <c r="S114" s="4"/>
      <c r="T114" s="4"/>
      <c r="U114" s="4"/>
      <c r="V114" s="4"/>
      <c r="W114" s="4"/>
      <c r="X114" s="169"/>
      <c r="Y114" s="4"/>
      <c r="Z114" s="4"/>
      <c r="AA114" s="4"/>
    </row>
    <row r="115" spans="1:37" s="254" customFormat="1" ht="15.5">
      <c r="B115" s="4"/>
      <c r="C115" s="204" t="s">
        <v>139</v>
      </c>
      <c r="D115" s="204" t="s">
        <v>154</v>
      </c>
      <c r="E115" s="160"/>
      <c r="F115" s="160"/>
      <c r="G115" s="4"/>
      <c r="H115" s="168"/>
      <c r="I115" s="168"/>
      <c r="J115" s="4"/>
      <c r="K115" s="4"/>
      <c r="L115" s="4"/>
      <c r="M115" s="168"/>
      <c r="N115" s="168"/>
      <c r="O115" s="4"/>
      <c r="P115" s="4"/>
      <c r="Q115" s="4"/>
      <c r="R115" s="4"/>
      <c r="S115" s="4"/>
      <c r="T115" s="4"/>
      <c r="U115" s="4"/>
      <c r="V115" s="4"/>
      <c r="W115" s="4"/>
      <c r="X115" s="169"/>
      <c r="Y115" s="4"/>
      <c r="Z115" s="4"/>
      <c r="AA115" s="4"/>
    </row>
    <row r="116" spans="1:37" s="254" customFormat="1" ht="15.5">
      <c r="B116" s="4"/>
      <c r="C116" s="204" t="s">
        <v>140</v>
      </c>
      <c r="D116" s="204" t="s">
        <v>155</v>
      </c>
      <c r="E116" s="160"/>
      <c r="F116" s="160"/>
      <c r="G116" s="4"/>
      <c r="H116" s="168"/>
      <c r="I116" s="168"/>
      <c r="J116" s="4"/>
      <c r="K116" s="4"/>
      <c r="L116" s="4"/>
      <c r="M116" s="168"/>
      <c r="N116" s="168"/>
      <c r="O116" s="4"/>
      <c r="P116" s="4"/>
      <c r="Q116" s="4"/>
      <c r="R116" s="4"/>
      <c r="S116" s="4"/>
      <c r="T116" s="4"/>
      <c r="U116" s="4"/>
      <c r="V116" s="4"/>
      <c r="W116" s="4"/>
      <c r="X116" s="169"/>
      <c r="Y116" s="4"/>
      <c r="Z116" s="4"/>
      <c r="AA116" s="4"/>
    </row>
    <row r="117" spans="1:37" s="254" customFormat="1" ht="15.5">
      <c r="B117" s="4"/>
      <c r="C117" s="204" t="s">
        <v>141</v>
      </c>
      <c r="D117" s="204" t="s">
        <v>156</v>
      </c>
      <c r="E117" s="160"/>
      <c r="F117" s="160"/>
      <c r="G117" s="4"/>
      <c r="H117" s="168"/>
      <c r="I117" s="168"/>
      <c r="J117" s="4"/>
      <c r="K117" s="4"/>
      <c r="L117" s="4"/>
      <c r="M117" s="168"/>
      <c r="N117" s="168"/>
      <c r="O117" s="4"/>
      <c r="P117" s="4"/>
      <c r="Q117" s="4"/>
      <c r="R117" s="4"/>
      <c r="S117" s="4"/>
      <c r="T117" s="4"/>
      <c r="U117" s="4"/>
      <c r="V117" s="4"/>
      <c r="W117" s="4"/>
      <c r="X117" s="169"/>
      <c r="Y117" s="4"/>
      <c r="Z117" s="4"/>
      <c r="AA117" s="4"/>
    </row>
    <row r="118" spans="1:37" s="254" customFormat="1" ht="15.5">
      <c r="B118" s="4"/>
      <c r="C118" s="204" t="s">
        <v>355</v>
      </c>
      <c r="D118" s="204" t="s">
        <v>356</v>
      </c>
      <c r="E118" s="160"/>
      <c r="F118" s="160"/>
      <c r="G118" s="4"/>
      <c r="H118" s="168"/>
      <c r="I118" s="168"/>
      <c r="J118" s="4"/>
      <c r="K118" s="4"/>
      <c r="L118" s="4"/>
      <c r="M118" s="168"/>
      <c r="N118" s="168"/>
      <c r="O118" s="4"/>
      <c r="P118" s="4"/>
      <c r="Q118" s="4"/>
      <c r="R118" s="4"/>
      <c r="S118" s="4"/>
      <c r="T118" s="4"/>
      <c r="U118" s="4"/>
      <c r="V118" s="4"/>
      <c r="W118" s="4"/>
      <c r="X118" s="169"/>
      <c r="Y118" s="4"/>
      <c r="Z118" s="4"/>
      <c r="AA118" s="4"/>
    </row>
    <row r="119" spans="1:37" ht="15.5">
      <c r="C119" s="236" t="s">
        <v>599</v>
      </c>
      <c r="D119" s="2" t="s">
        <v>628</v>
      </c>
    </row>
    <row r="120" spans="1:37" s="160" customFormat="1" ht="15.5">
      <c r="B120" s="4"/>
      <c r="C120" s="236" t="s">
        <v>11</v>
      </c>
      <c r="D120" s="2" t="s">
        <v>615</v>
      </c>
      <c r="G120" s="4"/>
      <c r="H120" s="168"/>
      <c r="I120" s="168"/>
      <c r="J120" s="4"/>
      <c r="K120" s="4"/>
      <c r="L120" s="4"/>
      <c r="M120" s="168"/>
      <c r="N120" s="168"/>
      <c r="O120" s="4"/>
      <c r="P120" s="4"/>
      <c r="Q120" s="4"/>
      <c r="R120" s="4"/>
      <c r="S120" s="4"/>
      <c r="T120" s="4"/>
      <c r="U120" s="4"/>
      <c r="V120" s="4"/>
      <c r="W120" s="4"/>
      <c r="X120" s="169"/>
      <c r="Y120" s="4"/>
      <c r="Z120" s="4"/>
      <c r="AA120" s="4"/>
      <c r="AB120" s="4"/>
    </row>
    <row r="121" spans="1:37" s="160" customFormat="1" ht="15.5">
      <c r="B121" s="4"/>
      <c r="C121" s="236" t="s">
        <v>587</v>
      </c>
      <c r="D121" s="2" t="s">
        <v>645</v>
      </c>
      <c r="G121" s="4"/>
      <c r="H121" s="168"/>
      <c r="I121" s="168"/>
      <c r="J121" s="4"/>
      <c r="K121" s="4"/>
      <c r="L121" s="4"/>
      <c r="M121" s="168"/>
      <c r="N121" s="168"/>
      <c r="O121" s="4"/>
      <c r="P121" s="4"/>
      <c r="Q121" s="4"/>
      <c r="R121" s="4"/>
      <c r="S121" s="4"/>
      <c r="T121" s="4"/>
      <c r="U121" s="4"/>
      <c r="V121" s="4"/>
      <c r="W121" s="4"/>
      <c r="X121" s="169"/>
      <c r="Y121" s="4"/>
      <c r="Z121" s="4"/>
      <c r="AA121" s="4"/>
      <c r="AB121" s="4"/>
    </row>
    <row r="122" spans="1:37" s="160" customFormat="1" ht="15.5">
      <c r="B122" s="4"/>
      <c r="C122" s="236" t="s">
        <v>669</v>
      </c>
      <c r="D122" s="2" t="s">
        <v>672</v>
      </c>
      <c r="G122" s="4"/>
      <c r="H122" s="168"/>
      <c r="I122" s="168"/>
      <c r="J122" s="4"/>
      <c r="K122" s="4"/>
      <c r="L122" s="4"/>
      <c r="M122" s="168"/>
      <c r="N122" s="168"/>
      <c r="O122" s="4"/>
      <c r="P122" s="4"/>
      <c r="Q122" s="4"/>
      <c r="R122" s="4"/>
      <c r="S122" s="4"/>
      <c r="T122" s="4"/>
      <c r="U122" s="4"/>
      <c r="V122" s="4"/>
      <c r="W122" s="4"/>
      <c r="X122" s="169"/>
      <c r="Y122" s="4"/>
      <c r="Z122" s="4"/>
      <c r="AA122" s="4"/>
      <c r="AB122" s="4"/>
      <c r="AC122" s="4"/>
      <c r="AD122" s="4"/>
      <c r="AE122" s="4"/>
      <c r="AF122" s="4"/>
      <c r="AG122" s="4"/>
      <c r="AH122" s="4"/>
      <c r="AI122" s="4"/>
      <c r="AJ122" s="4"/>
      <c r="AK122" s="4"/>
    </row>
    <row r="123" spans="1:37" s="160" customFormat="1" ht="15.5">
      <c r="B123" s="4"/>
      <c r="C123" s="236" t="s">
        <v>670</v>
      </c>
      <c r="D123" s="2" t="s">
        <v>673</v>
      </c>
      <c r="G123" s="4"/>
      <c r="H123" s="168"/>
      <c r="I123" s="168"/>
      <c r="J123" s="4"/>
      <c r="K123" s="4"/>
      <c r="L123" s="4"/>
      <c r="M123" s="168"/>
      <c r="N123" s="168"/>
      <c r="O123" s="4"/>
      <c r="P123" s="4"/>
      <c r="Q123" s="4"/>
      <c r="R123" s="4"/>
      <c r="S123" s="4"/>
      <c r="T123" s="4"/>
      <c r="U123" s="4"/>
      <c r="V123" s="4"/>
      <c r="W123" s="4"/>
      <c r="X123" s="169"/>
      <c r="Y123" s="4"/>
      <c r="Z123" s="4"/>
      <c r="AA123" s="4"/>
      <c r="AB123" s="4"/>
      <c r="AC123" s="4"/>
      <c r="AD123" s="4"/>
      <c r="AE123" s="4"/>
      <c r="AF123" s="4"/>
      <c r="AG123" s="4"/>
      <c r="AH123" s="4"/>
      <c r="AI123" s="4"/>
      <c r="AJ123" s="4"/>
      <c r="AK123" s="4"/>
    </row>
    <row r="124" spans="1:37" s="160" customFormat="1" ht="15.5">
      <c r="B124" s="4"/>
      <c r="C124" s="236" t="s">
        <v>671</v>
      </c>
      <c r="D124" s="2" t="s">
        <v>674</v>
      </c>
      <c r="G124" s="4"/>
      <c r="H124" s="168"/>
      <c r="I124" s="168"/>
      <c r="J124" s="4"/>
      <c r="K124" s="4"/>
      <c r="L124" s="4"/>
      <c r="M124" s="168"/>
      <c r="N124" s="168"/>
      <c r="O124" s="4"/>
      <c r="P124" s="4"/>
      <c r="Q124" s="4"/>
      <c r="R124" s="4"/>
      <c r="S124" s="4"/>
      <c r="T124" s="4"/>
      <c r="U124" s="4"/>
      <c r="V124" s="4"/>
      <c r="W124" s="4"/>
      <c r="X124" s="169"/>
      <c r="Y124" s="4"/>
      <c r="Z124" s="4"/>
      <c r="AA124" s="4"/>
      <c r="AB124" s="4"/>
      <c r="AC124" s="4"/>
      <c r="AD124" s="4"/>
      <c r="AE124" s="4"/>
      <c r="AF124" s="4"/>
      <c r="AG124" s="4"/>
      <c r="AH124" s="4"/>
      <c r="AI124" s="4"/>
      <c r="AJ124" s="4"/>
      <c r="AK124" s="4"/>
    </row>
    <row r="125" spans="1:37" s="160" customFormat="1" ht="15.5">
      <c r="B125" s="4"/>
      <c r="C125" s="236" t="s">
        <v>654</v>
      </c>
      <c r="D125" s="2" t="s">
        <v>655</v>
      </c>
      <c r="G125" s="4"/>
      <c r="H125" s="168"/>
      <c r="I125" s="168"/>
      <c r="J125" s="4"/>
      <c r="K125" s="4"/>
      <c r="L125" s="4"/>
      <c r="M125" s="168"/>
      <c r="N125" s="168"/>
      <c r="O125" s="4"/>
      <c r="P125" s="4"/>
      <c r="Q125" s="4"/>
      <c r="R125" s="4"/>
      <c r="S125" s="4"/>
      <c r="T125" s="4"/>
      <c r="U125" s="4"/>
      <c r="V125" s="4"/>
      <c r="W125" s="4"/>
      <c r="X125" s="169"/>
      <c r="Y125" s="4"/>
      <c r="Z125" s="4"/>
      <c r="AA125" s="4"/>
      <c r="AB125" s="4"/>
      <c r="AC125" s="4"/>
      <c r="AD125" s="4"/>
      <c r="AE125" s="4"/>
      <c r="AF125" s="4"/>
      <c r="AG125" s="4"/>
      <c r="AH125" s="4"/>
      <c r="AI125" s="4"/>
      <c r="AJ125" s="4"/>
      <c r="AK125" s="4"/>
    </row>
    <row r="126" spans="1:37" s="160" customFormat="1" ht="15.5">
      <c r="A126" s="4"/>
      <c r="B126" s="4"/>
      <c r="C126" s="238" t="s">
        <v>893</v>
      </c>
      <c r="D126" s="238" t="s">
        <v>900</v>
      </c>
      <c r="G126" s="4"/>
      <c r="H126" s="168"/>
      <c r="I126" s="168"/>
      <c r="J126" s="4"/>
      <c r="K126" s="4"/>
      <c r="L126" s="4"/>
      <c r="M126" s="168"/>
      <c r="N126" s="168"/>
      <c r="O126" s="4"/>
      <c r="P126" s="4"/>
      <c r="Q126" s="4"/>
      <c r="R126" s="4"/>
      <c r="S126" s="4"/>
      <c r="T126" s="4"/>
      <c r="U126" s="4"/>
      <c r="V126" s="4"/>
      <c r="W126" s="4"/>
      <c r="X126" s="169"/>
      <c r="Y126" s="4"/>
      <c r="Z126" s="4"/>
      <c r="AA126" s="4"/>
      <c r="AB126" s="4"/>
      <c r="AC126" s="4"/>
      <c r="AD126" s="4"/>
      <c r="AE126" s="4"/>
      <c r="AF126" s="4"/>
      <c r="AG126" s="4"/>
      <c r="AH126" s="4"/>
      <c r="AI126" s="4"/>
      <c r="AJ126" s="4"/>
      <c r="AK126" s="4"/>
    </row>
    <row r="127" spans="1:37" s="160" customFormat="1" ht="15.5">
      <c r="A127" s="4"/>
      <c r="B127" s="4"/>
      <c r="C127" s="237" t="s">
        <v>894</v>
      </c>
      <c r="D127" s="237" t="s">
        <v>901</v>
      </c>
      <c r="G127" s="4"/>
      <c r="H127" s="168"/>
      <c r="I127" s="168"/>
      <c r="J127" s="4"/>
      <c r="K127" s="4"/>
      <c r="L127" s="4"/>
      <c r="M127" s="168"/>
      <c r="N127" s="168"/>
      <c r="O127" s="4"/>
      <c r="P127" s="4"/>
      <c r="Q127" s="4"/>
      <c r="R127" s="4"/>
      <c r="S127" s="4"/>
      <c r="T127" s="4"/>
      <c r="U127" s="4"/>
      <c r="V127" s="4"/>
      <c r="W127" s="4"/>
      <c r="X127" s="169"/>
      <c r="Y127" s="4"/>
      <c r="Z127" s="4"/>
      <c r="AA127" s="4"/>
      <c r="AB127" s="4"/>
      <c r="AC127" s="4"/>
      <c r="AD127" s="4"/>
      <c r="AE127" s="4"/>
      <c r="AF127" s="4"/>
      <c r="AG127" s="4"/>
      <c r="AH127" s="4"/>
      <c r="AI127" s="4"/>
      <c r="AJ127" s="4"/>
      <c r="AK127" s="4"/>
    </row>
    <row r="128" spans="1:37" s="160" customFormat="1" ht="15.5">
      <c r="A128" s="4"/>
      <c r="B128" s="4"/>
      <c r="C128" s="237" t="s">
        <v>895</v>
      </c>
      <c r="D128" s="237" t="s">
        <v>902</v>
      </c>
      <c r="G128" s="4"/>
      <c r="H128" s="168"/>
      <c r="I128" s="168"/>
      <c r="J128" s="4"/>
      <c r="K128" s="4"/>
      <c r="L128" s="4"/>
      <c r="M128" s="168"/>
      <c r="N128" s="168"/>
      <c r="O128" s="4"/>
      <c r="P128" s="4"/>
      <c r="Q128" s="4"/>
      <c r="R128" s="4"/>
      <c r="S128" s="4"/>
      <c r="T128" s="4"/>
      <c r="U128" s="4"/>
      <c r="V128" s="4"/>
      <c r="W128" s="4"/>
      <c r="X128" s="169"/>
      <c r="Y128" s="4"/>
      <c r="Z128" s="4"/>
      <c r="AA128" s="4"/>
      <c r="AB128" s="4"/>
      <c r="AC128" s="4"/>
      <c r="AD128" s="4"/>
      <c r="AE128" s="4"/>
      <c r="AF128" s="4"/>
      <c r="AG128" s="4"/>
      <c r="AH128" s="4"/>
      <c r="AI128" s="4"/>
      <c r="AJ128" s="4"/>
      <c r="AK128" s="4"/>
    </row>
    <row r="129" spans="1:37" s="160" customFormat="1" ht="15.5">
      <c r="A129" s="4"/>
      <c r="B129" s="4"/>
      <c r="C129" s="237" t="s">
        <v>896</v>
      </c>
      <c r="D129" s="237" t="s">
        <v>903</v>
      </c>
      <c r="G129" s="4"/>
      <c r="H129" s="168"/>
      <c r="I129" s="168"/>
      <c r="J129" s="4"/>
      <c r="K129" s="4"/>
      <c r="L129" s="4"/>
      <c r="M129" s="168"/>
      <c r="N129" s="168"/>
      <c r="O129" s="4"/>
      <c r="P129" s="4"/>
      <c r="Q129" s="4"/>
      <c r="R129" s="4"/>
      <c r="S129" s="4"/>
      <c r="T129" s="4"/>
      <c r="U129" s="4"/>
      <c r="V129" s="4"/>
      <c r="W129" s="4"/>
      <c r="X129" s="169"/>
      <c r="Y129" s="4"/>
      <c r="Z129" s="4"/>
      <c r="AA129" s="4"/>
      <c r="AB129" s="4"/>
      <c r="AC129" s="4"/>
      <c r="AD129" s="4"/>
      <c r="AE129" s="4"/>
      <c r="AF129" s="4"/>
      <c r="AG129" s="4"/>
      <c r="AH129" s="4"/>
      <c r="AI129" s="4"/>
      <c r="AJ129" s="4"/>
      <c r="AK129" s="4"/>
    </row>
    <row r="130" spans="1:37" s="160" customFormat="1" ht="15.5">
      <c r="A130" s="4"/>
      <c r="B130" s="4"/>
      <c r="C130" s="237" t="s">
        <v>897</v>
      </c>
      <c r="D130" s="238" t="s">
        <v>904</v>
      </c>
      <c r="G130" s="4"/>
      <c r="H130" s="168"/>
      <c r="I130" s="168"/>
      <c r="J130" s="4"/>
      <c r="K130" s="4"/>
      <c r="L130" s="4"/>
      <c r="M130" s="168"/>
      <c r="N130" s="168"/>
      <c r="O130" s="4"/>
      <c r="P130" s="4"/>
      <c r="Q130" s="4"/>
      <c r="R130" s="4"/>
      <c r="S130" s="4"/>
      <c r="T130" s="4"/>
      <c r="U130" s="4"/>
      <c r="V130" s="4"/>
      <c r="W130" s="4"/>
      <c r="X130" s="169"/>
      <c r="Y130" s="4"/>
      <c r="Z130" s="4"/>
      <c r="AA130" s="4"/>
      <c r="AB130" s="4"/>
      <c r="AC130" s="4"/>
      <c r="AD130" s="4"/>
      <c r="AE130" s="4"/>
      <c r="AF130" s="4"/>
      <c r="AG130" s="4"/>
      <c r="AH130" s="4"/>
      <c r="AI130" s="4"/>
      <c r="AJ130" s="4"/>
      <c r="AK130" s="4"/>
    </row>
    <row r="131" spans="1:37" s="160" customFormat="1" ht="15.5">
      <c r="A131" s="4"/>
      <c r="B131" s="4"/>
      <c r="C131" s="238" t="s">
        <v>898</v>
      </c>
      <c r="D131" s="238" t="s">
        <v>905</v>
      </c>
      <c r="G131" s="4"/>
      <c r="H131" s="168"/>
      <c r="I131" s="168"/>
      <c r="J131" s="4"/>
      <c r="K131" s="4"/>
      <c r="L131" s="4"/>
      <c r="M131" s="168"/>
      <c r="N131" s="168"/>
      <c r="O131" s="4"/>
      <c r="P131" s="4"/>
      <c r="Q131" s="4"/>
      <c r="R131" s="4"/>
      <c r="S131" s="4"/>
      <c r="T131" s="4"/>
      <c r="U131" s="4"/>
      <c r="V131" s="4"/>
      <c r="W131" s="4"/>
      <c r="X131" s="169"/>
      <c r="Y131" s="4"/>
      <c r="Z131" s="4"/>
      <c r="AA131" s="4"/>
      <c r="AB131" s="4"/>
      <c r="AC131" s="4"/>
      <c r="AD131" s="4"/>
      <c r="AE131" s="4"/>
      <c r="AF131" s="4"/>
      <c r="AG131" s="4"/>
      <c r="AH131" s="4"/>
      <c r="AI131" s="4"/>
      <c r="AJ131" s="4"/>
      <c r="AK131" s="4"/>
    </row>
    <row r="132" spans="1:37" s="160" customFormat="1" ht="15.5">
      <c r="A132" s="4"/>
      <c r="B132" s="4"/>
      <c r="C132" s="238" t="s">
        <v>899</v>
      </c>
      <c r="D132" s="238" t="s">
        <v>906</v>
      </c>
      <c r="G132" s="4"/>
      <c r="H132" s="168"/>
      <c r="I132" s="168"/>
      <c r="J132" s="4"/>
      <c r="K132" s="4"/>
      <c r="L132" s="4"/>
      <c r="M132" s="168"/>
      <c r="N132" s="168"/>
      <c r="O132" s="4"/>
      <c r="P132" s="4"/>
      <c r="Q132" s="4"/>
      <c r="R132" s="4"/>
      <c r="S132" s="4"/>
      <c r="T132" s="4"/>
      <c r="U132" s="4"/>
      <c r="V132" s="4"/>
      <c r="W132" s="4"/>
      <c r="X132" s="169"/>
      <c r="Y132" s="4"/>
      <c r="Z132" s="4"/>
      <c r="AA132" s="4"/>
      <c r="AB132" s="4"/>
      <c r="AC132" s="4"/>
      <c r="AD132" s="4"/>
      <c r="AE132" s="4"/>
      <c r="AF132" s="4"/>
      <c r="AG132" s="4"/>
      <c r="AH132" s="4"/>
      <c r="AI132" s="4"/>
      <c r="AJ132" s="4"/>
      <c r="AK132" s="4"/>
    </row>
    <row r="133" spans="1:37" s="160" customFormat="1" ht="15.5">
      <c r="A133" s="4"/>
      <c r="B133" s="4"/>
      <c r="C133" s="237" t="s">
        <v>907</v>
      </c>
      <c r="D133" s="237" t="s">
        <v>908</v>
      </c>
      <c r="G133" s="4"/>
      <c r="H133" s="168"/>
      <c r="I133" s="168"/>
      <c r="J133" s="4"/>
      <c r="K133" s="4"/>
      <c r="L133" s="4"/>
      <c r="M133" s="168"/>
      <c r="N133" s="168"/>
      <c r="O133" s="4"/>
      <c r="P133" s="4"/>
      <c r="Q133" s="4"/>
      <c r="R133" s="4"/>
      <c r="S133" s="4"/>
      <c r="T133" s="4"/>
      <c r="U133" s="4"/>
      <c r="V133" s="4"/>
      <c r="W133" s="4"/>
      <c r="X133" s="169"/>
      <c r="Y133" s="4"/>
      <c r="Z133" s="4"/>
      <c r="AA133" s="4"/>
      <c r="AB133" s="4"/>
      <c r="AC133" s="4"/>
      <c r="AD133" s="4"/>
      <c r="AE133" s="4"/>
      <c r="AF133" s="4"/>
      <c r="AG133" s="4"/>
      <c r="AH133" s="4"/>
      <c r="AI133" s="4"/>
      <c r="AJ133" s="4"/>
      <c r="AK133" s="4"/>
    </row>
    <row r="134" spans="1:37" s="160" customFormat="1" ht="15.5">
      <c r="A134" s="4"/>
      <c r="B134" s="4"/>
      <c r="C134" s="236" t="s">
        <v>678</v>
      </c>
      <c r="D134" s="237" t="s">
        <v>679</v>
      </c>
      <c r="G134" s="4"/>
      <c r="H134" s="168"/>
      <c r="I134" s="168"/>
      <c r="J134" s="4"/>
      <c r="K134" s="4"/>
      <c r="L134" s="4"/>
      <c r="M134" s="168"/>
      <c r="N134" s="168"/>
      <c r="O134" s="4"/>
      <c r="P134" s="4"/>
      <c r="Q134" s="4"/>
      <c r="R134" s="4"/>
      <c r="S134" s="4"/>
      <c r="T134" s="4"/>
      <c r="U134" s="4"/>
      <c r="V134" s="4"/>
      <c r="W134" s="4"/>
      <c r="X134" s="169"/>
      <c r="Y134" s="4"/>
      <c r="Z134" s="4"/>
      <c r="AA134" s="4"/>
      <c r="AB134" s="4"/>
      <c r="AC134" s="4"/>
      <c r="AD134" s="4"/>
      <c r="AE134" s="4"/>
      <c r="AF134" s="4"/>
      <c r="AG134" s="4"/>
      <c r="AH134" s="4"/>
      <c r="AI134" s="4"/>
      <c r="AJ134" s="4"/>
      <c r="AK134" s="4"/>
    </row>
    <row r="135" spans="1:37" s="160" customFormat="1" ht="15.5">
      <c r="A135" s="4"/>
      <c r="B135" s="4"/>
      <c r="C135" s="298" t="s">
        <v>577</v>
      </c>
      <c r="D135" s="299" t="s">
        <v>609</v>
      </c>
      <c r="E135" s="4"/>
      <c r="G135" s="4"/>
      <c r="H135" s="168"/>
      <c r="I135" s="168"/>
      <c r="J135" s="4"/>
      <c r="K135" s="4"/>
      <c r="L135" s="4"/>
      <c r="M135" s="168"/>
      <c r="N135" s="168"/>
      <c r="O135" s="4"/>
      <c r="P135" s="4"/>
      <c r="Q135" s="4"/>
      <c r="R135" s="4"/>
      <c r="S135" s="4"/>
      <c r="T135" s="4"/>
      <c r="U135" s="4"/>
      <c r="V135" s="4"/>
      <c r="W135" s="4"/>
      <c r="X135" s="169"/>
      <c r="Y135" s="4"/>
      <c r="Z135" s="4"/>
      <c r="AA135" s="4"/>
      <c r="AB135" s="4"/>
      <c r="AC135" s="4"/>
      <c r="AD135" s="4"/>
      <c r="AE135" s="4"/>
      <c r="AF135" s="4"/>
      <c r="AG135" s="4"/>
      <c r="AH135" s="4"/>
      <c r="AI135" s="4"/>
      <c r="AJ135" s="4"/>
      <c r="AK135" s="4"/>
    </row>
    <row r="136" spans="1:37" s="160" customFormat="1" ht="15.5">
      <c r="A136" s="4"/>
      <c r="B136" s="4"/>
      <c r="C136" s="298" t="s">
        <v>159</v>
      </c>
      <c r="D136" s="299" t="s">
        <v>174</v>
      </c>
      <c r="E136" s="4"/>
      <c r="G136" s="4"/>
      <c r="H136" s="168"/>
      <c r="I136" s="168"/>
      <c r="J136" s="4"/>
      <c r="K136" s="4"/>
      <c r="L136" s="4"/>
      <c r="M136" s="168"/>
      <c r="N136" s="168"/>
      <c r="O136" s="4"/>
      <c r="P136" s="4"/>
      <c r="Q136" s="4"/>
      <c r="R136" s="4"/>
      <c r="S136" s="4"/>
      <c r="T136" s="4"/>
      <c r="U136" s="4"/>
      <c r="V136" s="4"/>
      <c r="W136" s="4"/>
      <c r="X136" s="169"/>
      <c r="Y136" s="4"/>
      <c r="Z136" s="4"/>
      <c r="AA136" s="4"/>
      <c r="AB136" s="4"/>
      <c r="AC136" s="4"/>
      <c r="AD136" s="4"/>
      <c r="AE136" s="4"/>
      <c r="AF136" s="4"/>
      <c r="AG136" s="4"/>
      <c r="AH136" s="4"/>
      <c r="AI136" s="4"/>
      <c r="AJ136" s="4"/>
      <c r="AK136" s="4"/>
    </row>
  </sheetData>
  <mergeCells count="6">
    <mergeCell ref="N50:X50"/>
    <mergeCell ref="H52:I52"/>
    <mergeCell ref="N55:X55"/>
    <mergeCell ref="H56:I56"/>
    <mergeCell ref="J56:K56"/>
    <mergeCell ref="N56:X56"/>
  </mergeCells>
  <printOptions horizontalCentered="1"/>
  <pageMargins left="0.19685039370078741" right="0" top="0.15748031496062992" bottom="0.15748031496062992" header="0.15748031496062992" footer="0.15748031496062992"/>
  <pageSetup paperSize="9" scale="58" firstPageNumber="4294963191" fitToHeight="2" orientation="landscape" horizontalDpi="4294967295" verticalDpi="4294967295" r:id="rId1"/>
  <headerFooter alignWithMargins="0"/>
  <rowBreaks count="1" manualBreakCount="1">
    <brk id="62" max="2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W80"/>
  <sheetViews>
    <sheetView topLeftCell="A31" zoomScale="70" zoomScaleNormal="70" zoomScaleSheetLayoutView="70" workbookViewId="0">
      <selection activeCell="G35" sqref="G35"/>
    </sheetView>
  </sheetViews>
  <sheetFormatPr defaultColWidth="9.1796875" defaultRowHeight="12.5"/>
  <cols>
    <col min="1" max="1" width="4.453125" style="653" customWidth="1"/>
    <col min="2" max="2" width="30.1796875" style="653" customWidth="1"/>
    <col min="3" max="3" width="6.453125" style="653" customWidth="1"/>
    <col min="4" max="4" width="13.453125" style="653" customWidth="1"/>
    <col min="5" max="5" width="10.453125" style="654" customWidth="1"/>
    <col min="6" max="6" width="13.08984375" style="653" customWidth="1"/>
    <col min="7" max="7" width="14.81640625" style="655" customWidth="1"/>
    <col min="8" max="8" width="17" style="655" customWidth="1"/>
    <col min="9" max="9" width="6.1796875" style="653" customWidth="1"/>
    <col min="10" max="10" width="14.1796875" style="653" customWidth="1"/>
    <col min="11" max="11" width="11.1796875" style="653" customWidth="1"/>
    <col min="12" max="13" width="15.1796875" style="655" customWidth="1"/>
    <col min="14" max="14" width="0.453125" style="653" hidden="1" customWidth="1"/>
    <col min="15" max="15" width="3.1796875" style="653" customWidth="1"/>
    <col min="16" max="16" width="2.54296875" style="653" customWidth="1"/>
    <col min="17" max="17" width="4.81640625" style="653" hidden="1" customWidth="1"/>
    <col min="18" max="18" width="2" style="653" customWidth="1"/>
    <col min="19" max="19" width="2.54296875" style="653" customWidth="1"/>
    <col min="20" max="20" width="5.81640625" style="653" hidden="1" customWidth="1"/>
    <col min="21" max="21" width="1" style="653" customWidth="1"/>
    <col min="22" max="22" width="9.1796875" style="653" hidden="1" customWidth="1"/>
    <col min="23" max="23" width="13.1796875" style="656" customWidth="1"/>
    <col min="24" max="24" width="1.81640625" style="653" customWidth="1"/>
    <col min="25" max="16384" width="9.1796875" style="653"/>
  </cols>
  <sheetData>
    <row r="1" spans="1:23" ht="15.5">
      <c r="A1" s="652"/>
      <c r="B1" s="652"/>
      <c r="C1" s="652"/>
      <c r="O1" s="1063"/>
      <c r="P1" s="1063"/>
      <c r="Q1" s="1063"/>
      <c r="R1" s="1063"/>
      <c r="S1" s="1063"/>
    </row>
    <row r="2" spans="1:23" ht="13.25" customHeight="1">
      <c r="M2" s="657"/>
      <c r="O2" s="658"/>
      <c r="P2" s="1063"/>
      <c r="Q2" s="1063"/>
      <c r="R2" s="1063"/>
      <c r="S2" s="1063"/>
      <c r="T2" s="1063"/>
      <c r="U2" s="1063"/>
      <c r="V2" s="1063"/>
      <c r="W2" s="1063"/>
    </row>
    <row r="3" spans="1:23" ht="15" customHeight="1">
      <c r="A3" s="659" t="s">
        <v>42</v>
      </c>
      <c r="B3" s="659"/>
      <c r="C3" s="659"/>
      <c r="D3" s="659"/>
      <c r="E3" s="660"/>
      <c r="F3" s="659"/>
      <c r="G3" s="661"/>
      <c r="H3" s="661"/>
      <c r="I3" s="659"/>
      <c r="J3" s="659"/>
      <c r="K3" s="659"/>
      <c r="L3" s="661"/>
      <c r="M3" s="661"/>
      <c r="N3" s="659"/>
      <c r="O3" s="659"/>
      <c r="P3" s="659"/>
      <c r="Q3" s="659"/>
      <c r="R3" s="659"/>
      <c r="S3" s="659"/>
      <c r="T3" s="659"/>
      <c r="U3" s="659"/>
      <c r="V3" s="659"/>
      <c r="W3" s="662"/>
    </row>
    <row r="4" spans="1:23" ht="3.75" customHeight="1"/>
    <row r="5" spans="1:23" ht="12.65" customHeight="1">
      <c r="A5" s="653" t="s">
        <v>522</v>
      </c>
      <c r="I5" s="663" t="s">
        <v>44</v>
      </c>
      <c r="J5" s="664">
        <f ca="1">TODAY()</f>
        <v>44826</v>
      </c>
      <c r="K5" s="664"/>
      <c r="L5" s="665"/>
      <c r="M5" s="666"/>
      <c r="N5" s="663"/>
      <c r="O5" s="663"/>
      <c r="P5" s="663"/>
      <c r="Q5" s="663"/>
      <c r="R5" s="663"/>
      <c r="S5" s="663"/>
      <c r="T5" s="663"/>
      <c r="U5" s="663"/>
      <c r="V5" s="663"/>
    </row>
    <row r="6" spans="1:23" ht="13">
      <c r="A6" s="667" t="s">
        <v>45</v>
      </c>
      <c r="B6" s="668"/>
      <c r="C6" s="668"/>
      <c r="D6" s="669"/>
      <c r="E6" s="670"/>
      <c r="F6" s="668"/>
      <c r="G6" s="671" t="s">
        <v>46</v>
      </c>
      <c r="H6" s="672"/>
      <c r="I6" s="673" t="s">
        <v>47</v>
      </c>
      <c r="J6" s="674"/>
      <c r="K6" s="675"/>
      <c r="L6" s="671" t="s">
        <v>48</v>
      </c>
      <c r="M6" s="672"/>
      <c r="N6" s="675"/>
      <c r="O6" s="675"/>
      <c r="P6" s="667"/>
      <c r="Q6" s="675"/>
      <c r="R6" s="675"/>
      <c r="S6" s="675"/>
      <c r="T6" s="675"/>
      <c r="U6" s="668"/>
      <c r="V6" s="668"/>
      <c r="W6" s="676"/>
    </row>
    <row r="7" spans="1:23" ht="13">
      <c r="A7" s="677" t="s">
        <v>556</v>
      </c>
      <c r="D7" s="678"/>
      <c r="E7" s="679" t="s">
        <v>49</v>
      </c>
      <c r="F7" s="680"/>
      <c r="G7" s="681" t="s">
        <v>50</v>
      </c>
      <c r="H7" s="682"/>
      <c r="I7" s="683" t="s">
        <v>51</v>
      </c>
      <c r="J7" s="684"/>
      <c r="K7" s="680"/>
      <c r="L7" s="681" t="s">
        <v>52</v>
      </c>
      <c r="M7" s="682"/>
      <c r="N7" s="680"/>
      <c r="O7" s="680"/>
      <c r="P7" s="683" t="s">
        <v>53</v>
      </c>
      <c r="Q7" s="680"/>
      <c r="R7" s="680"/>
      <c r="S7" s="680"/>
      <c r="T7" s="680"/>
      <c r="U7" s="680"/>
      <c r="V7" s="680"/>
      <c r="W7" s="685"/>
    </row>
    <row r="8" spans="1:23">
      <c r="A8" s="677" t="s">
        <v>557</v>
      </c>
      <c r="D8" s="678"/>
      <c r="E8" s="686"/>
      <c r="G8" s="687"/>
      <c r="H8" s="688"/>
      <c r="I8" s="677"/>
      <c r="K8" s="669"/>
      <c r="L8" s="687"/>
      <c r="M8" s="689"/>
      <c r="O8" s="669"/>
      <c r="U8" s="690"/>
      <c r="V8" s="690"/>
      <c r="W8" s="691"/>
    </row>
    <row r="9" spans="1:23">
      <c r="A9" s="677" t="s">
        <v>558</v>
      </c>
      <c r="D9" s="678"/>
      <c r="E9" s="686" t="s">
        <v>54</v>
      </c>
      <c r="G9" s="687" t="s">
        <v>55</v>
      </c>
      <c r="H9" s="688"/>
      <c r="I9" s="677" t="s">
        <v>56</v>
      </c>
      <c r="K9" s="678"/>
      <c r="L9" s="687" t="s">
        <v>57</v>
      </c>
      <c r="M9" s="692"/>
      <c r="O9" s="678"/>
      <c r="P9" s="653" t="s">
        <v>58</v>
      </c>
      <c r="W9" s="693"/>
    </row>
    <row r="10" spans="1:23" ht="13">
      <c r="A10" s="677" t="s">
        <v>559</v>
      </c>
      <c r="D10" s="694" t="s">
        <v>560</v>
      </c>
      <c r="E10" s="686" t="s">
        <v>59</v>
      </c>
      <c r="G10" s="687"/>
      <c r="H10" s="688"/>
      <c r="I10" s="695"/>
      <c r="J10" s="696"/>
      <c r="K10" s="697"/>
      <c r="L10" s="687"/>
      <c r="M10" s="692"/>
      <c r="O10" s="678"/>
      <c r="W10" s="693"/>
    </row>
    <row r="11" spans="1:23" ht="13">
      <c r="A11" s="677" t="s">
        <v>551</v>
      </c>
      <c r="D11" s="678"/>
      <c r="E11" s="670"/>
      <c r="F11" s="698"/>
      <c r="G11" s="687" t="s">
        <v>60</v>
      </c>
      <c r="H11" s="688"/>
      <c r="I11" s="677" t="s">
        <v>61</v>
      </c>
      <c r="K11" s="678"/>
      <c r="L11" s="687" t="s">
        <v>523</v>
      </c>
      <c r="M11" s="692"/>
      <c r="O11" s="678"/>
      <c r="P11" s="653" t="s">
        <v>63</v>
      </c>
      <c r="W11" s="693"/>
    </row>
    <row r="12" spans="1:23">
      <c r="A12" s="699" t="s">
        <v>64</v>
      </c>
      <c r="D12" s="678"/>
      <c r="E12" s="686" t="s">
        <v>65</v>
      </c>
      <c r="G12" s="687"/>
      <c r="H12" s="688"/>
      <c r="I12" s="677"/>
      <c r="K12" s="678"/>
      <c r="L12" s="687"/>
      <c r="M12" s="692"/>
      <c r="O12" s="678"/>
      <c r="W12" s="693"/>
    </row>
    <row r="13" spans="1:23" ht="13.5" customHeight="1">
      <c r="A13" s="699"/>
      <c r="B13" s="700"/>
      <c r="C13" s="700"/>
      <c r="D13" s="701"/>
      <c r="E13" s="686" t="s">
        <v>66</v>
      </c>
      <c r="G13" s="702"/>
      <c r="H13" s="703"/>
      <c r="I13" s="699"/>
      <c r="J13" s="700"/>
      <c r="K13" s="701"/>
      <c r="L13" s="702"/>
      <c r="M13" s="704"/>
      <c r="N13" s="700"/>
      <c r="O13" s="701"/>
      <c r="P13" s="700"/>
      <c r="Q13" s="700"/>
      <c r="R13" s="700"/>
      <c r="S13" s="700"/>
      <c r="T13" s="700"/>
      <c r="U13" s="700"/>
      <c r="V13" s="700"/>
      <c r="W13" s="705"/>
    </row>
    <row r="14" spans="1:23">
      <c r="A14" s="706" t="s">
        <v>524</v>
      </c>
      <c r="B14" s="707" t="s">
        <v>525</v>
      </c>
      <c r="C14" s="707"/>
      <c r="D14" s="707"/>
      <c r="E14" s="708" t="s">
        <v>526</v>
      </c>
      <c r="F14" s="709" t="s">
        <v>527</v>
      </c>
      <c r="G14" s="710" t="s">
        <v>528</v>
      </c>
      <c r="H14" s="710" t="s">
        <v>72</v>
      </c>
      <c r="I14" s="711" t="s">
        <v>529</v>
      </c>
      <c r="J14" s="711" t="s">
        <v>530</v>
      </c>
      <c r="K14" s="712" t="s">
        <v>531</v>
      </c>
      <c r="L14" s="713" t="s">
        <v>532</v>
      </c>
      <c r="M14" s="713" t="s">
        <v>533</v>
      </c>
      <c r="N14" s="714"/>
      <c r="O14" s="714" t="s">
        <v>534</v>
      </c>
      <c r="P14" s="706"/>
      <c r="Q14" s="706"/>
      <c r="R14" s="706"/>
      <c r="S14" s="706"/>
      <c r="T14" s="706"/>
      <c r="U14" s="706"/>
      <c r="V14" s="706"/>
      <c r="W14" s="715" t="s">
        <v>535</v>
      </c>
    </row>
    <row r="15" spans="1:23" ht="9" customHeight="1">
      <c r="A15" s="716"/>
      <c r="B15" s="717"/>
      <c r="C15" s="690"/>
      <c r="D15" s="669"/>
      <c r="E15" s="718" t="s">
        <v>536</v>
      </c>
      <c r="F15" s="719" t="s">
        <v>539</v>
      </c>
      <c r="G15" s="720" t="s">
        <v>540</v>
      </c>
      <c r="H15" s="720" t="s">
        <v>540</v>
      </c>
      <c r="I15" s="709"/>
      <c r="J15" s="709"/>
      <c r="K15" s="709"/>
      <c r="L15" s="720" t="s">
        <v>541</v>
      </c>
      <c r="M15" s="721" t="s">
        <v>541</v>
      </c>
      <c r="N15" s="722"/>
      <c r="O15" s="723" t="s">
        <v>542</v>
      </c>
      <c r="P15" s="724"/>
      <c r="Q15" s="724"/>
      <c r="R15" s="724"/>
      <c r="S15" s="724"/>
      <c r="T15" s="724"/>
      <c r="U15" s="725"/>
      <c r="V15" s="725"/>
      <c r="W15" s="726" t="s">
        <v>76</v>
      </c>
    </row>
    <row r="16" spans="1:23" ht="12.5" customHeight="1">
      <c r="A16" s="727"/>
      <c r="B16" s="728" t="s">
        <v>552</v>
      </c>
      <c r="C16" s="729"/>
      <c r="D16" s="729"/>
      <c r="E16" s="730"/>
      <c r="F16" s="727"/>
      <c r="G16" s="731"/>
      <c r="H16" s="731"/>
      <c r="I16" s="727"/>
      <c r="J16" s="727"/>
      <c r="K16" s="727"/>
      <c r="L16" s="731"/>
      <c r="M16" s="732"/>
      <c r="N16" s="733"/>
      <c r="O16" s="734"/>
      <c r="P16" s="734"/>
      <c r="Q16" s="734"/>
      <c r="R16" s="734"/>
      <c r="S16" s="734"/>
      <c r="T16" s="734"/>
      <c r="U16" s="733"/>
      <c r="V16" s="733"/>
      <c r="W16" s="735"/>
    </row>
    <row r="17" spans="1:23" s="751" customFormat="1" ht="19.25" customHeight="1">
      <c r="A17" s="736"/>
      <c r="B17" s="737" t="s">
        <v>971</v>
      </c>
      <c r="C17" s="738" t="str">
        <f>IF(E17="","",VLOOKUP(B17,Data!$B$5:$N$503,13,FALSE))</f>
        <v/>
      </c>
      <c r="D17" s="495" t="str">
        <f>IF(E17="","",VLOOKUP(B17,Data!$B$5:$L$503,2,FALSE))</f>
        <v/>
      </c>
      <c r="E17" s="739"/>
      <c r="F17" s="740"/>
      <c r="G17" s="741" t="str">
        <f>IF(E17="","",VLOOKUP(B17,Data!$B$5:$L$503,11,FALSE))</f>
        <v/>
      </c>
      <c r="H17" s="742" t="str">
        <f>IF(E17&gt;0,E17*G17,"-")</f>
        <v>-</v>
      </c>
      <c r="I17" s="743" t="str">
        <f>IF(E17="","",VLOOKUP(B17,Data!$B$5:$D$503,3,FALSE))</f>
        <v/>
      </c>
      <c r="J17" s="743" t="str">
        <f>IF(E17="","",VLOOKUP(B17,Data!$B$5:$M$503,12,FALSE))</f>
        <v/>
      </c>
      <c r="K17" s="744"/>
      <c r="L17" s="741" t="str">
        <f>IF(E17="","",VLOOKUP(B17,Data!$B$5:$E$503,4,FALSE)*E17)</f>
        <v/>
      </c>
      <c r="M17" s="741" t="str">
        <f>IF(E17="","",VLOOKUP(B17,Data!$B$5:$F$503,5,FALSE)*E17)</f>
        <v/>
      </c>
      <c r="N17" s="745" t="e">
        <f>IF(B17=Data!B224,Data!G224,(IF(B17=Data!B226,Data!G226,(IF(B17=Data!B228,Data!G228,(IF(B17=Data!#REF!,Data!#REF!,(IF(B17=Data!B233,Data!G233,(IF(B17=Data!#REF!,Data!#REF!,(IF(B17=Data!#REF!,Data!#REF!,(IF(B17=Data!#REF!,Data!#REF!,Data!#REF!)))))))))))))))&amp;IF(B17=Data!B300,Data!G300,(IF(B17=Data!#REF!,Data!#REF!,(IF(B17=Data!#REF!,Data!#REF!,(IF(B17=Data!#REF!,Data!#REF!,(IF(B17=Data!#REF!,Data!#REF!,(IF(B17=Data!#REF!,Data!G1040,(IF(B17=Data!#REF!,Data!#REF!,(IF(B17=Data!#REF!,Data!#REF!,Data!#REF!)))))))))))))))&amp;IF(B17=Data!#REF!,Data!#REF!,(IF(B17=Data!#REF!,Data!#REF!,(IF(B17=Data!#REF!,Data!#REF!,(IF(B17=Data!#REF!,Data!#REF!,(IF(B17=Data!#REF!,Data!#REF!,Data!#REF!)))))))))</f>
        <v>#REF!</v>
      </c>
      <c r="O17" s="746"/>
      <c r="P17" s="747"/>
      <c r="Q17" s="748" t="e">
        <f>IF(B17=Data!B224,Data!H224,(IF(B17=Data!B226,Data!H226,(IF(B17=Data!B228,Data!H228,(IF(B17=Data!#REF!,Data!#REF!,(IF(B17=Data!B233,Data!H233,(IF(B17=Data!#REF!,Data!#REF!,(IF(B17=Data!#REF!,Data!#REF!,(IF(B17=Data!#REF!,Data!#REF!,Data!#REF!)))))))))))))))&amp;IF(B17=Data!B300,Data!H300,(IF(B17=Data!#REF!,Data!#REF!,(IF(B17=Data!#REF!,Data!#REF!,(IF(B17=Data!#REF!,Data!#REF!,(IF(B17=Data!#REF!,Data!#REF!,(IF(B17=Data!#REF!,Data!H1040,(IF(B17=Data!#REF!,Data!#REF!,(IF(B17=Data!#REF!,Data!#REF!,Data!#REF!)))))))))))))))&amp;IF(B17=Data!#REF!,Data!#REF!,(IF(B17=Data!#REF!,Data!#REF!,(IF(B17=Data!#REF!,Data!#REF!,(IF(B17=Data!#REF!,Data!#REF!,(IF(B17=Data!#REF!,Data!#REF!,Data!#REF!)))))))))</f>
        <v>#REF!</v>
      </c>
      <c r="R17" s="747"/>
      <c r="S17" s="747"/>
      <c r="T17" s="748" t="e">
        <f>IF(B17=Data!B224,Data!I224,(IF(B17=Data!B226,Data!I226,(IF(B17=Data!B228,Data!I228,(IF(B17=Data!#REF!,Data!#REF!,(IF(B17=Data!B233,Data!I233,(IF(B17=Data!#REF!,Data!#REF!,(IF(B17=Data!#REF!,Data!#REF!,(IF(B17=Data!#REF!,Data!#REF!,Data!#REF!)))))))))))))))&amp;IF(B17=Data!B300,Data!I300,(IF(B17=Data!#REF!,Data!#REF!,(IF(B17=Data!#REF!,Data!#REF!,(IF(B17=Data!#REF!,Data!#REF!,(IF(B17=Data!#REF!,Data!#REF!,(IF(B17=Data!#REF!,Data!I1040,(IF(B17=Data!#REF!,Data!#REF!,(IF(B17=Data!#REF!,Data!#REF!,Data!#REF!)))))))))))))))&amp;IF(B17=Data!#REF!,Data!#REF!,(IF(B17=Data!#REF!,Data!#REF!,(IF(B17=Data!#REF!,Data!#REF!,(IF(B17=Data!#REF!,Data!#REF!,(IF(B17=Data!#REF!,Data!#REF!,Data!#REF!)))))))))</f>
        <v>#REF!</v>
      </c>
      <c r="U17" s="749"/>
      <c r="V17" s="748" t="e">
        <f>IF(B17=Data!B224,Data!J224,(IF(B17=Data!B226,Data!J226,(IF(B17=Data!B228,Data!J228,(IF(B17=Data!#REF!,Data!#REF!,(IF(B17=Data!B233,Data!J233,(IF(B17=Data!#REF!,Data!#REF!,(IF(B17=Data!#REF!,Data!#REF!,(IF(B17=Data!#REF!,Data!#REF!,Data!#REF!)))))))))))))))&amp;IF(B17=Data!B300,Data!J300,(IF(B17=Data!#REF!,Data!#REF!,(IF(B17=Data!#REF!,Data!#REF!,(IF(B17=Data!#REF!,Data!#REF!,(IF(B17=Data!#REF!,Data!#REF!,(IF(B17=Data!#REF!,Data!J1040,(IF(B17=Data!#REF!,Data!#REF!,(IF(B17=Data!#REF!,Data!#REF!,Data!#REF!)))))))))))))))&amp;IF(B17=Data!#REF!,Data!#REF!,(IF(B17=Data!#REF!,Data!#REF!,(IF(B17=Data!#REF!,Data!#REF!,(IF(B17=Data!#REF!,Data!#REF!,(IF(B17=Data!#REF!,Data!#REF!,Data!#REF!)))))))))</f>
        <v>#REF!</v>
      </c>
      <c r="W17" s="750" t="str">
        <f>IF(E17="","",VLOOKUP(B17,Data!$B$5:$J$503,9,FALSE)*E17)</f>
        <v/>
      </c>
    </row>
    <row r="18" spans="1:23" s="751" customFormat="1" ht="19.25" customHeight="1">
      <c r="A18" s="752">
        <v>1</v>
      </c>
      <c r="B18" s="753" t="s">
        <v>379</v>
      </c>
      <c r="C18" s="738" t="str">
        <f>IF(E18="","",VLOOKUP(B18,Data!$B$5:$N$503,13,FALSE))</f>
        <v>Ymh</v>
      </c>
      <c r="D18" s="495" t="str">
        <f>IF(E18="","",VLOOKUP(B18,Data!$B$5:$L$503,2,FALSE))</f>
        <v>WQ78220</v>
      </c>
      <c r="E18" s="739">
        <v>1</v>
      </c>
      <c r="F18" s="754" t="s">
        <v>544</v>
      </c>
      <c r="G18" s="741">
        <f>IF(E18="","",VLOOKUP(B18,Data!$B$5:$L$503,11,FALSE))</f>
        <v>5362.98</v>
      </c>
      <c r="H18" s="742">
        <f t="shared" ref="H18:H32" si="0">IF(E18&gt;0,E18*G18,"-")</f>
        <v>5362.98</v>
      </c>
      <c r="I18" s="743" t="str">
        <f>IF(E18="","",VLOOKUP(B18,Data!$B$5:$D$503,3,FALSE))</f>
        <v>C/T</v>
      </c>
      <c r="J18" s="743" t="str">
        <f>IF(E18="","",VLOOKUP(B18,Data!$B$5:$M$503,12,FALSE))</f>
        <v>Indonesia</v>
      </c>
      <c r="K18" s="744" t="s">
        <v>970</v>
      </c>
      <c r="L18" s="741">
        <f>IF(E18="","",VLOOKUP(B18,Data!$B$5:$E$503,4,FALSE)*E18)</f>
        <v>297</v>
      </c>
      <c r="M18" s="741">
        <f>IF(E18="","",VLOOKUP(B18,Data!$B$5:$F$503,5,FALSE)*E18)</f>
        <v>262</v>
      </c>
      <c r="N18" s="745" t="e">
        <f>IF(B18=Data!B206,Data!G206,(IF(B18=Data!B208,Data!G208,(IF(B18=Data!B210,Data!G210,(IF(B18=Data!#REF!,Data!#REF!,(IF(B18=Data!B215,Data!G215,(IF(B18=Data!#REF!,Data!#REF!,(IF(B18=Data!#REF!,Data!#REF!,(IF(B18=Data!#REF!,Data!#REF!,Data!#REF!)))))))))))))))&amp;IF(B18=Data!B282,Data!G282,(IF(B18=Data!#REF!,Data!#REF!,(IF(B18=Data!#REF!,Data!#REF!,(IF(B18=Data!#REF!,Data!#REF!,(IF(B18=Data!#REF!,Data!#REF!,(IF(B18=Data!#REF!,Data!G1022,(IF(B18=Data!#REF!,Data!#REF!,(IF(B18=Data!#REF!,Data!#REF!,Data!#REF!)))))))))))))))&amp;IF(B18=Data!#REF!,Data!#REF!,(IF(B18=Data!#REF!,Data!#REF!,(IF(B18=Data!#REF!,Data!#REF!,(IF(B18=Data!#REF!,Data!#REF!,(IF(B18=Data!#REF!,Data!#REF!,Data!#REF!)))))))))</f>
        <v>#REF!</v>
      </c>
      <c r="O18" s="746"/>
      <c r="P18" s="747"/>
      <c r="Q18" s="748" t="e">
        <f>IF(B18=Data!B206,Data!H206,(IF(B18=Data!B208,Data!H208,(IF(B18=Data!B210,Data!H210,(IF(B18=Data!#REF!,Data!#REF!,(IF(B18=Data!B215,Data!H215,(IF(B18=Data!#REF!,Data!#REF!,(IF(B18=Data!#REF!,Data!#REF!,(IF(B18=Data!#REF!,Data!#REF!,Data!#REF!)))))))))))))))&amp;IF(B18=Data!B282,Data!H282,(IF(B18=Data!#REF!,Data!#REF!,(IF(B18=Data!#REF!,Data!#REF!,(IF(B18=Data!#REF!,Data!#REF!,(IF(B18=Data!#REF!,Data!#REF!,(IF(B18=Data!#REF!,Data!H1022,(IF(B18=Data!#REF!,Data!#REF!,(IF(B18=Data!#REF!,Data!#REF!,Data!#REF!)))))))))))))))&amp;IF(B18=Data!#REF!,Data!#REF!,(IF(B18=Data!#REF!,Data!#REF!,(IF(B18=Data!#REF!,Data!#REF!,(IF(B18=Data!#REF!,Data!#REF!,(IF(B18=Data!#REF!,Data!#REF!,Data!#REF!)))))))))</f>
        <v>#REF!</v>
      </c>
      <c r="R18" s="747"/>
      <c r="S18" s="747"/>
      <c r="T18" s="748" t="e">
        <f>IF(B18=Data!B206,Data!I206,(IF(B18=Data!B208,Data!I208,(IF(B18=Data!B210,Data!I210,(IF(B18=Data!#REF!,Data!#REF!,(IF(B18=Data!B215,Data!I215,(IF(B18=Data!#REF!,Data!#REF!,(IF(B18=Data!#REF!,Data!#REF!,(IF(B18=Data!#REF!,Data!#REF!,Data!#REF!)))))))))))))))&amp;IF(B18=Data!B282,Data!I282,(IF(B18=Data!#REF!,Data!#REF!,(IF(B18=Data!#REF!,Data!#REF!,(IF(B18=Data!#REF!,Data!#REF!,(IF(B18=Data!#REF!,Data!#REF!,(IF(B18=Data!#REF!,Data!I1022,(IF(B18=Data!#REF!,Data!#REF!,(IF(B18=Data!#REF!,Data!#REF!,Data!#REF!)))))))))))))))&amp;IF(B18=Data!#REF!,Data!#REF!,(IF(B18=Data!#REF!,Data!#REF!,(IF(B18=Data!#REF!,Data!#REF!,(IF(B18=Data!#REF!,Data!#REF!,(IF(B18=Data!#REF!,Data!#REF!,Data!#REF!)))))))))</f>
        <v>#REF!</v>
      </c>
      <c r="U18" s="749"/>
      <c r="V18" s="748" t="e">
        <f>IF(B18=Data!B206,Data!J206,(IF(B18=Data!B208,Data!J208,(IF(B18=Data!B210,Data!J210,(IF(B18=Data!#REF!,Data!#REF!,(IF(B18=Data!B215,Data!J215,(IF(B18=Data!#REF!,Data!#REF!,(IF(B18=Data!#REF!,Data!#REF!,(IF(B18=Data!#REF!,Data!#REF!,Data!#REF!)))))))))))))))&amp;IF(B18=Data!B282,Data!J282,(IF(B18=Data!#REF!,Data!#REF!,(IF(B18=Data!#REF!,Data!#REF!,(IF(B18=Data!#REF!,Data!#REF!,(IF(B18=Data!#REF!,Data!#REF!,(IF(B18=Data!#REF!,Data!J1022,(IF(B18=Data!#REF!,Data!#REF!,(IF(B18=Data!#REF!,Data!#REF!,Data!#REF!)))))))))))))))&amp;IF(B18=Data!#REF!,Data!#REF!,(IF(B18=Data!#REF!,Data!#REF!,(IF(B18=Data!#REF!,Data!#REF!,(IF(B18=Data!#REF!,Data!#REF!,(IF(B18=Data!#REF!,Data!#REF!,Data!#REF!)))))))))</f>
        <v>#REF!</v>
      </c>
      <c r="W18" s="750">
        <f>IF(E18="","",VLOOKUP(B18,Data!$B$5:$J$503,9,FALSE)*E18)</f>
        <v>1.534</v>
      </c>
    </row>
    <row r="19" spans="1:23" s="751" customFormat="1" ht="19.25" customHeight="1">
      <c r="A19" s="752">
        <v>2</v>
      </c>
      <c r="B19" s="753" t="s">
        <v>718</v>
      </c>
      <c r="C19" s="738" t="str">
        <f>IF(E19="","",VLOOKUP(B19,Data!$B$5:$N$503,13,FALSE))</f>
        <v>Ymh</v>
      </c>
      <c r="D19" s="495" t="str">
        <f>IF(E19="","",VLOOKUP(B19,Data!$B$5:$L$503,2,FALSE))</f>
        <v>VAC9580</v>
      </c>
      <c r="E19" s="739">
        <v>2</v>
      </c>
      <c r="F19" s="740"/>
      <c r="G19" s="741">
        <f>IF(E19="","",VLOOKUP(B19,Data!$B$5:$L$503,11,FALSE))</f>
        <v>5024.08</v>
      </c>
      <c r="H19" s="742">
        <f t="shared" si="0"/>
        <v>10048.16</v>
      </c>
      <c r="I19" s="743" t="str">
        <f>IF(E19="","",VLOOKUP(B19,Data!$B$5:$D$503,3,FALSE))</f>
        <v>C/T</v>
      </c>
      <c r="J19" s="743" t="str">
        <f>IF(E19="","",VLOOKUP(B19,Data!$B$5:$M$503,12,FALSE))</f>
        <v>Indonesia</v>
      </c>
      <c r="K19" s="744" t="s">
        <v>970</v>
      </c>
      <c r="L19" s="741">
        <f>IF(E19="","",VLOOKUP(B19,Data!$B$5:$E$503,4,FALSE)*E19)</f>
        <v>604</v>
      </c>
      <c r="M19" s="741">
        <f>IF(E19="","",VLOOKUP(B19,Data!$B$5:$F$503,5,FALSE)*E19)</f>
        <v>534</v>
      </c>
      <c r="N19" s="745" t="e">
        <f>IF(B19=Data!B202,Data!G202,(IF(B19=Data!B204,Data!G204,(IF(B19=Data!B206,Data!G206,(IF(B19=Data!#REF!,Data!#REF!,(IF(B19=Data!B211,Data!G211,(IF(B19=Data!#REF!,Data!#REF!,(IF(B19=Data!#REF!,Data!#REF!,(IF(B19=Data!#REF!,Data!#REF!,Data!#REF!)))))))))))))))&amp;IF(B19=Data!B278,Data!G278,(IF(B19=Data!#REF!,Data!#REF!,(IF(B19=Data!#REF!,Data!#REF!,(IF(B19=Data!#REF!,Data!#REF!,(IF(B19=Data!#REF!,Data!#REF!,(IF(B19=Data!#REF!,Data!G1018,(IF(B19=Data!#REF!,Data!#REF!,(IF(B19=Data!#REF!,Data!#REF!,Data!#REF!)))))))))))))))&amp;IF(B19=Data!#REF!,Data!#REF!,(IF(B19=Data!#REF!,Data!#REF!,(IF(B19=Data!#REF!,Data!#REF!,(IF(B19=Data!#REF!,Data!#REF!,(IF(B19=Data!#REF!,Data!#REF!,Data!#REF!)))))))))</f>
        <v>#REF!</v>
      </c>
      <c r="O19" s="746"/>
      <c r="P19" s="747"/>
      <c r="Q19" s="748" t="e">
        <f>IF(B19=Data!B202,Data!H202,(IF(B19=Data!B204,Data!H204,(IF(B19=Data!B206,Data!H206,(IF(B19=Data!#REF!,Data!#REF!,(IF(B19=Data!B211,Data!H211,(IF(B19=Data!#REF!,Data!#REF!,(IF(B19=Data!#REF!,Data!#REF!,(IF(B19=Data!#REF!,Data!#REF!,Data!#REF!)))))))))))))))&amp;IF(B19=Data!B278,Data!H278,(IF(B19=Data!#REF!,Data!#REF!,(IF(B19=Data!#REF!,Data!#REF!,(IF(B19=Data!#REF!,Data!#REF!,(IF(B19=Data!#REF!,Data!#REF!,(IF(B19=Data!#REF!,Data!H1018,(IF(B19=Data!#REF!,Data!#REF!,(IF(B19=Data!#REF!,Data!#REF!,Data!#REF!)))))))))))))))&amp;IF(B19=Data!#REF!,Data!#REF!,(IF(B19=Data!#REF!,Data!#REF!,(IF(B19=Data!#REF!,Data!#REF!,(IF(B19=Data!#REF!,Data!#REF!,(IF(B19=Data!#REF!,Data!#REF!,Data!#REF!)))))))))</f>
        <v>#REF!</v>
      </c>
      <c r="R19" s="747"/>
      <c r="S19" s="747"/>
      <c r="T19" s="748" t="e">
        <f>IF(B19=Data!B202,Data!I202,(IF(B19=Data!B204,Data!I204,(IF(B19=Data!B206,Data!I206,(IF(B19=Data!#REF!,Data!#REF!,(IF(B19=Data!B211,Data!I211,(IF(B19=Data!#REF!,Data!#REF!,(IF(B19=Data!#REF!,Data!#REF!,(IF(B19=Data!#REF!,Data!#REF!,Data!#REF!)))))))))))))))&amp;IF(B19=Data!B278,Data!I278,(IF(B19=Data!#REF!,Data!#REF!,(IF(B19=Data!#REF!,Data!#REF!,(IF(B19=Data!#REF!,Data!#REF!,(IF(B19=Data!#REF!,Data!#REF!,(IF(B19=Data!#REF!,Data!I1018,(IF(B19=Data!#REF!,Data!#REF!,(IF(B19=Data!#REF!,Data!#REF!,Data!#REF!)))))))))))))))&amp;IF(B19=Data!#REF!,Data!#REF!,(IF(B19=Data!#REF!,Data!#REF!,(IF(B19=Data!#REF!,Data!#REF!,(IF(B19=Data!#REF!,Data!#REF!,(IF(B19=Data!#REF!,Data!#REF!,Data!#REF!)))))))))</f>
        <v>#REF!</v>
      </c>
      <c r="U19" s="749"/>
      <c r="V19" s="748" t="e">
        <f>IF(B19=Data!B202,Data!J202,(IF(B19=Data!B204,Data!J204,(IF(B19=Data!B206,Data!J206,(IF(B19=Data!#REF!,Data!#REF!,(IF(B19=Data!B211,Data!J211,(IF(B19=Data!#REF!,Data!#REF!,(IF(B19=Data!#REF!,Data!#REF!,(IF(B19=Data!#REF!,Data!#REF!,Data!#REF!)))))))))))))))&amp;IF(B19=Data!B278,Data!J278,(IF(B19=Data!#REF!,Data!#REF!,(IF(B19=Data!#REF!,Data!#REF!,(IF(B19=Data!#REF!,Data!#REF!,(IF(B19=Data!#REF!,Data!#REF!,(IF(B19=Data!#REF!,Data!J1018,(IF(B19=Data!#REF!,Data!#REF!,(IF(B19=Data!#REF!,Data!#REF!,Data!#REF!)))))))))))))))&amp;IF(B19=Data!#REF!,Data!#REF!,(IF(B19=Data!#REF!,Data!#REF!,(IF(B19=Data!#REF!,Data!#REF!,(IF(B19=Data!#REF!,Data!#REF!,(IF(B19=Data!#REF!,Data!#REF!,Data!#REF!)))))))))</f>
        <v>#REF!</v>
      </c>
      <c r="W19" s="750">
        <f>IF(E19="","",VLOOKUP(B19,Data!$B$5:$J$503,9,FALSE)*E19)</f>
        <v>3.0680000000000001</v>
      </c>
    </row>
    <row r="20" spans="1:23" s="751" customFormat="1" ht="19.25" customHeight="1">
      <c r="A20" s="752">
        <v>3</v>
      </c>
      <c r="B20" s="753" t="s">
        <v>728</v>
      </c>
      <c r="C20" s="738" t="str">
        <f>IF(E20="","",VLOOKUP(B20,Data!$B$5:$N$503,13,FALSE))</f>
        <v>Ymh</v>
      </c>
      <c r="D20" s="495" t="str">
        <f>IF(E20="","",VLOOKUP(B20,Data!$B$5:$L$503,2,FALSE))</f>
        <v>VAD6660</v>
      </c>
      <c r="E20" s="739">
        <v>2</v>
      </c>
      <c r="F20" s="755" t="s">
        <v>545</v>
      </c>
      <c r="G20" s="741">
        <f>IF(E20="","",VLOOKUP(B20,Data!$B$5:$L$503,11,FALSE))</f>
        <v>2832.84</v>
      </c>
      <c r="H20" s="742">
        <f t="shared" si="0"/>
        <v>5665.68</v>
      </c>
      <c r="I20" s="743" t="str">
        <f>IF(E20="","",VLOOKUP(B20,Data!$B$5:$D$503,3,FALSE))</f>
        <v>C/T</v>
      </c>
      <c r="J20" s="743" t="str">
        <f>IF(E20="","",VLOOKUP(B20,Data!$B$5:$M$503,12,FALSE))</f>
        <v>Indonesia</v>
      </c>
      <c r="K20" s="744" t="s">
        <v>970</v>
      </c>
      <c r="L20" s="741">
        <f>IF(E20="","",VLOOKUP(B20,Data!$B$5:$E$503,4,FALSE)*E20)</f>
        <v>534</v>
      </c>
      <c r="M20" s="741">
        <f>IF(E20="","",VLOOKUP(B20,Data!$B$5:$F$503,5,FALSE)*E20)</f>
        <v>484</v>
      </c>
      <c r="N20" s="745" t="e">
        <f>IF(B20=Data!B203,Data!G203,(IF(B20=Data!B205,Data!G205,(IF(B20=Data!B207,Data!G207,(IF(B20=Data!#REF!,Data!#REF!,(IF(B20=Data!B212,Data!G212,(IF(B20=Data!#REF!,Data!#REF!,(IF(B20=Data!#REF!,Data!#REF!,(IF(B20=Data!#REF!,Data!#REF!,Data!#REF!)))))))))))))))&amp;IF(B20=Data!B279,Data!G279,(IF(B20=Data!#REF!,Data!#REF!,(IF(B20=Data!#REF!,Data!#REF!,(IF(B20=Data!#REF!,Data!#REF!,(IF(B20=Data!#REF!,Data!#REF!,(IF(B20=Data!#REF!,Data!G1019,(IF(B20=Data!#REF!,Data!#REF!,(IF(B20=Data!#REF!,Data!#REF!,Data!#REF!)))))))))))))))&amp;IF(B20=Data!#REF!,Data!#REF!,(IF(B20=Data!#REF!,Data!#REF!,(IF(B20=Data!#REF!,Data!#REF!,(IF(B20=Data!#REF!,Data!#REF!,(IF(B20=Data!#REF!,Data!#REF!,Data!#REF!)))))))))</f>
        <v>#REF!</v>
      </c>
      <c r="O20" s="746"/>
      <c r="P20" s="747"/>
      <c r="Q20" s="748" t="e">
        <f>IF(B20=Data!B203,Data!H203,(IF(B20=Data!B205,Data!H205,(IF(B20=Data!B207,Data!H207,(IF(B20=Data!#REF!,Data!#REF!,(IF(B20=Data!B212,Data!H212,(IF(B20=Data!#REF!,Data!#REF!,(IF(B20=Data!#REF!,Data!#REF!,(IF(B20=Data!#REF!,Data!#REF!,Data!#REF!)))))))))))))))&amp;IF(B20=Data!B279,Data!H279,(IF(B20=Data!#REF!,Data!#REF!,(IF(B20=Data!#REF!,Data!#REF!,(IF(B20=Data!#REF!,Data!#REF!,(IF(B20=Data!#REF!,Data!#REF!,(IF(B20=Data!#REF!,Data!H1019,(IF(B20=Data!#REF!,Data!#REF!,(IF(B20=Data!#REF!,Data!#REF!,Data!#REF!)))))))))))))))&amp;IF(B20=Data!#REF!,Data!#REF!,(IF(B20=Data!#REF!,Data!#REF!,(IF(B20=Data!#REF!,Data!#REF!,(IF(B20=Data!#REF!,Data!#REF!,(IF(B20=Data!#REF!,Data!#REF!,Data!#REF!)))))))))</f>
        <v>#REF!</v>
      </c>
      <c r="R20" s="747"/>
      <c r="S20" s="747"/>
      <c r="T20" s="748" t="e">
        <f>IF(B20=Data!B203,Data!I203,(IF(B20=Data!B205,Data!I205,(IF(B20=Data!B207,Data!I207,(IF(B20=Data!#REF!,Data!#REF!,(IF(B20=Data!B212,Data!I212,(IF(B20=Data!#REF!,Data!#REF!,(IF(B20=Data!#REF!,Data!#REF!,(IF(B20=Data!#REF!,Data!#REF!,Data!#REF!)))))))))))))))&amp;IF(B20=Data!B279,Data!I279,(IF(B20=Data!#REF!,Data!#REF!,(IF(B20=Data!#REF!,Data!#REF!,(IF(B20=Data!#REF!,Data!#REF!,(IF(B20=Data!#REF!,Data!#REF!,(IF(B20=Data!#REF!,Data!I1019,(IF(B20=Data!#REF!,Data!#REF!,(IF(B20=Data!#REF!,Data!#REF!,Data!#REF!)))))))))))))))&amp;IF(B20=Data!#REF!,Data!#REF!,(IF(B20=Data!#REF!,Data!#REF!,(IF(B20=Data!#REF!,Data!#REF!,(IF(B20=Data!#REF!,Data!#REF!,(IF(B20=Data!#REF!,Data!#REF!,Data!#REF!)))))))))</f>
        <v>#REF!</v>
      </c>
      <c r="U20" s="749"/>
      <c r="V20" s="748" t="e">
        <f>IF(B20=Data!B203,Data!J203,(IF(B20=Data!B205,Data!J205,(IF(B20=Data!B207,Data!J207,(IF(B20=Data!#REF!,Data!#REF!,(IF(B20=Data!B212,Data!J212,(IF(B20=Data!#REF!,Data!#REF!,(IF(B20=Data!#REF!,Data!#REF!,(IF(B20=Data!#REF!,Data!#REF!,Data!#REF!)))))))))))))))&amp;IF(B20=Data!B279,Data!J279,(IF(B20=Data!#REF!,Data!#REF!,(IF(B20=Data!#REF!,Data!#REF!,(IF(B20=Data!#REF!,Data!#REF!,(IF(B20=Data!#REF!,Data!#REF!,(IF(B20=Data!#REF!,Data!J1019,(IF(B20=Data!#REF!,Data!#REF!,(IF(B20=Data!#REF!,Data!#REF!,Data!#REF!)))))))))))))))&amp;IF(B20=Data!#REF!,Data!#REF!,(IF(B20=Data!#REF!,Data!#REF!,(IF(B20=Data!#REF!,Data!#REF!,(IF(B20=Data!#REF!,Data!#REF!,(IF(B20=Data!#REF!,Data!#REF!,Data!#REF!)))))))))</f>
        <v>#REF!</v>
      </c>
      <c r="W20" s="750">
        <f>IF(E20="","",VLOOKUP(B20,Data!$B$5:$J$503,9,FALSE)*E20)</f>
        <v>2.976</v>
      </c>
    </row>
    <row r="21" spans="1:23" s="751" customFormat="1" ht="19.25" customHeight="1">
      <c r="A21" s="752">
        <v>4</v>
      </c>
      <c r="B21" s="753" t="s">
        <v>849</v>
      </c>
      <c r="C21" s="738" t="str">
        <f>IF(E21="","",VLOOKUP(B21,Data!$B$5:$N$503,13,FALSE))</f>
        <v>Ymh</v>
      </c>
      <c r="D21" s="495" t="str">
        <f>IF(E21="","",VLOOKUP(B21,Data!$B$5:$L$503,2,FALSE))</f>
        <v>VCD5940</v>
      </c>
      <c r="E21" s="739">
        <v>1</v>
      </c>
      <c r="F21" s="740"/>
      <c r="G21" s="741">
        <f>IF(E21="","",VLOOKUP(B21,Data!$B$5:$L$503,11,FALSE))</f>
        <v>2839.31</v>
      </c>
      <c r="H21" s="742">
        <f t="shared" si="0"/>
        <v>2839.31</v>
      </c>
      <c r="I21" s="743" t="str">
        <f>IF(E21="","",VLOOKUP(B21,Data!$B$5:$D$503,3,FALSE))</f>
        <v>C/T</v>
      </c>
      <c r="J21" s="743" t="str">
        <f>IF(E21="","",VLOOKUP(B21,Data!$B$5:$M$503,12,FALSE))</f>
        <v>Indonesia</v>
      </c>
      <c r="K21" s="744" t="s">
        <v>970</v>
      </c>
      <c r="L21" s="741">
        <f>IF(E21="","",VLOOKUP(B21,Data!$B$5:$E$503,4,FALSE)*E21)</f>
        <v>243</v>
      </c>
      <c r="M21" s="741">
        <f>IF(E21="","",VLOOKUP(B21,Data!$B$5:$F$503,5,FALSE)*E21)</f>
        <v>221</v>
      </c>
      <c r="N21" s="745" t="e">
        <f>IF(B21=Data!B204,Data!G204,(IF(B21=Data!B206,Data!G206,(IF(B21=Data!B208,Data!G208,(IF(B21=Data!#REF!,Data!#REF!,(IF(B21=Data!B213,Data!G213,(IF(B21=Data!#REF!,Data!#REF!,(IF(B21=Data!#REF!,Data!#REF!,(IF(B21=Data!#REF!,Data!#REF!,Data!#REF!)))))))))))))))&amp;IF(B21=Data!B280,Data!G280,(IF(B21=Data!#REF!,Data!#REF!,(IF(B21=Data!#REF!,Data!#REF!,(IF(B21=Data!#REF!,Data!#REF!,(IF(B21=Data!#REF!,Data!#REF!,(IF(B21=Data!#REF!,Data!G1020,(IF(B21=Data!#REF!,Data!#REF!,(IF(B21=Data!#REF!,Data!#REF!,Data!#REF!)))))))))))))))&amp;IF(B21=Data!#REF!,Data!#REF!,(IF(B21=Data!#REF!,Data!#REF!,(IF(B21=Data!#REF!,Data!#REF!,(IF(B21=Data!#REF!,Data!#REF!,(IF(B21=Data!#REF!,Data!#REF!,Data!#REF!)))))))))</f>
        <v>#REF!</v>
      </c>
      <c r="O21" s="746"/>
      <c r="P21" s="747"/>
      <c r="Q21" s="748" t="e">
        <f>IF(B21=Data!B204,Data!H204,(IF(B21=Data!B206,Data!H206,(IF(B21=Data!B208,Data!H208,(IF(B21=Data!#REF!,Data!#REF!,(IF(B21=Data!B213,Data!H213,(IF(B21=Data!#REF!,Data!#REF!,(IF(B21=Data!#REF!,Data!#REF!,(IF(B21=Data!#REF!,Data!#REF!,Data!#REF!)))))))))))))))&amp;IF(B21=Data!B280,Data!H280,(IF(B21=Data!#REF!,Data!#REF!,(IF(B21=Data!#REF!,Data!#REF!,(IF(B21=Data!#REF!,Data!#REF!,(IF(B21=Data!#REF!,Data!#REF!,(IF(B21=Data!#REF!,Data!H1020,(IF(B21=Data!#REF!,Data!#REF!,(IF(B21=Data!#REF!,Data!#REF!,Data!#REF!)))))))))))))))&amp;IF(B21=Data!#REF!,Data!#REF!,(IF(B21=Data!#REF!,Data!#REF!,(IF(B21=Data!#REF!,Data!#REF!,(IF(B21=Data!#REF!,Data!#REF!,(IF(B21=Data!#REF!,Data!#REF!,Data!#REF!)))))))))</f>
        <v>#REF!</v>
      </c>
      <c r="R21" s="747"/>
      <c r="S21" s="747"/>
      <c r="T21" s="748" t="e">
        <f>IF(B21=Data!B204,Data!I204,(IF(B21=Data!B206,Data!I206,(IF(B21=Data!B208,Data!I208,(IF(B21=Data!#REF!,Data!#REF!,(IF(B21=Data!B213,Data!I213,(IF(B21=Data!#REF!,Data!#REF!,(IF(B21=Data!#REF!,Data!#REF!,(IF(B21=Data!#REF!,Data!#REF!,Data!#REF!)))))))))))))))&amp;IF(B21=Data!B280,Data!I280,(IF(B21=Data!#REF!,Data!#REF!,(IF(B21=Data!#REF!,Data!#REF!,(IF(B21=Data!#REF!,Data!#REF!,(IF(B21=Data!#REF!,Data!#REF!,(IF(B21=Data!#REF!,Data!I1020,(IF(B21=Data!#REF!,Data!#REF!,(IF(B21=Data!#REF!,Data!#REF!,Data!#REF!)))))))))))))))&amp;IF(B21=Data!#REF!,Data!#REF!,(IF(B21=Data!#REF!,Data!#REF!,(IF(B21=Data!#REF!,Data!#REF!,(IF(B21=Data!#REF!,Data!#REF!,(IF(B21=Data!#REF!,Data!#REF!,Data!#REF!)))))))))</f>
        <v>#REF!</v>
      </c>
      <c r="U21" s="749"/>
      <c r="V21" s="748" t="e">
        <f>IF(B21=Data!B204,Data!J204,(IF(B21=Data!B206,Data!J206,(IF(B21=Data!B208,Data!J208,(IF(B21=Data!#REF!,Data!#REF!,(IF(B21=Data!B213,Data!J213,(IF(B21=Data!#REF!,Data!#REF!,(IF(B21=Data!#REF!,Data!#REF!,(IF(B21=Data!#REF!,Data!#REF!,Data!#REF!)))))))))))))))&amp;IF(B21=Data!B280,Data!J280,(IF(B21=Data!#REF!,Data!#REF!,(IF(B21=Data!#REF!,Data!#REF!,(IF(B21=Data!#REF!,Data!#REF!,(IF(B21=Data!#REF!,Data!#REF!,(IF(B21=Data!#REF!,Data!J1020,(IF(B21=Data!#REF!,Data!#REF!,(IF(B21=Data!#REF!,Data!#REF!,Data!#REF!)))))))))))))))&amp;IF(B21=Data!#REF!,Data!#REF!,(IF(B21=Data!#REF!,Data!#REF!,(IF(B21=Data!#REF!,Data!#REF!,(IF(B21=Data!#REF!,Data!#REF!,(IF(B21=Data!#REF!,Data!#REF!,Data!#REF!)))))))))</f>
        <v>#REF!</v>
      </c>
      <c r="W21" s="750">
        <f>IF(E21="","",VLOOKUP(B21,Data!$B$5:$J$503,9,FALSE)*E21)</f>
        <v>1.3140000000000001</v>
      </c>
    </row>
    <row r="22" spans="1:23" s="751" customFormat="1" ht="19" customHeight="1">
      <c r="A22" s="736"/>
      <c r="B22" s="737" t="s">
        <v>972</v>
      </c>
      <c r="C22" s="738" t="str">
        <f>IF(E22="","",VLOOKUP(B22,Data!$B$5:$N$503,13,FALSE))</f>
        <v/>
      </c>
      <c r="D22" s="495" t="str">
        <f>IF(E22="","",VLOOKUP(B22,Data!$B$5:$L$503,2,FALSE))</f>
        <v/>
      </c>
      <c r="E22" s="739"/>
      <c r="F22" s="756" t="s">
        <v>569</v>
      </c>
      <c r="G22" s="741" t="str">
        <f>IF(E22="","",VLOOKUP(B22,Data!$B$5:$L$503,11,FALSE))</f>
        <v/>
      </c>
      <c r="H22" s="742" t="str">
        <f t="shared" si="0"/>
        <v>-</v>
      </c>
      <c r="I22" s="743" t="str">
        <f>IF(E22="","",VLOOKUP(B22,Data!$B$5:$D$503,3,FALSE))</f>
        <v/>
      </c>
      <c r="J22" s="743" t="str">
        <f>IF(E22="","",VLOOKUP(B22,Data!$B$5:$M$503,12,FALSE))</f>
        <v/>
      </c>
      <c r="K22" s="744"/>
      <c r="L22" s="741" t="str">
        <f>IF(E22="","",VLOOKUP(B22,Data!$B$5:$E$503,4,FALSE)*E22)</f>
        <v/>
      </c>
      <c r="M22" s="741" t="str">
        <f>IF(E22="","",VLOOKUP(B22,Data!$B$5:$F$503,5,FALSE)*E22)</f>
        <v/>
      </c>
      <c r="N22" s="745" t="e">
        <f>IF(B22=Data!B226,Data!G226,(IF(B22=Data!B228,Data!G228,(IF(B22=Data!B230,Data!G230,(IF(B22=Data!#REF!,Data!#REF!,(IF(B22=Data!B235,Data!G235,(IF(B22=Data!#REF!,Data!#REF!,(IF(B22=Data!#REF!,Data!#REF!,(IF(B22=Data!#REF!,Data!#REF!,Data!#REF!)))))))))))))))&amp;IF(B22=Data!B302,Data!G302,(IF(B22=Data!#REF!,Data!#REF!,(IF(B22=Data!#REF!,Data!#REF!,(IF(B22=Data!#REF!,Data!#REF!,(IF(B22=Data!#REF!,Data!#REF!,(IF(B22=Data!#REF!,Data!G1042,(IF(B22=Data!#REF!,Data!#REF!,(IF(B22=Data!#REF!,Data!#REF!,Data!#REF!)))))))))))))))&amp;IF(B22=Data!#REF!,Data!#REF!,(IF(B22=Data!#REF!,Data!#REF!,(IF(B22=Data!#REF!,Data!#REF!,(IF(B22=Data!#REF!,Data!#REF!,(IF(B22=Data!#REF!,Data!#REF!,Data!#REF!)))))))))</f>
        <v>#REF!</v>
      </c>
      <c r="O22" s="746"/>
      <c r="P22" s="747"/>
      <c r="Q22" s="748" t="e">
        <f>IF(B22=Data!B226,Data!H226,(IF(B22=Data!B228,Data!H228,(IF(B22=Data!B230,Data!H230,(IF(B22=Data!#REF!,Data!#REF!,(IF(B22=Data!B235,Data!H235,(IF(B22=Data!#REF!,Data!#REF!,(IF(B22=Data!#REF!,Data!#REF!,(IF(B22=Data!#REF!,Data!#REF!,Data!#REF!)))))))))))))))&amp;IF(B22=Data!B302,Data!H302,(IF(B22=Data!#REF!,Data!#REF!,(IF(B22=Data!#REF!,Data!#REF!,(IF(B22=Data!#REF!,Data!#REF!,(IF(B22=Data!#REF!,Data!#REF!,(IF(B22=Data!#REF!,Data!H1042,(IF(B22=Data!#REF!,Data!#REF!,(IF(B22=Data!#REF!,Data!#REF!,Data!#REF!)))))))))))))))&amp;IF(B22=Data!#REF!,Data!#REF!,(IF(B22=Data!#REF!,Data!#REF!,(IF(B22=Data!#REF!,Data!#REF!,(IF(B22=Data!#REF!,Data!#REF!,(IF(B22=Data!#REF!,Data!#REF!,Data!#REF!)))))))))</f>
        <v>#REF!</v>
      </c>
      <c r="R22" s="747"/>
      <c r="S22" s="747"/>
      <c r="T22" s="748" t="e">
        <f>IF(B22=Data!B226,Data!I226,(IF(B22=Data!B228,Data!I228,(IF(B22=Data!B230,Data!I230,(IF(B22=Data!#REF!,Data!#REF!,(IF(B22=Data!B235,Data!I235,(IF(B22=Data!#REF!,Data!#REF!,(IF(B22=Data!#REF!,Data!#REF!,(IF(B22=Data!#REF!,Data!#REF!,Data!#REF!)))))))))))))))&amp;IF(B22=Data!B302,Data!I302,(IF(B22=Data!#REF!,Data!#REF!,(IF(B22=Data!#REF!,Data!#REF!,(IF(B22=Data!#REF!,Data!#REF!,(IF(B22=Data!#REF!,Data!#REF!,(IF(B22=Data!#REF!,Data!I1042,(IF(B22=Data!#REF!,Data!#REF!,(IF(B22=Data!#REF!,Data!#REF!,Data!#REF!)))))))))))))))&amp;IF(B22=Data!#REF!,Data!#REF!,(IF(B22=Data!#REF!,Data!#REF!,(IF(B22=Data!#REF!,Data!#REF!,(IF(B22=Data!#REF!,Data!#REF!,(IF(B22=Data!#REF!,Data!#REF!,Data!#REF!)))))))))</f>
        <v>#REF!</v>
      </c>
      <c r="U22" s="749"/>
      <c r="V22" s="748" t="e">
        <f>IF(B22=Data!B226,Data!J226,(IF(B22=Data!B228,Data!J228,(IF(B22=Data!B230,Data!J230,(IF(B22=Data!#REF!,Data!#REF!,(IF(B22=Data!B235,Data!J235,(IF(B22=Data!#REF!,Data!#REF!,(IF(B22=Data!#REF!,Data!#REF!,(IF(B22=Data!#REF!,Data!#REF!,Data!#REF!)))))))))))))))&amp;IF(B22=Data!B302,Data!J302,(IF(B22=Data!#REF!,Data!#REF!,(IF(B22=Data!#REF!,Data!#REF!,(IF(B22=Data!#REF!,Data!#REF!,(IF(B22=Data!#REF!,Data!#REF!,(IF(B22=Data!#REF!,Data!J1042,(IF(B22=Data!#REF!,Data!#REF!,(IF(B22=Data!#REF!,Data!#REF!,Data!#REF!)))))))))))))))&amp;IF(B22=Data!#REF!,Data!#REF!,(IF(B22=Data!#REF!,Data!#REF!,(IF(B22=Data!#REF!,Data!#REF!,(IF(B22=Data!#REF!,Data!#REF!,(IF(B22=Data!#REF!,Data!#REF!,Data!#REF!)))))))))</f>
        <v>#REF!</v>
      </c>
      <c r="W22" s="750" t="str">
        <f>IF(E22="","",VLOOKUP(B22,Data!$B$5:$J$503,9,FALSE)*E22)</f>
        <v/>
      </c>
    </row>
    <row r="23" spans="1:23" s="751" customFormat="1" ht="19.25" customHeight="1">
      <c r="A23" s="752">
        <v>5</v>
      </c>
      <c r="B23" s="753" t="s">
        <v>385</v>
      </c>
      <c r="C23" s="738" t="str">
        <f>IF(E23="","",VLOOKUP(B23,Data!$B$5:$N$503,13,FALSE))</f>
        <v>Ymh</v>
      </c>
      <c r="D23" s="495" t="str">
        <f>IF(E23="","",VLOOKUP(B23,Data!$B$5:$L$503,2,FALSE))</f>
        <v>WQ78210</v>
      </c>
      <c r="E23" s="739">
        <v>1</v>
      </c>
      <c r="F23" s="756"/>
      <c r="G23" s="741">
        <f>IF(E23="","",VLOOKUP(B23,Data!$B$5:$L$503,11,FALSE))</f>
        <v>5360.69</v>
      </c>
      <c r="H23" s="742">
        <f t="shared" si="0"/>
        <v>5360.69</v>
      </c>
      <c r="I23" s="743" t="str">
        <f>IF(E23="","",VLOOKUP(B23,Data!$B$5:$D$503,3,FALSE))</f>
        <v>C/T</v>
      </c>
      <c r="J23" s="743" t="str">
        <f>IF(E23="","",VLOOKUP(B23,Data!$B$5:$M$503,12,FALSE))</f>
        <v>Indonesia</v>
      </c>
      <c r="K23" s="744">
        <v>5114666</v>
      </c>
      <c r="L23" s="741">
        <f>IF(E23="","",VLOOKUP(B23,Data!$B$5:$E$503,4,FALSE)*E23)</f>
        <v>297</v>
      </c>
      <c r="M23" s="741">
        <f>IF(E23="","",VLOOKUP(B23,Data!$B$5:$F$503,5,FALSE)*E23)</f>
        <v>262</v>
      </c>
      <c r="N23" s="745" t="e">
        <f>IF(B23=Data!B225,Data!G225,(IF(B23=Data!B227,Data!G227,(IF(B23=Data!B229,Data!G229,(IF(B23=Data!#REF!,Data!#REF!,(IF(B23=Data!B234,Data!G234,(IF(B23=Data!#REF!,Data!#REF!,(IF(B23=Data!#REF!,Data!#REF!,(IF(B23=Data!#REF!,Data!#REF!,Data!#REF!)))))))))))))))&amp;IF(B23=Data!B301,Data!G301,(IF(B23=Data!#REF!,Data!#REF!,(IF(B23=Data!#REF!,Data!#REF!,(IF(B23=Data!#REF!,Data!#REF!,(IF(B23=Data!#REF!,Data!#REF!,(IF(B23=Data!#REF!,Data!G1041,(IF(B23=Data!#REF!,Data!#REF!,(IF(B23=Data!#REF!,Data!#REF!,Data!#REF!)))))))))))))))&amp;IF(B23=Data!#REF!,Data!#REF!,(IF(B23=Data!#REF!,Data!#REF!,(IF(B23=Data!#REF!,Data!#REF!,(IF(B23=Data!#REF!,Data!#REF!,(IF(B23=Data!#REF!,Data!#REF!,Data!#REF!)))))))))</f>
        <v>#REF!</v>
      </c>
      <c r="O23" s="746"/>
      <c r="P23" s="747"/>
      <c r="Q23" s="748" t="e">
        <f>IF(B23=Data!B225,Data!H225,(IF(B23=Data!B227,Data!H227,(IF(B23=Data!B229,Data!H229,(IF(B23=Data!#REF!,Data!#REF!,(IF(B23=Data!B234,Data!H234,(IF(B23=Data!#REF!,Data!#REF!,(IF(B23=Data!#REF!,Data!#REF!,(IF(B23=Data!#REF!,Data!#REF!,Data!#REF!)))))))))))))))&amp;IF(B23=Data!B301,Data!H301,(IF(B23=Data!#REF!,Data!#REF!,(IF(B23=Data!#REF!,Data!#REF!,(IF(B23=Data!#REF!,Data!#REF!,(IF(B23=Data!#REF!,Data!#REF!,(IF(B23=Data!#REF!,Data!H1041,(IF(B23=Data!#REF!,Data!#REF!,(IF(B23=Data!#REF!,Data!#REF!,Data!#REF!)))))))))))))))&amp;IF(B23=Data!#REF!,Data!#REF!,(IF(B23=Data!#REF!,Data!#REF!,(IF(B23=Data!#REF!,Data!#REF!,(IF(B23=Data!#REF!,Data!#REF!,(IF(B23=Data!#REF!,Data!#REF!,Data!#REF!)))))))))</f>
        <v>#REF!</v>
      </c>
      <c r="R23" s="747"/>
      <c r="S23" s="747"/>
      <c r="T23" s="748" t="e">
        <f>IF(B23=Data!B225,Data!I225,(IF(B23=Data!B227,Data!I227,(IF(B23=Data!B229,Data!I229,(IF(B23=Data!#REF!,Data!#REF!,(IF(B23=Data!B234,Data!I234,(IF(B23=Data!#REF!,Data!#REF!,(IF(B23=Data!#REF!,Data!#REF!,(IF(B23=Data!#REF!,Data!#REF!,Data!#REF!)))))))))))))))&amp;IF(B23=Data!B301,Data!I301,(IF(B23=Data!#REF!,Data!#REF!,(IF(B23=Data!#REF!,Data!#REF!,(IF(B23=Data!#REF!,Data!#REF!,(IF(B23=Data!#REF!,Data!#REF!,(IF(B23=Data!#REF!,Data!I1041,(IF(B23=Data!#REF!,Data!#REF!,(IF(B23=Data!#REF!,Data!#REF!,Data!#REF!)))))))))))))))&amp;IF(B23=Data!#REF!,Data!#REF!,(IF(B23=Data!#REF!,Data!#REF!,(IF(B23=Data!#REF!,Data!#REF!,(IF(B23=Data!#REF!,Data!#REF!,(IF(B23=Data!#REF!,Data!#REF!,Data!#REF!)))))))))</f>
        <v>#REF!</v>
      </c>
      <c r="U23" s="749"/>
      <c r="V23" s="748" t="e">
        <f>IF(B23=Data!B225,Data!J225,(IF(B23=Data!B227,Data!J227,(IF(B23=Data!B229,Data!J229,(IF(B23=Data!#REF!,Data!#REF!,(IF(B23=Data!B234,Data!J234,(IF(B23=Data!#REF!,Data!#REF!,(IF(B23=Data!#REF!,Data!#REF!,(IF(B23=Data!#REF!,Data!#REF!,Data!#REF!)))))))))))))))&amp;IF(B23=Data!B301,Data!J301,(IF(B23=Data!#REF!,Data!#REF!,(IF(B23=Data!#REF!,Data!#REF!,(IF(B23=Data!#REF!,Data!#REF!,(IF(B23=Data!#REF!,Data!#REF!,(IF(B23=Data!#REF!,Data!J1041,(IF(B23=Data!#REF!,Data!#REF!,(IF(B23=Data!#REF!,Data!#REF!,Data!#REF!)))))))))))))))&amp;IF(B23=Data!#REF!,Data!#REF!,(IF(B23=Data!#REF!,Data!#REF!,(IF(B23=Data!#REF!,Data!#REF!,(IF(B23=Data!#REF!,Data!#REF!,(IF(B23=Data!#REF!,Data!#REF!,Data!#REF!)))))))))</f>
        <v>#REF!</v>
      </c>
      <c r="W23" s="750">
        <f>IF(E23="","",VLOOKUP(B23,Data!$B$5:$J$503,9,FALSE)*E23)</f>
        <v>1.534</v>
      </c>
    </row>
    <row r="24" spans="1:23" s="751" customFormat="1" ht="19.25" customHeight="1">
      <c r="A24" s="752">
        <v>6</v>
      </c>
      <c r="B24" s="753" t="s">
        <v>368</v>
      </c>
      <c r="C24" s="738" t="str">
        <f>IF(E24="","",VLOOKUP(B24,Data!$B$5:$N$503,13,FALSE))</f>
        <v>Ymh</v>
      </c>
      <c r="D24" s="495" t="str">
        <f>IF(E24="","",VLOOKUP(B24,Data!$B$5:$L$503,2,FALSE))</f>
        <v>WQ78230</v>
      </c>
      <c r="E24" s="739">
        <v>11</v>
      </c>
      <c r="F24" s="740"/>
      <c r="G24" s="741">
        <f>IF(E24="","",VLOOKUP(B24,Data!$B$5:$L$503,11,FALSE))</f>
        <v>4233.07</v>
      </c>
      <c r="H24" s="742">
        <f t="shared" si="0"/>
        <v>46563.77</v>
      </c>
      <c r="I24" s="743" t="str">
        <f>IF(E24="","",VLOOKUP(B24,Data!$B$5:$D$503,3,FALSE))</f>
        <v>C/T</v>
      </c>
      <c r="J24" s="743" t="str">
        <f>IF(E24="","",VLOOKUP(B24,Data!$B$5:$M$503,12,FALSE))</f>
        <v>Indonesia</v>
      </c>
      <c r="K24" s="744">
        <v>5114666</v>
      </c>
      <c r="L24" s="741">
        <f>IF(E24="","",VLOOKUP(B24,Data!$B$5:$E$503,4,FALSE)*E24)</f>
        <v>3267</v>
      </c>
      <c r="M24" s="741">
        <f>IF(E24="","",VLOOKUP(B24,Data!$B$5:$F$503,5,FALSE)*E24)</f>
        <v>2882</v>
      </c>
      <c r="N24" s="745" t="e">
        <f>IF(B24=Data!B230,Data!G230,(IF(B24=Data!B232,Data!G232,(IF(B24=Data!B234,Data!G234,(IF(B24=Data!#REF!,Data!#REF!,(IF(B24=Data!B239,Data!G239,(IF(B24=Data!#REF!,Data!#REF!,(IF(B24=Data!#REF!,Data!#REF!,(IF(B24=Data!#REF!,Data!#REF!,Data!#REF!)))))))))))))))&amp;IF(B24=Data!B306,Data!G306,(IF(B24=Data!#REF!,Data!#REF!,(IF(B24=Data!#REF!,Data!#REF!,(IF(B24=Data!#REF!,Data!#REF!,(IF(B24=Data!#REF!,Data!#REF!,(IF(B24=Data!#REF!,Data!G1046,(IF(B24=Data!#REF!,Data!#REF!,(IF(B24=Data!#REF!,Data!#REF!,Data!#REF!)))))))))))))))&amp;IF(B24=Data!#REF!,Data!#REF!,(IF(B24=Data!#REF!,Data!#REF!,(IF(B24=Data!#REF!,Data!#REF!,(IF(B24=Data!#REF!,Data!#REF!,(IF(B24=Data!#REF!,Data!#REF!,Data!#REF!)))))))))</f>
        <v>#REF!</v>
      </c>
      <c r="O24" s="746"/>
      <c r="P24" s="747"/>
      <c r="Q24" s="748" t="e">
        <f>IF(B24=Data!B230,Data!H230,(IF(B24=Data!B232,Data!H232,(IF(B24=Data!B234,Data!H234,(IF(B24=Data!#REF!,Data!#REF!,(IF(B24=Data!B239,Data!H239,(IF(B24=Data!#REF!,Data!#REF!,(IF(B24=Data!#REF!,Data!#REF!,(IF(B24=Data!#REF!,Data!#REF!,Data!#REF!)))))))))))))))&amp;IF(B24=Data!B306,Data!H306,(IF(B24=Data!#REF!,Data!#REF!,(IF(B24=Data!#REF!,Data!#REF!,(IF(B24=Data!#REF!,Data!#REF!,(IF(B24=Data!#REF!,Data!#REF!,(IF(B24=Data!#REF!,Data!H1046,(IF(B24=Data!#REF!,Data!#REF!,(IF(B24=Data!#REF!,Data!#REF!,Data!#REF!)))))))))))))))&amp;IF(B24=Data!#REF!,Data!#REF!,(IF(B24=Data!#REF!,Data!#REF!,(IF(B24=Data!#REF!,Data!#REF!,(IF(B24=Data!#REF!,Data!#REF!,(IF(B24=Data!#REF!,Data!#REF!,Data!#REF!)))))))))</f>
        <v>#REF!</v>
      </c>
      <c r="R24" s="747"/>
      <c r="S24" s="747"/>
      <c r="T24" s="748" t="e">
        <f>IF(B24=Data!B230,Data!I230,(IF(B24=Data!B232,Data!I232,(IF(B24=Data!B234,Data!I234,(IF(B24=Data!#REF!,Data!#REF!,(IF(B24=Data!B239,Data!I239,(IF(B24=Data!#REF!,Data!#REF!,(IF(B24=Data!#REF!,Data!#REF!,(IF(B24=Data!#REF!,Data!#REF!,Data!#REF!)))))))))))))))&amp;IF(B24=Data!B306,Data!I306,(IF(B24=Data!#REF!,Data!#REF!,(IF(B24=Data!#REF!,Data!#REF!,(IF(B24=Data!#REF!,Data!#REF!,(IF(B24=Data!#REF!,Data!#REF!,(IF(B24=Data!#REF!,Data!I1046,(IF(B24=Data!#REF!,Data!#REF!,(IF(B24=Data!#REF!,Data!#REF!,Data!#REF!)))))))))))))))&amp;IF(B24=Data!#REF!,Data!#REF!,(IF(B24=Data!#REF!,Data!#REF!,(IF(B24=Data!#REF!,Data!#REF!,(IF(B24=Data!#REF!,Data!#REF!,(IF(B24=Data!#REF!,Data!#REF!,Data!#REF!)))))))))</f>
        <v>#REF!</v>
      </c>
      <c r="U24" s="749"/>
      <c r="V24" s="748" t="e">
        <f>IF(B24=Data!B230,Data!J230,(IF(B24=Data!B232,Data!J232,(IF(B24=Data!B234,Data!J234,(IF(B24=Data!#REF!,Data!#REF!,(IF(B24=Data!B239,Data!J239,(IF(B24=Data!#REF!,Data!#REF!,(IF(B24=Data!#REF!,Data!#REF!,(IF(B24=Data!#REF!,Data!#REF!,Data!#REF!)))))))))))))))&amp;IF(B24=Data!B306,Data!J306,(IF(B24=Data!#REF!,Data!#REF!,(IF(B24=Data!#REF!,Data!#REF!,(IF(B24=Data!#REF!,Data!#REF!,(IF(B24=Data!#REF!,Data!#REF!,(IF(B24=Data!#REF!,Data!J1046,(IF(B24=Data!#REF!,Data!#REF!,(IF(B24=Data!#REF!,Data!#REF!,Data!#REF!)))))))))))))))&amp;IF(B24=Data!#REF!,Data!#REF!,(IF(B24=Data!#REF!,Data!#REF!,(IF(B24=Data!#REF!,Data!#REF!,(IF(B24=Data!#REF!,Data!#REF!,(IF(B24=Data!#REF!,Data!#REF!,Data!#REF!)))))))))</f>
        <v>#REF!</v>
      </c>
      <c r="W24" s="750">
        <f>IF(E24="","",VLOOKUP(B24,Data!$B$5:$J$503,9,FALSE)*E24)</f>
        <v>16.873999999999999</v>
      </c>
    </row>
    <row r="25" spans="1:23" s="751" customFormat="1" ht="19.25" customHeight="1">
      <c r="A25" s="752">
        <v>7</v>
      </c>
      <c r="B25" s="753" t="s">
        <v>239</v>
      </c>
      <c r="C25" s="738" t="str">
        <f>IF(E25="","",VLOOKUP(B25,Data!$B$5:$N$503,13,FALSE))</f>
        <v>Ymh</v>
      </c>
      <c r="D25" s="495" t="str">
        <f>IF(E25="","",VLOOKUP(B25,Data!$B$5:$L$503,2,FALSE))</f>
        <v>AAE6342</v>
      </c>
      <c r="E25" s="739">
        <v>1</v>
      </c>
      <c r="F25" s="740"/>
      <c r="G25" s="741">
        <f>IF(E25="","",VLOOKUP(B25,Data!$B$5:$L$503,11,FALSE))</f>
        <v>1806.57</v>
      </c>
      <c r="H25" s="742">
        <f t="shared" si="0"/>
        <v>1806.57</v>
      </c>
      <c r="I25" s="743" t="str">
        <f>IF(E25="","",VLOOKUP(B25,Data!$B$5:$D$503,3,FALSE))</f>
        <v>C/T</v>
      </c>
      <c r="J25" s="743" t="str">
        <f>IF(E25="","",VLOOKUP(B25,Data!$B$5:$M$503,12,FALSE))</f>
        <v>Indonesia</v>
      </c>
      <c r="K25" s="744">
        <v>5114666</v>
      </c>
      <c r="L25" s="741">
        <f>IF(E25="","",VLOOKUP(B25,Data!$B$5:$E$503,4,FALSE)*E25)</f>
        <v>194</v>
      </c>
      <c r="M25" s="741">
        <f>IF(E25="","",VLOOKUP(B25,Data!$B$5:$F$503,5,FALSE)*E25)</f>
        <v>174</v>
      </c>
      <c r="N25" s="745" t="e">
        <f>IF(B25=Data!B232,Data!G232,(IF(B25=Data!B234,Data!G234,(IF(B25=Data!B236,Data!G236,(IF(B25=Data!#REF!,Data!#REF!,(IF(B25=Data!B241,Data!G241,(IF(B25=Data!#REF!,Data!#REF!,(IF(B25=Data!#REF!,Data!#REF!,(IF(B25=Data!#REF!,Data!#REF!,Data!#REF!)))))))))))))))&amp;IF(B25=Data!B308,Data!G308,(IF(B25=Data!#REF!,Data!#REF!,(IF(B25=Data!#REF!,Data!#REF!,(IF(B25=Data!#REF!,Data!#REF!,(IF(B25=Data!#REF!,Data!#REF!,(IF(B25=Data!#REF!,Data!G1048,(IF(B25=Data!#REF!,Data!#REF!,(IF(B25=Data!#REF!,Data!#REF!,Data!#REF!)))))))))))))))&amp;IF(B25=Data!#REF!,Data!#REF!,(IF(B25=Data!#REF!,Data!#REF!,(IF(B25=Data!#REF!,Data!#REF!,(IF(B25=Data!#REF!,Data!#REF!,(IF(B25=Data!#REF!,Data!#REF!,Data!#REF!)))))))))</f>
        <v>#REF!</v>
      </c>
      <c r="O25" s="746"/>
      <c r="P25" s="747"/>
      <c r="Q25" s="748" t="e">
        <f>IF(B25=Data!B232,Data!H232,(IF(B25=Data!B234,Data!H234,(IF(B25=Data!B236,Data!H236,(IF(B25=Data!#REF!,Data!#REF!,(IF(B25=Data!B241,Data!H241,(IF(B25=Data!#REF!,Data!#REF!,(IF(B25=Data!#REF!,Data!#REF!,(IF(B25=Data!#REF!,Data!#REF!,Data!#REF!)))))))))))))))&amp;IF(B25=Data!B308,Data!H308,(IF(B25=Data!#REF!,Data!#REF!,(IF(B25=Data!#REF!,Data!#REF!,(IF(B25=Data!#REF!,Data!#REF!,(IF(B25=Data!#REF!,Data!#REF!,(IF(B25=Data!#REF!,Data!H1048,(IF(B25=Data!#REF!,Data!#REF!,(IF(B25=Data!#REF!,Data!#REF!,Data!#REF!)))))))))))))))&amp;IF(B25=Data!#REF!,Data!#REF!,(IF(B25=Data!#REF!,Data!#REF!,(IF(B25=Data!#REF!,Data!#REF!,(IF(B25=Data!#REF!,Data!#REF!,(IF(B25=Data!#REF!,Data!#REF!,Data!#REF!)))))))))</f>
        <v>#REF!</v>
      </c>
      <c r="R25" s="747"/>
      <c r="S25" s="747"/>
      <c r="T25" s="748" t="e">
        <f>IF(B25=Data!B232,Data!I232,(IF(B25=Data!B234,Data!I234,(IF(B25=Data!B236,Data!I236,(IF(B25=Data!#REF!,Data!#REF!,(IF(B25=Data!B241,Data!I241,(IF(B25=Data!#REF!,Data!#REF!,(IF(B25=Data!#REF!,Data!#REF!,(IF(B25=Data!#REF!,Data!#REF!,Data!#REF!)))))))))))))))&amp;IF(B25=Data!B308,Data!I308,(IF(B25=Data!#REF!,Data!#REF!,(IF(B25=Data!#REF!,Data!#REF!,(IF(B25=Data!#REF!,Data!#REF!,(IF(B25=Data!#REF!,Data!#REF!,(IF(B25=Data!#REF!,Data!I1048,(IF(B25=Data!#REF!,Data!#REF!,(IF(B25=Data!#REF!,Data!#REF!,Data!#REF!)))))))))))))))&amp;IF(B25=Data!#REF!,Data!#REF!,(IF(B25=Data!#REF!,Data!#REF!,(IF(B25=Data!#REF!,Data!#REF!,(IF(B25=Data!#REF!,Data!#REF!,(IF(B25=Data!#REF!,Data!#REF!,Data!#REF!)))))))))</f>
        <v>#REF!</v>
      </c>
      <c r="U25" s="749"/>
      <c r="V25" s="748" t="e">
        <f>IF(B25=Data!B232,Data!J232,(IF(B25=Data!B234,Data!J234,(IF(B25=Data!B236,Data!J236,(IF(B25=Data!#REF!,Data!#REF!,(IF(B25=Data!B241,Data!J241,(IF(B25=Data!#REF!,Data!#REF!,(IF(B25=Data!#REF!,Data!#REF!,(IF(B25=Data!#REF!,Data!#REF!,Data!#REF!)))))))))))))))&amp;IF(B25=Data!B308,Data!J308,(IF(B25=Data!#REF!,Data!#REF!,(IF(B25=Data!#REF!,Data!#REF!,(IF(B25=Data!#REF!,Data!#REF!,(IF(B25=Data!#REF!,Data!#REF!,(IF(B25=Data!#REF!,Data!J1048,(IF(B25=Data!#REF!,Data!#REF!,(IF(B25=Data!#REF!,Data!#REF!,Data!#REF!)))))))))))))))&amp;IF(B25=Data!#REF!,Data!#REF!,(IF(B25=Data!#REF!,Data!#REF!,(IF(B25=Data!#REF!,Data!#REF!,(IF(B25=Data!#REF!,Data!#REF!,(IF(B25=Data!#REF!,Data!#REF!,Data!#REF!)))))))))</f>
        <v>#REF!</v>
      </c>
      <c r="W25" s="750">
        <f>IF(E25="","",VLOOKUP(B25,Data!$B$5:$J$503,9,FALSE)*E25)</f>
        <v>1.129</v>
      </c>
    </row>
    <row r="26" spans="1:23" s="751" customFormat="1" ht="19.25" customHeight="1">
      <c r="A26" s="752">
        <v>8</v>
      </c>
      <c r="B26" s="753" t="s">
        <v>223</v>
      </c>
      <c r="C26" s="738" t="str">
        <f>IF(E26="","",VLOOKUP(B26,Data!$B$5:$N$503,13,FALSE))</f>
        <v>Ymh</v>
      </c>
      <c r="D26" s="495" t="str">
        <f>IF(E26="","",VLOOKUP(B26,Data!$B$5:$L$503,2,FALSE))</f>
        <v>AAE6337</v>
      </c>
      <c r="E26" s="739">
        <v>38</v>
      </c>
      <c r="F26" s="740"/>
      <c r="G26" s="741">
        <f>IF(E26="","",VLOOKUP(B26,Data!$B$5:$L$503,11,FALSE))</f>
        <v>1646.63</v>
      </c>
      <c r="H26" s="742">
        <f>IF(E26&gt;0,E26*G26,"-")</f>
        <v>62571.94</v>
      </c>
      <c r="I26" s="743" t="str">
        <f>IF(E26="","",VLOOKUP(B26,Data!$B$5:$D$503,3,FALSE))</f>
        <v>C/T</v>
      </c>
      <c r="J26" s="743" t="str">
        <f>IF(E26="","",VLOOKUP(B26,Data!$B$5:$M$503,12,FALSE))</f>
        <v>Indonesia</v>
      </c>
      <c r="K26" s="744">
        <v>5114666</v>
      </c>
      <c r="L26" s="741">
        <f>IF(E26="","",VLOOKUP(B26,Data!$B$5:$E$503,4,FALSE)*E26)</f>
        <v>7372</v>
      </c>
      <c r="M26" s="741">
        <f>IF(E26="","",VLOOKUP(B26,Data!$B$5:$F$503,5,FALSE)*E26)</f>
        <v>6612</v>
      </c>
      <c r="N26" s="745" t="e">
        <f>IF(B26=Data!B218,Data!G218,(IF(B26=Data!B220,Data!G220,(IF(B26=Data!B222,Data!G222,(IF(B26=Data!#REF!,Data!#REF!,(IF(B26=Data!B227,Data!G227,(IF(B26=Data!#REF!,Data!#REF!,(IF(B26=Data!#REF!,Data!#REF!,(IF(B26=Data!#REF!,Data!#REF!,Data!#REF!)))))))))))))))&amp;IF(B26=Data!B294,Data!G294,(IF(B26=Data!#REF!,Data!#REF!,(IF(B26=Data!#REF!,Data!#REF!,(IF(B26=Data!#REF!,Data!#REF!,(IF(B26=Data!#REF!,Data!#REF!,(IF(B26=Data!#REF!,Data!G1034,(IF(B26=Data!#REF!,Data!#REF!,(IF(B26=Data!#REF!,Data!#REF!,Data!#REF!)))))))))))))))&amp;IF(B26=Data!#REF!,Data!#REF!,(IF(B26=Data!#REF!,Data!#REF!,(IF(B26=Data!#REF!,Data!#REF!,(IF(B26=Data!#REF!,Data!#REF!,(IF(B26=Data!#REF!,Data!#REF!,Data!#REF!)))))))))</f>
        <v>#REF!</v>
      </c>
      <c r="O26" s="746"/>
      <c r="P26" s="747"/>
      <c r="Q26" s="748" t="e">
        <f>IF(B26=Data!B218,Data!H218,(IF(B26=Data!B220,Data!H220,(IF(B26=Data!B222,Data!H222,(IF(B26=Data!#REF!,Data!#REF!,(IF(B26=Data!B227,Data!H227,(IF(B26=Data!#REF!,Data!#REF!,(IF(B26=Data!#REF!,Data!#REF!,(IF(B26=Data!#REF!,Data!#REF!,Data!#REF!)))))))))))))))&amp;IF(B26=Data!B294,Data!H294,(IF(B26=Data!#REF!,Data!#REF!,(IF(B26=Data!#REF!,Data!#REF!,(IF(B26=Data!#REF!,Data!#REF!,(IF(B26=Data!#REF!,Data!#REF!,(IF(B26=Data!#REF!,Data!H1034,(IF(B26=Data!#REF!,Data!#REF!,(IF(B26=Data!#REF!,Data!#REF!,Data!#REF!)))))))))))))))&amp;IF(B26=Data!#REF!,Data!#REF!,(IF(B26=Data!#REF!,Data!#REF!,(IF(B26=Data!#REF!,Data!#REF!,(IF(B26=Data!#REF!,Data!#REF!,(IF(B26=Data!#REF!,Data!#REF!,Data!#REF!)))))))))</f>
        <v>#REF!</v>
      </c>
      <c r="R26" s="747"/>
      <c r="S26" s="747"/>
      <c r="T26" s="748" t="e">
        <f>IF(B26=Data!B218,Data!I218,(IF(B26=Data!B220,Data!I220,(IF(B26=Data!B222,Data!I222,(IF(B26=Data!#REF!,Data!#REF!,(IF(B26=Data!B227,Data!I227,(IF(B26=Data!#REF!,Data!#REF!,(IF(B26=Data!#REF!,Data!#REF!,(IF(B26=Data!#REF!,Data!#REF!,Data!#REF!)))))))))))))))&amp;IF(B26=Data!B294,Data!I294,(IF(B26=Data!#REF!,Data!#REF!,(IF(B26=Data!#REF!,Data!#REF!,(IF(B26=Data!#REF!,Data!#REF!,(IF(B26=Data!#REF!,Data!#REF!,(IF(B26=Data!#REF!,Data!I1034,(IF(B26=Data!#REF!,Data!#REF!,(IF(B26=Data!#REF!,Data!#REF!,Data!#REF!)))))))))))))))&amp;IF(B26=Data!#REF!,Data!#REF!,(IF(B26=Data!#REF!,Data!#REF!,(IF(B26=Data!#REF!,Data!#REF!,(IF(B26=Data!#REF!,Data!#REF!,(IF(B26=Data!#REF!,Data!#REF!,Data!#REF!)))))))))</f>
        <v>#REF!</v>
      </c>
      <c r="U26" s="749"/>
      <c r="V26" s="748" t="e">
        <f>IF(B26=Data!B218,Data!J218,(IF(B26=Data!B220,Data!J220,(IF(B26=Data!B222,Data!J222,(IF(B26=Data!#REF!,Data!#REF!,(IF(B26=Data!B227,Data!J227,(IF(B26=Data!#REF!,Data!#REF!,(IF(B26=Data!#REF!,Data!#REF!,(IF(B26=Data!#REF!,Data!#REF!,Data!#REF!)))))))))))))))&amp;IF(B26=Data!B294,Data!J294,(IF(B26=Data!#REF!,Data!#REF!,(IF(B26=Data!#REF!,Data!#REF!,(IF(B26=Data!#REF!,Data!#REF!,(IF(B26=Data!#REF!,Data!#REF!,(IF(B26=Data!#REF!,Data!J1034,(IF(B26=Data!#REF!,Data!#REF!,(IF(B26=Data!#REF!,Data!#REF!,Data!#REF!)))))))))))))))&amp;IF(B26=Data!#REF!,Data!#REF!,(IF(B26=Data!#REF!,Data!#REF!,(IF(B26=Data!#REF!,Data!#REF!,(IF(B26=Data!#REF!,Data!#REF!,(IF(B26=Data!#REF!,Data!#REF!,Data!#REF!)))))))))</f>
        <v>#REF!</v>
      </c>
      <c r="W26" s="750">
        <f>IF(E26="","",VLOOKUP(B26,Data!$B$5:$J$503,9,FALSE)*E26)</f>
        <v>42.902000000000001</v>
      </c>
    </row>
    <row r="27" spans="1:23" s="751" customFormat="1" ht="19.25" customHeight="1">
      <c r="A27" s="752">
        <v>9</v>
      </c>
      <c r="B27" s="753" t="s">
        <v>225</v>
      </c>
      <c r="C27" s="738" t="str">
        <f>IF(E27="","",VLOOKUP(B27,Data!$B$5:$N$503,13,FALSE))</f>
        <v>Ymh</v>
      </c>
      <c r="D27" s="495" t="str">
        <f>IF(E27="","",VLOOKUP(B27,Data!$B$5:$L$503,2,FALSE))</f>
        <v>WV62290</v>
      </c>
      <c r="E27" s="739">
        <v>1</v>
      </c>
      <c r="F27" s="740"/>
      <c r="G27" s="741">
        <f>IF(E27="","",VLOOKUP(B27,Data!$B$5:$L$503,11,FALSE))</f>
        <v>1690.21</v>
      </c>
      <c r="H27" s="742">
        <f t="shared" ref="H27:H31" si="1">IF(E27&gt;0,E27*G27,"-")</f>
        <v>1690.21</v>
      </c>
      <c r="I27" s="743" t="str">
        <f>IF(E27="","",VLOOKUP(B27,Data!$B$5:$D$503,3,FALSE))</f>
        <v>C/T</v>
      </c>
      <c r="J27" s="743" t="str">
        <f>IF(E27="","",VLOOKUP(B27,Data!$B$5:$M$503,12,FALSE))</f>
        <v>Indonesia</v>
      </c>
      <c r="K27" s="744">
        <v>5114666</v>
      </c>
      <c r="L27" s="741">
        <f>IF(E27="","",VLOOKUP(B27,Data!$B$5:$E$503,4,FALSE)*E27)</f>
        <v>194</v>
      </c>
      <c r="M27" s="741">
        <f>IF(E27="","",VLOOKUP(B27,Data!$B$5:$F$503,5,FALSE)*E27)</f>
        <v>174</v>
      </c>
      <c r="N27" s="745" t="e">
        <f>IF(B27=Data!B202,Data!G202,(IF(B27=Data!B204,Data!G204,(IF(B27=Data!B206,Data!G206,(IF(B27=Data!#REF!,Data!#REF!,(IF(B27=Data!B211,Data!G211,(IF(B27=Data!#REF!,Data!#REF!,(IF(B27=Data!#REF!,Data!#REF!,(IF(B27=Data!#REF!,Data!#REF!,Data!#REF!)))))))))))))))&amp;IF(B27=Data!B278,Data!G278,(IF(B27=Data!#REF!,Data!#REF!,(IF(B27=Data!#REF!,Data!#REF!,(IF(B27=Data!#REF!,Data!#REF!,(IF(B27=Data!#REF!,Data!#REF!,(IF(B27=Data!#REF!,Data!G1018,(IF(B27=Data!#REF!,Data!#REF!,(IF(B27=Data!#REF!,Data!#REF!,Data!#REF!)))))))))))))))&amp;IF(B27=Data!#REF!,Data!#REF!,(IF(B27=Data!#REF!,Data!#REF!,(IF(B27=Data!#REF!,Data!#REF!,(IF(B27=Data!#REF!,Data!#REF!,(IF(B27=Data!#REF!,Data!#REF!,Data!#REF!)))))))))</f>
        <v>#REF!</v>
      </c>
      <c r="O27" s="746"/>
      <c r="P27" s="747"/>
      <c r="Q27" s="748" t="e">
        <f>IF(B27=Data!B202,Data!H202,(IF(B27=Data!B204,Data!H204,(IF(B27=Data!B206,Data!H206,(IF(B27=Data!#REF!,Data!#REF!,(IF(B27=Data!B211,Data!H211,(IF(B27=Data!#REF!,Data!#REF!,(IF(B27=Data!#REF!,Data!#REF!,(IF(B27=Data!#REF!,Data!#REF!,Data!#REF!)))))))))))))))&amp;IF(B27=Data!B278,Data!H278,(IF(B27=Data!#REF!,Data!#REF!,(IF(B27=Data!#REF!,Data!#REF!,(IF(B27=Data!#REF!,Data!#REF!,(IF(B27=Data!#REF!,Data!#REF!,(IF(B27=Data!#REF!,Data!H1018,(IF(B27=Data!#REF!,Data!#REF!,(IF(B27=Data!#REF!,Data!#REF!,Data!#REF!)))))))))))))))&amp;IF(B27=Data!#REF!,Data!#REF!,(IF(B27=Data!#REF!,Data!#REF!,(IF(B27=Data!#REF!,Data!#REF!,(IF(B27=Data!#REF!,Data!#REF!,(IF(B27=Data!#REF!,Data!#REF!,Data!#REF!)))))))))</f>
        <v>#REF!</v>
      </c>
      <c r="R27" s="747"/>
      <c r="S27" s="747"/>
      <c r="T27" s="748" t="e">
        <f>IF(B27=Data!B202,Data!I202,(IF(B27=Data!B204,Data!I204,(IF(B27=Data!B206,Data!I206,(IF(B27=Data!#REF!,Data!#REF!,(IF(B27=Data!B211,Data!I211,(IF(B27=Data!#REF!,Data!#REF!,(IF(B27=Data!#REF!,Data!#REF!,(IF(B27=Data!#REF!,Data!#REF!,Data!#REF!)))))))))))))))&amp;IF(B27=Data!B278,Data!I278,(IF(B27=Data!#REF!,Data!#REF!,(IF(B27=Data!#REF!,Data!#REF!,(IF(B27=Data!#REF!,Data!#REF!,(IF(B27=Data!#REF!,Data!#REF!,(IF(B27=Data!#REF!,Data!I1018,(IF(B27=Data!#REF!,Data!#REF!,(IF(B27=Data!#REF!,Data!#REF!,Data!#REF!)))))))))))))))&amp;IF(B27=Data!#REF!,Data!#REF!,(IF(B27=Data!#REF!,Data!#REF!,(IF(B27=Data!#REF!,Data!#REF!,(IF(B27=Data!#REF!,Data!#REF!,(IF(B27=Data!#REF!,Data!#REF!,Data!#REF!)))))))))</f>
        <v>#REF!</v>
      </c>
      <c r="U27" s="749"/>
      <c r="V27" s="748" t="e">
        <f>IF(B27=Data!B202,Data!J202,(IF(B27=Data!B204,Data!J204,(IF(B27=Data!B206,Data!J206,(IF(B27=Data!#REF!,Data!#REF!,(IF(B27=Data!B211,Data!J211,(IF(B27=Data!#REF!,Data!#REF!,(IF(B27=Data!#REF!,Data!#REF!,(IF(B27=Data!#REF!,Data!#REF!,Data!#REF!)))))))))))))))&amp;IF(B27=Data!B278,Data!J278,(IF(B27=Data!#REF!,Data!#REF!,(IF(B27=Data!#REF!,Data!#REF!,(IF(B27=Data!#REF!,Data!#REF!,(IF(B27=Data!#REF!,Data!#REF!,(IF(B27=Data!#REF!,Data!J1018,(IF(B27=Data!#REF!,Data!#REF!,(IF(B27=Data!#REF!,Data!#REF!,Data!#REF!)))))))))))))))&amp;IF(B27=Data!#REF!,Data!#REF!,(IF(B27=Data!#REF!,Data!#REF!,(IF(B27=Data!#REF!,Data!#REF!,(IF(B27=Data!#REF!,Data!#REF!,(IF(B27=Data!#REF!,Data!#REF!,Data!#REF!)))))))))</f>
        <v>#REF!</v>
      </c>
      <c r="W27" s="750">
        <f>IF(E27="","",VLOOKUP(B27,Data!$B$5:$J$503,9,FALSE)*E27)</f>
        <v>1.129</v>
      </c>
    </row>
    <row r="28" spans="1:23" s="751" customFormat="1" ht="19.25" customHeight="1">
      <c r="A28" s="752">
        <v>10</v>
      </c>
      <c r="B28" s="753" t="s">
        <v>799</v>
      </c>
      <c r="C28" s="738" t="str">
        <f>IF(E28="","",VLOOKUP(B28,Data!$B$5:$N$503,13,FALSE))</f>
        <v>Ymh</v>
      </c>
      <c r="D28" s="495" t="str">
        <f>IF(E28="","",VLOOKUP(B28,Data!$B$5:$L$503,2,FALSE))</f>
        <v>VAK6580</v>
      </c>
      <c r="E28" s="739">
        <v>1</v>
      </c>
      <c r="F28" s="740"/>
      <c r="G28" s="741">
        <f>IF(E28="","",VLOOKUP(B28,Data!$B$5:$L$503,11,FALSE))</f>
        <v>2168.1799999999998</v>
      </c>
      <c r="H28" s="742">
        <f t="shared" si="1"/>
        <v>2168.1799999999998</v>
      </c>
      <c r="I28" s="743" t="str">
        <f>IF(E28="","",VLOOKUP(B28,Data!$B$5:$D$503,3,FALSE))</f>
        <v>C/T</v>
      </c>
      <c r="J28" s="743" t="str">
        <f>IF(E28="","",VLOOKUP(B28,Data!$B$5:$M$503,12,FALSE))</f>
        <v>Indonesia</v>
      </c>
      <c r="K28" s="744">
        <v>5114666</v>
      </c>
      <c r="L28" s="741">
        <f>IF(E28="","",VLOOKUP(B28,Data!$B$5:$E$503,4,FALSE)*E28)</f>
        <v>199</v>
      </c>
      <c r="M28" s="741">
        <f>IF(E28="","",VLOOKUP(B28,Data!$B$5:$F$503,5,FALSE)*E28)</f>
        <v>179</v>
      </c>
      <c r="N28" s="745" t="e">
        <f>IF(B28=Data!B204,Data!G204,(IF(B28=Data!B206,Data!G206,(IF(B28=Data!B208,Data!G208,(IF(B28=Data!#REF!,Data!#REF!,(IF(B28=Data!B213,Data!G213,(IF(B28=Data!#REF!,Data!#REF!,(IF(B28=Data!#REF!,Data!#REF!,(IF(B28=Data!#REF!,Data!#REF!,Data!#REF!)))))))))))))))&amp;IF(B28=Data!B280,Data!G280,(IF(B28=Data!#REF!,Data!#REF!,(IF(B28=Data!#REF!,Data!#REF!,(IF(B28=Data!#REF!,Data!#REF!,(IF(B28=Data!#REF!,Data!#REF!,(IF(B28=Data!#REF!,Data!G1020,(IF(B28=Data!#REF!,Data!#REF!,(IF(B28=Data!#REF!,Data!#REF!,Data!#REF!)))))))))))))))&amp;IF(B28=Data!#REF!,Data!#REF!,(IF(B28=Data!#REF!,Data!#REF!,(IF(B28=Data!#REF!,Data!#REF!,(IF(B28=Data!#REF!,Data!#REF!,(IF(B28=Data!#REF!,Data!#REF!,Data!#REF!)))))))))</f>
        <v>#REF!</v>
      </c>
      <c r="O28" s="746"/>
      <c r="P28" s="747"/>
      <c r="Q28" s="748" t="e">
        <f>IF(B28=Data!B204,Data!H204,(IF(B28=Data!B206,Data!H206,(IF(B28=Data!B208,Data!H208,(IF(B28=Data!#REF!,Data!#REF!,(IF(B28=Data!B213,Data!H213,(IF(B28=Data!#REF!,Data!#REF!,(IF(B28=Data!#REF!,Data!#REF!,(IF(B28=Data!#REF!,Data!#REF!,Data!#REF!)))))))))))))))&amp;IF(B28=Data!B280,Data!H280,(IF(B28=Data!#REF!,Data!#REF!,(IF(B28=Data!#REF!,Data!#REF!,(IF(B28=Data!#REF!,Data!#REF!,(IF(B28=Data!#REF!,Data!#REF!,(IF(B28=Data!#REF!,Data!H1020,(IF(B28=Data!#REF!,Data!#REF!,(IF(B28=Data!#REF!,Data!#REF!,Data!#REF!)))))))))))))))&amp;IF(B28=Data!#REF!,Data!#REF!,(IF(B28=Data!#REF!,Data!#REF!,(IF(B28=Data!#REF!,Data!#REF!,(IF(B28=Data!#REF!,Data!#REF!,(IF(B28=Data!#REF!,Data!#REF!,Data!#REF!)))))))))</f>
        <v>#REF!</v>
      </c>
      <c r="R28" s="747"/>
      <c r="S28" s="747"/>
      <c r="T28" s="748" t="e">
        <f>IF(B28=Data!B204,Data!I204,(IF(B28=Data!B206,Data!I206,(IF(B28=Data!B208,Data!I208,(IF(B28=Data!#REF!,Data!#REF!,(IF(B28=Data!B213,Data!I213,(IF(B28=Data!#REF!,Data!#REF!,(IF(B28=Data!#REF!,Data!#REF!,(IF(B28=Data!#REF!,Data!#REF!,Data!#REF!)))))))))))))))&amp;IF(B28=Data!B280,Data!I280,(IF(B28=Data!#REF!,Data!#REF!,(IF(B28=Data!#REF!,Data!#REF!,(IF(B28=Data!#REF!,Data!#REF!,(IF(B28=Data!#REF!,Data!#REF!,(IF(B28=Data!#REF!,Data!I1020,(IF(B28=Data!#REF!,Data!#REF!,(IF(B28=Data!#REF!,Data!#REF!,Data!#REF!)))))))))))))))&amp;IF(B28=Data!#REF!,Data!#REF!,(IF(B28=Data!#REF!,Data!#REF!,(IF(B28=Data!#REF!,Data!#REF!,(IF(B28=Data!#REF!,Data!#REF!,(IF(B28=Data!#REF!,Data!#REF!,Data!#REF!)))))))))</f>
        <v>#REF!</v>
      </c>
      <c r="U28" s="749"/>
      <c r="V28" s="748" t="e">
        <f>IF(B28=Data!B204,Data!J204,(IF(B28=Data!B206,Data!J206,(IF(B28=Data!B208,Data!J208,(IF(B28=Data!#REF!,Data!#REF!,(IF(B28=Data!B213,Data!J213,(IF(B28=Data!#REF!,Data!#REF!,(IF(B28=Data!#REF!,Data!#REF!,(IF(B28=Data!#REF!,Data!#REF!,Data!#REF!)))))))))))))))&amp;IF(B28=Data!B280,Data!J280,(IF(B28=Data!#REF!,Data!#REF!,(IF(B28=Data!#REF!,Data!#REF!,(IF(B28=Data!#REF!,Data!#REF!,(IF(B28=Data!#REF!,Data!#REF!,(IF(B28=Data!#REF!,Data!J1020,(IF(B28=Data!#REF!,Data!#REF!,(IF(B28=Data!#REF!,Data!#REF!,Data!#REF!)))))))))))))))&amp;IF(B28=Data!#REF!,Data!#REF!,(IF(B28=Data!#REF!,Data!#REF!,(IF(B28=Data!#REF!,Data!#REF!,(IF(B28=Data!#REF!,Data!#REF!,(IF(B28=Data!#REF!,Data!#REF!,Data!#REF!)))))))))</f>
        <v>#REF!</v>
      </c>
      <c r="W28" s="750">
        <f>IF(E28="","",VLOOKUP(B28,Data!$B$5:$J$503,9,FALSE)*E28)</f>
        <v>1.129</v>
      </c>
    </row>
    <row r="29" spans="1:23" s="751" customFormat="1" ht="19.25" customHeight="1">
      <c r="A29" s="752">
        <v>11</v>
      </c>
      <c r="B29" s="753" t="s">
        <v>783</v>
      </c>
      <c r="C29" s="738" t="str">
        <f>IF(E29="","",VLOOKUP(B29,Data!$B$5:$N$503,13,FALSE))</f>
        <v>Ymh</v>
      </c>
      <c r="D29" s="495" t="str">
        <f>IF(E29="","",VLOOKUP(B29,Data!$B$5:$L$503,2,FALSE))</f>
        <v>VAK6550</v>
      </c>
      <c r="E29" s="739">
        <v>5</v>
      </c>
      <c r="F29" s="740"/>
      <c r="G29" s="741">
        <f>IF(E29="","",VLOOKUP(B29,Data!$B$5:$L$503,11,FALSE))</f>
        <v>2051.59</v>
      </c>
      <c r="H29" s="742">
        <f t="shared" si="1"/>
        <v>10257.950000000001</v>
      </c>
      <c r="I29" s="743" t="str">
        <f>IF(E29="","",VLOOKUP(B29,Data!$B$5:$D$503,3,FALSE))</f>
        <v>C/T</v>
      </c>
      <c r="J29" s="743" t="str">
        <f>IF(E29="","",VLOOKUP(B29,Data!$B$5:$M$503,12,FALSE))</f>
        <v>Indonesia</v>
      </c>
      <c r="K29" s="744">
        <v>5114666</v>
      </c>
      <c r="L29" s="741">
        <f>IF(E29="","",VLOOKUP(B29,Data!$B$5:$E$503,4,FALSE)*E29)</f>
        <v>995</v>
      </c>
      <c r="M29" s="741">
        <f>IF(E29="","",VLOOKUP(B29,Data!$B$5:$F$503,5,FALSE)*E29)</f>
        <v>895</v>
      </c>
      <c r="N29" s="745" t="e">
        <f>IF(B29=Data!B205,Data!G205,(IF(B29=Data!B207,Data!G207,(IF(B29=Data!B209,Data!G209,(IF(B29=Data!#REF!,Data!#REF!,(IF(B29=Data!B214,Data!G214,(IF(B29=Data!#REF!,Data!#REF!,(IF(B29=Data!#REF!,Data!#REF!,(IF(B29=Data!#REF!,Data!#REF!,Data!#REF!)))))))))))))))&amp;IF(B29=Data!B281,Data!G281,(IF(B29=Data!#REF!,Data!#REF!,(IF(B29=Data!#REF!,Data!#REF!,(IF(B29=Data!#REF!,Data!#REF!,(IF(B29=Data!#REF!,Data!#REF!,(IF(B29=Data!#REF!,Data!G1021,(IF(B29=Data!#REF!,Data!#REF!,(IF(B29=Data!#REF!,Data!#REF!,Data!#REF!)))))))))))))))&amp;IF(B29=Data!#REF!,Data!#REF!,(IF(B29=Data!#REF!,Data!#REF!,(IF(B29=Data!#REF!,Data!#REF!,(IF(B29=Data!#REF!,Data!#REF!,(IF(B29=Data!#REF!,Data!#REF!,Data!#REF!)))))))))</f>
        <v>#REF!</v>
      </c>
      <c r="O29" s="746"/>
      <c r="P29" s="747"/>
      <c r="Q29" s="748" t="e">
        <f>IF(B29=Data!B205,Data!H205,(IF(B29=Data!B207,Data!H207,(IF(B29=Data!B209,Data!H209,(IF(B29=Data!#REF!,Data!#REF!,(IF(B29=Data!B214,Data!H214,(IF(B29=Data!#REF!,Data!#REF!,(IF(B29=Data!#REF!,Data!#REF!,(IF(B29=Data!#REF!,Data!#REF!,Data!#REF!)))))))))))))))&amp;IF(B29=Data!B281,Data!H281,(IF(B29=Data!#REF!,Data!#REF!,(IF(B29=Data!#REF!,Data!#REF!,(IF(B29=Data!#REF!,Data!#REF!,(IF(B29=Data!#REF!,Data!#REF!,(IF(B29=Data!#REF!,Data!H1021,(IF(B29=Data!#REF!,Data!#REF!,(IF(B29=Data!#REF!,Data!#REF!,Data!#REF!)))))))))))))))&amp;IF(B29=Data!#REF!,Data!#REF!,(IF(B29=Data!#REF!,Data!#REF!,(IF(B29=Data!#REF!,Data!#REF!,(IF(B29=Data!#REF!,Data!#REF!,(IF(B29=Data!#REF!,Data!#REF!,Data!#REF!)))))))))</f>
        <v>#REF!</v>
      </c>
      <c r="R29" s="747"/>
      <c r="S29" s="747"/>
      <c r="T29" s="748" t="e">
        <f>IF(B29=Data!B205,Data!I205,(IF(B29=Data!B207,Data!I207,(IF(B29=Data!B209,Data!I209,(IF(B29=Data!#REF!,Data!#REF!,(IF(B29=Data!B214,Data!I214,(IF(B29=Data!#REF!,Data!#REF!,(IF(B29=Data!#REF!,Data!#REF!,(IF(B29=Data!#REF!,Data!#REF!,Data!#REF!)))))))))))))))&amp;IF(B29=Data!B281,Data!I281,(IF(B29=Data!#REF!,Data!#REF!,(IF(B29=Data!#REF!,Data!#REF!,(IF(B29=Data!#REF!,Data!#REF!,(IF(B29=Data!#REF!,Data!#REF!,(IF(B29=Data!#REF!,Data!I1021,(IF(B29=Data!#REF!,Data!#REF!,(IF(B29=Data!#REF!,Data!#REF!,Data!#REF!)))))))))))))))&amp;IF(B29=Data!#REF!,Data!#REF!,(IF(B29=Data!#REF!,Data!#REF!,(IF(B29=Data!#REF!,Data!#REF!,(IF(B29=Data!#REF!,Data!#REF!,(IF(B29=Data!#REF!,Data!#REF!,Data!#REF!)))))))))</f>
        <v>#REF!</v>
      </c>
      <c r="U29" s="749"/>
      <c r="V29" s="748" t="e">
        <f>IF(B29=Data!B205,Data!J205,(IF(B29=Data!B207,Data!J207,(IF(B29=Data!B209,Data!J209,(IF(B29=Data!#REF!,Data!#REF!,(IF(B29=Data!B214,Data!J214,(IF(B29=Data!#REF!,Data!#REF!,(IF(B29=Data!#REF!,Data!#REF!,(IF(B29=Data!#REF!,Data!#REF!,Data!#REF!)))))))))))))))&amp;IF(B29=Data!B281,Data!J281,(IF(B29=Data!#REF!,Data!#REF!,(IF(B29=Data!#REF!,Data!#REF!,(IF(B29=Data!#REF!,Data!#REF!,(IF(B29=Data!#REF!,Data!#REF!,(IF(B29=Data!#REF!,Data!J1021,(IF(B29=Data!#REF!,Data!#REF!,(IF(B29=Data!#REF!,Data!#REF!,Data!#REF!)))))))))))))))&amp;IF(B29=Data!#REF!,Data!#REF!,(IF(B29=Data!#REF!,Data!#REF!,(IF(B29=Data!#REF!,Data!#REF!,(IF(B29=Data!#REF!,Data!#REF!,(IF(B29=Data!#REF!,Data!#REF!,Data!#REF!)))))))))</f>
        <v>#REF!</v>
      </c>
      <c r="W29" s="750">
        <f>IF(E29="","",VLOOKUP(B29,Data!$B$5:$J$503,9,FALSE)*E29)</f>
        <v>5.6449999999999996</v>
      </c>
    </row>
    <row r="30" spans="1:23" s="751" customFormat="1" ht="19.25" customHeight="1">
      <c r="A30" s="752">
        <v>12</v>
      </c>
      <c r="B30" s="753" t="s">
        <v>499</v>
      </c>
      <c r="C30" s="738" t="str">
        <f>IF(E30="","",VLOOKUP(B30,Data!$B$5:$N$503,13,FALSE))</f>
        <v>Ymh</v>
      </c>
      <c r="D30" s="495" t="str">
        <f>IF(E30="","",VLOOKUP(B30,Data!$B$5:$L$503,2,FALSE))</f>
        <v>ZH66320</v>
      </c>
      <c r="E30" s="739">
        <v>1</v>
      </c>
      <c r="F30" s="740"/>
      <c r="G30" s="741">
        <f>IF(E30="","",VLOOKUP(B30,Data!$B$5:$L$503,11,FALSE))</f>
        <v>2193.87</v>
      </c>
      <c r="H30" s="742">
        <f t="shared" si="1"/>
        <v>2193.87</v>
      </c>
      <c r="I30" s="743" t="str">
        <f>IF(E30="","",VLOOKUP(B30,Data!$B$5:$D$503,3,FALSE))</f>
        <v>C/T</v>
      </c>
      <c r="J30" s="743" t="str">
        <f>IF(E30="","",VLOOKUP(B30,Data!$B$5:$M$503,12,FALSE))</f>
        <v>Indonesia</v>
      </c>
      <c r="K30" s="744">
        <v>5114666</v>
      </c>
      <c r="L30" s="741">
        <f>IF(E30="","",VLOOKUP(B30,Data!$B$5:$E$503,4,FALSE)*E30)</f>
        <v>215</v>
      </c>
      <c r="M30" s="741">
        <f>IF(E30="","",VLOOKUP(B30,Data!$B$5:$F$503,5,FALSE)*E30)</f>
        <v>194</v>
      </c>
      <c r="N30" s="745" t="e">
        <f>IF(B30=Data!B206,Data!G206,(IF(B30=Data!B208,Data!G208,(IF(B30=Data!B210,Data!G210,(IF(B30=Data!#REF!,Data!#REF!,(IF(B30=Data!B215,Data!G215,(IF(B30=Data!#REF!,Data!#REF!,(IF(B30=Data!#REF!,Data!#REF!,(IF(B30=Data!#REF!,Data!#REF!,Data!#REF!)))))))))))))))&amp;IF(B30=Data!B282,Data!G282,(IF(B30=Data!#REF!,Data!#REF!,(IF(B30=Data!#REF!,Data!#REF!,(IF(B30=Data!#REF!,Data!#REF!,(IF(B30=Data!#REF!,Data!#REF!,(IF(B30=Data!#REF!,Data!G1022,(IF(B30=Data!#REF!,Data!#REF!,(IF(B30=Data!#REF!,Data!#REF!,Data!#REF!)))))))))))))))&amp;IF(B30=Data!#REF!,Data!#REF!,(IF(B30=Data!#REF!,Data!#REF!,(IF(B30=Data!#REF!,Data!#REF!,(IF(B30=Data!#REF!,Data!#REF!,(IF(B30=Data!#REF!,Data!#REF!,Data!#REF!)))))))))</f>
        <v>#REF!</v>
      </c>
      <c r="O30" s="746"/>
      <c r="P30" s="747"/>
      <c r="Q30" s="748" t="e">
        <f>IF(B30=Data!B206,Data!H206,(IF(B30=Data!B208,Data!H208,(IF(B30=Data!B210,Data!H210,(IF(B30=Data!#REF!,Data!#REF!,(IF(B30=Data!B215,Data!H215,(IF(B30=Data!#REF!,Data!#REF!,(IF(B30=Data!#REF!,Data!#REF!,(IF(B30=Data!#REF!,Data!#REF!,Data!#REF!)))))))))))))))&amp;IF(B30=Data!B282,Data!H282,(IF(B30=Data!#REF!,Data!#REF!,(IF(B30=Data!#REF!,Data!#REF!,(IF(B30=Data!#REF!,Data!#REF!,(IF(B30=Data!#REF!,Data!#REF!,(IF(B30=Data!#REF!,Data!H1022,(IF(B30=Data!#REF!,Data!#REF!,(IF(B30=Data!#REF!,Data!#REF!,Data!#REF!)))))))))))))))&amp;IF(B30=Data!#REF!,Data!#REF!,(IF(B30=Data!#REF!,Data!#REF!,(IF(B30=Data!#REF!,Data!#REF!,(IF(B30=Data!#REF!,Data!#REF!,(IF(B30=Data!#REF!,Data!#REF!,Data!#REF!)))))))))</f>
        <v>#REF!</v>
      </c>
      <c r="R30" s="747"/>
      <c r="S30" s="747"/>
      <c r="T30" s="748" t="e">
        <f>IF(B30=Data!B206,Data!I206,(IF(B30=Data!B208,Data!I208,(IF(B30=Data!B210,Data!I210,(IF(B30=Data!#REF!,Data!#REF!,(IF(B30=Data!B215,Data!I215,(IF(B30=Data!#REF!,Data!#REF!,(IF(B30=Data!#REF!,Data!#REF!,(IF(B30=Data!#REF!,Data!#REF!,Data!#REF!)))))))))))))))&amp;IF(B30=Data!B282,Data!I282,(IF(B30=Data!#REF!,Data!#REF!,(IF(B30=Data!#REF!,Data!#REF!,(IF(B30=Data!#REF!,Data!#REF!,(IF(B30=Data!#REF!,Data!#REF!,(IF(B30=Data!#REF!,Data!I1022,(IF(B30=Data!#REF!,Data!#REF!,(IF(B30=Data!#REF!,Data!#REF!,Data!#REF!)))))))))))))))&amp;IF(B30=Data!#REF!,Data!#REF!,(IF(B30=Data!#REF!,Data!#REF!,(IF(B30=Data!#REF!,Data!#REF!,(IF(B30=Data!#REF!,Data!#REF!,(IF(B30=Data!#REF!,Data!#REF!,Data!#REF!)))))))))</f>
        <v>#REF!</v>
      </c>
      <c r="U30" s="749"/>
      <c r="V30" s="748" t="e">
        <f>IF(B30=Data!B206,Data!J206,(IF(B30=Data!B208,Data!J208,(IF(B30=Data!B210,Data!J210,(IF(B30=Data!#REF!,Data!#REF!,(IF(B30=Data!B215,Data!J215,(IF(B30=Data!#REF!,Data!#REF!,(IF(B30=Data!#REF!,Data!#REF!,(IF(B30=Data!#REF!,Data!#REF!,Data!#REF!)))))))))))))))&amp;IF(B30=Data!B282,Data!J282,(IF(B30=Data!#REF!,Data!#REF!,(IF(B30=Data!#REF!,Data!#REF!,(IF(B30=Data!#REF!,Data!#REF!,(IF(B30=Data!#REF!,Data!#REF!,(IF(B30=Data!#REF!,Data!J1022,(IF(B30=Data!#REF!,Data!#REF!,(IF(B30=Data!#REF!,Data!#REF!,Data!#REF!)))))))))))))))&amp;IF(B30=Data!#REF!,Data!#REF!,(IF(B30=Data!#REF!,Data!#REF!,(IF(B30=Data!#REF!,Data!#REF!,(IF(B30=Data!#REF!,Data!#REF!,(IF(B30=Data!#REF!,Data!#REF!,Data!#REF!)))))))))</f>
        <v>#REF!</v>
      </c>
      <c r="W30" s="750">
        <f>IF(E30="","",VLOOKUP(B30,Data!$B$5:$J$503,9,FALSE)*E30)</f>
        <v>1.1850000000000001</v>
      </c>
    </row>
    <row r="31" spans="1:23" s="751" customFormat="1" ht="19.25" customHeight="1">
      <c r="A31" s="752">
        <v>13</v>
      </c>
      <c r="B31" s="753" t="s">
        <v>487</v>
      </c>
      <c r="C31" s="738" t="str">
        <f>IF(E31="","",VLOOKUP(B31,Data!$B$5:$N$503,13,FALSE))</f>
        <v>Ymh</v>
      </c>
      <c r="D31" s="495" t="str">
        <f>IF(E31="","",VLOOKUP(B31,Data!$B$5:$L$503,2,FALSE))</f>
        <v>ZH66310</v>
      </c>
      <c r="E31" s="739">
        <v>12</v>
      </c>
      <c r="F31" s="740"/>
      <c r="G31" s="741">
        <f>IF(E31="","",VLOOKUP(B31,Data!$B$5:$L$503,11,FALSE))</f>
        <v>1933.89</v>
      </c>
      <c r="H31" s="742">
        <f t="shared" si="1"/>
        <v>23206.68</v>
      </c>
      <c r="I31" s="743" t="str">
        <f>IF(E31="","",VLOOKUP(B31,Data!$B$5:$D$503,3,FALSE))</f>
        <v>C/T</v>
      </c>
      <c r="J31" s="743" t="str">
        <f>IF(E31="","",VLOOKUP(B31,Data!$B$5:$M$503,12,FALSE))</f>
        <v>Indonesia</v>
      </c>
      <c r="K31" s="744">
        <v>5114666</v>
      </c>
      <c r="L31" s="741">
        <f>IF(E31="","",VLOOKUP(B31,Data!$B$5:$E$503,4,FALSE)*E31)</f>
        <v>2580</v>
      </c>
      <c r="M31" s="741">
        <f>IF(E31="","",VLOOKUP(B31,Data!$B$5:$F$503,5,FALSE)*E31)</f>
        <v>2328</v>
      </c>
      <c r="N31" s="745" t="e">
        <f>IF(B31=Data!B207,Data!G207,(IF(B31=Data!B209,Data!G209,(IF(B31=Data!B211,Data!G211,(IF(B31=Data!#REF!,Data!#REF!,(IF(B31=Data!B216,Data!G216,(IF(B31=Data!#REF!,Data!#REF!,(IF(B31=Data!#REF!,Data!#REF!,(IF(B31=Data!#REF!,Data!#REF!,Data!#REF!)))))))))))))))&amp;IF(B31=Data!B283,Data!G283,(IF(B31=Data!#REF!,Data!#REF!,(IF(B31=Data!#REF!,Data!#REF!,(IF(B31=Data!#REF!,Data!#REF!,(IF(B31=Data!#REF!,Data!#REF!,(IF(B31=Data!#REF!,Data!G1023,(IF(B31=Data!#REF!,Data!#REF!,(IF(B31=Data!#REF!,Data!#REF!,Data!#REF!)))))))))))))))&amp;IF(B31=Data!#REF!,Data!#REF!,(IF(B31=Data!#REF!,Data!#REF!,(IF(B31=Data!#REF!,Data!#REF!,(IF(B31=Data!#REF!,Data!#REF!,(IF(B31=Data!#REF!,Data!#REF!,Data!#REF!)))))))))</f>
        <v>#REF!</v>
      </c>
      <c r="O31" s="746"/>
      <c r="P31" s="747"/>
      <c r="Q31" s="748" t="e">
        <f>IF(B31=Data!B207,Data!H207,(IF(B31=Data!B209,Data!H209,(IF(B31=Data!B211,Data!H211,(IF(B31=Data!#REF!,Data!#REF!,(IF(B31=Data!B216,Data!H216,(IF(B31=Data!#REF!,Data!#REF!,(IF(B31=Data!#REF!,Data!#REF!,(IF(B31=Data!#REF!,Data!#REF!,Data!#REF!)))))))))))))))&amp;IF(B31=Data!B283,Data!H283,(IF(B31=Data!#REF!,Data!#REF!,(IF(B31=Data!#REF!,Data!#REF!,(IF(B31=Data!#REF!,Data!#REF!,(IF(B31=Data!#REF!,Data!#REF!,(IF(B31=Data!#REF!,Data!H1023,(IF(B31=Data!#REF!,Data!#REF!,(IF(B31=Data!#REF!,Data!#REF!,Data!#REF!)))))))))))))))&amp;IF(B31=Data!#REF!,Data!#REF!,(IF(B31=Data!#REF!,Data!#REF!,(IF(B31=Data!#REF!,Data!#REF!,(IF(B31=Data!#REF!,Data!#REF!,(IF(B31=Data!#REF!,Data!#REF!,Data!#REF!)))))))))</f>
        <v>#REF!</v>
      </c>
      <c r="R31" s="747"/>
      <c r="S31" s="747"/>
      <c r="T31" s="748" t="e">
        <f>IF(B31=Data!B207,Data!I207,(IF(B31=Data!B209,Data!I209,(IF(B31=Data!B211,Data!I211,(IF(B31=Data!#REF!,Data!#REF!,(IF(B31=Data!B216,Data!I216,(IF(B31=Data!#REF!,Data!#REF!,(IF(B31=Data!#REF!,Data!#REF!,(IF(B31=Data!#REF!,Data!#REF!,Data!#REF!)))))))))))))))&amp;IF(B31=Data!B283,Data!I283,(IF(B31=Data!#REF!,Data!#REF!,(IF(B31=Data!#REF!,Data!#REF!,(IF(B31=Data!#REF!,Data!#REF!,(IF(B31=Data!#REF!,Data!#REF!,(IF(B31=Data!#REF!,Data!I1023,(IF(B31=Data!#REF!,Data!#REF!,(IF(B31=Data!#REF!,Data!#REF!,Data!#REF!)))))))))))))))&amp;IF(B31=Data!#REF!,Data!#REF!,(IF(B31=Data!#REF!,Data!#REF!,(IF(B31=Data!#REF!,Data!#REF!,(IF(B31=Data!#REF!,Data!#REF!,(IF(B31=Data!#REF!,Data!#REF!,Data!#REF!)))))))))</f>
        <v>#REF!</v>
      </c>
      <c r="U31" s="749"/>
      <c r="V31" s="748" t="e">
        <f>IF(B31=Data!B207,Data!J207,(IF(B31=Data!B209,Data!J209,(IF(B31=Data!B211,Data!J211,(IF(B31=Data!#REF!,Data!#REF!,(IF(B31=Data!B216,Data!J216,(IF(B31=Data!#REF!,Data!#REF!,(IF(B31=Data!#REF!,Data!#REF!,(IF(B31=Data!#REF!,Data!#REF!,Data!#REF!)))))))))))))))&amp;IF(B31=Data!B283,Data!J283,(IF(B31=Data!#REF!,Data!#REF!,(IF(B31=Data!#REF!,Data!#REF!,(IF(B31=Data!#REF!,Data!#REF!,(IF(B31=Data!#REF!,Data!#REF!,(IF(B31=Data!#REF!,Data!J1023,(IF(B31=Data!#REF!,Data!#REF!,(IF(B31=Data!#REF!,Data!#REF!,Data!#REF!)))))))))))))))&amp;IF(B31=Data!#REF!,Data!#REF!,(IF(B31=Data!#REF!,Data!#REF!,(IF(B31=Data!#REF!,Data!#REF!,(IF(B31=Data!#REF!,Data!#REF!,(IF(B31=Data!#REF!,Data!#REF!,Data!#REF!)))))))))</f>
        <v>#REF!</v>
      </c>
      <c r="W31" s="750">
        <f>IF(E31="","",VLOOKUP(B31,Data!$B$5:$J$503,9,FALSE)*E31)</f>
        <v>14.22</v>
      </c>
    </row>
    <row r="32" spans="1:23" s="751" customFormat="1" ht="19.25" customHeight="1">
      <c r="A32" s="752"/>
      <c r="B32" s="757"/>
      <c r="C32" s="758" t="str">
        <f>IF(E32="","",VLOOKUP(B32,Data!$B$5:$N$503,13,FALSE))</f>
        <v/>
      </c>
      <c r="D32" s="759" t="str">
        <f>IF(E32="","",VLOOKUP(B32,Data!$B$5:$L$503,2,FALSE))</f>
        <v/>
      </c>
      <c r="E32" s="739"/>
      <c r="F32" s="760"/>
      <c r="G32" s="741" t="str">
        <f>IF(E32="","",VLOOKUP(B32,Data!$B$5:$L$503,11,FALSE))</f>
        <v/>
      </c>
      <c r="H32" s="742" t="str">
        <f t="shared" si="0"/>
        <v>-</v>
      </c>
      <c r="I32" s="743" t="str">
        <f>IF(E32="","",VLOOKUP(B32,Data!$B$5:$D$503,3,FALSE))</f>
        <v/>
      </c>
      <c r="J32" s="743" t="str">
        <f>IF(E32="","",VLOOKUP(B32,Data!$B$5:$M$503,12,FALSE))</f>
        <v/>
      </c>
      <c r="K32" s="744"/>
      <c r="L32" s="741" t="str">
        <f>IF(E32="","",VLOOKUP(B32,Data!$B$5:$E$503,4,FALSE)*E32)</f>
        <v/>
      </c>
      <c r="M32" s="741" t="str">
        <f>IF(E32="","",VLOOKUP(B32,Data!$B$5:$F$503,5,FALSE)*E32)</f>
        <v/>
      </c>
      <c r="N32" s="745" t="e">
        <f>IF(B32=Data!B219,Data!G219,(IF(B32=Data!B221,Data!G221,(IF(B32=Data!B223,Data!G223,(IF(B32=Data!#REF!,Data!#REF!,(IF(B32=Data!B228,Data!G228,(IF(B32=Data!#REF!,Data!#REF!,(IF(B32=Data!#REF!,Data!#REF!,(IF(B32=Data!#REF!,Data!#REF!,Data!#REF!)))))))))))))))&amp;IF(B32=Data!B295,Data!G295,(IF(B32=Data!#REF!,Data!#REF!,(IF(B32=Data!#REF!,Data!#REF!,(IF(B32=Data!#REF!,Data!#REF!,(IF(B32=Data!#REF!,Data!#REF!,(IF(B32=Data!#REF!,Data!G1035,(IF(B32=Data!#REF!,Data!#REF!,(IF(B32=Data!#REF!,Data!#REF!,Data!#REF!)))))))))))))))&amp;IF(B32=Data!#REF!,Data!#REF!,(IF(B32=Data!#REF!,Data!#REF!,(IF(B32=Data!#REF!,Data!#REF!,(IF(B32=Data!#REF!,Data!#REF!,(IF(B32=Data!#REF!,Data!#REF!,Data!#REF!)))))))))</f>
        <v>#REF!</v>
      </c>
      <c r="O32" s="746"/>
      <c r="P32" s="747"/>
      <c r="Q32" s="748" t="e">
        <f>IF(B32=Data!B219,Data!H219,(IF(B32=Data!B221,Data!H221,(IF(B32=Data!B223,Data!H223,(IF(B32=Data!#REF!,Data!#REF!,(IF(B32=Data!B228,Data!H228,(IF(B32=Data!#REF!,Data!#REF!,(IF(B32=Data!#REF!,Data!#REF!,(IF(B32=Data!#REF!,Data!#REF!,Data!#REF!)))))))))))))))&amp;IF(B32=Data!B295,Data!H295,(IF(B32=Data!#REF!,Data!#REF!,(IF(B32=Data!#REF!,Data!#REF!,(IF(B32=Data!#REF!,Data!#REF!,(IF(B32=Data!#REF!,Data!#REF!,(IF(B32=Data!#REF!,Data!H1035,(IF(B32=Data!#REF!,Data!#REF!,(IF(B32=Data!#REF!,Data!#REF!,Data!#REF!)))))))))))))))&amp;IF(B32=Data!#REF!,Data!#REF!,(IF(B32=Data!#REF!,Data!#REF!,(IF(B32=Data!#REF!,Data!#REF!,(IF(B32=Data!#REF!,Data!#REF!,(IF(B32=Data!#REF!,Data!#REF!,Data!#REF!)))))))))</f>
        <v>#REF!</v>
      </c>
      <c r="R32" s="747"/>
      <c r="S32" s="747"/>
      <c r="T32" s="748" t="e">
        <f>IF(B32=Data!B219,Data!I219,(IF(B32=Data!B221,Data!I221,(IF(B32=Data!B223,Data!I223,(IF(B32=Data!#REF!,Data!#REF!,(IF(B32=Data!B228,Data!I228,(IF(B32=Data!#REF!,Data!#REF!,(IF(B32=Data!#REF!,Data!#REF!,(IF(B32=Data!#REF!,Data!#REF!,Data!#REF!)))))))))))))))&amp;IF(B32=Data!B295,Data!I295,(IF(B32=Data!#REF!,Data!#REF!,(IF(B32=Data!#REF!,Data!#REF!,(IF(B32=Data!#REF!,Data!#REF!,(IF(B32=Data!#REF!,Data!#REF!,(IF(B32=Data!#REF!,Data!I1035,(IF(B32=Data!#REF!,Data!#REF!,(IF(B32=Data!#REF!,Data!#REF!,Data!#REF!)))))))))))))))&amp;IF(B32=Data!#REF!,Data!#REF!,(IF(B32=Data!#REF!,Data!#REF!,(IF(B32=Data!#REF!,Data!#REF!,(IF(B32=Data!#REF!,Data!#REF!,(IF(B32=Data!#REF!,Data!#REF!,Data!#REF!)))))))))</f>
        <v>#REF!</v>
      </c>
      <c r="U32" s="749"/>
      <c r="V32" s="748" t="e">
        <f>IF(B32=Data!B219,Data!J219,(IF(B32=Data!B221,Data!J221,(IF(B32=Data!B223,Data!J223,(IF(B32=Data!#REF!,Data!#REF!,(IF(B32=Data!B228,Data!J228,(IF(B32=Data!#REF!,Data!#REF!,(IF(B32=Data!#REF!,Data!#REF!,(IF(B32=Data!#REF!,Data!#REF!,Data!#REF!)))))))))))))))&amp;IF(B32=Data!B295,Data!J295,(IF(B32=Data!#REF!,Data!#REF!,(IF(B32=Data!#REF!,Data!#REF!,(IF(B32=Data!#REF!,Data!#REF!,(IF(B32=Data!#REF!,Data!#REF!,(IF(B32=Data!#REF!,Data!J1035,(IF(B32=Data!#REF!,Data!#REF!,(IF(B32=Data!#REF!,Data!#REF!,Data!#REF!)))))))))))))))&amp;IF(B32=Data!#REF!,Data!#REF!,(IF(B32=Data!#REF!,Data!#REF!,(IF(B32=Data!#REF!,Data!#REF!,(IF(B32=Data!#REF!,Data!#REF!,(IF(B32=Data!#REF!,Data!#REF!,Data!#REF!)))))))))</f>
        <v>#REF!</v>
      </c>
      <c r="W32" s="750" t="str">
        <f>IF(E32="","",VLOOKUP(B32,Data!$B$5:$J$503,9,FALSE)*E32)</f>
        <v/>
      </c>
    </row>
    <row r="33" spans="1:23" s="770" customFormat="1" ht="19.5" customHeight="1">
      <c r="A33" s="752"/>
      <c r="B33" s="761"/>
      <c r="C33" s="762"/>
      <c r="D33" s="763"/>
      <c r="E33" s="764">
        <f>SUM(E17:E32)</f>
        <v>77</v>
      </c>
      <c r="F33" s="765"/>
      <c r="G33" s="766"/>
      <c r="H33" s="766">
        <f>SUM(H17:H32)</f>
        <v>179735.99</v>
      </c>
      <c r="I33" s="767"/>
      <c r="J33" s="767"/>
      <c r="K33" s="767"/>
      <c r="L33" s="768">
        <f>SUM(L17:L32)</f>
        <v>16991</v>
      </c>
      <c r="M33" s="768">
        <f>SUM(M17:M32)</f>
        <v>15201</v>
      </c>
      <c r="N33" s="768" t="e">
        <f>SUM(N17:N32)</f>
        <v>#REF!</v>
      </c>
      <c r="O33" s="768" t="e">
        <f>SUM(#REF!)</f>
        <v>#REF!</v>
      </c>
      <c r="P33" s="768">
        <f>SUM(P16:P16)</f>
        <v>0</v>
      </c>
      <c r="Q33" s="768">
        <f>SUM(Q16:Q16)</f>
        <v>0</v>
      </c>
      <c r="R33" s="768" t="e">
        <f>SUM(#REF!)</f>
        <v>#REF!</v>
      </c>
      <c r="S33" s="768">
        <f>SUM(S16:S16)</f>
        <v>0</v>
      </c>
      <c r="T33" s="768">
        <f>SUM(T16:T16)</f>
        <v>0</v>
      </c>
      <c r="U33" s="768" t="e">
        <f>SUM(#REF!)</f>
        <v>#REF!</v>
      </c>
      <c r="V33" s="768">
        <f>SUM(V16:V16)</f>
        <v>0</v>
      </c>
      <c r="W33" s="769">
        <f>SUM(W17:W32)</f>
        <v>94.63900000000001</v>
      </c>
    </row>
    <row r="34" spans="1:23" ht="11.25" customHeight="1">
      <c r="A34" s="752"/>
      <c r="B34" s="771"/>
      <c r="C34" s="700"/>
      <c r="D34" s="701"/>
      <c r="E34" s="772"/>
      <c r="F34" s="699"/>
      <c r="G34" s="773" t="s">
        <v>847</v>
      </c>
      <c r="H34" s="774"/>
      <c r="I34" s="775"/>
      <c r="J34" s="775"/>
      <c r="K34" s="775"/>
      <c r="L34" s="776"/>
      <c r="M34" s="703"/>
      <c r="N34" s="701"/>
      <c r="O34" s="700"/>
      <c r="P34" s="700"/>
      <c r="Q34" s="700"/>
      <c r="R34" s="700"/>
      <c r="S34" s="700"/>
      <c r="T34" s="700"/>
      <c r="U34" s="701"/>
      <c r="V34" s="701"/>
      <c r="W34" s="705"/>
    </row>
    <row r="35" spans="1:23" ht="14">
      <c r="A35" s="777" t="s">
        <v>546</v>
      </c>
      <c r="B35" s="778" t="s">
        <v>12</v>
      </c>
      <c r="C35" s="668"/>
      <c r="D35" s="779"/>
      <c r="E35" s="654" t="s">
        <v>555</v>
      </c>
      <c r="G35" s="780" t="s">
        <v>83</v>
      </c>
      <c r="H35" s="781"/>
      <c r="I35" s="717" t="s">
        <v>84</v>
      </c>
      <c r="J35" s="782"/>
      <c r="K35" s="689" t="s">
        <v>85</v>
      </c>
      <c r="L35" s="689"/>
      <c r="M35" s="1064" t="s">
        <v>86</v>
      </c>
      <c r="N35" s="1065"/>
      <c r="O35" s="1065"/>
      <c r="P35" s="1065"/>
      <c r="Q35" s="1065"/>
      <c r="R35" s="1065"/>
      <c r="S35" s="1065"/>
      <c r="T35" s="1065"/>
      <c r="U35" s="1065"/>
      <c r="V35" s="1065"/>
      <c r="W35" s="1066"/>
    </row>
    <row r="36" spans="1:23" ht="13">
      <c r="A36" s="677" t="s">
        <v>547</v>
      </c>
      <c r="D36" s="783"/>
      <c r="E36" s="654" t="s">
        <v>88</v>
      </c>
      <c r="G36" s="1067"/>
      <c r="H36" s="1068"/>
      <c r="I36" s="677" t="s">
        <v>89</v>
      </c>
      <c r="J36" s="784"/>
      <c r="K36" s="692" t="s">
        <v>90</v>
      </c>
      <c r="L36" s="692"/>
      <c r="M36" s="687"/>
      <c r="W36" s="693"/>
    </row>
    <row r="37" spans="1:23" ht="10.5" customHeight="1">
      <c r="A37" s="677" t="s">
        <v>548</v>
      </c>
      <c r="B37" s="658"/>
      <c r="D37" s="678"/>
      <c r="G37" s="1067"/>
      <c r="H37" s="1068"/>
      <c r="I37" s="677"/>
      <c r="J37" s="784"/>
      <c r="K37" s="692" t="s">
        <v>94</v>
      </c>
      <c r="L37" s="692"/>
      <c r="M37" s="687"/>
      <c r="W37" s="693"/>
    </row>
    <row r="38" spans="1:23" ht="10.5" customHeight="1">
      <c r="A38" s="699"/>
      <c r="B38" s="700"/>
      <c r="C38" s="700"/>
      <c r="D38" s="785"/>
      <c r="E38" s="654" t="s">
        <v>95</v>
      </c>
      <c r="G38" s="1067"/>
      <c r="H38" s="1068"/>
      <c r="I38" s="677" t="s">
        <v>96</v>
      </c>
      <c r="J38" s="784"/>
      <c r="K38" s="692"/>
      <c r="L38" s="692"/>
      <c r="M38" s="687"/>
      <c r="W38" s="693"/>
    </row>
    <row r="39" spans="1:23" ht="13">
      <c r="A39" s="667" t="s">
        <v>97</v>
      </c>
      <c r="C39" s="690"/>
      <c r="D39" s="669"/>
      <c r="E39" s="654" t="s">
        <v>98</v>
      </c>
      <c r="G39" s="786" t="s">
        <v>99</v>
      </c>
      <c r="H39" s="787"/>
      <c r="I39" s="677" t="s">
        <v>89</v>
      </c>
      <c r="J39" s="784"/>
      <c r="K39" s="692" t="s">
        <v>100</v>
      </c>
      <c r="L39" s="692"/>
      <c r="M39" s="687"/>
      <c r="W39" s="693"/>
    </row>
    <row r="40" spans="1:23" ht="13">
      <c r="A40" s="677" t="s">
        <v>561</v>
      </c>
      <c r="D40" s="678"/>
      <c r="E40" s="654" t="s">
        <v>101</v>
      </c>
      <c r="G40" s="788"/>
      <c r="H40" s="789"/>
      <c r="I40" s="677" t="s">
        <v>102</v>
      </c>
      <c r="J40" s="784"/>
      <c r="K40" s="692" t="s">
        <v>549</v>
      </c>
      <c r="L40" s="692"/>
      <c r="M40" s="1057" t="s">
        <v>616</v>
      </c>
      <c r="N40" s="1058"/>
      <c r="O40" s="1058"/>
      <c r="P40" s="1058"/>
      <c r="Q40" s="1058"/>
      <c r="R40" s="1058"/>
      <c r="S40" s="1058"/>
      <c r="T40" s="1058"/>
      <c r="U40" s="1058"/>
      <c r="V40" s="1058"/>
      <c r="W40" s="1059"/>
    </row>
    <row r="41" spans="1:23">
      <c r="A41" s="699"/>
      <c r="B41" s="700"/>
      <c r="C41" s="700"/>
      <c r="D41" s="701"/>
      <c r="E41" s="790"/>
      <c r="F41" s="700"/>
      <c r="G41" s="1053" t="s">
        <v>975</v>
      </c>
      <c r="H41" s="1054"/>
      <c r="I41" s="1053" t="s">
        <v>976</v>
      </c>
      <c r="J41" s="1054"/>
      <c r="K41" s="704" t="s">
        <v>105</v>
      </c>
      <c r="L41" s="704"/>
      <c r="M41" s="1060" t="s">
        <v>106</v>
      </c>
      <c r="N41" s="1061"/>
      <c r="O41" s="1061"/>
      <c r="P41" s="1061"/>
      <c r="Q41" s="1061"/>
      <c r="R41" s="1061"/>
      <c r="S41" s="1061"/>
      <c r="T41" s="1061"/>
      <c r="U41" s="1061"/>
      <c r="V41" s="1061"/>
      <c r="W41" s="1062"/>
    </row>
    <row r="42" spans="1:23">
      <c r="G42" s="655" t="s">
        <v>667</v>
      </c>
      <c r="K42" s="692"/>
      <c r="L42" s="692"/>
      <c r="M42" s="696"/>
      <c r="N42" s="696"/>
      <c r="O42" s="696"/>
      <c r="P42" s="696"/>
      <c r="Q42" s="696"/>
      <c r="R42" s="696"/>
      <c r="S42" s="696"/>
      <c r="T42" s="696"/>
      <c r="U42" s="696"/>
      <c r="V42" s="696"/>
      <c r="W42" s="791"/>
    </row>
    <row r="43" spans="1:23">
      <c r="G43" s="792"/>
      <c r="H43" s="792"/>
      <c r="I43" s="793"/>
      <c r="J43" s="792"/>
      <c r="K43" s="692"/>
      <c r="L43" s="692"/>
      <c r="M43" s="696"/>
      <c r="N43" s="696"/>
      <c r="O43" s="696"/>
      <c r="P43" s="696"/>
      <c r="Q43" s="696"/>
      <c r="R43" s="696"/>
      <c r="S43" s="696"/>
      <c r="T43" s="696"/>
      <c r="U43" s="696"/>
      <c r="V43" s="696"/>
      <c r="W43" s="791"/>
    </row>
    <row r="44" spans="1:23" ht="7.5" customHeight="1"/>
    <row r="45" spans="1:23" ht="13.5" customHeight="1"/>
    <row r="46" spans="1:23" ht="13.5" customHeight="1"/>
    <row r="47" spans="1:23" s="770" customFormat="1" ht="18" customHeight="1">
      <c r="A47" s="794" t="s">
        <v>964</v>
      </c>
      <c r="B47" s="795"/>
      <c r="C47" s="794" t="s">
        <v>622</v>
      </c>
      <c r="F47" s="796"/>
      <c r="G47" s="794" t="s">
        <v>958</v>
      </c>
      <c r="H47" s="795"/>
      <c r="I47" s="794" t="s">
        <v>969</v>
      </c>
      <c r="K47" s="796"/>
      <c r="L47" s="796"/>
      <c r="V47" s="797"/>
    </row>
    <row r="48" spans="1:23" s="770" customFormat="1" ht="18" customHeight="1">
      <c r="A48" s="794" t="s">
        <v>965</v>
      </c>
      <c r="B48" s="795"/>
      <c r="C48" s="794" t="s">
        <v>969</v>
      </c>
      <c r="F48" s="796"/>
      <c r="G48" s="798" t="s">
        <v>959</v>
      </c>
      <c r="H48" s="494"/>
      <c r="I48" s="798" t="s">
        <v>969</v>
      </c>
      <c r="J48" s="799"/>
      <c r="K48" s="496"/>
      <c r="L48" s="796"/>
      <c r="V48" s="797"/>
    </row>
    <row r="49" spans="1:23" s="770" customFormat="1" ht="18" customHeight="1">
      <c r="A49" s="794" t="s">
        <v>966</v>
      </c>
      <c r="B49" s="795"/>
      <c r="C49" s="794" t="s">
        <v>969</v>
      </c>
      <c r="F49" s="796"/>
      <c r="G49" s="794" t="s">
        <v>960</v>
      </c>
      <c r="H49" s="795"/>
      <c r="I49" s="794" t="s">
        <v>622</v>
      </c>
      <c r="K49" s="796"/>
      <c r="L49" s="796"/>
      <c r="V49" s="797"/>
    </row>
    <row r="50" spans="1:23" s="770" customFormat="1" ht="18" customHeight="1">
      <c r="A50" s="794" t="s">
        <v>967</v>
      </c>
      <c r="B50" s="795"/>
      <c r="C50" s="794" t="s">
        <v>622</v>
      </c>
      <c r="F50" s="796"/>
      <c r="G50" s="794" t="s">
        <v>961</v>
      </c>
      <c r="H50" s="795"/>
      <c r="I50" s="794" t="s">
        <v>622</v>
      </c>
      <c r="K50" s="796"/>
      <c r="L50" s="796"/>
      <c r="V50" s="797"/>
    </row>
    <row r="51" spans="1:23" s="770" customFormat="1" ht="18" customHeight="1">
      <c r="A51" s="794" t="s">
        <v>968</v>
      </c>
      <c r="B51" s="795"/>
      <c r="C51" s="794" t="s">
        <v>622</v>
      </c>
      <c r="F51" s="796"/>
      <c r="G51" s="794" t="s">
        <v>963</v>
      </c>
      <c r="H51" s="795"/>
      <c r="I51" s="794" t="s">
        <v>622</v>
      </c>
      <c r="K51" s="796"/>
      <c r="L51" s="796"/>
      <c r="V51" s="797"/>
    </row>
    <row r="52" spans="1:23" ht="20">
      <c r="E52" s="653"/>
      <c r="F52" s="655"/>
      <c r="G52" s="794" t="s">
        <v>962</v>
      </c>
      <c r="H52" s="795"/>
      <c r="I52" s="794" t="s">
        <v>622</v>
      </c>
      <c r="K52" s="655"/>
      <c r="M52" s="653"/>
      <c r="V52" s="656"/>
      <c r="W52" s="653"/>
    </row>
    <row r="53" spans="1:23" ht="17.5">
      <c r="A53" s="800"/>
      <c r="E53" s="653"/>
      <c r="G53" s="801"/>
      <c r="H53" s="801"/>
    </row>
    <row r="58" spans="1:23" ht="14">
      <c r="A58" s="802"/>
      <c r="C58" s="803"/>
      <c r="D58" s="803"/>
      <c r="E58" s="804"/>
    </row>
    <row r="59" spans="1:23" ht="14">
      <c r="A59" s="805"/>
      <c r="C59" s="803"/>
      <c r="D59" s="806"/>
      <c r="E59" s="804"/>
    </row>
    <row r="60" spans="1:23" ht="14">
      <c r="A60" s="805"/>
      <c r="B60" s="807"/>
      <c r="C60" s="803"/>
      <c r="D60" s="803"/>
      <c r="E60" s="804"/>
    </row>
    <row r="61" spans="1:23" ht="14">
      <c r="A61" s="805"/>
      <c r="B61" s="808" t="s">
        <v>354</v>
      </c>
      <c r="C61" s="803"/>
      <c r="D61" s="803"/>
      <c r="E61" s="804"/>
    </row>
    <row r="62" spans="1:23" ht="15.5">
      <c r="A62" s="805"/>
      <c r="B62" s="809" t="s">
        <v>249</v>
      </c>
      <c r="C62" s="803"/>
      <c r="D62" s="803"/>
      <c r="E62" s="804"/>
    </row>
    <row r="63" spans="1:23" ht="14">
      <c r="A63" s="805"/>
      <c r="B63" s="810" t="s">
        <v>250</v>
      </c>
      <c r="C63" s="803"/>
      <c r="D63" s="803"/>
      <c r="E63" s="804"/>
    </row>
    <row r="64" spans="1:23" ht="15.5">
      <c r="A64" s="811"/>
      <c r="B64" s="809" t="s">
        <v>251</v>
      </c>
      <c r="C64" s="803"/>
      <c r="D64" s="803"/>
      <c r="E64" s="804"/>
    </row>
    <row r="65" spans="1:5" ht="15.5">
      <c r="A65" s="805"/>
      <c r="B65" s="809" t="s">
        <v>252</v>
      </c>
      <c r="C65" s="803"/>
      <c r="D65" s="803"/>
      <c r="E65" s="804"/>
    </row>
    <row r="66" spans="1:5" ht="14">
      <c r="A66" s="811"/>
      <c r="B66" s="808" t="s">
        <v>253</v>
      </c>
      <c r="C66" s="803"/>
      <c r="D66" s="803"/>
      <c r="E66" s="804"/>
    </row>
    <row r="67" spans="1:5" ht="14">
      <c r="A67" s="811"/>
      <c r="B67" s="808" t="s">
        <v>357</v>
      </c>
      <c r="C67" s="803"/>
      <c r="D67" s="803"/>
      <c r="E67" s="804"/>
    </row>
    <row r="68" spans="1:5" ht="14">
      <c r="A68" s="805"/>
      <c r="B68" s="808" t="s">
        <v>358</v>
      </c>
      <c r="C68" s="803"/>
      <c r="D68" s="803"/>
      <c r="E68" s="804"/>
    </row>
    <row r="69" spans="1:5" ht="14">
      <c r="A69" s="805"/>
      <c r="B69" s="808" t="s">
        <v>288</v>
      </c>
      <c r="C69" s="803"/>
      <c r="D69" s="803"/>
      <c r="E69" s="804"/>
    </row>
    <row r="70" spans="1:5" ht="14">
      <c r="A70" s="805"/>
      <c r="B70" s="808" t="s">
        <v>292</v>
      </c>
      <c r="C70" s="803"/>
      <c r="D70" s="803"/>
      <c r="E70" s="804"/>
    </row>
    <row r="71" spans="1:5" ht="15.5">
      <c r="A71" s="805"/>
      <c r="B71" s="809" t="s">
        <v>423</v>
      </c>
      <c r="C71" s="803"/>
      <c r="D71" s="803"/>
      <c r="E71" s="804"/>
    </row>
    <row r="72" spans="1:5" ht="14">
      <c r="A72" s="805"/>
      <c r="B72" s="808" t="s">
        <v>424</v>
      </c>
      <c r="C72" s="803"/>
      <c r="D72" s="803"/>
      <c r="E72" s="804"/>
    </row>
    <row r="73" spans="1:5" ht="14">
      <c r="A73" s="805"/>
      <c r="B73" s="808" t="s">
        <v>279</v>
      </c>
      <c r="C73" s="803"/>
      <c r="D73" s="806"/>
      <c r="E73" s="804"/>
    </row>
    <row r="74" spans="1:5" ht="14">
      <c r="A74" s="805"/>
      <c r="B74" s="808" t="s">
        <v>281</v>
      </c>
      <c r="C74" s="803"/>
      <c r="D74" s="803"/>
      <c r="E74" s="804"/>
    </row>
    <row r="75" spans="1:5" ht="14">
      <c r="A75" s="805"/>
      <c r="B75" s="808" t="s">
        <v>287</v>
      </c>
      <c r="C75" s="803"/>
      <c r="D75" s="806"/>
      <c r="E75" s="804"/>
    </row>
    <row r="76" spans="1:5" ht="15.5">
      <c r="A76" s="805"/>
      <c r="B76" s="809" t="s">
        <v>420</v>
      </c>
      <c r="C76" s="803"/>
      <c r="D76" s="806"/>
      <c r="E76" s="804"/>
    </row>
    <row r="77" spans="1:5" ht="14">
      <c r="A77" s="812"/>
      <c r="B77" s="808" t="s">
        <v>421</v>
      </c>
      <c r="C77" s="734"/>
      <c r="D77" s="733"/>
      <c r="E77" s="730"/>
    </row>
    <row r="78" spans="1:5" ht="14">
      <c r="A78" s="727"/>
      <c r="B78" s="808" t="s">
        <v>422</v>
      </c>
      <c r="C78" s="734"/>
      <c r="D78" s="733"/>
      <c r="E78" s="813">
        <f>SUM(E57:E76)</f>
        <v>0</v>
      </c>
    </row>
    <row r="79" spans="1:5" ht="14">
      <c r="B79" s="808" t="s">
        <v>417</v>
      </c>
    </row>
    <row r="80" spans="1:5" ht="14">
      <c r="B80" s="808" t="s">
        <v>397</v>
      </c>
    </row>
  </sheetData>
  <mergeCells count="10">
    <mergeCell ref="M40:W40"/>
    <mergeCell ref="G41:H41"/>
    <mergeCell ref="I41:J41"/>
    <mergeCell ref="M41:W41"/>
    <mergeCell ref="O1:S1"/>
    <mergeCell ref="P2:W2"/>
    <mergeCell ref="M35:W35"/>
    <mergeCell ref="G36:H36"/>
    <mergeCell ref="G37:H37"/>
    <mergeCell ref="G38:H38"/>
  </mergeCells>
  <printOptions horizontalCentered="1"/>
  <pageMargins left="0.19685039370078741" right="0.19685039370078741" top="0" bottom="0.17" header="0.31496062992125984" footer="0.17"/>
  <pageSetup paperSize="9" scale="74" firstPageNumber="4294963191" fitToHeight="2" orientation="landscape" horizontalDpi="4294967295" verticalDpi="4294967295" r:id="rId1"/>
  <headerFooter alignWithMargins="0"/>
  <rowBreaks count="1" manualBreakCount="1">
    <brk id="41" max="22"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pageSetUpPr fitToPage="1"/>
  </sheetPr>
  <dimension ref="A1:W75"/>
  <sheetViews>
    <sheetView zoomScale="70" zoomScaleNormal="70" zoomScaleSheetLayoutView="70" workbookViewId="0">
      <selection activeCell="G35" sqref="G35"/>
    </sheetView>
  </sheetViews>
  <sheetFormatPr defaultColWidth="9.1796875" defaultRowHeight="12.5"/>
  <cols>
    <col min="1" max="1" width="4.453125" style="498" customWidth="1"/>
    <col min="2" max="2" width="30.1796875" style="498" customWidth="1"/>
    <col min="3" max="3" width="6.453125" style="498" customWidth="1"/>
    <col min="4" max="4" width="13.453125" style="498" customWidth="1"/>
    <col min="5" max="5" width="10.453125" style="499" customWidth="1"/>
    <col min="6" max="6" width="13.08984375" style="498" customWidth="1"/>
    <col min="7" max="7" width="14.81640625" style="500" customWidth="1"/>
    <col min="8" max="8" width="17" style="500" customWidth="1"/>
    <col min="9" max="9" width="6.1796875" style="498" customWidth="1"/>
    <col min="10" max="10" width="14.1796875" style="498" customWidth="1"/>
    <col min="11" max="11" width="11.1796875" style="498" customWidth="1"/>
    <col min="12" max="13" width="15.1796875" style="500" customWidth="1"/>
    <col min="14" max="14" width="0.453125" style="498" hidden="1" customWidth="1"/>
    <col min="15" max="15" width="3.1796875" style="498" customWidth="1"/>
    <col min="16" max="16" width="2.54296875" style="498" customWidth="1"/>
    <col min="17" max="17" width="4.81640625" style="498" hidden="1" customWidth="1"/>
    <col min="18" max="18" width="2" style="498" customWidth="1"/>
    <col min="19" max="19" width="2.54296875" style="498" customWidth="1"/>
    <col min="20" max="20" width="5.81640625" style="498" hidden="1" customWidth="1"/>
    <col min="21" max="21" width="1" style="498" customWidth="1"/>
    <col min="22" max="22" width="9.1796875" style="498" hidden="1" customWidth="1"/>
    <col min="23" max="23" width="13.1796875" style="501" customWidth="1"/>
    <col min="24" max="24" width="1.81640625" style="498" customWidth="1"/>
    <col min="25" max="16384" width="9.1796875" style="49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49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522"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522" t="s">
        <v>557</v>
      </c>
      <c r="D8" s="523"/>
      <c r="E8" s="531"/>
      <c r="G8" s="532"/>
      <c r="H8" s="533"/>
      <c r="I8" s="522"/>
      <c r="K8" s="514"/>
      <c r="L8" s="532"/>
      <c r="M8" s="534"/>
      <c r="O8" s="514"/>
      <c r="U8" s="535"/>
      <c r="V8" s="535"/>
      <c r="W8" s="536"/>
    </row>
    <row r="9" spans="1:23">
      <c r="A9" s="522" t="s">
        <v>558</v>
      </c>
      <c r="D9" s="523"/>
      <c r="E9" s="531" t="s">
        <v>54</v>
      </c>
      <c r="G9" s="532" t="s">
        <v>55</v>
      </c>
      <c r="H9" s="533"/>
      <c r="I9" s="522" t="s">
        <v>56</v>
      </c>
      <c r="K9" s="523"/>
      <c r="L9" s="532" t="s">
        <v>57</v>
      </c>
      <c r="M9" s="537"/>
      <c r="O9" s="523"/>
      <c r="P9" s="498" t="s">
        <v>58</v>
      </c>
      <c r="W9" s="538"/>
    </row>
    <row r="10" spans="1:23" ht="13">
      <c r="A10" s="522" t="s">
        <v>559</v>
      </c>
      <c r="D10" s="539" t="s">
        <v>560</v>
      </c>
      <c r="E10" s="531" t="s">
        <v>59</v>
      </c>
      <c r="G10" s="532"/>
      <c r="H10" s="533"/>
      <c r="I10" s="540"/>
      <c r="J10" s="541"/>
      <c r="K10" s="542"/>
      <c r="L10" s="532"/>
      <c r="M10" s="537"/>
      <c r="O10" s="523"/>
      <c r="W10" s="538"/>
    </row>
    <row r="11" spans="1:23" ht="13">
      <c r="A11" s="522" t="s">
        <v>551</v>
      </c>
      <c r="D11" s="523"/>
      <c r="E11" s="515"/>
      <c r="F11" s="543"/>
      <c r="G11" s="532" t="s">
        <v>60</v>
      </c>
      <c r="H11" s="533"/>
      <c r="I11" s="522" t="s">
        <v>61</v>
      </c>
      <c r="K11" s="523"/>
      <c r="L11" s="532" t="s">
        <v>523</v>
      </c>
      <c r="M11" s="537"/>
      <c r="O11" s="523"/>
      <c r="P11" s="498" t="s">
        <v>63</v>
      </c>
      <c r="W11" s="538"/>
    </row>
    <row r="12" spans="1:23">
      <c r="A12" s="544" t="s">
        <v>64</v>
      </c>
      <c r="D12" s="523"/>
      <c r="E12" s="531" t="s">
        <v>65</v>
      </c>
      <c r="G12" s="532"/>
      <c r="H12" s="533"/>
      <c r="I12" s="522"/>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972</v>
      </c>
      <c r="C17" s="583" t="str">
        <f>IF(E17="","",VLOOKUP(B17,Data!$B$5:$N$503,13,FALSE))</f>
        <v/>
      </c>
      <c r="D17" s="584" t="str">
        <f>IF(E17="","",VLOOKUP(B17,Data!$B$5:$L$503,2,FALSE))</f>
        <v/>
      </c>
      <c r="E17" s="585"/>
      <c r="F17" s="586"/>
      <c r="G17" s="587" t="str">
        <f>IF(E17="","",VLOOKUP(B17,Data!$B$5:$L$503,11,FALSE))</f>
        <v/>
      </c>
      <c r="H17" s="588" t="str">
        <f t="shared" ref="H17:H2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226,Data!G226,(IF(B17=Data!B228,Data!G228,(IF(B17=Data!B230,Data!G230,(IF(B17=Data!#REF!,Data!#REF!,(IF(B17=Data!B235,Data!G235,(IF(B17=Data!#REF!,Data!#REF!,(IF(B17=Data!#REF!,Data!#REF!,(IF(B17=Data!#REF!,Data!#REF!,Data!#REF!)))))))))))))))&amp;IF(B17=Data!B302,Data!G302,(IF(B17=Data!#REF!,Data!#REF!,(IF(B17=Data!#REF!,Data!#REF!,(IF(B17=Data!#REF!,Data!#REF!,(IF(B17=Data!#REF!,Data!#REF!,(IF(B17=Data!#REF!,Data!G1042,(IF(B17=Data!#REF!,Data!#REF!,(IF(B17=Data!#REF!,Data!#REF!,Data!#REF!)))))))))))))))&amp;IF(B17=Data!#REF!,Data!#REF!,(IF(B17=Data!#REF!,Data!#REF!,(IF(B17=Data!#REF!,Data!#REF!,(IF(B17=Data!#REF!,Data!#REF!,(IF(B17=Data!#REF!,Data!#REF!,Data!#REF!)))))))))</f>
        <v>#REF!</v>
      </c>
      <c r="O17" s="592"/>
      <c r="P17" s="593"/>
      <c r="Q17" s="594" t="e">
        <f>IF(B17=Data!B226,Data!H226,(IF(B17=Data!B228,Data!H228,(IF(B17=Data!B230,Data!H230,(IF(B17=Data!#REF!,Data!#REF!,(IF(B17=Data!B235,Data!H235,(IF(B17=Data!#REF!,Data!#REF!,(IF(B17=Data!#REF!,Data!#REF!,(IF(B17=Data!#REF!,Data!#REF!,Data!#REF!)))))))))))))))&amp;IF(B17=Data!B302,Data!H302,(IF(B17=Data!#REF!,Data!#REF!,(IF(B17=Data!#REF!,Data!#REF!,(IF(B17=Data!#REF!,Data!#REF!,(IF(B17=Data!#REF!,Data!#REF!,(IF(B17=Data!#REF!,Data!H1042,(IF(B17=Data!#REF!,Data!#REF!,(IF(B17=Data!#REF!,Data!#REF!,Data!#REF!)))))))))))))))&amp;IF(B17=Data!#REF!,Data!#REF!,(IF(B17=Data!#REF!,Data!#REF!,(IF(B17=Data!#REF!,Data!#REF!,(IF(B17=Data!#REF!,Data!#REF!,(IF(B17=Data!#REF!,Data!#REF!,Data!#REF!)))))))))</f>
        <v>#REF!</v>
      </c>
      <c r="R17" s="593"/>
      <c r="S17" s="593"/>
      <c r="T17" s="594" t="e">
        <f>IF(B17=Data!B226,Data!I226,(IF(B17=Data!B228,Data!I228,(IF(B17=Data!B230,Data!I230,(IF(B17=Data!#REF!,Data!#REF!,(IF(B17=Data!B235,Data!I235,(IF(B17=Data!#REF!,Data!#REF!,(IF(B17=Data!#REF!,Data!#REF!,(IF(B17=Data!#REF!,Data!#REF!,Data!#REF!)))))))))))))))&amp;IF(B17=Data!B302,Data!I302,(IF(B17=Data!#REF!,Data!#REF!,(IF(B17=Data!#REF!,Data!#REF!,(IF(B17=Data!#REF!,Data!#REF!,(IF(B17=Data!#REF!,Data!#REF!,(IF(B17=Data!#REF!,Data!I1042,(IF(B17=Data!#REF!,Data!#REF!,(IF(B17=Data!#REF!,Data!#REF!,Data!#REF!)))))))))))))))&amp;IF(B17=Data!#REF!,Data!#REF!,(IF(B17=Data!#REF!,Data!#REF!,(IF(B17=Data!#REF!,Data!#REF!,(IF(B17=Data!#REF!,Data!#REF!,(IF(B17=Data!#REF!,Data!#REF!,Data!#REF!)))))))))</f>
        <v>#REF!</v>
      </c>
      <c r="U17" s="595"/>
      <c r="V17" s="594" t="e">
        <f>IF(B17=Data!B226,Data!J226,(IF(B17=Data!B228,Data!J228,(IF(B17=Data!B230,Data!J230,(IF(B17=Data!#REF!,Data!#REF!,(IF(B17=Data!B235,Data!J235,(IF(B17=Data!#REF!,Data!#REF!,(IF(B17=Data!#REF!,Data!#REF!,(IF(B17=Data!#REF!,Data!#REF!,Data!#REF!)))))))))))))))&amp;IF(B17=Data!B302,Data!J302,(IF(B17=Data!#REF!,Data!#REF!,(IF(B17=Data!#REF!,Data!#REF!,(IF(B17=Data!#REF!,Data!#REF!,(IF(B17=Data!#REF!,Data!#REF!,(IF(B17=Data!#REF!,Data!J1042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487</v>
      </c>
      <c r="C18" s="583" t="str">
        <f>IF(E18="","",VLOOKUP(B18,Data!$B$5:$N$503,13,FALSE))</f>
        <v>Ymh</v>
      </c>
      <c r="D18" s="584" t="str">
        <f>IF(E18="","",VLOOKUP(B18,Data!$B$5:$L$503,2,FALSE))</f>
        <v>ZH66310</v>
      </c>
      <c r="E18" s="585">
        <v>19</v>
      </c>
      <c r="F18" s="600" t="s">
        <v>545</v>
      </c>
      <c r="G18" s="587">
        <f>IF(E18="","",VLOOKUP(B18,Data!$B$5:$L$503,11,FALSE))</f>
        <v>1933.89</v>
      </c>
      <c r="H18" s="588">
        <f t="shared" si="0"/>
        <v>36743.910000000003</v>
      </c>
      <c r="I18" s="589" t="str">
        <f>IF(E18="","",VLOOKUP(B18,Data!$B$5:$D$503,3,FALSE))</f>
        <v>C/T</v>
      </c>
      <c r="J18" s="589" t="str">
        <f>IF(E18="","",VLOOKUP(B18,Data!$B$5:$M$503,12,FALSE))</f>
        <v>Indonesia</v>
      </c>
      <c r="K18" s="590">
        <v>5114666</v>
      </c>
      <c r="L18" s="587">
        <f>IF(E18="","",VLOOKUP(B18,Data!$B$5:$E$503,4,FALSE)*E18)</f>
        <v>4085</v>
      </c>
      <c r="M18" s="587">
        <f>IF(E18="","",VLOOKUP(B18,Data!$B$5:$F$503,5,FALSE)*E18)</f>
        <v>3686</v>
      </c>
      <c r="N18" s="591" t="e">
        <f>IF(B18=Data!B225,Data!G225,(IF(B18=Data!B227,Data!G227,(IF(B18=Data!B229,Data!G229,(IF(B18=Data!#REF!,Data!#REF!,(IF(B18=Data!B234,Data!G234,(IF(B18=Data!#REF!,Data!#REF!,(IF(B18=Data!#REF!,Data!#REF!,(IF(B18=Data!#REF!,Data!#REF!,Data!#REF!)))))))))))))))&amp;IF(B18=Data!B301,Data!G301,(IF(B18=Data!#REF!,Data!#REF!,(IF(B18=Data!#REF!,Data!#REF!,(IF(B18=Data!#REF!,Data!#REF!,(IF(B18=Data!#REF!,Data!#REF!,(IF(B18=Data!#REF!,Data!G1041,(IF(B18=Data!#REF!,Data!#REF!,(IF(B18=Data!#REF!,Data!#REF!,Data!#REF!)))))))))))))))&amp;IF(B18=Data!#REF!,Data!#REF!,(IF(B18=Data!#REF!,Data!#REF!,(IF(B18=Data!#REF!,Data!#REF!,(IF(B18=Data!#REF!,Data!#REF!,(IF(B18=Data!#REF!,Data!#REF!,Data!#REF!)))))))))</f>
        <v>#REF!</v>
      </c>
      <c r="O18" s="592"/>
      <c r="P18" s="593"/>
      <c r="Q18" s="594" t="e">
        <f>IF(B18=Data!B225,Data!H225,(IF(B18=Data!B227,Data!H227,(IF(B18=Data!B229,Data!H229,(IF(B18=Data!#REF!,Data!#REF!,(IF(B18=Data!B234,Data!H234,(IF(B18=Data!#REF!,Data!#REF!,(IF(B18=Data!#REF!,Data!#REF!,(IF(B18=Data!#REF!,Data!#REF!,Data!#REF!)))))))))))))))&amp;IF(B18=Data!B301,Data!H301,(IF(B18=Data!#REF!,Data!#REF!,(IF(B18=Data!#REF!,Data!#REF!,(IF(B18=Data!#REF!,Data!#REF!,(IF(B18=Data!#REF!,Data!#REF!,(IF(B18=Data!#REF!,Data!H1041,(IF(B18=Data!#REF!,Data!#REF!,(IF(B18=Data!#REF!,Data!#REF!,Data!#REF!)))))))))))))))&amp;IF(B18=Data!#REF!,Data!#REF!,(IF(B18=Data!#REF!,Data!#REF!,(IF(B18=Data!#REF!,Data!#REF!,(IF(B18=Data!#REF!,Data!#REF!,(IF(B18=Data!#REF!,Data!#REF!,Data!#REF!)))))))))</f>
        <v>#REF!</v>
      </c>
      <c r="R18" s="593"/>
      <c r="S18" s="593"/>
      <c r="T18" s="594" t="e">
        <f>IF(B18=Data!B225,Data!I225,(IF(B18=Data!B227,Data!I227,(IF(B18=Data!B229,Data!I229,(IF(B18=Data!#REF!,Data!#REF!,(IF(B18=Data!B234,Data!I234,(IF(B18=Data!#REF!,Data!#REF!,(IF(B18=Data!#REF!,Data!#REF!,(IF(B18=Data!#REF!,Data!#REF!,Data!#REF!)))))))))))))))&amp;IF(B18=Data!B301,Data!I301,(IF(B18=Data!#REF!,Data!#REF!,(IF(B18=Data!#REF!,Data!#REF!,(IF(B18=Data!#REF!,Data!#REF!,(IF(B18=Data!#REF!,Data!#REF!,(IF(B18=Data!#REF!,Data!I1041,(IF(B18=Data!#REF!,Data!#REF!,(IF(B18=Data!#REF!,Data!#REF!,Data!#REF!)))))))))))))))&amp;IF(B18=Data!#REF!,Data!#REF!,(IF(B18=Data!#REF!,Data!#REF!,(IF(B18=Data!#REF!,Data!#REF!,(IF(B18=Data!#REF!,Data!#REF!,(IF(B18=Data!#REF!,Data!#REF!,Data!#REF!)))))))))</f>
        <v>#REF!</v>
      </c>
      <c r="U18" s="595"/>
      <c r="V18" s="594" t="e">
        <f>IF(B18=Data!B225,Data!J225,(IF(B18=Data!B227,Data!J227,(IF(B18=Data!B229,Data!J229,(IF(B18=Data!#REF!,Data!#REF!,(IF(B18=Data!B234,Data!J234,(IF(B18=Data!#REF!,Data!#REF!,(IF(B18=Data!#REF!,Data!#REF!,(IF(B18=Data!#REF!,Data!#REF!,Data!#REF!)))))))))))))))&amp;IF(B18=Data!B301,Data!J301,(IF(B18=Data!#REF!,Data!#REF!,(IF(B18=Data!#REF!,Data!#REF!,(IF(B18=Data!#REF!,Data!#REF!,(IF(B18=Data!#REF!,Data!#REF!,(IF(B18=Data!#REF!,Data!J1041,(IF(B18=Data!#REF!,Data!#REF!,(IF(B18=Data!#REF!,Data!#REF!,Data!#REF!)))))))))))))))&amp;IF(B18=Data!#REF!,Data!#REF!,(IF(B18=Data!#REF!,Data!#REF!,(IF(B18=Data!#REF!,Data!#REF!,(IF(B18=Data!#REF!,Data!#REF!,(IF(B18=Data!#REF!,Data!#REF!,Data!#REF!)))))))))</f>
        <v>#REF!</v>
      </c>
      <c r="W18" s="596">
        <f>IF(E18="","",VLOOKUP(B18,Data!$B$5:$J$503,9,FALSE)*E18)</f>
        <v>22.515000000000001</v>
      </c>
    </row>
    <row r="19" spans="1:23" s="597" customFormat="1" ht="19.25" customHeight="1">
      <c r="A19" s="598">
        <v>2</v>
      </c>
      <c r="B19" s="599" t="s">
        <v>495</v>
      </c>
      <c r="C19" s="583" t="str">
        <f>IF(E19="","",VLOOKUP(B19,Data!$B$5:$N$503,13,FALSE))</f>
        <v>Ymh</v>
      </c>
      <c r="D19" s="584" t="str">
        <f>IF(E19="","",VLOOKUP(B19,Data!$B$5:$L$503,2,FALSE))</f>
        <v>ZH66300</v>
      </c>
      <c r="E19" s="585">
        <v>8</v>
      </c>
      <c r="F19" s="586"/>
      <c r="G19" s="587">
        <f>IF(E19="","",VLOOKUP(B19,Data!$B$5:$L$503,11,FALSE))</f>
        <v>2086.5500000000002</v>
      </c>
      <c r="H19" s="588">
        <f t="shared" si="0"/>
        <v>16692.400000000001</v>
      </c>
      <c r="I19" s="589" t="str">
        <f>IF(E19="","",VLOOKUP(B19,Data!$B$5:$D$503,3,FALSE))</f>
        <v>C/T</v>
      </c>
      <c r="J19" s="589" t="str">
        <f>IF(E19="","",VLOOKUP(B19,Data!$B$5:$M$503,12,FALSE))</f>
        <v>Indonesia</v>
      </c>
      <c r="K19" s="590">
        <v>5114666</v>
      </c>
      <c r="L19" s="587">
        <f>IF(E19="","",VLOOKUP(B19,Data!$B$5:$E$503,4,FALSE)*E19)</f>
        <v>1720</v>
      </c>
      <c r="M19" s="587">
        <f>IF(E19="","",VLOOKUP(B19,Data!$B$5:$F$503,5,FALSE)*E19)</f>
        <v>1552</v>
      </c>
      <c r="N19" s="591" t="e">
        <f>IF(B19=Data!B230,Data!G230,(IF(B19=Data!B232,Data!G232,(IF(B19=Data!B234,Data!G234,(IF(B19=Data!#REF!,Data!#REF!,(IF(B19=Data!B239,Data!G239,(IF(B19=Data!#REF!,Data!#REF!,(IF(B19=Data!#REF!,Data!#REF!,(IF(B19=Data!#REF!,Data!#REF!,Data!#REF!)))))))))))))))&amp;IF(B19=Data!B306,Data!G306,(IF(B19=Data!#REF!,Data!#REF!,(IF(B19=Data!#REF!,Data!#REF!,(IF(B19=Data!#REF!,Data!#REF!,(IF(B19=Data!#REF!,Data!#REF!,(IF(B19=Data!#REF!,Data!G1046,(IF(B19=Data!#REF!,Data!#REF!,(IF(B19=Data!#REF!,Data!#REF!,Data!#REF!)))))))))))))))&amp;IF(B19=Data!#REF!,Data!#REF!,(IF(B19=Data!#REF!,Data!#REF!,(IF(B19=Data!#REF!,Data!#REF!,(IF(B19=Data!#REF!,Data!#REF!,(IF(B19=Data!#REF!,Data!#REF!,Data!#REF!)))))))))</f>
        <v>#REF!</v>
      </c>
      <c r="O19" s="592"/>
      <c r="P19" s="593"/>
      <c r="Q19" s="594" t="e">
        <f>IF(B19=Data!B230,Data!H230,(IF(B19=Data!B232,Data!H232,(IF(B19=Data!B234,Data!H234,(IF(B19=Data!#REF!,Data!#REF!,(IF(B19=Data!B239,Data!H239,(IF(B19=Data!#REF!,Data!#REF!,(IF(B19=Data!#REF!,Data!#REF!,(IF(B19=Data!#REF!,Data!#REF!,Data!#REF!)))))))))))))))&amp;IF(B19=Data!B306,Data!H306,(IF(B19=Data!#REF!,Data!#REF!,(IF(B19=Data!#REF!,Data!#REF!,(IF(B19=Data!#REF!,Data!#REF!,(IF(B19=Data!#REF!,Data!#REF!,(IF(B19=Data!#REF!,Data!H1046,(IF(B19=Data!#REF!,Data!#REF!,(IF(B19=Data!#REF!,Data!#REF!,Data!#REF!)))))))))))))))&amp;IF(B19=Data!#REF!,Data!#REF!,(IF(B19=Data!#REF!,Data!#REF!,(IF(B19=Data!#REF!,Data!#REF!,(IF(B19=Data!#REF!,Data!#REF!,(IF(B19=Data!#REF!,Data!#REF!,Data!#REF!)))))))))</f>
        <v>#REF!</v>
      </c>
      <c r="R19" s="593"/>
      <c r="S19" s="593"/>
      <c r="T19" s="594" t="e">
        <f>IF(B19=Data!B230,Data!I230,(IF(B19=Data!B232,Data!I232,(IF(B19=Data!B234,Data!I234,(IF(B19=Data!#REF!,Data!#REF!,(IF(B19=Data!B239,Data!I239,(IF(B19=Data!#REF!,Data!#REF!,(IF(B19=Data!#REF!,Data!#REF!,(IF(B19=Data!#REF!,Data!#REF!,Data!#REF!)))))))))))))))&amp;IF(B19=Data!B306,Data!I306,(IF(B19=Data!#REF!,Data!#REF!,(IF(B19=Data!#REF!,Data!#REF!,(IF(B19=Data!#REF!,Data!#REF!,(IF(B19=Data!#REF!,Data!#REF!,(IF(B19=Data!#REF!,Data!I1046,(IF(B19=Data!#REF!,Data!#REF!,(IF(B19=Data!#REF!,Data!#REF!,Data!#REF!)))))))))))))))&amp;IF(B19=Data!#REF!,Data!#REF!,(IF(B19=Data!#REF!,Data!#REF!,(IF(B19=Data!#REF!,Data!#REF!,(IF(B19=Data!#REF!,Data!#REF!,(IF(B19=Data!#REF!,Data!#REF!,Data!#REF!)))))))))</f>
        <v>#REF!</v>
      </c>
      <c r="U19" s="595"/>
      <c r="V19" s="594" t="e">
        <f>IF(B19=Data!B230,Data!J230,(IF(B19=Data!B232,Data!J232,(IF(B19=Data!B234,Data!J234,(IF(B19=Data!#REF!,Data!#REF!,(IF(B19=Data!B239,Data!J239,(IF(B19=Data!#REF!,Data!#REF!,(IF(B19=Data!#REF!,Data!#REF!,(IF(B19=Data!#REF!,Data!#REF!,Data!#REF!)))))))))))))))&amp;IF(B19=Data!B306,Data!J306,(IF(B19=Data!#REF!,Data!#REF!,(IF(B19=Data!#REF!,Data!#REF!,(IF(B19=Data!#REF!,Data!#REF!,(IF(B19=Data!#REF!,Data!#REF!,(IF(B19=Data!#REF!,Data!J1046,(IF(B19=Data!#REF!,Data!#REF!,(IF(B19=Data!#REF!,Data!#REF!,Data!#REF!)))))))))))))))&amp;IF(B19=Data!#REF!,Data!#REF!,(IF(B19=Data!#REF!,Data!#REF!,(IF(B19=Data!#REF!,Data!#REF!,(IF(B19=Data!#REF!,Data!#REF!,(IF(B19=Data!#REF!,Data!#REF!,Data!#REF!)))))))))</f>
        <v>#REF!</v>
      </c>
      <c r="W19" s="596">
        <f>IF(E19="","",VLOOKUP(B19,Data!$B$5:$J$503,9,FALSE)*E19)</f>
        <v>9.48</v>
      </c>
    </row>
    <row r="20" spans="1:23" s="597" customFormat="1" ht="19.25" customHeight="1">
      <c r="A20" s="598">
        <v>3</v>
      </c>
      <c r="B20" s="599" t="s">
        <v>716</v>
      </c>
      <c r="C20" s="583" t="str">
        <f>IF(E20="","",VLOOKUP(B20,Data!$B$5:$N$503,13,FALSE))</f>
        <v>Ymh</v>
      </c>
      <c r="D20" s="584" t="str">
        <f>IF(E20="","",VLOOKUP(B20,Data!$B$5:$L$503,2,FALSE))</f>
        <v>VAC9490</v>
      </c>
      <c r="E20" s="585">
        <v>11</v>
      </c>
      <c r="F20" s="600" t="s">
        <v>545</v>
      </c>
      <c r="G20" s="587">
        <f>IF(E20="","",VLOOKUP(B20,Data!$B$5:$L$503,11,FALSE))</f>
        <v>2297.34</v>
      </c>
      <c r="H20" s="588">
        <f t="shared" si="0"/>
        <v>25270.74</v>
      </c>
      <c r="I20" s="589" t="str">
        <f>IF(E20="","",VLOOKUP(B20,Data!$B$5:$D$503,3,FALSE))</f>
        <v>C/T</v>
      </c>
      <c r="J20" s="589" t="str">
        <f>IF(E20="","",VLOOKUP(B20,Data!$B$5:$M$503,12,FALSE))</f>
        <v>Indonesia</v>
      </c>
      <c r="K20" s="590">
        <v>5114666</v>
      </c>
      <c r="L20" s="587">
        <f>IF(E20="","",VLOOKUP(B20,Data!$B$5:$E$503,4,FALSE)*E20)</f>
        <v>2420</v>
      </c>
      <c r="M20" s="587">
        <f>IF(E20="","",VLOOKUP(B20,Data!$B$5:$F$503,5,FALSE)*E20)</f>
        <v>2189</v>
      </c>
      <c r="N20" s="591" t="e">
        <f>IF(B20=Data!B232,Data!G232,(IF(B20=Data!B234,Data!G234,(IF(B20=Data!B236,Data!G236,(IF(B20=Data!#REF!,Data!#REF!,(IF(B20=Data!B241,Data!G241,(IF(B20=Data!#REF!,Data!#REF!,(IF(B20=Data!#REF!,Data!#REF!,(IF(B20=Data!#REF!,Data!#REF!,Data!#REF!)))))))))))))))&amp;IF(B20=Data!B308,Data!G308,(IF(B20=Data!#REF!,Data!#REF!,(IF(B20=Data!#REF!,Data!#REF!,(IF(B20=Data!#REF!,Data!#REF!,(IF(B20=Data!#REF!,Data!#REF!,(IF(B20=Data!#REF!,Data!G1048,(IF(B20=Data!#REF!,Data!#REF!,(IF(B20=Data!#REF!,Data!#REF!,Data!#REF!)))))))))))))))&amp;IF(B20=Data!#REF!,Data!#REF!,(IF(B20=Data!#REF!,Data!#REF!,(IF(B20=Data!#REF!,Data!#REF!,(IF(B20=Data!#REF!,Data!#REF!,(IF(B20=Data!#REF!,Data!#REF!,Data!#REF!)))))))))</f>
        <v>#REF!</v>
      </c>
      <c r="O20" s="592"/>
      <c r="P20" s="593"/>
      <c r="Q20" s="594" t="e">
        <f>IF(B20=Data!B232,Data!H232,(IF(B20=Data!B234,Data!H234,(IF(B20=Data!B236,Data!H236,(IF(B20=Data!#REF!,Data!#REF!,(IF(B20=Data!B241,Data!H241,(IF(B20=Data!#REF!,Data!#REF!,(IF(B20=Data!#REF!,Data!#REF!,(IF(B20=Data!#REF!,Data!#REF!,Data!#REF!)))))))))))))))&amp;IF(B20=Data!B308,Data!H308,(IF(B20=Data!#REF!,Data!#REF!,(IF(B20=Data!#REF!,Data!#REF!,(IF(B20=Data!#REF!,Data!#REF!,(IF(B20=Data!#REF!,Data!#REF!,(IF(B20=Data!#REF!,Data!H1048,(IF(B20=Data!#REF!,Data!#REF!,(IF(B20=Data!#REF!,Data!#REF!,Data!#REF!)))))))))))))))&amp;IF(B20=Data!#REF!,Data!#REF!,(IF(B20=Data!#REF!,Data!#REF!,(IF(B20=Data!#REF!,Data!#REF!,(IF(B20=Data!#REF!,Data!#REF!,(IF(B20=Data!#REF!,Data!#REF!,Data!#REF!)))))))))</f>
        <v>#REF!</v>
      </c>
      <c r="R20" s="593"/>
      <c r="S20" s="593"/>
      <c r="T20" s="594" t="e">
        <f>IF(B20=Data!B232,Data!I232,(IF(B20=Data!B234,Data!I234,(IF(B20=Data!B236,Data!I236,(IF(B20=Data!#REF!,Data!#REF!,(IF(B20=Data!B241,Data!I241,(IF(B20=Data!#REF!,Data!#REF!,(IF(B20=Data!#REF!,Data!#REF!,(IF(B20=Data!#REF!,Data!#REF!,Data!#REF!)))))))))))))))&amp;IF(B20=Data!B308,Data!I308,(IF(B20=Data!#REF!,Data!#REF!,(IF(B20=Data!#REF!,Data!#REF!,(IF(B20=Data!#REF!,Data!#REF!,(IF(B20=Data!#REF!,Data!#REF!,(IF(B20=Data!#REF!,Data!I1048,(IF(B20=Data!#REF!,Data!#REF!,(IF(B20=Data!#REF!,Data!#REF!,Data!#REF!)))))))))))))))&amp;IF(B20=Data!#REF!,Data!#REF!,(IF(B20=Data!#REF!,Data!#REF!,(IF(B20=Data!#REF!,Data!#REF!,(IF(B20=Data!#REF!,Data!#REF!,(IF(B20=Data!#REF!,Data!#REF!,Data!#REF!)))))))))</f>
        <v>#REF!</v>
      </c>
      <c r="U20" s="595"/>
      <c r="V20" s="594" t="e">
        <f>IF(B20=Data!B232,Data!J232,(IF(B20=Data!B234,Data!J234,(IF(B20=Data!B236,Data!J236,(IF(B20=Data!#REF!,Data!#REF!,(IF(B20=Data!B241,Data!J241,(IF(B20=Data!#REF!,Data!#REF!,(IF(B20=Data!#REF!,Data!#REF!,(IF(B20=Data!#REF!,Data!#REF!,Data!#REF!)))))))))))))))&amp;IF(B20=Data!B308,Data!J308,(IF(B20=Data!#REF!,Data!#REF!,(IF(B20=Data!#REF!,Data!#REF!,(IF(B20=Data!#REF!,Data!#REF!,(IF(B20=Data!#REF!,Data!#REF!,(IF(B20=Data!#REF!,Data!J1048,(IF(B20=Data!#REF!,Data!#REF!,(IF(B20=Data!#REF!,Data!#REF!,Data!#REF!)))))))))))))))&amp;IF(B20=Data!#REF!,Data!#REF!,(IF(B20=Data!#REF!,Data!#REF!,(IF(B20=Data!#REF!,Data!#REF!,(IF(B20=Data!#REF!,Data!#REF!,(IF(B20=Data!#REF!,Data!#REF!,Data!#REF!)))))))))</f>
        <v>#REF!</v>
      </c>
      <c r="W20" s="596">
        <f>IF(E20="","",VLOOKUP(B20,Data!$B$5:$J$503,9,FALSE)*E20)</f>
        <v>13.035</v>
      </c>
    </row>
    <row r="21" spans="1:23" s="597" customFormat="1" ht="19.25" customHeight="1">
      <c r="A21" s="598">
        <v>4</v>
      </c>
      <c r="B21" s="599" t="s">
        <v>815</v>
      </c>
      <c r="C21" s="583" t="str">
        <f>IF(E21="","",VLOOKUP(B21,Data!$B$5:$N$503,13,FALSE))</f>
        <v>Ymh</v>
      </c>
      <c r="D21" s="584" t="str">
        <f>IF(E21="","",VLOOKUP(B21,Data!$B$5:$L$503,2,FALSE))</f>
        <v>VAK6560</v>
      </c>
      <c r="E21" s="585">
        <v>2</v>
      </c>
      <c r="F21" s="601"/>
      <c r="G21" s="587">
        <f>IF(E21="","",VLOOKUP(B21,Data!$B$5:$L$503,11,FALSE))</f>
        <v>2339.4499999999998</v>
      </c>
      <c r="H21" s="588">
        <f>IF(E21&gt;0,E21*G21,"-")</f>
        <v>4678.8999999999996</v>
      </c>
      <c r="I21" s="589" t="str">
        <f>IF(E21="","",VLOOKUP(B21,Data!$B$5:$D$503,3,FALSE))</f>
        <v>C/T</v>
      </c>
      <c r="J21" s="589" t="str">
        <f>IF(E21="","",VLOOKUP(B21,Data!$B$5:$M$503,12,FALSE))</f>
        <v>Indonesia</v>
      </c>
      <c r="K21" s="590">
        <v>5114666</v>
      </c>
      <c r="L21" s="587">
        <f>IF(E21="","",VLOOKUP(B21,Data!$B$5:$E$503,4,FALSE)*E21)</f>
        <v>440</v>
      </c>
      <c r="M21" s="587">
        <f>IF(E21="","",VLOOKUP(B21,Data!$B$5:$F$503,5,FALSE)*E21)</f>
        <v>398</v>
      </c>
      <c r="N21" s="591" t="e">
        <f>IF(B21=Data!B218,Data!G218,(IF(B21=Data!B220,Data!G220,(IF(B21=Data!B222,Data!G222,(IF(B21=Data!#REF!,Data!#REF!,(IF(B21=Data!B227,Data!G227,(IF(B21=Data!#REF!,Data!#REF!,(IF(B21=Data!#REF!,Data!#REF!,(IF(B21=Data!#REF!,Data!#REF!,Data!#REF!)))))))))))))))&amp;IF(B21=Data!B294,Data!G294,(IF(B21=Data!#REF!,Data!#REF!,(IF(B21=Data!#REF!,Data!#REF!,(IF(B21=Data!#REF!,Data!#REF!,(IF(B21=Data!#REF!,Data!#REF!,(IF(B21=Data!#REF!,Data!G1034,(IF(B21=Data!#REF!,Data!#REF!,(IF(B21=Data!#REF!,Data!#REF!,Data!#REF!)))))))))))))))&amp;IF(B21=Data!#REF!,Data!#REF!,(IF(B21=Data!#REF!,Data!#REF!,(IF(B21=Data!#REF!,Data!#REF!,(IF(B21=Data!#REF!,Data!#REF!,(IF(B21=Data!#REF!,Data!#REF!,Data!#REF!)))))))))</f>
        <v>#REF!</v>
      </c>
      <c r="O21" s="592"/>
      <c r="P21" s="593"/>
      <c r="Q21" s="594" t="e">
        <f>IF(B21=Data!B218,Data!H218,(IF(B21=Data!B220,Data!H220,(IF(B21=Data!B222,Data!H222,(IF(B21=Data!#REF!,Data!#REF!,(IF(B21=Data!B227,Data!H227,(IF(B21=Data!#REF!,Data!#REF!,(IF(B21=Data!#REF!,Data!#REF!,(IF(B21=Data!#REF!,Data!#REF!,Data!#REF!)))))))))))))))&amp;IF(B21=Data!B294,Data!H294,(IF(B21=Data!#REF!,Data!#REF!,(IF(B21=Data!#REF!,Data!#REF!,(IF(B21=Data!#REF!,Data!#REF!,(IF(B21=Data!#REF!,Data!#REF!,(IF(B21=Data!#REF!,Data!H1034,(IF(B21=Data!#REF!,Data!#REF!,(IF(B21=Data!#REF!,Data!#REF!,Data!#REF!)))))))))))))))&amp;IF(B21=Data!#REF!,Data!#REF!,(IF(B21=Data!#REF!,Data!#REF!,(IF(B21=Data!#REF!,Data!#REF!,(IF(B21=Data!#REF!,Data!#REF!,(IF(B21=Data!#REF!,Data!#REF!,Data!#REF!)))))))))</f>
        <v>#REF!</v>
      </c>
      <c r="R21" s="593"/>
      <c r="S21" s="593"/>
      <c r="T21" s="594" t="e">
        <f>IF(B21=Data!B218,Data!I218,(IF(B21=Data!B220,Data!I220,(IF(B21=Data!B222,Data!I222,(IF(B21=Data!#REF!,Data!#REF!,(IF(B21=Data!B227,Data!I227,(IF(B21=Data!#REF!,Data!#REF!,(IF(B21=Data!#REF!,Data!#REF!,(IF(B21=Data!#REF!,Data!#REF!,Data!#REF!)))))))))))))))&amp;IF(B21=Data!B294,Data!I294,(IF(B21=Data!#REF!,Data!#REF!,(IF(B21=Data!#REF!,Data!#REF!,(IF(B21=Data!#REF!,Data!#REF!,(IF(B21=Data!#REF!,Data!#REF!,(IF(B21=Data!#REF!,Data!I1034,(IF(B21=Data!#REF!,Data!#REF!,(IF(B21=Data!#REF!,Data!#REF!,Data!#REF!)))))))))))))))&amp;IF(B21=Data!#REF!,Data!#REF!,(IF(B21=Data!#REF!,Data!#REF!,(IF(B21=Data!#REF!,Data!#REF!,(IF(B21=Data!#REF!,Data!#REF!,(IF(B21=Data!#REF!,Data!#REF!,Data!#REF!)))))))))</f>
        <v>#REF!</v>
      </c>
      <c r="U21" s="595"/>
      <c r="V21" s="594" t="e">
        <f>IF(B21=Data!B218,Data!J218,(IF(B21=Data!B220,Data!J220,(IF(B21=Data!B222,Data!J222,(IF(B21=Data!#REF!,Data!#REF!,(IF(B21=Data!B227,Data!J227,(IF(B21=Data!#REF!,Data!#REF!,(IF(B21=Data!#REF!,Data!#REF!,(IF(B21=Data!#REF!,Data!#REF!,Data!#REF!)))))))))))))))&amp;IF(B21=Data!B294,Data!J294,(IF(B21=Data!#REF!,Data!#REF!,(IF(B21=Data!#REF!,Data!#REF!,(IF(B21=Data!#REF!,Data!#REF!,(IF(B21=Data!#REF!,Data!#REF!,(IF(B21=Data!#REF!,Data!J1034,(IF(B21=Data!#REF!,Data!#REF!,(IF(B21=Data!#REF!,Data!#REF!,Data!#REF!)))))))))))))))&amp;IF(B21=Data!#REF!,Data!#REF!,(IF(B21=Data!#REF!,Data!#REF!,(IF(B21=Data!#REF!,Data!#REF!,(IF(B21=Data!#REF!,Data!#REF!,(IF(B21=Data!#REF!,Data!#REF!,Data!#REF!)))))))))</f>
        <v>#REF!</v>
      </c>
      <c r="W21" s="596">
        <f>IF(E21="","",VLOOKUP(B21,Data!$B$5:$J$503,9,FALSE)*E21)</f>
        <v>2.37</v>
      </c>
    </row>
    <row r="22" spans="1:23" s="597" customFormat="1" ht="19.25" customHeight="1">
      <c r="A22" s="598">
        <v>5</v>
      </c>
      <c r="B22" s="599" t="s">
        <v>724</v>
      </c>
      <c r="C22" s="583" t="str">
        <f>IF(E22="","",VLOOKUP(B22,Data!$B$5:$N$503,13,FALSE))</f>
        <v>Ymh</v>
      </c>
      <c r="D22" s="584" t="str">
        <f>IF(E22="","",VLOOKUP(B22,Data!$B$5:$L$503,2,FALSE))</f>
        <v>VAD6650</v>
      </c>
      <c r="E22" s="585">
        <v>6</v>
      </c>
      <c r="F22" s="601" t="s">
        <v>569</v>
      </c>
      <c r="G22" s="587">
        <f>IF(E22="","",VLOOKUP(B22,Data!$B$5:$L$503,11,FALSE))</f>
        <v>2449.66</v>
      </c>
      <c r="H22" s="588">
        <f t="shared" ref="H22:H26" si="1">IF(E22&gt;0,E22*G22,"-")</f>
        <v>14697.96</v>
      </c>
      <c r="I22" s="589" t="str">
        <f>IF(E22="","",VLOOKUP(B22,Data!$B$5:$D$503,3,FALSE))</f>
        <v>C/T</v>
      </c>
      <c r="J22" s="589" t="str">
        <f>IF(E22="","",VLOOKUP(B22,Data!$B$5:$M$503,12,FALSE))</f>
        <v>Indonesia</v>
      </c>
      <c r="K22" s="590">
        <v>5114666</v>
      </c>
      <c r="L22" s="587">
        <f>IF(E22="","",VLOOKUP(B22,Data!$B$5:$E$503,4,FALSE)*E22)</f>
        <v>1320</v>
      </c>
      <c r="M22" s="587">
        <f>IF(E22="","",VLOOKUP(B22,Data!$B$5:$F$503,5,FALSE)*E22)</f>
        <v>1194</v>
      </c>
      <c r="N22" s="591" t="e">
        <f>IF(B22=Data!B202,Data!G202,(IF(B22=Data!B204,Data!G204,(IF(B22=Data!B206,Data!G206,(IF(B22=Data!#REF!,Data!#REF!,(IF(B22=Data!B211,Data!G211,(IF(B22=Data!#REF!,Data!#REF!,(IF(B22=Data!#REF!,Data!#REF!,(IF(B22=Data!#REF!,Data!#REF!,Data!#REF!)))))))))))))))&amp;IF(B22=Data!B278,Data!G278,(IF(B22=Data!#REF!,Data!#REF!,(IF(B22=Data!#REF!,Data!#REF!,(IF(B22=Data!#REF!,Data!#REF!,(IF(B22=Data!#REF!,Data!#REF!,(IF(B22=Data!#REF!,Data!G1018,(IF(B22=Data!#REF!,Data!#REF!,(IF(B22=Data!#REF!,Data!#REF!,Data!#REF!)))))))))))))))&amp;IF(B22=Data!#REF!,Data!#REF!,(IF(B22=Data!#REF!,Data!#REF!,(IF(B22=Data!#REF!,Data!#REF!,(IF(B22=Data!#REF!,Data!#REF!,(IF(B22=Data!#REF!,Data!#REF!,Data!#REF!)))))))))</f>
        <v>#REF!</v>
      </c>
      <c r="O22" s="592"/>
      <c r="P22" s="593"/>
      <c r="Q22" s="594" t="e">
        <f>IF(B22=Data!B202,Data!H202,(IF(B22=Data!B204,Data!H204,(IF(B22=Data!B206,Data!H206,(IF(B22=Data!#REF!,Data!#REF!,(IF(B22=Data!B211,Data!H211,(IF(B22=Data!#REF!,Data!#REF!,(IF(B22=Data!#REF!,Data!#REF!,(IF(B22=Data!#REF!,Data!#REF!,Data!#REF!)))))))))))))))&amp;IF(B22=Data!B278,Data!H278,(IF(B22=Data!#REF!,Data!#REF!,(IF(B22=Data!#REF!,Data!#REF!,(IF(B22=Data!#REF!,Data!#REF!,(IF(B22=Data!#REF!,Data!#REF!,(IF(B22=Data!#REF!,Data!H1018,(IF(B22=Data!#REF!,Data!#REF!,(IF(B22=Data!#REF!,Data!#REF!,Data!#REF!)))))))))))))))&amp;IF(B22=Data!#REF!,Data!#REF!,(IF(B22=Data!#REF!,Data!#REF!,(IF(B22=Data!#REF!,Data!#REF!,(IF(B22=Data!#REF!,Data!#REF!,(IF(B22=Data!#REF!,Data!#REF!,Data!#REF!)))))))))</f>
        <v>#REF!</v>
      </c>
      <c r="R22" s="593"/>
      <c r="S22" s="593"/>
      <c r="T22" s="594" t="e">
        <f>IF(B22=Data!B202,Data!I202,(IF(B22=Data!B204,Data!I204,(IF(B22=Data!B206,Data!I206,(IF(B22=Data!#REF!,Data!#REF!,(IF(B22=Data!B211,Data!I211,(IF(B22=Data!#REF!,Data!#REF!,(IF(B22=Data!#REF!,Data!#REF!,(IF(B22=Data!#REF!,Data!#REF!,Data!#REF!)))))))))))))))&amp;IF(B22=Data!B278,Data!I278,(IF(B22=Data!#REF!,Data!#REF!,(IF(B22=Data!#REF!,Data!#REF!,(IF(B22=Data!#REF!,Data!#REF!,(IF(B22=Data!#REF!,Data!#REF!,(IF(B22=Data!#REF!,Data!I1018,(IF(B22=Data!#REF!,Data!#REF!,(IF(B22=Data!#REF!,Data!#REF!,Data!#REF!)))))))))))))))&amp;IF(B22=Data!#REF!,Data!#REF!,(IF(B22=Data!#REF!,Data!#REF!,(IF(B22=Data!#REF!,Data!#REF!,(IF(B22=Data!#REF!,Data!#REF!,(IF(B22=Data!#REF!,Data!#REF!,Data!#REF!)))))))))</f>
        <v>#REF!</v>
      </c>
      <c r="U22" s="595"/>
      <c r="V22" s="594" t="e">
        <f>IF(B22=Data!B202,Data!J202,(IF(B22=Data!B204,Data!J204,(IF(B22=Data!B206,Data!J206,(IF(B22=Data!#REF!,Data!#REF!,(IF(B22=Data!B211,Data!J211,(IF(B22=Data!#REF!,Data!#REF!,(IF(B22=Data!#REF!,Data!#REF!,(IF(B22=Data!#REF!,Data!#REF!,Data!#REF!)))))))))))))))&amp;IF(B22=Data!B278,Data!J278,(IF(B22=Data!#REF!,Data!#REF!,(IF(B22=Data!#REF!,Data!#REF!,(IF(B22=Data!#REF!,Data!#REF!,(IF(B22=Data!#REF!,Data!#REF!,(IF(B22=Data!#REF!,Data!J1018,(IF(B22=Data!#REF!,Data!#REF!,(IF(B22=Data!#REF!,Data!#REF!,Data!#REF!)))))))))))))))&amp;IF(B22=Data!#REF!,Data!#REF!,(IF(B22=Data!#REF!,Data!#REF!,(IF(B22=Data!#REF!,Data!#REF!,(IF(B22=Data!#REF!,Data!#REF!,(IF(B22=Data!#REF!,Data!#REF!,Data!#REF!)))))))))</f>
        <v>#REF!</v>
      </c>
      <c r="W22" s="596">
        <f>IF(E22="","",VLOOKUP(B22,Data!$B$5:$J$503,9,FALSE)*E22)</f>
        <v>7.11</v>
      </c>
    </row>
    <row r="23" spans="1:23" s="597" customFormat="1" ht="19.25" customHeight="1">
      <c r="A23" s="598">
        <v>6</v>
      </c>
      <c r="B23" s="599" t="s">
        <v>504</v>
      </c>
      <c r="C23" s="583" t="str">
        <f>IF(E23="","",VLOOKUP(B23,Data!$B$5:$N$503,13,FALSE))</f>
        <v>Ymh</v>
      </c>
      <c r="D23" s="584" t="str">
        <f>IF(E23="","",VLOOKUP(B23,Data!$B$5:$L$503,2,FALSE))</f>
        <v>ZH66250</v>
      </c>
      <c r="E23" s="585">
        <v>23</v>
      </c>
      <c r="F23" s="586"/>
      <c r="G23" s="587">
        <f>IF(E23="","",VLOOKUP(B23,Data!$B$5:$L$503,11,FALSE))</f>
        <v>2244.61</v>
      </c>
      <c r="H23" s="588">
        <f t="shared" si="1"/>
        <v>51626.030000000006</v>
      </c>
      <c r="I23" s="589" t="str">
        <f>IF(E23="","",VLOOKUP(B23,Data!$B$5:$D$503,3,FALSE))</f>
        <v>C/T</v>
      </c>
      <c r="J23" s="589" t="str">
        <f>IF(E23="","",VLOOKUP(B23,Data!$B$5:$M$503,12,FALSE))</f>
        <v>Indonesia</v>
      </c>
      <c r="K23" s="590">
        <v>5114666</v>
      </c>
      <c r="L23" s="587">
        <f>IF(E23="","",VLOOKUP(B23,Data!$B$5:$E$503,4,FALSE)*E23)</f>
        <v>6026</v>
      </c>
      <c r="M23" s="587">
        <f>IF(E23="","",VLOOKUP(B23,Data!$B$5:$F$503,5,FALSE)*E23)</f>
        <v>5451</v>
      </c>
      <c r="N23" s="591" t="e">
        <f>IF(B23=Data!B204,Data!G204,(IF(B23=Data!B206,Data!G206,(IF(B23=Data!B208,Data!G208,(IF(B23=Data!#REF!,Data!#REF!,(IF(B23=Data!B213,Data!G213,(IF(B23=Data!#REF!,Data!#REF!,(IF(B23=Data!#REF!,Data!#REF!,(IF(B23=Data!#REF!,Data!#REF!,Data!#REF!)))))))))))))))&amp;IF(B23=Data!B280,Data!G280,(IF(B23=Data!#REF!,Data!#REF!,(IF(B23=Data!#REF!,Data!#REF!,(IF(B23=Data!#REF!,Data!#REF!,(IF(B23=Data!#REF!,Data!#REF!,(IF(B23=Data!#REF!,Data!G1020,(IF(B23=Data!#REF!,Data!#REF!,(IF(B23=Data!#REF!,Data!#REF!,Data!#REF!)))))))))))))))&amp;IF(B23=Data!#REF!,Data!#REF!,(IF(B23=Data!#REF!,Data!#REF!,(IF(B23=Data!#REF!,Data!#REF!,(IF(B23=Data!#REF!,Data!#REF!,(IF(B23=Data!#REF!,Data!#REF!,Data!#REF!)))))))))</f>
        <v>#REF!</v>
      </c>
      <c r="O23" s="592"/>
      <c r="P23" s="593"/>
      <c r="Q23" s="594" t="e">
        <f>IF(B23=Data!B204,Data!H204,(IF(B23=Data!B206,Data!H206,(IF(B23=Data!B208,Data!H208,(IF(B23=Data!#REF!,Data!#REF!,(IF(B23=Data!B213,Data!H213,(IF(B23=Data!#REF!,Data!#REF!,(IF(B23=Data!#REF!,Data!#REF!,(IF(B23=Data!#REF!,Data!#REF!,Data!#REF!)))))))))))))))&amp;IF(B23=Data!B280,Data!H280,(IF(B23=Data!#REF!,Data!#REF!,(IF(B23=Data!#REF!,Data!#REF!,(IF(B23=Data!#REF!,Data!#REF!,(IF(B23=Data!#REF!,Data!#REF!,(IF(B23=Data!#REF!,Data!H1020,(IF(B23=Data!#REF!,Data!#REF!,(IF(B23=Data!#REF!,Data!#REF!,Data!#REF!)))))))))))))))&amp;IF(B23=Data!#REF!,Data!#REF!,(IF(B23=Data!#REF!,Data!#REF!,(IF(B23=Data!#REF!,Data!#REF!,(IF(B23=Data!#REF!,Data!#REF!,(IF(B23=Data!#REF!,Data!#REF!,Data!#REF!)))))))))</f>
        <v>#REF!</v>
      </c>
      <c r="R23" s="593"/>
      <c r="S23" s="593"/>
      <c r="T23" s="594" t="e">
        <f>IF(B23=Data!B204,Data!I204,(IF(B23=Data!B206,Data!I206,(IF(B23=Data!B208,Data!I208,(IF(B23=Data!#REF!,Data!#REF!,(IF(B23=Data!B213,Data!I213,(IF(B23=Data!#REF!,Data!#REF!,(IF(B23=Data!#REF!,Data!#REF!,(IF(B23=Data!#REF!,Data!#REF!,Data!#REF!)))))))))))))))&amp;IF(B23=Data!B280,Data!I280,(IF(B23=Data!#REF!,Data!#REF!,(IF(B23=Data!#REF!,Data!#REF!,(IF(B23=Data!#REF!,Data!#REF!,(IF(B23=Data!#REF!,Data!#REF!,(IF(B23=Data!#REF!,Data!I1020,(IF(B23=Data!#REF!,Data!#REF!,(IF(B23=Data!#REF!,Data!#REF!,Data!#REF!)))))))))))))))&amp;IF(B23=Data!#REF!,Data!#REF!,(IF(B23=Data!#REF!,Data!#REF!,(IF(B23=Data!#REF!,Data!#REF!,(IF(B23=Data!#REF!,Data!#REF!,(IF(B23=Data!#REF!,Data!#REF!,Data!#REF!)))))))))</f>
        <v>#REF!</v>
      </c>
      <c r="U23" s="595"/>
      <c r="V23" s="594" t="e">
        <f>IF(B23=Data!B204,Data!J204,(IF(B23=Data!B206,Data!J206,(IF(B23=Data!B208,Data!J208,(IF(B23=Data!#REF!,Data!#REF!,(IF(B23=Data!B213,Data!J213,(IF(B23=Data!#REF!,Data!#REF!,(IF(B23=Data!#REF!,Data!#REF!,(IF(B23=Data!#REF!,Data!#REF!,Data!#REF!)))))))))))))))&amp;IF(B23=Data!B280,Data!J280,(IF(B23=Data!#REF!,Data!#REF!,(IF(B23=Data!#REF!,Data!#REF!,(IF(B23=Data!#REF!,Data!#REF!,(IF(B23=Data!#REF!,Data!#REF!,(IF(B23=Data!#REF!,Data!J1020,(IF(B23=Data!#REF!,Data!#REF!,(IF(B23=Data!#REF!,Data!#REF!,Data!#REF!)))))))))))))))&amp;IF(B23=Data!#REF!,Data!#REF!,(IF(B23=Data!#REF!,Data!#REF!,(IF(B23=Data!#REF!,Data!#REF!,(IF(B23=Data!#REF!,Data!#REF!,(IF(B23=Data!#REF!,Data!#REF!,Data!#REF!)))))))))</f>
        <v>#REF!</v>
      </c>
      <c r="W23" s="596">
        <f>IF(E23="","",VLOOKUP(B23,Data!$B$5:$J$503,9,FALSE)*E23)</f>
        <v>34.223999999999997</v>
      </c>
    </row>
    <row r="24" spans="1:23" s="597" customFormat="1" ht="19.25" customHeight="1">
      <c r="A24" s="598">
        <v>7</v>
      </c>
      <c r="B24" s="599" t="s">
        <v>508</v>
      </c>
      <c r="C24" s="583" t="str">
        <f>IF(E24="","",VLOOKUP(B24,Data!$B$5:$N$503,13,FALSE))</f>
        <v>Ymh</v>
      </c>
      <c r="D24" s="584" t="str">
        <f>IF(E24="","",VLOOKUP(B24,Data!$B$5:$L$503,2,FALSE))</f>
        <v>ZH66280</v>
      </c>
      <c r="E24" s="585">
        <v>1</v>
      </c>
      <c r="F24" s="586"/>
      <c r="G24" s="587">
        <f>IF(E24="","",VLOOKUP(B24,Data!$B$5:$L$503,11,FALSE))</f>
        <v>2450.15</v>
      </c>
      <c r="H24" s="588">
        <f t="shared" si="1"/>
        <v>2450.15</v>
      </c>
      <c r="I24" s="589" t="str">
        <f>IF(E24="","",VLOOKUP(B24,Data!$B$5:$D$503,3,FALSE))</f>
        <v>C/T</v>
      </c>
      <c r="J24" s="589" t="str">
        <f>IF(E24="","",VLOOKUP(B24,Data!$B$5:$M$503,12,FALSE))</f>
        <v>Indonesia</v>
      </c>
      <c r="K24" s="590">
        <v>5114666</v>
      </c>
      <c r="L24" s="587">
        <f>IF(E24="","",VLOOKUP(B24,Data!$B$5:$E$503,4,FALSE)*E24)</f>
        <v>262</v>
      </c>
      <c r="M24" s="587">
        <f>IF(E24="","",VLOOKUP(B24,Data!$B$5:$F$503,5,FALSE)*E24)</f>
        <v>237</v>
      </c>
      <c r="N24" s="591" t="e">
        <f>IF(B24=Data!B205,Data!G205,(IF(B24=Data!B207,Data!G207,(IF(B24=Data!B209,Data!G209,(IF(B24=Data!#REF!,Data!#REF!,(IF(B24=Data!B214,Data!G214,(IF(B24=Data!#REF!,Data!#REF!,(IF(B24=Data!#REF!,Data!#REF!,(IF(B24=Data!#REF!,Data!#REF!,Data!#REF!)))))))))))))))&amp;IF(B24=Data!B281,Data!G281,(IF(B24=Data!#REF!,Data!#REF!,(IF(B24=Data!#REF!,Data!#REF!,(IF(B24=Data!#REF!,Data!#REF!,(IF(B24=Data!#REF!,Data!#REF!,(IF(B24=Data!#REF!,Data!G1021,(IF(B24=Data!#REF!,Data!#REF!,(IF(B24=Data!#REF!,Data!#REF!,Data!#REF!)))))))))))))))&amp;IF(B24=Data!#REF!,Data!#REF!,(IF(B24=Data!#REF!,Data!#REF!,(IF(B24=Data!#REF!,Data!#REF!,(IF(B24=Data!#REF!,Data!#REF!,(IF(B24=Data!#REF!,Data!#REF!,Data!#REF!)))))))))</f>
        <v>#REF!</v>
      </c>
      <c r="O24" s="592"/>
      <c r="P24" s="593"/>
      <c r="Q24" s="594" t="e">
        <f>IF(B24=Data!B205,Data!H205,(IF(B24=Data!B207,Data!H207,(IF(B24=Data!B209,Data!H209,(IF(B24=Data!#REF!,Data!#REF!,(IF(B24=Data!B214,Data!H214,(IF(B24=Data!#REF!,Data!#REF!,(IF(B24=Data!#REF!,Data!#REF!,(IF(B24=Data!#REF!,Data!#REF!,Data!#REF!)))))))))))))))&amp;IF(B24=Data!B281,Data!H281,(IF(B24=Data!#REF!,Data!#REF!,(IF(B24=Data!#REF!,Data!#REF!,(IF(B24=Data!#REF!,Data!#REF!,(IF(B24=Data!#REF!,Data!#REF!,(IF(B24=Data!#REF!,Data!H1021,(IF(B24=Data!#REF!,Data!#REF!,(IF(B24=Data!#REF!,Data!#REF!,Data!#REF!)))))))))))))))&amp;IF(B24=Data!#REF!,Data!#REF!,(IF(B24=Data!#REF!,Data!#REF!,(IF(B24=Data!#REF!,Data!#REF!,(IF(B24=Data!#REF!,Data!#REF!,(IF(B24=Data!#REF!,Data!#REF!,Data!#REF!)))))))))</f>
        <v>#REF!</v>
      </c>
      <c r="R24" s="593"/>
      <c r="S24" s="593"/>
      <c r="T24" s="594" t="e">
        <f>IF(B24=Data!B205,Data!I205,(IF(B24=Data!B207,Data!I207,(IF(B24=Data!B209,Data!I209,(IF(B24=Data!#REF!,Data!#REF!,(IF(B24=Data!B214,Data!I214,(IF(B24=Data!#REF!,Data!#REF!,(IF(B24=Data!#REF!,Data!#REF!,(IF(B24=Data!#REF!,Data!#REF!,Data!#REF!)))))))))))))))&amp;IF(B24=Data!B281,Data!I281,(IF(B24=Data!#REF!,Data!#REF!,(IF(B24=Data!#REF!,Data!#REF!,(IF(B24=Data!#REF!,Data!#REF!,(IF(B24=Data!#REF!,Data!#REF!,(IF(B24=Data!#REF!,Data!I1021,(IF(B24=Data!#REF!,Data!#REF!,(IF(B24=Data!#REF!,Data!#REF!,Data!#REF!)))))))))))))))&amp;IF(B24=Data!#REF!,Data!#REF!,(IF(B24=Data!#REF!,Data!#REF!,(IF(B24=Data!#REF!,Data!#REF!,(IF(B24=Data!#REF!,Data!#REF!,(IF(B24=Data!#REF!,Data!#REF!,Data!#REF!)))))))))</f>
        <v>#REF!</v>
      </c>
      <c r="U24" s="595"/>
      <c r="V24" s="594" t="e">
        <f>IF(B24=Data!B205,Data!J205,(IF(B24=Data!B207,Data!J207,(IF(B24=Data!B209,Data!J209,(IF(B24=Data!#REF!,Data!#REF!,(IF(B24=Data!B214,Data!J214,(IF(B24=Data!#REF!,Data!#REF!,(IF(B24=Data!#REF!,Data!#REF!,(IF(B24=Data!#REF!,Data!#REF!,Data!#REF!)))))))))))))))&amp;IF(B24=Data!B281,Data!J281,(IF(B24=Data!#REF!,Data!#REF!,(IF(B24=Data!#REF!,Data!#REF!,(IF(B24=Data!#REF!,Data!#REF!,(IF(B24=Data!#REF!,Data!#REF!,(IF(B24=Data!#REF!,Data!J1021,(IF(B24=Data!#REF!,Data!#REF!,(IF(B24=Data!#REF!,Data!#REF!,Data!#REF!)))))))))))))))&amp;IF(B24=Data!#REF!,Data!#REF!,(IF(B24=Data!#REF!,Data!#REF!,(IF(B24=Data!#REF!,Data!#REF!,(IF(B24=Data!#REF!,Data!#REF!,(IF(B24=Data!#REF!,Data!#REF!,Data!#REF!)))))))))</f>
        <v>#REF!</v>
      </c>
      <c r="W24" s="596">
        <f>IF(E24="","",VLOOKUP(B24,Data!$B$5:$J$503,9,FALSE)*E24)</f>
        <v>1.488</v>
      </c>
    </row>
    <row r="25" spans="1:23" s="597" customFormat="1" ht="19.25" customHeight="1">
      <c r="A25" s="598">
        <v>8</v>
      </c>
      <c r="B25" s="599" t="s">
        <v>717</v>
      </c>
      <c r="C25" s="583" t="str">
        <f>IF(E25="","",VLOOKUP(B25,Data!$B$5:$N$503,13,FALSE))</f>
        <v>Ymh</v>
      </c>
      <c r="D25" s="584" t="str">
        <f>IF(E25="","",VLOOKUP(B25,Data!$B$5:$L$503,2,FALSE))</f>
        <v>VAC9500</v>
      </c>
      <c r="E25" s="585">
        <v>20</v>
      </c>
      <c r="F25" s="586"/>
      <c r="G25" s="587">
        <f>IF(E25="","",VLOOKUP(B25,Data!$B$5:$L$503,11,FALSE))</f>
        <v>2627.86</v>
      </c>
      <c r="H25" s="588">
        <f t="shared" si="1"/>
        <v>52557.200000000004</v>
      </c>
      <c r="I25" s="589" t="str">
        <f>IF(E25="","",VLOOKUP(B25,Data!$B$5:$D$503,3,FALSE))</f>
        <v>C/T</v>
      </c>
      <c r="J25" s="589" t="str">
        <f>IF(E25="","",VLOOKUP(B25,Data!$B$5:$M$503,12,FALSE))</f>
        <v>Indonesia</v>
      </c>
      <c r="K25" s="590">
        <v>5114666</v>
      </c>
      <c r="L25" s="587">
        <f>IF(E25="","",VLOOKUP(B25,Data!$B$5:$E$503,4,FALSE)*E25)</f>
        <v>5340</v>
      </c>
      <c r="M25" s="587">
        <f>IF(E25="","",VLOOKUP(B25,Data!$B$5:$F$503,5,FALSE)*E25)</f>
        <v>4940</v>
      </c>
      <c r="N25" s="591" t="e">
        <f>IF(B25=Data!B206,Data!G206,(IF(B25=Data!B208,Data!G208,(IF(B25=Data!B210,Data!G210,(IF(B25=Data!#REF!,Data!#REF!,(IF(B25=Data!B215,Data!G215,(IF(B25=Data!#REF!,Data!#REF!,(IF(B25=Data!#REF!,Data!#REF!,(IF(B25=Data!#REF!,Data!#REF!,Data!#REF!)))))))))))))))&amp;IF(B25=Data!B282,Data!G282,(IF(B25=Data!#REF!,Data!#REF!,(IF(B25=Data!#REF!,Data!#REF!,(IF(B25=Data!#REF!,Data!#REF!,(IF(B25=Data!#REF!,Data!#REF!,(IF(B25=Data!#REF!,Data!G1022,(IF(B25=Data!#REF!,Data!#REF!,(IF(B25=Data!#REF!,Data!#REF!,Data!#REF!)))))))))))))))&amp;IF(B25=Data!#REF!,Data!#REF!,(IF(B25=Data!#REF!,Data!#REF!,(IF(B25=Data!#REF!,Data!#REF!,(IF(B25=Data!#REF!,Data!#REF!,(IF(B25=Data!#REF!,Data!#REF!,Data!#REF!)))))))))</f>
        <v>#REF!</v>
      </c>
      <c r="O25" s="592"/>
      <c r="P25" s="593"/>
      <c r="Q25" s="594" t="e">
        <f>IF(B25=Data!B206,Data!H206,(IF(B25=Data!B208,Data!H208,(IF(B25=Data!B210,Data!H210,(IF(B25=Data!#REF!,Data!#REF!,(IF(B25=Data!B215,Data!H215,(IF(B25=Data!#REF!,Data!#REF!,(IF(B25=Data!#REF!,Data!#REF!,(IF(B25=Data!#REF!,Data!#REF!,Data!#REF!)))))))))))))))&amp;IF(B25=Data!B282,Data!H282,(IF(B25=Data!#REF!,Data!#REF!,(IF(B25=Data!#REF!,Data!#REF!,(IF(B25=Data!#REF!,Data!#REF!,(IF(B25=Data!#REF!,Data!#REF!,(IF(B25=Data!#REF!,Data!H1022,(IF(B25=Data!#REF!,Data!#REF!,(IF(B25=Data!#REF!,Data!#REF!,Data!#REF!)))))))))))))))&amp;IF(B25=Data!#REF!,Data!#REF!,(IF(B25=Data!#REF!,Data!#REF!,(IF(B25=Data!#REF!,Data!#REF!,(IF(B25=Data!#REF!,Data!#REF!,(IF(B25=Data!#REF!,Data!#REF!,Data!#REF!)))))))))</f>
        <v>#REF!</v>
      </c>
      <c r="R25" s="593"/>
      <c r="S25" s="593"/>
      <c r="T25" s="594" t="e">
        <f>IF(B25=Data!B206,Data!I206,(IF(B25=Data!B208,Data!I208,(IF(B25=Data!B210,Data!I210,(IF(B25=Data!#REF!,Data!#REF!,(IF(B25=Data!B215,Data!I215,(IF(B25=Data!#REF!,Data!#REF!,(IF(B25=Data!#REF!,Data!#REF!,(IF(B25=Data!#REF!,Data!#REF!,Data!#REF!)))))))))))))))&amp;IF(B25=Data!B282,Data!I282,(IF(B25=Data!#REF!,Data!#REF!,(IF(B25=Data!#REF!,Data!#REF!,(IF(B25=Data!#REF!,Data!#REF!,(IF(B25=Data!#REF!,Data!#REF!,(IF(B25=Data!#REF!,Data!I1022,(IF(B25=Data!#REF!,Data!#REF!,(IF(B25=Data!#REF!,Data!#REF!,Data!#REF!)))))))))))))))&amp;IF(B25=Data!#REF!,Data!#REF!,(IF(B25=Data!#REF!,Data!#REF!,(IF(B25=Data!#REF!,Data!#REF!,(IF(B25=Data!#REF!,Data!#REF!,(IF(B25=Data!#REF!,Data!#REF!,Data!#REF!)))))))))</f>
        <v>#REF!</v>
      </c>
      <c r="U25" s="595"/>
      <c r="V25" s="594" t="e">
        <f>IF(B25=Data!B206,Data!J206,(IF(B25=Data!B208,Data!J208,(IF(B25=Data!B210,Data!J210,(IF(B25=Data!#REF!,Data!#REF!,(IF(B25=Data!B215,Data!J215,(IF(B25=Data!#REF!,Data!#REF!,(IF(B25=Data!#REF!,Data!#REF!,(IF(B25=Data!#REF!,Data!#REF!,Data!#REF!)))))))))))))))&amp;IF(B25=Data!B282,Data!J282,(IF(B25=Data!#REF!,Data!#REF!,(IF(B25=Data!#REF!,Data!#REF!,(IF(B25=Data!#REF!,Data!#REF!,(IF(B25=Data!#REF!,Data!#REF!,(IF(B25=Data!#REF!,Data!J1022,(IF(B25=Data!#REF!,Data!#REF!,(IF(B25=Data!#REF!,Data!#REF!,Data!#REF!)))))))))))))))&amp;IF(B25=Data!#REF!,Data!#REF!,(IF(B25=Data!#REF!,Data!#REF!,(IF(B25=Data!#REF!,Data!#REF!,(IF(B25=Data!#REF!,Data!#REF!,(IF(B25=Data!#REF!,Data!#REF!,Data!#REF!)))))))))</f>
        <v>#REF!</v>
      </c>
      <c r="W25" s="596">
        <f>IF(E25="","",VLOOKUP(B25,Data!$B$5:$J$503,9,FALSE)*E25)</f>
        <v>29.759999999999998</v>
      </c>
    </row>
    <row r="26" spans="1:23" s="597" customFormat="1" ht="19.25" customHeight="1">
      <c r="A26" s="598">
        <v>9</v>
      </c>
      <c r="B26" s="599" t="s">
        <v>813</v>
      </c>
      <c r="C26" s="583" t="str">
        <f>IF(E26="","",VLOOKUP(B26,Data!$B$5:$N$503,13,FALSE))</f>
        <v>Ymh</v>
      </c>
      <c r="D26" s="584" t="str">
        <f>IF(E26="","",VLOOKUP(B26,Data!$B$5:$L$503,2,FALSE))</f>
        <v>VAK6570</v>
      </c>
      <c r="E26" s="585">
        <v>4</v>
      </c>
      <c r="F26" s="586"/>
      <c r="G26" s="587">
        <f>IF(E26="","",VLOOKUP(B26,Data!$B$5:$L$503,11,FALSE))</f>
        <v>2669.61</v>
      </c>
      <c r="H26" s="588">
        <f t="shared" si="1"/>
        <v>10678.44</v>
      </c>
      <c r="I26" s="589" t="str">
        <f>IF(E26="","",VLOOKUP(B26,Data!$B$5:$D$503,3,FALSE))</f>
        <v>C/T</v>
      </c>
      <c r="J26" s="589" t="str">
        <f>IF(E26="","",VLOOKUP(B26,Data!$B$5:$M$503,12,FALSE))</f>
        <v>Indonesia</v>
      </c>
      <c r="K26" s="590">
        <v>5114666</v>
      </c>
      <c r="L26" s="587">
        <f>IF(E26="","",VLOOKUP(B26,Data!$B$5:$E$503,4,FALSE)*E26)</f>
        <v>1068</v>
      </c>
      <c r="M26" s="587">
        <f>IF(E26="","",VLOOKUP(B26,Data!$B$5:$F$503,5,FALSE)*E26)</f>
        <v>988</v>
      </c>
      <c r="N26" s="591" t="e">
        <f>IF(B26=Data!B207,Data!G207,(IF(B26=Data!B209,Data!G209,(IF(B26=Data!B211,Data!G211,(IF(B26=Data!#REF!,Data!#REF!,(IF(B26=Data!B216,Data!G216,(IF(B26=Data!#REF!,Data!#REF!,(IF(B26=Data!#REF!,Data!#REF!,(IF(B26=Data!#REF!,Data!#REF!,Data!#REF!)))))))))))))))&amp;IF(B26=Data!B283,Data!G283,(IF(B26=Data!#REF!,Data!#REF!,(IF(B26=Data!#REF!,Data!#REF!,(IF(B26=Data!#REF!,Data!#REF!,(IF(B26=Data!#REF!,Data!#REF!,(IF(B26=Data!#REF!,Data!G1023,(IF(B26=Data!#REF!,Data!#REF!,(IF(B26=Data!#REF!,Data!#REF!,Data!#REF!)))))))))))))))&amp;IF(B26=Data!#REF!,Data!#REF!,(IF(B26=Data!#REF!,Data!#REF!,(IF(B26=Data!#REF!,Data!#REF!,(IF(B26=Data!#REF!,Data!#REF!,(IF(B26=Data!#REF!,Data!#REF!,Data!#REF!)))))))))</f>
        <v>#REF!</v>
      </c>
      <c r="O26" s="592"/>
      <c r="P26" s="593"/>
      <c r="Q26" s="594" t="e">
        <f>IF(B26=Data!B207,Data!H207,(IF(B26=Data!B209,Data!H209,(IF(B26=Data!B211,Data!H211,(IF(B26=Data!#REF!,Data!#REF!,(IF(B26=Data!B216,Data!H216,(IF(B26=Data!#REF!,Data!#REF!,(IF(B26=Data!#REF!,Data!#REF!,(IF(B26=Data!#REF!,Data!#REF!,Data!#REF!)))))))))))))))&amp;IF(B26=Data!B283,Data!H283,(IF(B26=Data!#REF!,Data!#REF!,(IF(B26=Data!#REF!,Data!#REF!,(IF(B26=Data!#REF!,Data!#REF!,(IF(B26=Data!#REF!,Data!#REF!,(IF(B26=Data!#REF!,Data!H1023,(IF(B26=Data!#REF!,Data!#REF!,(IF(B26=Data!#REF!,Data!#REF!,Data!#REF!)))))))))))))))&amp;IF(B26=Data!#REF!,Data!#REF!,(IF(B26=Data!#REF!,Data!#REF!,(IF(B26=Data!#REF!,Data!#REF!,(IF(B26=Data!#REF!,Data!#REF!,(IF(B26=Data!#REF!,Data!#REF!,Data!#REF!)))))))))</f>
        <v>#REF!</v>
      </c>
      <c r="R26" s="593"/>
      <c r="S26" s="593"/>
      <c r="T26" s="594" t="e">
        <f>IF(B26=Data!B207,Data!I207,(IF(B26=Data!B209,Data!I209,(IF(B26=Data!B211,Data!I211,(IF(B26=Data!#REF!,Data!#REF!,(IF(B26=Data!B216,Data!I216,(IF(B26=Data!#REF!,Data!#REF!,(IF(B26=Data!#REF!,Data!#REF!,(IF(B26=Data!#REF!,Data!#REF!,Data!#REF!)))))))))))))))&amp;IF(B26=Data!B283,Data!I283,(IF(B26=Data!#REF!,Data!#REF!,(IF(B26=Data!#REF!,Data!#REF!,(IF(B26=Data!#REF!,Data!#REF!,(IF(B26=Data!#REF!,Data!#REF!,(IF(B26=Data!#REF!,Data!I1023,(IF(B26=Data!#REF!,Data!#REF!,(IF(B26=Data!#REF!,Data!#REF!,Data!#REF!)))))))))))))))&amp;IF(B26=Data!#REF!,Data!#REF!,(IF(B26=Data!#REF!,Data!#REF!,(IF(B26=Data!#REF!,Data!#REF!,(IF(B26=Data!#REF!,Data!#REF!,(IF(B26=Data!#REF!,Data!#REF!,Data!#REF!)))))))))</f>
        <v>#REF!</v>
      </c>
      <c r="U26" s="595"/>
      <c r="V26" s="594" t="e">
        <f>IF(B26=Data!B207,Data!J207,(IF(B26=Data!B209,Data!J209,(IF(B26=Data!B211,Data!J211,(IF(B26=Data!#REF!,Data!#REF!,(IF(B26=Data!B216,Data!J216,(IF(B26=Data!#REF!,Data!#REF!,(IF(B26=Data!#REF!,Data!#REF!,(IF(B26=Data!#REF!,Data!#REF!,Data!#REF!)))))))))))))))&amp;IF(B26=Data!B283,Data!J283,(IF(B26=Data!#REF!,Data!#REF!,(IF(B26=Data!#REF!,Data!#REF!,(IF(B26=Data!#REF!,Data!#REF!,(IF(B26=Data!#REF!,Data!#REF!,(IF(B26=Data!#REF!,Data!J1023,(IF(B26=Data!#REF!,Data!#REF!,(IF(B26=Data!#REF!,Data!#REF!,Data!#REF!)))))))))))))))&amp;IF(B26=Data!#REF!,Data!#REF!,(IF(B26=Data!#REF!,Data!#REF!,(IF(B26=Data!#REF!,Data!#REF!,(IF(B26=Data!#REF!,Data!#REF!,(IF(B26=Data!#REF!,Data!#REF!,Data!#REF!)))))))))</f>
        <v>#REF!</v>
      </c>
      <c r="W26" s="596">
        <f>IF(E26="","",VLOOKUP(B26,Data!$B$5:$J$503,9,FALSE)*E26)</f>
        <v>5.952</v>
      </c>
    </row>
    <row r="27" spans="1:23" s="597" customFormat="1" ht="19.25" customHeight="1">
      <c r="A27" s="598"/>
      <c r="B27" s="599"/>
      <c r="C27" s="583" t="str">
        <f>IF(E27="","",VLOOKUP(B27,Data!$B$5:$N$503,13,FALSE))</f>
        <v/>
      </c>
      <c r="D27" s="584" t="str">
        <f>IF(E27="","",VLOOKUP(B27,Data!$B$5:$L$503,2,FALSE))</f>
        <v/>
      </c>
      <c r="E27" s="585"/>
      <c r="F27" s="602"/>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219,Data!G219,(IF(B27=Data!B221,Data!G221,(IF(B27=Data!B223,Data!G223,(IF(B27=Data!#REF!,Data!#REF!,(IF(B27=Data!B228,Data!G228,(IF(B27=Data!#REF!,Data!#REF!,(IF(B27=Data!#REF!,Data!#REF!,(IF(B27=Data!#REF!,Data!#REF!,Data!#REF!)))))))))))))))&amp;IF(B27=Data!B295,Data!G295,(IF(B27=Data!#REF!,Data!#REF!,(IF(B27=Data!#REF!,Data!#REF!,(IF(B27=Data!#REF!,Data!#REF!,(IF(B27=Data!#REF!,Data!#REF!,(IF(B27=Data!#REF!,Data!G1035,(IF(B27=Data!#REF!,Data!#REF!,(IF(B27=Data!#REF!,Data!#REF!,Data!#REF!)))))))))))))))&amp;IF(B27=Data!#REF!,Data!#REF!,(IF(B27=Data!#REF!,Data!#REF!,(IF(B27=Data!#REF!,Data!#REF!,(IF(B27=Data!#REF!,Data!#REF!,(IF(B27=Data!#REF!,Data!#REF!,Data!#REF!)))))))))</f>
        <v>#REF!</v>
      </c>
      <c r="O27" s="592"/>
      <c r="P27" s="593"/>
      <c r="Q27" s="594" t="e">
        <f>IF(B27=Data!B219,Data!H219,(IF(B27=Data!B221,Data!H221,(IF(B27=Data!B223,Data!H223,(IF(B27=Data!#REF!,Data!#REF!,(IF(B27=Data!B228,Data!H228,(IF(B27=Data!#REF!,Data!#REF!,(IF(B27=Data!#REF!,Data!#REF!,(IF(B27=Data!#REF!,Data!#REF!,Data!#REF!)))))))))))))))&amp;IF(B27=Data!B295,Data!H295,(IF(B27=Data!#REF!,Data!#REF!,(IF(B27=Data!#REF!,Data!#REF!,(IF(B27=Data!#REF!,Data!#REF!,(IF(B27=Data!#REF!,Data!#REF!,(IF(B27=Data!#REF!,Data!H1035,(IF(B27=Data!#REF!,Data!#REF!,(IF(B27=Data!#REF!,Data!#REF!,Data!#REF!)))))))))))))))&amp;IF(B27=Data!#REF!,Data!#REF!,(IF(B27=Data!#REF!,Data!#REF!,(IF(B27=Data!#REF!,Data!#REF!,(IF(B27=Data!#REF!,Data!#REF!,(IF(B27=Data!#REF!,Data!#REF!,Data!#REF!)))))))))</f>
        <v>#REF!</v>
      </c>
      <c r="R27" s="593"/>
      <c r="S27" s="593"/>
      <c r="T27" s="594" t="e">
        <f>IF(B27=Data!B219,Data!I219,(IF(B27=Data!B221,Data!I221,(IF(B27=Data!B223,Data!I223,(IF(B27=Data!#REF!,Data!#REF!,(IF(B27=Data!B228,Data!I228,(IF(B27=Data!#REF!,Data!#REF!,(IF(B27=Data!#REF!,Data!#REF!,(IF(B27=Data!#REF!,Data!#REF!,Data!#REF!)))))))))))))))&amp;IF(B27=Data!B295,Data!I295,(IF(B27=Data!#REF!,Data!#REF!,(IF(B27=Data!#REF!,Data!#REF!,(IF(B27=Data!#REF!,Data!#REF!,(IF(B27=Data!#REF!,Data!#REF!,(IF(B27=Data!#REF!,Data!I1035,(IF(B27=Data!#REF!,Data!#REF!,(IF(B27=Data!#REF!,Data!#REF!,Data!#REF!)))))))))))))))&amp;IF(B27=Data!#REF!,Data!#REF!,(IF(B27=Data!#REF!,Data!#REF!,(IF(B27=Data!#REF!,Data!#REF!,(IF(B27=Data!#REF!,Data!#REF!,(IF(B27=Data!#REF!,Data!#REF!,Data!#REF!)))))))))</f>
        <v>#REF!</v>
      </c>
      <c r="U27" s="595"/>
      <c r="V27" s="594" t="e">
        <f>IF(B27=Data!B219,Data!J219,(IF(B27=Data!B221,Data!J221,(IF(B27=Data!B223,Data!J223,(IF(B27=Data!#REF!,Data!#REF!,(IF(B27=Data!B228,Data!J228,(IF(B27=Data!#REF!,Data!#REF!,(IF(B27=Data!#REF!,Data!#REF!,(IF(B27=Data!#REF!,Data!#REF!,Data!#REF!)))))))))))))))&amp;IF(B27=Data!B295,Data!J295,(IF(B27=Data!#REF!,Data!#REF!,(IF(B27=Data!#REF!,Data!#REF!,(IF(B27=Data!#REF!,Data!#REF!,(IF(B27=Data!#REF!,Data!#REF!,(IF(B27=Data!#REF!,Data!J1035,(IF(B27=Data!#REF!,Data!#REF!,(IF(B27=Data!#REF!,Data!#REF!,Data!#REF!)))))))))))))))&amp;IF(B27=Data!#REF!,Data!#REF!,(IF(B27=Data!#REF!,Data!#REF!,(IF(B27=Data!#REF!,Data!#REF!,(IF(B27=Data!#REF!,Data!#REF!,(IF(B27=Data!#REF!,Data!#REF!,Data!#REF!)))))))))</f>
        <v>#REF!</v>
      </c>
      <c r="W27" s="596" t="str">
        <f>IF(E27="","",VLOOKUP(B27,Data!$B$5:$J$503,9,FALSE)*E27)</f>
        <v/>
      </c>
    </row>
    <row r="28" spans="1:23" s="611" customFormat="1" ht="19.5" customHeight="1">
      <c r="A28" s="598"/>
      <c r="B28" s="603"/>
      <c r="C28" s="604"/>
      <c r="D28" s="605"/>
      <c r="E28" s="606">
        <f>SUM(E17:E27)</f>
        <v>94</v>
      </c>
      <c r="F28" s="606"/>
      <c r="G28" s="607"/>
      <c r="H28" s="607">
        <f>SUM(H17:H27)</f>
        <v>215395.73</v>
      </c>
      <c r="I28" s="608"/>
      <c r="J28" s="608"/>
      <c r="K28" s="608"/>
      <c r="L28" s="609">
        <f>SUM(L17:L27)</f>
        <v>22681</v>
      </c>
      <c r="M28" s="609">
        <f>SUM(M17:M27)</f>
        <v>20635</v>
      </c>
      <c r="N28" s="609" t="e">
        <f>SUM(N17:N27)</f>
        <v>#REF!</v>
      </c>
      <c r="O28" s="609" t="e">
        <f>SUM(#REF!)</f>
        <v>#REF!</v>
      </c>
      <c r="P28" s="609">
        <f>SUM(P16:P16)</f>
        <v>0</v>
      </c>
      <c r="Q28" s="609">
        <f>SUM(Q16:Q16)</f>
        <v>0</v>
      </c>
      <c r="R28" s="609" t="e">
        <f>SUM(#REF!)</f>
        <v>#REF!</v>
      </c>
      <c r="S28" s="609">
        <f>SUM(S16:S16)</f>
        <v>0</v>
      </c>
      <c r="T28" s="609">
        <f>SUM(T16:T16)</f>
        <v>0</v>
      </c>
      <c r="U28" s="609" t="e">
        <f>SUM(#REF!)</f>
        <v>#REF!</v>
      </c>
      <c r="V28" s="609">
        <f>SUM(V16:V16)</f>
        <v>0</v>
      </c>
      <c r="W28" s="610">
        <f>SUM(W17:W27)</f>
        <v>125.934</v>
      </c>
    </row>
    <row r="29" spans="1:23" ht="11.25" customHeight="1">
      <c r="A29" s="598"/>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522" t="s">
        <v>547</v>
      </c>
      <c r="D31" s="624"/>
      <c r="E31" s="499" t="s">
        <v>88</v>
      </c>
      <c r="G31" s="1079"/>
      <c r="H31" s="1080"/>
      <c r="I31" s="522" t="s">
        <v>89</v>
      </c>
      <c r="J31" s="625"/>
      <c r="K31" s="537" t="s">
        <v>90</v>
      </c>
      <c r="L31" s="537"/>
      <c r="M31" s="532"/>
      <c r="W31" s="538"/>
    </row>
    <row r="32" spans="1:23" ht="10.5" customHeight="1">
      <c r="A32" s="522" t="s">
        <v>548</v>
      </c>
      <c r="B32" s="503"/>
      <c r="D32" s="523"/>
      <c r="G32" s="1079"/>
      <c r="H32" s="1080"/>
      <c r="I32" s="522"/>
      <c r="J32" s="625"/>
      <c r="K32" s="537" t="s">
        <v>94</v>
      </c>
      <c r="L32" s="537"/>
      <c r="M32" s="532"/>
      <c r="W32" s="538"/>
    </row>
    <row r="33" spans="1:23" ht="10.5" customHeight="1">
      <c r="A33" s="544"/>
      <c r="B33" s="545"/>
      <c r="C33" s="545"/>
      <c r="D33" s="626"/>
      <c r="E33" s="499" t="s">
        <v>95</v>
      </c>
      <c r="G33" s="1079"/>
      <c r="H33" s="1080"/>
      <c r="I33" s="522" t="s">
        <v>96</v>
      </c>
      <c r="J33" s="625"/>
      <c r="K33" s="537"/>
      <c r="L33" s="537"/>
      <c r="M33" s="532"/>
      <c r="W33" s="538"/>
    </row>
    <row r="34" spans="1:23" ht="13">
      <c r="A34" s="512" t="s">
        <v>97</v>
      </c>
      <c r="C34" s="535"/>
      <c r="D34" s="514"/>
      <c r="E34" s="499" t="s">
        <v>98</v>
      </c>
      <c r="G34" s="627" t="s">
        <v>99</v>
      </c>
      <c r="H34" s="628"/>
      <c r="I34" s="522" t="s">
        <v>89</v>
      </c>
      <c r="J34" s="625"/>
      <c r="K34" s="537" t="s">
        <v>100</v>
      </c>
      <c r="L34" s="537"/>
      <c r="M34" s="532"/>
      <c r="W34" s="538"/>
    </row>
    <row r="35" spans="1:23" ht="13">
      <c r="A35" s="522" t="s">
        <v>561</v>
      </c>
      <c r="D35" s="523"/>
      <c r="E35" s="499" t="s">
        <v>101</v>
      </c>
      <c r="G35" s="629"/>
      <c r="H35" s="630"/>
      <c r="I35" s="522"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975</v>
      </c>
      <c r="H36" s="1054"/>
      <c r="I36" s="1053" t="s">
        <v>977</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s="611" customFormat="1" ht="18" customHeight="1">
      <c r="A42" s="635" t="s">
        <v>964</v>
      </c>
      <c r="B42" s="500"/>
      <c r="C42" s="635" t="s">
        <v>622</v>
      </c>
      <c r="F42" s="636"/>
      <c r="G42" s="635" t="s">
        <v>958</v>
      </c>
      <c r="H42" s="500"/>
      <c r="I42" s="635" t="s">
        <v>969</v>
      </c>
      <c r="K42" s="636"/>
      <c r="L42" s="636"/>
      <c r="V42" s="637"/>
    </row>
    <row r="43" spans="1:23" s="611" customFormat="1" ht="18" customHeight="1">
      <c r="A43" s="635" t="s">
        <v>965</v>
      </c>
      <c r="B43" s="500"/>
      <c r="C43" s="635" t="s">
        <v>969</v>
      </c>
      <c r="F43" s="636"/>
      <c r="G43" s="635" t="s">
        <v>959</v>
      </c>
      <c r="H43" s="500"/>
      <c r="I43" s="635" t="s">
        <v>969</v>
      </c>
      <c r="K43" s="636"/>
      <c r="L43" s="636"/>
      <c r="V43" s="637"/>
    </row>
    <row r="44" spans="1:23" s="611" customFormat="1" ht="18" customHeight="1">
      <c r="A44" s="635" t="s">
        <v>966</v>
      </c>
      <c r="B44" s="500"/>
      <c r="C44" s="635" t="s">
        <v>969</v>
      </c>
      <c r="F44" s="636"/>
      <c r="G44" s="635" t="s">
        <v>960</v>
      </c>
      <c r="H44" s="500"/>
      <c r="I44" s="635" t="s">
        <v>622</v>
      </c>
      <c r="K44" s="636"/>
      <c r="L44" s="636"/>
      <c r="V44" s="637"/>
    </row>
    <row r="45" spans="1:23" s="611" customFormat="1" ht="18" customHeight="1">
      <c r="A45" s="635" t="s">
        <v>967</v>
      </c>
      <c r="B45" s="500"/>
      <c r="C45" s="635" t="s">
        <v>622</v>
      </c>
      <c r="F45" s="636"/>
      <c r="G45" s="635" t="s">
        <v>961</v>
      </c>
      <c r="H45" s="500"/>
      <c r="I45" s="635" t="s">
        <v>622</v>
      </c>
      <c r="K45" s="636"/>
      <c r="L45" s="636"/>
      <c r="V45" s="637"/>
    </row>
    <row r="46" spans="1:23" s="611" customFormat="1" ht="18" customHeight="1">
      <c r="A46" s="635" t="s">
        <v>968</v>
      </c>
      <c r="B46" s="500"/>
      <c r="C46" s="635" t="s">
        <v>622</v>
      </c>
      <c r="F46" s="636"/>
      <c r="G46" s="635" t="s">
        <v>963</v>
      </c>
      <c r="H46" s="500"/>
      <c r="I46" s="635" t="s">
        <v>622</v>
      </c>
      <c r="K46" s="636"/>
      <c r="L46" s="636"/>
      <c r="V46" s="637"/>
    </row>
    <row r="47" spans="1:23" ht="20">
      <c r="E47" s="498"/>
      <c r="F47" s="500"/>
      <c r="G47" s="635" t="s">
        <v>962</v>
      </c>
      <c r="I47" s="635" t="s">
        <v>622</v>
      </c>
      <c r="K47" s="500"/>
      <c r="M47" s="498"/>
      <c r="V47" s="501"/>
      <c r="W47" s="498"/>
    </row>
    <row r="48" spans="1:23" ht="17.5">
      <c r="A48" s="638"/>
      <c r="E48" s="498"/>
      <c r="G48" s="639"/>
      <c r="H48" s="639"/>
    </row>
    <row r="53" spans="1:5" ht="14">
      <c r="A53" s="640"/>
      <c r="C53" s="641"/>
      <c r="D53" s="641"/>
      <c r="E53" s="642"/>
    </row>
    <row r="54" spans="1:5" ht="14">
      <c r="A54" s="643"/>
      <c r="C54" s="641"/>
      <c r="D54" s="644"/>
      <c r="E54" s="642"/>
    </row>
    <row r="55" spans="1:5" ht="14">
      <c r="A55" s="643"/>
      <c r="B55" s="645"/>
      <c r="C55" s="641"/>
      <c r="D55" s="641"/>
      <c r="E55" s="642"/>
    </row>
    <row r="56" spans="1:5" ht="14">
      <c r="A56" s="643"/>
      <c r="B56" s="646" t="s">
        <v>354</v>
      </c>
      <c r="C56" s="641"/>
      <c r="D56" s="641"/>
      <c r="E56" s="642"/>
    </row>
    <row r="57" spans="1:5" ht="15.5">
      <c r="A57" s="643"/>
      <c r="B57" s="647" t="s">
        <v>249</v>
      </c>
      <c r="C57" s="641"/>
      <c r="D57" s="641"/>
      <c r="E57" s="642"/>
    </row>
    <row r="58" spans="1:5" ht="14">
      <c r="A58" s="643"/>
      <c r="B58" s="648" t="s">
        <v>250</v>
      </c>
      <c r="C58" s="641"/>
      <c r="D58" s="641"/>
      <c r="E58" s="642"/>
    </row>
    <row r="59" spans="1:5" ht="15.5">
      <c r="A59" s="649"/>
      <c r="B59" s="647" t="s">
        <v>251</v>
      </c>
      <c r="C59" s="641"/>
      <c r="D59" s="641"/>
      <c r="E59" s="642"/>
    </row>
    <row r="60" spans="1:5" ht="15.5">
      <c r="A60" s="643"/>
      <c r="B60" s="647" t="s">
        <v>252</v>
      </c>
      <c r="C60" s="641"/>
      <c r="D60" s="641"/>
      <c r="E60" s="642"/>
    </row>
    <row r="61" spans="1:5" ht="14">
      <c r="A61" s="649"/>
      <c r="B61" s="646" t="s">
        <v>253</v>
      </c>
      <c r="C61" s="641"/>
      <c r="D61" s="641"/>
      <c r="E61" s="642"/>
    </row>
    <row r="62" spans="1:5" ht="14">
      <c r="A62" s="649"/>
      <c r="B62" s="646" t="s">
        <v>357</v>
      </c>
      <c r="C62" s="641"/>
      <c r="D62" s="641"/>
      <c r="E62" s="642"/>
    </row>
    <row r="63" spans="1:5" ht="14">
      <c r="A63" s="643"/>
      <c r="B63" s="646" t="s">
        <v>358</v>
      </c>
      <c r="C63" s="641"/>
      <c r="D63" s="641"/>
      <c r="E63" s="642"/>
    </row>
    <row r="64" spans="1:5" ht="14">
      <c r="A64" s="643"/>
      <c r="B64" s="646" t="s">
        <v>288</v>
      </c>
      <c r="C64" s="641"/>
      <c r="D64" s="641"/>
      <c r="E64" s="642"/>
    </row>
    <row r="65" spans="1:5" ht="14">
      <c r="A65" s="643"/>
      <c r="B65" s="646" t="s">
        <v>292</v>
      </c>
      <c r="C65" s="641"/>
      <c r="D65" s="641"/>
      <c r="E65" s="642"/>
    </row>
    <row r="66" spans="1:5" ht="15.5">
      <c r="A66" s="643"/>
      <c r="B66" s="647" t="s">
        <v>423</v>
      </c>
      <c r="C66" s="641"/>
      <c r="D66" s="641"/>
      <c r="E66" s="642"/>
    </row>
    <row r="67" spans="1:5" ht="14">
      <c r="A67" s="643"/>
      <c r="B67" s="646" t="s">
        <v>424</v>
      </c>
      <c r="C67" s="641"/>
      <c r="D67" s="641"/>
      <c r="E67" s="642"/>
    </row>
    <row r="68" spans="1:5" ht="14">
      <c r="A68" s="643"/>
      <c r="B68" s="646" t="s">
        <v>279</v>
      </c>
      <c r="C68" s="641"/>
      <c r="D68" s="644"/>
      <c r="E68" s="642"/>
    </row>
    <row r="69" spans="1:5" ht="14">
      <c r="A69" s="643"/>
      <c r="B69" s="646" t="s">
        <v>281</v>
      </c>
      <c r="C69" s="641"/>
      <c r="D69" s="641"/>
      <c r="E69" s="642"/>
    </row>
    <row r="70" spans="1:5" ht="14">
      <c r="A70" s="643"/>
      <c r="B70" s="646" t="s">
        <v>287</v>
      </c>
      <c r="C70" s="641"/>
      <c r="D70" s="644"/>
      <c r="E70" s="642"/>
    </row>
    <row r="71" spans="1:5" ht="15.5">
      <c r="A71" s="643"/>
      <c r="B71" s="647" t="s">
        <v>420</v>
      </c>
      <c r="C71" s="641"/>
      <c r="D71" s="644"/>
      <c r="E71" s="642"/>
    </row>
    <row r="72" spans="1:5" ht="14">
      <c r="A72" s="650"/>
      <c r="B72" s="646" t="s">
        <v>421</v>
      </c>
      <c r="C72" s="579"/>
      <c r="D72" s="578"/>
      <c r="E72" s="575"/>
    </row>
    <row r="73" spans="1:5" ht="14">
      <c r="A73" s="572"/>
      <c r="B73" s="646" t="s">
        <v>422</v>
      </c>
      <c r="C73" s="579"/>
      <c r="D73" s="578"/>
      <c r="E73" s="651">
        <f>SUM(E52:E71)</f>
        <v>0</v>
      </c>
    </row>
    <row r="74" spans="1:5" ht="14">
      <c r="B74" s="646" t="s">
        <v>417</v>
      </c>
    </row>
    <row r="75" spans="1:5" ht="14">
      <c r="B75" s="646" t="s">
        <v>397</v>
      </c>
    </row>
  </sheetData>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7" header="0.31496062992125984" footer="0.17"/>
  <pageSetup paperSize="9" scale="74" firstPageNumber="4294963191" fitToHeight="2" orientation="landscape" horizontalDpi="4294967295" verticalDpi="4294967295" r:id="rId1"/>
  <headerFooter alignWithMargins="0"/>
  <rowBreaks count="1" manualBreakCount="1">
    <brk id="36" max="22"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W82"/>
  <sheetViews>
    <sheetView zoomScale="70" zoomScaleNormal="70" zoomScaleSheetLayoutView="70" workbookViewId="0">
      <selection activeCell="G35" sqref="G35"/>
    </sheetView>
  </sheetViews>
  <sheetFormatPr defaultColWidth="9.1796875" defaultRowHeight="12.5"/>
  <cols>
    <col min="1" max="1" width="4.453125" style="815" customWidth="1"/>
    <col min="2" max="2" width="30.1796875" style="815" customWidth="1"/>
    <col min="3" max="3" width="6.453125" style="815" customWidth="1"/>
    <col min="4" max="4" width="13.453125" style="815" customWidth="1"/>
    <col min="5" max="5" width="10.453125" style="499" customWidth="1"/>
    <col min="6" max="6" width="13.08984375" style="815" customWidth="1"/>
    <col min="7" max="7" width="14.81640625" style="500" customWidth="1"/>
    <col min="8" max="8" width="17" style="500" customWidth="1"/>
    <col min="9" max="9" width="6.1796875" style="815" customWidth="1"/>
    <col min="10" max="10" width="14.1796875" style="815" customWidth="1"/>
    <col min="11" max="11" width="11.1796875" style="815" customWidth="1"/>
    <col min="12" max="13" width="15.1796875" style="500" customWidth="1"/>
    <col min="14" max="14" width="0.453125" style="815" hidden="1" customWidth="1"/>
    <col min="15" max="15" width="3.1796875" style="815" customWidth="1"/>
    <col min="16" max="16" width="2.54296875" style="815" customWidth="1"/>
    <col min="17" max="17" width="4.81640625" style="815" hidden="1" customWidth="1"/>
    <col min="18" max="18" width="2" style="815" customWidth="1"/>
    <col min="19" max="19" width="2.54296875" style="815" customWidth="1"/>
    <col min="20" max="20" width="5.81640625" style="815" hidden="1" customWidth="1"/>
    <col min="21" max="21" width="1" style="815" customWidth="1"/>
    <col min="22" max="22" width="9.1796875" style="815" hidden="1" customWidth="1"/>
    <col min="23" max="23" width="13.1796875" style="501" customWidth="1"/>
    <col min="24" max="24" width="1.81640625" style="815" customWidth="1"/>
    <col min="25" max="16384" width="9.1796875" style="815"/>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15"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14"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14" t="s">
        <v>557</v>
      </c>
      <c r="D8" s="523"/>
      <c r="E8" s="531"/>
      <c r="G8" s="532"/>
      <c r="H8" s="533"/>
      <c r="I8" s="814"/>
      <c r="K8" s="514"/>
      <c r="L8" s="532"/>
      <c r="M8" s="534"/>
      <c r="O8" s="514"/>
      <c r="U8" s="535"/>
      <c r="V8" s="535"/>
      <c r="W8" s="536"/>
    </row>
    <row r="9" spans="1:23">
      <c r="A9" s="814" t="s">
        <v>558</v>
      </c>
      <c r="D9" s="523"/>
      <c r="E9" s="531" t="s">
        <v>54</v>
      </c>
      <c r="G9" s="532" t="s">
        <v>55</v>
      </c>
      <c r="H9" s="533"/>
      <c r="I9" s="814" t="s">
        <v>56</v>
      </c>
      <c r="K9" s="523"/>
      <c r="L9" s="532" t="s">
        <v>57</v>
      </c>
      <c r="M9" s="537"/>
      <c r="O9" s="523"/>
      <c r="P9" s="815" t="s">
        <v>58</v>
      </c>
      <c r="W9" s="538"/>
    </row>
    <row r="10" spans="1:23" ht="13">
      <c r="A10" s="814" t="s">
        <v>559</v>
      </c>
      <c r="D10" s="539" t="s">
        <v>560</v>
      </c>
      <c r="E10" s="531" t="s">
        <v>59</v>
      </c>
      <c r="G10" s="532"/>
      <c r="H10" s="533"/>
      <c r="I10" s="540"/>
      <c r="J10" s="541"/>
      <c r="K10" s="542"/>
      <c r="L10" s="532"/>
      <c r="M10" s="537"/>
      <c r="O10" s="523"/>
      <c r="W10" s="538"/>
    </row>
    <row r="11" spans="1:23" ht="13">
      <c r="A11" s="814" t="s">
        <v>551</v>
      </c>
      <c r="D11" s="523"/>
      <c r="E11" s="515"/>
      <c r="F11" s="543"/>
      <c r="G11" s="532" t="s">
        <v>60</v>
      </c>
      <c r="H11" s="533"/>
      <c r="I11" s="814" t="s">
        <v>61</v>
      </c>
      <c r="K11" s="523"/>
      <c r="L11" s="532" t="s">
        <v>523</v>
      </c>
      <c r="M11" s="537"/>
      <c r="O11" s="523"/>
      <c r="P11" s="815" t="s">
        <v>63</v>
      </c>
      <c r="W11" s="538"/>
    </row>
    <row r="12" spans="1:23">
      <c r="A12" s="544" t="s">
        <v>64</v>
      </c>
      <c r="D12" s="523"/>
      <c r="E12" s="531" t="s">
        <v>65</v>
      </c>
      <c r="G12" s="532"/>
      <c r="H12" s="533"/>
      <c r="I12" s="814"/>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972</v>
      </c>
      <c r="C17" s="583" t="str">
        <f>IF(E17="","",VLOOKUP(B17,Data!$B$5:$N$503,13,FALSE))</f>
        <v/>
      </c>
      <c r="D17" s="584" t="str">
        <f>IF(E17="","",VLOOKUP(B17,Data!$B$5:$L$503,2,FALSE))</f>
        <v/>
      </c>
      <c r="E17" s="585"/>
      <c r="F17" s="586"/>
      <c r="G17" s="587" t="str">
        <f>IF(E17="","",VLOOKUP(B17,Data!$B$5:$L$503,11,FALSE))</f>
        <v/>
      </c>
      <c r="H17" s="588" t="str">
        <f t="shared" ref="H17:H34"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226,Data!G226,(IF(B17=Data!B228,Data!G228,(IF(B17=Data!B230,Data!G230,(IF(B17=Data!#REF!,Data!#REF!,(IF(B17=Data!B235,Data!G235,(IF(B17=Data!#REF!,Data!#REF!,(IF(B17=Data!#REF!,Data!#REF!,(IF(B17=Data!#REF!,Data!#REF!,Data!#REF!)))))))))))))))&amp;IF(B17=Data!B302,Data!G302,(IF(B17=Data!#REF!,Data!#REF!,(IF(B17=Data!#REF!,Data!#REF!,(IF(B17=Data!#REF!,Data!#REF!,(IF(B17=Data!#REF!,Data!#REF!,(IF(B17=Data!#REF!,Data!G1042,(IF(B17=Data!#REF!,Data!#REF!,(IF(B17=Data!#REF!,Data!#REF!,Data!#REF!)))))))))))))))&amp;IF(B17=Data!#REF!,Data!#REF!,(IF(B17=Data!#REF!,Data!#REF!,(IF(B17=Data!#REF!,Data!#REF!,(IF(B17=Data!#REF!,Data!#REF!,(IF(B17=Data!#REF!,Data!#REF!,Data!#REF!)))))))))</f>
        <v>#REF!</v>
      </c>
      <c r="O17" s="592"/>
      <c r="P17" s="593"/>
      <c r="Q17" s="594" t="e">
        <f>IF(B17=Data!B226,Data!H226,(IF(B17=Data!B228,Data!H228,(IF(B17=Data!B230,Data!H230,(IF(B17=Data!#REF!,Data!#REF!,(IF(B17=Data!B235,Data!H235,(IF(B17=Data!#REF!,Data!#REF!,(IF(B17=Data!#REF!,Data!#REF!,(IF(B17=Data!#REF!,Data!#REF!,Data!#REF!)))))))))))))))&amp;IF(B17=Data!B302,Data!H302,(IF(B17=Data!#REF!,Data!#REF!,(IF(B17=Data!#REF!,Data!#REF!,(IF(B17=Data!#REF!,Data!#REF!,(IF(B17=Data!#REF!,Data!#REF!,(IF(B17=Data!#REF!,Data!H1042,(IF(B17=Data!#REF!,Data!#REF!,(IF(B17=Data!#REF!,Data!#REF!,Data!#REF!)))))))))))))))&amp;IF(B17=Data!#REF!,Data!#REF!,(IF(B17=Data!#REF!,Data!#REF!,(IF(B17=Data!#REF!,Data!#REF!,(IF(B17=Data!#REF!,Data!#REF!,(IF(B17=Data!#REF!,Data!#REF!,Data!#REF!)))))))))</f>
        <v>#REF!</v>
      </c>
      <c r="R17" s="593"/>
      <c r="S17" s="593"/>
      <c r="T17" s="594" t="e">
        <f>IF(B17=Data!B226,Data!I226,(IF(B17=Data!B228,Data!I228,(IF(B17=Data!B230,Data!I230,(IF(B17=Data!#REF!,Data!#REF!,(IF(B17=Data!B235,Data!I235,(IF(B17=Data!#REF!,Data!#REF!,(IF(B17=Data!#REF!,Data!#REF!,(IF(B17=Data!#REF!,Data!#REF!,Data!#REF!)))))))))))))))&amp;IF(B17=Data!B302,Data!I302,(IF(B17=Data!#REF!,Data!#REF!,(IF(B17=Data!#REF!,Data!#REF!,(IF(B17=Data!#REF!,Data!#REF!,(IF(B17=Data!#REF!,Data!#REF!,(IF(B17=Data!#REF!,Data!I1042,(IF(B17=Data!#REF!,Data!#REF!,(IF(B17=Data!#REF!,Data!#REF!,Data!#REF!)))))))))))))))&amp;IF(B17=Data!#REF!,Data!#REF!,(IF(B17=Data!#REF!,Data!#REF!,(IF(B17=Data!#REF!,Data!#REF!,(IF(B17=Data!#REF!,Data!#REF!,(IF(B17=Data!#REF!,Data!#REF!,Data!#REF!)))))))))</f>
        <v>#REF!</v>
      </c>
      <c r="U17" s="595"/>
      <c r="V17" s="594" t="e">
        <f>IF(B17=Data!B226,Data!J226,(IF(B17=Data!B228,Data!J228,(IF(B17=Data!B230,Data!J230,(IF(B17=Data!#REF!,Data!#REF!,(IF(B17=Data!B235,Data!J235,(IF(B17=Data!#REF!,Data!#REF!,(IF(B17=Data!#REF!,Data!#REF!,(IF(B17=Data!#REF!,Data!#REF!,Data!#REF!)))))))))))))))&amp;IF(B17=Data!B302,Data!J302,(IF(B17=Data!#REF!,Data!#REF!,(IF(B17=Data!#REF!,Data!#REF!,(IF(B17=Data!#REF!,Data!#REF!,(IF(B17=Data!#REF!,Data!#REF!,(IF(B17=Data!#REF!,Data!J1042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537</v>
      </c>
      <c r="C18" s="583" t="str">
        <f>IF(E18="","",VLOOKUP(B18,Data!$B$5:$N$503,13,FALSE))</f>
        <v>Ymh</v>
      </c>
      <c r="D18" s="584" t="str">
        <f>IF(E18="","",VLOOKUP(B18,Data!$B$5:$L$503,2,FALSE))</f>
        <v>ZJ54440</v>
      </c>
      <c r="E18" s="585">
        <v>2</v>
      </c>
      <c r="F18" s="600" t="s">
        <v>545</v>
      </c>
      <c r="G18" s="587">
        <f>IF(E18="","",VLOOKUP(B18,Data!$B$5:$L$503,11,FALSE))</f>
        <v>4603.6099999999997</v>
      </c>
      <c r="H18" s="588">
        <f t="shared" si="0"/>
        <v>9207.2199999999993</v>
      </c>
      <c r="I18" s="589" t="str">
        <f>IF(E18="","",VLOOKUP(B18,Data!$B$5:$D$503,3,FALSE))</f>
        <v>C/T</v>
      </c>
      <c r="J18" s="589" t="str">
        <f>IF(E18="","",VLOOKUP(B18,Data!$B$5:$M$503,12,FALSE))</f>
        <v>Indonesia</v>
      </c>
      <c r="K18" s="590">
        <v>5114666</v>
      </c>
      <c r="L18" s="587">
        <f>IF(E18="","",VLOOKUP(B18,Data!$B$5:$E$503,4,FALSE)*E18)</f>
        <v>610</v>
      </c>
      <c r="M18" s="587">
        <f>IF(E18="","",VLOOKUP(B18,Data!$B$5:$F$503,5,FALSE)*E18)</f>
        <v>538</v>
      </c>
      <c r="N18" s="591" t="e">
        <f>IF(B18=Data!B225,Data!G225,(IF(B18=Data!B227,Data!G227,(IF(B18=Data!B229,Data!G229,(IF(B18=Data!#REF!,Data!#REF!,(IF(B18=Data!B234,Data!G234,(IF(B18=Data!#REF!,Data!#REF!,(IF(B18=Data!#REF!,Data!#REF!,(IF(B18=Data!#REF!,Data!#REF!,Data!#REF!)))))))))))))))&amp;IF(B18=Data!B301,Data!G301,(IF(B18=Data!#REF!,Data!#REF!,(IF(B18=Data!#REF!,Data!#REF!,(IF(B18=Data!#REF!,Data!#REF!,(IF(B18=Data!#REF!,Data!#REF!,(IF(B18=Data!#REF!,Data!G1041,(IF(B18=Data!#REF!,Data!#REF!,(IF(B18=Data!#REF!,Data!#REF!,Data!#REF!)))))))))))))))&amp;IF(B18=Data!#REF!,Data!#REF!,(IF(B18=Data!#REF!,Data!#REF!,(IF(B18=Data!#REF!,Data!#REF!,(IF(B18=Data!#REF!,Data!#REF!,(IF(B18=Data!#REF!,Data!#REF!,Data!#REF!)))))))))</f>
        <v>#REF!</v>
      </c>
      <c r="O18" s="592"/>
      <c r="P18" s="593"/>
      <c r="Q18" s="594" t="e">
        <f>IF(B18=Data!B225,Data!H225,(IF(B18=Data!B227,Data!H227,(IF(B18=Data!B229,Data!H229,(IF(B18=Data!#REF!,Data!#REF!,(IF(B18=Data!B234,Data!H234,(IF(B18=Data!#REF!,Data!#REF!,(IF(B18=Data!#REF!,Data!#REF!,(IF(B18=Data!#REF!,Data!#REF!,Data!#REF!)))))))))))))))&amp;IF(B18=Data!B301,Data!H301,(IF(B18=Data!#REF!,Data!#REF!,(IF(B18=Data!#REF!,Data!#REF!,(IF(B18=Data!#REF!,Data!#REF!,(IF(B18=Data!#REF!,Data!#REF!,(IF(B18=Data!#REF!,Data!H1041,(IF(B18=Data!#REF!,Data!#REF!,(IF(B18=Data!#REF!,Data!#REF!,Data!#REF!)))))))))))))))&amp;IF(B18=Data!#REF!,Data!#REF!,(IF(B18=Data!#REF!,Data!#REF!,(IF(B18=Data!#REF!,Data!#REF!,(IF(B18=Data!#REF!,Data!#REF!,(IF(B18=Data!#REF!,Data!#REF!,Data!#REF!)))))))))</f>
        <v>#REF!</v>
      </c>
      <c r="R18" s="593"/>
      <c r="S18" s="593"/>
      <c r="T18" s="594" t="e">
        <f>IF(B18=Data!B225,Data!I225,(IF(B18=Data!B227,Data!I227,(IF(B18=Data!B229,Data!I229,(IF(B18=Data!#REF!,Data!#REF!,(IF(B18=Data!B234,Data!I234,(IF(B18=Data!#REF!,Data!#REF!,(IF(B18=Data!#REF!,Data!#REF!,(IF(B18=Data!#REF!,Data!#REF!,Data!#REF!)))))))))))))))&amp;IF(B18=Data!B301,Data!I301,(IF(B18=Data!#REF!,Data!#REF!,(IF(B18=Data!#REF!,Data!#REF!,(IF(B18=Data!#REF!,Data!#REF!,(IF(B18=Data!#REF!,Data!#REF!,(IF(B18=Data!#REF!,Data!I1041,(IF(B18=Data!#REF!,Data!#REF!,(IF(B18=Data!#REF!,Data!#REF!,Data!#REF!)))))))))))))))&amp;IF(B18=Data!#REF!,Data!#REF!,(IF(B18=Data!#REF!,Data!#REF!,(IF(B18=Data!#REF!,Data!#REF!,(IF(B18=Data!#REF!,Data!#REF!,(IF(B18=Data!#REF!,Data!#REF!,Data!#REF!)))))))))</f>
        <v>#REF!</v>
      </c>
      <c r="U18" s="595"/>
      <c r="V18" s="594" t="e">
        <f>IF(B18=Data!B225,Data!J225,(IF(B18=Data!B227,Data!J227,(IF(B18=Data!B229,Data!J229,(IF(B18=Data!#REF!,Data!#REF!,(IF(B18=Data!B234,Data!J234,(IF(B18=Data!#REF!,Data!#REF!,(IF(B18=Data!#REF!,Data!#REF!,(IF(B18=Data!#REF!,Data!#REF!,Data!#REF!)))))))))))))))&amp;IF(B18=Data!B301,Data!J301,(IF(B18=Data!#REF!,Data!#REF!,(IF(B18=Data!#REF!,Data!#REF!,(IF(B18=Data!#REF!,Data!#REF!,(IF(B18=Data!#REF!,Data!#REF!,(IF(B18=Data!#REF!,Data!J1041,(IF(B18=Data!#REF!,Data!#REF!,(IF(B18=Data!#REF!,Data!#REF!,Data!#REF!)))))))))))))))&amp;IF(B18=Data!#REF!,Data!#REF!,(IF(B18=Data!#REF!,Data!#REF!,(IF(B18=Data!#REF!,Data!#REF!,(IF(B18=Data!#REF!,Data!#REF!,(IF(B18=Data!#REF!,Data!#REF!,Data!#REF!)))))))))</f>
        <v>#REF!</v>
      </c>
      <c r="W18" s="596">
        <f>IF(E18="","",VLOOKUP(B18,Data!$B$5:$J$503,9,FALSE)*E18)</f>
        <v>3.0680000000000001</v>
      </c>
    </row>
    <row r="19" spans="1:23" s="597" customFormat="1" ht="19.25" customHeight="1">
      <c r="A19" s="598">
        <v>2</v>
      </c>
      <c r="B19" s="599" t="s">
        <v>718</v>
      </c>
      <c r="C19" s="583" t="str">
        <f>IF(E19="","",VLOOKUP(B19,Data!$B$5:$N$503,13,FALSE))</f>
        <v>Ymh</v>
      </c>
      <c r="D19" s="584" t="str">
        <f>IF(E19="","",VLOOKUP(B19,Data!$B$5:$L$503,2,FALSE))</f>
        <v>VAC9580</v>
      </c>
      <c r="E19" s="585">
        <v>4</v>
      </c>
      <c r="F19" s="586"/>
      <c r="G19" s="587">
        <f>IF(E19="","",VLOOKUP(B19,Data!$B$5:$L$503,11,FALSE))</f>
        <v>5024.08</v>
      </c>
      <c r="H19" s="588">
        <f t="shared" si="0"/>
        <v>20096.32</v>
      </c>
      <c r="I19" s="589" t="str">
        <f>IF(E19="","",VLOOKUP(B19,Data!$B$5:$D$503,3,FALSE))</f>
        <v>C/T</v>
      </c>
      <c r="J19" s="589" t="str">
        <f>IF(E19="","",VLOOKUP(B19,Data!$B$5:$M$503,12,FALSE))</f>
        <v>Indonesia</v>
      </c>
      <c r="K19" s="590">
        <v>5114666</v>
      </c>
      <c r="L19" s="587">
        <f>IF(E19="","",VLOOKUP(B19,Data!$B$5:$E$503,4,FALSE)*E19)</f>
        <v>1208</v>
      </c>
      <c r="M19" s="587">
        <f>IF(E19="","",VLOOKUP(B19,Data!$B$5:$F$503,5,FALSE)*E19)</f>
        <v>1068</v>
      </c>
      <c r="N19" s="591" t="e">
        <f>IF(B19=Data!B230,Data!G230,(IF(B19=Data!B232,Data!G232,(IF(B19=Data!B234,Data!G234,(IF(B19=Data!#REF!,Data!#REF!,(IF(B19=Data!B239,Data!G239,(IF(B19=Data!#REF!,Data!#REF!,(IF(B19=Data!#REF!,Data!#REF!,(IF(B19=Data!#REF!,Data!#REF!,Data!#REF!)))))))))))))))&amp;IF(B19=Data!B306,Data!G306,(IF(B19=Data!#REF!,Data!#REF!,(IF(B19=Data!#REF!,Data!#REF!,(IF(B19=Data!#REF!,Data!#REF!,(IF(B19=Data!#REF!,Data!#REF!,(IF(B19=Data!#REF!,Data!G1046,(IF(B19=Data!#REF!,Data!#REF!,(IF(B19=Data!#REF!,Data!#REF!,Data!#REF!)))))))))))))))&amp;IF(B19=Data!#REF!,Data!#REF!,(IF(B19=Data!#REF!,Data!#REF!,(IF(B19=Data!#REF!,Data!#REF!,(IF(B19=Data!#REF!,Data!#REF!,(IF(B19=Data!#REF!,Data!#REF!,Data!#REF!)))))))))</f>
        <v>#REF!</v>
      </c>
      <c r="O19" s="592"/>
      <c r="P19" s="593"/>
      <c r="Q19" s="594" t="e">
        <f>IF(B19=Data!B230,Data!H230,(IF(B19=Data!B232,Data!H232,(IF(B19=Data!B234,Data!H234,(IF(B19=Data!#REF!,Data!#REF!,(IF(B19=Data!B239,Data!H239,(IF(B19=Data!#REF!,Data!#REF!,(IF(B19=Data!#REF!,Data!#REF!,(IF(B19=Data!#REF!,Data!#REF!,Data!#REF!)))))))))))))))&amp;IF(B19=Data!B306,Data!H306,(IF(B19=Data!#REF!,Data!#REF!,(IF(B19=Data!#REF!,Data!#REF!,(IF(B19=Data!#REF!,Data!#REF!,(IF(B19=Data!#REF!,Data!#REF!,(IF(B19=Data!#REF!,Data!H1046,(IF(B19=Data!#REF!,Data!#REF!,(IF(B19=Data!#REF!,Data!#REF!,Data!#REF!)))))))))))))))&amp;IF(B19=Data!#REF!,Data!#REF!,(IF(B19=Data!#REF!,Data!#REF!,(IF(B19=Data!#REF!,Data!#REF!,(IF(B19=Data!#REF!,Data!#REF!,(IF(B19=Data!#REF!,Data!#REF!,Data!#REF!)))))))))</f>
        <v>#REF!</v>
      </c>
      <c r="R19" s="593"/>
      <c r="S19" s="593"/>
      <c r="T19" s="594" t="e">
        <f>IF(B19=Data!B230,Data!I230,(IF(B19=Data!B232,Data!I232,(IF(B19=Data!B234,Data!I234,(IF(B19=Data!#REF!,Data!#REF!,(IF(B19=Data!B239,Data!I239,(IF(B19=Data!#REF!,Data!#REF!,(IF(B19=Data!#REF!,Data!#REF!,(IF(B19=Data!#REF!,Data!#REF!,Data!#REF!)))))))))))))))&amp;IF(B19=Data!B306,Data!I306,(IF(B19=Data!#REF!,Data!#REF!,(IF(B19=Data!#REF!,Data!#REF!,(IF(B19=Data!#REF!,Data!#REF!,(IF(B19=Data!#REF!,Data!#REF!,(IF(B19=Data!#REF!,Data!I1046,(IF(B19=Data!#REF!,Data!#REF!,(IF(B19=Data!#REF!,Data!#REF!,Data!#REF!)))))))))))))))&amp;IF(B19=Data!#REF!,Data!#REF!,(IF(B19=Data!#REF!,Data!#REF!,(IF(B19=Data!#REF!,Data!#REF!,(IF(B19=Data!#REF!,Data!#REF!,(IF(B19=Data!#REF!,Data!#REF!,Data!#REF!)))))))))</f>
        <v>#REF!</v>
      </c>
      <c r="U19" s="595"/>
      <c r="V19" s="594" t="e">
        <f>IF(B19=Data!B230,Data!J230,(IF(B19=Data!B232,Data!J232,(IF(B19=Data!B234,Data!J234,(IF(B19=Data!#REF!,Data!#REF!,(IF(B19=Data!B239,Data!J239,(IF(B19=Data!#REF!,Data!#REF!,(IF(B19=Data!#REF!,Data!#REF!,(IF(B19=Data!#REF!,Data!#REF!,Data!#REF!)))))))))))))))&amp;IF(B19=Data!B306,Data!J306,(IF(B19=Data!#REF!,Data!#REF!,(IF(B19=Data!#REF!,Data!#REF!,(IF(B19=Data!#REF!,Data!#REF!,(IF(B19=Data!#REF!,Data!#REF!,(IF(B19=Data!#REF!,Data!J1046,(IF(B19=Data!#REF!,Data!#REF!,(IF(B19=Data!#REF!,Data!#REF!,Data!#REF!)))))))))))))))&amp;IF(B19=Data!#REF!,Data!#REF!,(IF(B19=Data!#REF!,Data!#REF!,(IF(B19=Data!#REF!,Data!#REF!,(IF(B19=Data!#REF!,Data!#REF!,(IF(B19=Data!#REF!,Data!#REF!,Data!#REF!)))))))))</f>
        <v>#REF!</v>
      </c>
      <c r="W19" s="596">
        <f>IF(E19="","",VLOOKUP(B19,Data!$B$5:$J$503,9,FALSE)*E19)</f>
        <v>6.1360000000000001</v>
      </c>
    </row>
    <row r="20" spans="1:23" s="597" customFormat="1" ht="19.25" customHeight="1">
      <c r="A20" s="598">
        <v>3</v>
      </c>
      <c r="B20" s="599" t="s">
        <v>742</v>
      </c>
      <c r="C20" s="583" t="str">
        <f>IF(E20="","",VLOOKUP(B20,Data!$B$5:$N$503,13,FALSE))</f>
        <v>Ymh</v>
      </c>
      <c r="D20" s="584" t="str">
        <f>IF(E20="","",VLOOKUP(B20,Data!$B$5:$L$503,2,FALSE))</f>
        <v>VAD6820</v>
      </c>
      <c r="E20" s="585">
        <v>1</v>
      </c>
      <c r="F20" s="600" t="s">
        <v>545</v>
      </c>
      <c r="G20" s="587">
        <f>IF(E20="","",VLOOKUP(B20,Data!$B$5:$L$503,11,FALSE))</f>
        <v>5394.15</v>
      </c>
      <c r="H20" s="588">
        <f t="shared" si="0"/>
        <v>5394.15</v>
      </c>
      <c r="I20" s="589" t="str">
        <f>IF(E20="","",VLOOKUP(B20,Data!$B$5:$D$503,3,FALSE))</f>
        <v>C/T</v>
      </c>
      <c r="J20" s="589" t="str">
        <f>IF(E20="","",VLOOKUP(B20,Data!$B$5:$M$503,12,FALSE))</f>
        <v>Indonesia</v>
      </c>
      <c r="K20" s="590">
        <v>5114666</v>
      </c>
      <c r="L20" s="587">
        <f>IF(E20="","",VLOOKUP(B20,Data!$B$5:$E$503,4,FALSE)*E20)</f>
        <v>302</v>
      </c>
      <c r="M20" s="587">
        <f>IF(E20="","",VLOOKUP(B20,Data!$B$5:$F$503,5,FALSE)*E20)</f>
        <v>267</v>
      </c>
      <c r="N20" s="591" t="e">
        <f>IF(B20=Data!B232,Data!G232,(IF(B20=Data!B234,Data!G234,(IF(B20=Data!B236,Data!G236,(IF(B20=Data!#REF!,Data!#REF!,(IF(B20=Data!B241,Data!G241,(IF(B20=Data!#REF!,Data!#REF!,(IF(B20=Data!#REF!,Data!#REF!,(IF(B20=Data!#REF!,Data!#REF!,Data!#REF!)))))))))))))))&amp;IF(B20=Data!B308,Data!G308,(IF(B20=Data!#REF!,Data!#REF!,(IF(B20=Data!#REF!,Data!#REF!,(IF(B20=Data!#REF!,Data!#REF!,(IF(B20=Data!#REF!,Data!#REF!,(IF(B20=Data!#REF!,Data!G1048,(IF(B20=Data!#REF!,Data!#REF!,(IF(B20=Data!#REF!,Data!#REF!,Data!#REF!)))))))))))))))&amp;IF(B20=Data!#REF!,Data!#REF!,(IF(B20=Data!#REF!,Data!#REF!,(IF(B20=Data!#REF!,Data!#REF!,(IF(B20=Data!#REF!,Data!#REF!,(IF(B20=Data!#REF!,Data!#REF!,Data!#REF!)))))))))</f>
        <v>#REF!</v>
      </c>
      <c r="O20" s="592"/>
      <c r="P20" s="593"/>
      <c r="Q20" s="594" t="e">
        <f>IF(B20=Data!B232,Data!H232,(IF(B20=Data!B234,Data!H234,(IF(B20=Data!B236,Data!H236,(IF(B20=Data!#REF!,Data!#REF!,(IF(B20=Data!B241,Data!H241,(IF(B20=Data!#REF!,Data!#REF!,(IF(B20=Data!#REF!,Data!#REF!,(IF(B20=Data!#REF!,Data!#REF!,Data!#REF!)))))))))))))))&amp;IF(B20=Data!B308,Data!H308,(IF(B20=Data!#REF!,Data!#REF!,(IF(B20=Data!#REF!,Data!#REF!,(IF(B20=Data!#REF!,Data!#REF!,(IF(B20=Data!#REF!,Data!#REF!,(IF(B20=Data!#REF!,Data!H1048,(IF(B20=Data!#REF!,Data!#REF!,(IF(B20=Data!#REF!,Data!#REF!,Data!#REF!)))))))))))))))&amp;IF(B20=Data!#REF!,Data!#REF!,(IF(B20=Data!#REF!,Data!#REF!,(IF(B20=Data!#REF!,Data!#REF!,(IF(B20=Data!#REF!,Data!#REF!,(IF(B20=Data!#REF!,Data!#REF!,Data!#REF!)))))))))</f>
        <v>#REF!</v>
      </c>
      <c r="R20" s="593"/>
      <c r="S20" s="593"/>
      <c r="T20" s="594" t="e">
        <f>IF(B20=Data!B232,Data!I232,(IF(B20=Data!B234,Data!I234,(IF(B20=Data!B236,Data!I236,(IF(B20=Data!#REF!,Data!#REF!,(IF(B20=Data!B241,Data!I241,(IF(B20=Data!#REF!,Data!#REF!,(IF(B20=Data!#REF!,Data!#REF!,(IF(B20=Data!#REF!,Data!#REF!,Data!#REF!)))))))))))))))&amp;IF(B20=Data!B308,Data!I308,(IF(B20=Data!#REF!,Data!#REF!,(IF(B20=Data!#REF!,Data!#REF!,(IF(B20=Data!#REF!,Data!#REF!,(IF(B20=Data!#REF!,Data!#REF!,(IF(B20=Data!#REF!,Data!I1048,(IF(B20=Data!#REF!,Data!#REF!,(IF(B20=Data!#REF!,Data!#REF!,Data!#REF!)))))))))))))))&amp;IF(B20=Data!#REF!,Data!#REF!,(IF(B20=Data!#REF!,Data!#REF!,(IF(B20=Data!#REF!,Data!#REF!,(IF(B20=Data!#REF!,Data!#REF!,(IF(B20=Data!#REF!,Data!#REF!,Data!#REF!)))))))))</f>
        <v>#REF!</v>
      </c>
      <c r="U20" s="595"/>
      <c r="V20" s="594" t="e">
        <f>IF(B20=Data!B232,Data!J232,(IF(B20=Data!B234,Data!J234,(IF(B20=Data!B236,Data!J236,(IF(B20=Data!#REF!,Data!#REF!,(IF(B20=Data!B241,Data!J241,(IF(B20=Data!#REF!,Data!#REF!,(IF(B20=Data!#REF!,Data!#REF!,(IF(B20=Data!#REF!,Data!#REF!,Data!#REF!)))))))))))))))&amp;IF(B20=Data!B308,Data!J308,(IF(B20=Data!#REF!,Data!#REF!,(IF(B20=Data!#REF!,Data!#REF!,(IF(B20=Data!#REF!,Data!#REF!,(IF(B20=Data!#REF!,Data!#REF!,(IF(B20=Data!#REF!,Data!J1048,(IF(B20=Data!#REF!,Data!#REF!,(IF(B20=Data!#REF!,Data!#REF!,Data!#REF!)))))))))))))))&amp;IF(B20=Data!#REF!,Data!#REF!,(IF(B20=Data!#REF!,Data!#REF!,(IF(B20=Data!#REF!,Data!#REF!,(IF(B20=Data!#REF!,Data!#REF!,(IF(B20=Data!#REF!,Data!#REF!,Data!#REF!)))))))))</f>
        <v>#REF!</v>
      </c>
      <c r="W20" s="596">
        <f>IF(E20="","",VLOOKUP(B20,Data!$B$5:$J$503,9,FALSE)*E20)</f>
        <v>1.534</v>
      </c>
    </row>
    <row r="21" spans="1:23" s="597" customFormat="1" ht="19.25" customHeight="1">
      <c r="A21" s="598">
        <v>4</v>
      </c>
      <c r="B21" s="599" t="s">
        <v>783</v>
      </c>
      <c r="C21" s="583" t="str">
        <f>IF(E21="","",VLOOKUP(B21,Data!$B$5:$N$503,13,FALSE))</f>
        <v>Ymh</v>
      </c>
      <c r="D21" s="584" t="str">
        <f>IF(E21="","",VLOOKUP(B21,Data!$B$5:$L$503,2,FALSE))</f>
        <v>VAK6550</v>
      </c>
      <c r="E21" s="585">
        <v>2</v>
      </c>
      <c r="F21" s="601"/>
      <c r="G21" s="587">
        <f>IF(E21="","",VLOOKUP(B21,Data!$B$5:$L$503,11,FALSE))</f>
        <v>2051.59</v>
      </c>
      <c r="H21" s="588">
        <f>IF(E21&gt;0,E21*G21,"-")</f>
        <v>4103.18</v>
      </c>
      <c r="I21" s="589" t="str">
        <f>IF(E21="","",VLOOKUP(B21,Data!$B$5:$D$503,3,FALSE))</f>
        <v>C/T</v>
      </c>
      <c r="J21" s="589" t="str">
        <f>IF(E21="","",VLOOKUP(B21,Data!$B$5:$M$503,12,FALSE))</f>
        <v>Indonesia</v>
      </c>
      <c r="K21" s="590">
        <v>5114666</v>
      </c>
      <c r="L21" s="587">
        <f>IF(E21="","",VLOOKUP(B21,Data!$B$5:$E$503,4,FALSE)*E21)</f>
        <v>398</v>
      </c>
      <c r="M21" s="587">
        <f>IF(E21="","",VLOOKUP(B21,Data!$B$5:$F$503,5,FALSE)*E21)</f>
        <v>358</v>
      </c>
      <c r="N21" s="591" t="e">
        <f>IF(B21=Data!B218,Data!G218,(IF(B21=Data!B220,Data!G220,(IF(B21=Data!B222,Data!G222,(IF(B21=Data!#REF!,Data!#REF!,(IF(B21=Data!B227,Data!G227,(IF(B21=Data!#REF!,Data!#REF!,(IF(B21=Data!#REF!,Data!#REF!,(IF(B21=Data!#REF!,Data!#REF!,Data!#REF!)))))))))))))))&amp;IF(B21=Data!B294,Data!G294,(IF(B21=Data!#REF!,Data!#REF!,(IF(B21=Data!#REF!,Data!#REF!,(IF(B21=Data!#REF!,Data!#REF!,(IF(B21=Data!#REF!,Data!#REF!,(IF(B21=Data!#REF!,Data!G1034,(IF(B21=Data!#REF!,Data!#REF!,(IF(B21=Data!#REF!,Data!#REF!,Data!#REF!)))))))))))))))&amp;IF(B21=Data!#REF!,Data!#REF!,(IF(B21=Data!#REF!,Data!#REF!,(IF(B21=Data!#REF!,Data!#REF!,(IF(B21=Data!#REF!,Data!#REF!,(IF(B21=Data!#REF!,Data!#REF!,Data!#REF!)))))))))</f>
        <v>#REF!</v>
      </c>
      <c r="O21" s="592"/>
      <c r="P21" s="593"/>
      <c r="Q21" s="594" t="e">
        <f>IF(B21=Data!B218,Data!H218,(IF(B21=Data!B220,Data!H220,(IF(B21=Data!B222,Data!H222,(IF(B21=Data!#REF!,Data!#REF!,(IF(B21=Data!B227,Data!H227,(IF(B21=Data!#REF!,Data!#REF!,(IF(B21=Data!#REF!,Data!#REF!,(IF(B21=Data!#REF!,Data!#REF!,Data!#REF!)))))))))))))))&amp;IF(B21=Data!B294,Data!H294,(IF(B21=Data!#REF!,Data!#REF!,(IF(B21=Data!#REF!,Data!#REF!,(IF(B21=Data!#REF!,Data!#REF!,(IF(B21=Data!#REF!,Data!#REF!,(IF(B21=Data!#REF!,Data!H1034,(IF(B21=Data!#REF!,Data!#REF!,(IF(B21=Data!#REF!,Data!#REF!,Data!#REF!)))))))))))))))&amp;IF(B21=Data!#REF!,Data!#REF!,(IF(B21=Data!#REF!,Data!#REF!,(IF(B21=Data!#REF!,Data!#REF!,(IF(B21=Data!#REF!,Data!#REF!,(IF(B21=Data!#REF!,Data!#REF!,Data!#REF!)))))))))</f>
        <v>#REF!</v>
      </c>
      <c r="R21" s="593"/>
      <c r="S21" s="593"/>
      <c r="T21" s="594" t="e">
        <f>IF(B21=Data!B218,Data!I218,(IF(B21=Data!B220,Data!I220,(IF(B21=Data!B222,Data!I222,(IF(B21=Data!#REF!,Data!#REF!,(IF(B21=Data!B227,Data!I227,(IF(B21=Data!#REF!,Data!#REF!,(IF(B21=Data!#REF!,Data!#REF!,(IF(B21=Data!#REF!,Data!#REF!,Data!#REF!)))))))))))))))&amp;IF(B21=Data!B294,Data!I294,(IF(B21=Data!#REF!,Data!#REF!,(IF(B21=Data!#REF!,Data!#REF!,(IF(B21=Data!#REF!,Data!#REF!,(IF(B21=Data!#REF!,Data!#REF!,(IF(B21=Data!#REF!,Data!I1034,(IF(B21=Data!#REF!,Data!#REF!,(IF(B21=Data!#REF!,Data!#REF!,Data!#REF!)))))))))))))))&amp;IF(B21=Data!#REF!,Data!#REF!,(IF(B21=Data!#REF!,Data!#REF!,(IF(B21=Data!#REF!,Data!#REF!,(IF(B21=Data!#REF!,Data!#REF!,(IF(B21=Data!#REF!,Data!#REF!,Data!#REF!)))))))))</f>
        <v>#REF!</v>
      </c>
      <c r="U21" s="595"/>
      <c r="V21" s="594" t="e">
        <f>IF(B21=Data!B218,Data!J218,(IF(B21=Data!B220,Data!J220,(IF(B21=Data!B222,Data!J222,(IF(B21=Data!#REF!,Data!#REF!,(IF(B21=Data!B227,Data!J227,(IF(B21=Data!#REF!,Data!#REF!,(IF(B21=Data!#REF!,Data!#REF!,(IF(B21=Data!#REF!,Data!#REF!,Data!#REF!)))))))))))))))&amp;IF(B21=Data!B294,Data!J294,(IF(B21=Data!#REF!,Data!#REF!,(IF(B21=Data!#REF!,Data!#REF!,(IF(B21=Data!#REF!,Data!#REF!,(IF(B21=Data!#REF!,Data!#REF!,(IF(B21=Data!#REF!,Data!J1034,(IF(B21=Data!#REF!,Data!#REF!,(IF(B21=Data!#REF!,Data!#REF!,Data!#REF!)))))))))))))))&amp;IF(B21=Data!#REF!,Data!#REF!,(IF(B21=Data!#REF!,Data!#REF!,(IF(B21=Data!#REF!,Data!#REF!,(IF(B21=Data!#REF!,Data!#REF!,(IF(B21=Data!#REF!,Data!#REF!,Data!#REF!)))))))))</f>
        <v>#REF!</v>
      </c>
      <c r="W21" s="596">
        <f>IF(E21="","",VLOOKUP(B21,Data!$B$5:$J$503,9,FALSE)*E21)</f>
        <v>2.258</v>
      </c>
    </row>
    <row r="22" spans="1:23" s="597" customFormat="1" ht="19.25" customHeight="1">
      <c r="A22" s="598">
        <v>5</v>
      </c>
      <c r="B22" s="599" t="s">
        <v>716</v>
      </c>
      <c r="C22" s="583" t="str">
        <f>IF(E22="","",VLOOKUP(B22,Data!$B$5:$N$503,13,FALSE))</f>
        <v>Ymh</v>
      </c>
      <c r="D22" s="584" t="str">
        <f>IF(E22="","",VLOOKUP(B22,Data!$B$5:$L$503,2,FALSE))</f>
        <v>VAC9490</v>
      </c>
      <c r="E22" s="585">
        <v>4</v>
      </c>
      <c r="F22" s="601" t="s">
        <v>569</v>
      </c>
      <c r="G22" s="587">
        <f>IF(E22="","",VLOOKUP(B22,Data!$B$5:$L$503,11,FALSE))</f>
        <v>2297.34</v>
      </c>
      <c r="H22" s="588">
        <f t="shared" ref="H22:H25" si="1">IF(E22&gt;0,E22*G22,"-")</f>
        <v>9189.36</v>
      </c>
      <c r="I22" s="589" t="str">
        <f>IF(E22="","",VLOOKUP(B22,Data!$B$5:$D$503,3,FALSE))</f>
        <v>C/T</v>
      </c>
      <c r="J22" s="589" t="str">
        <f>IF(E22="","",VLOOKUP(B22,Data!$B$5:$M$503,12,FALSE))</f>
        <v>Indonesia</v>
      </c>
      <c r="K22" s="590">
        <v>5114666</v>
      </c>
      <c r="L22" s="587">
        <f>IF(E22="","",VLOOKUP(B22,Data!$B$5:$E$503,4,FALSE)*E22)</f>
        <v>880</v>
      </c>
      <c r="M22" s="587">
        <f>IF(E22="","",VLOOKUP(B22,Data!$B$5:$F$503,5,FALSE)*E22)</f>
        <v>796</v>
      </c>
      <c r="N22" s="591" t="e">
        <f>IF(B22=Data!B202,Data!G202,(IF(B22=Data!B204,Data!G204,(IF(B22=Data!B206,Data!G206,(IF(B22=Data!#REF!,Data!#REF!,(IF(B22=Data!B211,Data!G211,(IF(B22=Data!#REF!,Data!#REF!,(IF(B22=Data!#REF!,Data!#REF!,(IF(B22=Data!#REF!,Data!#REF!,Data!#REF!)))))))))))))))&amp;IF(B22=Data!B278,Data!G278,(IF(B22=Data!#REF!,Data!#REF!,(IF(B22=Data!#REF!,Data!#REF!,(IF(B22=Data!#REF!,Data!#REF!,(IF(B22=Data!#REF!,Data!#REF!,(IF(B22=Data!#REF!,Data!G1018,(IF(B22=Data!#REF!,Data!#REF!,(IF(B22=Data!#REF!,Data!#REF!,Data!#REF!)))))))))))))))&amp;IF(B22=Data!#REF!,Data!#REF!,(IF(B22=Data!#REF!,Data!#REF!,(IF(B22=Data!#REF!,Data!#REF!,(IF(B22=Data!#REF!,Data!#REF!,(IF(B22=Data!#REF!,Data!#REF!,Data!#REF!)))))))))</f>
        <v>#REF!</v>
      </c>
      <c r="O22" s="592"/>
      <c r="P22" s="593"/>
      <c r="Q22" s="594" t="e">
        <f>IF(B22=Data!B202,Data!H202,(IF(B22=Data!B204,Data!H204,(IF(B22=Data!B206,Data!H206,(IF(B22=Data!#REF!,Data!#REF!,(IF(B22=Data!B211,Data!H211,(IF(B22=Data!#REF!,Data!#REF!,(IF(B22=Data!#REF!,Data!#REF!,(IF(B22=Data!#REF!,Data!#REF!,Data!#REF!)))))))))))))))&amp;IF(B22=Data!B278,Data!H278,(IF(B22=Data!#REF!,Data!#REF!,(IF(B22=Data!#REF!,Data!#REF!,(IF(B22=Data!#REF!,Data!#REF!,(IF(B22=Data!#REF!,Data!#REF!,(IF(B22=Data!#REF!,Data!H1018,(IF(B22=Data!#REF!,Data!#REF!,(IF(B22=Data!#REF!,Data!#REF!,Data!#REF!)))))))))))))))&amp;IF(B22=Data!#REF!,Data!#REF!,(IF(B22=Data!#REF!,Data!#REF!,(IF(B22=Data!#REF!,Data!#REF!,(IF(B22=Data!#REF!,Data!#REF!,(IF(B22=Data!#REF!,Data!#REF!,Data!#REF!)))))))))</f>
        <v>#REF!</v>
      </c>
      <c r="R22" s="593"/>
      <c r="S22" s="593"/>
      <c r="T22" s="594" t="e">
        <f>IF(B22=Data!B202,Data!I202,(IF(B22=Data!B204,Data!I204,(IF(B22=Data!B206,Data!I206,(IF(B22=Data!#REF!,Data!#REF!,(IF(B22=Data!B211,Data!I211,(IF(B22=Data!#REF!,Data!#REF!,(IF(B22=Data!#REF!,Data!#REF!,(IF(B22=Data!#REF!,Data!#REF!,Data!#REF!)))))))))))))))&amp;IF(B22=Data!B278,Data!I278,(IF(B22=Data!#REF!,Data!#REF!,(IF(B22=Data!#REF!,Data!#REF!,(IF(B22=Data!#REF!,Data!#REF!,(IF(B22=Data!#REF!,Data!#REF!,(IF(B22=Data!#REF!,Data!I1018,(IF(B22=Data!#REF!,Data!#REF!,(IF(B22=Data!#REF!,Data!#REF!,Data!#REF!)))))))))))))))&amp;IF(B22=Data!#REF!,Data!#REF!,(IF(B22=Data!#REF!,Data!#REF!,(IF(B22=Data!#REF!,Data!#REF!,(IF(B22=Data!#REF!,Data!#REF!,(IF(B22=Data!#REF!,Data!#REF!,Data!#REF!)))))))))</f>
        <v>#REF!</v>
      </c>
      <c r="U22" s="595"/>
      <c r="V22" s="594" t="e">
        <f>IF(B22=Data!B202,Data!J202,(IF(B22=Data!B204,Data!J204,(IF(B22=Data!B206,Data!J206,(IF(B22=Data!#REF!,Data!#REF!,(IF(B22=Data!B211,Data!J211,(IF(B22=Data!#REF!,Data!#REF!,(IF(B22=Data!#REF!,Data!#REF!,(IF(B22=Data!#REF!,Data!#REF!,Data!#REF!)))))))))))))))&amp;IF(B22=Data!B278,Data!J278,(IF(B22=Data!#REF!,Data!#REF!,(IF(B22=Data!#REF!,Data!#REF!,(IF(B22=Data!#REF!,Data!#REF!,(IF(B22=Data!#REF!,Data!#REF!,(IF(B22=Data!#REF!,Data!J1018,(IF(B22=Data!#REF!,Data!#REF!,(IF(B22=Data!#REF!,Data!#REF!,Data!#REF!)))))))))))))))&amp;IF(B22=Data!#REF!,Data!#REF!,(IF(B22=Data!#REF!,Data!#REF!,(IF(B22=Data!#REF!,Data!#REF!,(IF(B22=Data!#REF!,Data!#REF!,(IF(B22=Data!#REF!,Data!#REF!,Data!#REF!)))))))))</f>
        <v>#REF!</v>
      </c>
      <c r="W22" s="596">
        <f>IF(E22="","",VLOOKUP(B22,Data!$B$5:$J$503,9,FALSE)*E22)</f>
        <v>4.74</v>
      </c>
    </row>
    <row r="23" spans="1:23" s="597" customFormat="1" ht="19.25" customHeight="1">
      <c r="A23" s="598">
        <v>6</v>
      </c>
      <c r="B23" s="599" t="s">
        <v>724</v>
      </c>
      <c r="C23" s="583" t="str">
        <f>IF(E23="","",VLOOKUP(B23,Data!$B$5:$N$503,13,FALSE))</f>
        <v>Ymh</v>
      </c>
      <c r="D23" s="584" t="str">
        <f>IF(E23="","",VLOOKUP(B23,Data!$B$5:$L$503,2,FALSE))</f>
        <v>VAD6650</v>
      </c>
      <c r="E23" s="585">
        <v>2</v>
      </c>
      <c r="F23" s="586"/>
      <c r="G23" s="587">
        <f>IF(E23="","",VLOOKUP(B23,Data!$B$5:$L$503,11,FALSE))</f>
        <v>2449.66</v>
      </c>
      <c r="H23" s="588">
        <f t="shared" si="1"/>
        <v>4899.32</v>
      </c>
      <c r="I23" s="589" t="str">
        <f>IF(E23="","",VLOOKUP(B23,Data!$B$5:$D$503,3,FALSE))</f>
        <v>C/T</v>
      </c>
      <c r="J23" s="589" t="str">
        <f>IF(E23="","",VLOOKUP(B23,Data!$B$5:$M$503,12,FALSE))</f>
        <v>Indonesia</v>
      </c>
      <c r="K23" s="590">
        <v>5114666</v>
      </c>
      <c r="L23" s="587">
        <f>IF(E23="","",VLOOKUP(B23,Data!$B$5:$E$503,4,FALSE)*E23)</f>
        <v>440</v>
      </c>
      <c r="M23" s="587">
        <f>IF(E23="","",VLOOKUP(B23,Data!$B$5:$F$503,5,FALSE)*E23)</f>
        <v>398</v>
      </c>
      <c r="N23" s="591" t="e">
        <f>IF(B23=Data!B204,Data!G204,(IF(B23=Data!B206,Data!G206,(IF(B23=Data!B208,Data!G208,(IF(B23=Data!#REF!,Data!#REF!,(IF(B23=Data!B213,Data!G213,(IF(B23=Data!#REF!,Data!#REF!,(IF(B23=Data!#REF!,Data!#REF!,(IF(B23=Data!#REF!,Data!#REF!,Data!#REF!)))))))))))))))&amp;IF(B23=Data!B280,Data!G280,(IF(B23=Data!#REF!,Data!#REF!,(IF(B23=Data!#REF!,Data!#REF!,(IF(B23=Data!#REF!,Data!#REF!,(IF(B23=Data!#REF!,Data!#REF!,(IF(B23=Data!#REF!,Data!G1020,(IF(B23=Data!#REF!,Data!#REF!,(IF(B23=Data!#REF!,Data!#REF!,Data!#REF!)))))))))))))))&amp;IF(B23=Data!#REF!,Data!#REF!,(IF(B23=Data!#REF!,Data!#REF!,(IF(B23=Data!#REF!,Data!#REF!,(IF(B23=Data!#REF!,Data!#REF!,(IF(B23=Data!#REF!,Data!#REF!,Data!#REF!)))))))))</f>
        <v>#REF!</v>
      </c>
      <c r="O23" s="592"/>
      <c r="P23" s="593"/>
      <c r="Q23" s="594" t="e">
        <f>IF(B23=Data!B204,Data!H204,(IF(B23=Data!B206,Data!H206,(IF(B23=Data!B208,Data!H208,(IF(B23=Data!#REF!,Data!#REF!,(IF(B23=Data!B213,Data!H213,(IF(B23=Data!#REF!,Data!#REF!,(IF(B23=Data!#REF!,Data!#REF!,(IF(B23=Data!#REF!,Data!#REF!,Data!#REF!)))))))))))))))&amp;IF(B23=Data!B280,Data!H280,(IF(B23=Data!#REF!,Data!#REF!,(IF(B23=Data!#REF!,Data!#REF!,(IF(B23=Data!#REF!,Data!#REF!,(IF(B23=Data!#REF!,Data!#REF!,(IF(B23=Data!#REF!,Data!H1020,(IF(B23=Data!#REF!,Data!#REF!,(IF(B23=Data!#REF!,Data!#REF!,Data!#REF!)))))))))))))))&amp;IF(B23=Data!#REF!,Data!#REF!,(IF(B23=Data!#REF!,Data!#REF!,(IF(B23=Data!#REF!,Data!#REF!,(IF(B23=Data!#REF!,Data!#REF!,(IF(B23=Data!#REF!,Data!#REF!,Data!#REF!)))))))))</f>
        <v>#REF!</v>
      </c>
      <c r="R23" s="593"/>
      <c r="S23" s="593"/>
      <c r="T23" s="594" t="e">
        <f>IF(B23=Data!B204,Data!I204,(IF(B23=Data!B206,Data!I206,(IF(B23=Data!B208,Data!I208,(IF(B23=Data!#REF!,Data!#REF!,(IF(B23=Data!B213,Data!I213,(IF(B23=Data!#REF!,Data!#REF!,(IF(B23=Data!#REF!,Data!#REF!,(IF(B23=Data!#REF!,Data!#REF!,Data!#REF!)))))))))))))))&amp;IF(B23=Data!B280,Data!I280,(IF(B23=Data!#REF!,Data!#REF!,(IF(B23=Data!#REF!,Data!#REF!,(IF(B23=Data!#REF!,Data!#REF!,(IF(B23=Data!#REF!,Data!#REF!,(IF(B23=Data!#REF!,Data!I1020,(IF(B23=Data!#REF!,Data!#REF!,(IF(B23=Data!#REF!,Data!#REF!,Data!#REF!)))))))))))))))&amp;IF(B23=Data!#REF!,Data!#REF!,(IF(B23=Data!#REF!,Data!#REF!,(IF(B23=Data!#REF!,Data!#REF!,(IF(B23=Data!#REF!,Data!#REF!,(IF(B23=Data!#REF!,Data!#REF!,Data!#REF!)))))))))</f>
        <v>#REF!</v>
      </c>
      <c r="U23" s="595"/>
      <c r="V23" s="594" t="e">
        <f>IF(B23=Data!B204,Data!J204,(IF(B23=Data!B206,Data!J206,(IF(B23=Data!B208,Data!J208,(IF(B23=Data!#REF!,Data!#REF!,(IF(B23=Data!B213,Data!J213,(IF(B23=Data!#REF!,Data!#REF!,(IF(B23=Data!#REF!,Data!#REF!,(IF(B23=Data!#REF!,Data!#REF!,Data!#REF!)))))))))))))))&amp;IF(B23=Data!B280,Data!J280,(IF(B23=Data!#REF!,Data!#REF!,(IF(B23=Data!#REF!,Data!#REF!,(IF(B23=Data!#REF!,Data!#REF!,(IF(B23=Data!#REF!,Data!#REF!,(IF(B23=Data!#REF!,Data!J1020,(IF(B23=Data!#REF!,Data!#REF!,(IF(B23=Data!#REF!,Data!#REF!,Data!#REF!)))))))))))))))&amp;IF(B23=Data!#REF!,Data!#REF!,(IF(B23=Data!#REF!,Data!#REF!,(IF(B23=Data!#REF!,Data!#REF!,(IF(B23=Data!#REF!,Data!#REF!,(IF(B23=Data!#REF!,Data!#REF!,Data!#REF!)))))))))</f>
        <v>#REF!</v>
      </c>
      <c r="W23" s="596">
        <f>IF(E23="","",VLOOKUP(B23,Data!$B$5:$J$503,9,FALSE)*E23)</f>
        <v>2.37</v>
      </c>
    </row>
    <row r="24" spans="1:23" s="597" customFormat="1" ht="19.25" customHeight="1">
      <c r="A24" s="598">
        <v>7</v>
      </c>
      <c r="B24" s="599" t="s">
        <v>497</v>
      </c>
      <c r="C24" s="583" t="str">
        <f>IF(E24="","",VLOOKUP(B24,Data!$B$5:$N$503,13,FALSE))</f>
        <v>Ymh</v>
      </c>
      <c r="D24" s="584" t="str">
        <f>IF(E24="","",VLOOKUP(B24,Data!$B$5:$L$503,2,FALSE))</f>
        <v>ZH66360</v>
      </c>
      <c r="E24" s="585">
        <v>1</v>
      </c>
      <c r="F24" s="586"/>
      <c r="G24" s="587">
        <f>IF(E24="","",VLOOKUP(B24,Data!$B$5:$L$503,11,FALSE))</f>
        <v>2242.12</v>
      </c>
      <c r="H24" s="588">
        <f t="shared" si="1"/>
        <v>2242.12</v>
      </c>
      <c r="I24" s="589" t="str">
        <f>IF(E24="","",VLOOKUP(B24,Data!$B$5:$D$503,3,FALSE))</f>
        <v>C/T</v>
      </c>
      <c r="J24" s="589" t="str">
        <f>IF(E24="","",VLOOKUP(B24,Data!$B$5:$M$503,12,FALSE))</f>
        <v>Indonesia</v>
      </c>
      <c r="K24" s="590">
        <v>5114666</v>
      </c>
      <c r="L24" s="587">
        <f>IF(E24="","",VLOOKUP(B24,Data!$B$5:$E$503,4,FALSE)*E24)</f>
        <v>215</v>
      </c>
      <c r="M24" s="587">
        <f>IF(E24="","",VLOOKUP(B24,Data!$B$5:$F$503,5,FALSE)*E24)</f>
        <v>194</v>
      </c>
      <c r="N24" s="591" t="e">
        <f>IF(B24=Data!B205,Data!G205,(IF(B24=Data!B207,Data!G207,(IF(B24=Data!B209,Data!G209,(IF(B24=Data!#REF!,Data!#REF!,(IF(B24=Data!B214,Data!G214,(IF(B24=Data!#REF!,Data!#REF!,(IF(B24=Data!#REF!,Data!#REF!,(IF(B24=Data!#REF!,Data!#REF!,Data!#REF!)))))))))))))))&amp;IF(B24=Data!B281,Data!G281,(IF(B24=Data!#REF!,Data!#REF!,(IF(B24=Data!#REF!,Data!#REF!,(IF(B24=Data!#REF!,Data!#REF!,(IF(B24=Data!#REF!,Data!#REF!,(IF(B24=Data!#REF!,Data!G1021,(IF(B24=Data!#REF!,Data!#REF!,(IF(B24=Data!#REF!,Data!#REF!,Data!#REF!)))))))))))))))&amp;IF(B24=Data!#REF!,Data!#REF!,(IF(B24=Data!#REF!,Data!#REF!,(IF(B24=Data!#REF!,Data!#REF!,(IF(B24=Data!#REF!,Data!#REF!,(IF(B24=Data!#REF!,Data!#REF!,Data!#REF!)))))))))</f>
        <v>#REF!</v>
      </c>
      <c r="O24" s="592"/>
      <c r="P24" s="593"/>
      <c r="Q24" s="594" t="e">
        <f>IF(B24=Data!B205,Data!H205,(IF(B24=Data!B207,Data!H207,(IF(B24=Data!B209,Data!H209,(IF(B24=Data!#REF!,Data!#REF!,(IF(B24=Data!B214,Data!H214,(IF(B24=Data!#REF!,Data!#REF!,(IF(B24=Data!#REF!,Data!#REF!,(IF(B24=Data!#REF!,Data!#REF!,Data!#REF!)))))))))))))))&amp;IF(B24=Data!B281,Data!H281,(IF(B24=Data!#REF!,Data!#REF!,(IF(B24=Data!#REF!,Data!#REF!,(IF(B24=Data!#REF!,Data!#REF!,(IF(B24=Data!#REF!,Data!#REF!,(IF(B24=Data!#REF!,Data!H1021,(IF(B24=Data!#REF!,Data!#REF!,(IF(B24=Data!#REF!,Data!#REF!,Data!#REF!)))))))))))))))&amp;IF(B24=Data!#REF!,Data!#REF!,(IF(B24=Data!#REF!,Data!#REF!,(IF(B24=Data!#REF!,Data!#REF!,(IF(B24=Data!#REF!,Data!#REF!,(IF(B24=Data!#REF!,Data!#REF!,Data!#REF!)))))))))</f>
        <v>#REF!</v>
      </c>
      <c r="R24" s="593"/>
      <c r="S24" s="593"/>
      <c r="T24" s="594" t="e">
        <f>IF(B24=Data!B205,Data!I205,(IF(B24=Data!B207,Data!I207,(IF(B24=Data!B209,Data!I209,(IF(B24=Data!#REF!,Data!#REF!,(IF(B24=Data!B214,Data!I214,(IF(B24=Data!#REF!,Data!#REF!,(IF(B24=Data!#REF!,Data!#REF!,(IF(B24=Data!#REF!,Data!#REF!,Data!#REF!)))))))))))))))&amp;IF(B24=Data!B281,Data!I281,(IF(B24=Data!#REF!,Data!#REF!,(IF(B24=Data!#REF!,Data!#REF!,(IF(B24=Data!#REF!,Data!#REF!,(IF(B24=Data!#REF!,Data!#REF!,(IF(B24=Data!#REF!,Data!I1021,(IF(B24=Data!#REF!,Data!#REF!,(IF(B24=Data!#REF!,Data!#REF!,Data!#REF!)))))))))))))))&amp;IF(B24=Data!#REF!,Data!#REF!,(IF(B24=Data!#REF!,Data!#REF!,(IF(B24=Data!#REF!,Data!#REF!,(IF(B24=Data!#REF!,Data!#REF!,(IF(B24=Data!#REF!,Data!#REF!,Data!#REF!)))))))))</f>
        <v>#REF!</v>
      </c>
      <c r="U24" s="595"/>
      <c r="V24" s="594" t="e">
        <f>IF(B24=Data!B205,Data!J205,(IF(B24=Data!B207,Data!J207,(IF(B24=Data!B209,Data!J209,(IF(B24=Data!#REF!,Data!#REF!,(IF(B24=Data!B214,Data!J214,(IF(B24=Data!#REF!,Data!#REF!,(IF(B24=Data!#REF!,Data!#REF!,(IF(B24=Data!#REF!,Data!#REF!,Data!#REF!)))))))))))))))&amp;IF(B24=Data!B281,Data!J281,(IF(B24=Data!#REF!,Data!#REF!,(IF(B24=Data!#REF!,Data!#REF!,(IF(B24=Data!#REF!,Data!#REF!,(IF(B24=Data!#REF!,Data!#REF!,(IF(B24=Data!#REF!,Data!J1021,(IF(B24=Data!#REF!,Data!#REF!,(IF(B24=Data!#REF!,Data!#REF!,Data!#REF!)))))))))))))))&amp;IF(B24=Data!#REF!,Data!#REF!,(IF(B24=Data!#REF!,Data!#REF!,(IF(B24=Data!#REF!,Data!#REF!,(IF(B24=Data!#REF!,Data!#REF!,(IF(B24=Data!#REF!,Data!#REF!,Data!#REF!)))))))))</f>
        <v>#REF!</v>
      </c>
      <c r="W24" s="596">
        <f>IF(E24="","",VLOOKUP(B24,Data!$B$5:$J$503,9,FALSE)*E24)</f>
        <v>1.1850000000000001</v>
      </c>
    </row>
    <row r="25" spans="1:23" s="597" customFormat="1" ht="19.25" customHeight="1">
      <c r="A25" s="598">
        <v>8</v>
      </c>
      <c r="B25" s="599" t="s">
        <v>512</v>
      </c>
      <c r="C25" s="583" t="str">
        <f>IF(E25="","",VLOOKUP(B25,Data!$B$5:$N$503,13,FALSE))</f>
        <v>Ymh</v>
      </c>
      <c r="D25" s="584" t="str">
        <f>IF(E25="","",VLOOKUP(B25,Data!$B$5:$L$503,2,FALSE))</f>
        <v>ZH66240</v>
      </c>
      <c r="E25" s="585">
        <v>1</v>
      </c>
      <c r="F25" s="586"/>
      <c r="G25" s="587">
        <f>IF(E25="","",VLOOKUP(B25,Data!$B$5:$L$503,11,FALSE))</f>
        <v>2485.34</v>
      </c>
      <c r="H25" s="588">
        <f t="shared" si="1"/>
        <v>2485.34</v>
      </c>
      <c r="I25" s="589" t="str">
        <f>IF(E25="","",VLOOKUP(B25,Data!$B$5:$D$503,3,FALSE))</f>
        <v>C/T</v>
      </c>
      <c r="J25" s="589" t="str">
        <f>IF(E25="","",VLOOKUP(B25,Data!$B$5:$M$503,12,FALSE))</f>
        <v>Indonesia</v>
      </c>
      <c r="K25" s="590">
        <v>5114666</v>
      </c>
      <c r="L25" s="587">
        <f>IF(E25="","",VLOOKUP(B25,Data!$B$5:$E$503,4,FALSE)*E25)</f>
        <v>262</v>
      </c>
      <c r="M25" s="587">
        <f>IF(E25="","",VLOOKUP(B25,Data!$B$5:$F$503,5,FALSE)*E25)</f>
        <v>237</v>
      </c>
      <c r="N25" s="591" t="e">
        <f>IF(B25=Data!B206,Data!G206,(IF(B25=Data!B208,Data!G208,(IF(B25=Data!B210,Data!G210,(IF(B25=Data!#REF!,Data!#REF!,(IF(B25=Data!B215,Data!G215,(IF(B25=Data!#REF!,Data!#REF!,(IF(B25=Data!#REF!,Data!#REF!,(IF(B25=Data!#REF!,Data!#REF!,Data!#REF!)))))))))))))))&amp;IF(B25=Data!B282,Data!G282,(IF(B25=Data!#REF!,Data!#REF!,(IF(B25=Data!#REF!,Data!#REF!,(IF(B25=Data!#REF!,Data!#REF!,(IF(B25=Data!#REF!,Data!#REF!,(IF(B25=Data!#REF!,Data!G1022,(IF(B25=Data!#REF!,Data!#REF!,(IF(B25=Data!#REF!,Data!#REF!,Data!#REF!)))))))))))))))&amp;IF(B25=Data!#REF!,Data!#REF!,(IF(B25=Data!#REF!,Data!#REF!,(IF(B25=Data!#REF!,Data!#REF!,(IF(B25=Data!#REF!,Data!#REF!,(IF(B25=Data!#REF!,Data!#REF!,Data!#REF!)))))))))</f>
        <v>#REF!</v>
      </c>
      <c r="O25" s="592"/>
      <c r="P25" s="593"/>
      <c r="Q25" s="594" t="e">
        <f>IF(B25=Data!B206,Data!H206,(IF(B25=Data!B208,Data!H208,(IF(B25=Data!B210,Data!H210,(IF(B25=Data!#REF!,Data!#REF!,(IF(B25=Data!B215,Data!H215,(IF(B25=Data!#REF!,Data!#REF!,(IF(B25=Data!#REF!,Data!#REF!,(IF(B25=Data!#REF!,Data!#REF!,Data!#REF!)))))))))))))))&amp;IF(B25=Data!B282,Data!H282,(IF(B25=Data!#REF!,Data!#REF!,(IF(B25=Data!#REF!,Data!#REF!,(IF(B25=Data!#REF!,Data!#REF!,(IF(B25=Data!#REF!,Data!#REF!,(IF(B25=Data!#REF!,Data!H1022,(IF(B25=Data!#REF!,Data!#REF!,(IF(B25=Data!#REF!,Data!#REF!,Data!#REF!)))))))))))))))&amp;IF(B25=Data!#REF!,Data!#REF!,(IF(B25=Data!#REF!,Data!#REF!,(IF(B25=Data!#REF!,Data!#REF!,(IF(B25=Data!#REF!,Data!#REF!,(IF(B25=Data!#REF!,Data!#REF!,Data!#REF!)))))))))</f>
        <v>#REF!</v>
      </c>
      <c r="R25" s="593"/>
      <c r="S25" s="593"/>
      <c r="T25" s="594" t="e">
        <f>IF(B25=Data!B206,Data!I206,(IF(B25=Data!B208,Data!I208,(IF(B25=Data!B210,Data!I210,(IF(B25=Data!#REF!,Data!#REF!,(IF(B25=Data!B215,Data!I215,(IF(B25=Data!#REF!,Data!#REF!,(IF(B25=Data!#REF!,Data!#REF!,(IF(B25=Data!#REF!,Data!#REF!,Data!#REF!)))))))))))))))&amp;IF(B25=Data!B282,Data!I282,(IF(B25=Data!#REF!,Data!#REF!,(IF(B25=Data!#REF!,Data!#REF!,(IF(B25=Data!#REF!,Data!#REF!,(IF(B25=Data!#REF!,Data!#REF!,(IF(B25=Data!#REF!,Data!I1022,(IF(B25=Data!#REF!,Data!#REF!,(IF(B25=Data!#REF!,Data!#REF!,Data!#REF!)))))))))))))))&amp;IF(B25=Data!#REF!,Data!#REF!,(IF(B25=Data!#REF!,Data!#REF!,(IF(B25=Data!#REF!,Data!#REF!,(IF(B25=Data!#REF!,Data!#REF!,(IF(B25=Data!#REF!,Data!#REF!,Data!#REF!)))))))))</f>
        <v>#REF!</v>
      </c>
      <c r="U25" s="595"/>
      <c r="V25" s="594" t="e">
        <f>IF(B25=Data!B206,Data!J206,(IF(B25=Data!B208,Data!J208,(IF(B25=Data!B210,Data!J210,(IF(B25=Data!#REF!,Data!#REF!,(IF(B25=Data!B215,Data!J215,(IF(B25=Data!#REF!,Data!#REF!,(IF(B25=Data!#REF!,Data!#REF!,(IF(B25=Data!#REF!,Data!#REF!,Data!#REF!)))))))))))))))&amp;IF(B25=Data!B282,Data!J282,(IF(B25=Data!#REF!,Data!#REF!,(IF(B25=Data!#REF!,Data!#REF!,(IF(B25=Data!#REF!,Data!#REF!,(IF(B25=Data!#REF!,Data!#REF!,(IF(B25=Data!#REF!,Data!J1022,(IF(B25=Data!#REF!,Data!#REF!,(IF(B25=Data!#REF!,Data!#REF!,Data!#REF!)))))))))))))))&amp;IF(B25=Data!#REF!,Data!#REF!,(IF(B25=Data!#REF!,Data!#REF!,(IF(B25=Data!#REF!,Data!#REF!,(IF(B25=Data!#REF!,Data!#REF!,(IF(B25=Data!#REF!,Data!#REF!,Data!#REF!)))))))))</f>
        <v>#REF!</v>
      </c>
      <c r="W25" s="596">
        <f>IF(E25="","",VLOOKUP(B25,Data!$B$5:$J$503,9,FALSE)*E25)</f>
        <v>1.488</v>
      </c>
    </row>
    <row r="26" spans="1:23" s="597" customFormat="1" ht="19.25" customHeight="1">
      <c r="A26" s="598">
        <v>9</v>
      </c>
      <c r="B26" s="599" t="s">
        <v>508</v>
      </c>
      <c r="C26" s="583" t="str">
        <f>IF(E26="","",VLOOKUP(B26,Data!$B$5:$N$503,13,FALSE))</f>
        <v>Ymh</v>
      </c>
      <c r="D26" s="584" t="str">
        <f>IF(E26="","",VLOOKUP(B26,Data!$B$5:$L$503,2,FALSE))</f>
        <v>ZH66280</v>
      </c>
      <c r="E26" s="585">
        <v>4</v>
      </c>
      <c r="F26" s="586"/>
      <c r="G26" s="587">
        <f>IF(E26="","",VLOOKUP(B26,Data!$B$5:$L$503,11,FALSE))</f>
        <v>2450.15</v>
      </c>
      <c r="H26" s="588">
        <f t="shared" ref="H26:H33" si="2">IF(E26&gt;0,E26*G26,"-")</f>
        <v>9800.6</v>
      </c>
      <c r="I26" s="589" t="str">
        <f>IF(E26="","",VLOOKUP(B26,Data!$B$5:$D$503,3,FALSE))</f>
        <v>C/T</v>
      </c>
      <c r="J26" s="589" t="str">
        <f>IF(E26="","",VLOOKUP(B26,Data!$B$5:$M$503,12,FALSE))</f>
        <v>Indonesia</v>
      </c>
      <c r="K26" s="590">
        <v>5114666</v>
      </c>
      <c r="L26" s="587">
        <f>IF(E26="","",VLOOKUP(B26,Data!$B$5:$E$503,4,FALSE)*E26)</f>
        <v>1048</v>
      </c>
      <c r="M26" s="587">
        <f>IF(E26="","",VLOOKUP(B26,Data!$B$5:$F$503,5,FALSE)*E26)</f>
        <v>948</v>
      </c>
      <c r="N26" s="591" t="e">
        <f>IF(B26=Data!B188,Data!G188,(IF(B26=Data!B190,Data!G190,(IF(B26=Data!B192,Data!G192,(IF(B26=Data!#REF!,Data!#REF!,(IF(B26=Data!B197,Data!G197,(IF(B26=Data!#REF!,Data!#REF!,(IF(B26=Data!#REF!,Data!#REF!,(IF(B26=Data!#REF!,Data!#REF!,Data!#REF!)))))))))))))))&amp;IF(B26=Data!B264,Data!G264,(IF(B26=Data!#REF!,Data!#REF!,(IF(B26=Data!#REF!,Data!#REF!,(IF(B26=Data!#REF!,Data!#REF!,(IF(B26=Data!#REF!,Data!#REF!,(IF(B26=Data!#REF!,Data!G1004,(IF(B26=Data!#REF!,Data!#REF!,(IF(B26=Data!#REF!,Data!#REF!,Data!#REF!)))))))))))))))&amp;IF(B26=Data!#REF!,Data!#REF!,(IF(B26=Data!#REF!,Data!#REF!,(IF(B26=Data!#REF!,Data!#REF!,(IF(B26=Data!#REF!,Data!#REF!,(IF(B26=Data!#REF!,Data!#REF!,Data!#REF!)))))))))</f>
        <v>#REF!</v>
      </c>
      <c r="O26" s="592"/>
      <c r="P26" s="593"/>
      <c r="Q26" s="594" t="e">
        <f>IF(B26=Data!B188,Data!H188,(IF(B26=Data!B190,Data!H190,(IF(B26=Data!B192,Data!H192,(IF(B26=Data!#REF!,Data!#REF!,(IF(B26=Data!B197,Data!H197,(IF(B26=Data!#REF!,Data!#REF!,(IF(B26=Data!#REF!,Data!#REF!,(IF(B26=Data!#REF!,Data!#REF!,Data!#REF!)))))))))))))))&amp;IF(B26=Data!B264,Data!H264,(IF(B26=Data!#REF!,Data!#REF!,(IF(B26=Data!#REF!,Data!#REF!,(IF(B26=Data!#REF!,Data!#REF!,(IF(B26=Data!#REF!,Data!#REF!,(IF(B26=Data!#REF!,Data!H1004,(IF(B26=Data!#REF!,Data!#REF!,(IF(B26=Data!#REF!,Data!#REF!,Data!#REF!)))))))))))))))&amp;IF(B26=Data!#REF!,Data!#REF!,(IF(B26=Data!#REF!,Data!#REF!,(IF(B26=Data!#REF!,Data!#REF!,(IF(B26=Data!#REF!,Data!#REF!,(IF(B26=Data!#REF!,Data!#REF!,Data!#REF!)))))))))</f>
        <v>#REF!</v>
      </c>
      <c r="R26" s="593"/>
      <c r="S26" s="593"/>
      <c r="T26" s="594" t="e">
        <f>IF(B26=Data!B188,Data!I188,(IF(B26=Data!B190,Data!I190,(IF(B26=Data!B192,Data!I192,(IF(B26=Data!#REF!,Data!#REF!,(IF(B26=Data!B197,Data!I197,(IF(B26=Data!#REF!,Data!#REF!,(IF(B26=Data!#REF!,Data!#REF!,(IF(B26=Data!#REF!,Data!#REF!,Data!#REF!)))))))))))))))&amp;IF(B26=Data!B264,Data!I264,(IF(B26=Data!#REF!,Data!#REF!,(IF(B26=Data!#REF!,Data!#REF!,(IF(B26=Data!#REF!,Data!#REF!,(IF(B26=Data!#REF!,Data!#REF!,(IF(B26=Data!#REF!,Data!I1004,(IF(B26=Data!#REF!,Data!#REF!,(IF(B26=Data!#REF!,Data!#REF!,Data!#REF!)))))))))))))))&amp;IF(B26=Data!#REF!,Data!#REF!,(IF(B26=Data!#REF!,Data!#REF!,(IF(B26=Data!#REF!,Data!#REF!,(IF(B26=Data!#REF!,Data!#REF!,(IF(B26=Data!#REF!,Data!#REF!,Data!#REF!)))))))))</f>
        <v>#REF!</v>
      </c>
      <c r="U26" s="595"/>
      <c r="V26" s="594" t="e">
        <f>IF(B26=Data!B188,Data!J188,(IF(B26=Data!B190,Data!J190,(IF(B26=Data!B192,Data!J192,(IF(B26=Data!#REF!,Data!#REF!,(IF(B26=Data!B197,Data!J197,(IF(B26=Data!#REF!,Data!#REF!,(IF(B26=Data!#REF!,Data!#REF!,(IF(B26=Data!#REF!,Data!#REF!,Data!#REF!)))))))))))))))&amp;IF(B26=Data!B264,Data!J264,(IF(B26=Data!#REF!,Data!#REF!,(IF(B26=Data!#REF!,Data!#REF!,(IF(B26=Data!#REF!,Data!#REF!,(IF(B26=Data!#REF!,Data!#REF!,(IF(B26=Data!#REF!,Data!J1004,(IF(B26=Data!#REF!,Data!#REF!,(IF(B26=Data!#REF!,Data!#REF!,Data!#REF!)))))))))))))))&amp;IF(B26=Data!#REF!,Data!#REF!,(IF(B26=Data!#REF!,Data!#REF!,(IF(B26=Data!#REF!,Data!#REF!,(IF(B26=Data!#REF!,Data!#REF!,(IF(B26=Data!#REF!,Data!#REF!,Data!#REF!)))))))))</f>
        <v>#REF!</v>
      </c>
      <c r="W26" s="596">
        <f>IF(E26="","",VLOOKUP(B26,Data!$B$5:$J$503,9,FALSE)*E26)</f>
        <v>5.952</v>
      </c>
    </row>
    <row r="27" spans="1:23" s="597" customFormat="1" ht="19.25" customHeight="1">
      <c r="A27" s="598">
        <v>10</v>
      </c>
      <c r="B27" s="599" t="s">
        <v>717</v>
      </c>
      <c r="C27" s="583" t="str">
        <f>IF(E27="","",VLOOKUP(B27,Data!$B$5:$N$503,13,FALSE))</f>
        <v>Ymh</v>
      </c>
      <c r="D27" s="584" t="str">
        <f>IF(E27="","",VLOOKUP(B27,Data!$B$5:$L$503,2,FALSE))</f>
        <v>VAC9500</v>
      </c>
      <c r="E27" s="585">
        <v>1</v>
      </c>
      <c r="F27" s="586"/>
      <c r="G27" s="587">
        <f>IF(E27="","",VLOOKUP(B27,Data!$B$5:$L$503,11,FALSE))</f>
        <v>2627.86</v>
      </c>
      <c r="H27" s="588">
        <f t="shared" si="2"/>
        <v>2627.86</v>
      </c>
      <c r="I27" s="589" t="str">
        <f>IF(E27="","",VLOOKUP(B27,Data!$B$5:$D$503,3,FALSE))</f>
        <v>C/T</v>
      </c>
      <c r="J27" s="589" t="str">
        <f>IF(E27="","",VLOOKUP(B27,Data!$B$5:$M$503,12,FALSE))</f>
        <v>Indonesia</v>
      </c>
      <c r="K27" s="590">
        <v>5114666</v>
      </c>
      <c r="L27" s="587">
        <f>IF(E27="","",VLOOKUP(B27,Data!$B$5:$E$503,4,FALSE)*E27)</f>
        <v>267</v>
      </c>
      <c r="M27" s="587">
        <f>IF(E27="","",VLOOKUP(B27,Data!$B$5:$F$503,5,FALSE)*E27)</f>
        <v>247</v>
      </c>
      <c r="N27" s="591" t="e">
        <f>IF(B27=Data!B189,Data!G189,(IF(B27=Data!B191,Data!G191,(IF(B27=Data!B193,Data!G193,(IF(B27=Data!#REF!,Data!#REF!,(IF(B27=Data!B198,Data!G198,(IF(B27=Data!#REF!,Data!#REF!,(IF(B27=Data!#REF!,Data!#REF!,(IF(B27=Data!#REF!,Data!#REF!,Data!#REF!)))))))))))))))&amp;IF(B27=Data!B265,Data!G265,(IF(B27=Data!#REF!,Data!#REF!,(IF(B27=Data!#REF!,Data!#REF!,(IF(B27=Data!#REF!,Data!#REF!,(IF(B27=Data!#REF!,Data!#REF!,(IF(B27=Data!#REF!,Data!G1005,(IF(B27=Data!#REF!,Data!#REF!,(IF(B27=Data!#REF!,Data!#REF!,Data!#REF!)))))))))))))))&amp;IF(B27=Data!#REF!,Data!#REF!,(IF(B27=Data!#REF!,Data!#REF!,(IF(B27=Data!#REF!,Data!#REF!,(IF(B27=Data!#REF!,Data!#REF!,(IF(B27=Data!#REF!,Data!#REF!,Data!#REF!)))))))))</f>
        <v>#REF!</v>
      </c>
      <c r="O27" s="592"/>
      <c r="P27" s="593"/>
      <c r="Q27" s="594" t="e">
        <f>IF(B27=Data!B189,Data!H189,(IF(B27=Data!B191,Data!H191,(IF(B27=Data!B193,Data!H193,(IF(B27=Data!#REF!,Data!#REF!,(IF(B27=Data!B198,Data!H198,(IF(B27=Data!#REF!,Data!#REF!,(IF(B27=Data!#REF!,Data!#REF!,(IF(B27=Data!#REF!,Data!#REF!,Data!#REF!)))))))))))))))&amp;IF(B27=Data!B265,Data!H265,(IF(B27=Data!#REF!,Data!#REF!,(IF(B27=Data!#REF!,Data!#REF!,(IF(B27=Data!#REF!,Data!#REF!,(IF(B27=Data!#REF!,Data!#REF!,(IF(B27=Data!#REF!,Data!H1005,(IF(B27=Data!#REF!,Data!#REF!,(IF(B27=Data!#REF!,Data!#REF!,Data!#REF!)))))))))))))))&amp;IF(B27=Data!#REF!,Data!#REF!,(IF(B27=Data!#REF!,Data!#REF!,(IF(B27=Data!#REF!,Data!#REF!,(IF(B27=Data!#REF!,Data!#REF!,(IF(B27=Data!#REF!,Data!#REF!,Data!#REF!)))))))))</f>
        <v>#REF!</v>
      </c>
      <c r="R27" s="593"/>
      <c r="S27" s="593"/>
      <c r="T27" s="594" t="e">
        <f>IF(B27=Data!B189,Data!I189,(IF(B27=Data!B191,Data!I191,(IF(B27=Data!B193,Data!I193,(IF(B27=Data!#REF!,Data!#REF!,(IF(B27=Data!B198,Data!I198,(IF(B27=Data!#REF!,Data!#REF!,(IF(B27=Data!#REF!,Data!#REF!,(IF(B27=Data!#REF!,Data!#REF!,Data!#REF!)))))))))))))))&amp;IF(B27=Data!B265,Data!I265,(IF(B27=Data!#REF!,Data!#REF!,(IF(B27=Data!#REF!,Data!#REF!,(IF(B27=Data!#REF!,Data!#REF!,(IF(B27=Data!#REF!,Data!#REF!,(IF(B27=Data!#REF!,Data!I1005,(IF(B27=Data!#REF!,Data!#REF!,(IF(B27=Data!#REF!,Data!#REF!,Data!#REF!)))))))))))))))&amp;IF(B27=Data!#REF!,Data!#REF!,(IF(B27=Data!#REF!,Data!#REF!,(IF(B27=Data!#REF!,Data!#REF!,(IF(B27=Data!#REF!,Data!#REF!,(IF(B27=Data!#REF!,Data!#REF!,Data!#REF!)))))))))</f>
        <v>#REF!</v>
      </c>
      <c r="U27" s="595"/>
      <c r="V27" s="594" t="e">
        <f>IF(B27=Data!B189,Data!J189,(IF(B27=Data!B191,Data!J191,(IF(B27=Data!B193,Data!J193,(IF(B27=Data!#REF!,Data!#REF!,(IF(B27=Data!B198,Data!J198,(IF(B27=Data!#REF!,Data!#REF!,(IF(B27=Data!#REF!,Data!#REF!,(IF(B27=Data!#REF!,Data!#REF!,Data!#REF!)))))))))))))))&amp;IF(B27=Data!B265,Data!J265,(IF(B27=Data!#REF!,Data!#REF!,(IF(B27=Data!#REF!,Data!#REF!,(IF(B27=Data!#REF!,Data!#REF!,(IF(B27=Data!#REF!,Data!#REF!,(IF(B27=Data!#REF!,Data!J1005,(IF(B27=Data!#REF!,Data!#REF!,(IF(B27=Data!#REF!,Data!#REF!,Data!#REF!)))))))))))))))&amp;IF(B27=Data!#REF!,Data!#REF!,(IF(B27=Data!#REF!,Data!#REF!,(IF(B27=Data!#REF!,Data!#REF!,(IF(B27=Data!#REF!,Data!#REF!,(IF(B27=Data!#REF!,Data!#REF!,Data!#REF!)))))))))</f>
        <v>#REF!</v>
      </c>
      <c r="W27" s="596">
        <f>IF(E27="","",VLOOKUP(B27,Data!$B$5:$J$503,9,FALSE)*E27)</f>
        <v>1.488</v>
      </c>
    </row>
    <row r="28" spans="1:23" s="597" customFormat="1" ht="19.25" customHeight="1">
      <c r="A28" s="598">
        <v>11</v>
      </c>
      <c r="B28" s="599" t="s">
        <v>734</v>
      </c>
      <c r="C28" s="583" t="str">
        <f>IF(E28="","",VLOOKUP(B28,Data!$B$5:$N$503,13,FALSE))</f>
        <v>Ymh</v>
      </c>
      <c r="D28" s="584" t="str">
        <f>IF(E28="","",VLOOKUP(B28,Data!$B$5:$L$503,2,FALSE))</f>
        <v>VAC9520</v>
      </c>
      <c r="E28" s="585">
        <v>3</v>
      </c>
      <c r="F28" s="586"/>
      <c r="G28" s="587">
        <f>IF(E28="","",VLOOKUP(B28,Data!$B$5:$L$503,11,FALSE))</f>
        <v>2921.12</v>
      </c>
      <c r="H28" s="588">
        <f t="shared" si="2"/>
        <v>8763.36</v>
      </c>
      <c r="I28" s="589" t="str">
        <f>IF(E28="","",VLOOKUP(B28,Data!$B$5:$D$503,3,FALSE))</f>
        <v>C/T</v>
      </c>
      <c r="J28" s="589" t="str">
        <f>IF(E28="","",VLOOKUP(B28,Data!$B$5:$M$503,12,FALSE))</f>
        <v>Indonesia</v>
      </c>
      <c r="K28" s="590">
        <v>5114666</v>
      </c>
      <c r="L28" s="587">
        <f>IF(E28="","",VLOOKUP(B28,Data!$B$5:$E$503,4,FALSE)*E28)</f>
        <v>762</v>
      </c>
      <c r="M28" s="587">
        <f>IF(E28="","",VLOOKUP(B28,Data!$B$5:$F$503,5,FALSE)*E28)</f>
        <v>687</v>
      </c>
      <c r="N28" s="591" t="e">
        <f>IF(B28=Data!B190,Data!G190,(IF(B28=Data!B192,Data!G192,(IF(B28=Data!B194,Data!G194,(IF(B28=Data!#REF!,Data!#REF!,(IF(B28=Data!B199,Data!G199,(IF(B28=Data!#REF!,Data!#REF!,(IF(B28=Data!#REF!,Data!#REF!,(IF(B28=Data!#REF!,Data!#REF!,Data!#REF!)))))))))))))))&amp;IF(B28=Data!B266,Data!G266,(IF(B28=Data!#REF!,Data!#REF!,(IF(B28=Data!#REF!,Data!#REF!,(IF(B28=Data!#REF!,Data!#REF!,(IF(B28=Data!#REF!,Data!#REF!,(IF(B28=Data!#REF!,Data!G1006,(IF(B28=Data!#REF!,Data!#REF!,(IF(B28=Data!#REF!,Data!#REF!,Data!#REF!)))))))))))))))&amp;IF(B28=Data!#REF!,Data!#REF!,(IF(B28=Data!#REF!,Data!#REF!,(IF(B28=Data!#REF!,Data!#REF!,(IF(B28=Data!#REF!,Data!#REF!,(IF(B28=Data!#REF!,Data!#REF!,Data!#REF!)))))))))</f>
        <v>#REF!</v>
      </c>
      <c r="O28" s="592"/>
      <c r="P28" s="593"/>
      <c r="Q28" s="594" t="e">
        <f>IF(B28=Data!B190,Data!H190,(IF(B28=Data!B192,Data!H192,(IF(B28=Data!B194,Data!H194,(IF(B28=Data!#REF!,Data!#REF!,(IF(B28=Data!B199,Data!H199,(IF(B28=Data!#REF!,Data!#REF!,(IF(B28=Data!#REF!,Data!#REF!,(IF(B28=Data!#REF!,Data!#REF!,Data!#REF!)))))))))))))))&amp;IF(B28=Data!B266,Data!H266,(IF(B28=Data!#REF!,Data!#REF!,(IF(B28=Data!#REF!,Data!#REF!,(IF(B28=Data!#REF!,Data!#REF!,(IF(B28=Data!#REF!,Data!#REF!,(IF(B28=Data!#REF!,Data!H1006,(IF(B28=Data!#REF!,Data!#REF!,(IF(B28=Data!#REF!,Data!#REF!,Data!#REF!)))))))))))))))&amp;IF(B28=Data!#REF!,Data!#REF!,(IF(B28=Data!#REF!,Data!#REF!,(IF(B28=Data!#REF!,Data!#REF!,(IF(B28=Data!#REF!,Data!#REF!,(IF(B28=Data!#REF!,Data!#REF!,Data!#REF!)))))))))</f>
        <v>#REF!</v>
      </c>
      <c r="R28" s="593"/>
      <c r="S28" s="593"/>
      <c r="T28" s="594" t="e">
        <f>IF(B28=Data!B190,Data!I190,(IF(B28=Data!B192,Data!I192,(IF(B28=Data!B194,Data!I194,(IF(B28=Data!#REF!,Data!#REF!,(IF(B28=Data!B199,Data!I199,(IF(B28=Data!#REF!,Data!#REF!,(IF(B28=Data!#REF!,Data!#REF!,(IF(B28=Data!#REF!,Data!#REF!,Data!#REF!)))))))))))))))&amp;IF(B28=Data!B266,Data!I266,(IF(B28=Data!#REF!,Data!#REF!,(IF(B28=Data!#REF!,Data!#REF!,(IF(B28=Data!#REF!,Data!#REF!,(IF(B28=Data!#REF!,Data!#REF!,(IF(B28=Data!#REF!,Data!I1006,(IF(B28=Data!#REF!,Data!#REF!,(IF(B28=Data!#REF!,Data!#REF!,Data!#REF!)))))))))))))))&amp;IF(B28=Data!#REF!,Data!#REF!,(IF(B28=Data!#REF!,Data!#REF!,(IF(B28=Data!#REF!,Data!#REF!,(IF(B28=Data!#REF!,Data!#REF!,(IF(B28=Data!#REF!,Data!#REF!,Data!#REF!)))))))))</f>
        <v>#REF!</v>
      </c>
      <c r="U28" s="595"/>
      <c r="V28" s="594" t="e">
        <f>IF(B28=Data!B190,Data!J190,(IF(B28=Data!B192,Data!J192,(IF(B28=Data!B194,Data!J194,(IF(B28=Data!#REF!,Data!#REF!,(IF(B28=Data!B199,Data!J199,(IF(B28=Data!#REF!,Data!#REF!,(IF(B28=Data!#REF!,Data!#REF!,(IF(B28=Data!#REF!,Data!#REF!,Data!#REF!)))))))))))))))&amp;IF(B28=Data!B266,Data!J266,(IF(B28=Data!#REF!,Data!#REF!,(IF(B28=Data!#REF!,Data!#REF!,(IF(B28=Data!#REF!,Data!#REF!,(IF(B28=Data!#REF!,Data!#REF!,(IF(B28=Data!#REF!,Data!J1006,(IF(B28=Data!#REF!,Data!#REF!,(IF(B28=Data!#REF!,Data!#REF!,Data!#REF!)))))))))))))))&amp;IF(B28=Data!#REF!,Data!#REF!,(IF(B28=Data!#REF!,Data!#REF!,(IF(B28=Data!#REF!,Data!#REF!,(IF(B28=Data!#REF!,Data!#REF!,(IF(B28=Data!#REF!,Data!#REF!,Data!#REF!)))))))))</f>
        <v>#REF!</v>
      </c>
      <c r="W28" s="596">
        <f>IF(E28="","",VLOOKUP(B28,Data!$B$5:$J$503,9,FALSE)*E28)</f>
        <v>4.452</v>
      </c>
    </row>
    <row r="29" spans="1:23" s="597" customFormat="1" ht="19" customHeight="1">
      <c r="A29" s="581"/>
      <c r="B29" s="582" t="s">
        <v>980</v>
      </c>
      <c r="C29" s="583" t="str">
        <f>IF(E29="","",VLOOKUP(B29,Data!$B$5:$N$503,13,FALSE))</f>
        <v/>
      </c>
      <c r="D29" s="584" t="str">
        <f>IF(E29="","",VLOOKUP(B29,Data!$B$5:$L$503,2,FALSE))</f>
        <v/>
      </c>
      <c r="E29" s="585"/>
      <c r="F29" s="586"/>
      <c r="G29" s="587" t="str">
        <f>IF(E29="","",VLOOKUP(B29,Data!$B$5:$L$503,11,FALSE))</f>
        <v/>
      </c>
      <c r="H29" s="588" t="str">
        <f t="shared" si="2"/>
        <v>-</v>
      </c>
      <c r="I29" s="589" t="str">
        <f>IF(E29="","",VLOOKUP(B29,Data!$B$5:$D$503,3,FALSE))</f>
        <v/>
      </c>
      <c r="J29" s="589" t="str">
        <f>IF(E29="","",VLOOKUP(B29,Data!$B$5:$M$503,12,FALSE))</f>
        <v/>
      </c>
      <c r="K29" s="590"/>
      <c r="L29" s="587" t="str">
        <f>IF(E29="","",VLOOKUP(B29,Data!$B$5:$E$503,4,FALSE)*E29)</f>
        <v/>
      </c>
      <c r="M29" s="587" t="str">
        <f>IF(E29="","",VLOOKUP(B29,Data!$B$5:$F$503,5,FALSE)*E29)</f>
        <v/>
      </c>
      <c r="N29" s="591" t="e">
        <f>IF(B29=Data!B244,Data!G244,(IF(B29=Data!B246,Data!G246,(IF(B29=Data!B248,Data!G248,(IF(B29=Data!#REF!,Data!#REF!,(IF(B29=Data!B253,Data!G253,(IF(B29=Data!#REF!,Data!#REF!,(IF(B29=Data!#REF!,Data!#REF!,(IF(B29=Data!#REF!,Data!#REF!,Data!#REF!)))))))))))))))&amp;IF(B29=Data!B320,Data!G320,(IF(B29=Data!#REF!,Data!#REF!,(IF(B29=Data!#REF!,Data!#REF!,(IF(B29=Data!#REF!,Data!#REF!,(IF(B29=Data!#REF!,Data!#REF!,(IF(B29=Data!#REF!,Data!G1060,(IF(B29=Data!#REF!,Data!#REF!,(IF(B29=Data!#REF!,Data!#REF!,Data!#REF!)))))))))))))))&amp;IF(B29=Data!#REF!,Data!#REF!,(IF(B29=Data!#REF!,Data!#REF!,(IF(B29=Data!#REF!,Data!#REF!,(IF(B29=Data!#REF!,Data!#REF!,(IF(B29=Data!#REF!,Data!#REF!,Data!#REF!)))))))))</f>
        <v>#REF!</v>
      </c>
      <c r="O29" s="592"/>
      <c r="P29" s="593"/>
      <c r="Q29" s="594" t="e">
        <f>IF(B29=Data!B244,Data!H244,(IF(B29=Data!B246,Data!H246,(IF(B29=Data!B248,Data!H248,(IF(B29=Data!#REF!,Data!#REF!,(IF(B29=Data!B253,Data!H253,(IF(B29=Data!#REF!,Data!#REF!,(IF(B29=Data!#REF!,Data!#REF!,(IF(B29=Data!#REF!,Data!#REF!,Data!#REF!)))))))))))))))&amp;IF(B29=Data!B320,Data!H320,(IF(B29=Data!#REF!,Data!#REF!,(IF(B29=Data!#REF!,Data!#REF!,(IF(B29=Data!#REF!,Data!#REF!,(IF(B29=Data!#REF!,Data!#REF!,(IF(B29=Data!#REF!,Data!H1060,(IF(B29=Data!#REF!,Data!#REF!,(IF(B29=Data!#REF!,Data!#REF!,Data!#REF!)))))))))))))))&amp;IF(B29=Data!#REF!,Data!#REF!,(IF(B29=Data!#REF!,Data!#REF!,(IF(B29=Data!#REF!,Data!#REF!,(IF(B29=Data!#REF!,Data!#REF!,(IF(B29=Data!#REF!,Data!#REF!,Data!#REF!)))))))))</f>
        <v>#REF!</v>
      </c>
      <c r="R29" s="593"/>
      <c r="S29" s="593"/>
      <c r="T29" s="594" t="e">
        <f>IF(B29=Data!B244,Data!I244,(IF(B29=Data!B246,Data!I246,(IF(B29=Data!B248,Data!I248,(IF(B29=Data!#REF!,Data!#REF!,(IF(B29=Data!B253,Data!I253,(IF(B29=Data!#REF!,Data!#REF!,(IF(B29=Data!#REF!,Data!#REF!,(IF(B29=Data!#REF!,Data!#REF!,Data!#REF!)))))))))))))))&amp;IF(B29=Data!B320,Data!I320,(IF(B29=Data!#REF!,Data!#REF!,(IF(B29=Data!#REF!,Data!#REF!,(IF(B29=Data!#REF!,Data!#REF!,(IF(B29=Data!#REF!,Data!#REF!,(IF(B29=Data!#REF!,Data!I1060,(IF(B29=Data!#REF!,Data!#REF!,(IF(B29=Data!#REF!,Data!#REF!,Data!#REF!)))))))))))))))&amp;IF(B29=Data!#REF!,Data!#REF!,(IF(B29=Data!#REF!,Data!#REF!,(IF(B29=Data!#REF!,Data!#REF!,(IF(B29=Data!#REF!,Data!#REF!,(IF(B29=Data!#REF!,Data!#REF!,Data!#REF!)))))))))</f>
        <v>#REF!</v>
      </c>
      <c r="U29" s="595"/>
      <c r="V29" s="594" t="e">
        <f>IF(B29=Data!B244,Data!J244,(IF(B29=Data!B246,Data!J246,(IF(B29=Data!B248,Data!J248,(IF(B29=Data!#REF!,Data!#REF!,(IF(B29=Data!B253,Data!J253,(IF(B29=Data!#REF!,Data!#REF!,(IF(B29=Data!#REF!,Data!#REF!,(IF(B29=Data!#REF!,Data!#REF!,Data!#REF!)))))))))))))))&amp;IF(B29=Data!B320,Data!J320,(IF(B29=Data!#REF!,Data!#REF!,(IF(B29=Data!#REF!,Data!#REF!,(IF(B29=Data!#REF!,Data!#REF!,(IF(B29=Data!#REF!,Data!#REF!,(IF(B29=Data!#REF!,Data!J1060,(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598">
        <v>12</v>
      </c>
      <c r="B30" s="599" t="s">
        <v>223</v>
      </c>
      <c r="C30" s="583" t="str">
        <f>IF(E30="","",VLOOKUP(B30,Data!$B$5:$N$503,13,FALSE))</f>
        <v>Ymh</v>
      </c>
      <c r="D30" s="584" t="str">
        <f>IF(E30="","",VLOOKUP(B30,Data!$B$5:$L$503,2,FALSE))</f>
        <v>AAE6337</v>
      </c>
      <c r="E30" s="585">
        <v>24</v>
      </c>
      <c r="F30" s="586"/>
      <c r="G30" s="587">
        <f>IF(E30="","",VLOOKUP(B30,Data!$B$5:$L$503,11,FALSE))</f>
        <v>1646.63</v>
      </c>
      <c r="H30" s="588">
        <f t="shared" si="2"/>
        <v>39519.120000000003</v>
      </c>
      <c r="I30" s="589" t="str">
        <f>IF(E30="","",VLOOKUP(B30,Data!$B$5:$D$503,3,FALSE))</f>
        <v>C/T</v>
      </c>
      <c r="J30" s="589" t="str">
        <f>IF(E30="","",VLOOKUP(B30,Data!$B$5:$M$503,12,FALSE))</f>
        <v>Indonesia</v>
      </c>
      <c r="K30" s="590">
        <v>5117382</v>
      </c>
      <c r="L30" s="587">
        <f>IF(E30="","",VLOOKUP(B30,Data!$B$5:$E$503,4,FALSE)*E30)</f>
        <v>4656</v>
      </c>
      <c r="M30" s="587">
        <f>IF(E30="","",VLOOKUP(B30,Data!$B$5:$F$503,5,FALSE)*E30)</f>
        <v>4176</v>
      </c>
      <c r="N30" s="591" t="e">
        <f>IF(B30=Data!B197,Data!G197,(IF(B30=Data!B199,Data!G199,(IF(B30=Data!B201,Data!G201,(IF(B30=Data!#REF!,Data!#REF!,(IF(B30=Data!B206,Data!G206,(IF(B30=Data!#REF!,Data!#REF!,(IF(B30=Data!#REF!,Data!#REF!,(IF(B30=Data!#REF!,Data!#REF!,Data!#REF!)))))))))))))))&amp;IF(B30=Data!B273,Data!G273,(IF(B30=Data!#REF!,Data!#REF!,(IF(B30=Data!#REF!,Data!#REF!,(IF(B30=Data!#REF!,Data!#REF!,(IF(B30=Data!#REF!,Data!#REF!,(IF(B30=Data!#REF!,Data!G1013,(IF(B30=Data!#REF!,Data!#REF!,(IF(B30=Data!#REF!,Data!#REF!,Data!#REF!)))))))))))))))&amp;IF(B30=Data!#REF!,Data!#REF!,(IF(B30=Data!#REF!,Data!#REF!,(IF(B30=Data!#REF!,Data!#REF!,(IF(B30=Data!#REF!,Data!#REF!,(IF(B30=Data!#REF!,Data!#REF!,Data!#REF!)))))))))</f>
        <v>#REF!</v>
      </c>
      <c r="O30" s="592"/>
      <c r="P30" s="593"/>
      <c r="Q30" s="594" t="e">
        <f>IF(B30=Data!B197,Data!H197,(IF(B30=Data!B199,Data!H199,(IF(B30=Data!B201,Data!H201,(IF(B30=Data!#REF!,Data!#REF!,(IF(B30=Data!B206,Data!H206,(IF(B30=Data!#REF!,Data!#REF!,(IF(B30=Data!#REF!,Data!#REF!,(IF(B30=Data!#REF!,Data!#REF!,Data!#REF!)))))))))))))))&amp;IF(B30=Data!B273,Data!H273,(IF(B30=Data!#REF!,Data!#REF!,(IF(B30=Data!#REF!,Data!#REF!,(IF(B30=Data!#REF!,Data!#REF!,(IF(B30=Data!#REF!,Data!#REF!,(IF(B30=Data!#REF!,Data!H1013,(IF(B30=Data!#REF!,Data!#REF!,(IF(B30=Data!#REF!,Data!#REF!,Data!#REF!)))))))))))))))&amp;IF(B30=Data!#REF!,Data!#REF!,(IF(B30=Data!#REF!,Data!#REF!,(IF(B30=Data!#REF!,Data!#REF!,(IF(B30=Data!#REF!,Data!#REF!,(IF(B30=Data!#REF!,Data!#REF!,Data!#REF!)))))))))</f>
        <v>#REF!</v>
      </c>
      <c r="R30" s="593"/>
      <c r="S30" s="593"/>
      <c r="T30" s="594" t="e">
        <f>IF(B30=Data!B197,Data!I197,(IF(B30=Data!B199,Data!I199,(IF(B30=Data!B201,Data!I201,(IF(B30=Data!#REF!,Data!#REF!,(IF(B30=Data!B206,Data!I206,(IF(B30=Data!#REF!,Data!#REF!,(IF(B30=Data!#REF!,Data!#REF!,(IF(B30=Data!#REF!,Data!#REF!,Data!#REF!)))))))))))))))&amp;IF(B30=Data!B273,Data!I273,(IF(B30=Data!#REF!,Data!#REF!,(IF(B30=Data!#REF!,Data!#REF!,(IF(B30=Data!#REF!,Data!#REF!,(IF(B30=Data!#REF!,Data!#REF!,(IF(B30=Data!#REF!,Data!I1013,(IF(B30=Data!#REF!,Data!#REF!,(IF(B30=Data!#REF!,Data!#REF!,Data!#REF!)))))))))))))))&amp;IF(B30=Data!#REF!,Data!#REF!,(IF(B30=Data!#REF!,Data!#REF!,(IF(B30=Data!#REF!,Data!#REF!,(IF(B30=Data!#REF!,Data!#REF!,(IF(B30=Data!#REF!,Data!#REF!,Data!#REF!)))))))))</f>
        <v>#REF!</v>
      </c>
      <c r="U30" s="595"/>
      <c r="V30" s="594" t="e">
        <f>IF(B30=Data!B197,Data!J197,(IF(B30=Data!B199,Data!J199,(IF(B30=Data!B201,Data!J201,(IF(B30=Data!#REF!,Data!#REF!,(IF(B30=Data!B206,Data!J206,(IF(B30=Data!#REF!,Data!#REF!,(IF(B30=Data!#REF!,Data!#REF!,(IF(B30=Data!#REF!,Data!#REF!,Data!#REF!)))))))))))))))&amp;IF(B30=Data!B273,Data!J273,(IF(B30=Data!#REF!,Data!#REF!,(IF(B30=Data!#REF!,Data!#REF!,(IF(B30=Data!#REF!,Data!#REF!,(IF(B30=Data!#REF!,Data!#REF!,(IF(B30=Data!#REF!,Data!J1013,(IF(B30=Data!#REF!,Data!#REF!,(IF(B30=Data!#REF!,Data!#REF!,Data!#REF!)))))))))))))))&amp;IF(B30=Data!#REF!,Data!#REF!,(IF(B30=Data!#REF!,Data!#REF!,(IF(B30=Data!#REF!,Data!#REF!,(IF(B30=Data!#REF!,Data!#REF!,(IF(B30=Data!#REF!,Data!#REF!,Data!#REF!)))))))))</f>
        <v>#REF!</v>
      </c>
      <c r="W30" s="596">
        <f>IF(E30="","",VLOOKUP(B30,Data!$B$5:$J$503,9,FALSE)*E30)</f>
        <v>27.096</v>
      </c>
    </row>
    <row r="31" spans="1:23" s="597" customFormat="1" ht="19.25" customHeight="1">
      <c r="A31" s="598">
        <v>13</v>
      </c>
      <c r="B31" s="599" t="s">
        <v>715</v>
      </c>
      <c r="C31" s="583" t="str">
        <f>IF(E31="","",VLOOKUP(B31,Data!$B$5:$N$503,13,FALSE))</f>
        <v>Ymh</v>
      </c>
      <c r="D31" s="584" t="str">
        <f>IF(E31="","",VLOOKUP(B31,Data!$B$5:$L$503,2,FALSE))</f>
        <v>VAC9480</v>
      </c>
      <c r="E31" s="585">
        <v>10</v>
      </c>
      <c r="F31" s="586"/>
      <c r="G31" s="587">
        <f>IF(E31="","",VLOOKUP(B31,Data!$B$5:$L$503,11,FALSE))</f>
        <v>2008.01</v>
      </c>
      <c r="H31" s="588">
        <f t="shared" si="2"/>
        <v>20080.099999999999</v>
      </c>
      <c r="I31" s="589" t="str">
        <f>IF(E31="","",VLOOKUP(B31,Data!$B$5:$D$503,3,FALSE))</f>
        <v>C/T</v>
      </c>
      <c r="J31" s="589" t="str">
        <f>IF(E31="","",VLOOKUP(B31,Data!$B$5:$M$503,12,FALSE))</f>
        <v>Indonesia</v>
      </c>
      <c r="K31" s="590">
        <v>5117382</v>
      </c>
      <c r="L31" s="587">
        <f>IF(E31="","",VLOOKUP(B31,Data!$B$5:$E$503,4,FALSE)*E31)</f>
        <v>1990</v>
      </c>
      <c r="M31" s="587">
        <f>IF(E31="","",VLOOKUP(B31,Data!$B$5:$F$503,5,FALSE)*E31)</f>
        <v>1790</v>
      </c>
      <c r="N31" s="591" t="e">
        <f>IF(B31=Data!B198,Data!G198,(IF(B31=Data!B200,Data!G200,(IF(B31=Data!B202,Data!G202,(IF(B31=Data!#REF!,Data!#REF!,(IF(B31=Data!B207,Data!G207,(IF(B31=Data!#REF!,Data!#REF!,(IF(B31=Data!#REF!,Data!#REF!,(IF(B31=Data!#REF!,Data!#REF!,Data!#REF!)))))))))))))))&amp;IF(B31=Data!B274,Data!G274,(IF(B31=Data!#REF!,Data!#REF!,(IF(B31=Data!#REF!,Data!#REF!,(IF(B31=Data!#REF!,Data!#REF!,(IF(B31=Data!#REF!,Data!#REF!,(IF(B31=Data!#REF!,Data!G1014,(IF(B31=Data!#REF!,Data!#REF!,(IF(B31=Data!#REF!,Data!#REF!,Data!#REF!)))))))))))))))&amp;IF(B31=Data!#REF!,Data!#REF!,(IF(B31=Data!#REF!,Data!#REF!,(IF(B31=Data!#REF!,Data!#REF!,(IF(B31=Data!#REF!,Data!#REF!,(IF(B31=Data!#REF!,Data!#REF!,Data!#REF!)))))))))</f>
        <v>#REF!</v>
      </c>
      <c r="O31" s="592"/>
      <c r="P31" s="593"/>
      <c r="Q31" s="594" t="e">
        <f>IF(B31=Data!B198,Data!H198,(IF(B31=Data!B200,Data!H200,(IF(B31=Data!B202,Data!H202,(IF(B31=Data!#REF!,Data!#REF!,(IF(B31=Data!B207,Data!H207,(IF(B31=Data!#REF!,Data!#REF!,(IF(B31=Data!#REF!,Data!#REF!,(IF(B31=Data!#REF!,Data!#REF!,Data!#REF!)))))))))))))))&amp;IF(B31=Data!B274,Data!H274,(IF(B31=Data!#REF!,Data!#REF!,(IF(B31=Data!#REF!,Data!#REF!,(IF(B31=Data!#REF!,Data!#REF!,(IF(B31=Data!#REF!,Data!#REF!,(IF(B31=Data!#REF!,Data!H1014,(IF(B31=Data!#REF!,Data!#REF!,(IF(B31=Data!#REF!,Data!#REF!,Data!#REF!)))))))))))))))&amp;IF(B31=Data!#REF!,Data!#REF!,(IF(B31=Data!#REF!,Data!#REF!,(IF(B31=Data!#REF!,Data!#REF!,(IF(B31=Data!#REF!,Data!#REF!,(IF(B31=Data!#REF!,Data!#REF!,Data!#REF!)))))))))</f>
        <v>#REF!</v>
      </c>
      <c r="R31" s="593"/>
      <c r="S31" s="593"/>
      <c r="T31" s="594" t="e">
        <f>IF(B31=Data!B198,Data!I198,(IF(B31=Data!B200,Data!I200,(IF(B31=Data!B202,Data!I202,(IF(B31=Data!#REF!,Data!#REF!,(IF(B31=Data!B207,Data!I207,(IF(B31=Data!#REF!,Data!#REF!,(IF(B31=Data!#REF!,Data!#REF!,(IF(B31=Data!#REF!,Data!#REF!,Data!#REF!)))))))))))))))&amp;IF(B31=Data!B274,Data!I274,(IF(B31=Data!#REF!,Data!#REF!,(IF(B31=Data!#REF!,Data!#REF!,(IF(B31=Data!#REF!,Data!#REF!,(IF(B31=Data!#REF!,Data!#REF!,(IF(B31=Data!#REF!,Data!I1014,(IF(B31=Data!#REF!,Data!#REF!,(IF(B31=Data!#REF!,Data!#REF!,Data!#REF!)))))))))))))))&amp;IF(B31=Data!#REF!,Data!#REF!,(IF(B31=Data!#REF!,Data!#REF!,(IF(B31=Data!#REF!,Data!#REF!,(IF(B31=Data!#REF!,Data!#REF!,(IF(B31=Data!#REF!,Data!#REF!,Data!#REF!)))))))))</f>
        <v>#REF!</v>
      </c>
      <c r="U31" s="595"/>
      <c r="V31" s="594" t="e">
        <f>IF(B31=Data!B198,Data!J198,(IF(B31=Data!B200,Data!J200,(IF(B31=Data!B202,Data!J202,(IF(B31=Data!#REF!,Data!#REF!,(IF(B31=Data!B207,Data!J207,(IF(B31=Data!#REF!,Data!#REF!,(IF(B31=Data!#REF!,Data!#REF!,(IF(B31=Data!#REF!,Data!#REF!,Data!#REF!)))))))))))))))&amp;IF(B31=Data!B274,Data!J274,(IF(B31=Data!#REF!,Data!#REF!,(IF(B31=Data!#REF!,Data!#REF!,(IF(B31=Data!#REF!,Data!#REF!,(IF(B31=Data!#REF!,Data!#REF!,(IF(B31=Data!#REF!,Data!J1014,(IF(B31=Data!#REF!,Data!#REF!,(IF(B31=Data!#REF!,Data!#REF!,Data!#REF!)))))))))))))))&amp;IF(B31=Data!#REF!,Data!#REF!,(IF(B31=Data!#REF!,Data!#REF!,(IF(B31=Data!#REF!,Data!#REF!,(IF(B31=Data!#REF!,Data!#REF!,(IF(B31=Data!#REF!,Data!#REF!,Data!#REF!)))))))))</f>
        <v>#REF!</v>
      </c>
      <c r="W31" s="596">
        <f>IF(E31="","",VLOOKUP(B31,Data!$B$5:$J$503,9,FALSE)*E31)</f>
        <v>11.29</v>
      </c>
    </row>
    <row r="32" spans="1:23" s="597" customFormat="1" ht="19.25" customHeight="1">
      <c r="A32" s="598">
        <v>14</v>
      </c>
      <c r="B32" s="599" t="s">
        <v>487</v>
      </c>
      <c r="C32" s="583" t="str">
        <f>IF(E32="","",VLOOKUP(B32,Data!$B$5:$N$503,13,FALSE))</f>
        <v>Ymh</v>
      </c>
      <c r="D32" s="584" t="str">
        <f>IF(E32="","",VLOOKUP(B32,Data!$B$5:$L$503,2,FALSE))</f>
        <v>ZH66310</v>
      </c>
      <c r="E32" s="585">
        <v>1</v>
      </c>
      <c r="F32" s="586"/>
      <c r="G32" s="587">
        <f>IF(E32="","",VLOOKUP(B32,Data!$B$5:$L$503,11,FALSE))</f>
        <v>1933.89</v>
      </c>
      <c r="H32" s="588">
        <f t="shared" si="2"/>
        <v>1933.89</v>
      </c>
      <c r="I32" s="589" t="str">
        <f>IF(E32="","",VLOOKUP(B32,Data!$B$5:$D$503,3,FALSE))</f>
        <v>C/T</v>
      </c>
      <c r="J32" s="589" t="str">
        <f>IF(E32="","",VLOOKUP(B32,Data!$B$5:$M$503,12,FALSE))</f>
        <v>Indonesia</v>
      </c>
      <c r="K32" s="590">
        <v>5117382</v>
      </c>
      <c r="L32" s="587">
        <f>IF(E32="","",VLOOKUP(B32,Data!$B$5:$E$503,4,FALSE)*E32)</f>
        <v>215</v>
      </c>
      <c r="M32" s="587">
        <f>IF(E32="","",VLOOKUP(B32,Data!$B$5:$F$503,5,FALSE)*E32)</f>
        <v>194</v>
      </c>
      <c r="N32" s="591" t="e">
        <f>IF(B32=Data!B199,Data!G199,(IF(B32=Data!B201,Data!G201,(IF(B32=Data!B203,Data!G203,(IF(B32=Data!#REF!,Data!#REF!,(IF(B32=Data!B208,Data!G208,(IF(B32=Data!#REF!,Data!#REF!,(IF(B32=Data!#REF!,Data!#REF!,(IF(B32=Data!#REF!,Data!#REF!,Data!#REF!)))))))))))))))&amp;IF(B32=Data!B275,Data!G275,(IF(B32=Data!#REF!,Data!#REF!,(IF(B32=Data!#REF!,Data!#REF!,(IF(B32=Data!#REF!,Data!#REF!,(IF(B32=Data!#REF!,Data!#REF!,(IF(B32=Data!#REF!,Data!G1015,(IF(B32=Data!#REF!,Data!#REF!,(IF(B32=Data!#REF!,Data!#REF!,Data!#REF!)))))))))))))))&amp;IF(B32=Data!#REF!,Data!#REF!,(IF(B32=Data!#REF!,Data!#REF!,(IF(B32=Data!#REF!,Data!#REF!,(IF(B32=Data!#REF!,Data!#REF!,(IF(B32=Data!#REF!,Data!#REF!,Data!#REF!)))))))))</f>
        <v>#REF!</v>
      </c>
      <c r="O32" s="592"/>
      <c r="P32" s="593"/>
      <c r="Q32" s="594" t="e">
        <f>IF(B32=Data!B199,Data!H199,(IF(B32=Data!B201,Data!H201,(IF(B32=Data!B203,Data!H203,(IF(B32=Data!#REF!,Data!#REF!,(IF(B32=Data!B208,Data!H208,(IF(B32=Data!#REF!,Data!#REF!,(IF(B32=Data!#REF!,Data!#REF!,(IF(B32=Data!#REF!,Data!#REF!,Data!#REF!)))))))))))))))&amp;IF(B32=Data!B275,Data!H275,(IF(B32=Data!#REF!,Data!#REF!,(IF(B32=Data!#REF!,Data!#REF!,(IF(B32=Data!#REF!,Data!#REF!,(IF(B32=Data!#REF!,Data!#REF!,(IF(B32=Data!#REF!,Data!H1015,(IF(B32=Data!#REF!,Data!#REF!,(IF(B32=Data!#REF!,Data!#REF!,Data!#REF!)))))))))))))))&amp;IF(B32=Data!#REF!,Data!#REF!,(IF(B32=Data!#REF!,Data!#REF!,(IF(B32=Data!#REF!,Data!#REF!,(IF(B32=Data!#REF!,Data!#REF!,(IF(B32=Data!#REF!,Data!#REF!,Data!#REF!)))))))))</f>
        <v>#REF!</v>
      </c>
      <c r="R32" s="593"/>
      <c r="S32" s="593"/>
      <c r="T32" s="594" t="e">
        <f>IF(B32=Data!B199,Data!I199,(IF(B32=Data!B201,Data!I201,(IF(B32=Data!B203,Data!I203,(IF(B32=Data!#REF!,Data!#REF!,(IF(B32=Data!B208,Data!I208,(IF(B32=Data!#REF!,Data!#REF!,(IF(B32=Data!#REF!,Data!#REF!,(IF(B32=Data!#REF!,Data!#REF!,Data!#REF!)))))))))))))))&amp;IF(B32=Data!B275,Data!I275,(IF(B32=Data!#REF!,Data!#REF!,(IF(B32=Data!#REF!,Data!#REF!,(IF(B32=Data!#REF!,Data!#REF!,(IF(B32=Data!#REF!,Data!#REF!,(IF(B32=Data!#REF!,Data!I1015,(IF(B32=Data!#REF!,Data!#REF!,(IF(B32=Data!#REF!,Data!#REF!,Data!#REF!)))))))))))))))&amp;IF(B32=Data!#REF!,Data!#REF!,(IF(B32=Data!#REF!,Data!#REF!,(IF(B32=Data!#REF!,Data!#REF!,(IF(B32=Data!#REF!,Data!#REF!,(IF(B32=Data!#REF!,Data!#REF!,Data!#REF!)))))))))</f>
        <v>#REF!</v>
      </c>
      <c r="U32" s="595"/>
      <c r="V32" s="594" t="e">
        <f>IF(B32=Data!B199,Data!J199,(IF(B32=Data!B201,Data!J201,(IF(B32=Data!B203,Data!J203,(IF(B32=Data!#REF!,Data!#REF!,(IF(B32=Data!B208,Data!J208,(IF(B32=Data!#REF!,Data!#REF!,(IF(B32=Data!#REF!,Data!#REF!,(IF(B32=Data!#REF!,Data!#REF!,Data!#REF!)))))))))))))))&amp;IF(B32=Data!B275,Data!J275,(IF(B32=Data!#REF!,Data!#REF!,(IF(B32=Data!#REF!,Data!#REF!,(IF(B32=Data!#REF!,Data!#REF!,(IF(B32=Data!#REF!,Data!#REF!,(IF(B32=Data!#REF!,Data!J1015,(IF(B32=Data!#REF!,Data!#REF!,(IF(B32=Data!#REF!,Data!#REF!,Data!#REF!)))))))))))))))&amp;IF(B32=Data!#REF!,Data!#REF!,(IF(B32=Data!#REF!,Data!#REF!,(IF(B32=Data!#REF!,Data!#REF!,(IF(B32=Data!#REF!,Data!#REF!,(IF(B32=Data!#REF!,Data!#REF!,Data!#REF!)))))))))</f>
        <v>#REF!</v>
      </c>
      <c r="W32" s="596">
        <f>IF(E32="","",VLOOKUP(B32,Data!$B$5:$J$503,9,FALSE)*E32)</f>
        <v>1.1850000000000001</v>
      </c>
    </row>
    <row r="33" spans="1:23" s="597" customFormat="1" ht="19.25" customHeight="1">
      <c r="A33" s="598">
        <v>15</v>
      </c>
      <c r="B33" s="599" t="s">
        <v>508</v>
      </c>
      <c r="C33" s="583" t="str">
        <f>IF(E33="","",VLOOKUP(B33,Data!$B$5:$N$503,13,FALSE))</f>
        <v>Ymh</v>
      </c>
      <c r="D33" s="584" t="str">
        <f>IF(E33="","",VLOOKUP(B33,Data!$B$5:$L$503,2,FALSE))</f>
        <v>ZH66280</v>
      </c>
      <c r="E33" s="585">
        <v>5</v>
      </c>
      <c r="F33" s="586"/>
      <c r="G33" s="587">
        <f>IF(E33="","",VLOOKUP(B33,Data!$B$5:$L$503,11,FALSE))</f>
        <v>2450.15</v>
      </c>
      <c r="H33" s="588">
        <f t="shared" si="2"/>
        <v>12250.75</v>
      </c>
      <c r="I33" s="589" t="str">
        <f>IF(E33="","",VLOOKUP(B33,Data!$B$5:$D$503,3,FALSE))</f>
        <v>C/T</v>
      </c>
      <c r="J33" s="589" t="str">
        <f>IF(E33="","",VLOOKUP(B33,Data!$B$5:$M$503,12,FALSE))</f>
        <v>Indonesia</v>
      </c>
      <c r="K33" s="590">
        <v>5117382</v>
      </c>
      <c r="L33" s="587">
        <f>IF(E33="","",VLOOKUP(B33,Data!$B$5:$E$503,4,FALSE)*E33)</f>
        <v>1310</v>
      </c>
      <c r="M33" s="587">
        <f>IF(E33="","",VLOOKUP(B33,Data!$B$5:$F$503,5,FALSE)*E33)</f>
        <v>1185</v>
      </c>
      <c r="N33" s="591" t="e">
        <f>IF(B33=Data!B200,Data!G200,(IF(B33=Data!B202,Data!G202,(IF(B33=Data!B204,Data!G204,(IF(B33=Data!#REF!,Data!#REF!,(IF(B33=Data!B209,Data!G209,(IF(B33=Data!#REF!,Data!#REF!,(IF(B33=Data!#REF!,Data!#REF!,(IF(B33=Data!#REF!,Data!#REF!,Data!#REF!)))))))))))))))&amp;IF(B33=Data!B276,Data!G276,(IF(B33=Data!#REF!,Data!#REF!,(IF(B33=Data!#REF!,Data!#REF!,(IF(B33=Data!#REF!,Data!#REF!,(IF(B33=Data!#REF!,Data!#REF!,(IF(B33=Data!#REF!,Data!G1016,(IF(B33=Data!#REF!,Data!#REF!,(IF(B33=Data!#REF!,Data!#REF!,Data!#REF!)))))))))))))))&amp;IF(B33=Data!#REF!,Data!#REF!,(IF(B33=Data!#REF!,Data!#REF!,(IF(B33=Data!#REF!,Data!#REF!,(IF(B33=Data!#REF!,Data!#REF!,(IF(B33=Data!#REF!,Data!#REF!,Data!#REF!)))))))))</f>
        <v>#REF!</v>
      </c>
      <c r="O33" s="592"/>
      <c r="P33" s="593"/>
      <c r="Q33" s="594" t="e">
        <f>IF(B33=Data!B200,Data!H200,(IF(B33=Data!B202,Data!H202,(IF(B33=Data!B204,Data!H204,(IF(B33=Data!#REF!,Data!#REF!,(IF(B33=Data!B209,Data!H209,(IF(B33=Data!#REF!,Data!#REF!,(IF(B33=Data!#REF!,Data!#REF!,(IF(B33=Data!#REF!,Data!#REF!,Data!#REF!)))))))))))))))&amp;IF(B33=Data!B276,Data!H276,(IF(B33=Data!#REF!,Data!#REF!,(IF(B33=Data!#REF!,Data!#REF!,(IF(B33=Data!#REF!,Data!#REF!,(IF(B33=Data!#REF!,Data!#REF!,(IF(B33=Data!#REF!,Data!H1016,(IF(B33=Data!#REF!,Data!#REF!,(IF(B33=Data!#REF!,Data!#REF!,Data!#REF!)))))))))))))))&amp;IF(B33=Data!#REF!,Data!#REF!,(IF(B33=Data!#REF!,Data!#REF!,(IF(B33=Data!#REF!,Data!#REF!,(IF(B33=Data!#REF!,Data!#REF!,(IF(B33=Data!#REF!,Data!#REF!,Data!#REF!)))))))))</f>
        <v>#REF!</v>
      </c>
      <c r="R33" s="593"/>
      <c r="S33" s="593"/>
      <c r="T33" s="594" t="e">
        <f>IF(B33=Data!B200,Data!I200,(IF(B33=Data!B202,Data!I202,(IF(B33=Data!B204,Data!I204,(IF(B33=Data!#REF!,Data!#REF!,(IF(B33=Data!B209,Data!I209,(IF(B33=Data!#REF!,Data!#REF!,(IF(B33=Data!#REF!,Data!#REF!,(IF(B33=Data!#REF!,Data!#REF!,Data!#REF!)))))))))))))))&amp;IF(B33=Data!B276,Data!I276,(IF(B33=Data!#REF!,Data!#REF!,(IF(B33=Data!#REF!,Data!#REF!,(IF(B33=Data!#REF!,Data!#REF!,(IF(B33=Data!#REF!,Data!#REF!,(IF(B33=Data!#REF!,Data!I1016,(IF(B33=Data!#REF!,Data!#REF!,(IF(B33=Data!#REF!,Data!#REF!,Data!#REF!)))))))))))))))&amp;IF(B33=Data!#REF!,Data!#REF!,(IF(B33=Data!#REF!,Data!#REF!,(IF(B33=Data!#REF!,Data!#REF!,(IF(B33=Data!#REF!,Data!#REF!,(IF(B33=Data!#REF!,Data!#REF!,Data!#REF!)))))))))</f>
        <v>#REF!</v>
      </c>
      <c r="U33" s="595"/>
      <c r="V33" s="594" t="e">
        <f>IF(B33=Data!B200,Data!J200,(IF(B33=Data!B202,Data!J202,(IF(B33=Data!B204,Data!J204,(IF(B33=Data!#REF!,Data!#REF!,(IF(B33=Data!B209,Data!J209,(IF(B33=Data!#REF!,Data!#REF!,(IF(B33=Data!#REF!,Data!#REF!,(IF(B33=Data!#REF!,Data!#REF!,Data!#REF!)))))))))))))))&amp;IF(B33=Data!B276,Data!J276,(IF(B33=Data!#REF!,Data!#REF!,(IF(B33=Data!#REF!,Data!#REF!,(IF(B33=Data!#REF!,Data!#REF!,(IF(B33=Data!#REF!,Data!#REF!,(IF(B33=Data!#REF!,Data!J1016,(IF(B33=Data!#REF!,Data!#REF!,(IF(B33=Data!#REF!,Data!#REF!,Data!#REF!)))))))))))))))&amp;IF(B33=Data!#REF!,Data!#REF!,(IF(B33=Data!#REF!,Data!#REF!,(IF(B33=Data!#REF!,Data!#REF!,(IF(B33=Data!#REF!,Data!#REF!,(IF(B33=Data!#REF!,Data!#REF!,Data!#REF!)))))))))</f>
        <v>#REF!</v>
      </c>
      <c r="W33" s="596">
        <f>IF(E33="","",VLOOKUP(B33,Data!$B$5:$J$503,9,FALSE)*E33)</f>
        <v>7.4399999999999995</v>
      </c>
    </row>
    <row r="34" spans="1:23" s="597" customFormat="1" ht="19.25" customHeight="1">
      <c r="A34" s="598"/>
      <c r="B34" s="599"/>
      <c r="C34" s="583" t="str">
        <f>IF(E34="","",VLOOKUP(B34,Data!$B$5:$N$503,13,FALSE))</f>
        <v/>
      </c>
      <c r="D34" s="584" t="str">
        <f>IF(E34="","",VLOOKUP(B34,Data!$B$5:$L$503,2,FALSE))</f>
        <v/>
      </c>
      <c r="E34" s="585"/>
      <c r="F34" s="602"/>
      <c r="G34" s="587" t="str">
        <f>IF(E34="","",VLOOKUP(B34,Data!$B$5:$L$503,11,FALSE))</f>
        <v/>
      </c>
      <c r="H34" s="588" t="str">
        <f t="shared" si="0"/>
        <v>-</v>
      </c>
      <c r="I34" s="589" t="str">
        <f>IF(E34="","",VLOOKUP(B34,Data!$B$5:$D$503,3,FALSE))</f>
        <v/>
      </c>
      <c r="J34" s="589" t="str">
        <f>IF(E34="","",VLOOKUP(B34,Data!$B$5:$M$503,12,FALSE))</f>
        <v/>
      </c>
      <c r="K34" s="590"/>
      <c r="L34" s="587" t="str">
        <f>IF(E34="","",VLOOKUP(B34,Data!$B$5:$E$503,4,FALSE)*E34)</f>
        <v/>
      </c>
      <c r="M34" s="587" t="str">
        <f>IF(E34="","",VLOOKUP(B34,Data!$B$5:$F$503,5,FALSE)*E34)</f>
        <v/>
      </c>
      <c r="N34" s="591" t="e">
        <f>IF(B34=Data!B219,Data!G219,(IF(B34=Data!B221,Data!G221,(IF(B34=Data!B223,Data!G223,(IF(B34=Data!#REF!,Data!#REF!,(IF(B34=Data!B228,Data!G228,(IF(B34=Data!#REF!,Data!#REF!,(IF(B34=Data!#REF!,Data!#REF!,(IF(B34=Data!#REF!,Data!#REF!,Data!#REF!)))))))))))))))&amp;IF(B34=Data!B295,Data!G295,(IF(B34=Data!#REF!,Data!#REF!,(IF(B34=Data!#REF!,Data!#REF!,(IF(B34=Data!#REF!,Data!#REF!,(IF(B34=Data!#REF!,Data!#REF!,(IF(B34=Data!#REF!,Data!G1035,(IF(B34=Data!#REF!,Data!#REF!,(IF(B34=Data!#REF!,Data!#REF!,Data!#REF!)))))))))))))))&amp;IF(B34=Data!#REF!,Data!#REF!,(IF(B34=Data!#REF!,Data!#REF!,(IF(B34=Data!#REF!,Data!#REF!,(IF(B34=Data!#REF!,Data!#REF!,(IF(B34=Data!#REF!,Data!#REF!,Data!#REF!)))))))))</f>
        <v>#REF!</v>
      </c>
      <c r="O34" s="592"/>
      <c r="P34" s="593"/>
      <c r="Q34" s="594" t="e">
        <f>IF(B34=Data!B219,Data!H219,(IF(B34=Data!B221,Data!H221,(IF(B34=Data!B223,Data!H223,(IF(B34=Data!#REF!,Data!#REF!,(IF(B34=Data!B228,Data!H228,(IF(B34=Data!#REF!,Data!#REF!,(IF(B34=Data!#REF!,Data!#REF!,(IF(B34=Data!#REF!,Data!#REF!,Data!#REF!)))))))))))))))&amp;IF(B34=Data!B295,Data!H295,(IF(B34=Data!#REF!,Data!#REF!,(IF(B34=Data!#REF!,Data!#REF!,(IF(B34=Data!#REF!,Data!#REF!,(IF(B34=Data!#REF!,Data!#REF!,(IF(B34=Data!#REF!,Data!H1035,(IF(B34=Data!#REF!,Data!#REF!,(IF(B34=Data!#REF!,Data!#REF!,Data!#REF!)))))))))))))))&amp;IF(B34=Data!#REF!,Data!#REF!,(IF(B34=Data!#REF!,Data!#REF!,(IF(B34=Data!#REF!,Data!#REF!,(IF(B34=Data!#REF!,Data!#REF!,(IF(B34=Data!#REF!,Data!#REF!,Data!#REF!)))))))))</f>
        <v>#REF!</v>
      </c>
      <c r="R34" s="593"/>
      <c r="S34" s="593"/>
      <c r="T34" s="594" t="e">
        <f>IF(B34=Data!B219,Data!I219,(IF(B34=Data!B221,Data!I221,(IF(B34=Data!B223,Data!I223,(IF(B34=Data!#REF!,Data!#REF!,(IF(B34=Data!B228,Data!I228,(IF(B34=Data!#REF!,Data!#REF!,(IF(B34=Data!#REF!,Data!#REF!,(IF(B34=Data!#REF!,Data!#REF!,Data!#REF!)))))))))))))))&amp;IF(B34=Data!B295,Data!I295,(IF(B34=Data!#REF!,Data!#REF!,(IF(B34=Data!#REF!,Data!#REF!,(IF(B34=Data!#REF!,Data!#REF!,(IF(B34=Data!#REF!,Data!#REF!,(IF(B34=Data!#REF!,Data!I1035,(IF(B34=Data!#REF!,Data!#REF!,(IF(B34=Data!#REF!,Data!#REF!,Data!#REF!)))))))))))))))&amp;IF(B34=Data!#REF!,Data!#REF!,(IF(B34=Data!#REF!,Data!#REF!,(IF(B34=Data!#REF!,Data!#REF!,(IF(B34=Data!#REF!,Data!#REF!,(IF(B34=Data!#REF!,Data!#REF!,Data!#REF!)))))))))</f>
        <v>#REF!</v>
      </c>
      <c r="U34" s="595"/>
      <c r="V34" s="594" t="e">
        <f>IF(B34=Data!B219,Data!J219,(IF(B34=Data!B221,Data!J221,(IF(B34=Data!B223,Data!J223,(IF(B34=Data!#REF!,Data!#REF!,(IF(B34=Data!B228,Data!J228,(IF(B34=Data!#REF!,Data!#REF!,(IF(B34=Data!#REF!,Data!#REF!,(IF(B34=Data!#REF!,Data!#REF!,Data!#REF!)))))))))))))))&amp;IF(B34=Data!B295,Data!J295,(IF(B34=Data!#REF!,Data!#REF!,(IF(B34=Data!#REF!,Data!#REF!,(IF(B34=Data!#REF!,Data!#REF!,(IF(B34=Data!#REF!,Data!#REF!,(IF(B34=Data!#REF!,Data!J1035,(IF(B34=Data!#REF!,Data!#REF!,(IF(B34=Data!#REF!,Data!#REF!,Data!#REF!)))))))))))))))&amp;IF(B34=Data!#REF!,Data!#REF!,(IF(B34=Data!#REF!,Data!#REF!,(IF(B34=Data!#REF!,Data!#REF!,(IF(B34=Data!#REF!,Data!#REF!,(IF(B34=Data!#REF!,Data!#REF!,Data!#REF!)))))))))</f>
        <v>#REF!</v>
      </c>
      <c r="W34" s="596" t="str">
        <f>IF(E34="","",VLOOKUP(B34,Data!$B$5:$J$503,9,FALSE)*E34)</f>
        <v/>
      </c>
    </row>
    <row r="35" spans="1:23" s="611" customFormat="1" ht="19.5" customHeight="1">
      <c r="A35" s="598"/>
      <c r="B35" s="603"/>
      <c r="C35" s="604"/>
      <c r="D35" s="605"/>
      <c r="E35" s="606">
        <f>SUM(E17:E34)</f>
        <v>65</v>
      </c>
      <c r="F35" s="606"/>
      <c r="G35" s="607"/>
      <c r="H35" s="607">
        <f>SUM(H17:H34)</f>
        <v>152592.69000000003</v>
      </c>
      <c r="I35" s="608"/>
      <c r="J35" s="608"/>
      <c r="K35" s="608"/>
      <c r="L35" s="609">
        <f>SUM(L17:L34)</f>
        <v>14563</v>
      </c>
      <c r="M35" s="609">
        <f>SUM(M17:M34)</f>
        <v>13083</v>
      </c>
      <c r="N35" s="609" t="e">
        <f>SUM(N17:N34)</f>
        <v>#REF!</v>
      </c>
      <c r="O35" s="609" t="e">
        <f>SUM(#REF!)</f>
        <v>#REF!</v>
      </c>
      <c r="P35" s="609">
        <f>SUM(P16:P16)</f>
        <v>0</v>
      </c>
      <c r="Q35" s="609">
        <f>SUM(Q16:Q16)</f>
        <v>0</v>
      </c>
      <c r="R35" s="609" t="e">
        <f>SUM(#REF!)</f>
        <v>#REF!</v>
      </c>
      <c r="S35" s="609">
        <f>SUM(S16:S16)</f>
        <v>0</v>
      </c>
      <c r="T35" s="609">
        <f>SUM(T16:T16)</f>
        <v>0</v>
      </c>
      <c r="U35" s="609" t="e">
        <f>SUM(#REF!)</f>
        <v>#REF!</v>
      </c>
      <c r="V35" s="609">
        <f>SUM(V16:V16)</f>
        <v>0</v>
      </c>
      <c r="W35" s="610">
        <f>SUM(W17:W34)</f>
        <v>81.681999999999988</v>
      </c>
    </row>
    <row r="36" spans="1:23" ht="11.25" customHeight="1">
      <c r="A36" s="598"/>
      <c r="B36" s="612"/>
      <c r="C36" s="545"/>
      <c r="D36" s="546"/>
      <c r="E36" s="613"/>
      <c r="F36" s="544"/>
      <c r="G36" s="614" t="s">
        <v>847</v>
      </c>
      <c r="H36" s="615"/>
      <c r="I36" s="616"/>
      <c r="J36" s="616"/>
      <c r="K36" s="616"/>
      <c r="L36" s="617"/>
      <c r="M36" s="548"/>
      <c r="N36" s="546"/>
      <c r="O36" s="545"/>
      <c r="P36" s="545"/>
      <c r="Q36" s="545"/>
      <c r="R36" s="545"/>
      <c r="S36" s="545"/>
      <c r="T36" s="545"/>
      <c r="U36" s="546"/>
      <c r="V36" s="546"/>
      <c r="W36" s="550"/>
    </row>
    <row r="37" spans="1:23" ht="14">
      <c r="A37" s="618" t="s">
        <v>546</v>
      </c>
      <c r="B37" s="619" t="s">
        <v>12</v>
      </c>
      <c r="C37" s="513"/>
      <c r="D37" s="620"/>
      <c r="E37" s="499" t="s">
        <v>555</v>
      </c>
      <c r="G37" s="621" t="s">
        <v>83</v>
      </c>
      <c r="H37" s="622"/>
      <c r="I37" s="562" t="s">
        <v>84</v>
      </c>
      <c r="J37" s="623"/>
      <c r="K37" s="534" t="s">
        <v>85</v>
      </c>
      <c r="L37" s="534"/>
      <c r="M37" s="1076" t="s">
        <v>86</v>
      </c>
      <c r="N37" s="1077"/>
      <c r="O37" s="1077"/>
      <c r="P37" s="1077"/>
      <c r="Q37" s="1077"/>
      <c r="R37" s="1077"/>
      <c r="S37" s="1077"/>
      <c r="T37" s="1077"/>
      <c r="U37" s="1077"/>
      <c r="V37" s="1077"/>
      <c r="W37" s="1078"/>
    </row>
    <row r="38" spans="1:23" ht="13">
      <c r="A38" s="814" t="s">
        <v>547</v>
      </c>
      <c r="D38" s="624"/>
      <c r="E38" s="499" t="s">
        <v>88</v>
      </c>
      <c r="G38" s="1079"/>
      <c r="H38" s="1080"/>
      <c r="I38" s="814" t="s">
        <v>89</v>
      </c>
      <c r="J38" s="625"/>
      <c r="K38" s="537" t="s">
        <v>90</v>
      </c>
      <c r="L38" s="537"/>
      <c r="M38" s="532"/>
      <c r="W38" s="538"/>
    </row>
    <row r="39" spans="1:23" ht="10.5" customHeight="1">
      <c r="A39" s="814" t="s">
        <v>548</v>
      </c>
      <c r="B39" s="503"/>
      <c r="D39" s="523"/>
      <c r="G39" s="1079"/>
      <c r="H39" s="1080"/>
      <c r="I39" s="814"/>
      <c r="J39" s="625"/>
      <c r="K39" s="537" t="s">
        <v>94</v>
      </c>
      <c r="L39" s="537"/>
      <c r="M39" s="532"/>
      <c r="W39" s="538"/>
    </row>
    <row r="40" spans="1:23" ht="10.5" customHeight="1">
      <c r="A40" s="544"/>
      <c r="B40" s="545"/>
      <c r="C40" s="545"/>
      <c r="D40" s="626"/>
      <c r="E40" s="499" t="s">
        <v>95</v>
      </c>
      <c r="G40" s="1079"/>
      <c r="H40" s="1080"/>
      <c r="I40" s="814" t="s">
        <v>96</v>
      </c>
      <c r="J40" s="625"/>
      <c r="K40" s="537"/>
      <c r="L40" s="537"/>
      <c r="M40" s="532"/>
      <c r="W40" s="538"/>
    </row>
    <row r="41" spans="1:23" ht="13">
      <c r="A41" s="512" t="s">
        <v>97</v>
      </c>
      <c r="C41" s="535"/>
      <c r="D41" s="514"/>
      <c r="E41" s="499" t="s">
        <v>98</v>
      </c>
      <c r="G41" s="627" t="s">
        <v>99</v>
      </c>
      <c r="H41" s="628"/>
      <c r="I41" s="814" t="s">
        <v>89</v>
      </c>
      <c r="J41" s="625"/>
      <c r="K41" s="537" t="s">
        <v>100</v>
      </c>
      <c r="L41" s="537"/>
      <c r="M41" s="532"/>
      <c r="W41" s="538"/>
    </row>
    <row r="42" spans="1:23" ht="13">
      <c r="A42" s="814" t="s">
        <v>561</v>
      </c>
      <c r="D42" s="523"/>
      <c r="E42" s="499" t="s">
        <v>101</v>
      </c>
      <c r="G42" s="629"/>
      <c r="H42" s="630"/>
      <c r="I42" s="814" t="s">
        <v>102</v>
      </c>
      <c r="J42" s="625"/>
      <c r="K42" s="537" t="s">
        <v>549</v>
      </c>
      <c r="L42" s="537"/>
      <c r="M42" s="1069" t="s">
        <v>616</v>
      </c>
      <c r="N42" s="1070"/>
      <c r="O42" s="1070"/>
      <c r="P42" s="1070"/>
      <c r="Q42" s="1070"/>
      <c r="R42" s="1070"/>
      <c r="S42" s="1070"/>
      <c r="T42" s="1070"/>
      <c r="U42" s="1070"/>
      <c r="V42" s="1070"/>
      <c r="W42" s="1071"/>
    </row>
    <row r="43" spans="1:23">
      <c r="A43" s="544"/>
      <c r="B43" s="545"/>
      <c r="C43" s="545"/>
      <c r="D43" s="546"/>
      <c r="E43" s="631"/>
      <c r="F43" s="545"/>
      <c r="G43" s="1053" t="s">
        <v>979</v>
      </c>
      <c r="H43" s="1054"/>
      <c r="I43" s="1053" t="s">
        <v>978</v>
      </c>
      <c r="J43" s="1054"/>
      <c r="K43" s="549" t="s">
        <v>105</v>
      </c>
      <c r="L43" s="549"/>
      <c r="M43" s="1072" t="s">
        <v>106</v>
      </c>
      <c r="N43" s="1073"/>
      <c r="O43" s="1073"/>
      <c r="P43" s="1073"/>
      <c r="Q43" s="1073"/>
      <c r="R43" s="1073"/>
      <c r="S43" s="1073"/>
      <c r="T43" s="1073"/>
      <c r="U43" s="1073"/>
      <c r="V43" s="1073"/>
      <c r="W43" s="1074"/>
    </row>
    <row r="44" spans="1:23">
      <c r="G44" s="500" t="s">
        <v>667</v>
      </c>
      <c r="K44" s="537"/>
      <c r="L44" s="537"/>
      <c r="M44" s="541"/>
      <c r="N44" s="541"/>
      <c r="O44" s="541"/>
      <c r="P44" s="541"/>
      <c r="Q44" s="541"/>
      <c r="R44" s="541"/>
      <c r="S44" s="541"/>
      <c r="T44" s="541"/>
      <c r="U44" s="541"/>
      <c r="V44" s="541"/>
      <c r="W44" s="632"/>
    </row>
    <row r="45" spans="1:23">
      <c r="G45" s="633"/>
      <c r="H45" s="633"/>
      <c r="I45" s="634"/>
      <c r="J45" s="633"/>
      <c r="K45" s="537"/>
      <c r="L45" s="537"/>
      <c r="M45" s="541"/>
      <c r="N45" s="541"/>
      <c r="O45" s="541"/>
      <c r="P45" s="541"/>
      <c r="Q45" s="541"/>
      <c r="R45" s="541"/>
      <c r="S45" s="541"/>
      <c r="T45" s="541"/>
      <c r="U45" s="541"/>
      <c r="V45" s="541"/>
      <c r="W45" s="632"/>
    </row>
    <row r="46" spans="1:23" ht="7.5" customHeight="1"/>
    <row r="47" spans="1:23" ht="13.5" customHeight="1"/>
    <row r="48" spans="1:23" ht="13.5" customHeight="1"/>
    <row r="49" spans="1:23" s="611" customFormat="1" ht="18" customHeight="1">
      <c r="A49" s="635" t="s">
        <v>964</v>
      </c>
      <c r="B49" s="500"/>
      <c r="C49" s="635" t="s">
        <v>622</v>
      </c>
      <c r="F49" s="636"/>
      <c r="G49" s="635" t="s">
        <v>958</v>
      </c>
      <c r="H49" s="500"/>
      <c r="I49" s="635" t="s">
        <v>969</v>
      </c>
      <c r="K49" s="636"/>
      <c r="L49" s="636"/>
      <c r="V49" s="637"/>
    </row>
    <row r="50" spans="1:23" s="611" customFormat="1" ht="18" customHeight="1">
      <c r="A50" s="635" t="s">
        <v>965</v>
      </c>
      <c r="B50" s="500"/>
      <c r="C50" s="635" t="s">
        <v>969</v>
      </c>
      <c r="F50" s="636"/>
      <c r="G50" s="635" t="s">
        <v>959</v>
      </c>
      <c r="H50" s="500"/>
      <c r="I50" s="635" t="s">
        <v>969</v>
      </c>
      <c r="K50" s="636"/>
      <c r="L50" s="636"/>
      <c r="V50" s="637"/>
    </row>
    <row r="51" spans="1:23" s="611" customFormat="1" ht="18" customHeight="1">
      <c r="A51" s="635" t="s">
        <v>966</v>
      </c>
      <c r="B51" s="500"/>
      <c r="C51" s="635" t="s">
        <v>969</v>
      </c>
      <c r="F51" s="636"/>
      <c r="G51" s="635" t="s">
        <v>960</v>
      </c>
      <c r="H51" s="500"/>
      <c r="I51" s="635" t="s">
        <v>622</v>
      </c>
      <c r="K51" s="636"/>
      <c r="L51" s="636"/>
      <c r="V51" s="637"/>
    </row>
    <row r="52" spans="1:23" s="611" customFormat="1" ht="18" customHeight="1">
      <c r="A52" s="635" t="s">
        <v>967</v>
      </c>
      <c r="B52" s="500"/>
      <c r="C52" s="635" t="s">
        <v>622</v>
      </c>
      <c r="F52" s="636"/>
      <c r="G52" s="635" t="s">
        <v>961</v>
      </c>
      <c r="H52" s="500"/>
      <c r="I52" s="635" t="s">
        <v>622</v>
      </c>
      <c r="K52" s="636"/>
      <c r="L52" s="636"/>
      <c r="V52" s="637"/>
    </row>
    <row r="53" spans="1:23" s="611" customFormat="1" ht="18" customHeight="1">
      <c r="A53" s="635" t="s">
        <v>968</v>
      </c>
      <c r="B53" s="500"/>
      <c r="C53" s="635" t="s">
        <v>622</v>
      </c>
      <c r="F53" s="636"/>
      <c r="G53" s="635" t="s">
        <v>963</v>
      </c>
      <c r="H53" s="500"/>
      <c r="I53" s="635" t="s">
        <v>622</v>
      </c>
      <c r="K53" s="636"/>
      <c r="L53" s="636"/>
      <c r="V53" s="637"/>
    </row>
    <row r="54" spans="1:23" ht="20">
      <c r="E54" s="815"/>
      <c r="F54" s="500"/>
      <c r="G54" s="635" t="s">
        <v>962</v>
      </c>
      <c r="I54" s="635" t="s">
        <v>622</v>
      </c>
      <c r="K54" s="500"/>
      <c r="M54" s="815"/>
      <c r="V54" s="501"/>
      <c r="W54" s="815"/>
    </row>
    <row r="55" spans="1:23" ht="17.5">
      <c r="A55" s="638"/>
      <c r="E55" s="815"/>
      <c r="G55" s="639"/>
      <c r="H55" s="639"/>
    </row>
    <row r="60" spans="1:23" ht="14">
      <c r="A60" s="640"/>
      <c r="C60" s="641"/>
      <c r="D60" s="641"/>
      <c r="E60" s="642"/>
    </row>
    <row r="61" spans="1:23" ht="14">
      <c r="A61" s="643"/>
      <c r="C61" s="641"/>
      <c r="D61" s="644"/>
      <c r="E61" s="642"/>
    </row>
    <row r="62" spans="1:23" ht="14">
      <c r="A62" s="643"/>
      <c r="B62" s="645"/>
      <c r="C62" s="641"/>
      <c r="D62" s="641"/>
      <c r="E62" s="642"/>
    </row>
    <row r="63" spans="1:23" ht="14">
      <c r="A63" s="643"/>
      <c r="B63" s="646" t="s">
        <v>354</v>
      </c>
      <c r="C63" s="641"/>
      <c r="D63" s="641"/>
      <c r="E63" s="642"/>
    </row>
    <row r="64" spans="1:23" ht="15.5">
      <c r="A64" s="643"/>
      <c r="B64" s="647" t="s">
        <v>249</v>
      </c>
      <c r="C64" s="641"/>
      <c r="D64" s="641"/>
      <c r="E64" s="642"/>
    </row>
    <row r="65" spans="1:5" ht="14">
      <c r="A65" s="643"/>
      <c r="B65" s="648" t="s">
        <v>250</v>
      </c>
      <c r="C65" s="641"/>
      <c r="D65" s="641"/>
      <c r="E65" s="642"/>
    </row>
    <row r="66" spans="1:5" ht="15.5">
      <c r="A66" s="649"/>
      <c r="B66" s="647" t="s">
        <v>251</v>
      </c>
      <c r="C66" s="641"/>
      <c r="D66" s="641"/>
      <c r="E66" s="642"/>
    </row>
    <row r="67" spans="1:5" ht="15.5">
      <c r="A67" s="643"/>
      <c r="B67" s="647" t="s">
        <v>252</v>
      </c>
      <c r="C67" s="641"/>
      <c r="D67" s="641"/>
      <c r="E67" s="642"/>
    </row>
    <row r="68" spans="1:5" ht="14">
      <c r="A68" s="649"/>
      <c r="B68" s="646" t="s">
        <v>253</v>
      </c>
      <c r="C68" s="641"/>
      <c r="D68" s="641"/>
      <c r="E68" s="642"/>
    </row>
    <row r="69" spans="1:5" ht="14">
      <c r="A69" s="649"/>
      <c r="B69" s="646" t="s">
        <v>357</v>
      </c>
      <c r="C69" s="641"/>
      <c r="D69" s="641"/>
      <c r="E69" s="642"/>
    </row>
    <row r="70" spans="1:5" ht="14">
      <c r="A70" s="643"/>
      <c r="B70" s="646" t="s">
        <v>358</v>
      </c>
      <c r="C70" s="641"/>
      <c r="D70" s="641"/>
      <c r="E70" s="642"/>
    </row>
    <row r="71" spans="1:5" ht="14">
      <c r="A71" s="643"/>
      <c r="B71" s="646" t="s">
        <v>288</v>
      </c>
      <c r="C71" s="641"/>
      <c r="D71" s="641"/>
      <c r="E71" s="642"/>
    </row>
    <row r="72" spans="1:5" ht="14">
      <c r="A72" s="643"/>
      <c r="B72" s="646" t="s">
        <v>292</v>
      </c>
      <c r="C72" s="641"/>
      <c r="D72" s="641"/>
      <c r="E72" s="642"/>
    </row>
    <row r="73" spans="1:5" ht="15.5">
      <c r="A73" s="643"/>
      <c r="B73" s="647" t="s">
        <v>423</v>
      </c>
      <c r="C73" s="641"/>
      <c r="D73" s="641"/>
      <c r="E73" s="642"/>
    </row>
    <row r="74" spans="1:5" ht="14">
      <c r="A74" s="643"/>
      <c r="B74" s="646" t="s">
        <v>424</v>
      </c>
      <c r="C74" s="641"/>
      <c r="D74" s="641"/>
      <c r="E74" s="642"/>
    </row>
    <row r="75" spans="1:5" ht="14">
      <c r="A75" s="643"/>
      <c r="B75" s="646" t="s">
        <v>279</v>
      </c>
      <c r="C75" s="641"/>
      <c r="D75" s="644"/>
      <c r="E75" s="642"/>
    </row>
    <row r="76" spans="1:5" ht="14">
      <c r="A76" s="643"/>
      <c r="B76" s="646" t="s">
        <v>281</v>
      </c>
      <c r="C76" s="641"/>
      <c r="D76" s="641"/>
      <c r="E76" s="642"/>
    </row>
    <row r="77" spans="1:5" ht="14">
      <c r="A77" s="643"/>
      <c r="B77" s="646" t="s">
        <v>287</v>
      </c>
      <c r="C77" s="641"/>
      <c r="D77" s="644"/>
      <c r="E77" s="642"/>
    </row>
    <row r="78" spans="1:5" ht="15.5">
      <c r="A78" s="643"/>
      <c r="B78" s="647" t="s">
        <v>420</v>
      </c>
      <c r="C78" s="641"/>
      <c r="D78" s="644"/>
      <c r="E78" s="642"/>
    </row>
    <row r="79" spans="1:5" ht="14">
      <c r="A79" s="650"/>
      <c r="B79" s="646" t="s">
        <v>421</v>
      </c>
      <c r="C79" s="579"/>
      <c r="D79" s="578"/>
      <c r="E79" s="575"/>
    </row>
    <row r="80" spans="1:5" ht="14">
      <c r="A80" s="572"/>
      <c r="B80" s="646" t="s">
        <v>422</v>
      </c>
      <c r="C80" s="579"/>
      <c r="D80" s="578"/>
      <c r="E80" s="651">
        <f>SUM(E59:E78)</f>
        <v>0</v>
      </c>
    </row>
    <row r="81" spans="2:2" ht="14">
      <c r="B81" s="646" t="s">
        <v>417</v>
      </c>
    </row>
    <row r="82" spans="2:2" ht="14">
      <c r="B82" s="646" t="s">
        <v>397</v>
      </c>
    </row>
  </sheetData>
  <mergeCells count="10">
    <mergeCell ref="M42:W42"/>
    <mergeCell ref="G43:H43"/>
    <mergeCell ref="I43:J43"/>
    <mergeCell ref="M43:W43"/>
    <mergeCell ref="O1:S1"/>
    <mergeCell ref="P2:W2"/>
    <mergeCell ref="M37:W37"/>
    <mergeCell ref="G38:H38"/>
    <mergeCell ref="G39:H39"/>
    <mergeCell ref="G40:H40"/>
  </mergeCells>
  <printOptions horizontalCentered="1"/>
  <pageMargins left="0.19685039370078741" right="0.19685039370078741" top="0" bottom="0.17" header="0.31496062992125984" footer="0.17"/>
  <pageSetup paperSize="9" scale="74" firstPageNumber="4294963191" fitToHeight="2" orientation="landscape" horizontalDpi="4294967295" verticalDpi="4294967295" r:id="rId1"/>
  <headerFooter alignWithMargins="0"/>
  <rowBreaks count="1" manualBreakCount="1">
    <brk id="43" max="22"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pageSetUpPr fitToPage="1"/>
  </sheetPr>
  <dimension ref="A1:W93"/>
  <sheetViews>
    <sheetView zoomScale="70" zoomScaleNormal="70" zoomScaleSheetLayoutView="70" workbookViewId="0">
      <selection activeCell="G35" sqref="G35"/>
    </sheetView>
  </sheetViews>
  <sheetFormatPr defaultColWidth="9.1796875" defaultRowHeight="12.5"/>
  <cols>
    <col min="1" max="1" width="4.453125" style="815" customWidth="1"/>
    <col min="2" max="2" width="30.1796875" style="815" customWidth="1"/>
    <col min="3" max="3" width="6.453125" style="815" customWidth="1"/>
    <col min="4" max="4" width="13.453125" style="815" customWidth="1"/>
    <col min="5" max="5" width="10.453125" style="499" customWidth="1"/>
    <col min="6" max="6" width="13.08984375" style="815" customWidth="1"/>
    <col min="7" max="7" width="14.81640625" style="500" customWidth="1"/>
    <col min="8" max="8" width="17" style="500" customWidth="1"/>
    <col min="9" max="9" width="6.1796875" style="815" customWidth="1"/>
    <col min="10" max="10" width="14.1796875" style="815" customWidth="1"/>
    <col min="11" max="11" width="11.1796875" style="815" customWidth="1"/>
    <col min="12" max="13" width="15.1796875" style="500" customWidth="1"/>
    <col min="14" max="14" width="0.453125" style="815" hidden="1" customWidth="1"/>
    <col min="15" max="15" width="3.1796875" style="815" customWidth="1"/>
    <col min="16" max="16" width="2.54296875" style="815" customWidth="1"/>
    <col min="17" max="17" width="4.81640625" style="815" hidden="1" customWidth="1"/>
    <col min="18" max="18" width="2" style="815" customWidth="1"/>
    <col min="19" max="19" width="2.54296875" style="815" customWidth="1"/>
    <col min="20" max="20" width="5.81640625" style="815" hidden="1" customWidth="1"/>
    <col min="21" max="21" width="1" style="815" customWidth="1"/>
    <col min="22" max="22" width="9.1796875" style="815" hidden="1" customWidth="1"/>
    <col min="23" max="23" width="13.1796875" style="501" customWidth="1"/>
    <col min="24" max="24" width="1.81640625" style="815" customWidth="1"/>
    <col min="25" max="16384" width="9.1796875" style="815"/>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15"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14"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14" t="s">
        <v>557</v>
      </c>
      <c r="D8" s="523"/>
      <c r="E8" s="531"/>
      <c r="G8" s="532"/>
      <c r="H8" s="533"/>
      <c r="I8" s="814"/>
      <c r="K8" s="514"/>
      <c r="L8" s="532"/>
      <c r="M8" s="534"/>
      <c r="O8" s="514"/>
      <c r="U8" s="535"/>
      <c r="V8" s="535"/>
      <c r="W8" s="536"/>
    </row>
    <row r="9" spans="1:23">
      <c r="A9" s="814" t="s">
        <v>558</v>
      </c>
      <c r="D9" s="523"/>
      <c r="E9" s="531" t="s">
        <v>54</v>
      </c>
      <c r="G9" s="532" t="s">
        <v>55</v>
      </c>
      <c r="H9" s="533"/>
      <c r="I9" s="814" t="s">
        <v>56</v>
      </c>
      <c r="K9" s="523"/>
      <c r="L9" s="532" t="s">
        <v>57</v>
      </c>
      <c r="M9" s="537"/>
      <c r="O9" s="523"/>
      <c r="P9" s="815" t="s">
        <v>58</v>
      </c>
      <c r="W9" s="538"/>
    </row>
    <row r="10" spans="1:23" ht="13">
      <c r="A10" s="814" t="s">
        <v>559</v>
      </c>
      <c r="D10" s="539" t="s">
        <v>560</v>
      </c>
      <c r="E10" s="531" t="s">
        <v>59</v>
      </c>
      <c r="G10" s="532"/>
      <c r="H10" s="533"/>
      <c r="I10" s="540"/>
      <c r="J10" s="541"/>
      <c r="K10" s="542"/>
      <c r="L10" s="532"/>
      <c r="M10" s="537"/>
      <c r="O10" s="523"/>
      <c r="W10" s="538"/>
    </row>
    <row r="11" spans="1:23" ht="13">
      <c r="A11" s="814" t="s">
        <v>551</v>
      </c>
      <c r="D11" s="523"/>
      <c r="E11" s="515"/>
      <c r="F11" s="543"/>
      <c r="G11" s="532" t="s">
        <v>60</v>
      </c>
      <c r="H11" s="533"/>
      <c r="I11" s="814" t="s">
        <v>61</v>
      </c>
      <c r="K11" s="523"/>
      <c r="L11" s="532" t="s">
        <v>523</v>
      </c>
      <c r="M11" s="537"/>
      <c r="O11" s="523"/>
      <c r="P11" s="815" t="s">
        <v>63</v>
      </c>
      <c r="W11" s="538"/>
    </row>
    <row r="12" spans="1:23">
      <c r="A12" s="544" t="s">
        <v>64</v>
      </c>
      <c r="D12" s="523"/>
      <c r="E12" s="531" t="s">
        <v>65</v>
      </c>
      <c r="G12" s="532"/>
      <c r="H12" s="533"/>
      <c r="I12" s="814"/>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972</v>
      </c>
      <c r="C17" s="583" t="str">
        <f>IF(E17="","",VLOOKUP(B17,Data!$B$5:$N$503,13,FALSE))</f>
        <v/>
      </c>
      <c r="D17" s="584" t="str">
        <f>IF(E17="","",VLOOKUP(B17,Data!$B$5:$L$503,2,FALSE))</f>
        <v/>
      </c>
      <c r="E17" s="585"/>
      <c r="F17" s="586"/>
      <c r="G17" s="587" t="str">
        <f>IF(E17="","",VLOOKUP(B17,Data!$B$5:$L$503,11,FALSE))</f>
        <v/>
      </c>
      <c r="H17" s="588" t="str">
        <f t="shared" ref="H17:H45"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226,Data!G226,(IF(B17=Data!B228,Data!G228,(IF(B17=Data!B230,Data!G230,(IF(B17=Data!#REF!,Data!#REF!,(IF(B17=Data!B235,Data!G235,(IF(B17=Data!#REF!,Data!#REF!,(IF(B17=Data!#REF!,Data!#REF!,(IF(B17=Data!#REF!,Data!#REF!,Data!#REF!)))))))))))))))&amp;IF(B17=Data!B302,Data!G302,(IF(B17=Data!#REF!,Data!#REF!,(IF(B17=Data!#REF!,Data!#REF!,(IF(B17=Data!#REF!,Data!#REF!,(IF(B17=Data!#REF!,Data!#REF!,(IF(B17=Data!#REF!,Data!G1042,(IF(B17=Data!#REF!,Data!#REF!,(IF(B17=Data!#REF!,Data!#REF!,Data!#REF!)))))))))))))))&amp;IF(B17=Data!#REF!,Data!#REF!,(IF(B17=Data!#REF!,Data!#REF!,(IF(B17=Data!#REF!,Data!#REF!,(IF(B17=Data!#REF!,Data!#REF!,(IF(B17=Data!#REF!,Data!#REF!,Data!#REF!)))))))))</f>
        <v>#REF!</v>
      </c>
      <c r="O17" s="592"/>
      <c r="P17" s="593"/>
      <c r="Q17" s="594" t="e">
        <f>IF(B17=Data!B226,Data!H226,(IF(B17=Data!B228,Data!H228,(IF(B17=Data!B230,Data!H230,(IF(B17=Data!#REF!,Data!#REF!,(IF(B17=Data!B235,Data!H235,(IF(B17=Data!#REF!,Data!#REF!,(IF(B17=Data!#REF!,Data!#REF!,(IF(B17=Data!#REF!,Data!#REF!,Data!#REF!)))))))))))))))&amp;IF(B17=Data!B302,Data!H302,(IF(B17=Data!#REF!,Data!#REF!,(IF(B17=Data!#REF!,Data!#REF!,(IF(B17=Data!#REF!,Data!#REF!,(IF(B17=Data!#REF!,Data!#REF!,(IF(B17=Data!#REF!,Data!H1042,(IF(B17=Data!#REF!,Data!#REF!,(IF(B17=Data!#REF!,Data!#REF!,Data!#REF!)))))))))))))))&amp;IF(B17=Data!#REF!,Data!#REF!,(IF(B17=Data!#REF!,Data!#REF!,(IF(B17=Data!#REF!,Data!#REF!,(IF(B17=Data!#REF!,Data!#REF!,(IF(B17=Data!#REF!,Data!#REF!,Data!#REF!)))))))))</f>
        <v>#REF!</v>
      </c>
      <c r="R17" s="593"/>
      <c r="S17" s="593"/>
      <c r="T17" s="594" t="e">
        <f>IF(B17=Data!B226,Data!I226,(IF(B17=Data!B228,Data!I228,(IF(B17=Data!B230,Data!I230,(IF(B17=Data!#REF!,Data!#REF!,(IF(B17=Data!B235,Data!I235,(IF(B17=Data!#REF!,Data!#REF!,(IF(B17=Data!#REF!,Data!#REF!,(IF(B17=Data!#REF!,Data!#REF!,Data!#REF!)))))))))))))))&amp;IF(B17=Data!B302,Data!I302,(IF(B17=Data!#REF!,Data!#REF!,(IF(B17=Data!#REF!,Data!#REF!,(IF(B17=Data!#REF!,Data!#REF!,(IF(B17=Data!#REF!,Data!#REF!,(IF(B17=Data!#REF!,Data!I1042,(IF(B17=Data!#REF!,Data!#REF!,(IF(B17=Data!#REF!,Data!#REF!,Data!#REF!)))))))))))))))&amp;IF(B17=Data!#REF!,Data!#REF!,(IF(B17=Data!#REF!,Data!#REF!,(IF(B17=Data!#REF!,Data!#REF!,(IF(B17=Data!#REF!,Data!#REF!,(IF(B17=Data!#REF!,Data!#REF!,Data!#REF!)))))))))</f>
        <v>#REF!</v>
      </c>
      <c r="U17" s="595"/>
      <c r="V17" s="594" t="e">
        <f>IF(B17=Data!B226,Data!J226,(IF(B17=Data!B228,Data!J228,(IF(B17=Data!B230,Data!J230,(IF(B17=Data!#REF!,Data!#REF!,(IF(B17=Data!B235,Data!J235,(IF(B17=Data!#REF!,Data!#REF!,(IF(B17=Data!#REF!,Data!#REF!,(IF(B17=Data!#REF!,Data!#REF!,Data!#REF!)))))))))))))))&amp;IF(B17=Data!B302,Data!J302,(IF(B17=Data!#REF!,Data!#REF!,(IF(B17=Data!#REF!,Data!#REF!,(IF(B17=Data!#REF!,Data!#REF!,(IF(B17=Data!#REF!,Data!#REF!,(IF(B17=Data!#REF!,Data!J1042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537</v>
      </c>
      <c r="C18" s="583" t="str">
        <f>IF(E18="","",VLOOKUP(B18,Data!$B$5:$N$503,13,FALSE))</f>
        <v>Ymh</v>
      </c>
      <c r="D18" s="584" t="str">
        <f>IF(E18="","",VLOOKUP(B18,Data!$B$5:$L$503,2,FALSE))</f>
        <v>ZJ54440</v>
      </c>
      <c r="E18" s="585">
        <v>2</v>
      </c>
      <c r="F18" s="600" t="s">
        <v>545</v>
      </c>
      <c r="G18" s="587">
        <f>IF(E18="","",VLOOKUP(B18,Data!$B$5:$L$503,11,FALSE))</f>
        <v>4603.6099999999997</v>
      </c>
      <c r="H18" s="588">
        <f t="shared" si="0"/>
        <v>9207.2199999999993</v>
      </c>
      <c r="I18" s="589" t="str">
        <f>IF(E18="","",VLOOKUP(B18,Data!$B$5:$D$503,3,FALSE))</f>
        <v>C/T</v>
      </c>
      <c r="J18" s="589" t="str">
        <f>IF(E18="","",VLOOKUP(B18,Data!$B$5:$M$503,12,FALSE))</f>
        <v>Indonesia</v>
      </c>
      <c r="K18" s="590">
        <v>5114666</v>
      </c>
      <c r="L18" s="587">
        <f>IF(E18="","",VLOOKUP(B18,Data!$B$5:$E$503,4,FALSE)*E18)</f>
        <v>610</v>
      </c>
      <c r="M18" s="587">
        <f>IF(E18="","",VLOOKUP(B18,Data!$B$5:$F$503,5,FALSE)*E18)</f>
        <v>538</v>
      </c>
      <c r="N18" s="591" t="e">
        <f>IF(B18=Data!B225,Data!G225,(IF(B18=Data!B227,Data!G227,(IF(B18=Data!B229,Data!G229,(IF(B18=Data!#REF!,Data!#REF!,(IF(B18=Data!B234,Data!G234,(IF(B18=Data!#REF!,Data!#REF!,(IF(B18=Data!#REF!,Data!#REF!,(IF(B18=Data!#REF!,Data!#REF!,Data!#REF!)))))))))))))))&amp;IF(B18=Data!B301,Data!G301,(IF(B18=Data!#REF!,Data!#REF!,(IF(B18=Data!#REF!,Data!#REF!,(IF(B18=Data!#REF!,Data!#REF!,(IF(B18=Data!#REF!,Data!#REF!,(IF(B18=Data!#REF!,Data!G1041,(IF(B18=Data!#REF!,Data!#REF!,(IF(B18=Data!#REF!,Data!#REF!,Data!#REF!)))))))))))))))&amp;IF(B18=Data!#REF!,Data!#REF!,(IF(B18=Data!#REF!,Data!#REF!,(IF(B18=Data!#REF!,Data!#REF!,(IF(B18=Data!#REF!,Data!#REF!,(IF(B18=Data!#REF!,Data!#REF!,Data!#REF!)))))))))</f>
        <v>#REF!</v>
      </c>
      <c r="O18" s="592"/>
      <c r="P18" s="593"/>
      <c r="Q18" s="594" t="e">
        <f>IF(B18=Data!B225,Data!H225,(IF(B18=Data!B227,Data!H227,(IF(B18=Data!B229,Data!H229,(IF(B18=Data!#REF!,Data!#REF!,(IF(B18=Data!B234,Data!H234,(IF(B18=Data!#REF!,Data!#REF!,(IF(B18=Data!#REF!,Data!#REF!,(IF(B18=Data!#REF!,Data!#REF!,Data!#REF!)))))))))))))))&amp;IF(B18=Data!B301,Data!H301,(IF(B18=Data!#REF!,Data!#REF!,(IF(B18=Data!#REF!,Data!#REF!,(IF(B18=Data!#REF!,Data!#REF!,(IF(B18=Data!#REF!,Data!#REF!,(IF(B18=Data!#REF!,Data!H1041,(IF(B18=Data!#REF!,Data!#REF!,(IF(B18=Data!#REF!,Data!#REF!,Data!#REF!)))))))))))))))&amp;IF(B18=Data!#REF!,Data!#REF!,(IF(B18=Data!#REF!,Data!#REF!,(IF(B18=Data!#REF!,Data!#REF!,(IF(B18=Data!#REF!,Data!#REF!,(IF(B18=Data!#REF!,Data!#REF!,Data!#REF!)))))))))</f>
        <v>#REF!</v>
      </c>
      <c r="R18" s="593"/>
      <c r="S18" s="593"/>
      <c r="T18" s="594" t="e">
        <f>IF(B18=Data!B225,Data!I225,(IF(B18=Data!B227,Data!I227,(IF(B18=Data!B229,Data!I229,(IF(B18=Data!#REF!,Data!#REF!,(IF(B18=Data!B234,Data!I234,(IF(B18=Data!#REF!,Data!#REF!,(IF(B18=Data!#REF!,Data!#REF!,(IF(B18=Data!#REF!,Data!#REF!,Data!#REF!)))))))))))))))&amp;IF(B18=Data!B301,Data!I301,(IF(B18=Data!#REF!,Data!#REF!,(IF(B18=Data!#REF!,Data!#REF!,(IF(B18=Data!#REF!,Data!#REF!,(IF(B18=Data!#REF!,Data!#REF!,(IF(B18=Data!#REF!,Data!I1041,(IF(B18=Data!#REF!,Data!#REF!,(IF(B18=Data!#REF!,Data!#REF!,Data!#REF!)))))))))))))))&amp;IF(B18=Data!#REF!,Data!#REF!,(IF(B18=Data!#REF!,Data!#REF!,(IF(B18=Data!#REF!,Data!#REF!,(IF(B18=Data!#REF!,Data!#REF!,(IF(B18=Data!#REF!,Data!#REF!,Data!#REF!)))))))))</f>
        <v>#REF!</v>
      </c>
      <c r="U18" s="595"/>
      <c r="V18" s="594" t="e">
        <f>IF(B18=Data!B225,Data!J225,(IF(B18=Data!B227,Data!J227,(IF(B18=Data!B229,Data!J229,(IF(B18=Data!#REF!,Data!#REF!,(IF(B18=Data!B234,Data!J234,(IF(B18=Data!#REF!,Data!#REF!,(IF(B18=Data!#REF!,Data!#REF!,(IF(B18=Data!#REF!,Data!#REF!,Data!#REF!)))))))))))))))&amp;IF(B18=Data!B301,Data!J301,(IF(B18=Data!#REF!,Data!#REF!,(IF(B18=Data!#REF!,Data!#REF!,(IF(B18=Data!#REF!,Data!#REF!,(IF(B18=Data!#REF!,Data!#REF!,(IF(B18=Data!#REF!,Data!J1041,(IF(B18=Data!#REF!,Data!#REF!,(IF(B18=Data!#REF!,Data!#REF!,Data!#REF!)))))))))))))))&amp;IF(B18=Data!#REF!,Data!#REF!,(IF(B18=Data!#REF!,Data!#REF!,(IF(B18=Data!#REF!,Data!#REF!,(IF(B18=Data!#REF!,Data!#REF!,(IF(B18=Data!#REF!,Data!#REF!,Data!#REF!)))))))))</f>
        <v>#REF!</v>
      </c>
      <c r="W18" s="596">
        <f>IF(E18="","",VLOOKUP(B18,Data!$B$5:$J$503,9,FALSE)*E18)</f>
        <v>3.0680000000000001</v>
      </c>
    </row>
    <row r="19" spans="1:23" s="597" customFormat="1" ht="19.25" customHeight="1">
      <c r="A19" s="598">
        <v>2</v>
      </c>
      <c r="B19" s="599" t="s">
        <v>718</v>
      </c>
      <c r="C19" s="583" t="str">
        <f>IF(E19="","",VLOOKUP(B19,Data!$B$5:$N$503,13,FALSE))</f>
        <v>Ymh</v>
      </c>
      <c r="D19" s="584" t="str">
        <f>IF(E19="","",VLOOKUP(B19,Data!$B$5:$L$503,2,FALSE))</f>
        <v>VAC9580</v>
      </c>
      <c r="E19" s="585">
        <v>4</v>
      </c>
      <c r="F19" s="586"/>
      <c r="G19" s="587">
        <f>IF(E19="","",VLOOKUP(B19,Data!$B$5:$L$503,11,FALSE))</f>
        <v>5024.08</v>
      </c>
      <c r="H19" s="588">
        <f t="shared" si="0"/>
        <v>20096.32</v>
      </c>
      <c r="I19" s="589" t="str">
        <f>IF(E19="","",VLOOKUP(B19,Data!$B$5:$D$503,3,FALSE))</f>
        <v>C/T</v>
      </c>
      <c r="J19" s="589" t="str">
        <f>IF(E19="","",VLOOKUP(B19,Data!$B$5:$M$503,12,FALSE))</f>
        <v>Indonesia</v>
      </c>
      <c r="K19" s="590">
        <v>5114666</v>
      </c>
      <c r="L19" s="587">
        <f>IF(E19="","",VLOOKUP(B19,Data!$B$5:$E$503,4,FALSE)*E19)</f>
        <v>1208</v>
      </c>
      <c r="M19" s="587">
        <f>IF(E19="","",VLOOKUP(B19,Data!$B$5:$F$503,5,FALSE)*E19)</f>
        <v>1068</v>
      </c>
      <c r="N19" s="591" t="e">
        <f>IF(B19=Data!B230,Data!G230,(IF(B19=Data!B232,Data!G232,(IF(B19=Data!B234,Data!G234,(IF(B19=Data!#REF!,Data!#REF!,(IF(B19=Data!B239,Data!G239,(IF(B19=Data!#REF!,Data!#REF!,(IF(B19=Data!#REF!,Data!#REF!,(IF(B19=Data!#REF!,Data!#REF!,Data!#REF!)))))))))))))))&amp;IF(B19=Data!B306,Data!G306,(IF(B19=Data!#REF!,Data!#REF!,(IF(B19=Data!#REF!,Data!#REF!,(IF(B19=Data!#REF!,Data!#REF!,(IF(B19=Data!#REF!,Data!#REF!,(IF(B19=Data!#REF!,Data!G1046,(IF(B19=Data!#REF!,Data!#REF!,(IF(B19=Data!#REF!,Data!#REF!,Data!#REF!)))))))))))))))&amp;IF(B19=Data!#REF!,Data!#REF!,(IF(B19=Data!#REF!,Data!#REF!,(IF(B19=Data!#REF!,Data!#REF!,(IF(B19=Data!#REF!,Data!#REF!,(IF(B19=Data!#REF!,Data!#REF!,Data!#REF!)))))))))</f>
        <v>#REF!</v>
      </c>
      <c r="O19" s="592"/>
      <c r="P19" s="593"/>
      <c r="Q19" s="594" t="e">
        <f>IF(B19=Data!B230,Data!H230,(IF(B19=Data!B232,Data!H232,(IF(B19=Data!B234,Data!H234,(IF(B19=Data!#REF!,Data!#REF!,(IF(B19=Data!B239,Data!H239,(IF(B19=Data!#REF!,Data!#REF!,(IF(B19=Data!#REF!,Data!#REF!,(IF(B19=Data!#REF!,Data!#REF!,Data!#REF!)))))))))))))))&amp;IF(B19=Data!B306,Data!H306,(IF(B19=Data!#REF!,Data!#REF!,(IF(B19=Data!#REF!,Data!#REF!,(IF(B19=Data!#REF!,Data!#REF!,(IF(B19=Data!#REF!,Data!#REF!,(IF(B19=Data!#REF!,Data!H1046,(IF(B19=Data!#REF!,Data!#REF!,(IF(B19=Data!#REF!,Data!#REF!,Data!#REF!)))))))))))))))&amp;IF(B19=Data!#REF!,Data!#REF!,(IF(B19=Data!#REF!,Data!#REF!,(IF(B19=Data!#REF!,Data!#REF!,(IF(B19=Data!#REF!,Data!#REF!,(IF(B19=Data!#REF!,Data!#REF!,Data!#REF!)))))))))</f>
        <v>#REF!</v>
      </c>
      <c r="R19" s="593"/>
      <c r="S19" s="593"/>
      <c r="T19" s="594" t="e">
        <f>IF(B19=Data!B230,Data!I230,(IF(B19=Data!B232,Data!I232,(IF(B19=Data!B234,Data!I234,(IF(B19=Data!#REF!,Data!#REF!,(IF(B19=Data!B239,Data!I239,(IF(B19=Data!#REF!,Data!#REF!,(IF(B19=Data!#REF!,Data!#REF!,(IF(B19=Data!#REF!,Data!#REF!,Data!#REF!)))))))))))))))&amp;IF(B19=Data!B306,Data!I306,(IF(B19=Data!#REF!,Data!#REF!,(IF(B19=Data!#REF!,Data!#REF!,(IF(B19=Data!#REF!,Data!#REF!,(IF(B19=Data!#REF!,Data!#REF!,(IF(B19=Data!#REF!,Data!I1046,(IF(B19=Data!#REF!,Data!#REF!,(IF(B19=Data!#REF!,Data!#REF!,Data!#REF!)))))))))))))))&amp;IF(B19=Data!#REF!,Data!#REF!,(IF(B19=Data!#REF!,Data!#REF!,(IF(B19=Data!#REF!,Data!#REF!,(IF(B19=Data!#REF!,Data!#REF!,(IF(B19=Data!#REF!,Data!#REF!,Data!#REF!)))))))))</f>
        <v>#REF!</v>
      </c>
      <c r="U19" s="595"/>
      <c r="V19" s="594" t="e">
        <f>IF(B19=Data!B230,Data!J230,(IF(B19=Data!B232,Data!J232,(IF(B19=Data!B234,Data!J234,(IF(B19=Data!#REF!,Data!#REF!,(IF(B19=Data!B239,Data!J239,(IF(B19=Data!#REF!,Data!#REF!,(IF(B19=Data!#REF!,Data!#REF!,(IF(B19=Data!#REF!,Data!#REF!,Data!#REF!)))))))))))))))&amp;IF(B19=Data!B306,Data!J306,(IF(B19=Data!#REF!,Data!#REF!,(IF(B19=Data!#REF!,Data!#REF!,(IF(B19=Data!#REF!,Data!#REF!,(IF(B19=Data!#REF!,Data!#REF!,(IF(B19=Data!#REF!,Data!J1046,(IF(B19=Data!#REF!,Data!#REF!,(IF(B19=Data!#REF!,Data!#REF!,Data!#REF!)))))))))))))))&amp;IF(B19=Data!#REF!,Data!#REF!,(IF(B19=Data!#REF!,Data!#REF!,(IF(B19=Data!#REF!,Data!#REF!,(IF(B19=Data!#REF!,Data!#REF!,(IF(B19=Data!#REF!,Data!#REF!,Data!#REF!)))))))))</f>
        <v>#REF!</v>
      </c>
      <c r="W19" s="596">
        <f>IF(E19="","",VLOOKUP(B19,Data!$B$5:$J$503,9,FALSE)*E19)</f>
        <v>6.1360000000000001</v>
      </c>
    </row>
    <row r="20" spans="1:23" s="597" customFormat="1" ht="19.25" customHeight="1">
      <c r="A20" s="598">
        <v>3</v>
      </c>
      <c r="B20" s="599" t="s">
        <v>860</v>
      </c>
      <c r="C20" s="583" t="str">
        <f>IF(E20="","",VLOOKUP(B20,Data!$B$5:$N$503,13,FALSE))</f>
        <v>Ymh</v>
      </c>
      <c r="D20" s="584" t="str">
        <f>IF(E20="","",VLOOKUP(B20,Data!$B$5:$L$503,2,FALSE))</f>
        <v>VAW6660</v>
      </c>
      <c r="E20" s="585">
        <v>1</v>
      </c>
      <c r="F20" s="600" t="s">
        <v>545</v>
      </c>
      <c r="G20" s="587">
        <f>IF(E20="","",VLOOKUP(B20,Data!$B$5:$L$503,11,FALSE))</f>
        <v>6154.81</v>
      </c>
      <c r="H20" s="588">
        <f t="shared" si="0"/>
        <v>6154.81</v>
      </c>
      <c r="I20" s="589" t="str">
        <f>IF(E20="","",VLOOKUP(B20,Data!$B$5:$D$503,3,FALSE))</f>
        <v>C/T</v>
      </c>
      <c r="J20" s="589" t="str">
        <f>IF(E20="","",VLOOKUP(B20,Data!$B$5:$M$503,12,FALSE))</f>
        <v>Indonesia</v>
      </c>
      <c r="K20" s="590">
        <v>5114666</v>
      </c>
      <c r="L20" s="587">
        <f>IF(E20="","",VLOOKUP(B20,Data!$B$5:$E$503,4,FALSE)*E20)</f>
        <v>302</v>
      </c>
      <c r="M20" s="587">
        <f>IF(E20="","",VLOOKUP(B20,Data!$B$5:$F$503,5,FALSE)*E20)</f>
        <v>267</v>
      </c>
      <c r="N20" s="591" t="e">
        <f>IF(B20=Data!B232,Data!G232,(IF(B20=Data!B234,Data!G234,(IF(B20=Data!B236,Data!G236,(IF(B20=Data!#REF!,Data!#REF!,(IF(B20=Data!B241,Data!G241,(IF(B20=Data!#REF!,Data!#REF!,(IF(B20=Data!#REF!,Data!#REF!,(IF(B20=Data!#REF!,Data!#REF!,Data!#REF!)))))))))))))))&amp;IF(B20=Data!B308,Data!G308,(IF(B20=Data!#REF!,Data!#REF!,(IF(B20=Data!#REF!,Data!#REF!,(IF(B20=Data!#REF!,Data!#REF!,(IF(B20=Data!#REF!,Data!#REF!,(IF(B20=Data!#REF!,Data!G1048,(IF(B20=Data!#REF!,Data!#REF!,(IF(B20=Data!#REF!,Data!#REF!,Data!#REF!)))))))))))))))&amp;IF(B20=Data!#REF!,Data!#REF!,(IF(B20=Data!#REF!,Data!#REF!,(IF(B20=Data!#REF!,Data!#REF!,(IF(B20=Data!#REF!,Data!#REF!,(IF(B20=Data!#REF!,Data!#REF!,Data!#REF!)))))))))</f>
        <v>#REF!</v>
      </c>
      <c r="O20" s="592"/>
      <c r="P20" s="593"/>
      <c r="Q20" s="594" t="e">
        <f>IF(B20=Data!B232,Data!H232,(IF(B20=Data!B234,Data!H234,(IF(B20=Data!B236,Data!H236,(IF(B20=Data!#REF!,Data!#REF!,(IF(B20=Data!B241,Data!H241,(IF(B20=Data!#REF!,Data!#REF!,(IF(B20=Data!#REF!,Data!#REF!,(IF(B20=Data!#REF!,Data!#REF!,Data!#REF!)))))))))))))))&amp;IF(B20=Data!B308,Data!H308,(IF(B20=Data!#REF!,Data!#REF!,(IF(B20=Data!#REF!,Data!#REF!,(IF(B20=Data!#REF!,Data!#REF!,(IF(B20=Data!#REF!,Data!#REF!,(IF(B20=Data!#REF!,Data!H1048,(IF(B20=Data!#REF!,Data!#REF!,(IF(B20=Data!#REF!,Data!#REF!,Data!#REF!)))))))))))))))&amp;IF(B20=Data!#REF!,Data!#REF!,(IF(B20=Data!#REF!,Data!#REF!,(IF(B20=Data!#REF!,Data!#REF!,(IF(B20=Data!#REF!,Data!#REF!,(IF(B20=Data!#REF!,Data!#REF!,Data!#REF!)))))))))</f>
        <v>#REF!</v>
      </c>
      <c r="R20" s="593"/>
      <c r="S20" s="593"/>
      <c r="T20" s="594" t="e">
        <f>IF(B20=Data!B232,Data!I232,(IF(B20=Data!B234,Data!I234,(IF(B20=Data!B236,Data!I236,(IF(B20=Data!#REF!,Data!#REF!,(IF(B20=Data!B241,Data!I241,(IF(B20=Data!#REF!,Data!#REF!,(IF(B20=Data!#REF!,Data!#REF!,(IF(B20=Data!#REF!,Data!#REF!,Data!#REF!)))))))))))))))&amp;IF(B20=Data!B308,Data!I308,(IF(B20=Data!#REF!,Data!#REF!,(IF(B20=Data!#REF!,Data!#REF!,(IF(B20=Data!#REF!,Data!#REF!,(IF(B20=Data!#REF!,Data!#REF!,(IF(B20=Data!#REF!,Data!I1048,(IF(B20=Data!#REF!,Data!#REF!,(IF(B20=Data!#REF!,Data!#REF!,Data!#REF!)))))))))))))))&amp;IF(B20=Data!#REF!,Data!#REF!,(IF(B20=Data!#REF!,Data!#REF!,(IF(B20=Data!#REF!,Data!#REF!,(IF(B20=Data!#REF!,Data!#REF!,(IF(B20=Data!#REF!,Data!#REF!,Data!#REF!)))))))))</f>
        <v>#REF!</v>
      </c>
      <c r="U20" s="595"/>
      <c r="V20" s="594" t="e">
        <f>IF(B20=Data!B232,Data!J232,(IF(B20=Data!B234,Data!J234,(IF(B20=Data!B236,Data!J236,(IF(B20=Data!#REF!,Data!#REF!,(IF(B20=Data!B241,Data!J241,(IF(B20=Data!#REF!,Data!#REF!,(IF(B20=Data!#REF!,Data!#REF!,(IF(B20=Data!#REF!,Data!#REF!,Data!#REF!)))))))))))))))&amp;IF(B20=Data!B308,Data!J308,(IF(B20=Data!#REF!,Data!#REF!,(IF(B20=Data!#REF!,Data!#REF!,(IF(B20=Data!#REF!,Data!#REF!,(IF(B20=Data!#REF!,Data!#REF!,(IF(B20=Data!#REF!,Data!J1048,(IF(B20=Data!#REF!,Data!#REF!,(IF(B20=Data!#REF!,Data!#REF!,Data!#REF!)))))))))))))))&amp;IF(B20=Data!#REF!,Data!#REF!,(IF(B20=Data!#REF!,Data!#REF!,(IF(B20=Data!#REF!,Data!#REF!,(IF(B20=Data!#REF!,Data!#REF!,(IF(B20=Data!#REF!,Data!#REF!,Data!#REF!)))))))))</f>
        <v>#REF!</v>
      </c>
      <c r="W20" s="596">
        <f>IF(E20="","",VLOOKUP(B20,Data!$B$5:$J$503,9,FALSE)*E20)</f>
        <v>1.534</v>
      </c>
    </row>
    <row r="21" spans="1:23" s="597" customFormat="1" ht="19.25" customHeight="1">
      <c r="A21" s="598">
        <v>4</v>
      </c>
      <c r="B21" s="599" t="s">
        <v>237</v>
      </c>
      <c r="C21" s="583" t="str">
        <f>IF(E21="","",VLOOKUP(B21,Data!$B$5:$N$503,13,FALSE))</f>
        <v>Ymh</v>
      </c>
      <c r="D21" s="584" t="str">
        <f>IF(E21="","",VLOOKUP(B21,Data!$B$5:$L$503,2,FALSE))</f>
        <v>AAE6341</v>
      </c>
      <c r="E21" s="585">
        <v>1</v>
      </c>
      <c r="F21" s="601"/>
      <c r="G21" s="587">
        <f>IF(E21="","",VLOOKUP(B21,Data!$B$5:$L$503,11,FALSE))</f>
        <v>1819.39</v>
      </c>
      <c r="H21" s="588">
        <f>IF(E21&gt;0,E21*G21,"-")</f>
        <v>1819.39</v>
      </c>
      <c r="I21" s="589" t="str">
        <f>IF(E21="","",VLOOKUP(B21,Data!$B$5:$D$503,3,FALSE))</f>
        <v>C/T</v>
      </c>
      <c r="J21" s="589" t="str">
        <f>IF(E21="","",VLOOKUP(B21,Data!$B$5:$M$503,12,FALSE))</f>
        <v>Indonesia</v>
      </c>
      <c r="K21" s="590">
        <v>5114666</v>
      </c>
      <c r="L21" s="587">
        <f>IF(E21="","",VLOOKUP(B21,Data!$B$5:$E$503,4,FALSE)*E21)</f>
        <v>194</v>
      </c>
      <c r="M21" s="587">
        <f>IF(E21="","",VLOOKUP(B21,Data!$B$5:$F$503,5,FALSE)*E21)</f>
        <v>174</v>
      </c>
      <c r="N21" s="591" t="e">
        <f>IF(B21=Data!B218,Data!G218,(IF(B21=Data!B220,Data!G220,(IF(B21=Data!B222,Data!G222,(IF(B21=Data!#REF!,Data!#REF!,(IF(B21=Data!B227,Data!G227,(IF(B21=Data!#REF!,Data!#REF!,(IF(B21=Data!#REF!,Data!#REF!,(IF(B21=Data!#REF!,Data!#REF!,Data!#REF!)))))))))))))))&amp;IF(B21=Data!B294,Data!G294,(IF(B21=Data!#REF!,Data!#REF!,(IF(B21=Data!#REF!,Data!#REF!,(IF(B21=Data!#REF!,Data!#REF!,(IF(B21=Data!#REF!,Data!#REF!,(IF(B21=Data!#REF!,Data!G1034,(IF(B21=Data!#REF!,Data!#REF!,(IF(B21=Data!#REF!,Data!#REF!,Data!#REF!)))))))))))))))&amp;IF(B21=Data!#REF!,Data!#REF!,(IF(B21=Data!#REF!,Data!#REF!,(IF(B21=Data!#REF!,Data!#REF!,(IF(B21=Data!#REF!,Data!#REF!,(IF(B21=Data!#REF!,Data!#REF!,Data!#REF!)))))))))</f>
        <v>#REF!</v>
      </c>
      <c r="O21" s="592"/>
      <c r="P21" s="593"/>
      <c r="Q21" s="594" t="e">
        <f>IF(B21=Data!B218,Data!H218,(IF(B21=Data!B220,Data!H220,(IF(B21=Data!B222,Data!H222,(IF(B21=Data!#REF!,Data!#REF!,(IF(B21=Data!B227,Data!H227,(IF(B21=Data!#REF!,Data!#REF!,(IF(B21=Data!#REF!,Data!#REF!,(IF(B21=Data!#REF!,Data!#REF!,Data!#REF!)))))))))))))))&amp;IF(B21=Data!B294,Data!H294,(IF(B21=Data!#REF!,Data!#REF!,(IF(B21=Data!#REF!,Data!#REF!,(IF(B21=Data!#REF!,Data!#REF!,(IF(B21=Data!#REF!,Data!#REF!,(IF(B21=Data!#REF!,Data!H1034,(IF(B21=Data!#REF!,Data!#REF!,(IF(B21=Data!#REF!,Data!#REF!,Data!#REF!)))))))))))))))&amp;IF(B21=Data!#REF!,Data!#REF!,(IF(B21=Data!#REF!,Data!#REF!,(IF(B21=Data!#REF!,Data!#REF!,(IF(B21=Data!#REF!,Data!#REF!,(IF(B21=Data!#REF!,Data!#REF!,Data!#REF!)))))))))</f>
        <v>#REF!</v>
      </c>
      <c r="R21" s="593"/>
      <c r="S21" s="593"/>
      <c r="T21" s="594" t="e">
        <f>IF(B21=Data!B218,Data!I218,(IF(B21=Data!B220,Data!I220,(IF(B21=Data!B222,Data!I222,(IF(B21=Data!#REF!,Data!#REF!,(IF(B21=Data!B227,Data!I227,(IF(B21=Data!#REF!,Data!#REF!,(IF(B21=Data!#REF!,Data!#REF!,(IF(B21=Data!#REF!,Data!#REF!,Data!#REF!)))))))))))))))&amp;IF(B21=Data!B294,Data!I294,(IF(B21=Data!#REF!,Data!#REF!,(IF(B21=Data!#REF!,Data!#REF!,(IF(B21=Data!#REF!,Data!#REF!,(IF(B21=Data!#REF!,Data!#REF!,(IF(B21=Data!#REF!,Data!I1034,(IF(B21=Data!#REF!,Data!#REF!,(IF(B21=Data!#REF!,Data!#REF!,Data!#REF!)))))))))))))))&amp;IF(B21=Data!#REF!,Data!#REF!,(IF(B21=Data!#REF!,Data!#REF!,(IF(B21=Data!#REF!,Data!#REF!,(IF(B21=Data!#REF!,Data!#REF!,(IF(B21=Data!#REF!,Data!#REF!,Data!#REF!)))))))))</f>
        <v>#REF!</v>
      </c>
      <c r="U21" s="595"/>
      <c r="V21" s="594" t="e">
        <f>IF(B21=Data!B218,Data!J218,(IF(B21=Data!B220,Data!J220,(IF(B21=Data!B222,Data!J222,(IF(B21=Data!#REF!,Data!#REF!,(IF(B21=Data!B227,Data!J227,(IF(B21=Data!#REF!,Data!#REF!,(IF(B21=Data!#REF!,Data!#REF!,(IF(B21=Data!#REF!,Data!#REF!,Data!#REF!)))))))))))))))&amp;IF(B21=Data!B294,Data!J294,(IF(B21=Data!#REF!,Data!#REF!,(IF(B21=Data!#REF!,Data!#REF!,(IF(B21=Data!#REF!,Data!#REF!,(IF(B21=Data!#REF!,Data!#REF!,(IF(B21=Data!#REF!,Data!J1034,(IF(B21=Data!#REF!,Data!#REF!,(IF(B21=Data!#REF!,Data!#REF!,Data!#REF!)))))))))))))))&amp;IF(B21=Data!#REF!,Data!#REF!,(IF(B21=Data!#REF!,Data!#REF!,(IF(B21=Data!#REF!,Data!#REF!,(IF(B21=Data!#REF!,Data!#REF!,(IF(B21=Data!#REF!,Data!#REF!,Data!#REF!)))))))))</f>
        <v>#REF!</v>
      </c>
      <c r="W21" s="596">
        <f>IF(E21="","",VLOOKUP(B21,Data!$B$5:$J$503,9,FALSE)*E21)</f>
        <v>1.129</v>
      </c>
    </row>
    <row r="22" spans="1:23" s="597" customFormat="1" ht="19.25" customHeight="1">
      <c r="A22" s="598">
        <v>5</v>
      </c>
      <c r="B22" s="599" t="s">
        <v>239</v>
      </c>
      <c r="C22" s="583" t="str">
        <f>IF(E22="","",VLOOKUP(B22,Data!$B$5:$N$503,13,FALSE))</f>
        <v>Ymh</v>
      </c>
      <c r="D22" s="584" t="str">
        <f>IF(E22="","",VLOOKUP(B22,Data!$B$5:$L$503,2,FALSE))</f>
        <v>AAE6342</v>
      </c>
      <c r="E22" s="585">
        <v>1</v>
      </c>
      <c r="F22" s="601" t="s">
        <v>569</v>
      </c>
      <c r="G22" s="587">
        <f>IF(E22="","",VLOOKUP(B22,Data!$B$5:$L$503,11,FALSE))</f>
        <v>1806.57</v>
      </c>
      <c r="H22" s="588">
        <f t="shared" ref="H22:H44" si="1">IF(E22&gt;0,E22*G22,"-")</f>
        <v>1806.57</v>
      </c>
      <c r="I22" s="589" t="str">
        <f>IF(E22="","",VLOOKUP(B22,Data!$B$5:$D$503,3,FALSE))</f>
        <v>C/T</v>
      </c>
      <c r="J22" s="589" t="str">
        <f>IF(E22="","",VLOOKUP(B22,Data!$B$5:$M$503,12,FALSE))</f>
        <v>Indonesia</v>
      </c>
      <c r="K22" s="590">
        <v>5114666</v>
      </c>
      <c r="L22" s="587">
        <f>IF(E22="","",VLOOKUP(B22,Data!$B$5:$E$503,4,FALSE)*E22)</f>
        <v>194</v>
      </c>
      <c r="M22" s="587">
        <f>IF(E22="","",VLOOKUP(B22,Data!$B$5:$F$503,5,FALSE)*E22)</f>
        <v>174</v>
      </c>
      <c r="N22" s="591" t="e">
        <f>IF(B22=Data!B202,Data!G202,(IF(B22=Data!B204,Data!G204,(IF(B22=Data!B206,Data!G206,(IF(B22=Data!#REF!,Data!#REF!,(IF(B22=Data!B211,Data!G211,(IF(B22=Data!#REF!,Data!#REF!,(IF(B22=Data!#REF!,Data!#REF!,(IF(B22=Data!#REF!,Data!#REF!,Data!#REF!)))))))))))))))&amp;IF(B22=Data!B278,Data!G278,(IF(B22=Data!#REF!,Data!#REF!,(IF(B22=Data!#REF!,Data!#REF!,(IF(B22=Data!#REF!,Data!#REF!,(IF(B22=Data!#REF!,Data!#REF!,(IF(B22=Data!#REF!,Data!G1018,(IF(B22=Data!#REF!,Data!#REF!,(IF(B22=Data!#REF!,Data!#REF!,Data!#REF!)))))))))))))))&amp;IF(B22=Data!#REF!,Data!#REF!,(IF(B22=Data!#REF!,Data!#REF!,(IF(B22=Data!#REF!,Data!#REF!,(IF(B22=Data!#REF!,Data!#REF!,(IF(B22=Data!#REF!,Data!#REF!,Data!#REF!)))))))))</f>
        <v>#REF!</v>
      </c>
      <c r="O22" s="592"/>
      <c r="P22" s="593"/>
      <c r="Q22" s="594" t="e">
        <f>IF(B22=Data!B202,Data!H202,(IF(B22=Data!B204,Data!H204,(IF(B22=Data!B206,Data!H206,(IF(B22=Data!#REF!,Data!#REF!,(IF(B22=Data!B211,Data!H211,(IF(B22=Data!#REF!,Data!#REF!,(IF(B22=Data!#REF!,Data!#REF!,(IF(B22=Data!#REF!,Data!#REF!,Data!#REF!)))))))))))))))&amp;IF(B22=Data!B278,Data!H278,(IF(B22=Data!#REF!,Data!#REF!,(IF(B22=Data!#REF!,Data!#REF!,(IF(B22=Data!#REF!,Data!#REF!,(IF(B22=Data!#REF!,Data!#REF!,(IF(B22=Data!#REF!,Data!H1018,(IF(B22=Data!#REF!,Data!#REF!,(IF(B22=Data!#REF!,Data!#REF!,Data!#REF!)))))))))))))))&amp;IF(B22=Data!#REF!,Data!#REF!,(IF(B22=Data!#REF!,Data!#REF!,(IF(B22=Data!#REF!,Data!#REF!,(IF(B22=Data!#REF!,Data!#REF!,(IF(B22=Data!#REF!,Data!#REF!,Data!#REF!)))))))))</f>
        <v>#REF!</v>
      </c>
      <c r="R22" s="593"/>
      <c r="S22" s="593"/>
      <c r="T22" s="594" t="e">
        <f>IF(B22=Data!B202,Data!I202,(IF(B22=Data!B204,Data!I204,(IF(B22=Data!B206,Data!I206,(IF(B22=Data!#REF!,Data!#REF!,(IF(B22=Data!B211,Data!I211,(IF(B22=Data!#REF!,Data!#REF!,(IF(B22=Data!#REF!,Data!#REF!,(IF(B22=Data!#REF!,Data!#REF!,Data!#REF!)))))))))))))))&amp;IF(B22=Data!B278,Data!I278,(IF(B22=Data!#REF!,Data!#REF!,(IF(B22=Data!#REF!,Data!#REF!,(IF(B22=Data!#REF!,Data!#REF!,(IF(B22=Data!#REF!,Data!#REF!,(IF(B22=Data!#REF!,Data!I1018,(IF(B22=Data!#REF!,Data!#REF!,(IF(B22=Data!#REF!,Data!#REF!,Data!#REF!)))))))))))))))&amp;IF(B22=Data!#REF!,Data!#REF!,(IF(B22=Data!#REF!,Data!#REF!,(IF(B22=Data!#REF!,Data!#REF!,(IF(B22=Data!#REF!,Data!#REF!,(IF(B22=Data!#REF!,Data!#REF!,Data!#REF!)))))))))</f>
        <v>#REF!</v>
      </c>
      <c r="U22" s="595"/>
      <c r="V22" s="594" t="e">
        <f>IF(B22=Data!B202,Data!J202,(IF(B22=Data!B204,Data!J204,(IF(B22=Data!B206,Data!J206,(IF(B22=Data!#REF!,Data!#REF!,(IF(B22=Data!B211,Data!J211,(IF(B22=Data!#REF!,Data!#REF!,(IF(B22=Data!#REF!,Data!#REF!,(IF(B22=Data!#REF!,Data!#REF!,Data!#REF!)))))))))))))))&amp;IF(B22=Data!B278,Data!J278,(IF(B22=Data!#REF!,Data!#REF!,(IF(B22=Data!#REF!,Data!#REF!,(IF(B22=Data!#REF!,Data!#REF!,(IF(B22=Data!#REF!,Data!#REF!,(IF(B22=Data!#REF!,Data!J1018,(IF(B22=Data!#REF!,Data!#REF!,(IF(B22=Data!#REF!,Data!#REF!,Data!#REF!)))))))))))))))&amp;IF(B22=Data!#REF!,Data!#REF!,(IF(B22=Data!#REF!,Data!#REF!,(IF(B22=Data!#REF!,Data!#REF!,(IF(B22=Data!#REF!,Data!#REF!,(IF(B22=Data!#REF!,Data!#REF!,Data!#REF!)))))))))</f>
        <v>#REF!</v>
      </c>
      <c r="W22" s="596">
        <f>IF(E22="","",VLOOKUP(B22,Data!$B$5:$J$503,9,FALSE)*E22)</f>
        <v>1.129</v>
      </c>
    </row>
    <row r="23" spans="1:23" s="597" customFormat="1" ht="19.25" customHeight="1">
      <c r="A23" s="598">
        <v>6</v>
      </c>
      <c r="B23" s="599" t="s">
        <v>783</v>
      </c>
      <c r="C23" s="583" t="str">
        <f>IF(E23="","",VLOOKUP(B23,Data!$B$5:$N$503,13,FALSE))</f>
        <v>Ymh</v>
      </c>
      <c r="D23" s="584" t="str">
        <f>IF(E23="","",VLOOKUP(B23,Data!$B$5:$L$503,2,FALSE))</f>
        <v>VAK6550</v>
      </c>
      <c r="E23" s="585">
        <v>4</v>
      </c>
      <c r="F23" s="586"/>
      <c r="G23" s="587">
        <f>IF(E23="","",VLOOKUP(B23,Data!$B$5:$L$503,11,FALSE))</f>
        <v>2051.59</v>
      </c>
      <c r="H23" s="588">
        <f t="shared" si="1"/>
        <v>8206.36</v>
      </c>
      <c r="I23" s="589" t="str">
        <f>IF(E23="","",VLOOKUP(B23,Data!$B$5:$D$503,3,FALSE))</f>
        <v>C/T</v>
      </c>
      <c r="J23" s="589" t="str">
        <f>IF(E23="","",VLOOKUP(B23,Data!$B$5:$M$503,12,FALSE))</f>
        <v>Indonesia</v>
      </c>
      <c r="K23" s="590">
        <v>5114666</v>
      </c>
      <c r="L23" s="587">
        <f>IF(E23="","",VLOOKUP(B23,Data!$B$5:$E$503,4,FALSE)*E23)</f>
        <v>796</v>
      </c>
      <c r="M23" s="587">
        <f>IF(E23="","",VLOOKUP(B23,Data!$B$5:$F$503,5,FALSE)*E23)</f>
        <v>716</v>
      </c>
      <c r="N23" s="591" t="e">
        <f>IF(B23=Data!B204,Data!G204,(IF(B23=Data!B206,Data!G206,(IF(B23=Data!B208,Data!G208,(IF(B23=Data!#REF!,Data!#REF!,(IF(B23=Data!B213,Data!G213,(IF(B23=Data!#REF!,Data!#REF!,(IF(B23=Data!#REF!,Data!#REF!,(IF(B23=Data!#REF!,Data!#REF!,Data!#REF!)))))))))))))))&amp;IF(B23=Data!B280,Data!G280,(IF(B23=Data!#REF!,Data!#REF!,(IF(B23=Data!#REF!,Data!#REF!,(IF(B23=Data!#REF!,Data!#REF!,(IF(B23=Data!#REF!,Data!#REF!,(IF(B23=Data!#REF!,Data!G1020,(IF(B23=Data!#REF!,Data!#REF!,(IF(B23=Data!#REF!,Data!#REF!,Data!#REF!)))))))))))))))&amp;IF(B23=Data!#REF!,Data!#REF!,(IF(B23=Data!#REF!,Data!#REF!,(IF(B23=Data!#REF!,Data!#REF!,(IF(B23=Data!#REF!,Data!#REF!,(IF(B23=Data!#REF!,Data!#REF!,Data!#REF!)))))))))</f>
        <v>#REF!</v>
      </c>
      <c r="O23" s="592"/>
      <c r="P23" s="593"/>
      <c r="Q23" s="594" t="e">
        <f>IF(B23=Data!B204,Data!H204,(IF(B23=Data!B206,Data!H206,(IF(B23=Data!B208,Data!H208,(IF(B23=Data!#REF!,Data!#REF!,(IF(B23=Data!B213,Data!H213,(IF(B23=Data!#REF!,Data!#REF!,(IF(B23=Data!#REF!,Data!#REF!,(IF(B23=Data!#REF!,Data!#REF!,Data!#REF!)))))))))))))))&amp;IF(B23=Data!B280,Data!H280,(IF(B23=Data!#REF!,Data!#REF!,(IF(B23=Data!#REF!,Data!#REF!,(IF(B23=Data!#REF!,Data!#REF!,(IF(B23=Data!#REF!,Data!#REF!,(IF(B23=Data!#REF!,Data!H1020,(IF(B23=Data!#REF!,Data!#REF!,(IF(B23=Data!#REF!,Data!#REF!,Data!#REF!)))))))))))))))&amp;IF(B23=Data!#REF!,Data!#REF!,(IF(B23=Data!#REF!,Data!#REF!,(IF(B23=Data!#REF!,Data!#REF!,(IF(B23=Data!#REF!,Data!#REF!,(IF(B23=Data!#REF!,Data!#REF!,Data!#REF!)))))))))</f>
        <v>#REF!</v>
      </c>
      <c r="R23" s="593"/>
      <c r="S23" s="593"/>
      <c r="T23" s="594" t="e">
        <f>IF(B23=Data!B204,Data!I204,(IF(B23=Data!B206,Data!I206,(IF(B23=Data!B208,Data!I208,(IF(B23=Data!#REF!,Data!#REF!,(IF(B23=Data!B213,Data!I213,(IF(B23=Data!#REF!,Data!#REF!,(IF(B23=Data!#REF!,Data!#REF!,(IF(B23=Data!#REF!,Data!#REF!,Data!#REF!)))))))))))))))&amp;IF(B23=Data!B280,Data!I280,(IF(B23=Data!#REF!,Data!#REF!,(IF(B23=Data!#REF!,Data!#REF!,(IF(B23=Data!#REF!,Data!#REF!,(IF(B23=Data!#REF!,Data!#REF!,(IF(B23=Data!#REF!,Data!I1020,(IF(B23=Data!#REF!,Data!#REF!,(IF(B23=Data!#REF!,Data!#REF!,Data!#REF!)))))))))))))))&amp;IF(B23=Data!#REF!,Data!#REF!,(IF(B23=Data!#REF!,Data!#REF!,(IF(B23=Data!#REF!,Data!#REF!,(IF(B23=Data!#REF!,Data!#REF!,(IF(B23=Data!#REF!,Data!#REF!,Data!#REF!)))))))))</f>
        <v>#REF!</v>
      </c>
      <c r="U23" s="595"/>
      <c r="V23" s="594" t="e">
        <f>IF(B23=Data!B204,Data!J204,(IF(B23=Data!B206,Data!J206,(IF(B23=Data!B208,Data!J208,(IF(B23=Data!#REF!,Data!#REF!,(IF(B23=Data!B213,Data!J213,(IF(B23=Data!#REF!,Data!#REF!,(IF(B23=Data!#REF!,Data!#REF!,(IF(B23=Data!#REF!,Data!#REF!,Data!#REF!)))))))))))))))&amp;IF(B23=Data!B280,Data!J280,(IF(B23=Data!#REF!,Data!#REF!,(IF(B23=Data!#REF!,Data!#REF!,(IF(B23=Data!#REF!,Data!#REF!,(IF(B23=Data!#REF!,Data!#REF!,(IF(B23=Data!#REF!,Data!J1020,(IF(B23=Data!#REF!,Data!#REF!,(IF(B23=Data!#REF!,Data!#REF!,Data!#REF!)))))))))))))))&amp;IF(B23=Data!#REF!,Data!#REF!,(IF(B23=Data!#REF!,Data!#REF!,(IF(B23=Data!#REF!,Data!#REF!,(IF(B23=Data!#REF!,Data!#REF!,(IF(B23=Data!#REF!,Data!#REF!,Data!#REF!)))))))))</f>
        <v>#REF!</v>
      </c>
      <c r="W23" s="596">
        <f>IF(E23="","",VLOOKUP(B23,Data!$B$5:$J$503,9,FALSE)*E23)</f>
        <v>4.516</v>
      </c>
    </row>
    <row r="24" spans="1:23" s="597" customFormat="1" ht="19.25" customHeight="1">
      <c r="A24" s="598">
        <v>7</v>
      </c>
      <c r="B24" s="599" t="s">
        <v>801</v>
      </c>
      <c r="C24" s="583" t="str">
        <f>IF(E24="","",VLOOKUP(B24,Data!$B$5:$N$503,13,FALSE))</f>
        <v>Ymh</v>
      </c>
      <c r="D24" s="584" t="str">
        <f>IF(E24="","",VLOOKUP(B24,Data!$B$5:$L$503,2,FALSE))</f>
        <v>VAK6530</v>
      </c>
      <c r="E24" s="585">
        <v>1</v>
      </c>
      <c r="F24" s="586"/>
      <c r="G24" s="587">
        <f>IF(E24="","",VLOOKUP(B24,Data!$B$5:$L$503,11,FALSE))</f>
        <v>2416.6999999999998</v>
      </c>
      <c r="H24" s="588">
        <f t="shared" si="1"/>
        <v>2416.6999999999998</v>
      </c>
      <c r="I24" s="589" t="str">
        <f>IF(E24="","",VLOOKUP(B24,Data!$B$5:$D$503,3,FALSE))</f>
        <v>C/T</v>
      </c>
      <c r="J24" s="589" t="str">
        <f>IF(E24="","",VLOOKUP(B24,Data!$B$5:$M$503,12,FALSE))</f>
        <v>Indonesia</v>
      </c>
      <c r="K24" s="590">
        <v>5114666</v>
      </c>
      <c r="L24" s="587">
        <f>IF(E24="","",VLOOKUP(B24,Data!$B$5:$E$503,4,FALSE)*E24)</f>
        <v>199</v>
      </c>
      <c r="M24" s="587">
        <f>IF(E24="","",VLOOKUP(B24,Data!$B$5:$F$503,5,FALSE)*E24)</f>
        <v>179</v>
      </c>
      <c r="N24" s="591" t="e">
        <f>IF(B24=Data!B205,Data!G205,(IF(B24=Data!B207,Data!G207,(IF(B24=Data!B209,Data!G209,(IF(B24=Data!#REF!,Data!#REF!,(IF(B24=Data!B214,Data!G214,(IF(B24=Data!#REF!,Data!#REF!,(IF(B24=Data!#REF!,Data!#REF!,(IF(B24=Data!#REF!,Data!#REF!,Data!#REF!)))))))))))))))&amp;IF(B24=Data!B281,Data!G281,(IF(B24=Data!#REF!,Data!#REF!,(IF(B24=Data!#REF!,Data!#REF!,(IF(B24=Data!#REF!,Data!#REF!,(IF(B24=Data!#REF!,Data!#REF!,(IF(B24=Data!#REF!,Data!G1021,(IF(B24=Data!#REF!,Data!#REF!,(IF(B24=Data!#REF!,Data!#REF!,Data!#REF!)))))))))))))))&amp;IF(B24=Data!#REF!,Data!#REF!,(IF(B24=Data!#REF!,Data!#REF!,(IF(B24=Data!#REF!,Data!#REF!,(IF(B24=Data!#REF!,Data!#REF!,(IF(B24=Data!#REF!,Data!#REF!,Data!#REF!)))))))))</f>
        <v>#REF!</v>
      </c>
      <c r="O24" s="592"/>
      <c r="P24" s="593"/>
      <c r="Q24" s="594" t="e">
        <f>IF(B24=Data!B205,Data!H205,(IF(B24=Data!B207,Data!H207,(IF(B24=Data!B209,Data!H209,(IF(B24=Data!#REF!,Data!#REF!,(IF(B24=Data!B214,Data!H214,(IF(B24=Data!#REF!,Data!#REF!,(IF(B24=Data!#REF!,Data!#REF!,(IF(B24=Data!#REF!,Data!#REF!,Data!#REF!)))))))))))))))&amp;IF(B24=Data!B281,Data!H281,(IF(B24=Data!#REF!,Data!#REF!,(IF(B24=Data!#REF!,Data!#REF!,(IF(B24=Data!#REF!,Data!#REF!,(IF(B24=Data!#REF!,Data!#REF!,(IF(B24=Data!#REF!,Data!H1021,(IF(B24=Data!#REF!,Data!#REF!,(IF(B24=Data!#REF!,Data!#REF!,Data!#REF!)))))))))))))))&amp;IF(B24=Data!#REF!,Data!#REF!,(IF(B24=Data!#REF!,Data!#REF!,(IF(B24=Data!#REF!,Data!#REF!,(IF(B24=Data!#REF!,Data!#REF!,(IF(B24=Data!#REF!,Data!#REF!,Data!#REF!)))))))))</f>
        <v>#REF!</v>
      </c>
      <c r="R24" s="593"/>
      <c r="S24" s="593"/>
      <c r="T24" s="594" t="e">
        <f>IF(B24=Data!B205,Data!I205,(IF(B24=Data!B207,Data!I207,(IF(B24=Data!B209,Data!I209,(IF(B24=Data!#REF!,Data!#REF!,(IF(B24=Data!B214,Data!I214,(IF(B24=Data!#REF!,Data!#REF!,(IF(B24=Data!#REF!,Data!#REF!,(IF(B24=Data!#REF!,Data!#REF!,Data!#REF!)))))))))))))))&amp;IF(B24=Data!B281,Data!I281,(IF(B24=Data!#REF!,Data!#REF!,(IF(B24=Data!#REF!,Data!#REF!,(IF(B24=Data!#REF!,Data!#REF!,(IF(B24=Data!#REF!,Data!#REF!,(IF(B24=Data!#REF!,Data!I1021,(IF(B24=Data!#REF!,Data!#REF!,(IF(B24=Data!#REF!,Data!#REF!,Data!#REF!)))))))))))))))&amp;IF(B24=Data!#REF!,Data!#REF!,(IF(B24=Data!#REF!,Data!#REF!,(IF(B24=Data!#REF!,Data!#REF!,(IF(B24=Data!#REF!,Data!#REF!,(IF(B24=Data!#REF!,Data!#REF!,Data!#REF!)))))))))</f>
        <v>#REF!</v>
      </c>
      <c r="U24" s="595"/>
      <c r="V24" s="594" t="e">
        <f>IF(B24=Data!B205,Data!J205,(IF(B24=Data!B207,Data!J207,(IF(B24=Data!B209,Data!J209,(IF(B24=Data!#REF!,Data!#REF!,(IF(B24=Data!B214,Data!J214,(IF(B24=Data!#REF!,Data!#REF!,(IF(B24=Data!#REF!,Data!#REF!,(IF(B24=Data!#REF!,Data!#REF!,Data!#REF!)))))))))))))))&amp;IF(B24=Data!B281,Data!J281,(IF(B24=Data!#REF!,Data!#REF!,(IF(B24=Data!#REF!,Data!#REF!,(IF(B24=Data!#REF!,Data!#REF!,(IF(B24=Data!#REF!,Data!#REF!,(IF(B24=Data!#REF!,Data!J1021,(IF(B24=Data!#REF!,Data!#REF!,(IF(B24=Data!#REF!,Data!#REF!,Data!#REF!)))))))))))))))&amp;IF(B24=Data!#REF!,Data!#REF!,(IF(B24=Data!#REF!,Data!#REF!,(IF(B24=Data!#REF!,Data!#REF!,(IF(B24=Data!#REF!,Data!#REF!,(IF(B24=Data!#REF!,Data!#REF!,Data!#REF!)))))))))</f>
        <v>#REF!</v>
      </c>
      <c r="W24" s="596">
        <f>IF(E24="","",VLOOKUP(B24,Data!$B$5:$J$503,9,FALSE)*E24)</f>
        <v>1.129</v>
      </c>
    </row>
    <row r="25" spans="1:23" s="597" customFormat="1" ht="19.25" customHeight="1">
      <c r="A25" s="598">
        <v>8</v>
      </c>
      <c r="B25" s="599" t="s">
        <v>493</v>
      </c>
      <c r="C25" s="583" t="str">
        <f>IF(E25="","",VLOOKUP(B25,Data!$B$5:$N$503,13,FALSE))</f>
        <v>Ymh</v>
      </c>
      <c r="D25" s="584" t="str">
        <f>IF(E25="","",VLOOKUP(B25,Data!$B$5:$L$503,2,FALSE))</f>
        <v>ZH66350</v>
      </c>
      <c r="E25" s="585">
        <v>1</v>
      </c>
      <c r="F25" s="586"/>
      <c r="G25" s="587">
        <f>IF(E25="","",VLOOKUP(B25,Data!$B$5:$L$503,11,FALSE))</f>
        <v>2382.59</v>
      </c>
      <c r="H25" s="588">
        <f t="shared" si="1"/>
        <v>2382.59</v>
      </c>
      <c r="I25" s="589" t="str">
        <f>IF(E25="","",VLOOKUP(B25,Data!$B$5:$D$503,3,FALSE))</f>
        <v>C/T</v>
      </c>
      <c r="J25" s="589" t="str">
        <f>IF(E25="","",VLOOKUP(B25,Data!$B$5:$M$503,12,FALSE))</f>
        <v>Indonesia</v>
      </c>
      <c r="K25" s="590">
        <v>5114666</v>
      </c>
      <c r="L25" s="587">
        <f>IF(E25="","",VLOOKUP(B25,Data!$B$5:$E$503,4,FALSE)*E25)</f>
        <v>215</v>
      </c>
      <c r="M25" s="587">
        <f>IF(E25="","",VLOOKUP(B25,Data!$B$5:$F$503,5,FALSE)*E25)</f>
        <v>194</v>
      </c>
      <c r="N25" s="591" t="e">
        <f>IF(B25=Data!B206,Data!G206,(IF(B25=Data!B208,Data!G208,(IF(B25=Data!B210,Data!G210,(IF(B25=Data!#REF!,Data!#REF!,(IF(B25=Data!B215,Data!G215,(IF(B25=Data!#REF!,Data!#REF!,(IF(B25=Data!#REF!,Data!#REF!,(IF(B25=Data!#REF!,Data!#REF!,Data!#REF!)))))))))))))))&amp;IF(B25=Data!B282,Data!G282,(IF(B25=Data!#REF!,Data!#REF!,(IF(B25=Data!#REF!,Data!#REF!,(IF(B25=Data!#REF!,Data!#REF!,(IF(B25=Data!#REF!,Data!#REF!,(IF(B25=Data!#REF!,Data!G1022,(IF(B25=Data!#REF!,Data!#REF!,(IF(B25=Data!#REF!,Data!#REF!,Data!#REF!)))))))))))))))&amp;IF(B25=Data!#REF!,Data!#REF!,(IF(B25=Data!#REF!,Data!#REF!,(IF(B25=Data!#REF!,Data!#REF!,(IF(B25=Data!#REF!,Data!#REF!,(IF(B25=Data!#REF!,Data!#REF!,Data!#REF!)))))))))</f>
        <v>#REF!</v>
      </c>
      <c r="O25" s="592"/>
      <c r="P25" s="593"/>
      <c r="Q25" s="594" t="e">
        <f>IF(B25=Data!B206,Data!H206,(IF(B25=Data!B208,Data!H208,(IF(B25=Data!B210,Data!H210,(IF(B25=Data!#REF!,Data!#REF!,(IF(B25=Data!B215,Data!H215,(IF(B25=Data!#REF!,Data!#REF!,(IF(B25=Data!#REF!,Data!#REF!,(IF(B25=Data!#REF!,Data!#REF!,Data!#REF!)))))))))))))))&amp;IF(B25=Data!B282,Data!H282,(IF(B25=Data!#REF!,Data!#REF!,(IF(B25=Data!#REF!,Data!#REF!,(IF(B25=Data!#REF!,Data!#REF!,(IF(B25=Data!#REF!,Data!#REF!,(IF(B25=Data!#REF!,Data!H1022,(IF(B25=Data!#REF!,Data!#REF!,(IF(B25=Data!#REF!,Data!#REF!,Data!#REF!)))))))))))))))&amp;IF(B25=Data!#REF!,Data!#REF!,(IF(B25=Data!#REF!,Data!#REF!,(IF(B25=Data!#REF!,Data!#REF!,(IF(B25=Data!#REF!,Data!#REF!,(IF(B25=Data!#REF!,Data!#REF!,Data!#REF!)))))))))</f>
        <v>#REF!</v>
      </c>
      <c r="R25" s="593"/>
      <c r="S25" s="593"/>
      <c r="T25" s="594" t="e">
        <f>IF(B25=Data!B206,Data!I206,(IF(B25=Data!B208,Data!I208,(IF(B25=Data!B210,Data!I210,(IF(B25=Data!#REF!,Data!#REF!,(IF(B25=Data!B215,Data!I215,(IF(B25=Data!#REF!,Data!#REF!,(IF(B25=Data!#REF!,Data!#REF!,(IF(B25=Data!#REF!,Data!#REF!,Data!#REF!)))))))))))))))&amp;IF(B25=Data!B282,Data!I282,(IF(B25=Data!#REF!,Data!#REF!,(IF(B25=Data!#REF!,Data!#REF!,(IF(B25=Data!#REF!,Data!#REF!,(IF(B25=Data!#REF!,Data!#REF!,(IF(B25=Data!#REF!,Data!I1022,(IF(B25=Data!#REF!,Data!#REF!,(IF(B25=Data!#REF!,Data!#REF!,Data!#REF!)))))))))))))))&amp;IF(B25=Data!#REF!,Data!#REF!,(IF(B25=Data!#REF!,Data!#REF!,(IF(B25=Data!#REF!,Data!#REF!,(IF(B25=Data!#REF!,Data!#REF!,(IF(B25=Data!#REF!,Data!#REF!,Data!#REF!)))))))))</f>
        <v>#REF!</v>
      </c>
      <c r="U25" s="595"/>
      <c r="V25" s="594" t="e">
        <f>IF(B25=Data!B206,Data!J206,(IF(B25=Data!B208,Data!J208,(IF(B25=Data!B210,Data!J210,(IF(B25=Data!#REF!,Data!#REF!,(IF(B25=Data!B215,Data!J215,(IF(B25=Data!#REF!,Data!#REF!,(IF(B25=Data!#REF!,Data!#REF!,(IF(B25=Data!#REF!,Data!#REF!,Data!#REF!)))))))))))))))&amp;IF(B25=Data!B282,Data!J282,(IF(B25=Data!#REF!,Data!#REF!,(IF(B25=Data!#REF!,Data!#REF!,(IF(B25=Data!#REF!,Data!#REF!,(IF(B25=Data!#REF!,Data!#REF!,(IF(B25=Data!#REF!,Data!J1022,(IF(B25=Data!#REF!,Data!#REF!,(IF(B25=Data!#REF!,Data!#REF!,Data!#REF!)))))))))))))))&amp;IF(B25=Data!#REF!,Data!#REF!,(IF(B25=Data!#REF!,Data!#REF!,(IF(B25=Data!#REF!,Data!#REF!,(IF(B25=Data!#REF!,Data!#REF!,(IF(B25=Data!#REF!,Data!#REF!,Data!#REF!)))))))))</f>
        <v>#REF!</v>
      </c>
      <c r="W25" s="596">
        <f>IF(E25="","",VLOOKUP(B25,Data!$B$5:$J$503,9,FALSE)*E25)</f>
        <v>1.1850000000000001</v>
      </c>
    </row>
    <row r="26" spans="1:23" s="597" customFormat="1" ht="19.25" customHeight="1">
      <c r="A26" s="598">
        <v>9</v>
      </c>
      <c r="B26" s="599" t="s">
        <v>803</v>
      </c>
      <c r="C26" s="583" t="str">
        <f>IF(E26="","",VLOOKUP(B26,Data!$B$5:$N$503,13,FALSE))</f>
        <v>Ymh</v>
      </c>
      <c r="D26" s="584" t="str">
        <f>IF(E26="","",VLOOKUP(B26,Data!$B$5:$L$503,2,FALSE))</f>
        <v>VAK6510</v>
      </c>
      <c r="E26" s="585">
        <v>1</v>
      </c>
      <c r="F26" s="586"/>
      <c r="G26" s="587">
        <f>IF(E26="","",VLOOKUP(B26,Data!$B$5:$L$503,11,FALSE))</f>
        <v>2735.24</v>
      </c>
      <c r="H26" s="588">
        <f t="shared" si="1"/>
        <v>2735.24</v>
      </c>
      <c r="I26" s="589" t="str">
        <f>IF(E26="","",VLOOKUP(B26,Data!$B$5:$D$503,3,FALSE))</f>
        <v>C/T</v>
      </c>
      <c r="J26" s="589" t="str">
        <f>IF(E26="","",VLOOKUP(B26,Data!$B$5:$M$503,12,FALSE))</f>
        <v>Indonesia</v>
      </c>
      <c r="K26" s="590">
        <v>5114666</v>
      </c>
      <c r="L26" s="587">
        <f>IF(E26="","",VLOOKUP(B26,Data!$B$5:$E$503,4,FALSE)*E26)</f>
        <v>220</v>
      </c>
      <c r="M26" s="587">
        <f>IF(E26="","",VLOOKUP(B26,Data!$B$5:$F$503,5,FALSE)*E26)</f>
        <v>199</v>
      </c>
      <c r="N26" s="591" t="e">
        <f>IF(B26=Data!B188,Data!G188,(IF(B26=Data!B190,Data!G190,(IF(B26=Data!B192,Data!G192,(IF(B26=Data!#REF!,Data!#REF!,(IF(B26=Data!B197,Data!G197,(IF(B26=Data!#REF!,Data!#REF!,(IF(B26=Data!#REF!,Data!#REF!,(IF(B26=Data!#REF!,Data!#REF!,Data!#REF!)))))))))))))))&amp;IF(B26=Data!B264,Data!G264,(IF(B26=Data!#REF!,Data!#REF!,(IF(B26=Data!#REF!,Data!#REF!,(IF(B26=Data!#REF!,Data!#REF!,(IF(B26=Data!#REF!,Data!#REF!,(IF(B26=Data!#REF!,Data!G1004,(IF(B26=Data!#REF!,Data!#REF!,(IF(B26=Data!#REF!,Data!#REF!,Data!#REF!)))))))))))))))&amp;IF(B26=Data!#REF!,Data!#REF!,(IF(B26=Data!#REF!,Data!#REF!,(IF(B26=Data!#REF!,Data!#REF!,(IF(B26=Data!#REF!,Data!#REF!,(IF(B26=Data!#REF!,Data!#REF!,Data!#REF!)))))))))</f>
        <v>#REF!</v>
      </c>
      <c r="O26" s="592"/>
      <c r="P26" s="593"/>
      <c r="Q26" s="594" t="e">
        <f>IF(B26=Data!B188,Data!H188,(IF(B26=Data!B190,Data!H190,(IF(B26=Data!B192,Data!H192,(IF(B26=Data!#REF!,Data!#REF!,(IF(B26=Data!B197,Data!H197,(IF(B26=Data!#REF!,Data!#REF!,(IF(B26=Data!#REF!,Data!#REF!,(IF(B26=Data!#REF!,Data!#REF!,Data!#REF!)))))))))))))))&amp;IF(B26=Data!B264,Data!H264,(IF(B26=Data!#REF!,Data!#REF!,(IF(B26=Data!#REF!,Data!#REF!,(IF(B26=Data!#REF!,Data!#REF!,(IF(B26=Data!#REF!,Data!#REF!,(IF(B26=Data!#REF!,Data!H1004,(IF(B26=Data!#REF!,Data!#REF!,(IF(B26=Data!#REF!,Data!#REF!,Data!#REF!)))))))))))))))&amp;IF(B26=Data!#REF!,Data!#REF!,(IF(B26=Data!#REF!,Data!#REF!,(IF(B26=Data!#REF!,Data!#REF!,(IF(B26=Data!#REF!,Data!#REF!,(IF(B26=Data!#REF!,Data!#REF!,Data!#REF!)))))))))</f>
        <v>#REF!</v>
      </c>
      <c r="R26" s="593"/>
      <c r="S26" s="593"/>
      <c r="T26" s="594" t="e">
        <f>IF(B26=Data!B188,Data!I188,(IF(B26=Data!B190,Data!I190,(IF(B26=Data!B192,Data!I192,(IF(B26=Data!#REF!,Data!#REF!,(IF(B26=Data!B197,Data!I197,(IF(B26=Data!#REF!,Data!#REF!,(IF(B26=Data!#REF!,Data!#REF!,(IF(B26=Data!#REF!,Data!#REF!,Data!#REF!)))))))))))))))&amp;IF(B26=Data!B264,Data!I264,(IF(B26=Data!#REF!,Data!#REF!,(IF(B26=Data!#REF!,Data!#REF!,(IF(B26=Data!#REF!,Data!#REF!,(IF(B26=Data!#REF!,Data!#REF!,(IF(B26=Data!#REF!,Data!I1004,(IF(B26=Data!#REF!,Data!#REF!,(IF(B26=Data!#REF!,Data!#REF!,Data!#REF!)))))))))))))))&amp;IF(B26=Data!#REF!,Data!#REF!,(IF(B26=Data!#REF!,Data!#REF!,(IF(B26=Data!#REF!,Data!#REF!,(IF(B26=Data!#REF!,Data!#REF!,(IF(B26=Data!#REF!,Data!#REF!,Data!#REF!)))))))))</f>
        <v>#REF!</v>
      </c>
      <c r="U26" s="595"/>
      <c r="V26" s="594" t="e">
        <f>IF(B26=Data!B188,Data!J188,(IF(B26=Data!B190,Data!J190,(IF(B26=Data!B192,Data!J192,(IF(B26=Data!#REF!,Data!#REF!,(IF(B26=Data!B197,Data!J197,(IF(B26=Data!#REF!,Data!#REF!,(IF(B26=Data!#REF!,Data!#REF!,(IF(B26=Data!#REF!,Data!#REF!,Data!#REF!)))))))))))))))&amp;IF(B26=Data!B264,Data!J264,(IF(B26=Data!#REF!,Data!#REF!,(IF(B26=Data!#REF!,Data!#REF!,(IF(B26=Data!#REF!,Data!#REF!,(IF(B26=Data!#REF!,Data!#REF!,(IF(B26=Data!#REF!,Data!J1004,(IF(B26=Data!#REF!,Data!#REF!,(IF(B26=Data!#REF!,Data!#REF!,Data!#REF!)))))))))))))))&amp;IF(B26=Data!#REF!,Data!#REF!,(IF(B26=Data!#REF!,Data!#REF!,(IF(B26=Data!#REF!,Data!#REF!,(IF(B26=Data!#REF!,Data!#REF!,(IF(B26=Data!#REF!,Data!#REF!,Data!#REF!)))))))))</f>
        <v>#REF!</v>
      </c>
      <c r="W26" s="596">
        <f>IF(E26="","",VLOOKUP(B26,Data!$B$5:$J$503,9,FALSE)*E26)</f>
        <v>1.1850000000000001</v>
      </c>
    </row>
    <row r="27" spans="1:23" s="597" customFormat="1" ht="19.25" customHeight="1">
      <c r="A27" s="598">
        <v>10</v>
      </c>
      <c r="B27" s="599" t="s">
        <v>805</v>
      </c>
      <c r="C27" s="583" t="str">
        <f>IF(E27="","",VLOOKUP(B27,Data!$B$5:$N$503,13,FALSE))</f>
        <v>Ymh</v>
      </c>
      <c r="D27" s="584" t="str">
        <f>IF(E27="","",VLOOKUP(B27,Data!$B$5:$L$503,2,FALSE))</f>
        <v>VAK6540</v>
      </c>
      <c r="E27" s="585">
        <v>1</v>
      </c>
      <c r="F27" s="586"/>
      <c r="G27" s="587">
        <f>IF(E27="","",VLOOKUP(B27,Data!$B$5:$L$503,11,FALSE))</f>
        <v>2746.17</v>
      </c>
      <c r="H27" s="588">
        <f t="shared" ref="H27:H41" si="2">IF(E27&gt;0,E27*G27,"-")</f>
        <v>2746.17</v>
      </c>
      <c r="I27" s="589" t="str">
        <f>IF(E27="","",VLOOKUP(B27,Data!$B$5:$D$503,3,FALSE))</f>
        <v>C/T</v>
      </c>
      <c r="J27" s="589" t="str">
        <f>IF(E27="","",VLOOKUP(B27,Data!$B$5:$M$503,12,FALSE))</f>
        <v>Indonesia</v>
      </c>
      <c r="K27" s="590">
        <v>5114666</v>
      </c>
      <c r="L27" s="587">
        <f>IF(E27="","",VLOOKUP(B27,Data!$B$5:$E$503,4,FALSE)*E27)</f>
        <v>220</v>
      </c>
      <c r="M27" s="587">
        <f>IF(E27="","",VLOOKUP(B27,Data!$B$5:$F$503,5,FALSE)*E27)</f>
        <v>199</v>
      </c>
      <c r="N27" s="591" t="e">
        <f>IF(B27=Data!B170,Data!G170,(IF(B27=Data!B172,Data!G172,(IF(B27=Data!B174,Data!G174,(IF(B27=Data!#REF!,Data!#REF!,(IF(B27=Data!B179,Data!G179,(IF(B27=Data!#REF!,Data!#REF!,(IF(B27=Data!#REF!,Data!#REF!,(IF(B27=Data!#REF!,Data!#REF!,Data!#REF!)))))))))))))))&amp;IF(B27=Data!B246,Data!G246,(IF(B27=Data!#REF!,Data!#REF!,(IF(B27=Data!#REF!,Data!#REF!,(IF(B27=Data!#REF!,Data!#REF!,(IF(B27=Data!#REF!,Data!#REF!,(IF(B27=Data!#REF!,Data!G986,(IF(B27=Data!#REF!,Data!#REF!,(IF(B27=Data!#REF!,Data!#REF!,Data!#REF!)))))))))))))))&amp;IF(B27=Data!#REF!,Data!#REF!,(IF(B27=Data!#REF!,Data!#REF!,(IF(B27=Data!#REF!,Data!#REF!,(IF(B27=Data!#REF!,Data!#REF!,(IF(B27=Data!#REF!,Data!#REF!,Data!#REF!)))))))))</f>
        <v>#REF!</v>
      </c>
      <c r="O27" s="592"/>
      <c r="P27" s="593"/>
      <c r="Q27" s="594" t="e">
        <f>IF(B27=Data!B170,Data!H170,(IF(B27=Data!B172,Data!H172,(IF(B27=Data!B174,Data!H174,(IF(B27=Data!#REF!,Data!#REF!,(IF(B27=Data!B179,Data!H179,(IF(B27=Data!#REF!,Data!#REF!,(IF(B27=Data!#REF!,Data!#REF!,(IF(B27=Data!#REF!,Data!#REF!,Data!#REF!)))))))))))))))&amp;IF(B27=Data!B246,Data!H246,(IF(B27=Data!#REF!,Data!#REF!,(IF(B27=Data!#REF!,Data!#REF!,(IF(B27=Data!#REF!,Data!#REF!,(IF(B27=Data!#REF!,Data!#REF!,(IF(B27=Data!#REF!,Data!H986,(IF(B27=Data!#REF!,Data!#REF!,(IF(B27=Data!#REF!,Data!#REF!,Data!#REF!)))))))))))))))&amp;IF(B27=Data!#REF!,Data!#REF!,(IF(B27=Data!#REF!,Data!#REF!,(IF(B27=Data!#REF!,Data!#REF!,(IF(B27=Data!#REF!,Data!#REF!,(IF(B27=Data!#REF!,Data!#REF!,Data!#REF!)))))))))</f>
        <v>#REF!</v>
      </c>
      <c r="R27" s="593"/>
      <c r="S27" s="593"/>
      <c r="T27" s="594" t="e">
        <f>IF(B27=Data!B170,Data!I170,(IF(B27=Data!B172,Data!I172,(IF(B27=Data!B174,Data!I174,(IF(B27=Data!#REF!,Data!#REF!,(IF(B27=Data!B179,Data!I179,(IF(B27=Data!#REF!,Data!#REF!,(IF(B27=Data!#REF!,Data!#REF!,(IF(B27=Data!#REF!,Data!#REF!,Data!#REF!)))))))))))))))&amp;IF(B27=Data!B246,Data!I246,(IF(B27=Data!#REF!,Data!#REF!,(IF(B27=Data!#REF!,Data!#REF!,(IF(B27=Data!#REF!,Data!#REF!,(IF(B27=Data!#REF!,Data!#REF!,(IF(B27=Data!#REF!,Data!I986,(IF(B27=Data!#REF!,Data!#REF!,(IF(B27=Data!#REF!,Data!#REF!,Data!#REF!)))))))))))))))&amp;IF(B27=Data!#REF!,Data!#REF!,(IF(B27=Data!#REF!,Data!#REF!,(IF(B27=Data!#REF!,Data!#REF!,(IF(B27=Data!#REF!,Data!#REF!,(IF(B27=Data!#REF!,Data!#REF!,Data!#REF!)))))))))</f>
        <v>#REF!</v>
      </c>
      <c r="U27" s="595"/>
      <c r="V27" s="594" t="e">
        <f>IF(B27=Data!B170,Data!J170,(IF(B27=Data!B172,Data!J172,(IF(B27=Data!B174,Data!J174,(IF(B27=Data!#REF!,Data!#REF!,(IF(B27=Data!B179,Data!J179,(IF(B27=Data!#REF!,Data!#REF!,(IF(B27=Data!#REF!,Data!#REF!,(IF(B27=Data!#REF!,Data!#REF!,Data!#REF!)))))))))))))))&amp;IF(B27=Data!B246,Data!J246,(IF(B27=Data!#REF!,Data!#REF!,(IF(B27=Data!#REF!,Data!#REF!,(IF(B27=Data!#REF!,Data!#REF!,(IF(B27=Data!#REF!,Data!#REF!,(IF(B27=Data!#REF!,Data!J986,(IF(B27=Data!#REF!,Data!#REF!,(IF(B27=Data!#REF!,Data!#REF!,Data!#REF!)))))))))))))))&amp;IF(B27=Data!#REF!,Data!#REF!,(IF(B27=Data!#REF!,Data!#REF!,(IF(B27=Data!#REF!,Data!#REF!,(IF(B27=Data!#REF!,Data!#REF!,(IF(B27=Data!#REF!,Data!#REF!,Data!#REF!)))))))))</f>
        <v>#REF!</v>
      </c>
      <c r="W27" s="596">
        <f>IF(E27="","",VLOOKUP(B27,Data!$B$5:$J$503,9,FALSE)*E27)</f>
        <v>1.1850000000000001</v>
      </c>
    </row>
    <row r="28" spans="1:23" s="597" customFormat="1" ht="19.25" customHeight="1">
      <c r="A28" s="598">
        <v>11</v>
      </c>
      <c r="B28" s="599" t="s">
        <v>728</v>
      </c>
      <c r="C28" s="583" t="str">
        <f>IF(E28="","",VLOOKUP(B28,Data!$B$5:$N$503,13,FALSE))</f>
        <v>Ymh</v>
      </c>
      <c r="D28" s="584" t="str">
        <f>IF(E28="","",VLOOKUP(B28,Data!$B$5:$L$503,2,FALSE))</f>
        <v>VAD6660</v>
      </c>
      <c r="E28" s="585">
        <v>9</v>
      </c>
      <c r="F28" s="586"/>
      <c r="G28" s="587">
        <f>IF(E28="","",VLOOKUP(B28,Data!$B$5:$L$503,11,FALSE))</f>
        <v>2832.84</v>
      </c>
      <c r="H28" s="588">
        <f t="shared" si="2"/>
        <v>25495.56</v>
      </c>
      <c r="I28" s="589" t="str">
        <f>IF(E28="","",VLOOKUP(B28,Data!$B$5:$D$503,3,FALSE))</f>
        <v>C/T</v>
      </c>
      <c r="J28" s="589" t="str">
        <f>IF(E28="","",VLOOKUP(B28,Data!$B$5:$M$503,12,FALSE))</f>
        <v>Indonesia</v>
      </c>
      <c r="K28" s="590">
        <v>5114666</v>
      </c>
      <c r="L28" s="587">
        <f>IF(E28="","",VLOOKUP(B28,Data!$B$5:$E$503,4,FALSE)*E28)</f>
        <v>2403</v>
      </c>
      <c r="M28" s="587">
        <f>IF(E28="","",VLOOKUP(B28,Data!$B$5:$F$503,5,FALSE)*E28)</f>
        <v>2178</v>
      </c>
      <c r="N28" s="591" t="e">
        <f>IF(B28=Data!B171,Data!G171,(IF(B28=Data!B173,Data!G173,(IF(B28=Data!B175,Data!G175,(IF(B28=Data!#REF!,Data!#REF!,(IF(B28=Data!B180,Data!G180,(IF(B28=Data!#REF!,Data!#REF!,(IF(B28=Data!#REF!,Data!#REF!,(IF(B28=Data!#REF!,Data!#REF!,Data!#REF!)))))))))))))))&amp;IF(B28=Data!B247,Data!G247,(IF(B28=Data!#REF!,Data!#REF!,(IF(B28=Data!#REF!,Data!#REF!,(IF(B28=Data!#REF!,Data!#REF!,(IF(B28=Data!#REF!,Data!#REF!,(IF(B28=Data!#REF!,Data!G987,(IF(B28=Data!#REF!,Data!#REF!,(IF(B28=Data!#REF!,Data!#REF!,Data!#REF!)))))))))))))))&amp;IF(B28=Data!#REF!,Data!#REF!,(IF(B28=Data!#REF!,Data!#REF!,(IF(B28=Data!#REF!,Data!#REF!,(IF(B28=Data!#REF!,Data!#REF!,(IF(B28=Data!#REF!,Data!#REF!,Data!#REF!)))))))))</f>
        <v>#REF!</v>
      </c>
      <c r="O28" s="592"/>
      <c r="P28" s="593"/>
      <c r="Q28" s="594" t="e">
        <f>IF(B28=Data!B171,Data!H171,(IF(B28=Data!B173,Data!H173,(IF(B28=Data!B175,Data!H175,(IF(B28=Data!#REF!,Data!#REF!,(IF(B28=Data!B180,Data!H180,(IF(B28=Data!#REF!,Data!#REF!,(IF(B28=Data!#REF!,Data!#REF!,(IF(B28=Data!#REF!,Data!#REF!,Data!#REF!)))))))))))))))&amp;IF(B28=Data!B247,Data!H247,(IF(B28=Data!#REF!,Data!#REF!,(IF(B28=Data!#REF!,Data!#REF!,(IF(B28=Data!#REF!,Data!#REF!,(IF(B28=Data!#REF!,Data!#REF!,(IF(B28=Data!#REF!,Data!H987,(IF(B28=Data!#REF!,Data!#REF!,(IF(B28=Data!#REF!,Data!#REF!,Data!#REF!)))))))))))))))&amp;IF(B28=Data!#REF!,Data!#REF!,(IF(B28=Data!#REF!,Data!#REF!,(IF(B28=Data!#REF!,Data!#REF!,(IF(B28=Data!#REF!,Data!#REF!,(IF(B28=Data!#REF!,Data!#REF!,Data!#REF!)))))))))</f>
        <v>#REF!</v>
      </c>
      <c r="R28" s="593"/>
      <c r="S28" s="593"/>
      <c r="T28" s="594" t="e">
        <f>IF(B28=Data!B171,Data!I171,(IF(B28=Data!B173,Data!I173,(IF(B28=Data!B175,Data!I175,(IF(B28=Data!#REF!,Data!#REF!,(IF(B28=Data!B180,Data!I180,(IF(B28=Data!#REF!,Data!#REF!,(IF(B28=Data!#REF!,Data!#REF!,(IF(B28=Data!#REF!,Data!#REF!,Data!#REF!)))))))))))))))&amp;IF(B28=Data!B247,Data!I247,(IF(B28=Data!#REF!,Data!#REF!,(IF(B28=Data!#REF!,Data!#REF!,(IF(B28=Data!#REF!,Data!#REF!,(IF(B28=Data!#REF!,Data!#REF!,(IF(B28=Data!#REF!,Data!I987,(IF(B28=Data!#REF!,Data!#REF!,(IF(B28=Data!#REF!,Data!#REF!,Data!#REF!)))))))))))))))&amp;IF(B28=Data!#REF!,Data!#REF!,(IF(B28=Data!#REF!,Data!#REF!,(IF(B28=Data!#REF!,Data!#REF!,(IF(B28=Data!#REF!,Data!#REF!,(IF(B28=Data!#REF!,Data!#REF!,Data!#REF!)))))))))</f>
        <v>#REF!</v>
      </c>
      <c r="U28" s="595"/>
      <c r="V28" s="594" t="e">
        <f>IF(B28=Data!B171,Data!J171,(IF(B28=Data!B173,Data!J173,(IF(B28=Data!B175,Data!J175,(IF(B28=Data!#REF!,Data!#REF!,(IF(B28=Data!B180,Data!J180,(IF(B28=Data!#REF!,Data!#REF!,(IF(B28=Data!#REF!,Data!#REF!,(IF(B28=Data!#REF!,Data!#REF!,Data!#REF!)))))))))))))))&amp;IF(B28=Data!B247,Data!J247,(IF(B28=Data!#REF!,Data!#REF!,(IF(B28=Data!#REF!,Data!#REF!,(IF(B28=Data!#REF!,Data!#REF!,(IF(B28=Data!#REF!,Data!#REF!,(IF(B28=Data!#REF!,Data!J987,(IF(B28=Data!#REF!,Data!#REF!,(IF(B28=Data!#REF!,Data!#REF!,Data!#REF!)))))))))))))))&amp;IF(B28=Data!#REF!,Data!#REF!,(IF(B28=Data!#REF!,Data!#REF!,(IF(B28=Data!#REF!,Data!#REF!,(IF(B28=Data!#REF!,Data!#REF!,(IF(B28=Data!#REF!,Data!#REF!,Data!#REF!)))))))))</f>
        <v>#REF!</v>
      </c>
      <c r="W28" s="596">
        <f>IF(E28="","",VLOOKUP(B28,Data!$B$5:$J$503,9,FALSE)*E28)</f>
        <v>13.391999999999999</v>
      </c>
    </row>
    <row r="29" spans="1:23" s="597" customFormat="1" ht="19.25" customHeight="1">
      <c r="A29" s="598">
        <v>12</v>
      </c>
      <c r="B29" s="599" t="s">
        <v>512</v>
      </c>
      <c r="C29" s="583" t="str">
        <f>IF(E29="","",VLOOKUP(B29,Data!$B$5:$N$503,13,FALSE))</f>
        <v>Ymh</v>
      </c>
      <c r="D29" s="584" t="str">
        <f>IF(E29="","",VLOOKUP(B29,Data!$B$5:$L$503,2,FALSE))</f>
        <v>ZH66240</v>
      </c>
      <c r="E29" s="585">
        <v>1</v>
      </c>
      <c r="F29" s="586"/>
      <c r="G29" s="587">
        <f>IF(E29="","",VLOOKUP(B29,Data!$B$5:$L$503,11,FALSE))</f>
        <v>2485.34</v>
      </c>
      <c r="H29" s="588">
        <f t="shared" si="2"/>
        <v>2485.34</v>
      </c>
      <c r="I29" s="589" t="str">
        <f>IF(E29="","",VLOOKUP(B29,Data!$B$5:$D$503,3,FALSE))</f>
        <v>C/T</v>
      </c>
      <c r="J29" s="589" t="str">
        <f>IF(E29="","",VLOOKUP(B29,Data!$B$5:$M$503,12,FALSE))</f>
        <v>Indonesia</v>
      </c>
      <c r="K29" s="590">
        <v>5114666</v>
      </c>
      <c r="L29" s="587">
        <f>IF(E29="","",VLOOKUP(B29,Data!$B$5:$E$503,4,FALSE)*E29)</f>
        <v>262</v>
      </c>
      <c r="M29" s="587">
        <f>IF(E29="","",VLOOKUP(B29,Data!$B$5:$F$503,5,FALSE)*E29)</f>
        <v>237</v>
      </c>
      <c r="N29" s="591" t="e">
        <f>IF(B29=Data!B172,Data!G172,(IF(B29=Data!B174,Data!G174,(IF(B29=Data!B176,Data!G176,(IF(B29=Data!#REF!,Data!#REF!,(IF(B29=Data!B181,Data!G181,(IF(B29=Data!#REF!,Data!#REF!,(IF(B29=Data!#REF!,Data!#REF!,(IF(B29=Data!#REF!,Data!#REF!,Data!#REF!)))))))))))))))&amp;IF(B29=Data!B248,Data!G248,(IF(B29=Data!#REF!,Data!#REF!,(IF(B29=Data!#REF!,Data!#REF!,(IF(B29=Data!#REF!,Data!#REF!,(IF(B29=Data!#REF!,Data!#REF!,(IF(B29=Data!#REF!,Data!G988,(IF(B29=Data!#REF!,Data!#REF!,(IF(B29=Data!#REF!,Data!#REF!,Data!#REF!)))))))))))))))&amp;IF(B29=Data!#REF!,Data!#REF!,(IF(B29=Data!#REF!,Data!#REF!,(IF(B29=Data!#REF!,Data!#REF!,(IF(B29=Data!#REF!,Data!#REF!,(IF(B29=Data!#REF!,Data!#REF!,Data!#REF!)))))))))</f>
        <v>#REF!</v>
      </c>
      <c r="O29" s="592"/>
      <c r="P29" s="593"/>
      <c r="Q29" s="594" t="e">
        <f>IF(B29=Data!B172,Data!H172,(IF(B29=Data!B174,Data!H174,(IF(B29=Data!B176,Data!H176,(IF(B29=Data!#REF!,Data!#REF!,(IF(B29=Data!B181,Data!H181,(IF(B29=Data!#REF!,Data!#REF!,(IF(B29=Data!#REF!,Data!#REF!,(IF(B29=Data!#REF!,Data!#REF!,Data!#REF!)))))))))))))))&amp;IF(B29=Data!B248,Data!H248,(IF(B29=Data!#REF!,Data!#REF!,(IF(B29=Data!#REF!,Data!#REF!,(IF(B29=Data!#REF!,Data!#REF!,(IF(B29=Data!#REF!,Data!#REF!,(IF(B29=Data!#REF!,Data!H988,(IF(B29=Data!#REF!,Data!#REF!,(IF(B29=Data!#REF!,Data!#REF!,Data!#REF!)))))))))))))))&amp;IF(B29=Data!#REF!,Data!#REF!,(IF(B29=Data!#REF!,Data!#REF!,(IF(B29=Data!#REF!,Data!#REF!,(IF(B29=Data!#REF!,Data!#REF!,(IF(B29=Data!#REF!,Data!#REF!,Data!#REF!)))))))))</f>
        <v>#REF!</v>
      </c>
      <c r="R29" s="593"/>
      <c r="S29" s="593"/>
      <c r="T29" s="594" t="e">
        <f>IF(B29=Data!B172,Data!I172,(IF(B29=Data!B174,Data!I174,(IF(B29=Data!B176,Data!I176,(IF(B29=Data!#REF!,Data!#REF!,(IF(B29=Data!B181,Data!I181,(IF(B29=Data!#REF!,Data!#REF!,(IF(B29=Data!#REF!,Data!#REF!,(IF(B29=Data!#REF!,Data!#REF!,Data!#REF!)))))))))))))))&amp;IF(B29=Data!B248,Data!I248,(IF(B29=Data!#REF!,Data!#REF!,(IF(B29=Data!#REF!,Data!#REF!,(IF(B29=Data!#REF!,Data!#REF!,(IF(B29=Data!#REF!,Data!#REF!,(IF(B29=Data!#REF!,Data!I988,(IF(B29=Data!#REF!,Data!#REF!,(IF(B29=Data!#REF!,Data!#REF!,Data!#REF!)))))))))))))))&amp;IF(B29=Data!#REF!,Data!#REF!,(IF(B29=Data!#REF!,Data!#REF!,(IF(B29=Data!#REF!,Data!#REF!,(IF(B29=Data!#REF!,Data!#REF!,(IF(B29=Data!#REF!,Data!#REF!,Data!#REF!)))))))))</f>
        <v>#REF!</v>
      </c>
      <c r="U29" s="595"/>
      <c r="V29" s="594" t="e">
        <f>IF(B29=Data!B172,Data!J172,(IF(B29=Data!B174,Data!J174,(IF(B29=Data!B176,Data!J176,(IF(B29=Data!#REF!,Data!#REF!,(IF(B29=Data!B181,Data!J181,(IF(B29=Data!#REF!,Data!#REF!,(IF(B29=Data!#REF!,Data!#REF!,(IF(B29=Data!#REF!,Data!#REF!,Data!#REF!)))))))))))))))&amp;IF(B29=Data!B248,Data!J248,(IF(B29=Data!#REF!,Data!#REF!,(IF(B29=Data!#REF!,Data!#REF!,(IF(B29=Data!#REF!,Data!#REF!,(IF(B29=Data!#REF!,Data!#REF!,(IF(B29=Data!#REF!,Data!J988,(IF(B29=Data!#REF!,Data!#REF!,(IF(B29=Data!#REF!,Data!#REF!,Data!#REF!)))))))))))))))&amp;IF(B29=Data!#REF!,Data!#REF!,(IF(B29=Data!#REF!,Data!#REF!,(IF(B29=Data!#REF!,Data!#REF!,(IF(B29=Data!#REF!,Data!#REF!,(IF(B29=Data!#REF!,Data!#REF!,Data!#REF!)))))))))</f>
        <v>#REF!</v>
      </c>
      <c r="W29" s="596">
        <f>IF(E29="","",VLOOKUP(B29,Data!$B$5:$J$503,9,FALSE)*E29)</f>
        <v>1.488</v>
      </c>
    </row>
    <row r="30" spans="1:23" s="597" customFormat="1" ht="19.25" customHeight="1">
      <c r="A30" s="598">
        <v>13</v>
      </c>
      <c r="B30" s="599" t="s">
        <v>807</v>
      </c>
      <c r="C30" s="583" t="str">
        <f>IF(E30="","",VLOOKUP(B30,Data!$B$5:$N$503,13,FALSE))</f>
        <v>Ymh</v>
      </c>
      <c r="D30" s="584" t="str">
        <f>IF(E30="","",VLOOKUP(B30,Data!$B$5:$L$503,2,FALSE))</f>
        <v>VAK6600</v>
      </c>
      <c r="E30" s="585">
        <v>2</v>
      </c>
      <c r="F30" s="586"/>
      <c r="G30" s="587">
        <f>IF(E30="","",VLOOKUP(B30,Data!$B$5:$L$503,11,FALSE))</f>
        <v>2868.86</v>
      </c>
      <c r="H30" s="588">
        <f t="shared" si="2"/>
        <v>5737.72</v>
      </c>
      <c r="I30" s="589" t="str">
        <f>IF(E30="","",VLOOKUP(B30,Data!$B$5:$D$503,3,FALSE))</f>
        <v>C/T</v>
      </c>
      <c r="J30" s="589" t="str">
        <f>IF(E30="","",VLOOKUP(B30,Data!$B$5:$M$503,12,FALSE))</f>
        <v>Indonesia</v>
      </c>
      <c r="K30" s="590">
        <v>5114666</v>
      </c>
      <c r="L30" s="587">
        <f>IF(E30="","",VLOOKUP(B30,Data!$B$5:$E$503,4,FALSE)*E30)</f>
        <v>534</v>
      </c>
      <c r="M30" s="587">
        <f>IF(E30="","",VLOOKUP(B30,Data!$B$5:$F$503,5,FALSE)*E30)</f>
        <v>484</v>
      </c>
      <c r="N30" s="591" t="e">
        <f>IF(B30=Data!B173,Data!G173,(IF(B30=Data!B175,Data!G175,(IF(B30=Data!B177,Data!G177,(IF(B30=Data!#REF!,Data!#REF!,(IF(B30=Data!B182,Data!G182,(IF(B30=Data!#REF!,Data!#REF!,(IF(B30=Data!#REF!,Data!#REF!,(IF(B30=Data!#REF!,Data!#REF!,Data!#REF!)))))))))))))))&amp;IF(B30=Data!B249,Data!G249,(IF(B30=Data!#REF!,Data!#REF!,(IF(B30=Data!#REF!,Data!#REF!,(IF(B30=Data!#REF!,Data!#REF!,(IF(B30=Data!#REF!,Data!#REF!,(IF(B30=Data!#REF!,Data!G989,(IF(B30=Data!#REF!,Data!#REF!,(IF(B30=Data!#REF!,Data!#REF!,Data!#REF!)))))))))))))))&amp;IF(B30=Data!#REF!,Data!#REF!,(IF(B30=Data!#REF!,Data!#REF!,(IF(B30=Data!#REF!,Data!#REF!,(IF(B30=Data!#REF!,Data!#REF!,(IF(B30=Data!#REF!,Data!#REF!,Data!#REF!)))))))))</f>
        <v>#REF!</v>
      </c>
      <c r="O30" s="592"/>
      <c r="P30" s="593"/>
      <c r="Q30" s="594" t="e">
        <f>IF(B30=Data!B173,Data!H173,(IF(B30=Data!B175,Data!H175,(IF(B30=Data!B177,Data!H177,(IF(B30=Data!#REF!,Data!#REF!,(IF(B30=Data!B182,Data!H182,(IF(B30=Data!#REF!,Data!#REF!,(IF(B30=Data!#REF!,Data!#REF!,(IF(B30=Data!#REF!,Data!#REF!,Data!#REF!)))))))))))))))&amp;IF(B30=Data!B249,Data!H249,(IF(B30=Data!#REF!,Data!#REF!,(IF(B30=Data!#REF!,Data!#REF!,(IF(B30=Data!#REF!,Data!#REF!,(IF(B30=Data!#REF!,Data!#REF!,(IF(B30=Data!#REF!,Data!H989,(IF(B30=Data!#REF!,Data!#REF!,(IF(B30=Data!#REF!,Data!#REF!,Data!#REF!)))))))))))))))&amp;IF(B30=Data!#REF!,Data!#REF!,(IF(B30=Data!#REF!,Data!#REF!,(IF(B30=Data!#REF!,Data!#REF!,(IF(B30=Data!#REF!,Data!#REF!,(IF(B30=Data!#REF!,Data!#REF!,Data!#REF!)))))))))</f>
        <v>#REF!</v>
      </c>
      <c r="R30" s="593"/>
      <c r="S30" s="593"/>
      <c r="T30" s="594" t="e">
        <f>IF(B30=Data!B173,Data!I173,(IF(B30=Data!B175,Data!I175,(IF(B30=Data!B177,Data!I177,(IF(B30=Data!#REF!,Data!#REF!,(IF(B30=Data!B182,Data!I182,(IF(B30=Data!#REF!,Data!#REF!,(IF(B30=Data!#REF!,Data!#REF!,(IF(B30=Data!#REF!,Data!#REF!,Data!#REF!)))))))))))))))&amp;IF(B30=Data!B249,Data!I249,(IF(B30=Data!#REF!,Data!#REF!,(IF(B30=Data!#REF!,Data!#REF!,(IF(B30=Data!#REF!,Data!#REF!,(IF(B30=Data!#REF!,Data!#REF!,(IF(B30=Data!#REF!,Data!I989,(IF(B30=Data!#REF!,Data!#REF!,(IF(B30=Data!#REF!,Data!#REF!,Data!#REF!)))))))))))))))&amp;IF(B30=Data!#REF!,Data!#REF!,(IF(B30=Data!#REF!,Data!#REF!,(IF(B30=Data!#REF!,Data!#REF!,(IF(B30=Data!#REF!,Data!#REF!,(IF(B30=Data!#REF!,Data!#REF!,Data!#REF!)))))))))</f>
        <v>#REF!</v>
      </c>
      <c r="U30" s="595"/>
      <c r="V30" s="594" t="e">
        <f>IF(B30=Data!B173,Data!J173,(IF(B30=Data!B175,Data!J175,(IF(B30=Data!B177,Data!J177,(IF(B30=Data!#REF!,Data!#REF!,(IF(B30=Data!B182,Data!J182,(IF(B30=Data!#REF!,Data!#REF!,(IF(B30=Data!#REF!,Data!#REF!,(IF(B30=Data!#REF!,Data!#REF!,Data!#REF!)))))))))))))))&amp;IF(B30=Data!B249,Data!J249,(IF(B30=Data!#REF!,Data!#REF!,(IF(B30=Data!#REF!,Data!#REF!,(IF(B30=Data!#REF!,Data!#REF!,(IF(B30=Data!#REF!,Data!#REF!,(IF(B30=Data!#REF!,Data!J989,(IF(B30=Data!#REF!,Data!#REF!,(IF(B30=Data!#REF!,Data!#REF!,Data!#REF!)))))))))))))))&amp;IF(B30=Data!#REF!,Data!#REF!,(IF(B30=Data!#REF!,Data!#REF!,(IF(B30=Data!#REF!,Data!#REF!,(IF(B30=Data!#REF!,Data!#REF!,(IF(B30=Data!#REF!,Data!#REF!,Data!#REF!)))))))))</f>
        <v>#REF!</v>
      </c>
      <c r="W30" s="596">
        <f>IF(E30="","",VLOOKUP(B30,Data!$B$5:$J$503,9,FALSE)*E30)</f>
        <v>2.976</v>
      </c>
    </row>
    <row r="31" spans="1:23" s="597" customFormat="1" ht="19.25" customHeight="1">
      <c r="A31" s="598">
        <v>14</v>
      </c>
      <c r="B31" s="599" t="s">
        <v>717</v>
      </c>
      <c r="C31" s="583" t="str">
        <f>IF(E31="","",VLOOKUP(B31,Data!$B$5:$N$503,13,FALSE))</f>
        <v>Ymh</v>
      </c>
      <c r="D31" s="584" t="str">
        <f>IF(E31="","",VLOOKUP(B31,Data!$B$5:$L$503,2,FALSE))</f>
        <v>VAC9500</v>
      </c>
      <c r="E31" s="585">
        <v>14</v>
      </c>
      <c r="F31" s="586"/>
      <c r="G31" s="587">
        <f>IF(E31="","",VLOOKUP(B31,Data!$B$5:$L$503,11,FALSE))</f>
        <v>2627.86</v>
      </c>
      <c r="H31" s="588">
        <f t="shared" si="2"/>
        <v>36790.04</v>
      </c>
      <c r="I31" s="589" t="str">
        <f>IF(E31="","",VLOOKUP(B31,Data!$B$5:$D$503,3,FALSE))</f>
        <v>C/T</v>
      </c>
      <c r="J31" s="589" t="str">
        <f>IF(E31="","",VLOOKUP(B31,Data!$B$5:$M$503,12,FALSE))</f>
        <v>Indonesia</v>
      </c>
      <c r="K31" s="590">
        <v>5114666</v>
      </c>
      <c r="L31" s="587">
        <f>IF(E31="","",VLOOKUP(B31,Data!$B$5:$E$503,4,FALSE)*E31)</f>
        <v>3738</v>
      </c>
      <c r="M31" s="587">
        <f>IF(E31="","",VLOOKUP(B31,Data!$B$5:$F$503,5,FALSE)*E31)</f>
        <v>3458</v>
      </c>
      <c r="N31" s="591" t="e">
        <f>IF(B31=Data!B174,Data!G174,(IF(B31=Data!B176,Data!G176,(IF(B31=Data!B178,Data!G178,(IF(B31=Data!#REF!,Data!#REF!,(IF(B31=Data!B183,Data!G183,(IF(B31=Data!#REF!,Data!#REF!,(IF(B31=Data!#REF!,Data!#REF!,(IF(B31=Data!#REF!,Data!#REF!,Data!#REF!)))))))))))))))&amp;IF(B31=Data!B250,Data!G250,(IF(B31=Data!#REF!,Data!#REF!,(IF(B31=Data!#REF!,Data!#REF!,(IF(B31=Data!#REF!,Data!#REF!,(IF(B31=Data!#REF!,Data!#REF!,(IF(B31=Data!#REF!,Data!G990,(IF(B31=Data!#REF!,Data!#REF!,(IF(B31=Data!#REF!,Data!#REF!,Data!#REF!)))))))))))))))&amp;IF(B31=Data!#REF!,Data!#REF!,(IF(B31=Data!#REF!,Data!#REF!,(IF(B31=Data!#REF!,Data!#REF!,(IF(B31=Data!#REF!,Data!#REF!,(IF(B31=Data!#REF!,Data!#REF!,Data!#REF!)))))))))</f>
        <v>#REF!</v>
      </c>
      <c r="O31" s="592"/>
      <c r="P31" s="593"/>
      <c r="Q31" s="594" t="e">
        <f>IF(B31=Data!B174,Data!H174,(IF(B31=Data!B176,Data!H176,(IF(B31=Data!B178,Data!H178,(IF(B31=Data!#REF!,Data!#REF!,(IF(B31=Data!B183,Data!H183,(IF(B31=Data!#REF!,Data!#REF!,(IF(B31=Data!#REF!,Data!#REF!,(IF(B31=Data!#REF!,Data!#REF!,Data!#REF!)))))))))))))))&amp;IF(B31=Data!B250,Data!H250,(IF(B31=Data!#REF!,Data!#REF!,(IF(B31=Data!#REF!,Data!#REF!,(IF(B31=Data!#REF!,Data!#REF!,(IF(B31=Data!#REF!,Data!#REF!,(IF(B31=Data!#REF!,Data!H990,(IF(B31=Data!#REF!,Data!#REF!,(IF(B31=Data!#REF!,Data!#REF!,Data!#REF!)))))))))))))))&amp;IF(B31=Data!#REF!,Data!#REF!,(IF(B31=Data!#REF!,Data!#REF!,(IF(B31=Data!#REF!,Data!#REF!,(IF(B31=Data!#REF!,Data!#REF!,(IF(B31=Data!#REF!,Data!#REF!,Data!#REF!)))))))))</f>
        <v>#REF!</v>
      </c>
      <c r="R31" s="593"/>
      <c r="S31" s="593"/>
      <c r="T31" s="594" t="e">
        <f>IF(B31=Data!B174,Data!I174,(IF(B31=Data!B176,Data!I176,(IF(B31=Data!B178,Data!I178,(IF(B31=Data!#REF!,Data!#REF!,(IF(B31=Data!B183,Data!I183,(IF(B31=Data!#REF!,Data!#REF!,(IF(B31=Data!#REF!,Data!#REF!,(IF(B31=Data!#REF!,Data!#REF!,Data!#REF!)))))))))))))))&amp;IF(B31=Data!B250,Data!I250,(IF(B31=Data!#REF!,Data!#REF!,(IF(B31=Data!#REF!,Data!#REF!,(IF(B31=Data!#REF!,Data!#REF!,(IF(B31=Data!#REF!,Data!#REF!,(IF(B31=Data!#REF!,Data!I990,(IF(B31=Data!#REF!,Data!#REF!,(IF(B31=Data!#REF!,Data!#REF!,Data!#REF!)))))))))))))))&amp;IF(B31=Data!#REF!,Data!#REF!,(IF(B31=Data!#REF!,Data!#REF!,(IF(B31=Data!#REF!,Data!#REF!,(IF(B31=Data!#REF!,Data!#REF!,(IF(B31=Data!#REF!,Data!#REF!,Data!#REF!)))))))))</f>
        <v>#REF!</v>
      </c>
      <c r="U31" s="595"/>
      <c r="V31" s="594" t="e">
        <f>IF(B31=Data!B174,Data!J174,(IF(B31=Data!B176,Data!J176,(IF(B31=Data!B178,Data!J178,(IF(B31=Data!#REF!,Data!#REF!,(IF(B31=Data!B183,Data!J183,(IF(B31=Data!#REF!,Data!#REF!,(IF(B31=Data!#REF!,Data!#REF!,(IF(B31=Data!#REF!,Data!#REF!,Data!#REF!)))))))))))))))&amp;IF(B31=Data!B250,Data!J250,(IF(B31=Data!#REF!,Data!#REF!,(IF(B31=Data!#REF!,Data!#REF!,(IF(B31=Data!#REF!,Data!#REF!,(IF(B31=Data!#REF!,Data!#REF!,(IF(B31=Data!#REF!,Data!J990,(IF(B31=Data!#REF!,Data!#REF!,(IF(B31=Data!#REF!,Data!#REF!,Data!#REF!)))))))))))))))&amp;IF(B31=Data!#REF!,Data!#REF!,(IF(B31=Data!#REF!,Data!#REF!,(IF(B31=Data!#REF!,Data!#REF!,(IF(B31=Data!#REF!,Data!#REF!,(IF(B31=Data!#REF!,Data!#REF!,Data!#REF!)))))))))</f>
        <v>#REF!</v>
      </c>
      <c r="W31" s="596">
        <f>IF(E31="","",VLOOKUP(B31,Data!$B$5:$J$503,9,FALSE)*E31)</f>
        <v>20.832000000000001</v>
      </c>
    </row>
    <row r="32" spans="1:23" s="597" customFormat="1" ht="19.25" customHeight="1">
      <c r="A32" s="598">
        <v>15</v>
      </c>
      <c r="B32" s="599" t="s">
        <v>813</v>
      </c>
      <c r="C32" s="583" t="str">
        <f>IF(E32="","",VLOOKUP(B32,Data!$B$5:$N$503,13,FALSE))</f>
        <v>Ymh</v>
      </c>
      <c r="D32" s="584" t="str">
        <f>IF(E32="","",VLOOKUP(B32,Data!$B$5:$L$503,2,FALSE))</f>
        <v>VAK6570</v>
      </c>
      <c r="E32" s="585">
        <v>5</v>
      </c>
      <c r="F32" s="586"/>
      <c r="G32" s="587">
        <f>IF(E32="","",VLOOKUP(B32,Data!$B$5:$L$503,11,FALSE))</f>
        <v>2669.61</v>
      </c>
      <c r="H32" s="588">
        <f t="shared" si="2"/>
        <v>13348.050000000001</v>
      </c>
      <c r="I32" s="589" t="str">
        <f>IF(E32="","",VLOOKUP(B32,Data!$B$5:$D$503,3,FALSE))</f>
        <v>C/T</v>
      </c>
      <c r="J32" s="589" t="str">
        <f>IF(E32="","",VLOOKUP(B32,Data!$B$5:$M$503,12,FALSE))</f>
        <v>Indonesia</v>
      </c>
      <c r="K32" s="590">
        <v>5114666</v>
      </c>
      <c r="L32" s="587">
        <f>IF(E32="","",VLOOKUP(B32,Data!$B$5:$E$503,4,FALSE)*E32)</f>
        <v>1335</v>
      </c>
      <c r="M32" s="587">
        <f>IF(E32="","",VLOOKUP(B32,Data!$B$5:$F$503,5,FALSE)*E32)</f>
        <v>1235</v>
      </c>
      <c r="N32" s="591" t="e">
        <f>IF(B32=Data!B175,Data!G175,(IF(B32=Data!B177,Data!G177,(IF(B32=Data!B179,Data!G179,(IF(B32=Data!#REF!,Data!#REF!,(IF(B32=Data!B184,Data!G184,(IF(B32=Data!#REF!,Data!#REF!,(IF(B32=Data!#REF!,Data!#REF!,(IF(B32=Data!#REF!,Data!#REF!,Data!#REF!)))))))))))))))&amp;IF(B32=Data!B251,Data!G251,(IF(B32=Data!#REF!,Data!#REF!,(IF(B32=Data!#REF!,Data!#REF!,(IF(B32=Data!#REF!,Data!#REF!,(IF(B32=Data!#REF!,Data!#REF!,(IF(B32=Data!#REF!,Data!G991,(IF(B32=Data!#REF!,Data!#REF!,(IF(B32=Data!#REF!,Data!#REF!,Data!#REF!)))))))))))))))&amp;IF(B32=Data!#REF!,Data!#REF!,(IF(B32=Data!#REF!,Data!#REF!,(IF(B32=Data!#REF!,Data!#REF!,(IF(B32=Data!#REF!,Data!#REF!,(IF(B32=Data!#REF!,Data!#REF!,Data!#REF!)))))))))</f>
        <v>#REF!</v>
      </c>
      <c r="O32" s="592"/>
      <c r="P32" s="593"/>
      <c r="Q32" s="594" t="e">
        <f>IF(B32=Data!B175,Data!H175,(IF(B32=Data!B177,Data!H177,(IF(B32=Data!B179,Data!H179,(IF(B32=Data!#REF!,Data!#REF!,(IF(B32=Data!B184,Data!H184,(IF(B32=Data!#REF!,Data!#REF!,(IF(B32=Data!#REF!,Data!#REF!,(IF(B32=Data!#REF!,Data!#REF!,Data!#REF!)))))))))))))))&amp;IF(B32=Data!B251,Data!H251,(IF(B32=Data!#REF!,Data!#REF!,(IF(B32=Data!#REF!,Data!#REF!,(IF(B32=Data!#REF!,Data!#REF!,(IF(B32=Data!#REF!,Data!#REF!,(IF(B32=Data!#REF!,Data!H991,(IF(B32=Data!#REF!,Data!#REF!,(IF(B32=Data!#REF!,Data!#REF!,Data!#REF!)))))))))))))))&amp;IF(B32=Data!#REF!,Data!#REF!,(IF(B32=Data!#REF!,Data!#REF!,(IF(B32=Data!#REF!,Data!#REF!,(IF(B32=Data!#REF!,Data!#REF!,(IF(B32=Data!#REF!,Data!#REF!,Data!#REF!)))))))))</f>
        <v>#REF!</v>
      </c>
      <c r="R32" s="593"/>
      <c r="S32" s="593"/>
      <c r="T32" s="594" t="e">
        <f>IF(B32=Data!B175,Data!I175,(IF(B32=Data!B177,Data!I177,(IF(B32=Data!B179,Data!I179,(IF(B32=Data!#REF!,Data!#REF!,(IF(B32=Data!B184,Data!I184,(IF(B32=Data!#REF!,Data!#REF!,(IF(B32=Data!#REF!,Data!#REF!,(IF(B32=Data!#REF!,Data!#REF!,Data!#REF!)))))))))))))))&amp;IF(B32=Data!B251,Data!I251,(IF(B32=Data!#REF!,Data!#REF!,(IF(B32=Data!#REF!,Data!#REF!,(IF(B32=Data!#REF!,Data!#REF!,(IF(B32=Data!#REF!,Data!#REF!,(IF(B32=Data!#REF!,Data!I991,(IF(B32=Data!#REF!,Data!#REF!,(IF(B32=Data!#REF!,Data!#REF!,Data!#REF!)))))))))))))))&amp;IF(B32=Data!#REF!,Data!#REF!,(IF(B32=Data!#REF!,Data!#REF!,(IF(B32=Data!#REF!,Data!#REF!,(IF(B32=Data!#REF!,Data!#REF!,(IF(B32=Data!#REF!,Data!#REF!,Data!#REF!)))))))))</f>
        <v>#REF!</v>
      </c>
      <c r="U32" s="595"/>
      <c r="V32" s="594" t="e">
        <f>IF(B32=Data!B175,Data!J175,(IF(B32=Data!B177,Data!J177,(IF(B32=Data!B179,Data!J179,(IF(B32=Data!#REF!,Data!#REF!,(IF(B32=Data!B184,Data!J184,(IF(B32=Data!#REF!,Data!#REF!,(IF(B32=Data!#REF!,Data!#REF!,(IF(B32=Data!#REF!,Data!#REF!,Data!#REF!)))))))))))))))&amp;IF(B32=Data!B251,Data!J251,(IF(B32=Data!#REF!,Data!#REF!,(IF(B32=Data!#REF!,Data!#REF!,(IF(B32=Data!#REF!,Data!#REF!,(IF(B32=Data!#REF!,Data!#REF!,(IF(B32=Data!#REF!,Data!J991,(IF(B32=Data!#REF!,Data!#REF!,(IF(B32=Data!#REF!,Data!#REF!,Data!#REF!)))))))))))))))&amp;IF(B32=Data!#REF!,Data!#REF!,(IF(B32=Data!#REF!,Data!#REF!,(IF(B32=Data!#REF!,Data!#REF!,(IF(B32=Data!#REF!,Data!#REF!,(IF(B32=Data!#REF!,Data!#REF!,Data!#REF!)))))))))</f>
        <v>#REF!</v>
      </c>
      <c r="W32" s="596">
        <f>IF(E32="","",VLOOKUP(B32,Data!$B$5:$J$503,9,FALSE)*E32)</f>
        <v>7.4399999999999995</v>
      </c>
    </row>
    <row r="33" spans="1:23" s="597" customFormat="1" ht="19.25" customHeight="1">
      <c r="A33" s="598">
        <v>16</v>
      </c>
      <c r="B33" s="599" t="s">
        <v>510</v>
      </c>
      <c r="C33" s="583" t="str">
        <f>IF(E33="","",VLOOKUP(B33,Data!$B$5:$N$503,13,FALSE))</f>
        <v>Ymh</v>
      </c>
      <c r="D33" s="584" t="str">
        <f>IF(E33="","",VLOOKUP(B33,Data!$B$5:$L$503,2,FALSE))</f>
        <v>ZH66270</v>
      </c>
      <c r="E33" s="585">
        <v>1</v>
      </c>
      <c r="F33" s="586"/>
      <c r="G33" s="587">
        <f>IF(E33="","",VLOOKUP(B33,Data!$B$5:$L$503,11,FALSE))</f>
        <v>2565.8200000000002</v>
      </c>
      <c r="H33" s="588">
        <f t="shared" si="2"/>
        <v>2565.8200000000002</v>
      </c>
      <c r="I33" s="589" t="str">
        <f>IF(E33="","",VLOOKUP(B33,Data!$B$5:$D$503,3,FALSE))</f>
        <v>C/T</v>
      </c>
      <c r="J33" s="589" t="str">
        <f>IF(E33="","",VLOOKUP(B33,Data!$B$5:$M$503,12,FALSE))</f>
        <v>Indonesia</v>
      </c>
      <c r="K33" s="590">
        <v>5114666</v>
      </c>
      <c r="L33" s="587">
        <f>IF(E33="","",VLOOKUP(B33,Data!$B$5:$E$503,4,FALSE)*E33)</f>
        <v>262</v>
      </c>
      <c r="M33" s="587">
        <f>IF(E33="","",VLOOKUP(B33,Data!$B$5:$F$503,5,FALSE)*E33)</f>
        <v>237</v>
      </c>
      <c r="N33" s="591" t="e">
        <f>IF(B33=Data!B176,Data!G176,(IF(B33=Data!B178,Data!G178,(IF(B33=Data!B180,Data!G180,(IF(B33=Data!#REF!,Data!#REF!,(IF(B33=Data!B185,Data!G185,(IF(B33=Data!#REF!,Data!#REF!,(IF(B33=Data!#REF!,Data!#REF!,(IF(B33=Data!#REF!,Data!#REF!,Data!#REF!)))))))))))))))&amp;IF(B33=Data!B252,Data!G252,(IF(B33=Data!#REF!,Data!#REF!,(IF(B33=Data!#REF!,Data!#REF!,(IF(B33=Data!#REF!,Data!#REF!,(IF(B33=Data!#REF!,Data!#REF!,(IF(B33=Data!#REF!,Data!G992,(IF(B33=Data!#REF!,Data!#REF!,(IF(B33=Data!#REF!,Data!#REF!,Data!#REF!)))))))))))))))&amp;IF(B33=Data!#REF!,Data!#REF!,(IF(B33=Data!#REF!,Data!#REF!,(IF(B33=Data!#REF!,Data!#REF!,(IF(B33=Data!#REF!,Data!#REF!,(IF(B33=Data!#REF!,Data!#REF!,Data!#REF!)))))))))</f>
        <v>#REF!</v>
      </c>
      <c r="O33" s="592"/>
      <c r="P33" s="593"/>
      <c r="Q33" s="594" t="e">
        <f>IF(B33=Data!B176,Data!H176,(IF(B33=Data!B178,Data!H178,(IF(B33=Data!B180,Data!H180,(IF(B33=Data!#REF!,Data!#REF!,(IF(B33=Data!B185,Data!H185,(IF(B33=Data!#REF!,Data!#REF!,(IF(B33=Data!#REF!,Data!#REF!,(IF(B33=Data!#REF!,Data!#REF!,Data!#REF!)))))))))))))))&amp;IF(B33=Data!B252,Data!H252,(IF(B33=Data!#REF!,Data!#REF!,(IF(B33=Data!#REF!,Data!#REF!,(IF(B33=Data!#REF!,Data!#REF!,(IF(B33=Data!#REF!,Data!#REF!,(IF(B33=Data!#REF!,Data!H992,(IF(B33=Data!#REF!,Data!#REF!,(IF(B33=Data!#REF!,Data!#REF!,Data!#REF!)))))))))))))))&amp;IF(B33=Data!#REF!,Data!#REF!,(IF(B33=Data!#REF!,Data!#REF!,(IF(B33=Data!#REF!,Data!#REF!,(IF(B33=Data!#REF!,Data!#REF!,(IF(B33=Data!#REF!,Data!#REF!,Data!#REF!)))))))))</f>
        <v>#REF!</v>
      </c>
      <c r="R33" s="593"/>
      <c r="S33" s="593"/>
      <c r="T33" s="594" t="e">
        <f>IF(B33=Data!B176,Data!I176,(IF(B33=Data!B178,Data!I178,(IF(B33=Data!B180,Data!I180,(IF(B33=Data!#REF!,Data!#REF!,(IF(B33=Data!B185,Data!I185,(IF(B33=Data!#REF!,Data!#REF!,(IF(B33=Data!#REF!,Data!#REF!,(IF(B33=Data!#REF!,Data!#REF!,Data!#REF!)))))))))))))))&amp;IF(B33=Data!B252,Data!I252,(IF(B33=Data!#REF!,Data!#REF!,(IF(B33=Data!#REF!,Data!#REF!,(IF(B33=Data!#REF!,Data!#REF!,(IF(B33=Data!#REF!,Data!#REF!,(IF(B33=Data!#REF!,Data!I992,(IF(B33=Data!#REF!,Data!#REF!,(IF(B33=Data!#REF!,Data!#REF!,Data!#REF!)))))))))))))))&amp;IF(B33=Data!#REF!,Data!#REF!,(IF(B33=Data!#REF!,Data!#REF!,(IF(B33=Data!#REF!,Data!#REF!,(IF(B33=Data!#REF!,Data!#REF!,(IF(B33=Data!#REF!,Data!#REF!,Data!#REF!)))))))))</f>
        <v>#REF!</v>
      </c>
      <c r="U33" s="595"/>
      <c r="V33" s="594" t="e">
        <f>IF(B33=Data!B176,Data!J176,(IF(B33=Data!B178,Data!J178,(IF(B33=Data!B180,Data!J180,(IF(B33=Data!#REF!,Data!#REF!,(IF(B33=Data!B185,Data!J185,(IF(B33=Data!#REF!,Data!#REF!,(IF(B33=Data!#REF!,Data!#REF!,(IF(B33=Data!#REF!,Data!#REF!,Data!#REF!)))))))))))))))&amp;IF(B33=Data!B252,Data!J252,(IF(B33=Data!#REF!,Data!#REF!,(IF(B33=Data!#REF!,Data!#REF!,(IF(B33=Data!#REF!,Data!#REF!,(IF(B33=Data!#REF!,Data!#REF!,(IF(B33=Data!#REF!,Data!J992,(IF(B33=Data!#REF!,Data!#REF!,(IF(B33=Data!#REF!,Data!#REF!,Data!#REF!)))))))))))))))&amp;IF(B33=Data!#REF!,Data!#REF!,(IF(B33=Data!#REF!,Data!#REF!,(IF(B33=Data!#REF!,Data!#REF!,(IF(B33=Data!#REF!,Data!#REF!,(IF(B33=Data!#REF!,Data!#REF!,Data!#REF!)))))))))</f>
        <v>#REF!</v>
      </c>
      <c r="W33" s="596">
        <f>IF(E33="","",VLOOKUP(B33,Data!$B$5:$J$503,9,FALSE)*E33)</f>
        <v>1.488</v>
      </c>
    </row>
    <row r="34" spans="1:23" s="597" customFormat="1" ht="19.25" customHeight="1">
      <c r="A34" s="598">
        <v>17</v>
      </c>
      <c r="B34" s="599" t="s">
        <v>292</v>
      </c>
      <c r="C34" s="583" t="str">
        <f>IF(E34="","",VLOOKUP(B34,Data!$B$5:$N$503,13,FALSE))</f>
        <v>Ymh</v>
      </c>
      <c r="D34" s="584" t="str">
        <f>IF(E34="","",VLOOKUP(B34,Data!$B$5:$L$503,2,FALSE))</f>
        <v>WT58130</v>
      </c>
      <c r="E34" s="585">
        <v>1</v>
      </c>
      <c r="F34" s="586"/>
      <c r="G34" s="587">
        <f>IF(E34="","",VLOOKUP(B34,Data!$B$5:$L$503,11,FALSE))</f>
        <v>2401.4899999999998</v>
      </c>
      <c r="H34" s="588">
        <f t="shared" si="2"/>
        <v>2401.4899999999998</v>
      </c>
      <c r="I34" s="589" t="str">
        <f>IF(E34="","",VLOOKUP(B34,Data!$B$5:$D$503,3,FALSE))</f>
        <v>C/T</v>
      </c>
      <c r="J34" s="589" t="str">
        <f>IF(E34="","",VLOOKUP(B34,Data!$B$5:$M$503,12,FALSE))</f>
        <v>Indonesia</v>
      </c>
      <c r="K34" s="590">
        <v>5114666</v>
      </c>
      <c r="L34" s="587">
        <f>IF(E34="","",VLOOKUP(B34,Data!$B$5:$E$503,4,FALSE)*E34)</f>
        <v>238</v>
      </c>
      <c r="M34" s="587">
        <f>IF(E34="","",VLOOKUP(B34,Data!$B$5:$F$503,5,FALSE)*E34)</f>
        <v>216</v>
      </c>
      <c r="N34" s="591" t="e">
        <f>IF(B34=Data!B177,Data!G177,(IF(B34=Data!B179,Data!G179,(IF(B34=Data!B181,Data!G181,(IF(B34=Data!#REF!,Data!#REF!,(IF(B34=Data!B186,Data!G186,(IF(B34=Data!#REF!,Data!#REF!,(IF(B34=Data!#REF!,Data!#REF!,(IF(B34=Data!#REF!,Data!#REF!,Data!#REF!)))))))))))))))&amp;IF(B34=Data!B253,Data!G253,(IF(B34=Data!#REF!,Data!#REF!,(IF(B34=Data!#REF!,Data!#REF!,(IF(B34=Data!#REF!,Data!#REF!,(IF(B34=Data!#REF!,Data!#REF!,(IF(B34=Data!#REF!,Data!G993,(IF(B34=Data!#REF!,Data!#REF!,(IF(B34=Data!#REF!,Data!#REF!,Data!#REF!)))))))))))))))&amp;IF(B34=Data!#REF!,Data!#REF!,(IF(B34=Data!#REF!,Data!#REF!,(IF(B34=Data!#REF!,Data!#REF!,(IF(B34=Data!#REF!,Data!#REF!,(IF(B34=Data!#REF!,Data!#REF!,Data!#REF!)))))))))</f>
        <v>#REF!</v>
      </c>
      <c r="O34" s="592"/>
      <c r="P34" s="593"/>
      <c r="Q34" s="594" t="e">
        <f>IF(B34=Data!B177,Data!H177,(IF(B34=Data!B179,Data!H179,(IF(B34=Data!B181,Data!H181,(IF(B34=Data!#REF!,Data!#REF!,(IF(B34=Data!B186,Data!H186,(IF(B34=Data!#REF!,Data!#REF!,(IF(B34=Data!#REF!,Data!#REF!,(IF(B34=Data!#REF!,Data!#REF!,Data!#REF!)))))))))))))))&amp;IF(B34=Data!B253,Data!H253,(IF(B34=Data!#REF!,Data!#REF!,(IF(B34=Data!#REF!,Data!#REF!,(IF(B34=Data!#REF!,Data!#REF!,(IF(B34=Data!#REF!,Data!#REF!,(IF(B34=Data!#REF!,Data!H993,(IF(B34=Data!#REF!,Data!#REF!,(IF(B34=Data!#REF!,Data!#REF!,Data!#REF!)))))))))))))))&amp;IF(B34=Data!#REF!,Data!#REF!,(IF(B34=Data!#REF!,Data!#REF!,(IF(B34=Data!#REF!,Data!#REF!,(IF(B34=Data!#REF!,Data!#REF!,(IF(B34=Data!#REF!,Data!#REF!,Data!#REF!)))))))))</f>
        <v>#REF!</v>
      </c>
      <c r="R34" s="593"/>
      <c r="S34" s="593"/>
      <c r="T34" s="594" t="e">
        <f>IF(B34=Data!B177,Data!I177,(IF(B34=Data!B179,Data!I179,(IF(B34=Data!B181,Data!I181,(IF(B34=Data!#REF!,Data!#REF!,(IF(B34=Data!B186,Data!I186,(IF(B34=Data!#REF!,Data!#REF!,(IF(B34=Data!#REF!,Data!#REF!,(IF(B34=Data!#REF!,Data!#REF!,Data!#REF!)))))))))))))))&amp;IF(B34=Data!B253,Data!I253,(IF(B34=Data!#REF!,Data!#REF!,(IF(B34=Data!#REF!,Data!#REF!,(IF(B34=Data!#REF!,Data!#REF!,(IF(B34=Data!#REF!,Data!#REF!,(IF(B34=Data!#REF!,Data!I993,(IF(B34=Data!#REF!,Data!#REF!,(IF(B34=Data!#REF!,Data!#REF!,Data!#REF!)))))))))))))))&amp;IF(B34=Data!#REF!,Data!#REF!,(IF(B34=Data!#REF!,Data!#REF!,(IF(B34=Data!#REF!,Data!#REF!,(IF(B34=Data!#REF!,Data!#REF!,(IF(B34=Data!#REF!,Data!#REF!,Data!#REF!)))))))))</f>
        <v>#REF!</v>
      </c>
      <c r="U34" s="595"/>
      <c r="V34" s="594" t="e">
        <f>IF(B34=Data!B177,Data!J177,(IF(B34=Data!B179,Data!J179,(IF(B34=Data!B181,Data!J181,(IF(B34=Data!#REF!,Data!#REF!,(IF(B34=Data!B186,Data!J186,(IF(B34=Data!#REF!,Data!#REF!,(IF(B34=Data!#REF!,Data!#REF!,(IF(B34=Data!#REF!,Data!#REF!,Data!#REF!)))))))))))))))&amp;IF(B34=Data!B253,Data!J253,(IF(B34=Data!#REF!,Data!#REF!,(IF(B34=Data!#REF!,Data!#REF!,(IF(B34=Data!#REF!,Data!#REF!,(IF(B34=Data!#REF!,Data!#REF!,(IF(B34=Data!#REF!,Data!J993,(IF(B34=Data!#REF!,Data!#REF!,(IF(B34=Data!#REF!,Data!#REF!,Data!#REF!)))))))))))))))&amp;IF(B34=Data!#REF!,Data!#REF!,(IF(B34=Data!#REF!,Data!#REF!,(IF(B34=Data!#REF!,Data!#REF!,(IF(B34=Data!#REF!,Data!#REF!,(IF(B34=Data!#REF!,Data!#REF!,Data!#REF!)))))))))</f>
        <v>#REF!</v>
      </c>
      <c r="W34" s="596">
        <f>IF(E34="","",VLOOKUP(B34,Data!$B$5:$J$503,9,FALSE)*E34)</f>
        <v>1.3140000000000001</v>
      </c>
    </row>
    <row r="35" spans="1:23" s="597" customFormat="1" ht="19.25" customHeight="1">
      <c r="A35" s="598">
        <v>18</v>
      </c>
      <c r="B35" s="599" t="s">
        <v>732</v>
      </c>
      <c r="C35" s="583" t="str">
        <f>IF(E35="","",VLOOKUP(B35,Data!$B$5:$N$503,13,FALSE))</f>
        <v>Ymh</v>
      </c>
      <c r="D35" s="584" t="str">
        <f>IF(E35="","",VLOOKUP(B35,Data!$B$5:$L$503,2,FALSE))</f>
        <v>VAC9510</v>
      </c>
      <c r="E35" s="585">
        <v>2</v>
      </c>
      <c r="F35" s="586"/>
      <c r="G35" s="587">
        <f>IF(E35="","",VLOOKUP(B35,Data!$B$5:$L$503,11,FALSE))</f>
        <v>2665.96</v>
      </c>
      <c r="H35" s="588">
        <f t="shared" si="2"/>
        <v>5331.92</v>
      </c>
      <c r="I35" s="589" t="str">
        <f>IF(E35="","",VLOOKUP(B35,Data!$B$5:$D$503,3,FALSE))</f>
        <v>C/T</v>
      </c>
      <c r="J35" s="589" t="str">
        <f>IF(E35="","",VLOOKUP(B35,Data!$B$5:$M$503,12,FALSE))</f>
        <v>Indonesia</v>
      </c>
      <c r="K35" s="590">
        <v>5114666</v>
      </c>
      <c r="L35" s="587">
        <f>IF(E35="","",VLOOKUP(B35,Data!$B$5:$E$503,4,FALSE)*E35)</f>
        <v>476</v>
      </c>
      <c r="M35" s="587">
        <f>IF(E35="","",VLOOKUP(B35,Data!$B$5:$F$503,5,FALSE)*E35)</f>
        <v>432</v>
      </c>
      <c r="N35" s="591" t="e">
        <f>IF(B35=Data!B178,Data!G178,(IF(B35=Data!B180,Data!G180,(IF(B35=Data!B182,Data!G182,(IF(B35=Data!#REF!,Data!#REF!,(IF(B35=Data!B187,Data!G187,(IF(B35=Data!#REF!,Data!#REF!,(IF(B35=Data!#REF!,Data!#REF!,(IF(B35=Data!#REF!,Data!#REF!,Data!#REF!)))))))))))))))&amp;IF(B35=Data!B254,Data!G254,(IF(B35=Data!#REF!,Data!#REF!,(IF(B35=Data!#REF!,Data!#REF!,(IF(B35=Data!#REF!,Data!#REF!,(IF(B35=Data!#REF!,Data!#REF!,(IF(B35=Data!#REF!,Data!G994,(IF(B35=Data!#REF!,Data!#REF!,(IF(B35=Data!#REF!,Data!#REF!,Data!#REF!)))))))))))))))&amp;IF(B35=Data!#REF!,Data!#REF!,(IF(B35=Data!#REF!,Data!#REF!,(IF(B35=Data!#REF!,Data!#REF!,(IF(B35=Data!#REF!,Data!#REF!,(IF(B35=Data!#REF!,Data!#REF!,Data!#REF!)))))))))</f>
        <v>#REF!</v>
      </c>
      <c r="O35" s="592"/>
      <c r="P35" s="593"/>
      <c r="Q35" s="594" t="e">
        <f>IF(B35=Data!B178,Data!H178,(IF(B35=Data!B180,Data!H180,(IF(B35=Data!B182,Data!H182,(IF(B35=Data!#REF!,Data!#REF!,(IF(B35=Data!B187,Data!H187,(IF(B35=Data!#REF!,Data!#REF!,(IF(B35=Data!#REF!,Data!#REF!,(IF(B35=Data!#REF!,Data!#REF!,Data!#REF!)))))))))))))))&amp;IF(B35=Data!B254,Data!H254,(IF(B35=Data!#REF!,Data!#REF!,(IF(B35=Data!#REF!,Data!#REF!,(IF(B35=Data!#REF!,Data!#REF!,(IF(B35=Data!#REF!,Data!#REF!,(IF(B35=Data!#REF!,Data!H994,(IF(B35=Data!#REF!,Data!#REF!,(IF(B35=Data!#REF!,Data!#REF!,Data!#REF!)))))))))))))))&amp;IF(B35=Data!#REF!,Data!#REF!,(IF(B35=Data!#REF!,Data!#REF!,(IF(B35=Data!#REF!,Data!#REF!,(IF(B35=Data!#REF!,Data!#REF!,(IF(B35=Data!#REF!,Data!#REF!,Data!#REF!)))))))))</f>
        <v>#REF!</v>
      </c>
      <c r="R35" s="593"/>
      <c r="S35" s="593"/>
      <c r="T35" s="594" t="e">
        <f>IF(B35=Data!B178,Data!I178,(IF(B35=Data!B180,Data!I180,(IF(B35=Data!B182,Data!I182,(IF(B35=Data!#REF!,Data!#REF!,(IF(B35=Data!B187,Data!I187,(IF(B35=Data!#REF!,Data!#REF!,(IF(B35=Data!#REF!,Data!#REF!,(IF(B35=Data!#REF!,Data!#REF!,Data!#REF!)))))))))))))))&amp;IF(B35=Data!B254,Data!I254,(IF(B35=Data!#REF!,Data!#REF!,(IF(B35=Data!#REF!,Data!#REF!,(IF(B35=Data!#REF!,Data!#REF!,(IF(B35=Data!#REF!,Data!#REF!,(IF(B35=Data!#REF!,Data!I994,(IF(B35=Data!#REF!,Data!#REF!,(IF(B35=Data!#REF!,Data!#REF!,Data!#REF!)))))))))))))))&amp;IF(B35=Data!#REF!,Data!#REF!,(IF(B35=Data!#REF!,Data!#REF!,(IF(B35=Data!#REF!,Data!#REF!,(IF(B35=Data!#REF!,Data!#REF!,(IF(B35=Data!#REF!,Data!#REF!,Data!#REF!)))))))))</f>
        <v>#REF!</v>
      </c>
      <c r="U35" s="595"/>
      <c r="V35" s="594" t="e">
        <f>IF(B35=Data!B178,Data!J178,(IF(B35=Data!B180,Data!J180,(IF(B35=Data!B182,Data!J182,(IF(B35=Data!#REF!,Data!#REF!,(IF(B35=Data!B187,Data!J187,(IF(B35=Data!#REF!,Data!#REF!,(IF(B35=Data!#REF!,Data!#REF!,(IF(B35=Data!#REF!,Data!#REF!,Data!#REF!)))))))))))))))&amp;IF(B35=Data!B254,Data!J254,(IF(B35=Data!#REF!,Data!#REF!,(IF(B35=Data!#REF!,Data!#REF!,(IF(B35=Data!#REF!,Data!#REF!,(IF(B35=Data!#REF!,Data!#REF!,(IF(B35=Data!#REF!,Data!J994,(IF(B35=Data!#REF!,Data!#REF!,(IF(B35=Data!#REF!,Data!#REF!,Data!#REF!)))))))))))))))&amp;IF(B35=Data!#REF!,Data!#REF!,(IF(B35=Data!#REF!,Data!#REF!,(IF(B35=Data!#REF!,Data!#REF!,(IF(B35=Data!#REF!,Data!#REF!,(IF(B35=Data!#REF!,Data!#REF!,Data!#REF!)))))))))</f>
        <v>#REF!</v>
      </c>
      <c r="W35" s="596">
        <f>IF(E35="","",VLOOKUP(B35,Data!$B$5:$J$503,9,FALSE)*E35)</f>
        <v>2.6280000000000001</v>
      </c>
    </row>
    <row r="36" spans="1:23" s="597" customFormat="1" ht="19.25" customHeight="1">
      <c r="A36" s="598">
        <v>19</v>
      </c>
      <c r="B36" s="599" t="s">
        <v>779</v>
      </c>
      <c r="C36" s="583" t="str">
        <f>IF(E36="","",VLOOKUP(B36,Data!$B$5:$N$503,13,FALSE))</f>
        <v>Ymh</v>
      </c>
      <c r="D36" s="584" t="str">
        <f>IF(E36="","",VLOOKUP(B36,Data!$B$5:$L$503,2,FALSE))</f>
        <v>VAW7000</v>
      </c>
      <c r="E36" s="585">
        <v>1</v>
      </c>
      <c r="F36" s="586"/>
      <c r="G36" s="587">
        <f>IF(E36="","",VLOOKUP(B36,Data!$B$5:$L$503,11,FALSE))</f>
        <v>2710.22</v>
      </c>
      <c r="H36" s="588">
        <f t="shared" si="2"/>
        <v>2710.22</v>
      </c>
      <c r="I36" s="589" t="str">
        <f>IF(E36="","",VLOOKUP(B36,Data!$B$5:$D$503,3,FALSE))</f>
        <v>C/T</v>
      </c>
      <c r="J36" s="589" t="str">
        <f>IF(E36="","",VLOOKUP(B36,Data!$B$5:$M$503,12,FALSE))</f>
        <v>Indonesia</v>
      </c>
      <c r="K36" s="590">
        <v>5114666</v>
      </c>
      <c r="L36" s="587">
        <f>IF(E36="","",VLOOKUP(B36,Data!$B$5:$E$503,4,FALSE)*E36)</f>
        <v>243</v>
      </c>
      <c r="M36" s="587">
        <f>IF(E36="","",VLOOKUP(B36,Data!$B$5:$F$503,5,FALSE)*E36)</f>
        <v>221</v>
      </c>
      <c r="N36" s="591" t="e">
        <f>IF(B36=Data!B179,Data!G179,(IF(B36=Data!B181,Data!G181,(IF(B36=Data!B183,Data!G183,(IF(B36=Data!#REF!,Data!#REF!,(IF(B36=Data!B188,Data!G188,(IF(B36=Data!#REF!,Data!#REF!,(IF(B36=Data!#REF!,Data!#REF!,(IF(B36=Data!#REF!,Data!#REF!,Data!#REF!)))))))))))))))&amp;IF(B36=Data!B255,Data!G255,(IF(B36=Data!#REF!,Data!#REF!,(IF(B36=Data!#REF!,Data!#REF!,(IF(B36=Data!#REF!,Data!#REF!,(IF(B36=Data!#REF!,Data!#REF!,(IF(B36=Data!#REF!,Data!G995,(IF(B36=Data!#REF!,Data!#REF!,(IF(B36=Data!#REF!,Data!#REF!,Data!#REF!)))))))))))))))&amp;IF(B36=Data!#REF!,Data!#REF!,(IF(B36=Data!#REF!,Data!#REF!,(IF(B36=Data!#REF!,Data!#REF!,(IF(B36=Data!#REF!,Data!#REF!,(IF(B36=Data!#REF!,Data!#REF!,Data!#REF!)))))))))</f>
        <v>#REF!</v>
      </c>
      <c r="O36" s="592"/>
      <c r="P36" s="593"/>
      <c r="Q36" s="594" t="e">
        <f>IF(B36=Data!B179,Data!H179,(IF(B36=Data!B181,Data!H181,(IF(B36=Data!B183,Data!H183,(IF(B36=Data!#REF!,Data!#REF!,(IF(B36=Data!B188,Data!H188,(IF(B36=Data!#REF!,Data!#REF!,(IF(B36=Data!#REF!,Data!#REF!,(IF(B36=Data!#REF!,Data!#REF!,Data!#REF!)))))))))))))))&amp;IF(B36=Data!B255,Data!H255,(IF(B36=Data!#REF!,Data!#REF!,(IF(B36=Data!#REF!,Data!#REF!,(IF(B36=Data!#REF!,Data!#REF!,(IF(B36=Data!#REF!,Data!#REF!,(IF(B36=Data!#REF!,Data!H995,(IF(B36=Data!#REF!,Data!#REF!,(IF(B36=Data!#REF!,Data!#REF!,Data!#REF!)))))))))))))))&amp;IF(B36=Data!#REF!,Data!#REF!,(IF(B36=Data!#REF!,Data!#REF!,(IF(B36=Data!#REF!,Data!#REF!,(IF(B36=Data!#REF!,Data!#REF!,(IF(B36=Data!#REF!,Data!#REF!,Data!#REF!)))))))))</f>
        <v>#REF!</v>
      </c>
      <c r="R36" s="593"/>
      <c r="S36" s="593"/>
      <c r="T36" s="594" t="e">
        <f>IF(B36=Data!B179,Data!I179,(IF(B36=Data!B181,Data!I181,(IF(B36=Data!B183,Data!I183,(IF(B36=Data!#REF!,Data!#REF!,(IF(B36=Data!B188,Data!I188,(IF(B36=Data!#REF!,Data!#REF!,(IF(B36=Data!#REF!,Data!#REF!,(IF(B36=Data!#REF!,Data!#REF!,Data!#REF!)))))))))))))))&amp;IF(B36=Data!B255,Data!I255,(IF(B36=Data!#REF!,Data!#REF!,(IF(B36=Data!#REF!,Data!#REF!,(IF(B36=Data!#REF!,Data!#REF!,(IF(B36=Data!#REF!,Data!#REF!,(IF(B36=Data!#REF!,Data!I995,(IF(B36=Data!#REF!,Data!#REF!,(IF(B36=Data!#REF!,Data!#REF!,Data!#REF!)))))))))))))))&amp;IF(B36=Data!#REF!,Data!#REF!,(IF(B36=Data!#REF!,Data!#REF!,(IF(B36=Data!#REF!,Data!#REF!,(IF(B36=Data!#REF!,Data!#REF!,(IF(B36=Data!#REF!,Data!#REF!,Data!#REF!)))))))))</f>
        <v>#REF!</v>
      </c>
      <c r="U36" s="595"/>
      <c r="V36" s="594" t="e">
        <f>IF(B36=Data!B179,Data!J179,(IF(B36=Data!B181,Data!J181,(IF(B36=Data!B183,Data!J183,(IF(B36=Data!#REF!,Data!#REF!,(IF(B36=Data!B188,Data!J188,(IF(B36=Data!#REF!,Data!#REF!,(IF(B36=Data!#REF!,Data!#REF!,(IF(B36=Data!#REF!,Data!#REF!,Data!#REF!)))))))))))))))&amp;IF(B36=Data!B255,Data!J255,(IF(B36=Data!#REF!,Data!#REF!,(IF(B36=Data!#REF!,Data!#REF!,(IF(B36=Data!#REF!,Data!#REF!,(IF(B36=Data!#REF!,Data!#REF!,(IF(B36=Data!#REF!,Data!J995,(IF(B36=Data!#REF!,Data!#REF!,(IF(B36=Data!#REF!,Data!#REF!,Data!#REF!)))))))))))))))&amp;IF(B36=Data!#REF!,Data!#REF!,(IF(B36=Data!#REF!,Data!#REF!,(IF(B36=Data!#REF!,Data!#REF!,(IF(B36=Data!#REF!,Data!#REF!,(IF(B36=Data!#REF!,Data!#REF!,Data!#REF!)))))))))</f>
        <v>#REF!</v>
      </c>
      <c r="W36" s="596">
        <f>IF(E36="","",VLOOKUP(B36,Data!$B$5:$J$503,9,FALSE)*E36)</f>
        <v>1.3140000000000001</v>
      </c>
    </row>
    <row r="37" spans="1:23" s="597" customFormat="1" ht="19.25" customHeight="1">
      <c r="A37" s="598">
        <v>20</v>
      </c>
      <c r="B37" s="599" t="s">
        <v>285</v>
      </c>
      <c r="C37" s="583" t="str">
        <f>IF(E37="","",VLOOKUP(B37,Data!$B$5:$N$503,13,FALSE))</f>
        <v>Ymh</v>
      </c>
      <c r="D37" s="584" t="str">
        <f>IF(E37="","",VLOOKUP(B37,Data!$B$5:$L$503,2,FALSE))</f>
        <v>WV62390</v>
      </c>
      <c r="E37" s="585">
        <v>1</v>
      </c>
      <c r="F37" s="586"/>
      <c r="G37" s="587">
        <f>IF(E37="","",VLOOKUP(B37,Data!$B$5:$L$503,11,FALSE))</f>
        <v>2697.53</v>
      </c>
      <c r="H37" s="588">
        <f t="shared" si="2"/>
        <v>2697.53</v>
      </c>
      <c r="I37" s="589" t="str">
        <f>IF(E37="","",VLOOKUP(B37,Data!$B$5:$D$503,3,FALSE))</f>
        <v>C/T</v>
      </c>
      <c r="J37" s="589" t="str">
        <f>IF(E37="","",VLOOKUP(B37,Data!$B$5:$M$503,12,FALSE))</f>
        <v>Indonesia</v>
      </c>
      <c r="K37" s="590">
        <v>5114666</v>
      </c>
      <c r="L37" s="587">
        <f>IF(E37="","",VLOOKUP(B37,Data!$B$5:$E$503,4,FALSE)*E37)</f>
        <v>254</v>
      </c>
      <c r="M37" s="587">
        <f>IF(E37="","",VLOOKUP(B37,Data!$B$5:$F$503,5,FALSE)*E37)</f>
        <v>229</v>
      </c>
      <c r="N37" s="591" t="e">
        <f>IF(B37=Data!B181,Data!G181,(IF(B37=Data!B183,Data!G183,(IF(B37=Data!B185,Data!G185,(IF(B37=Data!#REF!,Data!#REF!,(IF(B37=Data!B190,Data!G190,(IF(B37=Data!#REF!,Data!#REF!,(IF(B37=Data!#REF!,Data!#REF!,(IF(B37=Data!#REF!,Data!#REF!,Data!#REF!)))))))))))))))&amp;IF(B37=Data!B257,Data!G257,(IF(B37=Data!#REF!,Data!#REF!,(IF(B37=Data!#REF!,Data!#REF!,(IF(B37=Data!#REF!,Data!#REF!,(IF(B37=Data!#REF!,Data!#REF!,(IF(B37=Data!#REF!,Data!G997,(IF(B37=Data!#REF!,Data!#REF!,(IF(B37=Data!#REF!,Data!#REF!,Data!#REF!)))))))))))))))&amp;IF(B37=Data!#REF!,Data!#REF!,(IF(B37=Data!#REF!,Data!#REF!,(IF(B37=Data!#REF!,Data!#REF!,(IF(B37=Data!#REF!,Data!#REF!,(IF(B37=Data!#REF!,Data!#REF!,Data!#REF!)))))))))</f>
        <v>#REF!</v>
      </c>
      <c r="O37" s="592"/>
      <c r="P37" s="593"/>
      <c r="Q37" s="594" t="e">
        <f>IF(B37=Data!B181,Data!H181,(IF(B37=Data!B183,Data!H183,(IF(B37=Data!B185,Data!H185,(IF(B37=Data!#REF!,Data!#REF!,(IF(B37=Data!B190,Data!H190,(IF(B37=Data!#REF!,Data!#REF!,(IF(B37=Data!#REF!,Data!#REF!,(IF(B37=Data!#REF!,Data!#REF!,Data!#REF!)))))))))))))))&amp;IF(B37=Data!B257,Data!H257,(IF(B37=Data!#REF!,Data!#REF!,(IF(B37=Data!#REF!,Data!#REF!,(IF(B37=Data!#REF!,Data!#REF!,(IF(B37=Data!#REF!,Data!#REF!,(IF(B37=Data!#REF!,Data!H997,(IF(B37=Data!#REF!,Data!#REF!,(IF(B37=Data!#REF!,Data!#REF!,Data!#REF!)))))))))))))))&amp;IF(B37=Data!#REF!,Data!#REF!,(IF(B37=Data!#REF!,Data!#REF!,(IF(B37=Data!#REF!,Data!#REF!,(IF(B37=Data!#REF!,Data!#REF!,(IF(B37=Data!#REF!,Data!#REF!,Data!#REF!)))))))))</f>
        <v>#REF!</v>
      </c>
      <c r="R37" s="593"/>
      <c r="S37" s="593"/>
      <c r="T37" s="594" t="e">
        <f>IF(B37=Data!B181,Data!I181,(IF(B37=Data!B183,Data!I183,(IF(B37=Data!B185,Data!I185,(IF(B37=Data!#REF!,Data!#REF!,(IF(B37=Data!B190,Data!I190,(IF(B37=Data!#REF!,Data!#REF!,(IF(B37=Data!#REF!,Data!#REF!,(IF(B37=Data!#REF!,Data!#REF!,Data!#REF!)))))))))))))))&amp;IF(B37=Data!B257,Data!I257,(IF(B37=Data!#REF!,Data!#REF!,(IF(B37=Data!#REF!,Data!#REF!,(IF(B37=Data!#REF!,Data!#REF!,(IF(B37=Data!#REF!,Data!#REF!,(IF(B37=Data!#REF!,Data!I997,(IF(B37=Data!#REF!,Data!#REF!,(IF(B37=Data!#REF!,Data!#REF!,Data!#REF!)))))))))))))))&amp;IF(B37=Data!#REF!,Data!#REF!,(IF(B37=Data!#REF!,Data!#REF!,(IF(B37=Data!#REF!,Data!#REF!,(IF(B37=Data!#REF!,Data!#REF!,(IF(B37=Data!#REF!,Data!#REF!,Data!#REF!)))))))))</f>
        <v>#REF!</v>
      </c>
      <c r="U37" s="595"/>
      <c r="V37" s="594" t="e">
        <f>IF(B37=Data!B181,Data!J181,(IF(B37=Data!B183,Data!J183,(IF(B37=Data!B185,Data!J185,(IF(B37=Data!#REF!,Data!#REF!,(IF(B37=Data!B190,Data!J190,(IF(B37=Data!#REF!,Data!#REF!,(IF(B37=Data!#REF!,Data!#REF!,(IF(B37=Data!#REF!,Data!#REF!,Data!#REF!)))))))))))))))&amp;IF(B37=Data!B257,Data!J257,(IF(B37=Data!#REF!,Data!#REF!,(IF(B37=Data!#REF!,Data!#REF!,(IF(B37=Data!#REF!,Data!#REF!,(IF(B37=Data!#REF!,Data!#REF!,(IF(B37=Data!#REF!,Data!J997,(IF(B37=Data!#REF!,Data!#REF!,(IF(B37=Data!#REF!,Data!#REF!,Data!#REF!)))))))))))))))&amp;IF(B37=Data!#REF!,Data!#REF!,(IF(B37=Data!#REF!,Data!#REF!,(IF(B37=Data!#REF!,Data!#REF!,(IF(B37=Data!#REF!,Data!#REF!,(IF(B37=Data!#REF!,Data!#REF!,Data!#REF!)))))))))</f>
        <v>#REF!</v>
      </c>
      <c r="W37" s="596">
        <f>IF(E37="","",VLOOKUP(B37,Data!$B$5:$J$503,9,FALSE)*E37)</f>
        <v>1.484</v>
      </c>
    </row>
    <row r="38" spans="1:23" s="597" customFormat="1" ht="19.25" customHeight="1">
      <c r="A38" s="598">
        <v>21</v>
      </c>
      <c r="B38" s="599" t="s">
        <v>734</v>
      </c>
      <c r="C38" s="583" t="str">
        <f>IF(E38="","",VLOOKUP(B38,Data!$B$5:$N$503,13,FALSE))</f>
        <v>Ymh</v>
      </c>
      <c r="D38" s="584" t="str">
        <f>IF(E38="","",VLOOKUP(B38,Data!$B$5:$L$503,2,FALSE))</f>
        <v>VAC9520</v>
      </c>
      <c r="E38" s="585">
        <v>6</v>
      </c>
      <c r="F38" s="586"/>
      <c r="G38" s="587">
        <f>IF(E38="","",VLOOKUP(B38,Data!$B$5:$L$503,11,FALSE))</f>
        <v>2921.12</v>
      </c>
      <c r="H38" s="588">
        <f t="shared" si="2"/>
        <v>17526.72</v>
      </c>
      <c r="I38" s="589" t="str">
        <f>IF(E38="","",VLOOKUP(B38,Data!$B$5:$D$503,3,FALSE))</f>
        <v>C/T</v>
      </c>
      <c r="J38" s="589" t="str">
        <f>IF(E38="","",VLOOKUP(B38,Data!$B$5:$M$503,12,FALSE))</f>
        <v>Indonesia</v>
      </c>
      <c r="K38" s="590">
        <v>5114666</v>
      </c>
      <c r="L38" s="587">
        <f>IF(E38="","",VLOOKUP(B38,Data!$B$5:$E$503,4,FALSE)*E38)</f>
        <v>1524</v>
      </c>
      <c r="M38" s="587">
        <f>IF(E38="","",VLOOKUP(B38,Data!$B$5:$F$503,5,FALSE)*E38)</f>
        <v>1374</v>
      </c>
      <c r="N38" s="591" t="e">
        <f>IF(B38=Data!B182,Data!G182,(IF(B38=Data!B184,Data!G184,(IF(B38=Data!B186,Data!G186,(IF(B38=Data!#REF!,Data!#REF!,(IF(B38=Data!B191,Data!G191,(IF(B38=Data!#REF!,Data!#REF!,(IF(B38=Data!#REF!,Data!#REF!,(IF(B38=Data!#REF!,Data!#REF!,Data!#REF!)))))))))))))))&amp;IF(B38=Data!B258,Data!G258,(IF(B38=Data!#REF!,Data!#REF!,(IF(B38=Data!#REF!,Data!#REF!,(IF(B38=Data!#REF!,Data!#REF!,(IF(B38=Data!#REF!,Data!#REF!,(IF(B38=Data!#REF!,Data!G998,(IF(B38=Data!#REF!,Data!#REF!,(IF(B38=Data!#REF!,Data!#REF!,Data!#REF!)))))))))))))))&amp;IF(B38=Data!#REF!,Data!#REF!,(IF(B38=Data!#REF!,Data!#REF!,(IF(B38=Data!#REF!,Data!#REF!,(IF(B38=Data!#REF!,Data!#REF!,(IF(B38=Data!#REF!,Data!#REF!,Data!#REF!)))))))))</f>
        <v>#REF!</v>
      </c>
      <c r="O38" s="592"/>
      <c r="P38" s="593"/>
      <c r="Q38" s="594" t="e">
        <f>IF(B38=Data!B182,Data!H182,(IF(B38=Data!B184,Data!H184,(IF(B38=Data!B186,Data!H186,(IF(B38=Data!#REF!,Data!#REF!,(IF(B38=Data!B191,Data!H191,(IF(B38=Data!#REF!,Data!#REF!,(IF(B38=Data!#REF!,Data!#REF!,(IF(B38=Data!#REF!,Data!#REF!,Data!#REF!)))))))))))))))&amp;IF(B38=Data!B258,Data!H258,(IF(B38=Data!#REF!,Data!#REF!,(IF(B38=Data!#REF!,Data!#REF!,(IF(B38=Data!#REF!,Data!#REF!,(IF(B38=Data!#REF!,Data!#REF!,(IF(B38=Data!#REF!,Data!H998,(IF(B38=Data!#REF!,Data!#REF!,(IF(B38=Data!#REF!,Data!#REF!,Data!#REF!)))))))))))))))&amp;IF(B38=Data!#REF!,Data!#REF!,(IF(B38=Data!#REF!,Data!#REF!,(IF(B38=Data!#REF!,Data!#REF!,(IF(B38=Data!#REF!,Data!#REF!,(IF(B38=Data!#REF!,Data!#REF!,Data!#REF!)))))))))</f>
        <v>#REF!</v>
      </c>
      <c r="R38" s="593"/>
      <c r="S38" s="593"/>
      <c r="T38" s="594" t="e">
        <f>IF(B38=Data!B182,Data!I182,(IF(B38=Data!B184,Data!I184,(IF(B38=Data!B186,Data!I186,(IF(B38=Data!#REF!,Data!#REF!,(IF(B38=Data!B191,Data!I191,(IF(B38=Data!#REF!,Data!#REF!,(IF(B38=Data!#REF!,Data!#REF!,(IF(B38=Data!#REF!,Data!#REF!,Data!#REF!)))))))))))))))&amp;IF(B38=Data!B258,Data!I258,(IF(B38=Data!#REF!,Data!#REF!,(IF(B38=Data!#REF!,Data!#REF!,(IF(B38=Data!#REF!,Data!#REF!,(IF(B38=Data!#REF!,Data!#REF!,(IF(B38=Data!#REF!,Data!I998,(IF(B38=Data!#REF!,Data!#REF!,(IF(B38=Data!#REF!,Data!#REF!,Data!#REF!)))))))))))))))&amp;IF(B38=Data!#REF!,Data!#REF!,(IF(B38=Data!#REF!,Data!#REF!,(IF(B38=Data!#REF!,Data!#REF!,(IF(B38=Data!#REF!,Data!#REF!,(IF(B38=Data!#REF!,Data!#REF!,Data!#REF!)))))))))</f>
        <v>#REF!</v>
      </c>
      <c r="U38" s="595"/>
      <c r="V38" s="594" t="e">
        <f>IF(B38=Data!B182,Data!J182,(IF(B38=Data!B184,Data!J184,(IF(B38=Data!B186,Data!J186,(IF(B38=Data!#REF!,Data!#REF!,(IF(B38=Data!B191,Data!J191,(IF(B38=Data!#REF!,Data!#REF!,(IF(B38=Data!#REF!,Data!#REF!,(IF(B38=Data!#REF!,Data!#REF!,Data!#REF!)))))))))))))))&amp;IF(B38=Data!B258,Data!J258,(IF(B38=Data!#REF!,Data!#REF!,(IF(B38=Data!#REF!,Data!#REF!,(IF(B38=Data!#REF!,Data!#REF!,(IF(B38=Data!#REF!,Data!#REF!,(IF(B38=Data!#REF!,Data!J998,(IF(B38=Data!#REF!,Data!#REF!,(IF(B38=Data!#REF!,Data!#REF!,Data!#REF!)))))))))))))))&amp;IF(B38=Data!#REF!,Data!#REF!,(IF(B38=Data!#REF!,Data!#REF!,(IF(B38=Data!#REF!,Data!#REF!,(IF(B38=Data!#REF!,Data!#REF!,(IF(B38=Data!#REF!,Data!#REF!,Data!#REF!)))))))))</f>
        <v>#REF!</v>
      </c>
      <c r="W38" s="596">
        <f>IF(E38="","",VLOOKUP(B38,Data!$B$5:$J$503,9,FALSE)*E38)</f>
        <v>8.9039999999999999</v>
      </c>
    </row>
    <row r="39" spans="1:23" s="597" customFormat="1" ht="19.25" customHeight="1">
      <c r="A39" s="598">
        <v>22</v>
      </c>
      <c r="B39" s="599" t="s">
        <v>735</v>
      </c>
      <c r="C39" s="583" t="str">
        <f>IF(E39="","",VLOOKUP(B39,Data!$B$5:$N$503,13,FALSE))</f>
        <v>Ymh</v>
      </c>
      <c r="D39" s="584" t="str">
        <f>IF(E39="","",VLOOKUP(B39,Data!$B$5:$L$503,2,FALSE))</f>
        <v>VAD6680</v>
      </c>
      <c r="E39" s="585">
        <v>2</v>
      </c>
      <c r="F39" s="586"/>
      <c r="G39" s="587">
        <f>IF(E39="","",VLOOKUP(B39,Data!$B$5:$L$503,11,FALSE))</f>
        <v>3062.68</v>
      </c>
      <c r="H39" s="588">
        <f t="shared" si="2"/>
        <v>6125.36</v>
      </c>
      <c r="I39" s="589" t="str">
        <f>IF(E39="","",VLOOKUP(B39,Data!$B$5:$D$503,3,FALSE))</f>
        <v>C/T</v>
      </c>
      <c r="J39" s="589" t="str">
        <f>IF(E39="","",VLOOKUP(B39,Data!$B$5:$M$503,12,FALSE))</f>
        <v>Indonesia</v>
      </c>
      <c r="K39" s="590">
        <v>5114666</v>
      </c>
      <c r="L39" s="587">
        <f>IF(E39="","",VLOOKUP(B39,Data!$B$5:$E$503,4,FALSE)*E39)</f>
        <v>518</v>
      </c>
      <c r="M39" s="587">
        <f>IF(E39="","",VLOOKUP(B39,Data!$B$5:$F$503,5,FALSE)*E39)</f>
        <v>468</v>
      </c>
      <c r="N39" s="591" t="e">
        <f>IF(B39=Data!B183,Data!G183,(IF(B39=Data!B185,Data!G185,(IF(B39=Data!B187,Data!G187,(IF(B39=Data!#REF!,Data!#REF!,(IF(B39=Data!B192,Data!G192,(IF(B39=Data!#REF!,Data!#REF!,(IF(B39=Data!#REF!,Data!#REF!,(IF(B39=Data!#REF!,Data!#REF!,Data!#REF!)))))))))))))))&amp;IF(B39=Data!B259,Data!G259,(IF(B39=Data!#REF!,Data!#REF!,(IF(B39=Data!#REF!,Data!#REF!,(IF(B39=Data!#REF!,Data!#REF!,(IF(B39=Data!#REF!,Data!#REF!,(IF(B39=Data!#REF!,Data!G999,(IF(B39=Data!#REF!,Data!#REF!,(IF(B39=Data!#REF!,Data!#REF!,Data!#REF!)))))))))))))))&amp;IF(B39=Data!#REF!,Data!#REF!,(IF(B39=Data!#REF!,Data!#REF!,(IF(B39=Data!#REF!,Data!#REF!,(IF(B39=Data!#REF!,Data!#REF!,(IF(B39=Data!#REF!,Data!#REF!,Data!#REF!)))))))))</f>
        <v>#REF!</v>
      </c>
      <c r="O39" s="592"/>
      <c r="P39" s="593"/>
      <c r="Q39" s="594" t="e">
        <f>IF(B39=Data!B183,Data!H183,(IF(B39=Data!B185,Data!H185,(IF(B39=Data!B187,Data!H187,(IF(B39=Data!#REF!,Data!#REF!,(IF(B39=Data!B192,Data!H192,(IF(B39=Data!#REF!,Data!#REF!,(IF(B39=Data!#REF!,Data!#REF!,(IF(B39=Data!#REF!,Data!#REF!,Data!#REF!)))))))))))))))&amp;IF(B39=Data!B259,Data!H259,(IF(B39=Data!#REF!,Data!#REF!,(IF(B39=Data!#REF!,Data!#REF!,(IF(B39=Data!#REF!,Data!#REF!,(IF(B39=Data!#REF!,Data!#REF!,(IF(B39=Data!#REF!,Data!H999,(IF(B39=Data!#REF!,Data!#REF!,(IF(B39=Data!#REF!,Data!#REF!,Data!#REF!)))))))))))))))&amp;IF(B39=Data!#REF!,Data!#REF!,(IF(B39=Data!#REF!,Data!#REF!,(IF(B39=Data!#REF!,Data!#REF!,(IF(B39=Data!#REF!,Data!#REF!,(IF(B39=Data!#REF!,Data!#REF!,Data!#REF!)))))))))</f>
        <v>#REF!</v>
      </c>
      <c r="R39" s="593"/>
      <c r="S39" s="593"/>
      <c r="T39" s="594" t="e">
        <f>IF(B39=Data!B183,Data!I183,(IF(B39=Data!B185,Data!I185,(IF(B39=Data!B187,Data!I187,(IF(B39=Data!#REF!,Data!#REF!,(IF(B39=Data!B192,Data!I192,(IF(B39=Data!#REF!,Data!#REF!,(IF(B39=Data!#REF!,Data!#REF!,(IF(B39=Data!#REF!,Data!#REF!,Data!#REF!)))))))))))))))&amp;IF(B39=Data!B259,Data!I259,(IF(B39=Data!#REF!,Data!#REF!,(IF(B39=Data!#REF!,Data!#REF!,(IF(B39=Data!#REF!,Data!#REF!,(IF(B39=Data!#REF!,Data!#REF!,(IF(B39=Data!#REF!,Data!I999,(IF(B39=Data!#REF!,Data!#REF!,(IF(B39=Data!#REF!,Data!#REF!,Data!#REF!)))))))))))))))&amp;IF(B39=Data!#REF!,Data!#REF!,(IF(B39=Data!#REF!,Data!#REF!,(IF(B39=Data!#REF!,Data!#REF!,(IF(B39=Data!#REF!,Data!#REF!,(IF(B39=Data!#REF!,Data!#REF!,Data!#REF!)))))))))</f>
        <v>#REF!</v>
      </c>
      <c r="U39" s="595"/>
      <c r="V39" s="594" t="e">
        <f>IF(B39=Data!B183,Data!J183,(IF(B39=Data!B185,Data!J185,(IF(B39=Data!B187,Data!J187,(IF(B39=Data!#REF!,Data!#REF!,(IF(B39=Data!B192,Data!J192,(IF(B39=Data!#REF!,Data!#REF!,(IF(B39=Data!#REF!,Data!#REF!,(IF(B39=Data!#REF!,Data!#REF!,Data!#REF!)))))))))))))))&amp;IF(B39=Data!B259,Data!J259,(IF(B39=Data!#REF!,Data!#REF!,(IF(B39=Data!#REF!,Data!#REF!,(IF(B39=Data!#REF!,Data!#REF!,(IF(B39=Data!#REF!,Data!#REF!,(IF(B39=Data!#REF!,Data!J999,(IF(B39=Data!#REF!,Data!#REF!,(IF(B39=Data!#REF!,Data!#REF!,Data!#REF!)))))))))))))))&amp;IF(B39=Data!#REF!,Data!#REF!,(IF(B39=Data!#REF!,Data!#REF!,(IF(B39=Data!#REF!,Data!#REF!,(IF(B39=Data!#REF!,Data!#REF!,(IF(B39=Data!#REF!,Data!#REF!,Data!#REF!)))))))))</f>
        <v>#REF!</v>
      </c>
      <c r="W39" s="596">
        <f>IF(E39="","",VLOOKUP(B39,Data!$B$5:$J$503,9,FALSE)*E39)</f>
        <v>2.968</v>
      </c>
    </row>
    <row r="40" spans="1:23" s="597" customFormat="1" ht="19.25" customHeight="1">
      <c r="A40" s="598">
        <v>23</v>
      </c>
      <c r="B40" s="599" t="s">
        <v>317</v>
      </c>
      <c r="C40" s="583" t="str">
        <f>IF(E40="","",VLOOKUP(B40,Data!$B$5:$N$503,13,FALSE))</f>
        <v>Ymh</v>
      </c>
      <c r="D40" s="584" t="str">
        <f>IF(E40="","",VLOOKUP(B40,Data!$B$5:$L$503,2,FALSE))</f>
        <v>WZ31820</v>
      </c>
      <c r="E40" s="585">
        <v>1</v>
      </c>
      <c r="F40" s="586"/>
      <c r="G40" s="587">
        <f>IF(E40="","",VLOOKUP(B40,Data!$B$5:$L$503,11,FALSE))</f>
        <v>2560.27</v>
      </c>
      <c r="H40" s="588">
        <f t="shared" si="2"/>
        <v>2560.27</v>
      </c>
      <c r="I40" s="589" t="str">
        <f>IF(E40="","",VLOOKUP(B40,Data!$B$5:$D$503,3,FALSE))</f>
        <v>C/T</v>
      </c>
      <c r="J40" s="589" t="str">
        <f>IF(E40="","",VLOOKUP(B40,Data!$B$5:$M$503,12,FALSE))</f>
        <v>Indonesia</v>
      </c>
      <c r="K40" s="590">
        <v>5114666</v>
      </c>
      <c r="L40" s="587">
        <f>IF(E40="","",VLOOKUP(B40,Data!$B$5:$E$503,4,FALSE)*E40)</f>
        <v>254</v>
      </c>
      <c r="M40" s="587">
        <f>IF(E40="","",VLOOKUP(B40,Data!$B$5:$F$503,5,FALSE)*E40)</f>
        <v>229</v>
      </c>
      <c r="N40" s="591" t="e">
        <f>IF(B40=Data!B185,Data!G185,(IF(B40=Data!B187,Data!G187,(IF(B40=Data!B189,Data!G189,(IF(B40=Data!#REF!,Data!#REF!,(IF(B40=Data!B194,Data!G194,(IF(B40=Data!#REF!,Data!#REF!,(IF(B40=Data!#REF!,Data!#REF!,(IF(B40=Data!#REF!,Data!#REF!,Data!#REF!)))))))))))))))&amp;IF(B40=Data!B261,Data!G261,(IF(B40=Data!#REF!,Data!#REF!,(IF(B40=Data!#REF!,Data!#REF!,(IF(B40=Data!#REF!,Data!#REF!,(IF(B40=Data!#REF!,Data!#REF!,(IF(B40=Data!#REF!,Data!G1001,(IF(B40=Data!#REF!,Data!#REF!,(IF(B40=Data!#REF!,Data!#REF!,Data!#REF!)))))))))))))))&amp;IF(B40=Data!#REF!,Data!#REF!,(IF(B40=Data!#REF!,Data!#REF!,(IF(B40=Data!#REF!,Data!#REF!,(IF(B40=Data!#REF!,Data!#REF!,(IF(B40=Data!#REF!,Data!#REF!,Data!#REF!)))))))))</f>
        <v>#REF!</v>
      </c>
      <c r="O40" s="592"/>
      <c r="P40" s="593"/>
      <c r="Q40" s="594" t="e">
        <f>IF(B40=Data!B185,Data!H185,(IF(B40=Data!B187,Data!H187,(IF(B40=Data!B189,Data!H189,(IF(B40=Data!#REF!,Data!#REF!,(IF(B40=Data!B194,Data!H194,(IF(B40=Data!#REF!,Data!#REF!,(IF(B40=Data!#REF!,Data!#REF!,(IF(B40=Data!#REF!,Data!#REF!,Data!#REF!)))))))))))))))&amp;IF(B40=Data!B261,Data!H261,(IF(B40=Data!#REF!,Data!#REF!,(IF(B40=Data!#REF!,Data!#REF!,(IF(B40=Data!#REF!,Data!#REF!,(IF(B40=Data!#REF!,Data!#REF!,(IF(B40=Data!#REF!,Data!H1001,(IF(B40=Data!#REF!,Data!#REF!,(IF(B40=Data!#REF!,Data!#REF!,Data!#REF!)))))))))))))))&amp;IF(B40=Data!#REF!,Data!#REF!,(IF(B40=Data!#REF!,Data!#REF!,(IF(B40=Data!#REF!,Data!#REF!,(IF(B40=Data!#REF!,Data!#REF!,(IF(B40=Data!#REF!,Data!#REF!,Data!#REF!)))))))))</f>
        <v>#REF!</v>
      </c>
      <c r="R40" s="593"/>
      <c r="S40" s="593"/>
      <c r="T40" s="594" t="e">
        <f>IF(B40=Data!B185,Data!I185,(IF(B40=Data!B187,Data!I187,(IF(B40=Data!B189,Data!I189,(IF(B40=Data!#REF!,Data!#REF!,(IF(B40=Data!B194,Data!I194,(IF(B40=Data!#REF!,Data!#REF!,(IF(B40=Data!#REF!,Data!#REF!,(IF(B40=Data!#REF!,Data!#REF!,Data!#REF!)))))))))))))))&amp;IF(B40=Data!B261,Data!I261,(IF(B40=Data!#REF!,Data!#REF!,(IF(B40=Data!#REF!,Data!#REF!,(IF(B40=Data!#REF!,Data!#REF!,(IF(B40=Data!#REF!,Data!#REF!,(IF(B40=Data!#REF!,Data!I1001,(IF(B40=Data!#REF!,Data!#REF!,(IF(B40=Data!#REF!,Data!#REF!,Data!#REF!)))))))))))))))&amp;IF(B40=Data!#REF!,Data!#REF!,(IF(B40=Data!#REF!,Data!#REF!,(IF(B40=Data!#REF!,Data!#REF!,(IF(B40=Data!#REF!,Data!#REF!,(IF(B40=Data!#REF!,Data!#REF!,Data!#REF!)))))))))</f>
        <v>#REF!</v>
      </c>
      <c r="U40" s="595"/>
      <c r="V40" s="594" t="e">
        <f>IF(B40=Data!B185,Data!J185,(IF(B40=Data!B187,Data!J187,(IF(B40=Data!B189,Data!J189,(IF(B40=Data!#REF!,Data!#REF!,(IF(B40=Data!B194,Data!J194,(IF(B40=Data!#REF!,Data!#REF!,(IF(B40=Data!#REF!,Data!#REF!,(IF(B40=Data!#REF!,Data!#REF!,Data!#REF!)))))))))))))))&amp;IF(B40=Data!B261,Data!J261,(IF(B40=Data!#REF!,Data!#REF!,(IF(B40=Data!#REF!,Data!#REF!,(IF(B40=Data!#REF!,Data!#REF!,(IF(B40=Data!#REF!,Data!#REF!,(IF(B40=Data!#REF!,Data!J1001,(IF(B40=Data!#REF!,Data!#REF!,(IF(B40=Data!#REF!,Data!#REF!,Data!#REF!)))))))))))))))&amp;IF(B40=Data!#REF!,Data!#REF!,(IF(B40=Data!#REF!,Data!#REF!,(IF(B40=Data!#REF!,Data!#REF!,(IF(B40=Data!#REF!,Data!#REF!,(IF(B40=Data!#REF!,Data!#REF!,Data!#REF!)))))))))</f>
        <v>#REF!</v>
      </c>
      <c r="W40" s="596">
        <f>IF(E40="","",VLOOKUP(B40,Data!$B$5:$J$503,9,FALSE)*E40)</f>
        <v>1.484</v>
      </c>
    </row>
    <row r="41" spans="1:23" s="597" customFormat="1" ht="19.25" customHeight="1">
      <c r="A41" s="598">
        <v>24</v>
      </c>
      <c r="B41" s="599" t="s">
        <v>780</v>
      </c>
      <c r="C41" s="583" t="str">
        <f>IF(E41="","",VLOOKUP(B41,Data!$B$5:$N$503,13,FALSE))</f>
        <v>Ymh</v>
      </c>
      <c r="D41" s="584" t="str">
        <f>IF(E41="","",VLOOKUP(B41,Data!$B$5:$L$503,2,FALSE))</f>
        <v>VAW6980</v>
      </c>
      <c r="E41" s="585">
        <v>4</v>
      </c>
      <c r="F41" s="586"/>
      <c r="G41" s="587">
        <f>IF(E41="","",VLOOKUP(B41,Data!$B$5:$L$503,11,FALSE))</f>
        <v>2969.83</v>
      </c>
      <c r="H41" s="588">
        <f t="shared" si="2"/>
        <v>11879.32</v>
      </c>
      <c r="I41" s="589" t="str">
        <f>IF(E41="","",VLOOKUP(B41,Data!$B$5:$D$503,3,FALSE))</f>
        <v>C/T</v>
      </c>
      <c r="J41" s="589" t="str">
        <f>IF(E41="","",VLOOKUP(B41,Data!$B$5:$M$503,12,FALSE))</f>
        <v>Indonesia</v>
      </c>
      <c r="K41" s="590">
        <v>5114666</v>
      </c>
      <c r="L41" s="587">
        <f>IF(E41="","",VLOOKUP(B41,Data!$B$5:$E$503,4,FALSE)*E41)</f>
        <v>1036</v>
      </c>
      <c r="M41" s="587">
        <f>IF(E41="","",VLOOKUP(B41,Data!$B$5:$F$503,5,FALSE)*E41)</f>
        <v>936</v>
      </c>
      <c r="N41" s="591" t="e">
        <f>IF(B41=Data!B186,Data!G186,(IF(B41=Data!B188,Data!G188,(IF(B41=Data!B190,Data!G190,(IF(B41=Data!#REF!,Data!#REF!,(IF(B41=Data!B195,Data!G195,(IF(B41=Data!#REF!,Data!#REF!,(IF(B41=Data!#REF!,Data!#REF!,(IF(B41=Data!#REF!,Data!#REF!,Data!#REF!)))))))))))))))&amp;IF(B41=Data!B262,Data!G262,(IF(B41=Data!#REF!,Data!#REF!,(IF(B41=Data!#REF!,Data!#REF!,(IF(B41=Data!#REF!,Data!#REF!,(IF(B41=Data!#REF!,Data!#REF!,(IF(B41=Data!#REF!,Data!G1002,(IF(B41=Data!#REF!,Data!#REF!,(IF(B41=Data!#REF!,Data!#REF!,Data!#REF!)))))))))))))))&amp;IF(B41=Data!#REF!,Data!#REF!,(IF(B41=Data!#REF!,Data!#REF!,(IF(B41=Data!#REF!,Data!#REF!,(IF(B41=Data!#REF!,Data!#REF!,(IF(B41=Data!#REF!,Data!#REF!,Data!#REF!)))))))))</f>
        <v>#REF!</v>
      </c>
      <c r="O41" s="592"/>
      <c r="P41" s="593"/>
      <c r="Q41" s="594" t="e">
        <f>IF(B41=Data!B186,Data!H186,(IF(B41=Data!B188,Data!H188,(IF(B41=Data!B190,Data!H190,(IF(B41=Data!#REF!,Data!#REF!,(IF(B41=Data!B195,Data!H195,(IF(B41=Data!#REF!,Data!#REF!,(IF(B41=Data!#REF!,Data!#REF!,(IF(B41=Data!#REF!,Data!#REF!,Data!#REF!)))))))))))))))&amp;IF(B41=Data!B262,Data!H262,(IF(B41=Data!#REF!,Data!#REF!,(IF(B41=Data!#REF!,Data!#REF!,(IF(B41=Data!#REF!,Data!#REF!,(IF(B41=Data!#REF!,Data!#REF!,(IF(B41=Data!#REF!,Data!H1002,(IF(B41=Data!#REF!,Data!#REF!,(IF(B41=Data!#REF!,Data!#REF!,Data!#REF!)))))))))))))))&amp;IF(B41=Data!#REF!,Data!#REF!,(IF(B41=Data!#REF!,Data!#REF!,(IF(B41=Data!#REF!,Data!#REF!,(IF(B41=Data!#REF!,Data!#REF!,(IF(B41=Data!#REF!,Data!#REF!,Data!#REF!)))))))))</f>
        <v>#REF!</v>
      </c>
      <c r="R41" s="593"/>
      <c r="S41" s="593"/>
      <c r="T41" s="594" t="e">
        <f>IF(B41=Data!B186,Data!I186,(IF(B41=Data!B188,Data!I188,(IF(B41=Data!B190,Data!I190,(IF(B41=Data!#REF!,Data!#REF!,(IF(B41=Data!B195,Data!I195,(IF(B41=Data!#REF!,Data!#REF!,(IF(B41=Data!#REF!,Data!#REF!,(IF(B41=Data!#REF!,Data!#REF!,Data!#REF!)))))))))))))))&amp;IF(B41=Data!B262,Data!I262,(IF(B41=Data!#REF!,Data!#REF!,(IF(B41=Data!#REF!,Data!#REF!,(IF(B41=Data!#REF!,Data!#REF!,(IF(B41=Data!#REF!,Data!#REF!,(IF(B41=Data!#REF!,Data!I1002,(IF(B41=Data!#REF!,Data!#REF!,(IF(B41=Data!#REF!,Data!#REF!,Data!#REF!)))))))))))))))&amp;IF(B41=Data!#REF!,Data!#REF!,(IF(B41=Data!#REF!,Data!#REF!,(IF(B41=Data!#REF!,Data!#REF!,(IF(B41=Data!#REF!,Data!#REF!,(IF(B41=Data!#REF!,Data!#REF!,Data!#REF!)))))))))</f>
        <v>#REF!</v>
      </c>
      <c r="U41" s="595"/>
      <c r="V41" s="594" t="e">
        <f>IF(B41=Data!B186,Data!J186,(IF(B41=Data!B188,Data!J188,(IF(B41=Data!B190,Data!J190,(IF(B41=Data!#REF!,Data!#REF!,(IF(B41=Data!B195,Data!J195,(IF(B41=Data!#REF!,Data!#REF!,(IF(B41=Data!#REF!,Data!#REF!,(IF(B41=Data!#REF!,Data!#REF!,Data!#REF!)))))))))))))))&amp;IF(B41=Data!B262,Data!J262,(IF(B41=Data!#REF!,Data!#REF!,(IF(B41=Data!#REF!,Data!#REF!,(IF(B41=Data!#REF!,Data!#REF!,(IF(B41=Data!#REF!,Data!#REF!,(IF(B41=Data!#REF!,Data!J1002,(IF(B41=Data!#REF!,Data!#REF!,(IF(B41=Data!#REF!,Data!#REF!,Data!#REF!)))))))))))))))&amp;IF(B41=Data!#REF!,Data!#REF!,(IF(B41=Data!#REF!,Data!#REF!,(IF(B41=Data!#REF!,Data!#REF!,(IF(B41=Data!#REF!,Data!#REF!,(IF(B41=Data!#REF!,Data!#REF!,Data!#REF!)))))))))</f>
        <v>#REF!</v>
      </c>
      <c r="W41" s="596">
        <f>IF(E41="","",VLOOKUP(B41,Data!$B$5:$J$503,9,FALSE)*E41)</f>
        <v>5.9359999999999999</v>
      </c>
    </row>
    <row r="42" spans="1:23" s="597" customFormat="1" ht="19" customHeight="1">
      <c r="A42" s="581"/>
      <c r="B42" s="582" t="s">
        <v>980</v>
      </c>
      <c r="C42" s="583" t="str">
        <f>IF(E42="","",VLOOKUP(B42,Data!$B$5:$N$503,13,FALSE))</f>
        <v/>
      </c>
      <c r="D42" s="584" t="str">
        <f>IF(E42="","",VLOOKUP(B42,Data!$B$5:$L$503,2,FALSE))</f>
        <v/>
      </c>
      <c r="E42" s="585"/>
      <c r="F42" s="586"/>
      <c r="G42" s="587" t="str">
        <f>IF(E42="","",VLOOKUP(B42,Data!$B$5:$L$503,11,FALSE))</f>
        <v/>
      </c>
      <c r="H42" s="588" t="str">
        <f t="shared" si="1"/>
        <v>-</v>
      </c>
      <c r="I42" s="589" t="str">
        <f>IF(E42="","",VLOOKUP(B42,Data!$B$5:$D$503,3,FALSE))</f>
        <v/>
      </c>
      <c r="J42" s="589" t="str">
        <f>IF(E42="","",VLOOKUP(B42,Data!$B$5:$M$503,12,FALSE))</f>
        <v/>
      </c>
      <c r="K42" s="590"/>
      <c r="L42" s="587" t="str">
        <f>IF(E42="","",VLOOKUP(B42,Data!$B$5:$E$503,4,FALSE)*E42)</f>
        <v/>
      </c>
      <c r="M42" s="587" t="str">
        <f>IF(E42="","",VLOOKUP(B42,Data!$B$5:$F$503,5,FALSE)*E42)</f>
        <v/>
      </c>
      <c r="N42" s="591" t="e">
        <f>IF(B42=Data!B244,Data!G244,(IF(B42=Data!B246,Data!G246,(IF(B42=Data!B248,Data!G248,(IF(B42=Data!#REF!,Data!#REF!,(IF(B42=Data!B253,Data!G253,(IF(B42=Data!#REF!,Data!#REF!,(IF(B42=Data!#REF!,Data!#REF!,(IF(B42=Data!#REF!,Data!#REF!,Data!#REF!)))))))))))))))&amp;IF(B42=Data!B320,Data!G320,(IF(B42=Data!#REF!,Data!#REF!,(IF(B42=Data!#REF!,Data!#REF!,(IF(B42=Data!#REF!,Data!#REF!,(IF(B42=Data!#REF!,Data!#REF!,(IF(B42=Data!#REF!,Data!G1060,(IF(B42=Data!#REF!,Data!#REF!,(IF(B42=Data!#REF!,Data!#REF!,Data!#REF!)))))))))))))))&amp;IF(B42=Data!#REF!,Data!#REF!,(IF(B42=Data!#REF!,Data!#REF!,(IF(B42=Data!#REF!,Data!#REF!,(IF(B42=Data!#REF!,Data!#REF!,(IF(B42=Data!#REF!,Data!#REF!,Data!#REF!)))))))))</f>
        <v>#REF!</v>
      </c>
      <c r="O42" s="592"/>
      <c r="P42" s="593"/>
      <c r="Q42" s="594" t="e">
        <f>IF(B42=Data!B244,Data!H244,(IF(B42=Data!B246,Data!H246,(IF(B42=Data!B248,Data!H248,(IF(B42=Data!#REF!,Data!#REF!,(IF(B42=Data!B253,Data!H253,(IF(B42=Data!#REF!,Data!#REF!,(IF(B42=Data!#REF!,Data!#REF!,(IF(B42=Data!#REF!,Data!#REF!,Data!#REF!)))))))))))))))&amp;IF(B42=Data!B320,Data!H320,(IF(B42=Data!#REF!,Data!#REF!,(IF(B42=Data!#REF!,Data!#REF!,(IF(B42=Data!#REF!,Data!#REF!,(IF(B42=Data!#REF!,Data!#REF!,(IF(B42=Data!#REF!,Data!H1060,(IF(B42=Data!#REF!,Data!#REF!,(IF(B42=Data!#REF!,Data!#REF!,Data!#REF!)))))))))))))))&amp;IF(B42=Data!#REF!,Data!#REF!,(IF(B42=Data!#REF!,Data!#REF!,(IF(B42=Data!#REF!,Data!#REF!,(IF(B42=Data!#REF!,Data!#REF!,(IF(B42=Data!#REF!,Data!#REF!,Data!#REF!)))))))))</f>
        <v>#REF!</v>
      </c>
      <c r="R42" s="593"/>
      <c r="S42" s="593"/>
      <c r="T42" s="594" t="e">
        <f>IF(B42=Data!B244,Data!I244,(IF(B42=Data!B246,Data!I246,(IF(B42=Data!B248,Data!I248,(IF(B42=Data!#REF!,Data!#REF!,(IF(B42=Data!B253,Data!I253,(IF(B42=Data!#REF!,Data!#REF!,(IF(B42=Data!#REF!,Data!#REF!,(IF(B42=Data!#REF!,Data!#REF!,Data!#REF!)))))))))))))))&amp;IF(B42=Data!B320,Data!I320,(IF(B42=Data!#REF!,Data!#REF!,(IF(B42=Data!#REF!,Data!#REF!,(IF(B42=Data!#REF!,Data!#REF!,(IF(B42=Data!#REF!,Data!#REF!,(IF(B42=Data!#REF!,Data!I1060,(IF(B42=Data!#REF!,Data!#REF!,(IF(B42=Data!#REF!,Data!#REF!,Data!#REF!)))))))))))))))&amp;IF(B42=Data!#REF!,Data!#REF!,(IF(B42=Data!#REF!,Data!#REF!,(IF(B42=Data!#REF!,Data!#REF!,(IF(B42=Data!#REF!,Data!#REF!,(IF(B42=Data!#REF!,Data!#REF!,Data!#REF!)))))))))</f>
        <v>#REF!</v>
      </c>
      <c r="U42" s="595"/>
      <c r="V42" s="594" t="e">
        <f>IF(B42=Data!B244,Data!J244,(IF(B42=Data!B246,Data!J246,(IF(B42=Data!B248,Data!J248,(IF(B42=Data!#REF!,Data!#REF!,(IF(B42=Data!B253,Data!J253,(IF(B42=Data!#REF!,Data!#REF!,(IF(B42=Data!#REF!,Data!#REF!,(IF(B42=Data!#REF!,Data!#REF!,Data!#REF!)))))))))))))))&amp;IF(B42=Data!B320,Data!J320,(IF(B42=Data!#REF!,Data!#REF!,(IF(B42=Data!#REF!,Data!#REF!,(IF(B42=Data!#REF!,Data!#REF!,(IF(B42=Data!#REF!,Data!#REF!,(IF(B42=Data!#REF!,Data!J1060,(IF(B42=Data!#REF!,Data!#REF!,(IF(B42=Data!#REF!,Data!#REF!,Data!#REF!)))))))))))))))&amp;IF(B42=Data!#REF!,Data!#REF!,(IF(B42=Data!#REF!,Data!#REF!,(IF(B42=Data!#REF!,Data!#REF!,(IF(B42=Data!#REF!,Data!#REF!,(IF(B42=Data!#REF!,Data!#REF!,Data!#REF!)))))))))</f>
        <v>#REF!</v>
      </c>
      <c r="W42" s="596" t="str">
        <f>IF(E42="","",VLOOKUP(B42,Data!$B$5:$J$503,9,FALSE)*E42)</f>
        <v/>
      </c>
    </row>
    <row r="43" spans="1:23" s="597" customFormat="1" ht="19.25" customHeight="1">
      <c r="A43" s="598">
        <v>25</v>
      </c>
      <c r="B43" s="599" t="s">
        <v>223</v>
      </c>
      <c r="C43" s="583" t="str">
        <f>IF(E43="","",VLOOKUP(B43,Data!$B$5:$N$503,13,FALSE))</f>
        <v>Ymh</v>
      </c>
      <c r="D43" s="584" t="str">
        <f>IF(E43="","",VLOOKUP(B43,Data!$B$5:$L$503,2,FALSE))</f>
        <v>AAE6337</v>
      </c>
      <c r="E43" s="585">
        <v>10</v>
      </c>
      <c r="F43" s="586"/>
      <c r="G43" s="587">
        <f>IF(E43="","",VLOOKUP(B43,Data!$B$5:$L$503,11,FALSE))</f>
        <v>1646.63</v>
      </c>
      <c r="H43" s="588">
        <f t="shared" si="1"/>
        <v>16466.300000000003</v>
      </c>
      <c r="I43" s="589" t="str">
        <f>IF(E43="","",VLOOKUP(B43,Data!$B$5:$D$503,3,FALSE))</f>
        <v>C/T</v>
      </c>
      <c r="J43" s="589" t="str">
        <f>IF(E43="","",VLOOKUP(B43,Data!$B$5:$M$503,12,FALSE))</f>
        <v>Indonesia</v>
      </c>
      <c r="K43" s="590">
        <v>5117382</v>
      </c>
      <c r="L43" s="587">
        <f>IF(E43="","",VLOOKUP(B43,Data!$B$5:$E$503,4,FALSE)*E43)</f>
        <v>1940</v>
      </c>
      <c r="M43" s="587">
        <f>IF(E43="","",VLOOKUP(B43,Data!$B$5:$F$503,5,FALSE)*E43)</f>
        <v>1740</v>
      </c>
      <c r="N43" s="591" t="e">
        <f>IF(B43=Data!B197,Data!G197,(IF(B43=Data!B199,Data!G199,(IF(B43=Data!B201,Data!G201,(IF(B43=Data!#REF!,Data!#REF!,(IF(B43=Data!B206,Data!G206,(IF(B43=Data!#REF!,Data!#REF!,(IF(B43=Data!#REF!,Data!#REF!,(IF(B43=Data!#REF!,Data!#REF!,Data!#REF!)))))))))))))))&amp;IF(B43=Data!B273,Data!G273,(IF(B43=Data!#REF!,Data!#REF!,(IF(B43=Data!#REF!,Data!#REF!,(IF(B43=Data!#REF!,Data!#REF!,(IF(B43=Data!#REF!,Data!#REF!,(IF(B43=Data!#REF!,Data!G1013,(IF(B43=Data!#REF!,Data!#REF!,(IF(B43=Data!#REF!,Data!#REF!,Data!#REF!)))))))))))))))&amp;IF(B43=Data!#REF!,Data!#REF!,(IF(B43=Data!#REF!,Data!#REF!,(IF(B43=Data!#REF!,Data!#REF!,(IF(B43=Data!#REF!,Data!#REF!,(IF(B43=Data!#REF!,Data!#REF!,Data!#REF!)))))))))</f>
        <v>#REF!</v>
      </c>
      <c r="O43" s="592"/>
      <c r="P43" s="593"/>
      <c r="Q43" s="594" t="e">
        <f>IF(B43=Data!B197,Data!H197,(IF(B43=Data!B199,Data!H199,(IF(B43=Data!B201,Data!H201,(IF(B43=Data!#REF!,Data!#REF!,(IF(B43=Data!B206,Data!H206,(IF(B43=Data!#REF!,Data!#REF!,(IF(B43=Data!#REF!,Data!#REF!,(IF(B43=Data!#REF!,Data!#REF!,Data!#REF!)))))))))))))))&amp;IF(B43=Data!B273,Data!H273,(IF(B43=Data!#REF!,Data!#REF!,(IF(B43=Data!#REF!,Data!#REF!,(IF(B43=Data!#REF!,Data!#REF!,(IF(B43=Data!#REF!,Data!#REF!,(IF(B43=Data!#REF!,Data!H1013,(IF(B43=Data!#REF!,Data!#REF!,(IF(B43=Data!#REF!,Data!#REF!,Data!#REF!)))))))))))))))&amp;IF(B43=Data!#REF!,Data!#REF!,(IF(B43=Data!#REF!,Data!#REF!,(IF(B43=Data!#REF!,Data!#REF!,(IF(B43=Data!#REF!,Data!#REF!,(IF(B43=Data!#REF!,Data!#REF!,Data!#REF!)))))))))</f>
        <v>#REF!</v>
      </c>
      <c r="R43" s="593"/>
      <c r="S43" s="593"/>
      <c r="T43" s="594" t="e">
        <f>IF(B43=Data!B197,Data!I197,(IF(B43=Data!B199,Data!I199,(IF(B43=Data!B201,Data!I201,(IF(B43=Data!#REF!,Data!#REF!,(IF(B43=Data!B206,Data!I206,(IF(B43=Data!#REF!,Data!#REF!,(IF(B43=Data!#REF!,Data!#REF!,(IF(B43=Data!#REF!,Data!#REF!,Data!#REF!)))))))))))))))&amp;IF(B43=Data!B273,Data!I273,(IF(B43=Data!#REF!,Data!#REF!,(IF(B43=Data!#REF!,Data!#REF!,(IF(B43=Data!#REF!,Data!#REF!,(IF(B43=Data!#REF!,Data!#REF!,(IF(B43=Data!#REF!,Data!I1013,(IF(B43=Data!#REF!,Data!#REF!,(IF(B43=Data!#REF!,Data!#REF!,Data!#REF!)))))))))))))))&amp;IF(B43=Data!#REF!,Data!#REF!,(IF(B43=Data!#REF!,Data!#REF!,(IF(B43=Data!#REF!,Data!#REF!,(IF(B43=Data!#REF!,Data!#REF!,(IF(B43=Data!#REF!,Data!#REF!,Data!#REF!)))))))))</f>
        <v>#REF!</v>
      </c>
      <c r="U43" s="595"/>
      <c r="V43" s="594" t="e">
        <f>IF(B43=Data!B197,Data!J197,(IF(B43=Data!B199,Data!J199,(IF(B43=Data!B201,Data!J201,(IF(B43=Data!#REF!,Data!#REF!,(IF(B43=Data!B206,Data!J206,(IF(B43=Data!#REF!,Data!#REF!,(IF(B43=Data!#REF!,Data!#REF!,(IF(B43=Data!#REF!,Data!#REF!,Data!#REF!)))))))))))))))&amp;IF(B43=Data!B273,Data!J273,(IF(B43=Data!#REF!,Data!#REF!,(IF(B43=Data!#REF!,Data!#REF!,(IF(B43=Data!#REF!,Data!#REF!,(IF(B43=Data!#REF!,Data!#REF!,(IF(B43=Data!#REF!,Data!J1013,(IF(B43=Data!#REF!,Data!#REF!,(IF(B43=Data!#REF!,Data!#REF!,Data!#REF!)))))))))))))))&amp;IF(B43=Data!#REF!,Data!#REF!,(IF(B43=Data!#REF!,Data!#REF!,(IF(B43=Data!#REF!,Data!#REF!,(IF(B43=Data!#REF!,Data!#REF!,(IF(B43=Data!#REF!,Data!#REF!,Data!#REF!)))))))))</f>
        <v>#REF!</v>
      </c>
      <c r="W43" s="596">
        <f>IF(E43="","",VLOOKUP(B43,Data!$B$5:$J$503,9,FALSE)*E43)</f>
        <v>11.29</v>
      </c>
    </row>
    <row r="44" spans="1:23" s="597" customFormat="1" ht="19.25" customHeight="1">
      <c r="A44" s="598"/>
      <c r="B44" s="599"/>
      <c r="C44" s="583" t="str">
        <f>IF(E44="","",VLOOKUP(B44,Data!$B$5:$N$503,13,FALSE))</f>
        <v/>
      </c>
      <c r="D44" s="584" t="str">
        <f>IF(E44="","",VLOOKUP(B44,Data!$B$5:$L$503,2,FALSE))</f>
        <v/>
      </c>
      <c r="E44" s="585"/>
      <c r="F44" s="586"/>
      <c r="G44" s="587" t="str">
        <f>IF(E44="","",VLOOKUP(B44,Data!$B$5:$L$503,11,FALSE))</f>
        <v/>
      </c>
      <c r="H44" s="588" t="str">
        <f t="shared" si="1"/>
        <v>-</v>
      </c>
      <c r="I44" s="589" t="str">
        <f>IF(E44="","",VLOOKUP(B44,Data!$B$5:$D$503,3,FALSE))</f>
        <v/>
      </c>
      <c r="J44" s="589" t="str">
        <f>IF(E44="","",VLOOKUP(B44,Data!$B$5:$M$503,12,FALSE))</f>
        <v/>
      </c>
      <c r="K44" s="590"/>
      <c r="L44" s="587" t="str">
        <f>IF(E44="","",VLOOKUP(B44,Data!$B$5:$E$503,4,FALSE)*E44)</f>
        <v/>
      </c>
      <c r="M44" s="587" t="str">
        <f>IF(E44="","",VLOOKUP(B44,Data!$B$5:$F$503,5,FALSE)*E44)</f>
        <v/>
      </c>
      <c r="N44" s="591" t="e">
        <f>IF(B44=Data!B200,Data!G200,(IF(B44=Data!B202,Data!G202,(IF(B44=Data!B204,Data!G204,(IF(B44=Data!#REF!,Data!#REF!,(IF(B44=Data!B209,Data!G209,(IF(B44=Data!#REF!,Data!#REF!,(IF(B44=Data!#REF!,Data!#REF!,(IF(B44=Data!#REF!,Data!#REF!,Data!#REF!)))))))))))))))&amp;IF(B44=Data!B276,Data!G276,(IF(B44=Data!#REF!,Data!#REF!,(IF(B44=Data!#REF!,Data!#REF!,(IF(B44=Data!#REF!,Data!#REF!,(IF(B44=Data!#REF!,Data!#REF!,(IF(B44=Data!#REF!,Data!G1016,(IF(B44=Data!#REF!,Data!#REF!,(IF(B44=Data!#REF!,Data!#REF!,Data!#REF!)))))))))))))))&amp;IF(B44=Data!#REF!,Data!#REF!,(IF(B44=Data!#REF!,Data!#REF!,(IF(B44=Data!#REF!,Data!#REF!,(IF(B44=Data!#REF!,Data!#REF!,(IF(B44=Data!#REF!,Data!#REF!,Data!#REF!)))))))))</f>
        <v>#REF!</v>
      </c>
      <c r="O44" s="592"/>
      <c r="P44" s="593"/>
      <c r="Q44" s="594" t="e">
        <f>IF(B44=Data!B200,Data!H200,(IF(B44=Data!B202,Data!H202,(IF(B44=Data!B204,Data!H204,(IF(B44=Data!#REF!,Data!#REF!,(IF(B44=Data!B209,Data!H209,(IF(B44=Data!#REF!,Data!#REF!,(IF(B44=Data!#REF!,Data!#REF!,(IF(B44=Data!#REF!,Data!#REF!,Data!#REF!)))))))))))))))&amp;IF(B44=Data!B276,Data!H276,(IF(B44=Data!#REF!,Data!#REF!,(IF(B44=Data!#REF!,Data!#REF!,(IF(B44=Data!#REF!,Data!#REF!,(IF(B44=Data!#REF!,Data!#REF!,(IF(B44=Data!#REF!,Data!H1016,(IF(B44=Data!#REF!,Data!#REF!,(IF(B44=Data!#REF!,Data!#REF!,Data!#REF!)))))))))))))))&amp;IF(B44=Data!#REF!,Data!#REF!,(IF(B44=Data!#REF!,Data!#REF!,(IF(B44=Data!#REF!,Data!#REF!,(IF(B44=Data!#REF!,Data!#REF!,(IF(B44=Data!#REF!,Data!#REF!,Data!#REF!)))))))))</f>
        <v>#REF!</v>
      </c>
      <c r="R44" s="593"/>
      <c r="S44" s="593"/>
      <c r="T44" s="594" t="e">
        <f>IF(B44=Data!B200,Data!I200,(IF(B44=Data!B202,Data!I202,(IF(B44=Data!B204,Data!I204,(IF(B44=Data!#REF!,Data!#REF!,(IF(B44=Data!B209,Data!I209,(IF(B44=Data!#REF!,Data!#REF!,(IF(B44=Data!#REF!,Data!#REF!,(IF(B44=Data!#REF!,Data!#REF!,Data!#REF!)))))))))))))))&amp;IF(B44=Data!B276,Data!I276,(IF(B44=Data!#REF!,Data!#REF!,(IF(B44=Data!#REF!,Data!#REF!,(IF(B44=Data!#REF!,Data!#REF!,(IF(B44=Data!#REF!,Data!#REF!,(IF(B44=Data!#REF!,Data!I1016,(IF(B44=Data!#REF!,Data!#REF!,(IF(B44=Data!#REF!,Data!#REF!,Data!#REF!)))))))))))))))&amp;IF(B44=Data!#REF!,Data!#REF!,(IF(B44=Data!#REF!,Data!#REF!,(IF(B44=Data!#REF!,Data!#REF!,(IF(B44=Data!#REF!,Data!#REF!,(IF(B44=Data!#REF!,Data!#REF!,Data!#REF!)))))))))</f>
        <v>#REF!</v>
      </c>
      <c r="U44" s="595"/>
      <c r="V44" s="594" t="e">
        <f>IF(B44=Data!B200,Data!J200,(IF(B44=Data!B202,Data!J202,(IF(B44=Data!B204,Data!J204,(IF(B44=Data!#REF!,Data!#REF!,(IF(B44=Data!B209,Data!J209,(IF(B44=Data!#REF!,Data!#REF!,(IF(B44=Data!#REF!,Data!#REF!,(IF(B44=Data!#REF!,Data!#REF!,Data!#REF!)))))))))))))))&amp;IF(B44=Data!B276,Data!J276,(IF(B44=Data!#REF!,Data!#REF!,(IF(B44=Data!#REF!,Data!#REF!,(IF(B44=Data!#REF!,Data!#REF!,(IF(B44=Data!#REF!,Data!#REF!,(IF(B44=Data!#REF!,Data!J1016,(IF(B44=Data!#REF!,Data!#REF!,(IF(B44=Data!#REF!,Data!#REF!,Data!#REF!)))))))))))))))&amp;IF(B44=Data!#REF!,Data!#REF!,(IF(B44=Data!#REF!,Data!#REF!,(IF(B44=Data!#REF!,Data!#REF!,(IF(B44=Data!#REF!,Data!#REF!,(IF(B44=Data!#REF!,Data!#REF!,Data!#REF!)))))))))</f>
        <v>#REF!</v>
      </c>
      <c r="W44" s="596" t="str">
        <f>IF(E44="","",VLOOKUP(B44,Data!$B$5:$J$503,9,FALSE)*E44)</f>
        <v/>
      </c>
    </row>
    <row r="45" spans="1:23" s="597" customFormat="1" ht="19.25" customHeight="1">
      <c r="A45" s="598"/>
      <c r="B45" s="599"/>
      <c r="C45" s="583" t="str">
        <f>IF(E45="","",VLOOKUP(B45,Data!$B$5:$N$503,13,FALSE))</f>
        <v/>
      </c>
      <c r="D45" s="584" t="str">
        <f>IF(E45="","",VLOOKUP(B45,Data!$B$5:$L$503,2,FALSE))</f>
        <v/>
      </c>
      <c r="E45" s="585"/>
      <c r="F45" s="602"/>
      <c r="G45" s="587" t="str">
        <f>IF(E45="","",VLOOKUP(B45,Data!$B$5:$L$503,11,FALSE))</f>
        <v/>
      </c>
      <c r="H45" s="588" t="str">
        <f t="shared" si="0"/>
        <v>-</v>
      </c>
      <c r="I45" s="589" t="str">
        <f>IF(E45="","",VLOOKUP(B45,Data!$B$5:$D$503,3,FALSE))</f>
        <v/>
      </c>
      <c r="J45" s="589" t="str">
        <f>IF(E45="","",VLOOKUP(B45,Data!$B$5:$M$503,12,FALSE))</f>
        <v/>
      </c>
      <c r="K45" s="590"/>
      <c r="L45" s="587" t="str">
        <f>IF(E45="","",VLOOKUP(B45,Data!$B$5:$E$503,4,FALSE)*E45)</f>
        <v/>
      </c>
      <c r="M45" s="587" t="str">
        <f>IF(E45="","",VLOOKUP(B45,Data!$B$5:$F$503,5,FALSE)*E45)</f>
        <v/>
      </c>
      <c r="N45" s="591" t="e">
        <f>IF(B45=Data!B219,Data!G219,(IF(B45=Data!B221,Data!G221,(IF(B45=Data!B223,Data!G223,(IF(B45=Data!#REF!,Data!#REF!,(IF(B45=Data!B228,Data!G228,(IF(B45=Data!#REF!,Data!#REF!,(IF(B45=Data!#REF!,Data!#REF!,(IF(B45=Data!#REF!,Data!#REF!,Data!#REF!)))))))))))))))&amp;IF(B45=Data!B295,Data!G295,(IF(B45=Data!#REF!,Data!#REF!,(IF(B45=Data!#REF!,Data!#REF!,(IF(B45=Data!#REF!,Data!#REF!,(IF(B45=Data!#REF!,Data!#REF!,(IF(B45=Data!#REF!,Data!G1035,(IF(B45=Data!#REF!,Data!#REF!,(IF(B45=Data!#REF!,Data!#REF!,Data!#REF!)))))))))))))))&amp;IF(B45=Data!#REF!,Data!#REF!,(IF(B45=Data!#REF!,Data!#REF!,(IF(B45=Data!#REF!,Data!#REF!,(IF(B45=Data!#REF!,Data!#REF!,(IF(B45=Data!#REF!,Data!#REF!,Data!#REF!)))))))))</f>
        <v>#REF!</v>
      </c>
      <c r="O45" s="592"/>
      <c r="P45" s="593"/>
      <c r="Q45" s="594" t="e">
        <f>IF(B45=Data!B219,Data!H219,(IF(B45=Data!B221,Data!H221,(IF(B45=Data!B223,Data!H223,(IF(B45=Data!#REF!,Data!#REF!,(IF(B45=Data!B228,Data!H228,(IF(B45=Data!#REF!,Data!#REF!,(IF(B45=Data!#REF!,Data!#REF!,(IF(B45=Data!#REF!,Data!#REF!,Data!#REF!)))))))))))))))&amp;IF(B45=Data!B295,Data!H295,(IF(B45=Data!#REF!,Data!#REF!,(IF(B45=Data!#REF!,Data!#REF!,(IF(B45=Data!#REF!,Data!#REF!,(IF(B45=Data!#REF!,Data!#REF!,(IF(B45=Data!#REF!,Data!H1035,(IF(B45=Data!#REF!,Data!#REF!,(IF(B45=Data!#REF!,Data!#REF!,Data!#REF!)))))))))))))))&amp;IF(B45=Data!#REF!,Data!#REF!,(IF(B45=Data!#REF!,Data!#REF!,(IF(B45=Data!#REF!,Data!#REF!,(IF(B45=Data!#REF!,Data!#REF!,(IF(B45=Data!#REF!,Data!#REF!,Data!#REF!)))))))))</f>
        <v>#REF!</v>
      </c>
      <c r="R45" s="593"/>
      <c r="S45" s="593"/>
      <c r="T45" s="594" t="e">
        <f>IF(B45=Data!B219,Data!I219,(IF(B45=Data!B221,Data!I221,(IF(B45=Data!B223,Data!I223,(IF(B45=Data!#REF!,Data!#REF!,(IF(B45=Data!B228,Data!I228,(IF(B45=Data!#REF!,Data!#REF!,(IF(B45=Data!#REF!,Data!#REF!,(IF(B45=Data!#REF!,Data!#REF!,Data!#REF!)))))))))))))))&amp;IF(B45=Data!B295,Data!I295,(IF(B45=Data!#REF!,Data!#REF!,(IF(B45=Data!#REF!,Data!#REF!,(IF(B45=Data!#REF!,Data!#REF!,(IF(B45=Data!#REF!,Data!#REF!,(IF(B45=Data!#REF!,Data!I1035,(IF(B45=Data!#REF!,Data!#REF!,(IF(B45=Data!#REF!,Data!#REF!,Data!#REF!)))))))))))))))&amp;IF(B45=Data!#REF!,Data!#REF!,(IF(B45=Data!#REF!,Data!#REF!,(IF(B45=Data!#REF!,Data!#REF!,(IF(B45=Data!#REF!,Data!#REF!,(IF(B45=Data!#REF!,Data!#REF!,Data!#REF!)))))))))</f>
        <v>#REF!</v>
      </c>
      <c r="U45" s="595"/>
      <c r="V45" s="594" t="e">
        <f>IF(B45=Data!B219,Data!J219,(IF(B45=Data!B221,Data!J221,(IF(B45=Data!B223,Data!J223,(IF(B45=Data!#REF!,Data!#REF!,(IF(B45=Data!B228,Data!J228,(IF(B45=Data!#REF!,Data!#REF!,(IF(B45=Data!#REF!,Data!#REF!,(IF(B45=Data!#REF!,Data!#REF!,Data!#REF!)))))))))))))))&amp;IF(B45=Data!B295,Data!J295,(IF(B45=Data!#REF!,Data!#REF!,(IF(B45=Data!#REF!,Data!#REF!,(IF(B45=Data!#REF!,Data!#REF!,(IF(B45=Data!#REF!,Data!#REF!,(IF(B45=Data!#REF!,Data!J1035,(IF(B45=Data!#REF!,Data!#REF!,(IF(B45=Data!#REF!,Data!#REF!,Data!#REF!)))))))))))))))&amp;IF(B45=Data!#REF!,Data!#REF!,(IF(B45=Data!#REF!,Data!#REF!,(IF(B45=Data!#REF!,Data!#REF!,(IF(B45=Data!#REF!,Data!#REF!,(IF(B45=Data!#REF!,Data!#REF!,Data!#REF!)))))))))</f>
        <v>#REF!</v>
      </c>
      <c r="W45" s="596" t="str">
        <f>IF(E45="","",VLOOKUP(B45,Data!$B$5:$J$503,9,FALSE)*E45)</f>
        <v/>
      </c>
    </row>
    <row r="46" spans="1:23" s="611" customFormat="1" ht="19.5" customHeight="1">
      <c r="A46" s="598"/>
      <c r="B46" s="603"/>
      <c r="C46" s="604"/>
      <c r="D46" s="605"/>
      <c r="E46" s="606">
        <f>SUM(E17:E45)</f>
        <v>77</v>
      </c>
      <c r="F46" s="606"/>
      <c r="G46" s="607"/>
      <c r="H46" s="607">
        <f>SUM(H17:H45)</f>
        <v>211693.02999999997</v>
      </c>
      <c r="I46" s="608"/>
      <c r="J46" s="608"/>
      <c r="K46" s="608"/>
      <c r="L46" s="609">
        <f>SUM(L17:L45)</f>
        <v>19175</v>
      </c>
      <c r="M46" s="609">
        <f>SUM(M17:M45)</f>
        <v>17382</v>
      </c>
      <c r="N46" s="609" t="e">
        <f>SUM(N17:N45)</f>
        <v>#REF!</v>
      </c>
      <c r="O46" s="609" t="e">
        <f>SUM(#REF!)</f>
        <v>#REF!</v>
      </c>
      <c r="P46" s="609">
        <f>SUM(P16:P16)</f>
        <v>0</v>
      </c>
      <c r="Q46" s="609">
        <f>SUM(Q16:Q16)</f>
        <v>0</v>
      </c>
      <c r="R46" s="609" t="e">
        <f>SUM(#REF!)</f>
        <v>#REF!</v>
      </c>
      <c r="S46" s="609">
        <f>SUM(S16:S16)</f>
        <v>0</v>
      </c>
      <c r="T46" s="609">
        <f>SUM(T16:T16)</f>
        <v>0</v>
      </c>
      <c r="U46" s="609" t="e">
        <f>SUM(#REF!)</f>
        <v>#REF!</v>
      </c>
      <c r="V46" s="609">
        <f>SUM(V16:V16)</f>
        <v>0</v>
      </c>
      <c r="W46" s="610">
        <f>SUM(W17:W45)</f>
        <v>107.13399999999999</v>
      </c>
    </row>
    <row r="47" spans="1:23" ht="11.25" customHeight="1">
      <c r="A47" s="598"/>
      <c r="B47" s="612"/>
      <c r="C47" s="545"/>
      <c r="D47" s="546"/>
      <c r="E47" s="613"/>
      <c r="F47" s="544"/>
      <c r="G47" s="614" t="s">
        <v>847</v>
      </c>
      <c r="H47" s="615"/>
      <c r="I47" s="616"/>
      <c r="J47" s="616"/>
      <c r="K47" s="616"/>
      <c r="L47" s="617"/>
      <c r="M47" s="548"/>
      <c r="N47" s="546"/>
      <c r="O47" s="545"/>
      <c r="P47" s="545"/>
      <c r="Q47" s="545"/>
      <c r="R47" s="545"/>
      <c r="S47" s="545"/>
      <c r="T47" s="545"/>
      <c r="U47" s="546"/>
      <c r="V47" s="546"/>
      <c r="W47" s="550"/>
    </row>
    <row r="48" spans="1:23" ht="14">
      <c r="A48" s="618" t="s">
        <v>546</v>
      </c>
      <c r="B48" s="619" t="s">
        <v>12</v>
      </c>
      <c r="C48" s="513"/>
      <c r="D48" s="620"/>
      <c r="E48" s="499" t="s">
        <v>555</v>
      </c>
      <c r="G48" s="621" t="s">
        <v>83</v>
      </c>
      <c r="H48" s="622"/>
      <c r="I48" s="562" t="s">
        <v>84</v>
      </c>
      <c r="J48" s="623"/>
      <c r="K48" s="534" t="s">
        <v>85</v>
      </c>
      <c r="L48" s="534"/>
      <c r="M48" s="1076" t="s">
        <v>86</v>
      </c>
      <c r="N48" s="1077"/>
      <c r="O48" s="1077"/>
      <c r="P48" s="1077"/>
      <c r="Q48" s="1077"/>
      <c r="R48" s="1077"/>
      <c r="S48" s="1077"/>
      <c r="T48" s="1077"/>
      <c r="U48" s="1077"/>
      <c r="V48" s="1077"/>
      <c r="W48" s="1078"/>
    </row>
    <row r="49" spans="1:23" ht="13">
      <c r="A49" s="814" t="s">
        <v>547</v>
      </c>
      <c r="D49" s="624"/>
      <c r="E49" s="499" t="s">
        <v>88</v>
      </c>
      <c r="G49" s="1079"/>
      <c r="H49" s="1080"/>
      <c r="I49" s="814" t="s">
        <v>89</v>
      </c>
      <c r="J49" s="625"/>
      <c r="K49" s="537" t="s">
        <v>90</v>
      </c>
      <c r="L49" s="537"/>
      <c r="M49" s="532"/>
      <c r="W49" s="538"/>
    </row>
    <row r="50" spans="1:23" ht="10.5" customHeight="1">
      <c r="A50" s="814" t="s">
        <v>548</v>
      </c>
      <c r="B50" s="503"/>
      <c r="D50" s="523"/>
      <c r="G50" s="1079"/>
      <c r="H50" s="1080"/>
      <c r="I50" s="814"/>
      <c r="J50" s="625"/>
      <c r="K50" s="537" t="s">
        <v>94</v>
      </c>
      <c r="L50" s="537"/>
      <c r="M50" s="532"/>
      <c r="W50" s="538"/>
    </row>
    <row r="51" spans="1:23" ht="10.5" customHeight="1">
      <c r="A51" s="544"/>
      <c r="B51" s="545"/>
      <c r="C51" s="545"/>
      <c r="D51" s="626"/>
      <c r="E51" s="499" t="s">
        <v>95</v>
      </c>
      <c r="G51" s="1079"/>
      <c r="H51" s="1080"/>
      <c r="I51" s="814" t="s">
        <v>96</v>
      </c>
      <c r="J51" s="625"/>
      <c r="K51" s="537"/>
      <c r="L51" s="537"/>
      <c r="M51" s="532"/>
      <c r="W51" s="538"/>
    </row>
    <row r="52" spans="1:23" ht="13">
      <c r="A52" s="512" t="s">
        <v>97</v>
      </c>
      <c r="C52" s="535"/>
      <c r="D52" s="514"/>
      <c r="E52" s="499" t="s">
        <v>98</v>
      </c>
      <c r="G52" s="627" t="s">
        <v>99</v>
      </c>
      <c r="H52" s="628"/>
      <c r="I52" s="814" t="s">
        <v>89</v>
      </c>
      <c r="J52" s="625"/>
      <c r="K52" s="537" t="s">
        <v>100</v>
      </c>
      <c r="L52" s="537"/>
      <c r="M52" s="532"/>
      <c r="W52" s="538"/>
    </row>
    <row r="53" spans="1:23" ht="13">
      <c r="A53" s="814" t="s">
        <v>561</v>
      </c>
      <c r="D53" s="523"/>
      <c r="E53" s="499" t="s">
        <v>101</v>
      </c>
      <c r="G53" s="629"/>
      <c r="H53" s="630"/>
      <c r="I53" s="814" t="s">
        <v>102</v>
      </c>
      <c r="J53" s="625"/>
      <c r="K53" s="537" t="s">
        <v>549</v>
      </c>
      <c r="L53" s="537"/>
      <c r="M53" s="1069" t="s">
        <v>616</v>
      </c>
      <c r="N53" s="1070"/>
      <c r="O53" s="1070"/>
      <c r="P53" s="1070"/>
      <c r="Q53" s="1070"/>
      <c r="R53" s="1070"/>
      <c r="S53" s="1070"/>
      <c r="T53" s="1070"/>
      <c r="U53" s="1070"/>
      <c r="V53" s="1070"/>
      <c r="W53" s="1071"/>
    </row>
    <row r="54" spans="1:23">
      <c r="A54" s="544"/>
      <c r="B54" s="545"/>
      <c r="C54" s="545"/>
      <c r="D54" s="546"/>
      <c r="E54" s="631"/>
      <c r="F54" s="545"/>
      <c r="G54" s="1053" t="s">
        <v>979</v>
      </c>
      <c r="H54" s="1054"/>
      <c r="I54" s="1053" t="s">
        <v>981</v>
      </c>
      <c r="J54" s="1054"/>
      <c r="K54" s="549" t="s">
        <v>105</v>
      </c>
      <c r="L54" s="549"/>
      <c r="M54" s="1072" t="s">
        <v>106</v>
      </c>
      <c r="N54" s="1073"/>
      <c r="O54" s="1073"/>
      <c r="P54" s="1073"/>
      <c r="Q54" s="1073"/>
      <c r="R54" s="1073"/>
      <c r="S54" s="1073"/>
      <c r="T54" s="1073"/>
      <c r="U54" s="1073"/>
      <c r="V54" s="1073"/>
      <c r="W54" s="1074"/>
    </row>
    <row r="55" spans="1:23">
      <c r="G55" s="500" t="s">
        <v>667</v>
      </c>
      <c r="K55" s="537"/>
      <c r="L55" s="537"/>
      <c r="M55" s="541"/>
      <c r="N55" s="541"/>
      <c r="O55" s="541"/>
      <c r="P55" s="541"/>
      <c r="Q55" s="541"/>
      <c r="R55" s="541"/>
      <c r="S55" s="541"/>
      <c r="T55" s="541"/>
      <c r="U55" s="541"/>
      <c r="V55" s="541"/>
      <c r="W55" s="632"/>
    </row>
    <row r="56" spans="1:23">
      <c r="G56" s="633"/>
      <c r="H56" s="633"/>
      <c r="I56" s="634"/>
      <c r="J56" s="633"/>
      <c r="K56" s="537"/>
      <c r="L56" s="537"/>
      <c r="M56" s="541"/>
      <c r="N56" s="541"/>
      <c r="O56" s="541"/>
      <c r="P56" s="541"/>
      <c r="Q56" s="541"/>
      <c r="R56" s="541"/>
      <c r="S56" s="541"/>
      <c r="T56" s="541"/>
      <c r="U56" s="541"/>
      <c r="V56" s="541"/>
      <c r="W56" s="632"/>
    </row>
    <row r="57" spans="1:23" ht="7.5" customHeight="1"/>
    <row r="58" spans="1:23" ht="13.5" customHeight="1"/>
    <row r="59" spans="1:23" ht="13.5" customHeight="1"/>
    <row r="60" spans="1:23" s="611" customFormat="1" ht="18" customHeight="1">
      <c r="A60" s="635" t="s">
        <v>964</v>
      </c>
      <c r="B60" s="500"/>
      <c r="C60" s="635" t="s">
        <v>622</v>
      </c>
      <c r="F60" s="636"/>
      <c r="G60" s="635" t="s">
        <v>958</v>
      </c>
      <c r="H60" s="500"/>
      <c r="I60" s="635" t="s">
        <v>969</v>
      </c>
      <c r="K60" s="636"/>
      <c r="L60" s="636"/>
      <c r="V60" s="637"/>
    </row>
    <row r="61" spans="1:23" s="611" customFormat="1" ht="18" customHeight="1">
      <c r="A61" s="635" t="s">
        <v>965</v>
      </c>
      <c r="B61" s="500"/>
      <c r="C61" s="635" t="s">
        <v>969</v>
      </c>
      <c r="F61" s="636"/>
      <c r="G61" s="635" t="s">
        <v>959</v>
      </c>
      <c r="H61" s="500"/>
      <c r="I61" s="635" t="s">
        <v>969</v>
      </c>
      <c r="K61" s="636"/>
      <c r="L61" s="636"/>
      <c r="V61" s="637"/>
    </row>
    <row r="62" spans="1:23" s="611" customFormat="1" ht="18" customHeight="1">
      <c r="A62" s="635" t="s">
        <v>966</v>
      </c>
      <c r="B62" s="500"/>
      <c r="C62" s="635" t="s">
        <v>969</v>
      </c>
      <c r="F62" s="636"/>
      <c r="G62" s="635" t="s">
        <v>960</v>
      </c>
      <c r="H62" s="500"/>
      <c r="I62" s="635" t="s">
        <v>622</v>
      </c>
      <c r="K62" s="636"/>
      <c r="L62" s="636"/>
      <c r="V62" s="637"/>
    </row>
    <row r="63" spans="1:23" s="611" customFormat="1" ht="18" customHeight="1">
      <c r="A63" s="635" t="s">
        <v>967</v>
      </c>
      <c r="B63" s="500"/>
      <c r="C63" s="635" t="s">
        <v>622</v>
      </c>
      <c r="F63" s="636"/>
      <c r="G63" s="635" t="s">
        <v>961</v>
      </c>
      <c r="H63" s="500"/>
      <c r="I63" s="635" t="s">
        <v>622</v>
      </c>
      <c r="K63" s="636"/>
      <c r="L63" s="636"/>
      <c r="V63" s="637"/>
    </row>
    <row r="64" spans="1:23" s="611" customFormat="1" ht="18" customHeight="1">
      <c r="A64" s="635" t="s">
        <v>968</v>
      </c>
      <c r="B64" s="500"/>
      <c r="C64" s="635" t="s">
        <v>622</v>
      </c>
      <c r="F64" s="636"/>
      <c r="G64" s="635" t="s">
        <v>963</v>
      </c>
      <c r="H64" s="500"/>
      <c r="I64" s="635" t="s">
        <v>622</v>
      </c>
      <c r="K64" s="636"/>
      <c r="L64" s="636"/>
      <c r="V64" s="637"/>
    </row>
    <row r="65" spans="1:23" ht="20">
      <c r="E65" s="815"/>
      <c r="F65" s="500"/>
      <c r="G65" s="635" t="s">
        <v>962</v>
      </c>
      <c r="I65" s="635" t="s">
        <v>622</v>
      </c>
      <c r="K65" s="500"/>
      <c r="M65" s="815"/>
      <c r="V65" s="501"/>
      <c r="W65" s="815"/>
    </row>
    <row r="66" spans="1:23" ht="17.5">
      <c r="A66" s="638"/>
      <c r="E66" s="815"/>
      <c r="G66" s="639"/>
      <c r="H66" s="639"/>
    </row>
    <row r="71" spans="1:23" ht="14">
      <c r="A71" s="640"/>
      <c r="C71" s="641"/>
      <c r="D71" s="641"/>
      <c r="E71" s="642"/>
    </row>
    <row r="72" spans="1:23" ht="14">
      <c r="A72" s="643"/>
      <c r="C72" s="641"/>
      <c r="D72" s="644"/>
      <c r="E72" s="642"/>
    </row>
    <row r="73" spans="1:23" ht="14">
      <c r="A73" s="643"/>
      <c r="B73" s="645"/>
      <c r="C73" s="641"/>
      <c r="D73" s="641"/>
      <c r="E73" s="642"/>
    </row>
    <row r="74" spans="1:23" ht="14">
      <c r="A74" s="643"/>
      <c r="B74" s="646" t="s">
        <v>354</v>
      </c>
      <c r="C74" s="641"/>
      <c r="D74" s="641"/>
      <c r="E74" s="642"/>
    </row>
    <row r="75" spans="1:23" ht="15.5">
      <c r="A75" s="643"/>
      <c r="B75" s="647" t="s">
        <v>249</v>
      </c>
      <c r="C75" s="641"/>
      <c r="D75" s="641"/>
      <c r="E75" s="642"/>
    </row>
    <row r="76" spans="1:23" ht="14">
      <c r="A76" s="643"/>
      <c r="B76" s="648" t="s">
        <v>250</v>
      </c>
      <c r="C76" s="641"/>
      <c r="D76" s="641"/>
      <c r="E76" s="642"/>
    </row>
    <row r="77" spans="1:23" ht="15.5">
      <c r="A77" s="649"/>
      <c r="B77" s="647" t="s">
        <v>251</v>
      </c>
      <c r="C77" s="641"/>
      <c r="D77" s="641"/>
      <c r="E77" s="642"/>
    </row>
    <row r="78" spans="1:23" ht="15.5">
      <c r="A78" s="643"/>
      <c r="B78" s="647" t="s">
        <v>252</v>
      </c>
      <c r="C78" s="641"/>
      <c r="D78" s="641"/>
      <c r="E78" s="642"/>
    </row>
    <row r="79" spans="1:23" ht="14">
      <c r="A79" s="649"/>
      <c r="B79" s="646" t="s">
        <v>253</v>
      </c>
      <c r="C79" s="641"/>
      <c r="D79" s="641"/>
      <c r="E79" s="642"/>
    </row>
    <row r="80" spans="1:23" ht="14">
      <c r="A80" s="649"/>
      <c r="B80" s="646" t="s">
        <v>357</v>
      </c>
      <c r="C80" s="641"/>
      <c r="D80" s="641"/>
      <c r="E80" s="642"/>
    </row>
    <row r="81" spans="1:5" ht="14">
      <c r="A81" s="643"/>
      <c r="B81" s="646" t="s">
        <v>358</v>
      </c>
      <c r="C81" s="641"/>
      <c r="D81" s="641"/>
      <c r="E81" s="642"/>
    </row>
    <row r="82" spans="1:5" ht="14">
      <c r="A82" s="643"/>
      <c r="B82" s="646" t="s">
        <v>288</v>
      </c>
      <c r="C82" s="641"/>
      <c r="D82" s="641"/>
      <c r="E82" s="642"/>
    </row>
    <row r="83" spans="1:5" ht="14">
      <c r="A83" s="643"/>
      <c r="B83" s="646" t="s">
        <v>292</v>
      </c>
      <c r="C83" s="641"/>
      <c r="D83" s="641"/>
      <c r="E83" s="642"/>
    </row>
    <row r="84" spans="1:5" ht="15.5">
      <c r="A84" s="643"/>
      <c r="B84" s="647" t="s">
        <v>423</v>
      </c>
      <c r="C84" s="641"/>
      <c r="D84" s="641"/>
      <c r="E84" s="642"/>
    </row>
    <row r="85" spans="1:5" ht="14">
      <c r="A85" s="643"/>
      <c r="B85" s="646" t="s">
        <v>424</v>
      </c>
      <c r="C85" s="641"/>
      <c r="D85" s="641"/>
      <c r="E85" s="642"/>
    </row>
    <row r="86" spans="1:5" ht="14">
      <c r="A86" s="643"/>
      <c r="B86" s="646" t="s">
        <v>279</v>
      </c>
      <c r="C86" s="641"/>
      <c r="D86" s="644"/>
      <c r="E86" s="642"/>
    </row>
    <row r="87" spans="1:5" ht="14">
      <c r="A87" s="643"/>
      <c r="B87" s="646" t="s">
        <v>281</v>
      </c>
      <c r="C87" s="641"/>
      <c r="D87" s="641"/>
      <c r="E87" s="642"/>
    </row>
    <row r="88" spans="1:5" ht="14">
      <c r="A88" s="643"/>
      <c r="B88" s="646" t="s">
        <v>287</v>
      </c>
      <c r="C88" s="641"/>
      <c r="D88" s="644"/>
      <c r="E88" s="642"/>
    </row>
    <row r="89" spans="1:5" ht="15.5">
      <c r="A89" s="643"/>
      <c r="B89" s="647" t="s">
        <v>420</v>
      </c>
      <c r="C89" s="641"/>
      <c r="D89" s="644"/>
      <c r="E89" s="642"/>
    </row>
    <row r="90" spans="1:5" ht="14">
      <c r="A90" s="650"/>
      <c r="B90" s="646" t="s">
        <v>421</v>
      </c>
      <c r="C90" s="579"/>
      <c r="D90" s="578"/>
      <c r="E90" s="575"/>
    </row>
    <row r="91" spans="1:5" ht="14">
      <c r="A91" s="572"/>
      <c r="B91" s="646" t="s">
        <v>422</v>
      </c>
      <c r="C91" s="579"/>
      <c r="D91" s="578"/>
      <c r="E91" s="651">
        <f>SUM(E70:E89)</f>
        <v>0</v>
      </c>
    </row>
    <row r="92" spans="1:5" ht="14">
      <c r="B92" s="646" t="s">
        <v>417</v>
      </c>
    </row>
    <row r="93" spans="1:5" ht="14">
      <c r="B93" s="646" t="s">
        <v>397</v>
      </c>
    </row>
  </sheetData>
  <mergeCells count="10">
    <mergeCell ref="M53:W53"/>
    <mergeCell ref="G54:H54"/>
    <mergeCell ref="I54:J54"/>
    <mergeCell ref="M54:W54"/>
    <mergeCell ref="O1:S1"/>
    <mergeCell ref="P2:W2"/>
    <mergeCell ref="M48:W48"/>
    <mergeCell ref="G49:H49"/>
    <mergeCell ref="G50:H50"/>
    <mergeCell ref="G51:H51"/>
  </mergeCells>
  <printOptions horizontalCentered="1"/>
  <pageMargins left="0.19685039370078741" right="0.19685039370078741" top="0" bottom="0.17" header="0.31496062992125984" footer="0.17"/>
  <pageSetup paperSize="9" scale="74" firstPageNumber="4294963191" fitToHeight="2" orientation="landscape" horizontalDpi="4294967295" verticalDpi="4294967295" r:id="rId1"/>
  <headerFooter alignWithMargins="0"/>
  <rowBreaks count="1" manualBreakCount="1">
    <brk id="54" max="22"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W80"/>
  <sheetViews>
    <sheetView topLeftCell="A16" zoomScale="70" zoomScaleNormal="70" zoomScaleSheetLayoutView="70" workbookViewId="0">
      <selection activeCell="G35" sqref="G35"/>
    </sheetView>
  </sheetViews>
  <sheetFormatPr defaultColWidth="9.1796875" defaultRowHeight="12.5"/>
  <cols>
    <col min="1" max="1" width="4.453125" style="817" customWidth="1"/>
    <col min="2" max="2" width="30.1796875" style="817" customWidth="1"/>
    <col min="3" max="3" width="6.453125" style="817" customWidth="1"/>
    <col min="4" max="4" width="13.453125" style="817" customWidth="1"/>
    <col min="5" max="5" width="10.453125" style="499" customWidth="1"/>
    <col min="6" max="6" width="13.08984375" style="817" customWidth="1"/>
    <col min="7" max="7" width="14.81640625" style="500" customWidth="1"/>
    <col min="8" max="8" width="17" style="500" customWidth="1"/>
    <col min="9" max="9" width="6.1796875" style="817" customWidth="1"/>
    <col min="10" max="10" width="14.1796875" style="817" customWidth="1"/>
    <col min="11" max="11" width="11.1796875" style="817" customWidth="1"/>
    <col min="12" max="13" width="15.1796875" style="500" customWidth="1"/>
    <col min="14" max="14" width="0.453125" style="817" hidden="1" customWidth="1"/>
    <col min="15" max="15" width="3.1796875" style="817" customWidth="1"/>
    <col min="16" max="16" width="2.54296875" style="817" customWidth="1"/>
    <col min="17" max="17" width="4.81640625" style="817" hidden="1" customWidth="1"/>
    <col min="18" max="18" width="2" style="817" customWidth="1"/>
    <col min="19" max="19" width="2.54296875" style="817" customWidth="1"/>
    <col min="20" max="20" width="5.81640625" style="817" hidden="1" customWidth="1"/>
    <col min="21" max="21" width="1" style="817" customWidth="1"/>
    <col min="22" max="22" width="9.1796875" style="817" hidden="1" customWidth="1"/>
    <col min="23" max="23" width="13.1796875" style="501" customWidth="1"/>
    <col min="24" max="24" width="1.81640625" style="817" customWidth="1"/>
    <col min="25" max="16384" width="9.1796875" style="817"/>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17"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16"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16" t="s">
        <v>557</v>
      </c>
      <c r="D8" s="523"/>
      <c r="E8" s="531"/>
      <c r="G8" s="532"/>
      <c r="H8" s="533"/>
      <c r="I8" s="816"/>
      <c r="K8" s="514"/>
      <c r="L8" s="532"/>
      <c r="M8" s="534"/>
      <c r="O8" s="514"/>
      <c r="U8" s="535"/>
      <c r="V8" s="535"/>
      <c r="W8" s="536"/>
    </row>
    <row r="9" spans="1:23">
      <c r="A9" s="816" t="s">
        <v>558</v>
      </c>
      <c r="D9" s="523"/>
      <c r="E9" s="531" t="s">
        <v>54</v>
      </c>
      <c r="G9" s="532" t="s">
        <v>55</v>
      </c>
      <c r="H9" s="533"/>
      <c r="I9" s="816" t="s">
        <v>56</v>
      </c>
      <c r="K9" s="523"/>
      <c r="L9" s="532" t="s">
        <v>57</v>
      </c>
      <c r="M9" s="537"/>
      <c r="O9" s="523"/>
      <c r="P9" s="817" t="s">
        <v>58</v>
      </c>
      <c r="W9" s="538"/>
    </row>
    <row r="10" spans="1:23" ht="13">
      <c r="A10" s="816" t="s">
        <v>559</v>
      </c>
      <c r="D10" s="539" t="s">
        <v>560</v>
      </c>
      <c r="E10" s="531" t="s">
        <v>59</v>
      </c>
      <c r="G10" s="532"/>
      <c r="H10" s="533"/>
      <c r="I10" s="540"/>
      <c r="J10" s="541"/>
      <c r="K10" s="542"/>
      <c r="L10" s="532"/>
      <c r="M10" s="537"/>
      <c r="O10" s="523"/>
      <c r="W10" s="538"/>
    </row>
    <row r="11" spans="1:23" ht="13">
      <c r="A11" s="816" t="s">
        <v>551</v>
      </c>
      <c r="D11" s="523"/>
      <c r="E11" s="515"/>
      <c r="F11" s="543"/>
      <c r="G11" s="532" t="s">
        <v>60</v>
      </c>
      <c r="H11" s="533"/>
      <c r="I11" s="816" t="s">
        <v>61</v>
      </c>
      <c r="K11" s="523"/>
      <c r="L11" s="532" t="s">
        <v>523</v>
      </c>
      <c r="M11" s="537"/>
      <c r="O11" s="523"/>
      <c r="P11" s="817" t="s">
        <v>63</v>
      </c>
      <c r="W11" s="538"/>
    </row>
    <row r="12" spans="1:23">
      <c r="A12" s="544" t="s">
        <v>64</v>
      </c>
      <c r="D12" s="523"/>
      <c r="E12" s="531" t="s">
        <v>65</v>
      </c>
      <c r="G12" s="532"/>
      <c r="H12" s="533"/>
      <c r="I12" s="816"/>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972</v>
      </c>
      <c r="C17" s="583" t="str">
        <f>IF(E17="","",VLOOKUP(B17,Data!$B$5:$N$503,13,FALSE))</f>
        <v/>
      </c>
      <c r="D17" s="584" t="str">
        <f>IF(E17="","",VLOOKUP(B17,Data!$B$5:$L$503,2,FALSE))</f>
        <v/>
      </c>
      <c r="E17" s="585"/>
      <c r="F17" s="586"/>
      <c r="G17" s="587" t="str">
        <f>IF(E17="","",VLOOKUP(B17,Data!$B$5:$L$503,11,FALSE))</f>
        <v/>
      </c>
      <c r="H17" s="588" t="str">
        <f t="shared" ref="H17:H32"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226,Data!G226,(IF(B17=Data!B228,Data!G228,(IF(B17=Data!B230,Data!G230,(IF(B17=Data!#REF!,Data!#REF!,(IF(B17=Data!B235,Data!G235,(IF(B17=Data!#REF!,Data!#REF!,(IF(B17=Data!#REF!,Data!#REF!,(IF(B17=Data!#REF!,Data!#REF!,Data!#REF!)))))))))))))))&amp;IF(B17=Data!B302,Data!G302,(IF(B17=Data!#REF!,Data!#REF!,(IF(B17=Data!#REF!,Data!#REF!,(IF(B17=Data!#REF!,Data!#REF!,(IF(B17=Data!#REF!,Data!#REF!,(IF(B17=Data!#REF!,Data!G1042,(IF(B17=Data!#REF!,Data!#REF!,(IF(B17=Data!#REF!,Data!#REF!,Data!#REF!)))))))))))))))&amp;IF(B17=Data!#REF!,Data!#REF!,(IF(B17=Data!#REF!,Data!#REF!,(IF(B17=Data!#REF!,Data!#REF!,(IF(B17=Data!#REF!,Data!#REF!,(IF(B17=Data!#REF!,Data!#REF!,Data!#REF!)))))))))</f>
        <v>#REF!</v>
      </c>
      <c r="O17" s="592"/>
      <c r="P17" s="593"/>
      <c r="Q17" s="594" t="e">
        <f>IF(B17=Data!B226,Data!H226,(IF(B17=Data!B228,Data!H228,(IF(B17=Data!B230,Data!H230,(IF(B17=Data!#REF!,Data!#REF!,(IF(B17=Data!B235,Data!H235,(IF(B17=Data!#REF!,Data!#REF!,(IF(B17=Data!#REF!,Data!#REF!,(IF(B17=Data!#REF!,Data!#REF!,Data!#REF!)))))))))))))))&amp;IF(B17=Data!B302,Data!H302,(IF(B17=Data!#REF!,Data!#REF!,(IF(B17=Data!#REF!,Data!#REF!,(IF(B17=Data!#REF!,Data!#REF!,(IF(B17=Data!#REF!,Data!#REF!,(IF(B17=Data!#REF!,Data!H1042,(IF(B17=Data!#REF!,Data!#REF!,(IF(B17=Data!#REF!,Data!#REF!,Data!#REF!)))))))))))))))&amp;IF(B17=Data!#REF!,Data!#REF!,(IF(B17=Data!#REF!,Data!#REF!,(IF(B17=Data!#REF!,Data!#REF!,(IF(B17=Data!#REF!,Data!#REF!,(IF(B17=Data!#REF!,Data!#REF!,Data!#REF!)))))))))</f>
        <v>#REF!</v>
      </c>
      <c r="R17" s="593"/>
      <c r="S17" s="593"/>
      <c r="T17" s="594" t="e">
        <f>IF(B17=Data!B226,Data!I226,(IF(B17=Data!B228,Data!I228,(IF(B17=Data!B230,Data!I230,(IF(B17=Data!#REF!,Data!#REF!,(IF(B17=Data!B235,Data!I235,(IF(B17=Data!#REF!,Data!#REF!,(IF(B17=Data!#REF!,Data!#REF!,(IF(B17=Data!#REF!,Data!#REF!,Data!#REF!)))))))))))))))&amp;IF(B17=Data!B302,Data!I302,(IF(B17=Data!#REF!,Data!#REF!,(IF(B17=Data!#REF!,Data!#REF!,(IF(B17=Data!#REF!,Data!#REF!,(IF(B17=Data!#REF!,Data!#REF!,(IF(B17=Data!#REF!,Data!I1042,(IF(B17=Data!#REF!,Data!#REF!,(IF(B17=Data!#REF!,Data!#REF!,Data!#REF!)))))))))))))))&amp;IF(B17=Data!#REF!,Data!#REF!,(IF(B17=Data!#REF!,Data!#REF!,(IF(B17=Data!#REF!,Data!#REF!,(IF(B17=Data!#REF!,Data!#REF!,(IF(B17=Data!#REF!,Data!#REF!,Data!#REF!)))))))))</f>
        <v>#REF!</v>
      </c>
      <c r="U17" s="595"/>
      <c r="V17" s="594" t="e">
        <f>IF(B17=Data!B226,Data!J226,(IF(B17=Data!B228,Data!J228,(IF(B17=Data!B230,Data!J230,(IF(B17=Data!#REF!,Data!#REF!,(IF(B17=Data!B235,Data!J235,(IF(B17=Data!#REF!,Data!#REF!,(IF(B17=Data!#REF!,Data!#REF!,(IF(B17=Data!#REF!,Data!#REF!,Data!#REF!)))))))))))))))&amp;IF(B17=Data!B302,Data!J302,(IF(B17=Data!#REF!,Data!#REF!,(IF(B17=Data!#REF!,Data!#REF!,(IF(B17=Data!#REF!,Data!#REF!,(IF(B17=Data!#REF!,Data!#REF!,(IF(B17=Data!#REF!,Data!J1042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777</v>
      </c>
      <c r="C18" s="583" t="str">
        <f>IF(E18="","",VLOOKUP(B18,Data!$B$5:$N$503,13,FALSE))</f>
        <v>Ymh</v>
      </c>
      <c r="D18" s="584" t="str">
        <f>IF(E18="","",VLOOKUP(B18,Data!$B$5:$L$503,2,FALSE))</f>
        <v>VAW6990</v>
      </c>
      <c r="E18" s="585">
        <v>1</v>
      </c>
      <c r="F18" s="600" t="s">
        <v>545</v>
      </c>
      <c r="G18" s="587">
        <f>IF(E18="","",VLOOKUP(B18,Data!$B$5:$L$503,11,FALSE))</f>
        <v>2964.84</v>
      </c>
      <c r="H18" s="588">
        <f t="shared" si="0"/>
        <v>2964.84</v>
      </c>
      <c r="I18" s="589" t="str">
        <f>IF(E18="","",VLOOKUP(B18,Data!$B$5:$D$503,3,FALSE))</f>
        <v>C/T</v>
      </c>
      <c r="J18" s="589" t="str">
        <f>IF(E18="","",VLOOKUP(B18,Data!$B$5:$M$503,12,FALSE))</f>
        <v>Indonesia</v>
      </c>
      <c r="K18" s="590">
        <v>5114666</v>
      </c>
      <c r="L18" s="587">
        <f>IF(E18="","",VLOOKUP(B18,Data!$B$5:$E$503,4,FALSE)*E18)</f>
        <v>259</v>
      </c>
      <c r="M18" s="587">
        <f>IF(E18="","",VLOOKUP(B18,Data!$B$5:$F$503,5,FALSE)*E18)</f>
        <v>234</v>
      </c>
      <c r="N18" s="591" t="e">
        <f>IF(B18=Data!B230,Data!G230,(IF(B18=Data!B232,Data!G232,(IF(B18=Data!B234,Data!G234,(IF(B18=Data!#REF!,Data!#REF!,(IF(B18=Data!B239,Data!G239,(IF(B18=Data!#REF!,Data!#REF!,(IF(B18=Data!#REF!,Data!#REF!,(IF(B18=Data!#REF!,Data!#REF!,Data!#REF!)))))))))))))))&amp;IF(B18=Data!B306,Data!G306,(IF(B18=Data!#REF!,Data!#REF!,(IF(B18=Data!#REF!,Data!#REF!,(IF(B18=Data!#REF!,Data!#REF!,(IF(B18=Data!#REF!,Data!#REF!,(IF(B18=Data!#REF!,Data!G1046,(IF(B18=Data!#REF!,Data!#REF!,(IF(B18=Data!#REF!,Data!#REF!,Data!#REF!)))))))))))))))&amp;IF(B18=Data!#REF!,Data!#REF!,(IF(B18=Data!#REF!,Data!#REF!,(IF(B18=Data!#REF!,Data!#REF!,(IF(B18=Data!#REF!,Data!#REF!,(IF(B18=Data!#REF!,Data!#REF!,Data!#REF!)))))))))</f>
        <v>#REF!</v>
      </c>
      <c r="O18" s="592"/>
      <c r="P18" s="593"/>
      <c r="Q18" s="594" t="e">
        <f>IF(B18=Data!B230,Data!H230,(IF(B18=Data!B232,Data!H232,(IF(B18=Data!B234,Data!H234,(IF(B18=Data!#REF!,Data!#REF!,(IF(B18=Data!B239,Data!H239,(IF(B18=Data!#REF!,Data!#REF!,(IF(B18=Data!#REF!,Data!#REF!,(IF(B18=Data!#REF!,Data!#REF!,Data!#REF!)))))))))))))))&amp;IF(B18=Data!B306,Data!H306,(IF(B18=Data!#REF!,Data!#REF!,(IF(B18=Data!#REF!,Data!#REF!,(IF(B18=Data!#REF!,Data!#REF!,(IF(B18=Data!#REF!,Data!#REF!,(IF(B18=Data!#REF!,Data!H1046,(IF(B18=Data!#REF!,Data!#REF!,(IF(B18=Data!#REF!,Data!#REF!,Data!#REF!)))))))))))))))&amp;IF(B18=Data!#REF!,Data!#REF!,(IF(B18=Data!#REF!,Data!#REF!,(IF(B18=Data!#REF!,Data!#REF!,(IF(B18=Data!#REF!,Data!#REF!,(IF(B18=Data!#REF!,Data!#REF!,Data!#REF!)))))))))</f>
        <v>#REF!</v>
      </c>
      <c r="R18" s="593"/>
      <c r="S18" s="593"/>
      <c r="T18" s="594" t="e">
        <f>IF(B18=Data!B230,Data!I230,(IF(B18=Data!B232,Data!I232,(IF(B18=Data!B234,Data!I234,(IF(B18=Data!#REF!,Data!#REF!,(IF(B18=Data!B239,Data!I239,(IF(B18=Data!#REF!,Data!#REF!,(IF(B18=Data!#REF!,Data!#REF!,(IF(B18=Data!#REF!,Data!#REF!,Data!#REF!)))))))))))))))&amp;IF(B18=Data!B306,Data!I306,(IF(B18=Data!#REF!,Data!#REF!,(IF(B18=Data!#REF!,Data!#REF!,(IF(B18=Data!#REF!,Data!#REF!,(IF(B18=Data!#REF!,Data!#REF!,(IF(B18=Data!#REF!,Data!I1046,(IF(B18=Data!#REF!,Data!#REF!,(IF(B18=Data!#REF!,Data!#REF!,Data!#REF!)))))))))))))))&amp;IF(B18=Data!#REF!,Data!#REF!,(IF(B18=Data!#REF!,Data!#REF!,(IF(B18=Data!#REF!,Data!#REF!,(IF(B18=Data!#REF!,Data!#REF!,(IF(B18=Data!#REF!,Data!#REF!,Data!#REF!)))))))))</f>
        <v>#REF!</v>
      </c>
      <c r="U18" s="595"/>
      <c r="V18" s="594" t="e">
        <f>IF(B18=Data!B230,Data!J230,(IF(B18=Data!B232,Data!J232,(IF(B18=Data!B234,Data!J234,(IF(B18=Data!#REF!,Data!#REF!,(IF(B18=Data!B239,Data!J239,(IF(B18=Data!#REF!,Data!#REF!,(IF(B18=Data!#REF!,Data!#REF!,(IF(B18=Data!#REF!,Data!#REF!,Data!#REF!)))))))))))))))&amp;IF(B18=Data!B306,Data!J306,(IF(B18=Data!#REF!,Data!#REF!,(IF(B18=Data!#REF!,Data!#REF!,(IF(B18=Data!#REF!,Data!#REF!,(IF(B18=Data!#REF!,Data!#REF!,(IF(B18=Data!#REF!,Data!J1046,(IF(B18=Data!#REF!,Data!#REF!,(IF(B18=Data!#REF!,Data!#REF!,Data!#REF!)))))))))))))))&amp;IF(B18=Data!#REF!,Data!#REF!,(IF(B18=Data!#REF!,Data!#REF!,(IF(B18=Data!#REF!,Data!#REF!,(IF(B18=Data!#REF!,Data!#REF!,(IF(B18=Data!#REF!,Data!#REF!,Data!#REF!)))))))))</f>
        <v>#REF!</v>
      </c>
      <c r="W18" s="596">
        <f>IF(E18="","",VLOOKUP(B18,Data!$B$5:$J$503,9,FALSE)*E18)</f>
        <v>1.484</v>
      </c>
    </row>
    <row r="19" spans="1:23" s="597" customFormat="1" ht="19.25" customHeight="1">
      <c r="A19" s="598">
        <v>2</v>
      </c>
      <c r="B19" s="599" t="s">
        <v>718</v>
      </c>
      <c r="C19" s="583" t="str">
        <f>IF(E19="","",VLOOKUP(B19,Data!$B$5:$N$503,13,FALSE))</f>
        <v>Ymh</v>
      </c>
      <c r="D19" s="584" t="str">
        <f>IF(E19="","",VLOOKUP(B19,Data!$B$5:$L$503,2,FALSE))</f>
        <v>VAC9580</v>
      </c>
      <c r="E19" s="585">
        <v>5</v>
      </c>
      <c r="F19" s="586"/>
      <c r="G19" s="587">
        <f>IF(E19="","",VLOOKUP(B19,Data!$B$5:$L$503,11,FALSE))</f>
        <v>5024.08</v>
      </c>
      <c r="H19" s="588">
        <f t="shared" ref="H19:H21" si="1">IF(E19&gt;0,E19*G19,"-")</f>
        <v>25120.400000000001</v>
      </c>
      <c r="I19" s="589" t="str">
        <f>IF(E19="","",VLOOKUP(B19,Data!$B$5:$D$503,3,FALSE))</f>
        <v>C/T</v>
      </c>
      <c r="J19" s="589" t="str">
        <f>IF(E19="","",VLOOKUP(B19,Data!$B$5:$M$503,12,FALSE))</f>
        <v>Indonesia</v>
      </c>
      <c r="K19" s="590">
        <v>5114666</v>
      </c>
      <c r="L19" s="587">
        <f>IF(E19="","",VLOOKUP(B19,Data!$B$5:$E$503,4,FALSE)*E19)</f>
        <v>1510</v>
      </c>
      <c r="M19" s="587">
        <f>IF(E19="","",VLOOKUP(B19,Data!$B$5:$F$503,5,FALSE)*E19)</f>
        <v>1335</v>
      </c>
      <c r="N19" s="591" t="e">
        <f>IF(B19=Data!B228,Data!G228,(IF(B19=Data!B230,Data!G230,(IF(B19=Data!B232,Data!G232,(IF(B19=Data!#REF!,Data!#REF!,(IF(B19=Data!B237,Data!G237,(IF(B19=Data!#REF!,Data!#REF!,(IF(B19=Data!#REF!,Data!#REF!,(IF(B19=Data!#REF!,Data!#REF!,Data!#REF!)))))))))))))))&amp;IF(B19=Data!B304,Data!G304,(IF(B19=Data!#REF!,Data!#REF!,(IF(B19=Data!#REF!,Data!#REF!,(IF(B19=Data!#REF!,Data!#REF!,(IF(B19=Data!#REF!,Data!#REF!,(IF(B19=Data!#REF!,Data!G1044,(IF(B19=Data!#REF!,Data!#REF!,(IF(B19=Data!#REF!,Data!#REF!,Data!#REF!)))))))))))))))&amp;IF(B19=Data!#REF!,Data!#REF!,(IF(B19=Data!#REF!,Data!#REF!,(IF(B19=Data!#REF!,Data!#REF!,(IF(B19=Data!#REF!,Data!#REF!,(IF(B19=Data!#REF!,Data!#REF!,Data!#REF!)))))))))</f>
        <v>#REF!</v>
      </c>
      <c r="O19" s="592"/>
      <c r="P19" s="593"/>
      <c r="Q19" s="594" t="e">
        <f>IF(B19=Data!B228,Data!H228,(IF(B19=Data!B230,Data!H230,(IF(B19=Data!B232,Data!H232,(IF(B19=Data!#REF!,Data!#REF!,(IF(B19=Data!B237,Data!H237,(IF(B19=Data!#REF!,Data!#REF!,(IF(B19=Data!#REF!,Data!#REF!,(IF(B19=Data!#REF!,Data!#REF!,Data!#REF!)))))))))))))))&amp;IF(B19=Data!B304,Data!H304,(IF(B19=Data!#REF!,Data!#REF!,(IF(B19=Data!#REF!,Data!#REF!,(IF(B19=Data!#REF!,Data!#REF!,(IF(B19=Data!#REF!,Data!#REF!,(IF(B19=Data!#REF!,Data!H1044,(IF(B19=Data!#REF!,Data!#REF!,(IF(B19=Data!#REF!,Data!#REF!,Data!#REF!)))))))))))))))&amp;IF(B19=Data!#REF!,Data!#REF!,(IF(B19=Data!#REF!,Data!#REF!,(IF(B19=Data!#REF!,Data!#REF!,(IF(B19=Data!#REF!,Data!#REF!,(IF(B19=Data!#REF!,Data!#REF!,Data!#REF!)))))))))</f>
        <v>#REF!</v>
      </c>
      <c r="R19" s="593"/>
      <c r="S19" s="593"/>
      <c r="T19" s="594" t="e">
        <f>IF(B19=Data!B228,Data!I228,(IF(B19=Data!B230,Data!I230,(IF(B19=Data!B232,Data!I232,(IF(B19=Data!#REF!,Data!#REF!,(IF(B19=Data!B237,Data!I237,(IF(B19=Data!#REF!,Data!#REF!,(IF(B19=Data!#REF!,Data!#REF!,(IF(B19=Data!#REF!,Data!#REF!,Data!#REF!)))))))))))))))&amp;IF(B19=Data!B304,Data!I304,(IF(B19=Data!#REF!,Data!#REF!,(IF(B19=Data!#REF!,Data!#REF!,(IF(B19=Data!#REF!,Data!#REF!,(IF(B19=Data!#REF!,Data!#REF!,(IF(B19=Data!#REF!,Data!I1044,(IF(B19=Data!#REF!,Data!#REF!,(IF(B19=Data!#REF!,Data!#REF!,Data!#REF!)))))))))))))))&amp;IF(B19=Data!#REF!,Data!#REF!,(IF(B19=Data!#REF!,Data!#REF!,(IF(B19=Data!#REF!,Data!#REF!,(IF(B19=Data!#REF!,Data!#REF!,(IF(B19=Data!#REF!,Data!#REF!,Data!#REF!)))))))))</f>
        <v>#REF!</v>
      </c>
      <c r="U19" s="595"/>
      <c r="V19" s="594" t="e">
        <f>IF(B19=Data!B228,Data!J228,(IF(B19=Data!B230,Data!J230,(IF(B19=Data!B232,Data!J232,(IF(B19=Data!#REF!,Data!#REF!,(IF(B19=Data!B237,Data!J237,(IF(B19=Data!#REF!,Data!#REF!,(IF(B19=Data!#REF!,Data!#REF!,(IF(B19=Data!#REF!,Data!#REF!,Data!#REF!)))))))))))))))&amp;IF(B19=Data!B304,Data!J304,(IF(B19=Data!#REF!,Data!#REF!,(IF(B19=Data!#REF!,Data!#REF!,(IF(B19=Data!#REF!,Data!#REF!,(IF(B19=Data!#REF!,Data!#REF!,(IF(B19=Data!#REF!,Data!J1044,(IF(B19=Data!#REF!,Data!#REF!,(IF(B19=Data!#REF!,Data!#REF!,Data!#REF!)))))))))))))))&amp;IF(B19=Data!#REF!,Data!#REF!,(IF(B19=Data!#REF!,Data!#REF!,(IF(B19=Data!#REF!,Data!#REF!,(IF(B19=Data!#REF!,Data!#REF!,(IF(B19=Data!#REF!,Data!#REF!,Data!#REF!)))))))))</f>
        <v>#REF!</v>
      </c>
      <c r="W19" s="596">
        <f>IF(E19="","",VLOOKUP(B19,Data!$B$5:$J$503,9,FALSE)*E19)</f>
        <v>7.67</v>
      </c>
    </row>
    <row r="20" spans="1:23" s="597" customFormat="1" ht="19.25" customHeight="1">
      <c r="A20" s="598">
        <v>3</v>
      </c>
      <c r="B20" s="599" t="s">
        <v>229</v>
      </c>
      <c r="C20" s="583" t="str">
        <f>IF(E20="","",VLOOKUP(B20,Data!$B$5:$N$503,13,FALSE))</f>
        <v>Ymh</v>
      </c>
      <c r="D20" s="584" t="str">
        <f>IF(E20="","",VLOOKUP(B20,Data!$B$5:$L$503,2,FALSE))</f>
        <v>AAE6339</v>
      </c>
      <c r="E20" s="585">
        <v>1</v>
      </c>
      <c r="F20" s="600" t="s">
        <v>545</v>
      </c>
      <c r="G20" s="587">
        <f>IF(E20="","",VLOOKUP(B20,Data!$B$5:$L$503,11,FALSE))</f>
        <v>2055.02</v>
      </c>
      <c r="H20" s="588">
        <f t="shared" si="1"/>
        <v>2055.02</v>
      </c>
      <c r="I20" s="589" t="str">
        <f>IF(E20="","",VLOOKUP(B20,Data!$B$5:$D$503,3,FALSE))</f>
        <v>C/T</v>
      </c>
      <c r="J20" s="589" t="str">
        <f>IF(E20="","",VLOOKUP(B20,Data!$B$5:$M$503,12,FALSE))</f>
        <v>Indonesia</v>
      </c>
      <c r="K20" s="590">
        <v>5114666</v>
      </c>
      <c r="L20" s="587">
        <f>IF(E20="","",VLOOKUP(B20,Data!$B$5:$E$503,4,FALSE)*E20)</f>
        <v>199</v>
      </c>
      <c r="M20" s="587">
        <f>IF(E20="","",VLOOKUP(B20,Data!$B$5:$F$503,5,FALSE)*E20)</f>
        <v>174</v>
      </c>
      <c r="N20" s="591" t="e">
        <f>IF(B20=Data!B229,Data!G229,(IF(B20=Data!B231,Data!G231,(IF(B20=Data!B233,Data!G233,(IF(B20=Data!#REF!,Data!#REF!,(IF(B20=Data!B238,Data!G238,(IF(B20=Data!#REF!,Data!#REF!,(IF(B20=Data!#REF!,Data!#REF!,(IF(B20=Data!#REF!,Data!#REF!,Data!#REF!)))))))))))))))&amp;IF(B20=Data!B305,Data!G305,(IF(B20=Data!#REF!,Data!#REF!,(IF(B20=Data!#REF!,Data!#REF!,(IF(B20=Data!#REF!,Data!#REF!,(IF(B20=Data!#REF!,Data!#REF!,(IF(B20=Data!#REF!,Data!G1045,(IF(B20=Data!#REF!,Data!#REF!,(IF(B20=Data!#REF!,Data!#REF!,Data!#REF!)))))))))))))))&amp;IF(B20=Data!#REF!,Data!#REF!,(IF(B20=Data!#REF!,Data!#REF!,(IF(B20=Data!#REF!,Data!#REF!,(IF(B20=Data!#REF!,Data!#REF!,(IF(B20=Data!#REF!,Data!#REF!,Data!#REF!)))))))))</f>
        <v>#REF!</v>
      </c>
      <c r="O20" s="592"/>
      <c r="P20" s="593"/>
      <c r="Q20" s="594" t="e">
        <f>IF(B20=Data!B229,Data!H229,(IF(B20=Data!B231,Data!H231,(IF(B20=Data!B233,Data!H233,(IF(B20=Data!#REF!,Data!#REF!,(IF(B20=Data!B238,Data!H238,(IF(B20=Data!#REF!,Data!#REF!,(IF(B20=Data!#REF!,Data!#REF!,(IF(B20=Data!#REF!,Data!#REF!,Data!#REF!)))))))))))))))&amp;IF(B20=Data!B305,Data!H305,(IF(B20=Data!#REF!,Data!#REF!,(IF(B20=Data!#REF!,Data!#REF!,(IF(B20=Data!#REF!,Data!#REF!,(IF(B20=Data!#REF!,Data!#REF!,(IF(B20=Data!#REF!,Data!H1045,(IF(B20=Data!#REF!,Data!#REF!,(IF(B20=Data!#REF!,Data!#REF!,Data!#REF!)))))))))))))))&amp;IF(B20=Data!#REF!,Data!#REF!,(IF(B20=Data!#REF!,Data!#REF!,(IF(B20=Data!#REF!,Data!#REF!,(IF(B20=Data!#REF!,Data!#REF!,(IF(B20=Data!#REF!,Data!#REF!,Data!#REF!)))))))))</f>
        <v>#REF!</v>
      </c>
      <c r="R20" s="593"/>
      <c r="S20" s="593"/>
      <c r="T20" s="594" t="e">
        <f>IF(B20=Data!B229,Data!I229,(IF(B20=Data!B231,Data!I231,(IF(B20=Data!B233,Data!I233,(IF(B20=Data!#REF!,Data!#REF!,(IF(B20=Data!B238,Data!I238,(IF(B20=Data!#REF!,Data!#REF!,(IF(B20=Data!#REF!,Data!#REF!,(IF(B20=Data!#REF!,Data!#REF!,Data!#REF!)))))))))))))))&amp;IF(B20=Data!B305,Data!I305,(IF(B20=Data!#REF!,Data!#REF!,(IF(B20=Data!#REF!,Data!#REF!,(IF(B20=Data!#REF!,Data!#REF!,(IF(B20=Data!#REF!,Data!#REF!,(IF(B20=Data!#REF!,Data!I1045,(IF(B20=Data!#REF!,Data!#REF!,(IF(B20=Data!#REF!,Data!#REF!,Data!#REF!)))))))))))))))&amp;IF(B20=Data!#REF!,Data!#REF!,(IF(B20=Data!#REF!,Data!#REF!,(IF(B20=Data!#REF!,Data!#REF!,(IF(B20=Data!#REF!,Data!#REF!,(IF(B20=Data!#REF!,Data!#REF!,Data!#REF!)))))))))</f>
        <v>#REF!</v>
      </c>
      <c r="U20" s="595"/>
      <c r="V20" s="594" t="e">
        <f>IF(B20=Data!B229,Data!J229,(IF(B20=Data!B231,Data!J231,(IF(B20=Data!B233,Data!J233,(IF(B20=Data!#REF!,Data!#REF!,(IF(B20=Data!B238,Data!J238,(IF(B20=Data!#REF!,Data!#REF!,(IF(B20=Data!#REF!,Data!#REF!,(IF(B20=Data!#REF!,Data!#REF!,Data!#REF!)))))))))))))))&amp;IF(B20=Data!B305,Data!J305,(IF(B20=Data!#REF!,Data!#REF!,(IF(B20=Data!#REF!,Data!#REF!,(IF(B20=Data!#REF!,Data!#REF!,(IF(B20=Data!#REF!,Data!#REF!,(IF(B20=Data!#REF!,Data!J1045,(IF(B20=Data!#REF!,Data!#REF!,(IF(B20=Data!#REF!,Data!#REF!,Data!#REF!)))))))))))))))&amp;IF(B20=Data!#REF!,Data!#REF!,(IF(B20=Data!#REF!,Data!#REF!,(IF(B20=Data!#REF!,Data!#REF!,(IF(B20=Data!#REF!,Data!#REF!,(IF(B20=Data!#REF!,Data!#REF!,Data!#REF!)))))))))</f>
        <v>#REF!</v>
      </c>
      <c r="W20" s="596">
        <f>IF(E20="","",VLOOKUP(B20,Data!$B$5:$J$503,9,FALSE)*E20)</f>
        <v>1.129</v>
      </c>
    </row>
    <row r="21" spans="1:23" s="597" customFormat="1" ht="19.25" customHeight="1">
      <c r="A21" s="598">
        <v>4</v>
      </c>
      <c r="B21" s="599" t="s">
        <v>799</v>
      </c>
      <c r="C21" s="583" t="str">
        <f>IF(E21="","",VLOOKUP(B21,Data!$B$5:$N$503,13,FALSE))</f>
        <v>Ymh</v>
      </c>
      <c r="D21" s="584" t="str">
        <f>IF(E21="","",VLOOKUP(B21,Data!$B$5:$L$503,2,FALSE))</f>
        <v>VAK6580</v>
      </c>
      <c r="E21" s="585">
        <v>1</v>
      </c>
      <c r="F21" s="586"/>
      <c r="G21" s="587">
        <f>IF(E21="","",VLOOKUP(B21,Data!$B$5:$L$503,11,FALSE))</f>
        <v>2168.1799999999998</v>
      </c>
      <c r="H21" s="588">
        <f t="shared" si="1"/>
        <v>2168.1799999999998</v>
      </c>
      <c r="I21" s="589" t="str">
        <f>IF(E21="","",VLOOKUP(B21,Data!$B$5:$D$503,3,FALSE))</f>
        <v>C/T</v>
      </c>
      <c r="J21" s="589" t="str">
        <f>IF(E21="","",VLOOKUP(B21,Data!$B$5:$M$503,12,FALSE))</f>
        <v>Indonesia</v>
      </c>
      <c r="K21" s="590">
        <v>5114666</v>
      </c>
      <c r="L21" s="587">
        <f>IF(E21="","",VLOOKUP(B21,Data!$B$5:$E$503,4,FALSE)*E21)</f>
        <v>199</v>
      </c>
      <c r="M21" s="587">
        <f>IF(E21="","",VLOOKUP(B21,Data!$B$5:$F$503,5,FALSE)*E21)</f>
        <v>179</v>
      </c>
      <c r="N21" s="591" t="e">
        <f>IF(B21=Data!B230,Data!G230,(IF(B21=Data!B232,Data!G232,(IF(B21=Data!B234,Data!G234,(IF(B21=Data!#REF!,Data!#REF!,(IF(B21=Data!B239,Data!G239,(IF(B21=Data!#REF!,Data!#REF!,(IF(B21=Data!#REF!,Data!#REF!,(IF(B21=Data!#REF!,Data!#REF!,Data!#REF!)))))))))))))))&amp;IF(B21=Data!B306,Data!G306,(IF(B21=Data!#REF!,Data!#REF!,(IF(B21=Data!#REF!,Data!#REF!,(IF(B21=Data!#REF!,Data!#REF!,(IF(B21=Data!#REF!,Data!#REF!,(IF(B21=Data!#REF!,Data!G1046,(IF(B21=Data!#REF!,Data!#REF!,(IF(B21=Data!#REF!,Data!#REF!,Data!#REF!)))))))))))))))&amp;IF(B21=Data!#REF!,Data!#REF!,(IF(B21=Data!#REF!,Data!#REF!,(IF(B21=Data!#REF!,Data!#REF!,(IF(B21=Data!#REF!,Data!#REF!,(IF(B21=Data!#REF!,Data!#REF!,Data!#REF!)))))))))</f>
        <v>#REF!</v>
      </c>
      <c r="O21" s="592"/>
      <c r="P21" s="593"/>
      <c r="Q21" s="594" t="e">
        <f>IF(B21=Data!B230,Data!H230,(IF(B21=Data!B232,Data!H232,(IF(B21=Data!B234,Data!H234,(IF(B21=Data!#REF!,Data!#REF!,(IF(B21=Data!B239,Data!H239,(IF(B21=Data!#REF!,Data!#REF!,(IF(B21=Data!#REF!,Data!#REF!,(IF(B21=Data!#REF!,Data!#REF!,Data!#REF!)))))))))))))))&amp;IF(B21=Data!B306,Data!H306,(IF(B21=Data!#REF!,Data!#REF!,(IF(B21=Data!#REF!,Data!#REF!,(IF(B21=Data!#REF!,Data!#REF!,(IF(B21=Data!#REF!,Data!#REF!,(IF(B21=Data!#REF!,Data!H1046,(IF(B21=Data!#REF!,Data!#REF!,(IF(B21=Data!#REF!,Data!#REF!,Data!#REF!)))))))))))))))&amp;IF(B21=Data!#REF!,Data!#REF!,(IF(B21=Data!#REF!,Data!#REF!,(IF(B21=Data!#REF!,Data!#REF!,(IF(B21=Data!#REF!,Data!#REF!,(IF(B21=Data!#REF!,Data!#REF!,Data!#REF!)))))))))</f>
        <v>#REF!</v>
      </c>
      <c r="R21" s="593"/>
      <c r="S21" s="593"/>
      <c r="T21" s="594" t="e">
        <f>IF(B21=Data!B230,Data!I230,(IF(B21=Data!B232,Data!I232,(IF(B21=Data!B234,Data!I234,(IF(B21=Data!#REF!,Data!#REF!,(IF(B21=Data!B239,Data!I239,(IF(B21=Data!#REF!,Data!#REF!,(IF(B21=Data!#REF!,Data!#REF!,(IF(B21=Data!#REF!,Data!#REF!,Data!#REF!)))))))))))))))&amp;IF(B21=Data!B306,Data!I306,(IF(B21=Data!#REF!,Data!#REF!,(IF(B21=Data!#REF!,Data!#REF!,(IF(B21=Data!#REF!,Data!#REF!,(IF(B21=Data!#REF!,Data!#REF!,(IF(B21=Data!#REF!,Data!I1046,(IF(B21=Data!#REF!,Data!#REF!,(IF(B21=Data!#REF!,Data!#REF!,Data!#REF!)))))))))))))))&amp;IF(B21=Data!#REF!,Data!#REF!,(IF(B21=Data!#REF!,Data!#REF!,(IF(B21=Data!#REF!,Data!#REF!,(IF(B21=Data!#REF!,Data!#REF!,(IF(B21=Data!#REF!,Data!#REF!,Data!#REF!)))))))))</f>
        <v>#REF!</v>
      </c>
      <c r="U21" s="595"/>
      <c r="V21" s="594" t="e">
        <f>IF(B21=Data!B230,Data!J230,(IF(B21=Data!B232,Data!J232,(IF(B21=Data!B234,Data!J234,(IF(B21=Data!#REF!,Data!#REF!,(IF(B21=Data!B239,Data!J239,(IF(B21=Data!#REF!,Data!#REF!,(IF(B21=Data!#REF!,Data!#REF!,(IF(B21=Data!#REF!,Data!#REF!,Data!#REF!)))))))))))))))&amp;IF(B21=Data!B306,Data!J306,(IF(B21=Data!#REF!,Data!#REF!,(IF(B21=Data!#REF!,Data!#REF!,(IF(B21=Data!#REF!,Data!#REF!,(IF(B21=Data!#REF!,Data!#REF!,(IF(B21=Data!#REF!,Data!J1046,(IF(B21=Data!#REF!,Data!#REF!,(IF(B21=Data!#REF!,Data!#REF!,Data!#REF!)))))))))))))))&amp;IF(B21=Data!#REF!,Data!#REF!,(IF(B21=Data!#REF!,Data!#REF!,(IF(B21=Data!#REF!,Data!#REF!,(IF(B21=Data!#REF!,Data!#REF!,(IF(B21=Data!#REF!,Data!#REF!,Data!#REF!)))))))))</f>
        <v>#REF!</v>
      </c>
      <c r="W21" s="596">
        <f>IF(E21="","",VLOOKUP(B21,Data!$B$5:$J$503,9,FALSE)*E21)</f>
        <v>1.129</v>
      </c>
    </row>
    <row r="22" spans="1:23" s="597" customFormat="1" ht="19" customHeight="1">
      <c r="A22" s="581"/>
      <c r="B22" s="582" t="s">
        <v>980</v>
      </c>
      <c r="C22" s="583"/>
      <c r="D22" s="584"/>
      <c r="E22" s="585"/>
      <c r="F22" s="601" t="s">
        <v>569</v>
      </c>
      <c r="G22" s="587"/>
      <c r="H22" s="588"/>
      <c r="I22" s="589"/>
      <c r="J22" s="589"/>
      <c r="K22" s="590"/>
      <c r="L22" s="587"/>
      <c r="M22" s="587"/>
      <c r="N22" s="591"/>
      <c r="O22" s="592"/>
      <c r="P22" s="593"/>
      <c r="Q22" s="594"/>
      <c r="R22" s="593"/>
      <c r="S22" s="593"/>
      <c r="T22" s="594"/>
      <c r="U22" s="595"/>
      <c r="V22" s="594"/>
      <c r="W22" s="596"/>
    </row>
    <row r="23" spans="1:23" s="597" customFormat="1" ht="19.25" customHeight="1">
      <c r="A23" s="598">
        <v>5</v>
      </c>
      <c r="B23" s="599" t="s">
        <v>223</v>
      </c>
      <c r="C23" s="583" t="str">
        <f>IF(E23="","",VLOOKUP(B23,Data!$B$5:$N$503,13,FALSE))</f>
        <v>Ymh</v>
      </c>
      <c r="D23" s="584" t="str">
        <f>IF(E23="","",VLOOKUP(B23,Data!$B$5:$L$503,2,FALSE))</f>
        <v>AAE6337</v>
      </c>
      <c r="E23" s="585">
        <v>18</v>
      </c>
      <c r="F23" s="600"/>
      <c r="G23" s="587">
        <f>IF(E23="","",VLOOKUP(B23,Data!$B$5:$L$503,11,FALSE))</f>
        <v>1646.63</v>
      </c>
      <c r="H23" s="588">
        <f t="shared" ref="H23" si="2">IF(E23&gt;0,E23*G23,"-")</f>
        <v>29639.340000000004</v>
      </c>
      <c r="I23" s="589" t="str">
        <f>IF(E23="","",VLOOKUP(B23,Data!$B$5:$D$503,3,FALSE))</f>
        <v>C/T</v>
      </c>
      <c r="J23" s="589" t="str">
        <f>IF(E23="","",VLOOKUP(B23,Data!$B$5:$M$503,12,FALSE))</f>
        <v>Indonesia</v>
      </c>
      <c r="K23" s="590">
        <v>5117382</v>
      </c>
      <c r="L23" s="587">
        <f>IF(E23="","",VLOOKUP(B23,Data!$B$5:$E$503,4,FALSE)*E23)</f>
        <v>3492</v>
      </c>
      <c r="M23" s="587">
        <f>IF(E23="","",VLOOKUP(B23,Data!$B$5:$F$503,5,FALSE)*E23)</f>
        <v>3132</v>
      </c>
      <c r="N23" s="591" t="e">
        <f>IF(B23=Data!B197,Data!G197,(IF(B23=Data!B199,Data!G199,(IF(B23=Data!B201,Data!G201,(IF(B23=Data!#REF!,Data!#REF!,(IF(B23=Data!B206,Data!G206,(IF(B23=Data!#REF!,Data!#REF!,(IF(B23=Data!#REF!,Data!#REF!,(IF(B23=Data!#REF!,Data!#REF!,Data!#REF!)))))))))))))))&amp;IF(B23=Data!B273,Data!G273,(IF(B23=Data!#REF!,Data!#REF!,(IF(B23=Data!#REF!,Data!#REF!,(IF(B23=Data!#REF!,Data!#REF!,(IF(B23=Data!#REF!,Data!#REF!,(IF(B23=Data!#REF!,Data!G1013,(IF(B23=Data!#REF!,Data!#REF!,(IF(B23=Data!#REF!,Data!#REF!,Data!#REF!)))))))))))))))&amp;IF(B23=Data!#REF!,Data!#REF!,(IF(B23=Data!#REF!,Data!#REF!,(IF(B23=Data!#REF!,Data!#REF!,(IF(B23=Data!#REF!,Data!#REF!,(IF(B23=Data!#REF!,Data!#REF!,Data!#REF!)))))))))</f>
        <v>#REF!</v>
      </c>
      <c r="O23" s="592"/>
      <c r="P23" s="593"/>
      <c r="Q23" s="594" t="e">
        <f>IF(B23=Data!B197,Data!H197,(IF(B23=Data!B199,Data!H199,(IF(B23=Data!B201,Data!H201,(IF(B23=Data!#REF!,Data!#REF!,(IF(B23=Data!B206,Data!H206,(IF(B23=Data!#REF!,Data!#REF!,(IF(B23=Data!#REF!,Data!#REF!,(IF(B23=Data!#REF!,Data!#REF!,Data!#REF!)))))))))))))))&amp;IF(B23=Data!B273,Data!H273,(IF(B23=Data!#REF!,Data!#REF!,(IF(B23=Data!#REF!,Data!#REF!,(IF(B23=Data!#REF!,Data!#REF!,(IF(B23=Data!#REF!,Data!#REF!,(IF(B23=Data!#REF!,Data!H1013,(IF(B23=Data!#REF!,Data!#REF!,(IF(B23=Data!#REF!,Data!#REF!,Data!#REF!)))))))))))))))&amp;IF(B23=Data!#REF!,Data!#REF!,(IF(B23=Data!#REF!,Data!#REF!,(IF(B23=Data!#REF!,Data!#REF!,(IF(B23=Data!#REF!,Data!#REF!,(IF(B23=Data!#REF!,Data!#REF!,Data!#REF!)))))))))</f>
        <v>#REF!</v>
      </c>
      <c r="R23" s="593"/>
      <c r="S23" s="593"/>
      <c r="T23" s="594" t="e">
        <f>IF(B23=Data!B197,Data!I197,(IF(B23=Data!B199,Data!I199,(IF(B23=Data!B201,Data!I201,(IF(B23=Data!#REF!,Data!#REF!,(IF(B23=Data!B206,Data!I206,(IF(B23=Data!#REF!,Data!#REF!,(IF(B23=Data!#REF!,Data!#REF!,(IF(B23=Data!#REF!,Data!#REF!,Data!#REF!)))))))))))))))&amp;IF(B23=Data!B273,Data!I273,(IF(B23=Data!#REF!,Data!#REF!,(IF(B23=Data!#REF!,Data!#REF!,(IF(B23=Data!#REF!,Data!#REF!,(IF(B23=Data!#REF!,Data!#REF!,(IF(B23=Data!#REF!,Data!I1013,(IF(B23=Data!#REF!,Data!#REF!,(IF(B23=Data!#REF!,Data!#REF!,Data!#REF!)))))))))))))))&amp;IF(B23=Data!#REF!,Data!#REF!,(IF(B23=Data!#REF!,Data!#REF!,(IF(B23=Data!#REF!,Data!#REF!,(IF(B23=Data!#REF!,Data!#REF!,(IF(B23=Data!#REF!,Data!#REF!,Data!#REF!)))))))))</f>
        <v>#REF!</v>
      </c>
      <c r="U23" s="595"/>
      <c r="V23" s="594" t="e">
        <f>IF(B23=Data!B197,Data!J197,(IF(B23=Data!B199,Data!J199,(IF(B23=Data!B201,Data!J201,(IF(B23=Data!#REF!,Data!#REF!,(IF(B23=Data!B206,Data!J206,(IF(B23=Data!#REF!,Data!#REF!,(IF(B23=Data!#REF!,Data!#REF!,(IF(B23=Data!#REF!,Data!#REF!,Data!#REF!)))))))))))))))&amp;IF(B23=Data!B273,Data!J273,(IF(B23=Data!#REF!,Data!#REF!,(IF(B23=Data!#REF!,Data!#REF!,(IF(B23=Data!#REF!,Data!#REF!,(IF(B23=Data!#REF!,Data!#REF!,(IF(B23=Data!#REF!,Data!J1013,(IF(B23=Data!#REF!,Data!#REF!,(IF(B23=Data!#REF!,Data!#REF!,Data!#REF!)))))))))))))))&amp;IF(B23=Data!#REF!,Data!#REF!,(IF(B23=Data!#REF!,Data!#REF!,(IF(B23=Data!#REF!,Data!#REF!,(IF(B23=Data!#REF!,Data!#REF!,(IF(B23=Data!#REF!,Data!#REF!,Data!#REF!)))))))))</f>
        <v>#REF!</v>
      </c>
      <c r="W23" s="596">
        <f>IF(E23="","",VLOOKUP(B23,Data!$B$5:$J$503,9,FALSE)*E23)</f>
        <v>20.321999999999999</v>
      </c>
    </row>
    <row r="24" spans="1:23" s="597" customFormat="1" ht="19.25" customHeight="1">
      <c r="A24" s="598">
        <v>6</v>
      </c>
      <c r="B24" s="599" t="s">
        <v>715</v>
      </c>
      <c r="C24" s="583" t="str">
        <f>IF(E24="","",VLOOKUP(B24,Data!$B$5:$N$503,13,FALSE))</f>
        <v>Ymh</v>
      </c>
      <c r="D24" s="584" t="str">
        <f>IF(E24="","",VLOOKUP(B24,Data!$B$5:$L$503,2,FALSE))</f>
        <v>VAC9480</v>
      </c>
      <c r="E24" s="585">
        <v>9</v>
      </c>
      <c r="F24" s="586"/>
      <c r="G24" s="587">
        <f>IF(E24="","",VLOOKUP(B24,Data!$B$5:$L$503,11,FALSE))</f>
        <v>2008.01</v>
      </c>
      <c r="H24" s="588">
        <f t="shared" ref="H24:H31" si="3">IF(E24&gt;0,E24*G24,"-")</f>
        <v>18072.09</v>
      </c>
      <c r="I24" s="589" t="str">
        <f>IF(E24="","",VLOOKUP(B24,Data!$B$5:$D$503,3,FALSE))</f>
        <v>C/T</v>
      </c>
      <c r="J24" s="589" t="str">
        <f>IF(E24="","",VLOOKUP(B24,Data!$B$5:$M$503,12,FALSE))</f>
        <v>Indonesia</v>
      </c>
      <c r="K24" s="590">
        <v>5114666</v>
      </c>
      <c r="L24" s="587">
        <f>IF(E24="","",VLOOKUP(B24,Data!$B$5:$E$503,4,FALSE)*E24)</f>
        <v>1791</v>
      </c>
      <c r="M24" s="587">
        <f>IF(E24="","",VLOOKUP(B24,Data!$B$5:$F$503,5,FALSE)*E24)</f>
        <v>1611</v>
      </c>
      <c r="N24" s="591" t="e">
        <f>IF(B24=Data!B218,Data!G218,(IF(B24=Data!B220,Data!G220,(IF(B24=Data!B222,Data!G222,(IF(B24=Data!#REF!,Data!#REF!,(IF(B24=Data!B227,Data!G227,(IF(B24=Data!#REF!,Data!#REF!,(IF(B24=Data!#REF!,Data!#REF!,(IF(B24=Data!#REF!,Data!#REF!,Data!#REF!)))))))))))))))&amp;IF(B24=Data!B294,Data!G294,(IF(B24=Data!#REF!,Data!#REF!,(IF(B24=Data!#REF!,Data!#REF!,(IF(B24=Data!#REF!,Data!#REF!,(IF(B24=Data!#REF!,Data!#REF!,(IF(B24=Data!#REF!,Data!G1034,(IF(B24=Data!#REF!,Data!#REF!,(IF(B24=Data!#REF!,Data!#REF!,Data!#REF!)))))))))))))))&amp;IF(B24=Data!#REF!,Data!#REF!,(IF(B24=Data!#REF!,Data!#REF!,(IF(B24=Data!#REF!,Data!#REF!,(IF(B24=Data!#REF!,Data!#REF!,(IF(B24=Data!#REF!,Data!#REF!,Data!#REF!)))))))))</f>
        <v>#REF!</v>
      </c>
      <c r="O24" s="592"/>
      <c r="P24" s="593"/>
      <c r="Q24" s="594" t="e">
        <f>IF(B24=Data!B218,Data!H218,(IF(B24=Data!B220,Data!H220,(IF(B24=Data!B222,Data!H222,(IF(B24=Data!#REF!,Data!#REF!,(IF(B24=Data!B227,Data!H227,(IF(B24=Data!#REF!,Data!#REF!,(IF(B24=Data!#REF!,Data!#REF!,(IF(B24=Data!#REF!,Data!#REF!,Data!#REF!)))))))))))))))&amp;IF(B24=Data!B294,Data!H294,(IF(B24=Data!#REF!,Data!#REF!,(IF(B24=Data!#REF!,Data!#REF!,(IF(B24=Data!#REF!,Data!#REF!,(IF(B24=Data!#REF!,Data!#REF!,(IF(B24=Data!#REF!,Data!H1034,(IF(B24=Data!#REF!,Data!#REF!,(IF(B24=Data!#REF!,Data!#REF!,Data!#REF!)))))))))))))))&amp;IF(B24=Data!#REF!,Data!#REF!,(IF(B24=Data!#REF!,Data!#REF!,(IF(B24=Data!#REF!,Data!#REF!,(IF(B24=Data!#REF!,Data!#REF!,(IF(B24=Data!#REF!,Data!#REF!,Data!#REF!)))))))))</f>
        <v>#REF!</v>
      </c>
      <c r="R24" s="593"/>
      <c r="S24" s="593"/>
      <c r="T24" s="594" t="e">
        <f>IF(B24=Data!B218,Data!I218,(IF(B24=Data!B220,Data!I220,(IF(B24=Data!B222,Data!I222,(IF(B24=Data!#REF!,Data!#REF!,(IF(B24=Data!B227,Data!I227,(IF(B24=Data!#REF!,Data!#REF!,(IF(B24=Data!#REF!,Data!#REF!,(IF(B24=Data!#REF!,Data!#REF!,Data!#REF!)))))))))))))))&amp;IF(B24=Data!B294,Data!I294,(IF(B24=Data!#REF!,Data!#REF!,(IF(B24=Data!#REF!,Data!#REF!,(IF(B24=Data!#REF!,Data!#REF!,(IF(B24=Data!#REF!,Data!#REF!,(IF(B24=Data!#REF!,Data!I1034,(IF(B24=Data!#REF!,Data!#REF!,(IF(B24=Data!#REF!,Data!#REF!,Data!#REF!)))))))))))))))&amp;IF(B24=Data!#REF!,Data!#REF!,(IF(B24=Data!#REF!,Data!#REF!,(IF(B24=Data!#REF!,Data!#REF!,(IF(B24=Data!#REF!,Data!#REF!,(IF(B24=Data!#REF!,Data!#REF!,Data!#REF!)))))))))</f>
        <v>#REF!</v>
      </c>
      <c r="U24" s="595"/>
      <c r="V24" s="594" t="e">
        <f>IF(B24=Data!B218,Data!J218,(IF(B24=Data!B220,Data!J220,(IF(B24=Data!B222,Data!J222,(IF(B24=Data!#REF!,Data!#REF!,(IF(B24=Data!B227,Data!J227,(IF(B24=Data!#REF!,Data!#REF!,(IF(B24=Data!#REF!,Data!#REF!,(IF(B24=Data!#REF!,Data!#REF!,Data!#REF!)))))))))))))))&amp;IF(B24=Data!B294,Data!J294,(IF(B24=Data!#REF!,Data!#REF!,(IF(B24=Data!#REF!,Data!#REF!,(IF(B24=Data!#REF!,Data!#REF!,(IF(B24=Data!#REF!,Data!#REF!,(IF(B24=Data!#REF!,Data!J1034,(IF(B24=Data!#REF!,Data!#REF!,(IF(B24=Data!#REF!,Data!#REF!,Data!#REF!)))))))))))))))&amp;IF(B24=Data!#REF!,Data!#REF!,(IF(B24=Data!#REF!,Data!#REF!,(IF(B24=Data!#REF!,Data!#REF!,(IF(B24=Data!#REF!,Data!#REF!,(IF(B24=Data!#REF!,Data!#REF!,Data!#REF!)))))))))</f>
        <v>#REF!</v>
      </c>
      <c r="W24" s="596">
        <f>IF(E24="","",VLOOKUP(B24,Data!$B$5:$J$503,9,FALSE)*E24)</f>
        <v>10.161</v>
      </c>
    </row>
    <row r="25" spans="1:23" s="597" customFormat="1" ht="19.25" customHeight="1">
      <c r="A25" s="598">
        <v>7</v>
      </c>
      <c r="B25" s="599" t="s">
        <v>721</v>
      </c>
      <c r="C25" s="583" t="str">
        <f>IF(E25="","",VLOOKUP(B25,Data!$B$5:$N$503,13,FALSE))</f>
        <v>Ymh</v>
      </c>
      <c r="D25" s="584" t="str">
        <f>IF(E25="","",VLOOKUP(B25,Data!$B$5:$L$503,2,FALSE))</f>
        <v>VAD6640</v>
      </c>
      <c r="E25" s="585">
        <v>2</v>
      </c>
      <c r="F25" s="600"/>
      <c r="G25" s="587">
        <f>IF(E25="","",VLOOKUP(B25,Data!$B$5:$L$503,11,FALSE))</f>
        <v>2137.2600000000002</v>
      </c>
      <c r="H25" s="588">
        <f t="shared" si="3"/>
        <v>4274.5200000000004</v>
      </c>
      <c r="I25" s="589" t="str">
        <f>IF(E25="","",VLOOKUP(B25,Data!$B$5:$D$503,3,FALSE))</f>
        <v>C/T</v>
      </c>
      <c r="J25" s="589" t="str">
        <f>IF(E25="","",VLOOKUP(B25,Data!$B$5:$M$503,12,FALSE))</f>
        <v>Indonesia</v>
      </c>
      <c r="K25" s="590">
        <v>5114666</v>
      </c>
      <c r="L25" s="587">
        <f>IF(E25="","",VLOOKUP(B25,Data!$B$5:$E$503,4,FALSE)*E25)</f>
        <v>398</v>
      </c>
      <c r="M25" s="587">
        <f>IF(E25="","",VLOOKUP(B25,Data!$B$5:$F$503,5,FALSE)*E25)</f>
        <v>358</v>
      </c>
      <c r="N25" s="591" t="e">
        <f>IF(B25=Data!B202,Data!G202,(IF(B25=Data!B204,Data!G204,(IF(B25=Data!B206,Data!G206,(IF(B25=Data!#REF!,Data!#REF!,(IF(B25=Data!B211,Data!G211,(IF(B25=Data!#REF!,Data!#REF!,(IF(B25=Data!#REF!,Data!#REF!,(IF(B25=Data!#REF!,Data!#REF!,Data!#REF!)))))))))))))))&amp;IF(B25=Data!B278,Data!G278,(IF(B25=Data!#REF!,Data!#REF!,(IF(B25=Data!#REF!,Data!#REF!,(IF(B25=Data!#REF!,Data!#REF!,(IF(B25=Data!#REF!,Data!#REF!,(IF(B25=Data!#REF!,Data!G1018,(IF(B25=Data!#REF!,Data!#REF!,(IF(B25=Data!#REF!,Data!#REF!,Data!#REF!)))))))))))))))&amp;IF(B25=Data!#REF!,Data!#REF!,(IF(B25=Data!#REF!,Data!#REF!,(IF(B25=Data!#REF!,Data!#REF!,(IF(B25=Data!#REF!,Data!#REF!,(IF(B25=Data!#REF!,Data!#REF!,Data!#REF!)))))))))</f>
        <v>#REF!</v>
      </c>
      <c r="O25" s="592"/>
      <c r="P25" s="593"/>
      <c r="Q25" s="594" t="e">
        <f>IF(B25=Data!B202,Data!H202,(IF(B25=Data!B204,Data!H204,(IF(B25=Data!B206,Data!H206,(IF(B25=Data!#REF!,Data!#REF!,(IF(B25=Data!B211,Data!H211,(IF(B25=Data!#REF!,Data!#REF!,(IF(B25=Data!#REF!,Data!#REF!,(IF(B25=Data!#REF!,Data!#REF!,Data!#REF!)))))))))))))))&amp;IF(B25=Data!B278,Data!H278,(IF(B25=Data!#REF!,Data!#REF!,(IF(B25=Data!#REF!,Data!#REF!,(IF(B25=Data!#REF!,Data!#REF!,(IF(B25=Data!#REF!,Data!#REF!,(IF(B25=Data!#REF!,Data!H1018,(IF(B25=Data!#REF!,Data!#REF!,(IF(B25=Data!#REF!,Data!#REF!,Data!#REF!)))))))))))))))&amp;IF(B25=Data!#REF!,Data!#REF!,(IF(B25=Data!#REF!,Data!#REF!,(IF(B25=Data!#REF!,Data!#REF!,(IF(B25=Data!#REF!,Data!#REF!,(IF(B25=Data!#REF!,Data!#REF!,Data!#REF!)))))))))</f>
        <v>#REF!</v>
      </c>
      <c r="R25" s="593"/>
      <c r="S25" s="593"/>
      <c r="T25" s="594" t="e">
        <f>IF(B25=Data!B202,Data!I202,(IF(B25=Data!B204,Data!I204,(IF(B25=Data!B206,Data!I206,(IF(B25=Data!#REF!,Data!#REF!,(IF(B25=Data!B211,Data!I211,(IF(B25=Data!#REF!,Data!#REF!,(IF(B25=Data!#REF!,Data!#REF!,(IF(B25=Data!#REF!,Data!#REF!,Data!#REF!)))))))))))))))&amp;IF(B25=Data!B278,Data!I278,(IF(B25=Data!#REF!,Data!#REF!,(IF(B25=Data!#REF!,Data!#REF!,(IF(B25=Data!#REF!,Data!#REF!,(IF(B25=Data!#REF!,Data!#REF!,(IF(B25=Data!#REF!,Data!I1018,(IF(B25=Data!#REF!,Data!#REF!,(IF(B25=Data!#REF!,Data!#REF!,Data!#REF!)))))))))))))))&amp;IF(B25=Data!#REF!,Data!#REF!,(IF(B25=Data!#REF!,Data!#REF!,(IF(B25=Data!#REF!,Data!#REF!,(IF(B25=Data!#REF!,Data!#REF!,(IF(B25=Data!#REF!,Data!#REF!,Data!#REF!)))))))))</f>
        <v>#REF!</v>
      </c>
      <c r="U25" s="595"/>
      <c r="V25" s="594" t="e">
        <f>IF(B25=Data!B202,Data!J202,(IF(B25=Data!B204,Data!J204,(IF(B25=Data!B206,Data!J206,(IF(B25=Data!#REF!,Data!#REF!,(IF(B25=Data!B211,Data!J211,(IF(B25=Data!#REF!,Data!#REF!,(IF(B25=Data!#REF!,Data!#REF!,(IF(B25=Data!#REF!,Data!#REF!,Data!#REF!)))))))))))))))&amp;IF(B25=Data!B278,Data!J278,(IF(B25=Data!#REF!,Data!#REF!,(IF(B25=Data!#REF!,Data!#REF!,(IF(B25=Data!#REF!,Data!#REF!,(IF(B25=Data!#REF!,Data!#REF!,(IF(B25=Data!#REF!,Data!J1018,(IF(B25=Data!#REF!,Data!#REF!,(IF(B25=Data!#REF!,Data!#REF!,Data!#REF!)))))))))))))))&amp;IF(B25=Data!#REF!,Data!#REF!,(IF(B25=Data!#REF!,Data!#REF!,(IF(B25=Data!#REF!,Data!#REF!,(IF(B25=Data!#REF!,Data!#REF!,(IF(B25=Data!#REF!,Data!#REF!,Data!#REF!)))))))))</f>
        <v>#REF!</v>
      </c>
      <c r="W25" s="596">
        <f>IF(E25="","",VLOOKUP(B25,Data!$B$5:$J$503,9,FALSE)*E25)</f>
        <v>2.258</v>
      </c>
    </row>
    <row r="26" spans="1:23" s="597" customFormat="1" ht="19.25" customHeight="1">
      <c r="A26" s="598">
        <v>8</v>
      </c>
      <c r="B26" s="599" t="s">
        <v>487</v>
      </c>
      <c r="C26" s="583" t="str">
        <f>IF(E26="","",VLOOKUP(B26,Data!$B$5:$N$503,13,FALSE))</f>
        <v>Ymh</v>
      </c>
      <c r="D26" s="584" t="str">
        <f>IF(E26="","",VLOOKUP(B26,Data!$B$5:$L$503,2,FALSE))</f>
        <v>ZH66310</v>
      </c>
      <c r="E26" s="585">
        <v>11</v>
      </c>
      <c r="F26" s="586"/>
      <c r="G26" s="587">
        <f>IF(E26="","",VLOOKUP(B26,Data!$B$5:$L$503,11,FALSE))</f>
        <v>1933.89</v>
      </c>
      <c r="H26" s="588">
        <f t="shared" si="3"/>
        <v>21272.79</v>
      </c>
      <c r="I26" s="589" t="str">
        <f>IF(E26="","",VLOOKUP(B26,Data!$B$5:$D$503,3,FALSE))</f>
        <v>C/T</v>
      </c>
      <c r="J26" s="589" t="str">
        <f>IF(E26="","",VLOOKUP(B26,Data!$B$5:$M$503,12,FALSE))</f>
        <v>Indonesia</v>
      </c>
      <c r="K26" s="590">
        <v>5114666</v>
      </c>
      <c r="L26" s="587">
        <f>IF(E26="","",VLOOKUP(B26,Data!$B$5:$E$503,4,FALSE)*E26)</f>
        <v>2365</v>
      </c>
      <c r="M26" s="587">
        <f>IF(E26="","",VLOOKUP(B26,Data!$B$5:$F$503,5,FALSE)*E26)</f>
        <v>2134</v>
      </c>
      <c r="N26" s="591" t="e">
        <f>IF(B26=Data!B204,Data!G204,(IF(B26=Data!B206,Data!G206,(IF(B26=Data!B208,Data!G208,(IF(B26=Data!#REF!,Data!#REF!,(IF(B26=Data!B213,Data!G213,(IF(B26=Data!#REF!,Data!#REF!,(IF(B26=Data!#REF!,Data!#REF!,(IF(B26=Data!#REF!,Data!#REF!,Data!#REF!)))))))))))))))&amp;IF(B26=Data!B280,Data!G280,(IF(B26=Data!#REF!,Data!#REF!,(IF(B26=Data!#REF!,Data!#REF!,(IF(B26=Data!#REF!,Data!#REF!,(IF(B26=Data!#REF!,Data!#REF!,(IF(B26=Data!#REF!,Data!G1020,(IF(B26=Data!#REF!,Data!#REF!,(IF(B26=Data!#REF!,Data!#REF!,Data!#REF!)))))))))))))))&amp;IF(B26=Data!#REF!,Data!#REF!,(IF(B26=Data!#REF!,Data!#REF!,(IF(B26=Data!#REF!,Data!#REF!,(IF(B26=Data!#REF!,Data!#REF!,(IF(B26=Data!#REF!,Data!#REF!,Data!#REF!)))))))))</f>
        <v>#REF!</v>
      </c>
      <c r="O26" s="592"/>
      <c r="P26" s="593"/>
      <c r="Q26" s="594" t="e">
        <f>IF(B26=Data!B204,Data!H204,(IF(B26=Data!B206,Data!H206,(IF(B26=Data!B208,Data!H208,(IF(B26=Data!#REF!,Data!#REF!,(IF(B26=Data!B213,Data!H213,(IF(B26=Data!#REF!,Data!#REF!,(IF(B26=Data!#REF!,Data!#REF!,(IF(B26=Data!#REF!,Data!#REF!,Data!#REF!)))))))))))))))&amp;IF(B26=Data!B280,Data!H280,(IF(B26=Data!#REF!,Data!#REF!,(IF(B26=Data!#REF!,Data!#REF!,(IF(B26=Data!#REF!,Data!#REF!,(IF(B26=Data!#REF!,Data!#REF!,(IF(B26=Data!#REF!,Data!H1020,(IF(B26=Data!#REF!,Data!#REF!,(IF(B26=Data!#REF!,Data!#REF!,Data!#REF!)))))))))))))))&amp;IF(B26=Data!#REF!,Data!#REF!,(IF(B26=Data!#REF!,Data!#REF!,(IF(B26=Data!#REF!,Data!#REF!,(IF(B26=Data!#REF!,Data!#REF!,(IF(B26=Data!#REF!,Data!#REF!,Data!#REF!)))))))))</f>
        <v>#REF!</v>
      </c>
      <c r="R26" s="593"/>
      <c r="S26" s="593"/>
      <c r="T26" s="594" t="e">
        <f>IF(B26=Data!B204,Data!I204,(IF(B26=Data!B206,Data!I206,(IF(B26=Data!B208,Data!I208,(IF(B26=Data!#REF!,Data!#REF!,(IF(B26=Data!B213,Data!I213,(IF(B26=Data!#REF!,Data!#REF!,(IF(B26=Data!#REF!,Data!#REF!,(IF(B26=Data!#REF!,Data!#REF!,Data!#REF!)))))))))))))))&amp;IF(B26=Data!B280,Data!I280,(IF(B26=Data!#REF!,Data!#REF!,(IF(B26=Data!#REF!,Data!#REF!,(IF(B26=Data!#REF!,Data!#REF!,(IF(B26=Data!#REF!,Data!#REF!,(IF(B26=Data!#REF!,Data!I1020,(IF(B26=Data!#REF!,Data!#REF!,(IF(B26=Data!#REF!,Data!#REF!,Data!#REF!)))))))))))))))&amp;IF(B26=Data!#REF!,Data!#REF!,(IF(B26=Data!#REF!,Data!#REF!,(IF(B26=Data!#REF!,Data!#REF!,(IF(B26=Data!#REF!,Data!#REF!,(IF(B26=Data!#REF!,Data!#REF!,Data!#REF!)))))))))</f>
        <v>#REF!</v>
      </c>
      <c r="U26" s="595"/>
      <c r="V26" s="594" t="e">
        <f>IF(B26=Data!B204,Data!J204,(IF(B26=Data!B206,Data!J206,(IF(B26=Data!B208,Data!J208,(IF(B26=Data!#REF!,Data!#REF!,(IF(B26=Data!B213,Data!J213,(IF(B26=Data!#REF!,Data!#REF!,(IF(B26=Data!#REF!,Data!#REF!,(IF(B26=Data!#REF!,Data!#REF!,Data!#REF!)))))))))))))))&amp;IF(B26=Data!B280,Data!J280,(IF(B26=Data!#REF!,Data!#REF!,(IF(B26=Data!#REF!,Data!#REF!,(IF(B26=Data!#REF!,Data!#REF!,(IF(B26=Data!#REF!,Data!#REF!,(IF(B26=Data!#REF!,Data!J1020,(IF(B26=Data!#REF!,Data!#REF!,(IF(B26=Data!#REF!,Data!#REF!,Data!#REF!)))))))))))))))&amp;IF(B26=Data!#REF!,Data!#REF!,(IF(B26=Data!#REF!,Data!#REF!,(IF(B26=Data!#REF!,Data!#REF!,(IF(B26=Data!#REF!,Data!#REF!,(IF(B26=Data!#REF!,Data!#REF!,Data!#REF!)))))))))</f>
        <v>#REF!</v>
      </c>
      <c r="W26" s="596">
        <f>IF(E26="","",VLOOKUP(B26,Data!$B$5:$J$503,9,FALSE)*E26)</f>
        <v>13.035</v>
      </c>
    </row>
    <row r="27" spans="1:23" s="597" customFormat="1" ht="19.25" customHeight="1">
      <c r="A27" s="598">
        <v>9</v>
      </c>
      <c r="B27" s="599" t="s">
        <v>489</v>
      </c>
      <c r="C27" s="583" t="str">
        <f>IF(E27="","",VLOOKUP(B27,Data!$B$5:$N$503,13,FALSE))</f>
        <v>Ymh</v>
      </c>
      <c r="D27" s="584" t="str">
        <f>IF(E27="","",VLOOKUP(B27,Data!$B$5:$L$503,2,FALSE))</f>
        <v>ZH66290</v>
      </c>
      <c r="E27" s="585">
        <v>1</v>
      </c>
      <c r="F27" s="601"/>
      <c r="G27" s="587">
        <f>IF(E27="","",VLOOKUP(B27,Data!$B$5:$L$503,11,FALSE))</f>
        <v>1975.79</v>
      </c>
      <c r="H27" s="588">
        <f t="shared" si="3"/>
        <v>1975.79</v>
      </c>
      <c r="I27" s="589" t="str">
        <f>IF(E27="","",VLOOKUP(B27,Data!$B$5:$D$503,3,FALSE))</f>
        <v>C/T</v>
      </c>
      <c r="J27" s="589" t="str">
        <f>IF(E27="","",VLOOKUP(B27,Data!$B$5:$M$503,12,FALSE))</f>
        <v>Indonesia</v>
      </c>
      <c r="K27" s="590">
        <v>5114666</v>
      </c>
      <c r="L27" s="587">
        <f>IF(E27="","",VLOOKUP(B27,Data!$B$5:$E$503,4,FALSE)*E27)</f>
        <v>215</v>
      </c>
      <c r="M27" s="587">
        <f>IF(E27="","",VLOOKUP(B27,Data!$B$5:$F$503,5,FALSE)*E27)</f>
        <v>194</v>
      </c>
      <c r="N27" s="591" t="e">
        <f>IF(B27=Data!B205,Data!G205,(IF(B27=Data!B207,Data!G207,(IF(B27=Data!B209,Data!G209,(IF(B27=Data!#REF!,Data!#REF!,(IF(B27=Data!B214,Data!G214,(IF(B27=Data!#REF!,Data!#REF!,(IF(B27=Data!#REF!,Data!#REF!,(IF(B27=Data!#REF!,Data!#REF!,Data!#REF!)))))))))))))))&amp;IF(B27=Data!B281,Data!G281,(IF(B27=Data!#REF!,Data!#REF!,(IF(B27=Data!#REF!,Data!#REF!,(IF(B27=Data!#REF!,Data!#REF!,(IF(B27=Data!#REF!,Data!#REF!,(IF(B27=Data!#REF!,Data!G1021,(IF(B27=Data!#REF!,Data!#REF!,(IF(B27=Data!#REF!,Data!#REF!,Data!#REF!)))))))))))))))&amp;IF(B27=Data!#REF!,Data!#REF!,(IF(B27=Data!#REF!,Data!#REF!,(IF(B27=Data!#REF!,Data!#REF!,(IF(B27=Data!#REF!,Data!#REF!,(IF(B27=Data!#REF!,Data!#REF!,Data!#REF!)))))))))</f>
        <v>#REF!</v>
      </c>
      <c r="O27" s="592"/>
      <c r="P27" s="593"/>
      <c r="Q27" s="594" t="e">
        <f>IF(B27=Data!B205,Data!H205,(IF(B27=Data!B207,Data!H207,(IF(B27=Data!B209,Data!H209,(IF(B27=Data!#REF!,Data!#REF!,(IF(B27=Data!B214,Data!H214,(IF(B27=Data!#REF!,Data!#REF!,(IF(B27=Data!#REF!,Data!#REF!,(IF(B27=Data!#REF!,Data!#REF!,Data!#REF!)))))))))))))))&amp;IF(B27=Data!B281,Data!H281,(IF(B27=Data!#REF!,Data!#REF!,(IF(B27=Data!#REF!,Data!#REF!,(IF(B27=Data!#REF!,Data!#REF!,(IF(B27=Data!#REF!,Data!#REF!,(IF(B27=Data!#REF!,Data!H1021,(IF(B27=Data!#REF!,Data!#REF!,(IF(B27=Data!#REF!,Data!#REF!,Data!#REF!)))))))))))))))&amp;IF(B27=Data!#REF!,Data!#REF!,(IF(B27=Data!#REF!,Data!#REF!,(IF(B27=Data!#REF!,Data!#REF!,(IF(B27=Data!#REF!,Data!#REF!,(IF(B27=Data!#REF!,Data!#REF!,Data!#REF!)))))))))</f>
        <v>#REF!</v>
      </c>
      <c r="R27" s="593"/>
      <c r="S27" s="593"/>
      <c r="T27" s="594" t="e">
        <f>IF(B27=Data!B205,Data!I205,(IF(B27=Data!B207,Data!I207,(IF(B27=Data!B209,Data!I209,(IF(B27=Data!#REF!,Data!#REF!,(IF(B27=Data!B214,Data!I214,(IF(B27=Data!#REF!,Data!#REF!,(IF(B27=Data!#REF!,Data!#REF!,(IF(B27=Data!#REF!,Data!#REF!,Data!#REF!)))))))))))))))&amp;IF(B27=Data!B281,Data!I281,(IF(B27=Data!#REF!,Data!#REF!,(IF(B27=Data!#REF!,Data!#REF!,(IF(B27=Data!#REF!,Data!#REF!,(IF(B27=Data!#REF!,Data!#REF!,(IF(B27=Data!#REF!,Data!I1021,(IF(B27=Data!#REF!,Data!#REF!,(IF(B27=Data!#REF!,Data!#REF!,Data!#REF!)))))))))))))))&amp;IF(B27=Data!#REF!,Data!#REF!,(IF(B27=Data!#REF!,Data!#REF!,(IF(B27=Data!#REF!,Data!#REF!,(IF(B27=Data!#REF!,Data!#REF!,(IF(B27=Data!#REF!,Data!#REF!,Data!#REF!)))))))))</f>
        <v>#REF!</v>
      </c>
      <c r="U27" s="595"/>
      <c r="V27" s="594" t="e">
        <f>IF(B27=Data!B205,Data!J205,(IF(B27=Data!B207,Data!J207,(IF(B27=Data!B209,Data!J209,(IF(B27=Data!#REF!,Data!#REF!,(IF(B27=Data!B214,Data!J214,(IF(B27=Data!#REF!,Data!#REF!,(IF(B27=Data!#REF!,Data!#REF!,(IF(B27=Data!#REF!,Data!#REF!,Data!#REF!)))))))))))))))&amp;IF(B27=Data!B281,Data!J281,(IF(B27=Data!#REF!,Data!#REF!,(IF(B27=Data!#REF!,Data!#REF!,(IF(B27=Data!#REF!,Data!#REF!,(IF(B27=Data!#REF!,Data!#REF!,(IF(B27=Data!#REF!,Data!J1021,(IF(B27=Data!#REF!,Data!#REF!,(IF(B27=Data!#REF!,Data!#REF!,Data!#REF!)))))))))))))))&amp;IF(B27=Data!#REF!,Data!#REF!,(IF(B27=Data!#REF!,Data!#REF!,(IF(B27=Data!#REF!,Data!#REF!,(IF(B27=Data!#REF!,Data!#REF!,(IF(B27=Data!#REF!,Data!#REF!,Data!#REF!)))))))))</f>
        <v>#REF!</v>
      </c>
      <c r="W27" s="596">
        <f>IF(E27="","",VLOOKUP(B27,Data!$B$5:$J$503,9,FALSE)*E27)</f>
        <v>1.1850000000000001</v>
      </c>
    </row>
    <row r="28" spans="1:23" s="597" customFormat="1" ht="19.25" customHeight="1">
      <c r="A28" s="598">
        <v>10</v>
      </c>
      <c r="B28" s="599" t="s">
        <v>493</v>
      </c>
      <c r="C28" s="583" t="str">
        <f>IF(E28="","",VLOOKUP(B28,Data!$B$5:$N$503,13,FALSE))</f>
        <v>Ymh</v>
      </c>
      <c r="D28" s="584" t="str">
        <f>IF(E28="","",VLOOKUP(B28,Data!$B$5:$L$503,2,FALSE))</f>
        <v>ZH66350</v>
      </c>
      <c r="E28" s="585">
        <v>1</v>
      </c>
      <c r="F28" s="586"/>
      <c r="G28" s="587">
        <f>IF(E28="","",VLOOKUP(B28,Data!$B$5:$L$503,11,FALSE))</f>
        <v>2382.59</v>
      </c>
      <c r="H28" s="588">
        <f t="shared" si="3"/>
        <v>2382.59</v>
      </c>
      <c r="I28" s="589" t="str">
        <f>IF(E28="","",VLOOKUP(B28,Data!$B$5:$D$503,3,FALSE))</f>
        <v>C/T</v>
      </c>
      <c r="J28" s="589" t="str">
        <f>IF(E28="","",VLOOKUP(B28,Data!$B$5:$M$503,12,FALSE))</f>
        <v>Indonesia</v>
      </c>
      <c r="K28" s="590">
        <v>5114666</v>
      </c>
      <c r="L28" s="587">
        <f>IF(E28="","",VLOOKUP(B28,Data!$B$5:$E$503,4,FALSE)*E28)</f>
        <v>215</v>
      </c>
      <c r="M28" s="587">
        <f>IF(E28="","",VLOOKUP(B28,Data!$B$5:$F$503,5,FALSE)*E28)</f>
        <v>194</v>
      </c>
      <c r="N28" s="591" t="e">
        <f>IF(B28=Data!B206,Data!G206,(IF(B28=Data!B208,Data!G208,(IF(B28=Data!B210,Data!G210,(IF(B28=Data!#REF!,Data!#REF!,(IF(B28=Data!B215,Data!G215,(IF(B28=Data!#REF!,Data!#REF!,(IF(B28=Data!#REF!,Data!#REF!,(IF(B28=Data!#REF!,Data!#REF!,Data!#REF!)))))))))))))))&amp;IF(B28=Data!B282,Data!G282,(IF(B28=Data!#REF!,Data!#REF!,(IF(B28=Data!#REF!,Data!#REF!,(IF(B28=Data!#REF!,Data!#REF!,(IF(B28=Data!#REF!,Data!#REF!,(IF(B28=Data!#REF!,Data!G1022,(IF(B28=Data!#REF!,Data!#REF!,(IF(B28=Data!#REF!,Data!#REF!,Data!#REF!)))))))))))))))&amp;IF(B28=Data!#REF!,Data!#REF!,(IF(B28=Data!#REF!,Data!#REF!,(IF(B28=Data!#REF!,Data!#REF!,(IF(B28=Data!#REF!,Data!#REF!,(IF(B28=Data!#REF!,Data!#REF!,Data!#REF!)))))))))</f>
        <v>#REF!</v>
      </c>
      <c r="O28" s="592"/>
      <c r="P28" s="593"/>
      <c r="Q28" s="594" t="e">
        <f>IF(B28=Data!B206,Data!H206,(IF(B28=Data!B208,Data!H208,(IF(B28=Data!B210,Data!H210,(IF(B28=Data!#REF!,Data!#REF!,(IF(B28=Data!B215,Data!H215,(IF(B28=Data!#REF!,Data!#REF!,(IF(B28=Data!#REF!,Data!#REF!,(IF(B28=Data!#REF!,Data!#REF!,Data!#REF!)))))))))))))))&amp;IF(B28=Data!B282,Data!H282,(IF(B28=Data!#REF!,Data!#REF!,(IF(B28=Data!#REF!,Data!#REF!,(IF(B28=Data!#REF!,Data!#REF!,(IF(B28=Data!#REF!,Data!#REF!,(IF(B28=Data!#REF!,Data!H1022,(IF(B28=Data!#REF!,Data!#REF!,(IF(B28=Data!#REF!,Data!#REF!,Data!#REF!)))))))))))))))&amp;IF(B28=Data!#REF!,Data!#REF!,(IF(B28=Data!#REF!,Data!#REF!,(IF(B28=Data!#REF!,Data!#REF!,(IF(B28=Data!#REF!,Data!#REF!,(IF(B28=Data!#REF!,Data!#REF!,Data!#REF!)))))))))</f>
        <v>#REF!</v>
      </c>
      <c r="R28" s="593"/>
      <c r="S28" s="593"/>
      <c r="T28" s="594" t="e">
        <f>IF(B28=Data!B206,Data!I206,(IF(B28=Data!B208,Data!I208,(IF(B28=Data!B210,Data!I210,(IF(B28=Data!#REF!,Data!#REF!,(IF(B28=Data!B215,Data!I215,(IF(B28=Data!#REF!,Data!#REF!,(IF(B28=Data!#REF!,Data!#REF!,(IF(B28=Data!#REF!,Data!#REF!,Data!#REF!)))))))))))))))&amp;IF(B28=Data!B282,Data!I282,(IF(B28=Data!#REF!,Data!#REF!,(IF(B28=Data!#REF!,Data!#REF!,(IF(B28=Data!#REF!,Data!#REF!,(IF(B28=Data!#REF!,Data!#REF!,(IF(B28=Data!#REF!,Data!I1022,(IF(B28=Data!#REF!,Data!#REF!,(IF(B28=Data!#REF!,Data!#REF!,Data!#REF!)))))))))))))))&amp;IF(B28=Data!#REF!,Data!#REF!,(IF(B28=Data!#REF!,Data!#REF!,(IF(B28=Data!#REF!,Data!#REF!,(IF(B28=Data!#REF!,Data!#REF!,(IF(B28=Data!#REF!,Data!#REF!,Data!#REF!)))))))))</f>
        <v>#REF!</v>
      </c>
      <c r="U28" s="595"/>
      <c r="V28" s="594" t="e">
        <f>IF(B28=Data!B206,Data!J206,(IF(B28=Data!B208,Data!J208,(IF(B28=Data!B210,Data!J210,(IF(B28=Data!#REF!,Data!#REF!,(IF(B28=Data!B215,Data!J215,(IF(B28=Data!#REF!,Data!#REF!,(IF(B28=Data!#REF!,Data!#REF!,(IF(B28=Data!#REF!,Data!#REF!,Data!#REF!)))))))))))))))&amp;IF(B28=Data!B282,Data!J282,(IF(B28=Data!#REF!,Data!#REF!,(IF(B28=Data!#REF!,Data!#REF!,(IF(B28=Data!#REF!,Data!#REF!,(IF(B28=Data!#REF!,Data!#REF!,(IF(B28=Data!#REF!,Data!J1022,(IF(B28=Data!#REF!,Data!#REF!,(IF(B28=Data!#REF!,Data!#REF!,Data!#REF!)))))))))))))))&amp;IF(B28=Data!#REF!,Data!#REF!,(IF(B28=Data!#REF!,Data!#REF!,(IF(B28=Data!#REF!,Data!#REF!,(IF(B28=Data!#REF!,Data!#REF!,(IF(B28=Data!#REF!,Data!#REF!,Data!#REF!)))))))))</f>
        <v>#REF!</v>
      </c>
      <c r="W28" s="596">
        <f>IF(E28="","",VLOOKUP(B28,Data!$B$5:$J$503,9,FALSE)*E28)</f>
        <v>1.1850000000000001</v>
      </c>
    </row>
    <row r="29" spans="1:23" s="597" customFormat="1" ht="19.25" customHeight="1">
      <c r="A29" s="598">
        <v>11</v>
      </c>
      <c r="B29" s="599" t="s">
        <v>495</v>
      </c>
      <c r="C29" s="583" t="str">
        <f>IF(E29="","",VLOOKUP(B29,Data!$B$5:$N$503,13,FALSE))</f>
        <v>Ymh</v>
      </c>
      <c r="D29" s="584" t="str">
        <f>IF(E29="","",VLOOKUP(B29,Data!$B$5:$L$503,2,FALSE))</f>
        <v>ZH66300</v>
      </c>
      <c r="E29" s="585">
        <v>5</v>
      </c>
      <c r="F29" s="586"/>
      <c r="G29" s="587">
        <f>IF(E29="","",VLOOKUP(B29,Data!$B$5:$L$503,11,FALSE))</f>
        <v>2086.5500000000002</v>
      </c>
      <c r="H29" s="588">
        <f t="shared" si="3"/>
        <v>10432.75</v>
      </c>
      <c r="I29" s="589" t="str">
        <f>IF(E29="","",VLOOKUP(B29,Data!$B$5:$D$503,3,FALSE))</f>
        <v>C/T</v>
      </c>
      <c r="J29" s="589" t="str">
        <f>IF(E29="","",VLOOKUP(B29,Data!$B$5:$M$503,12,FALSE))</f>
        <v>Indonesia</v>
      </c>
      <c r="K29" s="590">
        <v>5114666</v>
      </c>
      <c r="L29" s="587">
        <f>IF(E29="","",VLOOKUP(B29,Data!$B$5:$E$503,4,FALSE)*E29)</f>
        <v>1075</v>
      </c>
      <c r="M29" s="587">
        <f>IF(E29="","",VLOOKUP(B29,Data!$B$5:$F$503,5,FALSE)*E29)</f>
        <v>970</v>
      </c>
      <c r="N29" s="591" t="e">
        <f>IF(B29=Data!B188,Data!G188,(IF(B29=Data!B190,Data!G190,(IF(B29=Data!B192,Data!G192,(IF(B29=Data!#REF!,Data!#REF!,(IF(B29=Data!B197,Data!G197,(IF(B29=Data!#REF!,Data!#REF!,(IF(B29=Data!#REF!,Data!#REF!,(IF(B29=Data!#REF!,Data!#REF!,Data!#REF!)))))))))))))))&amp;IF(B29=Data!B264,Data!G264,(IF(B29=Data!#REF!,Data!#REF!,(IF(B29=Data!#REF!,Data!#REF!,(IF(B29=Data!#REF!,Data!#REF!,(IF(B29=Data!#REF!,Data!#REF!,(IF(B29=Data!#REF!,Data!G1004,(IF(B29=Data!#REF!,Data!#REF!,(IF(B29=Data!#REF!,Data!#REF!,Data!#REF!)))))))))))))))&amp;IF(B29=Data!#REF!,Data!#REF!,(IF(B29=Data!#REF!,Data!#REF!,(IF(B29=Data!#REF!,Data!#REF!,(IF(B29=Data!#REF!,Data!#REF!,(IF(B29=Data!#REF!,Data!#REF!,Data!#REF!)))))))))</f>
        <v>#REF!</v>
      </c>
      <c r="O29" s="592"/>
      <c r="P29" s="593"/>
      <c r="Q29" s="594" t="e">
        <f>IF(B29=Data!B188,Data!H188,(IF(B29=Data!B190,Data!H190,(IF(B29=Data!B192,Data!H192,(IF(B29=Data!#REF!,Data!#REF!,(IF(B29=Data!B197,Data!H197,(IF(B29=Data!#REF!,Data!#REF!,(IF(B29=Data!#REF!,Data!#REF!,(IF(B29=Data!#REF!,Data!#REF!,Data!#REF!)))))))))))))))&amp;IF(B29=Data!B264,Data!H264,(IF(B29=Data!#REF!,Data!#REF!,(IF(B29=Data!#REF!,Data!#REF!,(IF(B29=Data!#REF!,Data!#REF!,(IF(B29=Data!#REF!,Data!#REF!,(IF(B29=Data!#REF!,Data!H1004,(IF(B29=Data!#REF!,Data!#REF!,(IF(B29=Data!#REF!,Data!#REF!,Data!#REF!)))))))))))))))&amp;IF(B29=Data!#REF!,Data!#REF!,(IF(B29=Data!#REF!,Data!#REF!,(IF(B29=Data!#REF!,Data!#REF!,(IF(B29=Data!#REF!,Data!#REF!,(IF(B29=Data!#REF!,Data!#REF!,Data!#REF!)))))))))</f>
        <v>#REF!</v>
      </c>
      <c r="R29" s="593"/>
      <c r="S29" s="593"/>
      <c r="T29" s="594" t="e">
        <f>IF(B29=Data!B188,Data!I188,(IF(B29=Data!B190,Data!I190,(IF(B29=Data!B192,Data!I192,(IF(B29=Data!#REF!,Data!#REF!,(IF(B29=Data!B197,Data!I197,(IF(B29=Data!#REF!,Data!#REF!,(IF(B29=Data!#REF!,Data!#REF!,(IF(B29=Data!#REF!,Data!#REF!,Data!#REF!)))))))))))))))&amp;IF(B29=Data!B264,Data!I264,(IF(B29=Data!#REF!,Data!#REF!,(IF(B29=Data!#REF!,Data!#REF!,(IF(B29=Data!#REF!,Data!#REF!,(IF(B29=Data!#REF!,Data!#REF!,(IF(B29=Data!#REF!,Data!I1004,(IF(B29=Data!#REF!,Data!#REF!,(IF(B29=Data!#REF!,Data!#REF!,Data!#REF!)))))))))))))))&amp;IF(B29=Data!#REF!,Data!#REF!,(IF(B29=Data!#REF!,Data!#REF!,(IF(B29=Data!#REF!,Data!#REF!,(IF(B29=Data!#REF!,Data!#REF!,(IF(B29=Data!#REF!,Data!#REF!,Data!#REF!)))))))))</f>
        <v>#REF!</v>
      </c>
      <c r="U29" s="595"/>
      <c r="V29" s="594" t="e">
        <f>IF(B29=Data!B188,Data!J188,(IF(B29=Data!B190,Data!J190,(IF(B29=Data!B192,Data!J192,(IF(B29=Data!#REF!,Data!#REF!,(IF(B29=Data!B197,Data!J197,(IF(B29=Data!#REF!,Data!#REF!,(IF(B29=Data!#REF!,Data!#REF!,(IF(B29=Data!#REF!,Data!#REF!,Data!#REF!)))))))))))))))&amp;IF(B29=Data!B264,Data!J264,(IF(B29=Data!#REF!,Data!#REF!,(IF(B29=Data!#REF!,Data!#REF!,(IF(B29=Data!#REF!,Data!#REF!,(IF(B29=Data!#REF!,Data!#REF!,(IF(B29=Data!#REF!,Data!J1004,(IF(B29=Data!#REF!,Data!#REF!,(IF(B29=Data!#REF!,Data!#REF!,Data!#REF!)))))))))))))))&amp;IF(B29=Data!#REF!,Data!#REF!,(IF(B29=Data!#REF!,Data!#REF!,(IF(B29=Data!#REF!,Data!#REF!,(IF(B29=Data!#REF!,Data!#REF!,(IF(B29=Data!#REF!,Data!#REF!,Data!#REF!)))))))))</f>
        <v>#REF!</v>
      </c>
      <c r="W29" s="596">
        <f>IF(E29="","",VLOOKUP(B29,Data!$B$5:$J$503,9,FALSE)*E29)</f>
        <v>5.9250000000000007</v>
      </c>
    </row>
    <row r="30" spans="1:23" s="597" customFormat="1" ht="19.25" customHeight="1">
      <c r="A30" s="598">
        <v>12</v>
      </c>
      <c r="B30" s="599" t="s">
        <v>716</v>
      </c>
      <c r="C30" s="583" t="str">
        <f>IF(E30="","",VLOOKUP(B30,Data!$B$5:$N$503,13,FALSE))</f>
        <v>Ymh</v>
      </c>
      <c r="D30" s="584" t="str">
        <f>IF(E30="","",VLOOKUP(B30,Data!$B$5:$L$503,2,FALSE))</f>
        <v>VAC9490</v>
      </c>
      <c r="E30" s="585">
        <v>1</v>
      </c>
      <c r="F30" s="586"/>
      <c r="G30" s="587">
        <f>IF(E30="","",VLOOKUP(B30,Data!$B$5:$L$503,11,FALSE))</f>
        <v>2297.34</v>
      </c>
      <c r="H30" s="588">
        <f t="shared" si="3"/>
        <v>2297.34</v>
      </c>
      <c r="I30" s="589" t="str">
        <f>IF(E30="","",VLOOKUP(B30,Data!$B$5:$D$503,3,FALSE))</f>
        <v>C/T</v>
      </c>
      <c r="J30" s="589" t="str">
        <f>IF(E30="","",VLOOKUP(B30,Data!$B$5:$M$503,12,FALSE))</f>
        <v>Indonesia</v>
      </c>
      <c r="K30" s="590">
        <v>5114666</v>
      </c>
      <c r="L30" s="587">
        <f>IF(E30="","",VLOOKUP(B30,Data!$B$5:$E$503,4,FALSE)*E30)</f>
        <v>220</v>
      </c>
      <c r="M30" s="587">
        <f>IF(E30="","",VLOOKUP(B30,Data!$B$5:$F$503,5,FALSE)*E30)</f>
        <v>199</v>
      </c>
      <c r="N30" s="591" t="e">
        <f>IF(B30=Data!B170,Data!G170,(IF(B30=Data!B172,Data!G172,(IF(B30=Data!B174,Data!G174,(IF(B30=Data!#REF!,Data!#REF!,(IF(B30=Data!B179,Data!G179,(IF(B30=Data!#REF!,Data!#REF!,(IF(B30=Data!#REF!,Data!#REF!,(IF(B30=Data!#REF!,Data!#REF!,Data!#REF!)))))))))))))))&amp;IF(B30=Data!B246,Data!G246,(IF(B30=Data!#REF!,Data!#REF!,(IF(B30=Data!#REF!,Data!#REF!,(IF(B30=Data!#REF!,Data!#REF!,(IF(B30=Data!#REF!,Data!#REF!,(IF(B30=Data!#REF!,Data!G986,(IF(B30=Data!#REF!,Data!#REF!,(IF(B30=Data!#REF!,Data!#REF!,Data!#REF!)))))))))))))))&amp;IF(B30=Data!#REF!,Data!#REF!,(IF(B30=Data!#REF!,Data!#REF!,(IF(B30=Data!#REF!,Data!#REF!,(IF(B30=Data!#REF!,Data!#REF!,(IF(B30=Data!#REF!,Data!#REF!,Data!#REF!)))))))))</f>
        <v>#REF!</v>
      </c>
      <c r="O30" s="592"/>
      <c r="P30" s="593"/>
      <c r="Q30" s="594" t="e">
        <f>IF(B30=Data!B170,Data!H170,(IF(B30=Data!B172,Data!H172,(IF(B30=Data!B174,Data!H174,(IF(B30=Data!#REF!,Data!#REF!,(IF(B30=Data!B179,Data!H179,(IF(B30=Data!#REF!,Data!#REF!,(IF(B30=Data!#REF!,Data!#REF!,(IF(B30=Data!#REF!,Data!#REF!,Data!#REF!)))))))))))))))&amp;IF(B30=Data!B246,Data!H246,(IF(B30=Data!#REF!,Data!#REF!,(IF(B30=Data!#REF!,Data!#REF!,(IF(B30=Data!#REF!,Data!#REF!,(IF(B30=Data!#REF!,Data!#REF!,(IF(B30=Data!#REF!,Data!H986,(IF(B30=Data!#REF!,Data!#REF!,(IF(B30=Data!#REF!,Data!#REF!,Data!#REF!)))))))))))))))&amp;IF(B30=Data!#REF!,Data!#REF!,(IF(B30=Data!#REF!,Data!#REF!,(IF(B30=Data!#REF!,Data!#REF!,(IF(B30=Data!#REF!,Data!#REF!,(IF(B30=Data!#REF!,Data!#REF!,Data!#REF!)))))))))</f>
        <v>#REF!</v>
      </c>
      <c r="R30" s="593"/>
      <c r="S30" s="593"/>
      <c r="T30" s="594" t="e">
        <f>IF(B30=Data!B170,Data!I170,(IF(B30=Data!B172,Data!I172,(IF(B30=Data!B174,Data!I174,(IF(B30=Data!#REF!,Data!#REF!,(IF(B30=Data!B179,Data!I179,(IF(B30=Data!#REF!,Data!#REF!,(IF(B30=Data!#REF!,Data!#REF!,(IF(B30=Data!#REF!,Data!#REF!,Data!#REF!)))))))))))))))&amp;IF(B30=Data!B246,Data!I246,(IF(B30=Data!#REF!,Data!#REF!,(IF(B30=Data!#REF!,Data!#REF!,(IF(B30=Data!#REF!,Data!#REF!,(IF(B30=Data!#REF!,Data!#REF!,(IF(B30=Data!#REF!,Data!I986,(IF(B30=Data!#REF!,Data!#REF!,(IF(B30=Data!#REF!,Data!#REF!,Data!#REF!)))))))))))))))&amp;IF(B30=Data!#REF!,Data!#REF!,(IF(B30=Data!#REF!,Data!#REF!,(IF(B30=Data!#REF!,Data!#REF!,(IF(B30=Data!#REF!,Data!#REF!,(IF(B30=Data!#REF!,Data!#REF!,Data!#REF!)))))))))</f>
        <v>#REF!</v>
      </c>
      <c r="U30" s="595"/>
      <c r="V30" s="594" t="e">
        <f>IF(B30=Data!B170,Data!J170,(IF(B30=Data!B172,Data!J172,(IF(B30=Data!B174,Data!J174,(IF(B30=Data!#REF!,Data!#REF!,(IF(B30=Data!B179,Data!J179,(IF(B30=Data!#REF!,Data!#REF!,(IF(B30=Data!#REF!,Data!#REF!,(IF(B30=Data!#REF!,Data!#REF!,Data!#REF!)))))))))))))))&amp;IF(B30=Data!B246,Data!J246,(IF(B30=Data!#REF!,Data!#REF!,(IF(B30=Data!#REF!,Data!#REF!,(IF(B30=Data!#REF!,Data!#REF!,(IF(B30=Data!#REF!,Data!#REF!,(IF(B30=Data!#REF!,Data!J986,(IF(B30=Data!#REF!,Data!#REF!,(IF(B30=Data!#REF!,Data!#REF!,Data!#REF!)))))))))))))))&amp;IF(B30=Data!#REF!,Data!#REF!,(IF(B30=Data!#REF!,Data!#REF!,(IF(B30=Data!#REF!,Data!#REF!,(IF(B30=Data!#REF!,Data!#REF!,(IF(B30=Data!#REF!,Data!#REF!,Data!#REF!)))))))))</f>
        <v>#REF!</v>
      </c>
      <c r="W30" s="596">
        <f>IF(E30="","",VLOOKUP(B30,Data!$B$5:$J$503,9,FALSE)*E30)</f>
        <v>1.1850000000000001</v>
      </c>
    </row>
    <row r="31" spans="1:23" s="597" customFormat="1" ht="19.25" customHeight="1">
      <c r="A31" s="598">
        <v>13</v>
      </c>
      <c r="B31" s="599" t="s">
        <v>724</v>
      </c>
      <c r="C31" s="583" t="str">
        <f>IF(E31="","",VLOOKUP(B31,Data!$B$5:$N$503,13,FALSE))</f>
        <v>Ymh</v>
      </c>
      <c r="D31" s="584" t="str">
        <f>IF(E31="","",VLOOKUP(B31,Data!$B$5:$L$503,2,FALSE))</f>
        <v>VAD6650</v>
      </c>
      <c r="E31" s="585">
        <v>4</v>
      </c>
      <c r="F31" s="586"/>
      <c r="G31" s="587">
        <f>IF(E31="","",VLOOKUP(B31,Data!$B$5:$L$503,11,FALSE))</f>
        <v>2449.66</v>
      </c>
      <c r="H31" s="588">
        <f t="shared" si="3"/>
        <v>9798.64</v>
      </c>
      <c r="I31" s="589" t="str">
        <f>IF(E31="","",VLOOKUP(B31,Data!$B$5:$D$503,3,FALSE))</f>
        <v>C/T</v>
      </c>
      <c r="J31" s="589" t="str">
        <f>IF(E31="","",VLOOKUP(B31,Data!$B$5:$M$503,12,FALSE))</f>
        <v>Indonesia</v>
      </c>
      <c r="K31" s="590">
        <v>5114666</v>
      </c>
      <c r="L31" s="587">
        <f>IF(E31="","",VLOOKUP(B31,Data!$B$5:$E$503,4,FALSE)*E31)</f>
        <v>880</v>
      </c>
      <c r="M31" s="587">
        <f>IF(E31="","",VLOOKUP(B31,Data!$B$5:$F$503,5,FALSE)*E31)</f>
        <v>796</v>
      </c>
      <c r="N31" s="591" t="e">
        <f>IF(B31=Data!B171,Data!G171,(IF(B31=Data!B173,Data!G173,(IF(B31=Data!B175,Data!G175,(IF(B31=Data!#REF!,Data!#REF!,(IF(B31=Data!B180,Data!G180,(IF(B31=Data!#REF!,Data!#REF!,(IF(B31=Data!#REF!,Data!#REF!,(IF(B31=Data!#REF!,Data!#REF!,Data!#REF!)))))))))))))))&amp;IF(B31=Data!B247,Data!G247,(IF(B31=Data!#REF!,Data!#REF!,(IF(B31=Data!#REF!,Data!#REF!,(IF(B31=Data!#REF!,Data!#REF!,(IF(B31=Data!#REF!,Data!#REF!,(IF(B31=Data!#REF!,Data!G987,(IF(B31=Data!#REF!,Data!#REF!,(IF(B31=Data!#REF!,Data!#REF!,Data!#REF!)))))))))))))))&amp;IF(B31=Data!#REF!,Data!#REF!,(IF(B31=Data!#REF!,Data!#REF!,(IF(B31=Data!#REF!,Data!#REF!,(IF(B31=Data!#REF!,Data!#REF!,(IF(B31=Data!#REF!,Data!#REF!,Data!#REF!)))))))))</f>
        <v>#REF!</v>
      </c>
      <c r="O31" s="592"/>
      <c r="P31" s="593"/>
      <c r="Q31" s="594" t="e">
        <f>IF(B31=Data!B171,Data!H171,(IF(B31=Data!B173,Data!H173,(IF(B31=Data!B175,Data!H175,(IF(B31=Data!#REF!,Data!#REF!,(IF(B31=Data!B180,Data!H180,(IF(B31=Data!#REF!,Data!#REF!,(IF(B31=Data!#REF!,Data!#REF!,(IF(B31=Data!#REF!,Data!#REF!,Data!#REF!)))))))))))))))&amp;IF(B31=Data!B247,Data!H247,(IF(B31=Data!#REF!,Data!#REF!,(IF(B31=Data!#REF!,Data!#REF!,(IF(B31=Data!#REF!,Data!#REF!,(IF(B31=Data!#REF!,Data!#REF!,(IF(B31=Data!#REF!,Data!H987,(IF(B31=Data!#REF!,Data!#REF!,(IF(B31=Data!#REF!,Data!#REF!,Data!#REF!)))))))))))))))&amp;IF(B31=Data!#REF!,Data!#REF!,(IF(B31=Data!#REF!,Data!#REF!,(IF(B31=Data!#REF!,Data!#REF!,(IF(B31=Data!#REF!,Data!#REF!,(IF(B31=Data!#REF!,Data!#REF!,Data!#REF!)))))))))</f>
        <v>#REF!</v>
      </c>
      <c r="R31" s="593"/>
      <c r="S31" s="593"/>
      <c r="T31" s="594" t="e">
        <f>IF(B31=Data!B171,Data!I171,(IF(B31=Data!B173,Data!I173,(IF(B31=Data!B175,Data!I175,(IF(B31=Data!#REF!,Data!#REF!,(IF(B31=Data!B180,Data!I180,(IF(B31=Data!#REF!,Data!#REF!,(IF(B31=Data!#REF!,Data!#REF!,(IF(B31=Data!#REF!,Data!#REF!,Data!#REF!)))))))))))))))&amp;IF(B31=Data!B247,Data!I247,(IF(B31=Data!#REF!,Data!#REF!,(IF(B31=Data!#REF!,Data!#REF!,(IF(B31=Data!#REF!,Data!#REF!,(IF(B31=Data!#REF!,Data!#REF!,(IF(B31=Data!#REF!,Data!I987,(IF(B31=Data!#REF!,Data!#REF!,(IF(B31=Data!#REF!,Data!#REF!,Data!#REF!)))))))))))))))&amp;IF(B31=Data!#REF!,Data!#REF!,(IF(B31=Data!#REF!,Data!#REF!,(IF(B31=Data!#REF!,Data!#REF!,(IF(B31=Data!#REF!,Data!#REF!,(IF(B31=Data!#REF!,Data!#REF!,Data!#REF!)))))))))</f>
        <v>#REF!</v>
      </c>
      <c r="U31" s="595"/>
      <c r="V31" s="594" t="e">
        <f>IF(B31=Data!B171,Data!J171,(IF(B31=Data!B173,Data!J173,(IF(B31=Data!B175,Data!J175,(IF(B31=Data!#REF!,Data!#REF!,(IF(B31=Data!B180,Data!J180,(IF(B31=Data!#REF!,Data!#REF!,(IF(B31=Data!#REF!,Data!#REF!,(IF(B31=Data!#REF!,Data!#REF!,Data!#REF!)))))))))))))))&amp;IF(B31=Data!B247,Data!J247,(IF(B31=Data!#REF!,Data!#REF!,(IF(B31=Data!#REF!,Data!#REF!,(IF(B31=Data!#REF!,Data!#REF!,(IF(B31=Data!#REF!,Data!#REF!,(IF(B31=Data!#REF!,Data!J987,(IF(B31=Data!#REF!,Data!#REF!,(IF(B31=Data!#REF!,Data!#REF!,Data!#REF!)))))))))))))))&amp;IF(B31=Data!#REF!,Data!#REF!,(IF(B31=Data!#REF!,Data!#REF!,(IF(B31=Data!#REF!,Data!#REF!,(IF(B31=Data!#REF!,Data!#REF!,(IF(B31=Data!#REF!,Data!#REF!,Data!#REF!)))))))))</f>
        <v>#REF!</v>
      </c>
      <c r="W31" s="596">
        <f>IF(E31="","",VLOOKUP(B31,Data!$B$5:$J$503,9,FALSE)*E31)</f>
        <v>4.74</v>
      </c>
    </row>
    <row r="32" spans="1:23" s="597" customFormat="1" ht="19.25" customHeight="1">
      <c r="A32" s="598"/>
      <c r="B32" s="599"/>
      <c r="C32" s="583" t="str">
        <f>IF(E32="","",VLOOKUP(B32,Data!$B$5:$N$503,13,FALSE))</f>
        <v/>
      </c>
      <c r="D32" s="584" t="str">
        <f>IF(E32="","",VLOOKUP(B32,Data!$B$5:$L$503,2,FALSE))</f>
        <v/>
      </c>
      <c r="E32" s="585"/>
      <c r="F32" s="602"/>
      <c r="G32" s="587" t="str">
        <f>IF(E32="","",VLOOKUP(B32,Data!$B$5:$L$503,11,FALSE))</f>
        <v/>
      </c>
      <c r="H32" s="588" t="str">
        <f t="shared" si="0"/>
        <v>-</v>
      </c>
      <c r="I32" s="589" t="str">
        <f>IF(E32="","",VLOOKUP(B32,Data!$B$5:$D$503,3,FALSE))</f>
        <v/>
      </c>
      <c r="J32" s="589" t="str">
        <f>IF(E32="","",VLOOKUP(B32,Data!$B$5:$M$503,12,FALSE))</f>
        <v/>
      </c>
      <c r="K32" s="590"/>
      <c r="L32" s="587" t="str">
        <f>IF(E32="","",VLOOKUP(B32,Data!$B$5:$E$503,4,FALSE)*E32)</f>
        <v/>
      </c>
      <c r="M32" s="587" t="str">
        <f>IF(E32="","",VLOOKUP(B32,Data!$B$5:$F$503,5,FALSE)*E32)</f>
        <v/>
      </c>
      <c r="N32" s="591" t="e">
        <f>IF(B32=Data!B219,Data!G219,(IF(B32=Data!B221,Data!G221,(IF(B32=Data!B223,Data!G223,(IF(B32=Data!#REF!,Data!#REF!,(IF(B32=Data!B228,Data!G228,(IF(B32=Data!#REF!,Data!#REF!,(IF(B32=Data!#REF!,Data!#REF!,(IF(B32=Data!#REF!,Data!#REF!,Data!#REF!)))))))))))))))&amp;IF(B32=Data!B295,Data!G295,(IF(B32=Data!#REF!,Data!#REF!,(IF(B32=Data!#REF!,Data!#REF!,(IF(B32=Data!#REF!,Data!#REF!,(IF(B32=Data!#REF!,Data!#REF!,(IF(B32=Data!#REF!,Data!G1035,(IF(B32=Data!#REF!,Data!#REF!,(IF(B32=Data!#REF!,Data!#REF!,Data!#REF!)))))))))))))))&amp;IF(B32=Data!#REF!,Data!#REF!,(IF(B32=Data!#REF!,Data!#REF!,(IF(B32=Data!#REF!,Data!#REF!,(IF(B32=Data!#REF!,Data!#REF!,(IF(B32=Data!#REF!,Data!#REF!,Data!#REF!)))))))))</f>
        <v>#REF!</v>
      </c>
      <c r="O32" s="592"/>
      <c r="P32" s="593"/>
      <c r="Q32" s="594" t="e">
        <f>IF(B32=Data!B219,Data!H219,(IF(B32=Data!B221,Data!H221,(IF(B32=Data!B223,Data!H223,(IF(B32=Data!#REF!,Data!#REF!,(IF(B32=Data!B228,Data!H228,(IF(B32=Data!#REF!,Data!#REF!,(IF(B32=Data!#REF!,Data!#REF!,(IF(B32=Data!#REF!,Data!#REF!,Data!#REF!)))))))))))))))&amp;IF(B32=Data!B295,Data!H295,(IF(B32=Data!#REF!,Data!#REF!,(IF(B32=Data!#REF!,Data!#REF!,(IF(B32=Data!#REF!,Data!#REF!,(IF(B32=Data!#REF!,Data!#REF!,(IF(B32=Data!#REF!,Data!H1035,(IF(B32=Data!#REF!,Data!#REF!,(IF(B32=Data!#REF!,Data!#REF!,Data!#REF!)))))))))))))))&amp;IF(B32=Data!#REF!,Data!#REF!,(IF(B32=Data!#REF!,Data!#REF!,(IF(B32=Data!#REF!,Data!#REF!,(IF(B32=Data!#REF!,Data!#REF!,(IF(B32=Data!#REF!,Data!#REF!,Data!#REF!)))))))))</f>
        <v>#REF!</v>
      </c>
      <c r="R32" s="593"/>
      <c r="S32" s="593"/>
      <c r="T32" s="594" t="e">
        <f>IF(B32=Data!B219,Data!I219,(IF(B32=Data!B221,Data!I221,(IF(B32=Data!B223,Data!I223,(IF(B32=Data!#REF!,Data!#REF!,(IF(B32=Data!B228,Data!I228,(IF(B32=Data!#REF!,Data!#REF!,(IF(B32=Data!#REF!,Data!#REF!,(IF(B32=Data!#REF!,Data!#REF!,Data!#REF!)))))))))))))))&amp;IF(B32=Data!B295,Data!I295,(IF(B32=Data!#REF!,Data!#REF!,(IF(B32=Data!#REF!,Data!#REF!,(IF(B32=Data!#REF!,Data!#REF!,(IF(B32=Data!#REF!,Data!#REF!,(IF(B32=Data!#REF!,Data!I1035,(IF(B32=Data!#REF!,Data!#REF!,(IF(B32=Data!#REF!,Data!#REF!,Data!#REF!)))))))))))))))&amp;IF(B32=Data!#REF!,Data!#REF!,(IF(B32=Data!#REF!,Data!#REF!,(IF(B32=Data!#REF!,Data!#REF!,(IF(B32=Data!#REF!,Data!#REF!,(IF(B32=Data!#REF!,Data!#REF!,Data!#REF!)))))))))</f>
        <v>#REF!</v>
      </c>
      <c r="U32" s="595"/>
      <c r="V32" s="594" t="e">
        <f>IF(B32=Data!B219,Data!J219,(IF(B32=Data!B221,Data!J221,(IF(B32=Data!B223,Data!J223,(IF(B32=Data!#REF!,Data!#REF!,(IF(B32=Data!B228,Data!J228,(IF(B32=Data!#REF!,Data!#REF!,(IF(B32=Data!#REF!,Data!#REF!,(IF(B32=Data!#REF!,Data!#REF!,Data!#REF!)))))))))))))))&amp;IF(B32=Data!B295,Data!J295,(IF(B32=Data!#REF!,Data!#REF!,(IF(B32=Data!#REF!,Data!#REF!,(IF(B32=Data!#REF!,Data!#REF!,(IF(B32=Data!#REF!,Data!#REF!,(IF(B32=Data!#REF!,Data!J1035,(IF(B32=Data!#REF!,Data!#REF!,(IF(B32=Data!#REF!,Data!#REF!,Data!#REF!)))))))))))))))&amp;IF(B32=Data!#REF!,Data!#REF!,(IF(B32=Data!#REF!,Data!#REF!,(IF(B32=Data!#REF!,Data!#REF!,(IF(B32=Data!#REF!,Data!#REF!,(IF(B32=Data!#REF!,Data!#REF!,Data!#REF!)))))))))</f>
        <v>#REF!</v>
      </c>
      <c r="W32" s="596" t="str">
        <f>IF(E32="","",VLOOKUP(B32,Data!$B$5:$J$503,9,FALSE)*E32)</f>
        <v/>
      </c>
    </row>
    <row r="33" spans="1:23" s="611" customFormat="1" ht="25" customHeight="1">
      <c r="A33" s="598"/>
      <c r="B33" s="818" t="s">
        <v>985</v>
      </c>
      <c r="C33" s="604"/>
      <c r="D33" s="605"/>
      <c r="E33" s="606">
        <f>SUM(E17:E32)</f>
        <v>60</v>
      </c>
      <c r="F33" s="606"/>
      <c r="G33" s="607"/>
      <c r="H33" s="607">
        <f>SUM(H17:H32)</f>
        <v>132454.29</v>
      </c>
      <c r="I33" s="608"/>
      <c r="J33" s="608"/>
      <c r="K33" s="608"/>
      <c r="L33" s="609">
        <f>SUM(L17:L32)</f>
        <v>12818</v>
      </c>
      <c r="M33" s="609">
        <f>SUM(M17:M32)</f>
        <v>11510</v>
      </c>
      <c r="N33" s="609" t="e">
        <f>SUM(N17:N32)</f>
        <v>#REF!</v>
      </c>
      <c r="O33" s="609" t="e">
        <f>SUM(#REF!)</f>
        <v>#REF!</v>
      </c>
      <c r="P33" s="609">
        <f>SUM(P16:P16)</f>
        <v>0</v>
      </c>
      <c r="Q33" s="609">
        <f>SUM(Q16:Q16)</f>
        <v>0</v>
      </c>
      <c r="R33" s="609" t="e">
        <f>SUM(#REF!)</f>
        <v>#REF!</v>
      </c>
      <c r="S33" s="609">
        <f>SUM(S16:S16)</f>
        <v>0</v>
      </c>
      <c r="T33" s="609">
        <f>SUM(T16:T16)</f>
        <v>0</v>
      </c>
      <c r="U33" s="609" t="e">
        <f>SUM(#REF!)</f>
        <v>#REF!</v>
      </c>
      <c r="V33" s="609">
        <f>SUM(V16:V16)</f>
        <v>0</v>
      </c>
      <c r="W33" s="610">
        <f>SUM(W17:W32)</f>
        <v>71.408000000000001</v>
      </c>
    </row>
    <row r="34" spans="1:23" ht="11.25" customHeight="1">
      <c r="A34" s="598"/>
      <c r="B34" s="612"/>
      <c r="C34" s="545"/>
      <c r="D34" s="546"/>
      <c r="E34" s="613"/>
      <c r="F34" s="544"/>
      <c r="G34" s="614" t="s">
        <v>847</v>
      </c>
      <c r="H34" s="615"/>
      <c r="I34" s="616"/>
      <c r="J34" s="616"/>
      <c r="K34" s="616"/>
      <c r="L34" s="617"/>
      <c r="M34" s="548"/>
      <c r="N34" s="546"/>
      <c r="O34" s="545"/>
      <c r="P34" s="545"/>
      <c r="Q34" s="545"/>
      <c r="R34" s="545"/>
      <c r="S34" s="545"/>
      <c r="T34" s="545"/>
      <c r="U34" s="546"/>
      <c r="V34" s="546"/>
      <c r="W34" s="550"/>
    </row>
    <row r="35" spans="1:23" ht="14">
      <c r="A35" s="618" t="s">
        <v>546</v>
      </c>
      <c r="B35" s="619" t="s">
        <v>12</v>
      </c>
      <c r="C35" s="513"/>
      <c r="D35" s="620"/>
      <c r="E35" s="499" t="s">
        <v>555</v>
      </c>
      <c r="G35" s="621" t="s">
        <v>83</v>
      </c>
      <c r="H35" s="622"/>
      <c r="I35" s="562" t="s">
        <v>84</v>
      </c>
      <c r="J35" s="623"/>
      <c r="K35" s="534" t="s">
        <v>85</v>
      </c>
      <c r="L35" s="534"/>
      <c r="M35" s="1076" t="s">
        <v>86</v>
      </c>
      <c r="N35" s="1077"/>
      <c r="O35" s="1077"/>
      <c r="P35" s="1077"/>
      <c r="Q35" s="1077"/>
      <c r="R35" s="1077"/>
      <c r="S35" s="1077"/>
      <c r="T35" s="1077"/>
      <c r="U35" s="1077"/>
      <c r="V35" s="1077"/>
      <c r="W35" s="1078"/>
    </row>
    <row r="36" spans="1:23" ht="13">
      <c r="A36" s="816" t="s">
        <v>547</v>
      </c>
      <c r="D36" s="624"/>
      <c r="E36" s="499" t="s">
        <v>88</v>
      </c>
      <c r="G36" s="1079"/>
      <c r="H36" s="1080"/>
      <c r="I36" s="816" t="s">
        <v>89</v>
      </c>
      <c r="J36" s="625"/>
      <c r="K36" s="537" t="s">
        <v>90</v>
      </c>
      <c r="L36" s="537"/>
      <c r="M36" s="532"/>
      <c r="W36" s="538"/>
    </row>
    <row r="37" spans="1:23" ht="10.5" customHeight="1">
      <c r="A37" s="816" t="s">
        <v>548</v>
      </c>
      <c r="B37" s="503"/>
      <c r="D37" s="523"/>
      <c r="G37" s="1079"/>
      <c r="H37" s="1080"/>
      <c r="I37" s="816"/>
      <c r="J37" s="625"/>
      <c r="K37" s="537" t="s">
        <v>94</v>
      </c>
      <c r="L37" s="537"/>
      <c r="M37" s="532"/>
      <c r="W37" s="538"/>
    </row>
    <row r="38" spans="1:23" ht="10.5" customHeight="1">
      <c r="A38" s="544"/>
      <c r="B38" s="545"/>
      <c r="C38" s="545"/>
      <c r="D38" s="626"/>
      <c r="E38" s="499" t="s">
        <v>95</v>
      </c>
      <c r="G38" s="1079"/>
      <c r="H38" s="1080"/>
      <c r="I38" s="816" t="s">
        <v>96</v>
      </c>
      <c r="J38" s="625"/>
      <c r="K38" s="537"/>
      <c r="L38" s="537"/>
      <c r="M38" s="532"/>
      <c r="W38" s="538"/>
    </row>
    <row r="39" spans="1:23" ht="13">
      <c r="A39" s="512" t="s">
        <v>97</v>
      </c>
      <c r="C39" s="535"/>
      <c r="D39" s="514"/>
      <c r="E39" s="499" t="s">
        <v>98</v>
      </c>
      <c r="G39" s="627" t="s">
        <v>99</v>
      </c>
      <c r="H39" s="628"/>
      <c r="I39" s="816" t="s">
        <v>89</v>
      </c>
      <c r="J39" s="625"/>
      <c r="K39" s="537" t="s">
        <v>100</v>
      </c>
      <c r="L39" s="537"/>
      <c r="M39" s="532"/>
      <c r="W39" s="538"/>
    </row>
    <row r="40" spans="1:23" ht="13">
      <c r="A40" s="816" t="s">
        <v>561</v>
      </c>
      <c r="D40" s="523"/>
      <c r="E40" s="499" t="s">
        <v>101</v>
      </c>
      <c r="G40" s="629"/>
      <c r="H40" s="630"/>
      <c r="I40" s="816" t="s">
        <v>102</v>
      </c>
      <c r="J40" s="625"/>
      <c r="K40" s="537" t="s">
        <v>549</v>
      </c>
      <c r="L40" s="537"/>
      <c r="M40" s="1069" t="s">
        <v>616</v>
      </c>
      <c r="N40" s="1070"/>
      <c r="O40" s="1070"/>
      <c r="P40" s="1070"/>
      <c r="Q40" s="1070"/>
      <c r="R40" s="1070"/>
      <c r="S40" s="1070"/>
      <c r="T40" s="1070"/>
      <c r="U40" s="1070"/>
      <c r="V40" s="1070"/>
      <c r="W40" s="1071"/>
    </row>
    <row r="41" spans="1:23">
      <c r="A41" s="544"/>
      <c r="B41" s="545"/>
      <c r="C41" s="545"/>
      <c r="D41" s="546"/>
      <c r="E41" s="631"/>
      <c r="F41" s="545"/>
      <c r="G41" s="1053" t="s">
        <v>982</v>
      </c>
      <c r="H41" s="1054"/>
      <c r="I41" s="1053" t="s">
        <v>983</v>
      </c>
      <c r="J41" s="1054"/>
      <c r="K41" s="549" t="s">
        <v>105</v>
      </c>
      <c r="L41" s="549"/>
      <c r="M41" s="1072" t="s">
        <v>106</v>
      </c>
      <c r="N41" s="1073"/>
      <c r="O41" s="1073"/>
      <c r="P41" s="1073"/>
      <c r="Q41" s="1073"/>
      <c r="R41" s="1073"/>
      <c r="S41" s="1073"/>
      <c r="T41" s="1073"/>
      <c r="U41" s="1073"/>
      <c r="V41" s="1073"/>
      <c r="W41" s="1074"/>
    </row>
    <row r="42" spans="1:23">
      <c r="G42" s="500" t="s">
        <v>667</v>
      </c>
      <c r="K42" s="537"/>
      <c r="L42" s="537"/>
      <c r="M42" s="541"/>
      <c r="N42" s="541"/>
      <c r="O42" s="541"/>
      <c r="P42" s="541"/>
      <c r="Q42" s="541"/>
      <c r="R42" s="541"/>
      <c r="S42" s="541"/>
      <c r="T42" s="541"/>
      <c r="U42" s="541"/>
      <c r="V42" s="541"/>
      <c r="W42" s="632"/>
    </row>
    <row r="43" spans="1:23">
      <c r="G43" s="633"/>
      <c r="H43" s="633"/>
      <c r="I43" s="634"/>
      <c r="J43" s="633"/>
      <c r="K43" s="537"/>
      <c r="L43" s="537"/>
      <c r="M43" s="541"/>
      <c r="N43" s="541"/>
      <c r="O43" s="541"/>
      <c r="P43" s="541"/>
      <c r="Q43" s="541"/>
      <c r="R43" s="541"/>
      <c r="S43" s="541"/>
      <c r="T43" s="541"/>
      <c r="U43" s="541"/>
      <c r="V43" s="541"/>
      <c r="W43" s="632"/>
    </row>
    <row r="44" spans="1:23" ht="7.5" customHeight="1"/>
    <row r="45" spans="1:23" ht="13.5" customHeight="1"/>
    <row r="46" spans="1:23" ht="13.5" customHeight="1"/>
    <row r="47" spans="1:23" s="611" customFormat="1" ht="18" customHeight="1">
      <c r="A47" s="635" t="s">
        <v>964</v>
      </c>
      <c r="B47" s="500"/>
      <c r="C47" s="635" t="s">
        <v>622</v>
      </c>
      <c r="F47" s="636"/>
      <c r="G47" s="635" t="s">
        <v>958</v>
      </c>
      <c r="H47" s="500"/>
      <c r="I47" s="635" t="s">
        <v>969</v>
      </c>
      <c r="K47" s="636"/>
      <c r="L47" s="636"/>
      <c r="V47" s="637"/>
    </row>
    <row r="48" spans="1:23" s="611" customFormat="1" ht="18" customHeight="1">
      <c r="A48" s="635" t="s">
        <v>965</v>
      </c>
      <c r="B48" s="500"/>
      <c r="C48" s="635" t="s">
        <v>969</v>
      </c>
      <c r="F48" s="636"/>
      <c r="G48" s="635" t="s">
        <v>959</v>
      </c>
      <c r="H48" s="500"/>
      <c r="I48" s="635" t="s">
        <v>969</v>
      </c>
      <c r="K48" s="636"/>
      <c r="L48" s="636"/>
      <c r="V48" s="637"/>
    </row>
    <row r="49" spans="1:23" s="611" customFormat="1" ht="18" customHeight="1">
      <c r="A49" s="635" t="s">
        <v>966</v>
      </c>
      <c r="B49" s="500"/>
      <c r="C49" s="635" t="s">
        <v>969</v>
      </c>
      <c r="F49" s="636"/>
      <c r="G49" s="635" t="s">
        <v>960</v>
      </c>
      <c r="H49" s="500"/>
      <c r="I49" s="635" t="s">
        <v>622</v>
      </c>
      <c r="K49" s="636"/>
      <c r="L49" s="636"/>
      <c r="V49" s="637"/>
    </row>
    <row r="50" spans="1:23" s="611" customFormat="1" ht="18" customHeight="1">
      <c r="A50" s="635" t="s">
        <v>967</v>
      </c>
      <c r="B50" s="500"/>
      <c r="C50" s="635" t="s">
        <v>622</v>
      </c>
      <c r="F50" s="636"/>
      <c r="G50" s="635" t="s">
        <v>961</v>
      </c>
      <c r="H50" s="500"/>
      <c r="I50" s="635" t="s">
        <v>622</v>
      </c>
      <c r="K50" s="636"/>
      <c r="L50" s="636"/>
      <c r="V50" s="637"/>
    </row>
    <row r="51" spans="1:23" s="611" customFormat="1" ht="18" customHeight="1">
      <c r="A51" s="635" t="s">
        <v>968</v>
      </c>
      <c r="B51" s="500"/>
      <c r="C51" s="635" t="s">
        <v>622</v>
      </c>
      <c r="F51" s="636"/>
      <c r="G51" s="635" t="s">
        <v>963</v>
      </c>
      <c r="H51" s="500"/>
      <c r="I51" s="635" t="s">
        <v>622</v>
      </c>
      <c r="K51" s="636"/>
      <c r="L51" s="636"/>
      <c r="V51" s="637"/>
    </row>
    <row r="52" spans="1:23" ht="20">
      <c r="E52" s="817"/>
      <c r="F52" s="500"/>
      <c r="G52" s="635" t="s">
        <v>962</v>
      </c>
      <c r="I52" s="635" t="s">
        <v>622</v>
      </c>
      <c r="K52" s="500"/>
      <c r="M52" s="817"/>
      <c r="V52" s="501"/>
      <c r="W52" s="817"/>
    </row>
    <row r="53" spans="1:23" ht="17.5">
      <c r="A53" s="638"/>
      <c r="E53" s="817"/>
      <c r="G53" s="639"/>
      <c r="H53" s="639"/>
    </row>
    <row r="58" spans="1:23" ht="14">
      <c r="A58" s="640"/>
      <c r="C58" s="641"/>
      <c r="D58" s="641"/>
      <c r="E58" s="642"/>
    </row>
    <row r="59" spans="1:23" ht="14">
      <c r="A59" s="643"/>
      <c r="C59" s="641"/>
      <c r="D59" s="644"/>
      <c r="E59" s="642"/>
    </row>
    <row r="60" spans="1:23" ht="14">
      <c r="A60" s="643"/>
      <c r="B60" s="645"/>
      <c r="C60" s="641"/>
      <c r="D60" s="641"/>
      <c r="E60" s="642"/>
    </row>
    <row r="61" spans="1:23" ht="14">
      <c r="A61" s="643"/>
      <c r="B61" s="646" t="s">
        <v>354</v>
      </c>
      <c r="C61" s="641"/>
      <c r="D61" s="641"/>
      <c r="E61" s="642"/>
    </row>
    <row r="62" spans="1:23" ht="15.5">
      <c r="A62" s="643"/>
      <c r="B62" s="647" t="s">
        <v>249</v>
      </c>
      <c r="C62" s="641"/>
      <c r="D62" s="641"/>
      <c r="E62" s="642"/>
    </row>
    <row r="63" spans="1:23" ht="14">
      <c r="A63" s="643"/>
      <c r="B63" s="648" t="s">
        <v>250</v>
      </c>
      <c r="C63" s="641"/>
      <c r="D63" s="641"/>
      <c r="E63" s="642"/>
    </row>
    <row r="64" spans="1:23" ht="15.5">
      <c r="A64" s="649"/>
      <c r="B64" s="647" t="s">
        <v>251</v>
      </c>
      <c r="C64" s="641"/>
      <c r="D64" s="641"/>
      <c r="E64" s="642"/>
    </row>
    <row r="65" spans="1:5" ht="15.5">
      <c r="A65" s="643"/>
      <c r="B65" s="647" t="s">
        <v>252</v>
      </c>
      <c r="C65" s="641"/>
      <c r="D65" s="641"/>
      <c r="E65" s="642"/>
    </row>
    <row r="66" spans="1:5" ht="14">
      <c r="A66" s="649"/>
      <c r="B66" s="646" t="s">
        <v>253</v>
      </c>
      <c r="C66" s="641"/>
      <c r="D66" s="641"/>
      <c r="E66" s="642"/>
    </row>
    <row r="67" spans="1:5" ht="14">
      <c r="A67" s="649"/>
      <c r="B67" s="646" t="s">
        <v>357</v>
      </c>
      <c r="C67" s="641"/>
      <c r="D67" s="641"/>
      <c r="E67" s="642"/>
    </row>
    <row r="68" spans="1:5" ht="14">
      <c r="A68" s="643"/>
      <c r="B68" s="646" t="s">
        <v>358</v>
      </c>
      <c r="C68" s="641"/>
      <c r="D68" s="641"/>
      <c r="E68" s="642"/>
    </row>
    <row r="69" spans="1:5" ht="14">
      <c r="A69" s="643"/>
      <c r="B69" s="646" t="s">
        <v>288</v>
      </c>
      <c r="C69" s="641"/>
      <c r="D69" s="641"/>
      <c r="E69" s="642"/>
    </row>
    <row r="70" spans="1:5" ht="14">
      <c r="A70" s="643"/>
      <c r="B70" s="646" t="s">
        <v>292</v>
      </c>
      <c r="C70" s="641"/>
      <c r="D70" s="641"/>
      <c r="E70" s="642"/>
    </row>
    <row r="71" spans="1:5" ht="15.5">
      <c r="A71" s="643"/>
      <c r="B71" s="647" t="s">
        <v>423</v>
      </c>
      <c r="C71" s="641"/>
      <c r="D71" s="641"/>
      <c r="E71" s="642"/>
    </row>
    <row r="72" spans="1:5" ht="14">
      <c r="A72" s="643"/>
      <c r="B72" s="646" t="s">
        <v>424</v>
      </c>
      <c r="C72" s="641"/>
      <c r="D72" s="641"/>
      <c r="E72" s="642"/>
    </row>
    <row r="73" spans="1:5" ht="14">
      <c r="A73" s="643"/>
      <c r="B73" s="646" t="s">
        <v>279</v>
      </c>
      <c r="C73" s="641"/>
      <c r="D73" s="644"/>
      <c r="E73" s="642"/>
    </row>
    <row r="74" spans="1:5" ht="14">
      <c r="A74" s="643"/>
      <c r="B74" s="646" t="s">
        <v>281</v>
      </c>
      <c r="C74" s="641"/>
      <c r="D74" s="641"/>
      <c r="E74" s="642"/>
    </row>
    <row r="75" spans="1:5" ht="14">
      <c r="A75" s="643"/>
      <c r="B75" s="646" t="s">
        <v>287</v>
      </c>
      <c r="C75" s="641"/>
      <c r="D75" s="644"/>
      <c r="E75" s="642"/>
    </row>
    <row r="76" spans="1:5" ht="15.5">
      <c r="A76" s="643"/>
      <c r="B76" s="647" t="s">
        <v>420</v>
      </c>
      <c r="C76" s="641"/>
      <c r="D76" s="644"/>
      <c r="E76" s="642"/>
    </row>
    <row r="77" spans="1:5" ht="14">
      <c r="A77" s="650"/>
      <c r="B77" s="646" t="s">
        <v>421</v>
      </c>
      <c r="C77" s="579"/>
      <c r="D77" s="578"/>
      <c r="E77" s="575"/>
    </row>
    <row r="78" spans="1:5" ht="14">
      <c r="A78" s="572"/>
      <c r="B78" s="646" t="s">
        <v>422</v>
      </c>
      <c r="C78" s="579"/>
      <c r="D78" s="578"/>
      <c r="E78" s="651">
        <f>SUM(E57:E76)</f>
        <v>0</v>
      </c>
    </row>
    <row r="79" spans="1:5" ht="14">
      <c r="B79" s="646" t="s">
        <v>417</v>
      </c>
    </row>
    <row r="80" spans="1:5" ht="14">
      <c r="B80" s="646" t="s">
        <v>397</v>
      </c>
    </row>
  </sheetData>
  <mergeCells count="10">
    <mergeCell ref="M40:W40"/>
    <mergeCell ref="G41:H41"/>
    <mergeCell ref="I41:J41"/>
    <mergeCell ref="M41:W41"/>
    <mergeCell ref="O1:S1"/>
    <mergeCell ref="P2:W2"/>
    <mergeCell ref="M35:W35"/>
    <mergeCell ref="G36:H36"/>
    <mergeCell ref="G37:H37"/>
    <mergeCell ref="G38:H38"/>
  </mergeCells>
  <printOptions horizontalCentered="1"/>
  <pageMargins left="0.19685039370078741" right="0.19685039370078741" top="0" bottom="0.17" header="0.31496062992125984" footer="0.17"/>
  <pageSetup paperSize="9" scale="74" firstPageNumber="4294963191" fitToHeight="2" orientation="landscape" horizontalDpi="4294967295" verticalDpi="4294967295" r:id="rId1"/>
  <headerFooter alignWithMargins="0"/>
  <rowBreaks count="1" manualBreakCount="1">
    <brk id="41" max="22"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W74"/>
  <sheetViews>
    <sheetView zoomScale="85" zoomScaleNormal="85" zoomScaleSheetLayoutView="70" workbookViewId="0">
      <selection activeCell="G35" sqref="G35"/>
    </sheetView>
  </sheetViews>
  <sheetFormatPr defaultColWidth="9.1796875" defaultRowHeight="12.5"/>
  <cols>
    <col min="1" max="1" width="4.453125" style="817" customWidth="1"/>
    <col min="2" max="2" width="30.1796875" style="817" customWidth="1"/>
    <col min="3" max="3" width="6.453125" style="817" customWidth="1"/>
    <col min="4" max="4" width="13.453125" style="817" customWidth="1"/>
    <col min="5" max="5" width="10.453125" style="499" customWidth="1"/>
    <col min="6" max="6" width="13.08984375" style="817" customWidth="1"/>
    <col min="7" max="7" width="14.81640625" style="500" customWidth="1"/>
    <col min="8" max="8" width="17" style="500" customWidth="1"/>
    <col min="9" max="9" width="6.1796875" style="817" customWidth="1"/>
    <col min="10" max="10" width="14.1796875" style="817" customWidth="1"/>
    <col min="11" max="11" width="11.1796875" style="817" customWidth="1"/>
    <col min="12" max="13" width="15.1796875" style="500" customWidth="1"/>
    <col min="14" max="14" width="0.453125" style="817" hidden="1" customWidth="1"/>
    <col min="15" max="15" width="3.1796875" style="817" customWidth="1"/>
    <col min="16" max="16" width="2.54296875" style="817" customWidth="1"/>
    <col min="17" max="17" width="4.81640625" style="817" hidden="1" customWidth="1"/>
    <col min="18" max="18" width="2" style="817" customWidth="1"/>
    <col min="19" max="19" width="2.54296875" style="817" customWidth="1"/>
    <col min="20" max="20" width="5.81640625" style="817" hidden="1" customWidth="1"/>
    <col min="21" max="21" width="1" style="817" customWidth="1"/>
    <col min="22" max="22" width="9.1796875" style="817" hidden="1" customWidth="1"/>
    <col min="23" max="23" width="13.1796875" style="501" customWidth="1"/>
    <col min="24" max="24" width="1.81640625" style="817" customWidth="1"/>
    <col min="25" max="16384" width="9.1796875" style="817"/>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17"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16"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16" t="s">
        <v>557</v>
      </c>
      <c r="D8" s="523"/>
      <c r="E8" s="531"/>
      <c r="G8" s="532"/>
      <c r="H8" s="533"/>
      <c r="I8" s="816"/>
      <c r="K8" s="514"/>
      <c r="L8" s="532"/>
      <c r="M8" s="534"/>
      <c r="O8" s="514"/>
      <c r="U8" s="535"/>
      <c r="V8" s="535"/>
      <c r="W8" s="536"/>
    </row>
    <row r="9" spans="1:23">
      <c r="A9" s="816" t="s">
        <v>558</v>
      </c>
      <c r="D9" s="523"/>
      <c r="E9" s="531" t="s">
        <v>54</v>
      </c>
      <c r="G9" s="532" t="s">
        <v>55</v>
      </c>
      <c r="H9" s="533"/>
      <c r="I9" s="816" t="s">
        <v>56</v>
      </c>
      <c r="K9" s="523"/>
      <c r="L9" s="532" t="s">
        <v>57</v>
      </c>
      <c r="M9" s="537"/>
      <c r="O9" s="523"/>
      <c r="P9" s="817" t="s">
        <v>58</v>
      </c>
      <c r="W9" s="538"/>
    </row>
    <row r="10" spans="1:23" ht="13">
      <c r="A10" s="816" t="s">
        <v>559</v>
      </c>
      <c r="D10" s="539" t="s">
        <v>560</v>
      </c>
      <c r="E10" s="531" t="s">
        <v>59</v>
      </c>
      <c r="G10" s="532"/>
      <c r="H10" s="533"/>
      <c r="I10" s="540"/>
      <c r="J10" s="541"/>
      <c r="K10" s="542"/>
      <c r="L10" s="532"/>
      <c r="M10" s="537"/>
      <c r="O10" s="523"/>
      <c r="W10" s="538"/>
    </row>
    <row r="11" spans="1:23" ht="13">
      <c r="A11" s="816" t="s">
        <v>551</v>
      </c>
      <c r="D11" s="523"/>
      <c r="E11" s="515"/>
      <c r="F11" s="543"/>
      <c r="G11" s="532" t="s">
        <v>60</v>
      </c>
      <c r="H11" s="533"/>
      <c r="I11" s="816" t="s">
        <v>61</v>
      </c>
      <c r="K11" s="523"/>
      <c r="L11" s="532" t="s">
        <v>523</v>
      </c>
      <c r="M11" s="537"/>
      <c r="O11" s="523"/>
      <c r="P11" s="817" t="s">
        <v>63</v>
      </c>
      <c r="W11" s="538"/>
    </row>
    <row r="12" spans="1:23">
      <c r="A12" s="544" t="s">
        <v>64</v>
      </c>
      <c r="D12" s="523"/>
      <c r="E12" s="531" t="s">
        <v>65</v>
      </c>
      <c r="G12" s="532"/>
      <c r="H12" s="533"/>
      <c r="I12" s="816"/>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980</v>
      </c>
      <c r="C17" s="583" t="str">
        <f>IF(E17="","",VLOOKUP(B17,Data!$B$5:$N$503,13,FALSE))</f>
        <v/>
      </c>
      <c r="D17" s="584" t="str">
        <f>IF(E17="","",VLOOKUP(B17,Data!$B$5:$L$503,2,FALSE))</f>
        <v/>
      </c>
      <c r="E17" s="585"/>
      <c r="F17" s="586"/>
      <c r="G17" s="587" t="str">
        <f>IF(E17="","",VLOOKUP(B17,Data!$B$5:$L$503,11,FALSE))</f>
        <v/>
      </c>
      <c r="H17" s="588" t="str">
        <f t="shared" ref="H17:H26"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226,Data!G226,(IF(B17=Data!B228,Data!G228,(IF(B17=Data!B230,Data!G230,(IF(B17=Data!#REF!,Data!#REF!,(IF(B17=Data!B235,Data!G235,(IF(B17=Data!#REF!,Data!#REF!,(IF(B17=Data!#REF!,Data!#REF!,(IF(B17=Data!#REF!,Data!#REF!,Data!#REF!)))))))))))))))&amp;IF(B17=Data!B302,Data!G302,(IF(B17=Data!#REF!,Data!#REF!,(IF(B17=Data!#REF!,Data!#REF!,(IF(B17=Data!#REF!,Data!#REF!,(IF(B17=Data!#REF!,Data!#REF!,(IF(B17=Data!#REF!,Data!G1042,(IF(B17=Data!#REF!,Data!#REF!,(IF(B17=Data!#REF!,Data!#REF!,Data!#REF!)))))))))))))))&amp;IF(B17=Data!#REF!,Data!#REF!,(IF(B17=Data!#REF!,Data!#REF!,(IF(B17=Data!#REF!,Data!#REF!,(IF(B17=Data!#REF!,Data!#REF!,(IF(B17=Data!#REF!,Data!#REF!,Data!#REF!)))))))))</f>
        <v>#REF!</v>
      </c>
      <c r="O17" s="592"/>
      <c r="P17" s="593"/>
      <c r="Q17" s="594" t="e">
        <f>IF(B17=Data!B226,Data!H226,(IF(B17=Data!B228,Data!H228,(IF(B17=Data!B230,Data!H230,(IF(B17=Data!#REF!,Data!#REF!,(IF(B17=Data!B235,Data!H235,(IF(B17=Data!#REF!,Data!#REF!,(IF(B17=Data!#REF!,Data!#REF!,(IF(B17=Data!#REF!,Data!#REF!,Data!#REF!)))))))))))))))&amp;IF(B17=Data!B302,Data!H302,(IF(B17=Data!#REF!,Data!#REF!,(IF(B17=Data!#REF!,Data!#REF!,(IF(B17=Data!#REF!,Data!#REF!,(IF(B17=Data!#REF!,Data!#REF!,(IF(B17=Data!#REF!,Data!H1042,(IF(B17=Data!#REF!,Data!#REF!,(IF(B17=Data!#REF!,Data!#REF!,Data!#REF!)))))))))))))))&amp;IF(B17=Data!#REF!,Data!#REF!,(IF(B17=Data!#REF!,Data!#REF!,(IF(B17=Data!#REF!,Data!#REF!,(IF(B17=Data!#REF!,Data!#REF!,(IF(B17=Data!#REF!,Data!#REF!,Data!#REF!)))))))))</f>
        <v>#REF!</v>
      </c>
      <c r="R17" s="593"/>
      <c r="S17" s="593"/>
      <c r="T17" s="594" t="e">
        <f>IF(B17=Data!B226,Data!I226,(IF(B17=Data!B228,Data!I228,(IF(B17=Data!B230,Data!I230,(IF(B17=Data!#REF!,Data!#REF!,(IF(B17=Data!B235,Data!I235,(IF(B17=Data!#REF!,Data!#REF!,(IF(B17=Data!#REF!,Data!#REF!,(IF(B17=Data!#REF!,Data!#REF!,Data!#REF!)))))))))))))))&amp;IF(B17=Data!B302,Data!I302,(IF(B17=Data!#REF!,Data!#REF!,(IF(B17=Data!#REF!,Data!#REF!,(IF(B17=Data!#REF!,Data!#REF!,(IF(B17=Data!#REF!,Data!#REF!,(IF(B17=Data!#REF!,Data!I1042,(IF(B17=Data!#REF!,Data!#REF!,(IF(B17=Data!#REF!,Data!#REF!,Data!#REF!)))))))))))))))&amp;IF(B17=Data!#REF!,Data!#REF!,(IF(B17=Data!#REF!,Data!#REF!,(IF(B17=Data!#REF!,Data!#REF!,(IF(B17=Data!#REF!,Data!#REF!,(IF(B17=Data!#REF!,Data!#REF!,Data!#REF!)))))))))</f>
        <v>#REF!</v>
      </c>
      <c r="U17" s="595"/>
      <c r="V17" s="594" t="e">
        <f>IF(B17=Data!B226,Data!J226,(IF(B17=Data!B228,Data!J228,(IF(B17=Data!B230,Data!J230,(IF(B17=Data!#REF!,Data!#REF!,(IF(B17=Data!B235,Data!J235,(IF(B17=Data!#REF!,Data!#REF!,(IF(B17=Data!#REF!,Data!#REF!,(IF(B17=Data!#REF!,Data!#REF!,Data!#REF!)))))))))))))))&amp;IF(B17=Data!B302,Data!J302,(IF(B17=Data!#REF!,Data!#REF!,(IF(B17=Data!#REF!,Data!#REF!,(IF(B17=Data!#REF!,Data!#REF!,(IF(B17=Data!#REF!,Data!#REF!,(IF(B17=Data!#REF!,Data!J1042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728</v>
      </c>
      <c r="C18" s="583" t="str">
        <f>IF(E18="","",VLOOKUP(B18,Data!$B$5:$N$503,13,FALSE))</f>
        <v>Ymh</v>
      </c>
      <c r="D18" s="584" t="str">
        <f>IF(E18="","",VLOOKUP(B18,Data!$B$5:$L$503,2,FALSE))</f>
        <v>VAD6660</v>
      </c>
      <c r="E18" s="585">
        <v>1</v>
      </c>
      <c r="F18" s="586" t="s">
        <v>544</v>
      </c>
      <c r="G18" s="587">
        <f>IF(E18="","",VLOOKUP(B18,Data!$B$5:$L$503,11,FALSE))</f>
        <v>2832.84</v>
      </c>
      <c r="H18" s="588">
        <f t="shared" si="0"/>
        <v>2832.84</v>
      </c>
      <c r="I18" s="589" t="str">
        <f>IF(E18="","",VLOOKUP(B18,Data!$B$5:$D$503,3,FALSE))</f>
        <v>C/T</v>
      </c>
      <c r="J18" s="589" t="str">
        <f>IF(E18="","",VLOOKUP(B18,Data!$B$5:$M$503,12,FALSE))</f>
        <v>Indonesia</v>
      </c>
      <c r="K18" s="590">
        <v>5117382</v>
      </c>
      <c r="L18" s="587">
        <f>IF(E18="","",VLOOKUP(B18,Data!$B$5:$E$503,4,FALSE)*E18)</f>
        <v>267</v>
      </c>
      <c r="M18" s="587">
        <f>IF(E18="","",VLOOKUP(B18,Data!$B$5:$F$503,5,FALSE)*E18)</f>
        <v>242</v>
      </c>
      <c r="N18" s="591" t="e">
        <f>IF(B18=Data!B230,Data!G230,(IF(B18=Data!B232,Data!G232,(IF(B18=Data!B234,Data!G234,(IF(B18=Data!#REF!,Data!#REF!,(IF(B18=Data!B239,Data!G239,(IF(B18=Data!#REF!,Data!#REF!,(IF(B18=Data!#REF!,Data!#REF!,(IF(B18=Data!#REF!,Data!#REF!,Data!#REF!)))))))))))))))&amp;IF(B18=Data!B306,Data!G306,(IF(B18=Data!#REF!,Data!#REF!,(IF(B18=Data!#REF!,Data!#REF!,(IF(B18=Data!#REF!,Data!#REF!,(IF(B18=Data!#REF!,Data!#REF!,(IF(B18=Data!#REF!,Data!G1046,(IF(B18=Data!#REF!,Data!#REF!,(IF(B18=Data!#REF!,Data!#REF!,Data!#REF!)))))))))))))))&amp;IF(B18=Data!#REF!,Data!#REF!,(IF(B18=Data!#REF!,Data!#REF!,(IF(B18=Data!#REF!,Data!#REF!,(IF(B18=Data!#REF!,Data!#REF!,(IF(B18=Data!#REF!,Data!#REF!,Data!#REF!)))))))))</f>
        <v>#REF!</v>
      </c>
      <c r="O18" s="592"/>
      <c r="P18" s="593"/>
      <c r="Q18" s="594" t="e">
        <f>IF(B18=Data!B230,Data!H230,(IF(B18=Data!B232,Data!H232,(IF(B18=Data!B234,Data!H234,(IF(B18=Data!#REF!,Data!#REF!,(IF(B18=Data!B239,Data!H239,(IF(B18=Data!#REF!,Data!#REF!,(IF(B18=Data!#REF!,Data!#REF!,(IF(B18=Data!#REF!,Data!#REF!,Data!#REF!)))))))))))))))&amp;IF(B18=Data!B306,Data!H306,(IF(B18=Data!#REF!,Data!#REF!,(IF(B18=Data!#REF!,Data!#REF!,(IF(B18=Data!#REF!,Data!#REF!,(IF(B18=Data!#REF!,Data!#REF!,(IF(B18=Data!#REF!,Data!H1046,(IF(B18=Data!#REF!,Data!#REF!,(IF(B18=Data!#REF!,Data!#REF!,Data!#REF!)))))))))))))))&amp;IF(B18=Data!#REF!,Data!#REF!,(IF(B18=Data!#REF!,Data!#REF!,(IF(B18=Data!#REF!,Data!#REF!,(IF(B18=Data!#REF!,Data!#REF!,(IF(B18=Data!#REF!,Data!#REF!,Data!#REF!)))))))))</f>
        <v>#REF!</v>
      </c>
      <c r="R18" s="593"/>
      <c r="S18" s="593"/>
      <c r="T18" s="594" t="e">
        <f>IF(B18=Data!B230,Data!I230,(IF(B18=Data!B232,Data!I232,(IF(B18=Data!B234,Data!I234,(IF(B18=Data!#REF!,Data!#REF!,(IF(B18=Data!B239,Data!I239,(IF(B18=Data!#REF!,Data!#REF!,(IF(B18=Data!#REF!,Data!#REF!,(IF(B18=Data!#REF!,Data!#REF!,Data!#REF!)))))))))))))))&amp;IF(B18=Data!B306,Data!I306,(IF(B18=Data!#REF!,Data!#REF!,(IF(B18=Data!#REF!,Data!#REF!,(IF(B18=Data!#REF!,Data!#REF!,(IF(B18=Data!#REF!,Data!#REF!,(IF(B18=Data!#REF!,Data!I1046,(IF(B18=Data!#REF!,Data!#REF!,(IF(B18=Data!#REF!,Data!#REF!,Data!#REF!)))))))))))))))&amp;IF(B18=Data!#REF!,Data!#REF!,(IF(B18=Data!#REF!,Data!#REF!,(IF(B18=Data!#REF!,Data!#REF!,(IF(B18=Data!#REF!,Data!#REF!,(IF(B18=Data!#REF!,Data!#REF!,Data!#REF!)))))))))</f>
        <v>#REF!</v>
      </c>
      <c r="U18" s="595"/>
      <c r="V18" s="594" t="e">
        <f>IF(B18=Data!B230,Data!J230,(IF(B18=Data!B232,Data!J232,(IF(B18=Data!B234,Data!J234,(IF(B18=Data!#REF!,Data!#REF!,(IF(B18=Data!B239,Data!J239,(IF(B18=Data!#REF!,Data!#REF!,(IF(B18=Data!#REF!,Data!#REF!,(IF(B18=Data!#REF!,Data!#REF!,Data!#REF!)))))))))))))))&amp;IF(B18=Data!B306,Data!J306,(IF(B18=Data!#REF!,Data!#REF!,(IF(B18=Data!#REF!,Data!#REF!,(IF(B18=Data!#REF!,Data!#REF!,(IF(B18=Data!#REF!,Data!#REF!,(IF(B18=Data!#REF!,Data!J1046,(IF(B18=Data!#REF!,Data!#REF!,(IF(B18=Data!#REF!,Data!#REF!,Data!#REF!)))))))))))))))&amp;IF(B18=Data!#REF!,Data!#REF!,(IF(B18=Data!#REF!,Data!#REF!,(IF(B18=Data!#REF!,Data!#REF!,(IF(B18=Data!#REF!,Data!#REF!,(IF(B18=Data!#REF!,Data!#REF!,Data!#REF!)))))))))</f>
        <v>#REF!</v>
      </c>
      <c r="W18" s="596">
        <f>IF(E18="","",VLOOKUP(B18,Data!$B$5:$J$503,9,FALSE)*E18)</f>
        <v>1.488</v>
      </c>
    </row>
    <row r="19" spans="1:23" s="597" customFormat="1" ht="19.25" customHeight="1">
      <c r="A19" s="598">
        <v>2</v>
      </c>
      <c r="B19" s="599" t="s">
        <v>504</v>
      </c>
      <c r="C19" s="583" t="str">
        <f>IF(E19="","",VLOOKUP(B19,Data!$B$5:$N$503,13,FALSE))</f>
        <v>Ymh</v>
      </c>
      <c r="D19" s="584" t="str">
        <f>IF(E19="","",VLOOKUP(B19,Data!$B$5:$L$503,2,FALSE))</f>
        <v>ZH66250</v>
      </c>
      <c r="E19" s="585">
        <v>34</v>
      </c>
      <c r="F19" s="586"/>
      <c r="G19" s="587">
        <f>IF(E19="","",VLOOKUP(B19,Data!$B$5:$L$503,11,FALSE))</f>
        <v>2244.61</v>
      </c>
      <c r="H19" s="588">
        <f t="shared" si="0"/>
        <v>76316.740000000005</v>
      </c>
      <c r="I19" s="589" t="str">
        <f>IF(E19="","",VLOOKUP(B19,Data!$B$5:$D$503,3,FALSE))</f>
        <v>C/T</v>
      </c>
      <c r="J19" s="589" t="str">
        <f>IF(E19="","",VLOOKUP(B19,Data!$B$5:$M$503,12,FALSE))</f>
        <v>Indonesia</v>
      </c>
      <c r="K19" s="590">
        <v>5117382</v>
      </c>
      <c r="L19" s="587">
        <f>IF(E19="","",VLOOKUP(B19,Data!$B$5:$E$503,4,FALSE)*E19)</f>
        <v>8908</v>
      </c>
      <c r="M19" s="587">
        <f>IF(E19="","",VLOOKUP(B19,Data!$B$5:$F$503,5,FALSE)*E19)</f>
        <v>8058</v>
      </c>
      <c r="N19" s="591" t="e">
        <f>IF(B19=Data!B232,Data!G232,(IF(B19=Data!B234,Data!G234,(IF(B19=Data!B236,Data!G236,(IF(B19=Data!#REF!,Data!#REF!,(IF(B19=Data!B241,Data!G241,(IF(B19=Data!#REF!,Data!#REF!,(IF(B19=Data!#REF!,Data!#REF!,(IF(B19=Data!#REF!,Data!#REF!,Data!#REF!)))))))))))))))&amp;IF(B19=Data!B308,Data!G308,(IF(B19=Data!#REF!,Data!#REF!,(IF(B19=Data!#REF!,Data!#REF!,(IF(B19=Data!#REF!,Data!#REF!,(IF(B19=Data!#REF!,Data!#REF!,(IF(B19=Data!#REF!,Data!G1048,(IF(B19=Data!#REF!,Data!#REF!,(IF(B19=Data!#REF!,Data!#REF!,Data!#REF!)))))))))))))))&amp;IF(B19=Data!#REF!,Data!#REF!,(IF(B19=Data!#REF!,Data!#REF!,(IF(B19=Data!#REF!,Data!#REF!,(IF(B19=Data!#REF!,Data!#REF!,(IF(B19=Data!#REF!,Data!#REF!,Data!#REF!)))))))))</f>
        <v>#REF!</v>
      </c>
      <c r="O19" s="592"/>
      <c r="P19" s="593"/>
      <c r="Q19" s="594" t="e">
        <f>IF(B19=Data!B232,Data!H232,(IF(B19=Data!B234,Data!H234,(IF(B19=Data!B236,Data!H236,(IF(B19=Data!#REF!,Data!#REF!,(IF(B19=Data!B241,Data!H241,(IF(B19=Data!#REF!,Data!#REF!,(IF(B19=Data!#REF!,Data!#REF!,(IF(B19=Data!#REF!,Data!#REF!,Data!#REF!)))))))))))))))&amp;IF(B19=Data!B308,Data!H308,(IF(B19=Data!#REF!,Data!#REF!,(IF(B19=Data!#REF!,Data!#REF!,(IF(B19=Data!#REF!,Data!#REF!,(IF(B19=Data!#REF!,Data!#REF!,(IF(B19=Data!#REF!,Data!H1048,(IF(B19=Data!#REF!,Data!#REF!,(IF(B19=Data!#REF!,Data!#REF!,Data!#REF!)))))))))))))))&amp;IF(B19=Data!#REF!,Data!#REF!,(IF(B19=Data!#REF!,Data!#REF!,(IF(B19=Data!#REF!,Data!#REF!,(IF(B19=Data!#REF!,Data!#REF!,(IF(B19=Data!#REF!,Data!#REF!,Data!#REF!)))))))))</f>
        <v>#REF!</v>
      </c>
      <c r="R19" s="593"/>
      <c r="S19" s="593"/>
      <c r="T19" s="594" t="e">
        <f>IF(B19=Data!B232,Data!I232,(IF(B19=Data!B234,Data!I234,(IF(B19=Data!B236,Data!I236,(IF(B19=Data!#REF!,Data!#REF!,(IF(B19=Data!B241,Data!I241,(IF(B19=Data!#REF!,Data!#REF!,(IF(B19=Data!#REF!,Data!#REF!,(IF(B19=Data!#REF!,Data!#REF!,Data!#REF!)))))))))))))))&amp;IF(B19=Data!B308,Data!I308,(IF(B19=Data!#REF!,Data!#REF!,(IF(B19=Data!#REF!,Data!#REF!,(IF(B19=Data!#REF!,Data!#REF!,(IF(B19=Data!#REF!,Data!#REF!,(IF(B19=Data!#REF!,Data!I1048,(IF(B19=Data!#REF!,Data!#REF!,(IF(B19=Data!#REF!,Data!#REF!,Data!#REF!)))))))))))))))&amp;IF(B19=Data!#REF!,Data!#REF!,(IF(B19=Data!#REF!,Data!#REF!,(IF(B19=Data!#REF!,Data!#REF!,(IF(B19=Data!#REF!,Data!#REF!,(IF(B19=Data!#REF!,Data!#REF!,Data!#REF!)))))))))</f>
        <v>#REF!</v>
      </c>
      <c r="U19" s="595"/>
      <c r="V19" s="594" t="e">
        <f>IF(B19=Data!B232,Data!J232,(IF(B19=Data!B234,Data!J234,(IF(B19=Data!B236,Data!J236,(IF(B19=Data!#REF!,Data!#REF!,(IF(B19=Data!B241,Data!J241,(IF(B19=Data!#REF!,Data!#REF!,(IF(B19=Data!#REF!,Data!#REF!,(IF(B19=Data!#REF!,Data!#REF!,Data!#REF!)))))))))))))))&amp;IF(B19=Data!B308,Data!J308,(IF(B19=Data!#REF!,Data!#REF!,(IF(B19=Data!#REF!,Data!#REF!,(IF(B19=Data!#REF!,Data!#REF!,(IF(B19=Data!#REF!,Data!#REF!,(IF(B19=Data!#REF!,Data!J1048,(IF(B19=Data!#REF!,Data!#REF!,(IF(B19=Data!#REF!,Data!#REF!,Data!#REF!)))))))))))))))&amp;IF(B19=Data!#REF!,Data!#REF!,(IF(B19=Data!#REF!,Data!#REF!,(IF(B19=Data!#REF!,Data!#REF!,(IF(B19=Data!#REF!,Data!#REF!,(IF(B19=Data!#REF!,Data!#REF!,Data!#REF!)))))))))</f>
        <v>#REF!</v>
      </c>
      <c r="W19" s="596">
        <f>IF(E19="","",VLOOKUP(B19,Data!$B$5:$J$503,9,FALSE)*E19)</f>
        <v>50.591999999999999</v>
      </c>
    </row>
    <row r="20" spans="1:23" s="597" customFormat="1" ht="19.25" customHeight="1">
      <c r="A20" s="598">
        <v>3</v>
      </c>
      <c r="B20" s="599" t="s">
        <v>594</v>
      </c>
      <c r="C20" s="583" t="str">
        <f>IF(E20="","",VLOOKUP(B20,Data!$B$5:$N$503,13,FALSE))</f>
        <v>Ymh</v>
      </c>
      <c r="D20" s="584" t="str">
        <f>IF(E20="","",VLOOKUP(B20,Data!$B$5:$L$503,2,FALSE))</f>
        <v>ZN12160</v>
      </c>
      <c r="E20" s="585">
        <v>2</v>
      </c>
      <c r="F20" s="600" t="s">
        <v>545</v>
      </c>
      <c r="G20" s="587">
        <f>IF(E20="","",VLOOKUP(B20,Data!$B$5:$L$503,11,FALSE))</f>
        <v>2286.36</v>
      </c>
      <c r="H20" s="588">
        <f>IF(E20&gt;0,E20*G20,"-")</f>
        <v>4572.72</v>
      </c>
      <c r="I20" s="589" t="str">
        <f>IF(E20="","",VLOOKUP(B20,Data!$B$5:$D$503,3,FALSE))</f>
        <v>C/T</v>
      </c>
      <c r="J20" s="589" t="str">
        <f>IF(E20="","",VLOOKUP(B20,Data!$B$5:$M$503,12,FALSE))</f>
        <v>Indonesia</v>
      </c>
      <c r="K20" s="590">
        <v>5117382</v>
      </c>
      <c r="L20" s="587">
        <f>IF(E20="","",VLOOKUP(B20,Data!$B$5:$E$503,4,FALSE)*E20)</f>
        <v>524</v>
      </c>
      <c r="M20" s="587">
        <f>IF(E20="","",VLOOKUP(B20,Data!$B$5:$F$503,5,FALSE)*E20)</f>
        <v>474</v>
      </c>
      <c r="N20" s="591" t="e">
        <f>IF(B20=Data!B218,Data!G218,(IF(B20=Data!B220,Data!G220,(IF(B20=Data!B222,Data!G222,(IF(B20=Data!#REF!,Data!#REF!,(IF(B20=Data!B227,Data!G227,(IF(B20=Data!#REF!,Data!#REF!,(IF(B20=Data!#REF!,Data!#REF!,(IF(B20=Data!#REF!,Data!#REF!,Data!#REF!)))))))))))))))&amp;IF(B20=Data!B294,Data!G294,(IF(B20=Data!#REF!,Data!#REF!,(IF(B20=Data!#REF!,Data!#REF!,(IF(B20=Data!#REF!,Data!#REF!,(IF(B20=Data!#REF!,Data!#REF!,(IF(B20=Data!#REF!,Data!G1034,(IF(B20=Data!#REF!,Data!#REF!,(IF(B20=Data!#REF!,Data!#REF!,Data!#REF!)))))))))))))))&amp;IF(B20=Data!#REF!,Data!#REF!,(IF(B20=Data!#REF!,Data!#REF!,(IF(B20=Data!#REF!,Data!#REF!,(IF(B20=Data!#REF!,Data!#REF!,(IF(B20=Data!#REF!,Data!#REF!,Data!#REF!)))))))))</f>
        <v>#REF!</v>
      </c>
      <c r="O20" s="592"/>
      <c r="P20" s="593"/>
      <c r="Q20" s="594" t="e">
        <f>IF(B20=Data!B218,Data!H218,(IF(B20=Data!B220,Data!H220,(IF(B20=Data!B222,Data!H222,(IF(B20=Data!#REF!,Data!#REF!,(IF(B20=Data!B227,Data!H227,(IF(B20=Data!#REF!,Data!#REF!,(IF(B20=Data!#REF!,Data!#REF!,(IF(B20=Data!#REF!,Data!#REF!,Data!#REF!)))))))))))))))&amp;IF(B20=Data!B294,Data!H294,(IF(B20=Data!#REF!,Data!#REF!,(IF(B20=Data!#REF!,Data!#REF!,(IF(B20=Data!#REF!,Data!#REF!,(IF(B20=Data!#REF!,Data!#REF!,(IF(B20=Data!#REF!,Data!H1034,(IF(B20=Data!#REF!,Data!#REF!,(IF(B20=Data!#REF!,Data!#REF!,Data!#REF!)))))))))))))))&amp;IF(B20=Data!#REF!,Data!#REF!,(IF(B20=Data!#REF!,Data!#REF!,(IF(B20=Data!#REF!,Data!#REF!,(IF(B20=Data!#REF!,Data!#REF!,(IF(B20=Data!#REF!,Data!#REF!,Data!#REF!)))))))))</f>
        <v>#REF!</v>
      </c>
      <c r="R20" s="593"/>
      <c r="S20" s="593"/>
      <c r="T20" s="594" t="e">
        <f>IF(B20=Data!B218,Data!I218,(IF(B20=Data!B220,Data!I220,(IF(B20=Data!B222,Data!I222,(IF(B20=Data!#REF!,Data!#REF!,(IF(B20=Data!B227,Data!I227,(IF(B20=Data!#REF!,Data!#REF!,(IF(B20=Data!#REF!,Data!#REF!,(IF(B20=Data!#REF!,Data!#REF!,Data!#REF!)))))))))))))))&amp;IF(B20=Data!B294,Data!I294,(IF(B20=Data!#REF!,Data!#REF!,(IF(B20=Data!#REF!,Data!#REF!,(IF(B20=Data!#REF!,Data!#REF!,(IF(B20=Data!#REF!,Data!#REF!,(IF(B20=Data!#REF!,Data!I1034,(IF(B20=Data!#REF!,Data!#REF!,(IF(B20=Data!#REF!,Data!#REF!,Data!#REF!)))))))))))))))&amp;IF(B20=Data!#REF!,Data!#REF!,(IF(B20=Data!#REF!,Data!#REF!,(IF(B20=Data!#REF!,Data!#REF!,(IF(B20=Data!#REF!,Data!#REF!,(IF(B20=Data!#REF!,Data!#REF!,Data!#REF!)))))))))</f>
        <v>#REF!</v>
      </c>
      <c r="U20" s="595"/>
      <c r="V20" s="594" t="e">
        <f>IF(B20=Data!B218,Data!J218,(IF(B20=Data!B220,Data!J220,(IF(B20=Data!B222,Data!J222,(IF(B20=Data!#REF!,Data!#REF!,(IF(B20=Data!B227,Data!J227,(IF(B20=Data!#REF!,Data!#REF!,(IF(B20=Data!#REF!,Data!#REF!,(IF(B20=Data!#REF!,Data!#REF!,Data!#REF!)))))))))))))))&amp;IF(B20=Data!B294,Data!J294,(IF(B20=Data!#REF!,Data!#REF!,(IF(B20=Data!#REF!,Data!#REF!,(IF(B20=Data!#REF!,Data!#REF!,(IF(B20=Data!#REF!,Data!#REF!,(IF(B20=Data!#REF!,Data!J1034,(IF(B20=Data!#REF!,Data!#REF!,(IF(B20=Data!#REF!,Data!#REF!,Data!#REF!)))))))))))))))&amp;IF(B20=Data!#REF!,Data!#REF!,(IF(B20=Data!#REF!,Data!#REF!,(IF(B20=Data!#REF!,Data!#REF!,(IF(B20=Data!#REF!,Data!#REF!,(IF(B20=Data!#REF!,Data!#REF!,Data!#REF!)))))))))</f>
        <v>#REF!</v>
      </c>
      <c r="W20" s="596">
        <f>IF(E20="","",VLOOKUP(B20,Data!$B$5:$J$503,9,FALSE)*E20)</f>
        <v>2.976</v>
      </c>
    </row>
    <row r="21" spans="1:23" s="597" customFormat="1" ht="19.25" customHeight="1">
      <c r="A21" s="598">
        <v>4</v>
      </c>
      <c r="B21" s="599" t="s">
        <v>508</v>
      </c>
      <c r="C21" s="583" t="str">
        <f>IF(E21="","",VLOOKUP(B21,Data!$B$5:$N$503,13,FALSE))</f>
        <v>Ymh</v>
      </c>
      <c r="D21" s="584" t="str">
        <f>IF(E21="","",VLOOKUP(B21,Data!$B$5:$L$503,2,FALSE))</f>
        <v>ZH66280</v>
      </c>
      <c r="E21" s="585">
        <v>1</v>
      </c>
      <c r="F21" s="601"/>
      <c r="G21" s="587">
        <f>IF(E21="","",VLOOKUP(B21,Data!$B$5:$L$503,11,FALSE))</f>
        <v>2450.15</v>
      </c>
      <c r="H21" s="588">
        <f t="shared" ref="H21:H25" si="1">IF(E21&gt;0,E21*G21,"-")</f>
        <v>2450.15</v>
      </c>
      <c r="I21" s="589" t="str">
        <f>IF(E21="","",VLOOKUP(B21,Data!$B$5:$D$503,3,FALSE))</f>
        <v>C/T</v>
      </c>
      <c r="J21" s="589" t="str">
        <f>IF(E21="","",VLOOKUP(B21,Data!$B$5:$M$503,12,FALSE))</f>
        <v>Indonesia</v>
      </c>
      <c r="K21" s="590">
        <v>5117382</v>
      </c>
      <c r="L21" s="587">
        <f>IF(E21="","",VLOOKUP(B21,Data!$B$5:$E$503,4,FALSE)*E21)</f>
        <v>262</v>
      </c>
      <c r="M21" s="587">
        <f>IF(E21="","",VLOOKUP(B21,Data!$B$5:$F$503,5,FALSE)*E21)</f>
        <v>237</v>
      </c>
      <c r="N21" s="591" t="e">
        <f>IF(B21=Data!B202,Data!G202,(IF(B21=Data!B204,Data!G204,(IF(B21=Data!B206,Data!G206,(IF(B21=Data!#REF!,Data!#REF!,(IF(B21=Data!B211,Data!G211,(IF(B21=Data!#REF!,Data!#REF!,(IF(B21=Data!#REF!,Data!#REF!,(IF(B21=Data!#REF!,Data!#REF!,Data!#REF!)))))))))))))))&amp;IF(B21=Data!B278,Data!G278,(IF(B21=Data!#REF!,Data!#REF!,(IF(B21=Data!#REF!,Data!#REF!,(IF(B21=Data!#REF!,Data!#REF!,(IF(B21=Data!#REF!,Data!#REF!,(IF(B21=Data!#REF!,Data!G1018,(IF(B21=Data!#REF!,Data!#REF!,(IF(B21=Data!#REF!,Data!#REF!,Data!#REF!)))))))))))))))&amp;IF(B21=Data!#REF!,Data!#REF!,(IF(B21=Data!#REF!,Data!#REF!,(IF(B21=Data!#REF!,Data!#REF!,(IF(B21=Data!#REF!,Data!#REF!,(IF(B21=Data!#REF!,Data!#REF!,Data!#REF!)))))))))</f>
        <v>#REF!</v>
      </c>
      <c r="O21" s="592"/>
      <c r="P21" s="593"/>
      <c r="Q21" s="594" t="e">
        <f>IF(B21=Data!B202,Data!H202,(IF(B21=Data!B204,Data!H204,(IF(B21=Data!B206,Data!H206,(IF(B21=Data!#REF!,Data!#REF!,(IF(B21=Data!B211,Data!H211,(IF(B21=Data!#REF!,Data!#REF!,(IF(B21=Data!#REF!,Data!#REF!,(IF(B21=Data!#REF!,Data!#REF!,Data!#REF!)))))))))))))))&amp;IF(B21=Data!B278,Data!H278,(IF(B21=Data!#REF!,Data!#REF!,(IF(B21=Data!#REF!,Data!#REF!,(IF(B21=Data!#REF!,Data!#REF!,(IF(B21=Data!#REF!,Data!#REF!,(IF(B21=Data!#REF!,Data!H1018,(IF(B21=Data!#REF!,Data!#REF!,(IF(B21=Data!#REF!,Data!#REF!,Data!#REF!)))))))))))))))&amp;IF(B21=Data!#REF!,Data!#REF!,(IF(B21=Data!#REF!,Data!#REF!,(IF(B21=Data!#REF!,Data!#REF!,(IF(B21=Data!#REF!,Data!#REF!,(IF(B21=Data!#REF!,Data!#REF!,Data!#REF!)))))))))</f>
        <v>#REF!</v>
      </c>
      <c r="R21" s="593"/>
      <c r="S21" s="593"/>
      <c r="T21" s="594" t="e">
        <f>IF(B21=Data!B202,Data!I202,(IF(B21=Data!B204,Data!I204,(IF(B21=Data!B206,Data!I206,(IF(B21=Data!#REF!,Data!#REF!,(IF(B21=Data!B211,Data!I211,(IF(B21=Data!#REF!,Data!#REF!,(IF(B21=Data!#REF!,Data!#REF!,(IF(B21=Data!#REF!,Data!#REF!,Data!#REF!)))))))))))))))&amp;IF(B21=Data!B278,Data!I278,(IF(B21=Data!#REF!,Data!#REF!,(IF(B21=Data!#REF!,Data!#REF!,(IF(B21=Data!#REF!,Data!#REF!,(IF(B21=Data!#REF!,Data!#REF!,(IF(B21=Data!#REF!,Data!I1018,(IF(B21=Data!#REF!,Data!#REF!,(IF(B21=Data!#REF!,Data!#REF!,Data!#REF!)))))))))))))))&amp;IF(B21=Data!#REF!,Data!#REF!,(IF(B21=Data!#REF!,Data!#REF!,(IF(B21=Data!#REF!,Data!#REF!,(IF(B21=Data!#REF!,Data!#REF!,(IF(B21=Data!#REF!,Data!#REF!,Data!#REF!)))))))))</f>
        <v>#REF!</v>
      </c>
      <c r="U21" s="595"/>
      <c r="V21" s="594" t="e">
        <f>IF(B21=Data!B202,Data!J202,(IF(B21=Data!B204,Data!J204,(IF(B21=Data!B206,Data!J206,(IF(B21=Data!#REF!,Data!#REF!,(IF(B21=Data!B211,Data!J211,(IF(B21=Data!#REF!,Data!#REF!,(IF(B21=Data!#REF!,Data!#REF!,(IF(B21=Data!#REF!,Data!#REF!,Data!#REF!)))))))))))))))&amp;IF(B21=Data!B278,Data!J278,(IF(B21=Data!#REF!,Data!#REF!,(IF(B21=Data!#REF!,Data!#REF!,(IF(B21=Data!#REF!,Data!#REF!,(IF(B21=Data!#REF!,Data!#REF!,(IF(B21=Data!#REF!,Data!J1018,(IF(B21=Data!#REF!,Data!#REF!,(IF(B21=Data!#REF!,Data!#REF!,Data!#REF!)))))))))))))))&amp;IF(B21=Data!#REF!,Data!#REF!,(IF(B21=Data!#REF!,Data!#REF!,(IF(B21=Data!#REF!,Data!#REF!,(IF(B21=Data!#REF!,Data!#REF!,(IF(B21=Data!#REF!,Data!#REF!,Data!#REF!)))))))))</f>
        <v>#REF!</v>
      </c>
      <c r="W21" s="596">
        <f>IF(E21="","",VLOOKUP(B21,Data!$B$5:$J$503,9,FALSE)*E21)</f>
        <v>1.488</v>
      </c>
    </row>
    <row r="22" spans="1:23" s="597" customFormat="1" ht="19.25" customHeight="1">
      <c r="A22" s="598">
        <v>5</v>
      </c>
      <c r="B22" s="599" t="s">
        <v>717</v>
      </c>
      <c r="C22" s="583" t="str">
        <f>IF(E22="","",VLOOKUP(B22,Data!$B$5:$N$503,13,FALSE))</f>
        <v>Ymh</v>
      </c>
      <c r="D22" s="584" t="str">
        <f>IF(E22="","",VLOOKUP(B22,Data!$B$5:$L$503,2,FALSE))</f>
        <v>VAC9500</v>
      </c>
      <c r="E22" s="585">
        <v>30</v>
      </c>
      <c r="F22" s="601" t="s">
        <v>569</v>
      </c>
      <c r="G22" s="587">
        <f>IF(E22="","",VLOOKUP(B22,Data!$B$5:$L$503,11,FALSE))</f>
        <v>2627.86</v>
      </c>
      <c r="H22" s="588">
        <f t="shared" si="1"/>
        <v>78835.8</v>
      </c>
      <c r="I22" s="589" t="str">
        <f>IF(E22="","",VLOOKUP(B22,Data!$B$5:$D$503,3,FALSE))</f>
        <v>C/T</v>
      </c>
      <c r="J22" s="589" t="str">
        <f>IF(E22="","",VLOOKUP(B22,Data!$B$5:$M$503,12,FALSE))</f>
        <v>Indonesia</v>
      </c>
      <c r="K22" s="590">
        <v>5117382</v>
      </c>
      <c r="L22" s="587">
        <f>IF(E22="","",VLOOKUP(B22,Data!$B$5:$E$503,4,FALSE)*E22)</f>
        <v>8010</v>
      </c>
      <c r="M22" s="587">
        <f>IF(E22="","",VLOOKUP(B22,Data!$B$5:$F$503,5,FALSE)*E22)</f>
        <v>7410</v>
      </c>
      <c r="N22" s="591" t="e">
        <f>IF(B22=Data!B204,Data!G204,(IF(B22=Data!B206,Data!G206,(IF(B22=Data!B208,Data!G208,(IF(B22=Data!#REF!,Data!#REF!,(IF(B22=Data!B213,Data!G213,(IF(B22=Data!#REF!,Data!#REF!,(IF(B22=Data!#REF!,Data!#REF!,(IF(B22=Data!#REF!,Data!#REF!,Data!#REF!)))))))))))))))&amp;IF(B22=Data!B280,Data!G280,(IF(B22=Data!#REF!,Data!#REF!,(IF(B22=Data!#REF!,Data!#REF!,(IF(B22=Data!#REF!,Data!#REF!,(IF(B22=Data!#REF!,Data!#REF!,(IF(B22=Data!#REF!,Data!G1020,(IF(B22=Data!#REF!,Data!#REF!,(IF(B22=Data!#REF!,Data!#REF!,Data!#REF!)))))))))))))))&amp;IF(B22=Data!#REF!,Data!#REF!,(IF(B22=Data!#REF!,Data!#REF!,(IF(B22=Data!#REF!,Data!#REF!,(IF(B22=Data!#REF!,Data!#REF!,(IF(B22=Data!#REF!,Data!#REF!,Data!#REF!)))))))))</f>
        <v>#REF!</v>
      </c>
      <c r="O22" s="592"/>
      <c r="P22" s="593"/>
      <c r="Q22" s="594" t="e">
        <f>IF(B22=Data!B204,Data!H204,(IF(B22=Data!B206,Data!H206,(IF(B22=Data!B208,Data!H208,(IF(B22=Data!#REF!,Data!#REF!,(IF(B22=Data!B213,Data!H213,(IF(B22=Data!#REF!,Data!#REF!,(IF(B22=Data!#REF!,Data!#REF!,(IF(B22=Data!#REF!,Data!#REF!,Data!#REF!)))))))))))))))&amp;IF(B22=Data!B280,Data!H280,(IF(B22=Data!#REF!,Data!#REF!,(IF(B22=Data!#REF!,Data!#REF!,(IF(B22=Data!#REF!,Data!#REF!,(IF(B22=Data!#REF!,Data!#REF!,(IF(B22=Data!#REF!,Data!H1020,(IF(B22=Data!#REF!,Data!#REF!,(IF(B22=Data!#REF!,Data!#REF!,Data!#REF!)))))))))))))))&amp;IF(B22=Data!#REF!,Data!#REF!,(IF(B22=Data!#REF!,Data!#REF!,(IF(B22=Data!#REF!,Data!#REF!,(IF(B22=Data!#REF!,Data!#REF!,(IF(B22=Data!#REF!,Data!#REF!,Data!#REF!)))))))))</f>
        <v>#REF!</v>
      </c>
      <c r="R22" s="593"/>
      <c r="S22" s="593"/>
      <c r="T22" s="594" t="e">
        <f>IF(B22=Data!B204,Data!I204,(IF(B22=Data!B206,Data!I206,(IF(B22=Data!B208,Data!I208,(IF(B22=Data!#REF!,Data!#REF!,(IF(B22=Data!B213,Data!I213,(IF(B22=Data!#REF!,Data!#REF!,(IF(B22=Data!#REF!,Data!#REF!,(IF(B22=Data!#REF!,Data!#REF!,Data!#REF!)))))))))))))))&amp;IF(B22=Data!B280,Data!I280,(IF(B22=Data!#REF!,Data!#REF!,(IF(B22=Data!#REF!,Data!#REF!,(IF(B22=Data!#REF!,Data!#REF!,(IF(B22=Data!#REF!,Data!#REF!,(IF(B22=Data!#REF!,Data!I1020,(IF(B22=Data!#REF!,Data!#REF!,(IF(B22=Data!#REF!,Data!#REF!,Data!#REF!)))))))))))))))&amp;IF(B22=Data!#REF!,Data!#REF!,(IF(B22=Data!#REF!,Data!#REF!,(IF(B22=Data!#REF!,Data!#REF!,(IF(B22=Data!#REF!,Data!#REF!,(IF(B22=Data!#REF!,Data!#REF!,Data!#REF!)))))))))</f>
        <v>#REF!</v>
      </c>
      <c r="U22" s="595"/>
      <c r="V22" s="594" t="e">
        <f>IF(B22=Data!B204,Data!J204,(IF(B22=Data!B206,Data!J206,(IF(B22=Data!B208,Data!J208,(IF(B22=Data!#REF!,Data!#REF!,(IF(B22=Data!B213,Data!J213,(IF(B22=Data!#REF!,Data!#REF!,(IF(B22=Data!#REF!,Data!#REF!,(IF(B22=Data!#REF!,Data!#REF!,Data!#REF!)))))))))))))))&amp;IF(B22=Data!B280,Data!J280,(IF(B22=Data!#REF!,Data!#REF!,(IF(B22=Data!#REF!,Data!#REF!,(IF(B22=Data!#REF!,Data!#REF!,(IF(B22=Data!#REF!,Data!#REF!,(IF(B22=Data!#REF!,Data!J1020,(IF(B22=Data!#REF!,Data!#REF!,(IF(B22=Data!#REF!,Data!#REF!,Data!#REF!)))))))))))))))&amp;IF(B22=Data!#REF!,Data!#REF!,(IF(B22=Data!#REF!,Data!#REF!,(IF(B22=Data!#REF!,Data!#REF!,(IF(B22=Data!#REF!,Data!#REF!,(IF(B22=Data!#REF!,Data!#REF!,Data!#REF!)))))))))</f>
        <v>#REF!</v>
      </c>
      <c r="W22" s="596">
        <f>IF(E22="","",VLOOKUP(B22,Data!$B$5:$J$503,9,FALSE)*E22)</f>
        <v>44.64</v>
      </c>
    </row>
    <row r="23" spans="1:23" s="597" customFormat="1" ht="19.25" customHeight="1">
      <c r="A23" s="598">
        <v>6</v>
      </c>
      <c r="B23" s="599" t="s">
        <v>288</v>
      </c>
      <c r="C23" s="583" t="str">
        <f>IF(E23="","",VLOOKUP(B23,Data!$B$5:$N$503,13,FALSE))</f>
        <v>Ymh</v>
      </c>
      <c r="D23" s="584" t="str">
        <f>IF(E23="","",VLOOKUP(B23,Data!$B$5:$L$503,2,FALSE))</f>
        <v>WT58110</v>
      </c>
      <c r="E23" s="585">
        <v>2</v>
      </c>
      <c r="F23" s="586"/>
      <c r="G23" s="587">
        <f>IF(E23="","",VLOOKUP(B23,Data!$B$5:$L$503,11,FALSE))</f>
        <v>2268.35</v>
      </c>
      <c r="H23" s="588">
        <f t="shared" si="1"/>
        <v>4536.7</v>
      </c>
      <c r="I23" s="589" t="str">
        <f>IF(E23="","",VLOOKUP(B23,Data!$B$5:$D$503,3,FALSE))</f>
        <v>C/T</v>
      </c>
      <c r="J23" s="589" t="str">
        <f>IF(E23="","",VLOOKUP(B23,Data!$B$5:$M$503,12,FALSE))</f>
        <v>Indonesia</v>
      </c>
      <c r="K23" s="590">
        <v>5117382</v>
      </c>
      <c r="L23" s="587">
        <f>IF(E23="","",VLOOKUP(B23,Data!$B$5:$E$503,4,FALSE)*E23)</f>
        <v>476</v>
      </c>
      <c r="M23" s="587">
        <f>IF(E23="","",VLOOKUP(B23,Data!$B$5:$F$503,5,FALSE)*E23)</f>
        <v>432</v>
      </c>
      <c r="N23" s="591" t="e">
        <f>IF(B23=Data!B205,Data!G205,(IF(B23=Data!B207,Data!G207,(IF(B23=Data!B209,Data!G209,(IF(B23=Data!#REF!,Data!#REF!,(IF(B23=Data!B214,Data!G214,(IF(B23=Data!#REF!,Data!#REF!,(IF(B23=Data!#REF!,Data!#REF!,(IF(B23=Data!#REF!,Data!#REF!,Data!#REF!)))))))))))))))&amp;IF(B23=Data!B281,Data!G281,(IF(B23=Data!#REF!,Data!#REF!,(IF(B23=Data!#REF!,Data!#REF!,(IF(B23=Data!#REF!,Data!#REF!,(IF(B23=Data!#REF!,Data!#REF!,(IF(B23=Data!#REF!,Data!G1021,(IF(B23=Data!#REF!,Data!#REF!,(IF(B23=Data!#REF!,Data!#REF!,Data!#REF!)))))))))))))))&amp;IF(B23=Data!#REF!,Data!#REF!,(IF(B23=Data!#REF!,Data!#REF!,(IF(B23=Data!#REF!,Data!#REF!,(IF(B23=Data!#REF!,Data!#REF!,(IF(B23=Data!#REF!,Data!#REF!,Data!#REF!)))))))))</f>
        <v>#REF!</v>
      </c>
      <c r="O23" s="592"/>
      <c r="P23" s="593"/>
      <c r="Q23" s="594" t="e">
        <f>IF(B23=Data!B205,Data!H205,(IF(B23=Data!B207,Data!H207,(IF(B23=Data!B209,Data!H209,(IF(B23=Data!#REF!,Data!#REF!,(IF(B23=Data!B214,Data!H214,(IF(B23=Data!#REF!,Data!#REF!,(IF(B23=Data!#REF!,Data!#REF!,(IF(B23=Data!#REF!,Data!#REF!,Data!#REF!)))))))))))))))&amp;IF(B23=Data!B281,Data!H281,(IF(B23=Data!#REF!,Data!#REF!,(IF(B23=Data!#REF!,Data!#REF!,(IF(B23=Data!#REF!,Data!#REF!,(IF(B23=Data!#REF!,Data!#REF!,(IF(B23=Data!#REF!,Data!H1021,(IF(B23=Data!#REF!,Data!#REF!,(IF(B23=Data!#REF!,Data!#REF!,Data!#REF!)))))))))))))))&amp;IF(B23=Data!#REF!,Data!#REF!,(IF(B23=Data!#REF!,Data!#REF!,(IF(B23=Data!#REF!,Data!#REF!,(IF(B23=Data!#REF!,Data!#REF!,(IF(B23=Data!#REF!,Data!#REF!,Data!#REF!)))))))))</f>
        <v>#REF!</v>
      </c>
      <c r="R23" s="593"/>
      <c r="S23" s="593"/>
      <c r="T23" s="594" t="e">
        <f>IF(B23=Data!B205,Data!I205,(IF(B23=Data!B207,Data!I207,(IF(B23=Data!B209,Data!I209,(IF(B23=Data!#REF!,Data!#REF!,(IF(B23=Data!B214,Data!I214,(IF(B23=Data!#REF!,Data!#REF!,(IF(B23=Data!#REF!,Data!#REF!,(IF(B23=Data!#REF!,Data!#REF!,Data!#REF!)))))))))))))))&amp;IF(B23=Data!B281,Data!I281,(IF(B23=Data!#REF!,Data!#REF!,(IF(B23=Data!#REF!,Data!#REF!,(IF(B23=Data!#REF!,Data!#REF!,(IF(B23=Data!#REF!,Data!#REF!,(IF(B23=Data!#REF!,Data!I1021,(IF(B23=Data!#REF!,Data!#REF!,(IF(B23=Data!#REF!,Data!#REF!,Data!#REF!)))))))))))))))&amp;IF(B23=Data!#REF!,Data!#REF!,(IF(B23=Data!#REF!,Data!#REF!,(IF(B23=Data!#REF!,Data!#REF!,(IF(B23=Data!#REF!,Data!#REF!,(IF(B23=Data!#REF!,Data!#REF!,Data!#REF!)))))))))</f>
        <v>#REF!</v>
      </c>
      <c r="U23" s="595"/>
      <c r="V23" s="594" t="e">
        <f>IF(B23=Data!B205,Data!J205,(IF(B23=Data!B207,Data!J207,(IF(B23=Data!B209,Data!J209,(IF(B23=Data!#REF!,Data!#REF!,(IF(B23=Data!B214,Data!J214,(IF(B23=Data!#REF!,Data!#REF!,(IF(B23=Data!#REF!,Data!#REF!,(IF(B23=Data!#REF!,Data!#REF!,Data!#REF!)))))))))))))))&amp;IF(B23=Data!B281,Data!J281,(IF(B23=Data!#REF!,Data!#REF!,(IF(B23=Data!#REF!,Data!#REF!,(IF(B23=Data!#REF!,Data!#REF!,(IF(B23=Data!#REF!,Data!#REF!,(IF(B23=Data!#REF!,Data!J1021,(IF(B23=Data!#REF!,Data!#REF!,(IF(B23=Data!#REF!,Data!#REF!,Data!#REF!)))))))))))))))&amp;IF(B23=Data!#REF!,Data!#REF!,(IF(B23=Data!#REF!,Data!#REF!,(IF(B23=Data!#REF!,Data!#REF!,(IF(B23=Data!#REF!,Data!#REF!,(IF(B23=Data!#REF!,Data!#REF!,Data!#REF!)))))))))</f>
        <v>#REF!</v>
      </c>
      <c r="W23" s="596">
        <f>IF(E23="","",VLOOKUP(B23,Data!$B$5:$J$503,9,FALSE)*E23)</f>
        <v>2.6280000000000001</v>
      </c>
    </row>
    <row r="24" spans="1:23" s="597" customFormat="1" ht="19.25" customHeight="1">
      <c r="A24" s="598">
        <v>7</v>
      </c>
      <c r="B24" s="599" t="s">
        <v>734</v>
      </c>
      <c r="C24" s="583" t="str">
        <f>IF(E24="","",VLOOKUP(B24,Data!$B$5:$N$503,13,FALSE))</f>
        <v>Ymh</v>
      </c>
      <c r="D24" s="584" t="str">
        <f>IF(E24="","",VLOOKUP(B24,Data!$B$5:$L$503,2,FALSE))</f>
        <v>VAC9520</v>
      </c>
      <c r="E24" s="585">
        <v>4</v>
      </c>
      <c r="F24" s="586"/>
      <c r="G24" s="587">
        <f>IF(E24="","",VLOOKUP(B24,Data!$B$5:$L$503,11,FALSE))</f>
        <v>2921.12</v>
      </c>
      <c r="H24" s="588">
        <f t="shared" si="1"/>
        <v>11684.48</v>
      </c>
      <c r="I24" s="589" t="str">
        <f>IF(E24="","",VLOOKUP(B24,Data!$B$5:$D$503,3,FALSE))</f>
        <v>C/T</v>
      </c>
      <c r="J24" s="589" t="str">
        <f>IF(E24="","",VLOOKUP(B24,Data!$B$5:$M$503,12,FALSE))</f>
        <v>Indonesia</v>
      </c>
      <c r="K24" s="590">
        <v>5117382</v>
      </c>
      <c r="L24" s="587">
        <f>IF(E24="","",VLOOKUP(B24,Data!$B$5:$E$503,4,FALSE)*E24)</f>
        <v>1016</v>
      </c>
      <c r="M24" s="587">
        <f>IF(E24="","",VLOOKUP(B24,Data!$B$5:$F$503,5,FALSE)*E24)</f>
        <v>916</v>
      </c>
      <c r="N24" s="591" t="e">
        <f>IF(B24=Data!B206,Data!G206,(IF(B24=Data!B208,Data!G208,(IF(B24=Data!B210,Data!G210,(IF(B24=Data!#REF!,Data!#REF!,(IF(B24=Data!B215,Data!G215,(IF(B24=Data!#REF!,Data!#REF!,(IF(B24=Data!#REF!,Data!#REF!,(IF(B24=Data!#REF!,Data!#REF!,Data!#REF!)))))))))))))))&amp;IF(B24=Data!B282,Data!G282,(IF(B24=Data!#REF!,Data!#REF!,(IF(B24=Data!#REF!,Data!#REF!,(IF(B24=Data!#REF!,Data!#REF!,(IF(B24=Data!#REF!,Data!#REF!,(IF(B24=Data!#REF!,Data!G1022,(IF(B24=Data!#REF!,Data!#REF!,(IF(B24=Data!#REF!,Data!#REF!,Data!#REF!)))))))))))))))&amp;IF(B24=Data!#REF!,Data!#REF!,(IF(B24=Data!#REF!,Data!#REF!,(IF(B24=Data!#REF!,Data!#REF!,(IF(B24=Data!#REF!,Data!#REF!,(IF(B24=Data!#REF!,Data!#REF!,Data!#REF!)))))))))</f>
        <v>#REF!</v>
      </c>
      <c r="O24" s="592"/>
      <c r="P24" s="593"/>
      <c r="Q24" s="594" t="e">
        <f>IF(B24=Data!B206,Data!H206,(IF(B24=Data!B208,Data!H208,(IF(B24=Data!B210,Data!H210,(IF(B24=Data!#REF!,Data!#REF!,(IF(B24=Data!B215,Data!H215,(IF(B24=Data!#REF!,Data!#REF!,(IF(B24=Data!#REF!,Data!#REF!,(IF(B24=Data!#REF!,Data!#REF!,Data!#REF!)))))))))))))))&amp;IF(B24=Data!B282,Data!H282,(IF(B24=Data!#REF!,Data!#REF!,(IF(B24=Data!#REF!,Data!#REF!,(IF(B24=Data!#REF!,Data!#REF!,(IF(B24=Data!#REF!,Data!#REF!,(IF(B24=Data!#REF!,Data!H1022,(IF(B24=Data!#REF!,Data!#REF!,(IF(B24=Data!#REF!,Data!#REF!,Data!#REF!)))))))))))))))&amp;IF(B24=Data!#REF!,Data!#REF!,(IF(B24=Data!#REF!,Data!#REF!,(IF(B24=Data!#REF!,Data!#REF!,(IF(B24=Data!#REF!,Data!#REF!,(IF(B24=Data!#REF!,Data!#REF!,Data!#REF!)))))))))</f>
        <v>#REF!</v>
      </c>
      <c r="R24" s="593"/>
      <c r="S24" s="593"/>
      <c r="T24" s="594" t="e">
        <f>IF(B24=Data!B206,Data!I206,(IF(B24=Data!B208,Data!I208,(IF(B24=Data!B210,Data!I210,(IF(B24=Data!#REF!,Data!#REF!,(IF(B24=Data!B215,Data!I215,(IF(B24=Data!#REF!,Data!#REF!,(IF(B24=Data!#REF!,Data!#REF!,(IF(B24=Data!#REF!,Data!#REF!,Data!#REF!)))))))))))))))&amp;IF(B24=Data!B282,Data!I282,(IF(B24=Data!#REF!,Data!#REF!,(IF(B24=Data!#REF!,Data!#REF!,(IF(B24=Data!#REF!,Data!#REF!,(IF(B24=Data!#REF!,Data!#REF!,(IF(B24=Data!#REF!,Data!I1022,(IF(B24=Data!#REF!,Data!#REF!,(IF(B24=Data!#REF!,Data!#REF!,Data!#REF!)))))))))))))))&amp;IF(B24=Data!#REF!,Data!#REF!,(IF(B24=Data!#REF!,Data!#REF!,(IF(B24=Data!#REF!,Data!#REF!,(IF(B24=Data!#REF!,Data!#REF!,(IF(B24=Data!#REF!,Data!#REF!,Data!#REF!)))))))))</f>
        <v>#REF!</v>
      </c>
      <c r="U24" s="595"/>
      <c r="V24" s="594" t="e">
        <f>IF(B24=Data!B206,Data!J206,(IF(B24=Data!B208,Data!J208,(IF(B24=Data!B210,Data!J210,(IF(B24=Data!#REF!,Data!#REF!,(IF(B24=Data!B215,Data!J215,(IF(B24=Data!#REF!,Data!#REF!,(IF(B24=Data!#REF!,Data!#REF!,(IF(B24=Data!#REF!,Data!#REF!,Data!#REF!)))))))))))))))&amp;IF(B24=Data!B282,Data!J282,(IF(B24=Data!#REF!,Data!#REF!,(IF(B24=Data!#REF!,Data!#REF!,(IF(B24=Data!#REF!,Data!#REF!,(IF(B24=Data!#REF!,Data!#REF!,(IF(B24=Data!#REF!,Data!J1022,(IF(B24=Data!#REF!,Data!#REF!,(IF(B24=Data!#REF!,Data!#REF!,Data!#REF!)))))))))))))))&amp;IF(B24=Data!#REF!,Data!#REF!,(IF(B24=Data!#REF!,Data!#REF!,(IF(B24=Data!#REF!,Data!#REF!,(IF(B24=Data!#REF!,Data!#REF!,(IF(B24=Data!#REF!,Data!#REF!,Data!#REF!)))))))))</f>
        <v>#REF!</v>
      </c>
      <c r="W24" s="596">
        <f>IF(E24="","",VLOOKUP(B24,Data!$B$5:$J$503,9,FALSE)*E24)</f>
        <v>5.9359999999999999</v>
      </c>
    </row>
    <row r="25" spans="1:23" s="597" customFormat="1" ht="19.25" customHeight="1">
      <c r="A25" s="598"/>
      <c r="B25" s="599"/>
      <c r="C25" s="583" t="str">
        <f>IF(E25="","",VLOOKUP(B25,Data!$B$5:$N$503,13,FALSE))</f>
        <v/>
      </c>
      <c r="D25" s="584" t="str">
        <f>IF(E25="","",VLOOKUP(B25,Data!$B$5:$L$503,2,FALSE))</f>
        <v/>
      </c>
      <c r="E25" s="585"/>
      <c r="F25" s="586"/>
      <c r="G25" s="587" t="str">
        <f>IF(E25="","",VLOOKUP(B25,Data!$B$5:$L$503,11,FALSE))</f>
        <v/>
      </c>
      <c r="H25" s="588" t="str">
        <f t="shared" si="1"/>
        <v>-</v>
      </c>
      <c r="I25" s="589" t="str">
        <f>IF(E25="","",VLOOKUP(B25,Data!$B$5:$D$503,3,FALSE))</f>
        <v/>
      </c>
      <c r="J25" s="589" t="str">
        <f>IF(E25="","",VLOOKUP(B25,Data!$B$5:$M$503,12,FALSE))</f>
        <v/>
      </c>
      <c r="K25" s="590"/>
      <c r="L25" s="587" t="str">
        <f>IF(E25="","",VLOOKUP(B25,Data!$B$5:$E$503,4,FALSE)*E25)</f>
        <v/>
      </c>
      <c r="M25" s="587" t="str">
        <f>IF(E25="","",VLOOKUP(B25,Data!$B$5:$F$503,5,FALSE)*E25)</f>
        <v/>
      </c>
      <c r="N25" s="591" t="e">
        <f>IF(B25=Data!B200,Data!G200,(IF(B25=Data!B202,Data!G202,(IF(B25=Data!B204,Data!G204,(IF(B25=Data!#REF!,Data!#REF!,(IF(B25=Data!B209,Data!G209,(IF(B25=Data!#REF!,Data!#REF!,(IF(B25=Data!#REF!,Data!#REF!,(IF(B25=Data!#REF!,Data!#REF!,Data!#REF!)))))))))))))))&amp;IF(B25=Data!B276,Data!G276,(IF(B25=Data!#REF!,Data!#REF!,(IF(B25=Data!#REF!,Data!#REF!,(IF(B25=Data!#REF!,Data!#REF!,(IF(B25=Data!#REF!,Data!#REF!,(IF(B25=Data!#REF!,Data!G1016,(IF(B25=Data!#REF!,Data!#REF!,(IF(B25=Data!#REF!,Data!#REF!,Data!#REF!)))))))))))))))&amp;IF(B25=Data!#REF!,Data!#REF!,(IF(B25=Data!#REF!,Data!#REF!,(IF(B25=Data!#REF!,Data!#REF!,(IF(B25=Data!#REF!,Data!#REF!,(IF(B25=Data!#REF!,Data!#REF!,Data!#REF!)))))))))</f>
        <v>#REF!</v>
      </c>
      <c r="O25" s="592"/>
      <c r="P25" s="593"/>
      <c r="Q25" s="594" t="e">
        <f>IF(B25=Data!B200,Data!H200,(IF(B25=Data!B202,Data!H202,(IF(B25=Data!B204,Data!H204,(IF(B25=Data!#REF!,Data!#REF!,(IF(B25=Data!B209,Data!H209,(IF(B25=Data!#REF!,Data!#REF!,(IF(B25=Data!#REF!,Data!#REF!,(IF(B25=Data!#REF!,Data!#REF!,Data!#REF!)))))))))))))))&amp;IF(B25=Data!B276,Data!H276,(IF(B25=Data!#REF!,Data!#REF!,(IF(B25=Data!#REF!,Data!#REF!,(IF(B25=Data!#REF!,Data!#REF!,(IF(B25=Data!#REF!,Data!#REF!,(IF(B25=Data!#REF!,Data!H1016,(IF(B25=Data!#REF!,Data!#REF!,(IF(B25=Data!#REF!,Data!#REF!,Data!#REF!)))))))))))))))&amp;IF(B25=Data!#REF!,Data!#REF!,(IF(B25=Data!#REF!,Data!#REF!,(IF(B25=Data!#REF!,Data!#REF!,(IF(B25=Data!#REF!,Data!#REF!,(IF(B25=Data!#REF!,Data!#REF!,Data!#REF!)))))))))</f>
        <v>#REF!</v>
      </c>
      <c r="R25" s="593"/>
      <c r="S25" s="593"/>
      <c r="T25" s="594" t="e">
        <f>IF(B25=Data!B200,Data!I200,(IF(B25=Data!B202,Data!I202,(IF(B25=Data!B204,Data!I204,(IF(B25=Data!#REF!,Data!#REF!,(IF(B25=Data!B209,Data!I209,(IF(B25=Data!#REF!,Data!#REF!,(IF(B25=Data!#REF!,Data!#REF!,(IF(B25=Data!#REF!,Data!#REF!,Data!#REF!)))))))))))))))&amp;IF(B25=Data!B276,Data!I276,(IF(B25=Data!#REF!,Data!#REF!,(IF(B25=Data!#REF!,Data!#REF!,(IF(B25=Data!#REF!,Data!#REF!,(IF(B25=Data!#REF!,Data!#REF!,(IF(B25=Data!#REF!,Data!I1016,(IF(B25=Data!#REF!,Data!#REF!,(IF(B25=Data!#REF!,Data!#REF!,Data!#REF!)))))))))))))))&amp;IF(B25=Data!#REF!,Data!#REF!,(IF(B25=Data!#REF!,Data!#REF!,(IF(B25=Data!#REF!,Data!#REF!,(IF(B25=Data!#REF!,Data!#REF!,(IF(B25=Data!#REF!,Data!#REF!,Data!#REF!)))))))))</f>
        <v>#REF!</v>
      </c>
      <c r="U25" s="595"/>
      <c r="V25" s="594" t="e">
        <f>IF(B25=Data!B200,Data!J200,(IF(B25=Data!B202,Data!J202,(IF(B25=Data!B204,Data!J204,(IF(B25=Data!#REF!,Data!#REF!,(IF(B25=Data!B209,Data!J209,(IF(B25=Data!#REF!,Data!#REF!,(IF(B25=Data!#REF!,Data!#REF!,(IF(B25=Data!#REF!,Data!#REF!,Data!#REF!)))))))))))))))&amp;IF(B25=Data!B276,Data!J276,(IF(B25=Data!#REF!,Data!#REF!,(IF(B25=Data!#REF!,Data!#REF!,(IF(B25=Data!#REF!,Data!#REF!,(IF(B25=Data!#REF!,Data!#REF!,(IF(B25=Data!#REF!,Data!J1016,(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598"/>
      <c r="B26" s="599"/>
      <c r="C26" s="583" t="str">
        <f>IF(E26="","",VLOOKUP(B26,Data!$B$5:$N$503,13,FALSE))</f>
        <v/>
      </c>
      <c r="D26" s="584" t="str">
        <f>IF(E26="","",VLOOKUP(B26,Data!$B$5:$L$503,2,FALSE))</f>
        <v/>
      </c>
      <c r="E26" s="585"/>
      <c r="F26" s="602"/>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219,Data!G219,(IF(B26=Data!B221,Data!G221,(IF(B26=Data!B223,Data!G223,(IF(B26=Data!#REF!,Data!#REF!,(IF(B26=Data!B228,Data!G228,(IF(B26=Data!#REF!,Data!#REF!,(IF(B26=Data!#REF!,Data!#REF!,(IF(B26=Data!#REF!,Data!#REF!,Data!#REF!)))))))))))))))&amp;IF(B26=Data!B295,Data!G295,(IF(B26=Data!#REF!,Data!#REF!,(IF(B26=Data!#REF!,Data!#REF!,(IF(B26=Data!#REF!,Data!#REF!,(IF(B26=Data!#REF!,Data!#REF!,(IF(B26=Data!#REF!,Data!G1035,(IF(B26=Data!#REF!,Data!#REF!,(IF(B26=Data!#REF!,Data!#REF!,Data!#REF!)))))))))))))))&amp;IF(B26=Data!#REF!,Data!#REF!,(IF(B26=Data!#REF!,Data!#REF!,(IF(B26=Data!#REF!,Data!#REF!,(IF(B26=Data!#REF!,Data!#REF!,(IF(B26=Data!#REF!,Data!#REF!,Data!#REF!)))))))))</f>
        <v>#REF!</v>
      </c>
      <c r="O26" s="592"/>
      <c r="P26" s="593"/>
      <c r="Q26" s="594" t="e">
        <f>IF(B26=Data!B219,Data!H219,(IF(B26=Data!B221,Data!H221,(IF(B26=Data!B223,Data!H223,(IF(B26=Data!#REF!,Data!#REF!,(IF(B26=Data!B228,Data!H228,(IF(B26=Data!#REF!,Data!#REF!,(IF(B26=Data!#REF!,Data!#REF!,(IF(B26=Data!#REF!,Data!#REF!,Data!#REF!)))))))))))))))&amp;IF(B26=Data!B295,Data!H295,(IF(B26=Data!#REF!,Data!#REF!,(IF(B26=Data!#REF!,Data!#REF!,(IF(B26=Data!#REF!,Data!#REF!,(IF(B26=Data!#REF!,Data!#REF!,(IF(B26=Data!#REF!,Data!H1035,(IF(B26=Data!#REF!,Data!#REF!,(IF(B26=Data!#REF!,Data!#REF!,Data!#REF!)))))))))))))))&amp;IF(B26=Data!#REF!,Data!#REF!,(IF(B26=Data!#REF!,Data!#REF!,(IF(B26=Data!#REF!,Data!#REF!,(IF(B26=Data!#REF!,Data!#REF!,(IF(B26=Data!#REF!,Data!#REF!,Data!#REF!)))))))))</f>
        <v>#REF!</v>
      </c>
      <c r="R26" s="593"/>
      <c r="S26" s="593"/>
      <c r="T26" s="594" t="e">
        <f>IF(B26=Data!B219,Data!I219,(IF(B26=Data!B221,Data!I221,(IF(B26=Data!B223,Data!I223,(IF(B26=Data!#REF!,Data!#REF!,(IF(B26=Data!B228,Data!I228,(IF(B26=Data!#REF!,Data!#REF!,(IF(B26=Data!#REF!,Data!#REF!,(IF(B26=Data!#REF!,Data!#REF!,Data!#REF!)))))))))))))))&amp;IF(B26=Data!B295,Data!I295,(IF(B26=Data!#REF!,Data!#REF!,(IF(B26=Data!#REF!,Data!#REF!,(IF(B26=Data!#REF!,Data!#REF!,(IF(B26=Data!#REF!,Data!#REF!,(IF(B26=Data!#REF!,Data!I1035,(IF(B26=Data!#REF!,Data!#REF!,(IF(B26=Data!#REF!,Data!#REF!,Data!#REF!)))))))))))))))&amp;IF(B26=Data!#REF!,Data!#REF!,(IF(B26=Data!#REF!,Data!#REF!,(IF(B26=Data!#REF!,Data!#REF!,(IF(B26=Data!#REF!,Data!#REF!,(IF(B26=Data!#REF!,Data!#REF!,Data!#REF!)))))))))</f>
        <v>#REF!</v>
      </c>
      <c r="U26" s="595"/>
      <c r="V26" s="594" t="e">
        <f>IF(B26=Data!B219,Data!J219,(IF(B26=Data!B221,Data!J221,(IF(B26=Data!B223,Data!J223,(IF(B26=Data!#REF!,Data!#REF!,(IF(B26=Data!B228,Data!J228,(IF(B26=Data!#REF!,Data!#REF!,(IF(B26=Data!#REF!,Data!#REF!,(IF(B26=Data!#REF!,Data!#REF!,Data!#REF!)))))))))))))))&amp;IF(B26=Data!B295,Data!J295,(IF(B26=Data!#REF!,Data!#REF!,(IF(B26=Data!#REF!,Data!#REF!,(IF(B26=Data!#REF!,Data!#REF!,(IF(B26=Data!#REF!,Data!#REF!,(IF(B26=Data!#REF!,Data!J1035,(IF(B26=Data!#REF!,Data!#REF!,(IF(B26=Data!#REF!,Data!#REF!,Data!#REF!)))))))))))))))&amp;IF(B26=Data!#REF!,Data!#REF!,(IF(B26=Data!#REF!,Data!#REF!,(IF(B26=Data!#REF!,Data!#REF!,(IF(B26=Data!#REF!,Data!#REF!,(IF(B26=Data!#REF!,Data!#REF!,Data!#REF!)))))))))</f>
        <v>#REF!</v>
      </c>
      <c r="W26" s="596" t="str">
        <f>IF(E26="","",VLOOKUP(B26,Data!$B$5:$J$503,9,FALSE)*E26)</f>
        <v/>
      </c>
    </row>
    <row r="27" spans="1:23" s="611" customFormat="1" ht="19.5" customHeight="1">
      <c r="A27" s="598"/>
      <c r="B27" s="818" t="s">
        <v>984</v>
      </c>
      <c r="C27" s="604"/>
      <c r="D27" s="605"/>
      <c r="E27" s="606">
        <f>SUM(E17:E26)</f>
        <v>74</v>
      </c>
      <c r="F27" s="606"/>
      <c r="G27" s="607"/>
      <c r="H27" s="607">
        <f>SUM(H17:H26)</f>
        <v>181229.43000000002</v>
      </c>
      <c r="I27" s="608"/>
      <c r="J27" s="608"/>
      <c r="K27" s="608"/>
      <c r="L27" s="609">
        <f>SUM(L17:L26)</f>
        <v>19463</v>
      </c>
      <c r="M27" s="609">
        <f>SUM(M17:M26)</f>
        <v>17769</v>
      </c>
      <c r="N27" s="609" t="e">
        <f>SUM(N17:N26)</f>
        <v>#REF!</v>
      </c>
      <c r="O27" s="609" t="e">
        <f>SUM(#REF!)</f>
        <v>#REF!</v>
      </c>
      <c r="P27" s="609">
        <f>SUM(P16:P16)</f>
        <v>0</v>
      </c>
      <c r="Q27" s="609">
        <f>SUM(Q16:Q16)</f>
        <v>0</v>
      </c>
      <c r="R27" s="609" t="e">
        <f>SUM(#REF!)</f>
        <v>#REF!</v>
      </c>
      <c r="S27" s="609">
        <f>SUM(S16:S16)</f>
        <v>0</v>
      </c>
      <c r="T27" s="609">
        <f>SUM(T16:T16)</f>
        <v>0</v>
      </c>
      <c r="U27" s="609" t="e">
        <f>SUM(#REF!)</f>
        <v>#REF!</v>
      </c>
      <c r="V27" s="609">
        <f>SUM(V16:V16)</f>
        <v>0</v>
      </c>
      <c r="W27" s="610">
        <f>SUM(W17:W26)</f>
        <v>109.74799999999999</v>
      </c>
    </row>
    <row r="28" spans="1:23" ht="11.25" customHeight="1">
      <c r="A28" s="598"/>
      <c r="B28" s="612"/>
      <c r="C28" s="545"/>
      <c r="D28" s="546"/>
      <c r="E28" s="613"/>
      <c r="F28" s="544"/>
      <c r="G28" s="614" t="s">
        <v>847</v>
      </c>
      <c r="H28" s="615"/>
      <c r="I28" s="616"/>
      <c r="J28" s="616"/>
      <c r="K28" s="616"/>
      <c r="L28" s="617"/>
      <c r="M28" s="548"/>
      <c r="N28" s="546"/>
      <c r="O28" s="545"/>
      <c r="P28" s="545"/>
      <c r="Q28" s="545"/>
      <c r="R28" s="545"/>
      <c r="S28" s="545"/>
      <c r="T28" s="545"/>
      <c r="U28" s="546"/>
      <c r="V28" s="546"/>
      <c r="W28" s="550"/>
    </row>
    <row r="29" spans="1:23" ht="14">
      <c r="A29" s="618" t="s">
        <v>546</v>
      </c>
      <c r="B29" s="619" t="s">
        <v>12</v>
      </c>
      <c r="C29" s="513"/>
      <c r="D29" s="620"/>
      <c r="E29" s="499" t="s">
        <v>555</v>
      </c>
      <c r="G29" s="621" t="s">
        <v>83</v>
      </c>
      <c r="H29" s="622"/>
      <c r="I29" s="562" t="s">
        <v>84</v>
      </c>
      <c r="J29" s="623"/>
      <c r="K29" s="534" t="s">
        <v>85</v>
      </c>
      <c r="L29" s="534"/>
      <c r="M29" s="1076" t="s">
        <v>86</v>
      </c>
      <c r="N29" s="1077"/>
      <c r="O29" s="1077"/>
      <c r="P29" s="1077"/>
      <c r="Q29" s="1077"/>
      <c r="R29" s="1077"/>
      <c r="S29" s="1077"/>
      <c r="T29" s="1077"/>
      <c r="U29" s="1077"/>
      <c r="V29" s="1077"/>
      <c r="W29" s="1078"/>
    </row>
    <row r="30" spans="1:23" ht="13">
      <c r="A30" s="816" t="s">
        <v>547</v>
      </c>
      <c r="D30" s="624"/>
      <c r="E30" s="499" t="s">
        <v>88</v>
      </c>
      <c r="G30" s="1079"/>
      <c r="H30" s="1080"/>
      <c r="I30" s="816" t="s">
        <v>89</v>
      </c>
      <c r="J30" s="625"/>
      <c r="K30" s="537" t="s">
        <v>90</v>
      </c>
      <c r="L30" s="537"/>
      <c r="M30" s="532"/>
      <c r="W30" s="538"/>
    </row>
    <row r="31" spans="1:23" ht="10.5" customHeight="1">
      <c r="A31" s="816" t="s">
        <v>548</v>
      </c>
      <c r="B31" s="503"/>
      <c r="D31" s="523"/>
      <c r="G31" s="1079"/>
      <c r="H31" s="1080"/>
      <c r="I31" s="816"/>
      <c r="J31" s="625"/>
      <c r="K31" s="537" t="s">
        <v>94</v>
      </c>
      <c r="L31" s="537"/>
      <c r="M31" s="532"/>
      <c r="W31" s="538"/>
    </row>
    <row r="32" spans="1:23" ht="10.5" customHeight="1">
      <c r="A32" s="544"/>
      <c r="B32" s="545"/>
      <c r="C32" s="545"/>
      <c r="D32" s="626"/>
      <c r="E32" s="499" t="s">
        <v>95</v>
      </c>
      <c r="G32" s="1079"/>
      <c r="H32" s="1080"/>
      <c r="I32" s="816" t="s">
        <v>96</v>
      </c>
      <c r="J32" s="625"/>
      <c r="K32" s="537"/>
      <c r="L32" s="537"/>
      <c r="M32" s="532"/>
      <c r="W32" s="538"/>
    </row>
    <row r="33" spans="1:23" ht="13">
      <c r="A33" s="512" t="s">
        <v>97</v>
      </c>
      <c r="C33" s="535"/>
      <c r="D33" s="514"/>
      <c r="E33" s="499" t="s">
        <v>98</v>
      </c>
      <c r="G33" s="627" t="s">
        <v>99</v>
      </c>
      <c r="H33" s="628"/>
      <c r="I33" s="816" t="s">
        <v>89</v>
      </c>
      <c r="J33" s="625"/>
      <c r="K33" s="537" t="s">
        <v>100</v>
      </c>
      <c r="L33" s="537"/>
      <c r="M33" s="532"/>
      <c r="W33" s="538"/>
    </row>
    <row r="34" spans="1:23" ht="13">
      <c r="A34" s="816" t="s">
        <v>561</v>
      </c>
      <c r="D34" s="523"/>
      <c r="E34" s="499" t="s">
        <v>101</v>
      </c>
      <c r="G34" s="629"/>
      <c r="H34" s="630"/>
      <c r="I34" s="816" t="s">
        <v>102</v>
      </c>
      <c r="J34" s="625"/>
      <c r="K34" s="537" t="s">
        <v>549</v>
      </c>
      <c r="L34" s="537"/>
      <c r="M34" s="1069" t="s">
        <v>616</v>
      </c>
      <c r="N34" s="1070"/>
      <c r="O34" s="1070"/>
      <c r="P34" s="1070"/>
      <c r="Q34" s="1070"/>
      <c r="R34" s="1070"/>
      <c r="S34" s="1070"/>
      <c r="T34" s="1070"/>
      <c r="U34" s="1070"/>
      <c r="V34" s="1070"/>
      <c r="W34" s="1071"/>
    </row>
    <row r="35" spans="1:23">
      <c r="A35" s="544"/>
      <c r="B35" s="545"/>
      <c r="C35" s="545"/>
      <c r="D35" s="546"/>
      <c r="E35" s="631"/>
      <c r="F35" s="545"/>
      <c r="G35" s="1053" t="s">
        <v>982</v>
      </c>
      <c r="H35" s="1054"/>
      <c r="I35" s="1053" t="s">
        <v>983</v>
      </c>
      <c r="J35" s="1054"/>
      <c r="K35" s="549" t="s">
        <v>105</v>
      </c>
      <c r="L35" s="549"/>
      <c r="M35" s="1072" t="s">
        <v>106</v>
      </c>
      <c r="N35" s="1073"/>
      <c r="O35" s="1073"/>
      <c r="P35" s="1073"/>
      <c r="Q35" s="1073"/>
      <c r="R35" s="1073"/>
      <c r="S35" s="1073"/>
      <c r="T35" s="1073"/>
      <c r="U35" s="1073"/>
      <c r="V35" s="1073"/>
      <c r="W35" s="1074"/>
    </row>
    <row r="36" spans="1:23">
      <c r="G36" s="500" t="s">
        <v>667</v>
      </c>
      <c r="K36" s="537"/>
      <c r="L36" s="537"/>
      <c r="M36" s="541"/>
      <c r="N36" s="541"/>
      <c r="O36" s="541"/>
      <c r="P36" s="541"/>
      <c r="Q36" s="541"/>
      <c r="R36" s="541"/>
      <c r="S36" s="541"/>
      <c r="T36" s="541"/>
      <c r="U36" s="541"/>
      <c r="V36" s="541"/>
      <c r="W36" s="632"/>
    </row>
    <row r="37" spans="1:23">
      <c r="G37" s="633"/>
      <c r="H37" s="633"/>
      <c r="I37" s="634"/>
      <c r="J37" s="633"/>
      <c r="K37" s="537"/>
      <c r="L37" s="537"/>
      <c r="M37" s="541"/>
      <c r="N37" s="541"/>
      <c r="O37" s="541"/>
      <c r="P37" s="541"/>
      <c r="Q37" s="541"/>
      <c r="R37" s="541"/>
      <c r="S37" s="541"/>
      <c r="T37" s="541"/>
      <c r="U37" s="541"/>
      <c r="V37" s="541"/>
      <c r="W37" s="632"/>
    </row>
    <row r="38" spans="1:23" ht="7.5" customHeight="1"/>
    <row r="39" spans="1:23" ht="13.5" customHeight="1"/>
    <row r="40" spans="1:23" ht="13.5" customHeight="1"/>
    <row r="41" spans="1:23" s="611" customFormat="1" ht="18" customHeight="1">
      <c r="A41" s="635" t="s">
        <v>964</v>
      </c>
      <c r="B41" s="500"/>
      <c r="C41" s="635" t="s">
        <v>622</v>
      </c>
      <c r="F41" s="636"/>
      <c r="G41" s="635" t="s">
        <v>958</v>
      </c>
      <c r="H41" s="500"/>
      <c r="I41" s="635" t="s">
        <v>969</v>
      </c>
      <c r="K41" s="636"/>
      <c r="L41" s="636"/>
      <c r="V41" s="637"/>
    </row>
    <row r="42" spans="1:23" s="611" customFormat="1" ht="18" customHeight="1">
      <c r="A42" s="635" t="s">
        <v>965</v>
      </c>
      <c r="B42" s="500"/>
      <c r="C42" s="635" t="s">
        <v>969</v>
      </c>
      <c r="F42" s="636"/>
      <c r="G42" s="635" t="s">
        <v>959</v>
      </c>
      <c r="H42" s="500"/>
      <c r="I42" s="635" t="s">
        <v>969</v>
      </c>
      <c r="K42" s="636"/>
      <c r="L42" s="636"/>
      <c r="V42" s="637"/>
    </row>
    <row r="43" spans="1:23" s="611" customFormat="1" ht="18" customHeight="1">
      <c r="A43" s="635" t="s">
        <v>966</v>
      </c>
      <c r="B43" s="500"/>
      <c r="C43" s="635" t="s">
        <v>969</v>
      </c>
      <c r="F43" s="636"/>
      <c r="G43" s="635" t="s">
        <v>960</v>
      </c>
      <c r="H43" s="500"/>
      <c r="I43" s="635" t="s">
        <v>622</v>
      </c>
      <c r="K43" s="636"/>
      <c r="L43" s="636"/>
      <c r="V43" s="637"/>
    </row>
    <row r="44" spans="1:23" s="611" customFormat="1" ht="18" customHeight="1">
      <c r="A44" s="635" t="s">
        <v>967</v>
      </c>
      <c r="B44" s="500"/>
      <c r="C44" s="635" t="s">
        <v>622</v>
      </c>
      <c r="F44" s="636"/>
      <c r="G44" s="635" t="s">
        <v>961</v>
      </c>
      <c r="H44" s="500"/>
      <c r="I44" s="635" t="s">
        <v>622</v>
      </c>
      <c r="K44" s="636"/>
      <c r="L44" s="636"/>
      <c r="V44" s="637"/>
    </row>
    <row r="45" spans="1:23" s="611" customFormat="1" ht="18" customHeight="1">
      <c r="A45" s="635" t="s">
        <v>968</v>
      </c>
      <c r="B45" s="500"/>
      <c r="C45" s="635" t="s">
        <v>622</v>
      </c>
      <c r="F45" s="636"/>
      <c r="G45" s="635" t="s">
        <v>963</v>
      </c>
      <c r="H45" s="500"/>
      <c r="I45" s="635" t="s">
        <v>622</v>
      </c>
      <c r="K45" s="636"/>
      <c r="L45" s="636"/>
      <c r="V45" s="637"/>
    </row>
    <row r="46" spans="1:23" ht="20">
      <c r="E46" s="817"/>
      <c r="F46" s="500"/>
      <c r="G46" s="635" t="s">
        <v>962</v>
      </c>
      <c r="I46" s="635" t="s">
        <v>622</v>
      </c>
      <c r="K46" s="500"/>
      <c r="M46" s="817"/>
      <c r="V46" s="501"/>
      <c r="W46" s="817"/>
    </row>
    <row r="47" spans="1:23" ht="17.5">
      <c r="A47" s="638"/>
      <c r="E47" s="817"/>
      <c r="G47" s="639"/>
      <c r="H47" s="639"/>
    </row>
    <row r="52" spans="1:5" ht="14">
      <c r="A52" s="640"/>
      <c r="C52" s="641"/>
      <c r="D52" s="641"/>
      <c r="E52" s="642"/>
    </row>
    <row r="53" spans="1:5" ht="14">
      <c r="A53" s="643"/>
      <c r="C53" s="641"/>
      <c r="D53" s="644"/>
      <c r="E53" s="642"/>
    </row>
    <row r="54" spans="1:5" ht="14">
      <c r="A54" s="643"/>
      <c r="B54" s="645"/>
      <c r="C54" s="641"/>
      <c r="D54" s="641"/>
      <c r="E54" s="642"/>
    </row>
    <row r="55" spans="1:5" ht="14">
      <c r="A55" s="643"/>
      <c r="B55" s="646" t="s">
        <v>354</v>
      </c>
      <c r="C55" s="641"/>
      <c r="D55" s="641"/>
      <c r="E55" s="642"/>
    </row>
    <row r="56" spans="1:5" ht="15.5">
      <c r="A56" s="643"/>
      <c r="B56" s="647" t="s">
        <v>249</v>
      </c>
      <c r="C56" s="641"/>
      <c r="D56" s="641"/>
      <c r="E56" s="642"/>
    </row>
    <row r="57" spans="1:5" ht="14">
      <c r="A57" s="643"/>
      <c r="B57" s="648" t="s">
        <v>250</v>
      </c>
      <c r="C57" s="641"/>
      <c r="D57" s="641"/>
      <c r="E57" s="642"/>
    </row>
    <row r="58" spans="1:5" ht="15.5">
      <c r="A58" s="649"/>
      <c r="B58" s="647" t="s">
        <v>251</v>
      </c>
      <c r="C58" s="641"/>
      <c r="D58" s="641"/>
      <c r="E58" s="642"/>
    </row>
    <row r="59" spans="1:5" ht="15.5">
      <c r="A59" s="643"/>
      <c r="B59" s="647" t="s">
        <v>252</v>
      </c>
      <c r="C59" s="641"/>
      <c r="D59" s="641"/>
      <c r="E59" s="642"/>
    </row>
    <row r="60" spans="1:5" ht="14">
      <c r="A60" s="649"/>
      <c r="B60" s="646" t="s">
        <v>253</v>
      </c>
      <c r="C60" s="641"/>
      <c r="D60" s="641"/>
      <c r="E60" s="642"/>
    </row>
    <row r="61" spans="1:5" ht="14">
      <c r="A61" s="649"/>
      <c r="B61" s="646" t="s">
        <v>357</v>
      </c>
      <c r="C61" s="641"/>
      <c r="D61" s="641"/>
      <c r="E61" s="642"/>
    </row>
    <row r="62" spans="1:5" ht="14">
      <c r="A62" s="643"/>
      <c r="B62" s="646" t="s">
        <v>358</v>
      </c>
      <c r="C62" s="641"/>
      <c r="D62" s="641"/>
      <c r="E62" s="642"/>
    </row>
    <row r="63" spans="1:5" ht="14">
      <c r="A63" s="643"/>
      <c r="B63" s="646" t="s">
        <v>288</v>
      </c>
      <c r="C63" s="641"/>
      <c r="D63" s="641"/>
      <c r="E63" s="642"/>
    </row>
    <row r="64" spans="1:5" ht="14">
      <c r="A64" s="643"/>
      <c r="B64" s="646" t="s">
        <v>292</v>
      </c>
      <c r="C64" s="641"/>
      <c r="D64" s="641"/>
      <c r="E64" s="642"/>
    </row>
    <row r="65" spans="1:5" ht="15.5">
      <c r="A65" s="643"/>
      <c r="B65" s="647" t="s">
        <v>423</v>
      </c>
      <c r="C65" s="641"/>
      <c r="D65" s="641"/>
      <c r="E65" s="642"/>
    </row>
    <row r="66" spans="1:5" ht="14">
      <c r="A66" s="643"/>
      <c r="B66" s="646" t="s">
        <v>424</v>
      </c>
      <c r="C66" s="641"/>
      <c r="D66" s="641"/>
      <c r="E66" s="642"/>
    </row>
    <row r="67" spans="1:5" ht="14">
      <c r="A67" s="643"/>
      <c r="B67" s="646" t="s">
        <v>279</v>
      </c>
      <c r="C67" s="641"/>
      <c r="D67" s="644"/>
      <c r="E67" s="642"/>
    </row>
    <row r="68" spans="1:5" ht="14">
      <c r="A68" s="643"/>
      <c r="B68" s="646" t="s">
        <v>281</v>
      </c>
      <c r="C68" s="641"/>
      <c r="D68" s="641"/>
      <c r="E68" s="642"/>
    </row>
    <row r="69" spans="1:5" ht="14">
      <c r="A69" s="643"/>
      <c r="B69" s="646" t="s">
        <v>287</v>
      </c>
      <c r="C69" s="641"/>
      <c r="D69" s="644"/>
      <c r="E69" s="642"/>
    </row>
    <row r="70" spans="1:5" ht="15.5">
      <c r="A70" s="643"/>
      <c r="B70" s="647" t="s">
        <v>420</v>
      </c>
      <c r="C70" s="641"/>
      <c r="D70" s="644"/>
      <c r="E70" s="642"/>
    </row>
    <row r="71" spans="1:5" ht="14">
      <c r="A71" s="650"/>
      <c r="B71" s="646" t="s">
        <v>421</v>
      </c>
      <c r="C71" s="579"/>
      <c r="D71" s="578"/>
      <c r="E71" s="575"/>
    </row>
    <row r="72" spans="1:5" ht="14">
      <c r="A72" s="572"/>
      <c r="B72" s="646" t="s">
        <v>422</v>
      </c>
      <c r="C72" s="579"/>
      <c r="D72" s="578"/>
      <c r="E72" s="651">
        <f>SUM(E51:E70)</f>
        <v>0</v>
      </c>
    </row>
    <row r="73" spans="1:5" ht="14">
      <c r="B73" s="646" t="s">
        <v>417</v>
      </c>
    </row>
    <row r="74" spans="1:5" ht="14">
      <c r="B74" s="646" t="s">
        <v>397</v>
      </c>
    </row>
  </sheetData>
  <mergeCells count="10">
    <mergeCell ref="M34:W34"/>
    <mergeCell ref="G35:H35"/>
    <mergeCell ref="I35:J35"/>
    <mergeCell ref="M35:W35"/>
    <mergeCell ref="O1:S1"/>
    <mergeCell ref="P2:W2"/>
    <mergeCell ref="M29:W29"/>
    <mergeCell ref="G30:H30"/>
    <mergeCell ref="G31:H31"/>
    <mergeCell ref="G32:H32"/>
  </mergeCells>
  <printOptions horizontalCentered="1"/>
  <pageMargins left="0.19685039370078741" right="0.19685039370078741" top="0" bottom="0.17" header="0.31496062992125984" footer="0.17"/>
  <pageSetup paperSize="9" scale="74" firstPageNumber="4294963191" fitToHeight="2" orientation="landscape" horizontalDpi="4294967295" verticalDpi="4294967295" r:id="rId1"/>
  <headerFooter alignWithMargins="0"/>
  <rowBreaks count="1" manualBreakCount="1">
    <brk id="35" max="22"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W86"/>
  <sheetViews>
    <sheetView topLeftCell="A28" zoomScale="70" zoomScaleNormal="70" zoomScaleSheetLayoutView="70" workbookViewId="0">
      <selection activeCell="G35" sqref="G35"/>
    </sheetView>
  </sheetViews>
  <sheetFormatPr defaultColWidth="9.1796875" defaultRowHeight="12.5"/>
  <cols>
    <col min="1" max="1" width="4.453125" style="820" customWidth="1"/>
    <col min="2" max="2" width="30.1796875" style="820" customWidth="1"/>
    <col min="3" max="3" width="6.453125" style="820" customWidth="1"/>
    <col min="4" max="4" width="13.453125" style="820" customWidth="1"/>
    <col min="5" max="5" width="10.453125" style="499" customWidth="1"/>
    <col min="6" max="6" width="13.08984375" style="820" customWidth="1"/>
    <col min="7" max="7" width="14.81640625" style="500" customWidth="1"/>
    <col min="8" max="8" width="17" style="500" customWidth="1"/>
    <col min="9" max="9" width="6.1796875" style="820" customWidth="1"/>
    <col min="10" max="10" width="14.1796875" style="820" customWidth="1"/>
    <col min="11" max="11" width="11.1796875" style="820" customWidth="1"/>
    <col min="12" max="13" width="15.1796875" style="500" customWidth="1"/>
    <col min="14" max="14" width="0.453125" style="820" hidden="1" customWidth="1"/>
    <col min="15" max="15" width="3.1796875" style="820" customWidth="1"/>
    <col min="16" max="16" width="2.54296875" style="820" customWidth="1"/>
    <col min="17" max="17" width="4.81640625" style="820" hidden="1" customWidth="1"/>
    <col min="18" max="18" width="2" style="820" customWidth="1"/>
    <col min="19" max="19" width="2.54296875" style="820" customWidth="1"/>
    <col min="20" max="20" width="5.81640625" style="820" hidden="1" customWidth="1"/>
    <col min="21" max="21" width="1" style="820" customWidth="1"/>
    <col min="22" max="22" width="9.1796875" style="820" hidden="1" customWidth="1"/>
    <col min="23" max="23" width="13.1796875" style="501" customWidth="1"/>
    <col min="24" max="24" width="1.81640625" style="820" customWidth="1"/>
    <col min="25" max="25" width="9.1796875" style="820" customWidth="1"/>
    <col min="26" max="16384" width="9.1796875" style="82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2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1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19" t="s">
        <v>557</v>
      </c>
      <c r="D8" s="523"/>
      <c r="E8" s="531"/>
      <c r="G8" s="532"/>
      <c r="H8" s="533"/>
      <c r="I8" s="819"/>
      <c r="K8" s="514"/>
      <c r="L8" s="532"/>
      <c r="M8" s="534"/>
      <c r="O8" s="514"/>
      <c r="U8" s="535"/>
      <c r="V8" s="535"/>
      <c r="W8" s="536"/>
    </row>
    <row r="9" spans="1:23">
      <c r="A9" s="819" t="s">
        <v>558</v>
      </c>
      <c r="D9" s="523"/>
      <c r="E9" s="531" t="s">
        <v>54</v>
      </c>
      <c r="G9" s="532" t="s">
        <v>55</v>
      </c>
      <c r="H9" s="533"/>
      <c r="I9" s="819" t="s">
        <v>56</v>
      </c>
      <c r="K9" s="523"/>
      <c r="L9" s="532" t="s">
        <v>57</v>
      </c>
      <c r="M9" s="537"/>
      <c r="O9" s="523"/>
      <c r="P9" s="820" t="s">
        <v>58</v>
      </c>
      <c r="W9" s="538"/>
    </row>
    <row r="10" spans="1:23" ht="13">
      <c r="A10" s="819" t="s">
        <v>559</v>
      </c>
      <c r="D10" s="539" t="s">
        <v>560</v>
      </c>
      <c r="E10" s="531" t="s">
        <v>59</v>
      </c>
      <c r="G10" s="532"/>
      <c r="H10" s="533"/>
      <c r="I10" s="540"/>
      <c r="J10" s="541"/>
      <c r="K10" s="542"/>
      <c r="L10" s="532"/>
      <c r="M10" s="537"/>
      <c r="O10" s="523"/>
      <c r="W10" s="538"/>
    </row>
    <row r="11" spans="1:23" ht="13">
      <c r="A11" s="819" t="s">
        <v>551</v>
      </c>
      <c r="D11" s="523"/>
      <c r="E11" s="515"/>
      <c r="F11" s="543"/>
      <c r="G11" s="532" t="s">
        <v>60</v>
      </c>
      <c r="H11" s="533"/>
      <c r="I11" s="819" t="s">
        <v>61</v>
      </c>
      <c r="K11" s="523"/>
      <c r="L11" s="532" t="s">
        <v>523</v>
      </c>
      <c r="M11" s="537"/>
      <c r="O11" s="523"/>
      <c r="P11" s="820" t="s">
        <v>63</v>
      </c>
      <c r="W11" s="538"/>
    </row>
    <row r="12" spans="1:23">
      <c r="A12" s="544" t="s">
        <v>64</v>
      </c>
      <c r="D12" s="523"/>
      <c r="E12" s="531" t="s">
        <v>65</v>
      </c>
      <c r="G12" s="532"/>
      <c r="H12" s="533"/>
      <c r="I12" s="81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972</v>
      </c>
      <c r="C17" s="583" t="str">
        <f>IF(E17="","",VLOOKUP(B17,Data!$B$5:$N$503,13,FALSE))</f>
        <v/>
      </c>
      <c r="D17" s="584" t="str">
        <f>IF(E17="","",VLOOKUP(B17,Data!$B$5:$L$503,2,FALSE))</f>
        <v/>
      </c>
      <c r="E17" s="585"/>
      <c r="F17" s="586"/>
      <c r="G17" s="587" t="str">
        <f>IF(E17="","",VLOOKUP(B17,Data!$B$5:$L$503,11,FALSE))</f>
        <v/>
      </c>
      <c r="H17" s="588" t="str">
        <f t="shared" ref="H17:H38"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228,Data!G228,(IF(B17=Data!B230,Data!G230,(IF(B17=Data!B232,Data!G232,(IF(B17=Data!#REF!,Data!#REF!,(IF(B17=Data!B237,Data!G237,(IF(B17=Data!#REF!,Data!#REF!,(IF(B17=Data!#REF!,Data!#REF!,(IF(B17=Data!#REF!,Data!#REF!,Data!#REF!)))))))))))))))&amp;IF(B17=Data!B304,Data!G304,(IF(B17=Data!#REF!,Data!#REF!,(IF(B17=Data!#REF!,Data!#REF!,(IF(B17=Data!#REF!,Data!#REF!,(IF(B17=Data!#REF!,Data!#REF!,(IF(B17=Data!#REF!,Data!G1044,(IF(B17=Data!#REF!,Data!#REF!,(IF(B17=Data!#REF!,Data!#REF!,Data!#REF!)))))))))))))))&amp;IF(B17=Data!#REF!,Data!#REF!,(IF(B17=Data!#REF!,Data!#REF!,(IF(B17=Data!#REF!,Data!#REF!,(IF(B17=Data!#REF!,Data!#REF!,(IF(B17=Data!#REF!,Data!#REF!,Data!#REF!)))))))))</f>
        <v>#REF!</v>
      </c>
      <c r="O17" s="592"/>
      <c r="P17" s="593"/>
      <c r="Q17" s="594" t="e">
        <f>IF(B17=Data!B228,Data!H228,(IF(B17=Data!B230,Data!H230,(IF(B17=Data!B232,Data!H232,(IF(B17=Data!#REF!,Data!#REF!,(IF(B17=Data!B237,Data!H237,(IF(B17=Data!#REF!,Data!#REF!,(IF(B17=Data!#REF!,Data!#REF!,(IF(B17=Data!#REF!,Data!#REF!,Data!#REF!)))))))))))))))&amp;IF(B17=Data!B304,Data!H304,(IF(B17=Data!#REF!,Data!#REF!,(IF(B17=Data!#REF!,Data!#REF!,(IF(B17=Data!#REF!,Data!#REF!,(IF(B17=Data!#REF!,Data!#REF!,(IF(B17=Data!#REF!,Data!H1044,(IF(B17=Data!#REF!,Data!#REF!,(IF(B17=Data!#REF!,Data!#REF!,Data!#REF!)))))))))))))))&amp;IF(B17=Data!#REF!,Data!#REF!,(IF(B17=Data!#REF!,Data!#REF!,(IF(B17=Data!#REF!,Data!#REF!,(IF(B17=Data!#REF!,Data!#REF!,(IF(B17=Data!#REF!,Data!#REF!,Data!#REF!)))))))))</f>
        <v>#REF!</v>
      </c>
      <c r="R17" s="593"/>
      <c r="S17" s="593"/>
      <c r="T17" s="594" t="e">
        <f>IF(B17=Data!B228,Data!I228,(IF(B17=Data!B230,Data!I230,(IF(B17=Data!B232,Data!I232,(IF(B17=Data!#REF!,Data!#REF!,(IF(B17=Data!B237,Data!I237,(IF(B17=Data!#REF!,Data!#REF!,(IF(B17=Data!#REF!,Data!#REF!,(IF(B17=Data!#REF!,Data!#REF!,Data!#REF!)))))))))))))))&amp;IF(B17=Data!B304,Data!I304,(IF(B17=Data!#REF!,Data!#REF!,(IF(B17=Data!#REF!,Data!#REF!,(IF(B17=Data!#REF!,Data!#REF!,(IF(B17=Data!#REF!,Data!#REF!,(IF(B17=Data!#REF!,Data!I1044,(IF(B17=Data!#REF!,Data!#REF!,(IF(B17=Data!#REF!,Data!#REF!,Data!#REF!)))))))))))))))&amp;IF(B17=Data!#REF!,Data!#REF!,(IF(B17=Data!#REF!,Data!#REF!,(IF(B17=Data!#REF!,Data!#REF!,(IF(B17=Data!#REF!,Data!#REF!,(IF(B17=Data!#REF!,Data!#REF!,Data!#REF!)))))))))</f>
        <v>#REF!</v>
      </c>
      <c r="U17" s="595"/>
      <c r="V17" s="594" t="e">
        <f>IF(B17=Data!B228,Data!J228,(IF(B17=Data!B230,Data!J230,(IF(B17=Data!B232,Data!J232,(IF(B17=Data!#REF!,Data!#REF!,(IF(B17=Data!B237,Data!J237,(IF(B17=Data!#REF!,Data!#REF!,(IF(B17=Data!#REF!,Data!#REF!,(IF(B17=Data!#REF!,Data!#REF!,Data!#REF!)))))))))))))))&amp;IF(B17=Data!B304,Data!J304,(IF(B17=Data!#REF!,Data!#REF!,(IF(B17=Data!#REF!,Data!#REF!,(IF(B17=Data!#REF!,Data!#REF!,(IF(B17=Data!#REF!,Data!#REF!,(IF(B17=Data!#REF!,Data!J1044,(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802</v>
      </c>
      <c r="C18" s="583" t="str">
        <f>IF(E18="","",VLOOKUP(B18,Data!$B$5:$N$503,13,FALSE))</f>
        <v>Ymh</v>
      </c>
      <c r="D18" s="584" t="str">
        <f>IF(E18="","",VLOOKUP(B18,Data!$B$5:$L$503,2,FALSE))</f>
        <v>VAK6610</v>
      </c>
      <c r="E18" s="585">
        <v>1</v>
      </c>
      <c r="F18" s="600" t="s">
        <v>544</v>
      </c>
      <c r="G18" s="587">
        <f>IF(E18="","",VLOOKUP(B18,Data!$B$5:$L$503,11,FALSE))</f>
        <v>2227.7600000000002</v>
      </c>
      <c r="H18" s="588">
        <f t="shared" si="0"/>
        <v>2227.7600000000002</v>
      </c>
      <c r="I18" s="589" t="str">
        <f>IF(E18="","",VLOOKUP(B18,Data!$B$5:$D$503,3,FALSE))</f>
        <v>C/T</v>
      </c>
      <c r="J18" s="589" t="str">
        <f>IF(E18="","",VLOOKUP(B18,Data!$B$5:$M$503,12,FALSE))</f>
        <v>Indonesia</v>
      </c>
      <c r="K18" s="590">
        <v>5114666</v>
      </c>
      <c r="L18" s="587">
        <f>IF(E18="","",VLOOKUP(B18,Data!$B$5:$E$503,4,FALSE)*E18)</f>
        <v>199</v>
      </c>
      <c r="M18" s="587">
        <f>IF(E18="","",VLOOKUP(B18,Data!$B$5:$F$503,5,FALSE)*E18)</f>
        <v>179</v>
      </c>
      <c r="N18" s="591" t="e">
        <f>IF(B18=Data!B232,Data!G232,(IF(B18=Data!B234,Data!G234,(IF(B18=Data!B236,Data!G236,(IF(B18=Data!#REF!,Data!#REF!,(IF(B18=Data!B241,Data!G241,(IF(B18=Data!#REF!,Data!#REF!,(IF(B18=Data!#REF!,Data!#REF!,(IF(B18=Data!#REF!,Data!#REF!,Data!#REF!)))))))))))))))&amp;IF(B18=Data!B308,Data!G308,(IF(B18=Data!#REF!,Data!#REF!,(IF(B18=Data!#REF!,Data!#REF!,(IF(B18=Data!#REF!,Data!#REF!,(IF(B18=Data!#REF!,Data!#REF!,(IF(B18=Data!#REF!,Data!G1048,(IF(B18=Data!#REF!,Data!#REF!,(IF(B18=Data!#REF!,Data!#REF!,Data!#REF!)))))))))))))))&amp;IF(B18=Data!#REF!,Data!#REF!,(IF(B18=Data!#REF!,Data!#REF!,(IF(B18=Data!#REF!,Data!#REF!,(IF(B18=Data!#REF!,Data!#REF!,(IF(B18=Data!#REF!,Data!#REF!,Data!#REF!)))))))))</f>
        <v>#REF!</v>
      </c>
      <c r="O18" s="592"/>
      <c r="P18" s="593"/>
      <c r="Q18" s="594" t="e">
        <f>IF(B18=Data!B232,Data!H232,(IF(B18=Data!B234,Data!H234,(IF(B18=Data!B236,Data!H236,(IF(B18=Data!#REF!,Data!#REF!,(IF(B18=Data!B241,Data!H241,(IF(B18=Data!#REF!,Data!#REF!,(IF(B18=Data!#REF!,Data!#REF!,(IF(B18=Data!#REF!,Data!#REF!,Data!#REF!)))))))))))))))&amp;IF(B18=Data!B308,Data!H308,(IF(B18=Data!#REF!,Data!#REF!,(IF(B18=Data!#REF!,Data!#REF!,(IF(B18=Data!#REF!,Data!#REF!,(IF(B18=Data!#REF!,Data!#REF!,(IF(B18=Data!#REF!,Data!H1048,(IF(B18=Data!#REF!,Data!#REF!,(IF(B18=Data!#REF!,Data!#REF!,Data!#REF!)))))))))))))))&amp;IF(B18=Data!#REF!,Data!#REF!,(IF(B18=Data!#REF!,Data!#REF!,(IF(B18=Data!#REF!,Data!#REF!,(IF(B18=Data!#REF!,Data!#REF!,(IF(B18=Data!#REF!,Data!#REF!,Data!#REF!)))))))))</f>
        <v>#REF!</v>
      </c>
      <c r="R18" s="593"/>
      <c r="S18" s="593"/>
      <c r="T18" s="594" t="e">
        <f>IF(B18=Data!B232,Data!I232,(IF(B18=Data!B234,Data!I234,(IF(B18=Data!B236,Data!I236,(IF(B18=Data!#REF!,Data!#REF!,(IF(B18=Data!B241,Data!I241,(IF(B18=Data!#REF!,Data!#REF!,(IF(B18=Data!#REF!,Data!#REF!,(IF(B18=Data!#REF!,Data!#REF!,Data!#REF!)))))))))))))))&amp;IF(B18=Data!B308,Data!I308,(IF(B18=Data!#REF!,Data!#REF!,(IF(B18=Data!#REF!,Data!#REF!,(IF(B18=Data!#REF!,Data!#REF!,(IF(B18=Data!#REF!,Data!#REF!,(IF(B18=Data!#REF!,Data!I1048,(IF(B18=Data!#REF!,Data!#REF!,(IF(B18=Data!#REF!,Data!#REF!,Data!#REF!)))))))))))))))&amp;IF(B18=Data!#REF!,Data!#REF!,(IF(B18=Data!#REF!,Data!#REF!,(IF(B18=Data!#REF!,Data!#REF!,(IF(B18=Data!#REF!,Data!#REF!,(IF(B18=Data!#REF!,Data!#REF!,Data!#REF!)))))))))</f>
        <v>#REF!</v>
      </c>
      <c r="U18" s="595"/>
      <c r="V18" s="594" t="e">
        <f>IF(B18=Data!B232,Data!J232,(IF(B18=Data!B234,Data!J234,(IF(B18=Data!B236,Data!J236,(IF(B18=Data!#REF!,Data!#REF!,(IF(B18=Data!B241,Data!J241,(IF(B18=Data!#REF!,Data!#REF!,(IF(B18=Data!#REF!,Data!#REF!,(IF(B18=Data!#REF!,Data!#REF!,Data!#REF!)))))))))))))))&amp;IF(B18=Data!B308,Data!J308,(IF(B18=Data!#REF!,Data!#REF!,(IF(B18=Data!#REF!,Data!#REF!,(IF(B18=Data!#REF!,Data!#REF!,(IF(B18=Data!#REF!,Data!#REF!,(IF(B18=Data!#REF!,Data!J1048,(IF(B18=Data!#REF!,Data!#REF!,(IF(B18=Data!#REF!,Data!#REF!,Data!#REF!)))))))))))))))&amp;IF(B18=Data!#REF!,Data!#REF!,(IF(B18=Data!#REF!,Data!#REF!,(IF(B18=Data!#REF!,Data!#REF!,(IF(B18=Data!#REF!,Data!#REF!,(IF(B18=Data!#REF!,Data!#REF!,Data!#REF!)))))))))</f>
        <v>#REF!</v>
      </c>
      <c r="W18" s="596">
        <f>IF(E18="","",VLOOKUP(B18,Data!$B$5:$J$503,9,FALSE)*E18)</f>
        <v>1.129</v>
      </c>
    </row>
    <row r="19" spans="1:23" s="597" customFormat="1" ht="19.25" customHeight="1">
      <c r="A19" s="598">
        <v>2</v>
      </c>
      <c r="B19" s="599" t="s">
        <v>805</v>
      </c>
      <c r="C19" s="583" t="str">
        <f>IF(E19="","",VLOOKUP(B19,Data!$B$5:$N$503,13,FALSE))</f>
        <v>Ymh</v>
      </c>
      <c r="D19" s="584" t="str">
        <f>IF(E19="","",VLOOKUP(B19,Data!$B$5:$L$503,2,FALSE))</f>
        <v>VAK6540</v>
      </c>
      <c r="E19" s="585">
        <v>2</v>
      </c>
      <c r="F19" s="600"/>
      <c r="G19" s="587">
        <f>IF(E19="","",VLOOKUP(B19,Data!$B$5:$L$503,11,FALSE))</f>
        <v>2746.17</v>
      </c>
      <c r="H19" s="588">
        <f t="shared" si="0"/>
        <v>5492.34</v>
      </c>
      <c r="I19" s="589" t="str">
        <f>IF(E19="","",VLOOKUP(B19,Data!$B$5:$D$503,3,FALSE))</f>
        <v>C/T</v>
      </c>
      <c r="J19" s="589" t="str">
        <f>IF(E19="","",VLOOKUP(B19,Data!$B$5:$M$503,12,FALSE))</f>
        <v>Indonesia</v>
      </c>
      <c r="K19" s="590">
        <v>5114666</v>
      </c>
      <c r="L19" s="587">
        <f>IF(E19="","",VLOOKUP(B19,Data!$B$5:$E$503,4,FALSE)*E19)</f>
        <v>440</v>
      </c>
      <c r="M19" s="587">
        <f>IF(E19="","",VLOOKUP(B19,Data!$B$5:$F$503,5,FALSE)*E19)</f>
        <v>398</v>
      </c>
      <c r="N19" s="591" t="e">
        <f>IF(B19=Data!B231,Data!G231,(IF(B19=Data!B233,Data!G233,(IF(B19=Data!B235,Data!G235,(IF(B19=Data!#REF!,Data!#REF!,(IF(B19=Data!B240,Data!G240,(IF(B19=Data!#REF!,Data!#REF!,(IF(B19=Data!#REF!,Data!#REF!,(IF(B19=Data!#REF!,Data!#REF!,Data!#REF!)))))))))))))))&amp;IF(B19=Data!B307,Data!G307,(IF(B19=Data!#REF!,Data!#REF!,(IF(B19=Data!#REF!,Data!#REF!,(IF(B19=Data!#REF!,Data!#REF!,(IF(B19=Data!#REF!,Data!#REF!,(IF(B19=Data!#REF!,Data!G1047,(IF(B19=Data!#REF!,Data!#REF!,(IF(B19=Data!#REF!,Data!#REF!,Data!#REF!)))))))))))))))&amp;IF(B19=Data!#REF!,Data!#REF!,(IF(B19=Data!#REF!,Data!#REF!,(IF(B19=Data!#REF!,Data!#REF!,(IF(B19=Data!#REF!,Data!#REF!,(IF(B19=Data!#REF!,Data!#REF!,Data!#REF!)))))))))</f>
        <v>#REF!</v>
      </c>
      <c r="O19" s="592"/>
      <c r="P19" s="593"/>
      <c r="Q19" s="594" t="e">
        <f>IF(B19=Data!B231,Data!H231,(IF(B19=Data!B233,Data!H233,(IF(B19=Data!B235,Data!H235,(IF(B19=Data!#REF!,Data!#REF!,(IF(B19=Data!B240,Data!H240,(IF(B19=Data!#REF!,Data!#REF!,(IF(B19=Data!#REF!,Data!#REF!,(IF(B19=Data!#REF!,Data!#REF!,Data!#REF!)))))))))))))))&amp;IF(B19=Data!B307,Data!H307,(IF(B19=Data!#REF!,Data!#REF!,(IF(B19=Data!#REF!,Data!#REF!,(IF(B19=Data!#REF!,Data!#REF!,(IF(B19=Data!#REF!,Data!#REF!,(IF(B19=Data!#REF!,Data!H1047,(IF(B19=Data!#REF!,Data!#REF!,(IF(B19=Data!#REF!,Data!#REF!,Data!#REF!)))))))))))))))&amp;IF(B19=Data!#REF!,Data!#REF!,(IF(B19=Data!#REF!,Data!#REF!,(IF(B19=Data!#REF!,Data!#REF!,(IF(B19=Data!#REF!,Data!#REF!,(IF(B19=Data!#REF!,Data!#REF!,Data!#REF!)))))))))</f>
        <v>#REF!</v>
      </c>
      <c r="R19" s="593"/>
      <c r="S19" s="593"/>
      <c r="T19" s="594" t="e">
        <f>IF(B19=Data!B231,Data!I231,(IF(B19=Data!B233,Data!I233,(IF(B19=Data!B235,Data!I235,(IF(B19=Data!#REF!,Data!#REF!,(IF(B19=Data!B240,Data!I240,(IF(B19=Data!#REF!,Data!#REF!,(IF(B19=Data!#REF!,Data!#REF!,(IF(B19=Data!#REF!,Data!#REF!,Data!#REF!)))))))))))))))&amp;IF(B19=Data!B307,Data!I307,(IF(B19=Data!#REF!,Data!#REF!,(IF(B19=Data!#REF!,Data!#REF!,(IF(B19=Data!#REF!,Data!#REF!,(IF(B19=Data!#REF!,Data!#REF!,(IF(B19=Data!#REF!,Data!I1047,(IF(B19=Data!#REF!,Data!#REF!,(IF(B19=Data!#REF!,Data!#REF!,Data!#REF!)))))))))))))))&amp;IF(B19=Data!#REF!,Data!#REF!,(IF(B19=Data!#REF!,Data!#REF!,(IF(B19=Data!#REF!,Data!#REF!,(IF(B19=Data!#REF!,Data!#REF!,(IF(B19=Data!#REF!,Data!#REF!,Data!#REF!)))))))))</f>
        <v>#REF!</v>
      </c>
      <c r="U19" s="595"/>
      <c r="V19" s="594" t="e">
        <f>IF(B19=Data!B231,Data!J231,(IF(B19=Data!B233,Data!J233,(IF(B19=Data!B235,Data!J235,(IF(B19=Data!#REF!,Data!#REF!,(IF(B19=Data!B240,Data!J240,(IF(B19=Data!#REF!,Data!#REF!,(IF(B19=Data!#REF!,Data!#REF!,(IF(B19=Data!#REF!,Data!#REF!,Data!#REF!)))))))))))))))&amp;IF(B19=Data!B307,Data!J307,(IF(B19=Data!#REF!,Data!#REF!,(IF(B19=Data!#REF!,Data!#REF!,(IF(B19=Data!#REF!,Data!#REF!,(IF(B19=Data!#REF!,Data!#REF!,(IF(B19=Data!#REF!,Data!J1047,(IF(B19=Data!#REF!,Data!#REF!,(IF(B19=Data!#REF!,Data!#REF!,Data!#REF!)))))))))))))))&amp;IF(B19=Data!#REF!,Data!#REF!,(IF(B19=Data!#REF!,Data!#REF!,(IF(B19=Data!#REF!,Data!#REF!,(IF(B19=Data!#REF!,Data!#REF!,(IF(B19=Data!#REF!,Data!#REF!,Data!#REF!)))))))))</f>
        <v>#REF!</v>
      </c>
      <c r="W19" s="596">
        <f>IF(E19="","",VLOOKUP(B19,Data!$B$5:$J$503,9,FALSE)*E19)</f>
        <v>2.37</v>
      </c>
    </row>
    <row r="20" spans="1:23" s="597" customFormat="1" ht="19.25" customHeight="1">
      <c r="A20" s="598">
        <v>3</v>
      </c>
      <c r="B20" s="599" t="s">
        <v>849</v>
      </c>
      <c r="C20" s="583" t="str">
        <f>IF(E20="","",VLOOKUP(B20,Data!$B$5:$N$503,13,FALSE))</f>
        <v>Ymh</v>
      </c>
      <c r="D20" s="584" t="str">
        <f>IF(E20="","",VLOOKUP(B20,Data!$B$5:$L$503,2,FALSE))</f>
        <v>VCD5940</v>
      </c>
      <c r="E20" s="585">
        <v>1</v>
      </c>
      <c r="F20" s="601"/>
      <c r="G20" s="587">
        <f>IF(E20="","",VLOOKUP(B20,Data!$B$5:$L$503,11,FALSE))</f>
        <v>2839.31</v>
      </c>
      <c r="H20" s="588">
        <f t="shared" ref="H20:H23" si="1">IF(E20&gt;0,E20*G20,"-")</f>
        <v>2839.31</v>
      </c>
      <c r="I20" s="589" t="str">
        <f>IF(E20="","",VLOOKUP(B20,Data!$B$5:$D$503,3,FALSE))</f>
        <v>C/T</v>
      </c>
      <c r="J20" s="589" t="str">
        <f>IF(E20="","",VLOOKUP(B20,Data!$B$5:$M$503,12,FALSE))</f>
        <v>Indonesia</v>
      </c>
      <c r="K20" s="590">
        <v>5114666</v>
      </c>
      <c r="L20" s="587">
        <f>IF(E20="","",VLOOKUP(B20,Data!$B$5:$E$503,4,FALSE)*E20)</f>
        <v>243</v>
      </c>
      <c r="M20" s="587">
        <f>IF(E20="","",VLOOKUP(B20,Data!$B$5:$F$503,5,FALSE)*E20)</f>
        <v>221</v>
      </c>
      <c r="N20" s="591" t="e">
        <f>IF(B20=Data!B226,Data!G226,(IF(B20=Data!B228,Data!G228,(IF(B20=Data!B230,Data!G230,(IF(B20=Data!#REF!,Data!#REF!,(IF(B20=Data!B235,Data!G235,(IF(B20=Data!#REF!,Data!#REF!,(IF(B20=Data!#REF!,Data!#REF!,(IF(B20=Data!#REF!,Data!#REF!,Data!#REF!)))))))))))))))&amp;IF(B20=Data!B302,Data!G302,(IF(B20=Data!#REF!,Data!#REF!,(IF(B20=Data!#REF!,Data!#REF!,(IF(B20=Data!#REF!,Data!#REF!,(IF(B20=Data!#REF!,Data!#REF!,(IF(B20=Data!#REF!,Data!G1042,(IF(B20=Data!#REF!,Data!#REF!,(IF(B20=Data!#REF!,Data!#REF!,Data!#REF!)))))))))))))))&amp;IF(B20=Data!#REF!,Data!#REF!,(IF(B20=Data!#REF!,Data!#REF!,(IF(B20=Data!#REF!,Data!#REF!,(IF(B20=Data!#REF!,Data!#REF!,(IF(B20=Data!#REF!,Data!#REF!,Data!#REF!)))))))))</f>
        <v>#REF!</v>
      </c>
      <c r="O20" s="592"/>
      <c r="P20" s="593"/>
      <c r="Q20" s="594" t="e">
        <f>IF(B20=Data!B226,Data!H226,(IF(B20=Data!B228,Data!H228,(IF(B20=Data!B230,Data!H230,(IF(B20=Data!#REF!,Data!#REF!,(IF(B20=Data!B235,Data!H235,(IF(B20=Data!#REF!,Data!#REF!,(IF(B20=Data!#REF!,Data!#REF!,(IF(B20=Data!#REF!,Data!#REF!,Data!#REF!)))))))))))))))&amp;IF(B20=Data!B302,Data!H302,(IF(B20=Data!#REF!,Data!#REF!,(IF(B20=Data!#REF!,Data!#REF!,(IF(B20=Data!#REF!,Data!#REF!,(IF(B20=Data!#REF!,Data!#REF!,(IF(B20=Data!#REF!,Data!H1042,(IF(B20=Data!#REF!,Data!#REF!,(IF(B20=Data!#REF!,Data!#REF!,Data!#REF!)))))))))))))))&amp;IF(B20=Data!#REF!,Data!#REF!,(IF(B20=Data!#REF!,Data!#REF!,(IF(B20=Data!#REF!,Data!#REF!,(IF(B20=Data!#REF!,Data!#REF!,(IF(B20=Data!#REF!,Data!#REF!,Data!#REF!)))))))))</f>
        <v>#REF!</v>
      </c>
      <c r="R20" s="593"/>
      <c r="S20" s="593"/>
      <c r="T20" s="594" t="e">
        <f>IF(B20=Data!B226,Data!I226,(IF(B20=Data!B228,Data!I228,(IF(B20=Data!B230,Data!I230,(IF(B20=Data!#REF!,Data!#REF!,(IF(B20=Data!B235,Data!I235,(IF(B20=Data!#REF!,Data!#REF!,(IF(B20=Data!#REF!,Data!#REF!,(IF(B20=Data!#REF!,Data!#REF!,Data!#REF!)))))))))))))))&amp;IF(B20=Data!B302,Data!I302,(IF(B20=Data!#REF!,Data!#REF!,(IF(B20=Data!#REF!,Data!#REF!,(IF(B20=Data!#REF!,Data!#REF!,(IF(B20=Data!#REF!,Data!#REF!,(IF(B20=Data!#REF!,Data!I1042,(IF(B20=Data!#REF!,Data!#REF!,(IF(B20=Data!#REF!,Data!#REF!,Data!#REF!)))))))))))))))&amp;IF(B20=Data!#REF!,Data!#REF!,(IF(B20=Data!#REF!,Data!#REF!,(IF(B20=Data!#REF!,Data!#REF!,(IF(B20=Data!#REF!,Data!#REF!,(IF(B20=Data!#REF!,Data!#REF!,Data!#REF!)))))))))</f>
        <v>#REF!</v>
      </c>
      <c r="U20" s="595"/>
      <c r="V20" s="594" t="e">
        <f>IF(B20=Data!B226,Data!J226,(IF(B20=Data!B228,Data!J228,(IF(B20=Data!B230,Data!J230,(IF(B20=Data!#REF!,Data!#REF!,(IF(B20=Data!B235,Data!J235,(IF(B20=Data!#REF!,Data!#REF!,(IF(B20=Data!#REF!,Data!#REF!,(IF(B20=Data!#REF!,Data!#REF!,Data!#REF!)))))))))))))))&amp;IF(B20=Data!B302,Data!J302,(IF(B20=Data!#REF!,Data!#REF!,(IF(B20=Data!#REF!,Data!#REF!,(IF(B20=Data!#REF!,Data!#REF!,(IF(B20=Data!#REF!,Data!#REF!,(IF(B20=Data!#REF!,Data!J1042,(IF(B20=Data!#REF!,Data!#REF!,(IF(B20=Data!#REF!,Data!#REF!,Data!#REF!)))))))))))))))&amp;IF(B20=Data!#REF!,Data!#REF!,(IF(B20=Data!#REF!,Data!#REF!,(IF(B20=Data!#REF!,Data!#REF!,(IF(B20=Data!#REF!,Data!#REF!,(IF(B20=Data!#REF!,Data!#REF!,Data!#REF!)))))))))</f>
        <v>#REF!</v>
      </c>
      <c r="W20" s="596">
        <f>IF(E20="","",VLOOKUP(B20,Data!$B$5:$J$503,9,FALSE)*E20)</f>
        <v>1.3140000000000001</v>
      </c>
    </row>
    <row r="21" spans="1:23" s="597" customFormat="1" ht="19.25" customHeight="1">
      <c r="A21" s="598">
        <v>4</v>
      </c>
      <c r="B21" s="599" t="s">
        <v>848</v>
      </c>
      <c r="C21" s="583" t="str">
        <f>IF(E21="","",VLOOKUP(B21,Data!$B$5:$N$503,13,FALSE))</f>
        <v>Ymh</v>
      </c>
      <c r="D21" s="584" t="str">
        <f>IF(E21="","",VLOOKUP(B21,Data!$B$5:$L$503,2,FALSE))</f>
        <v>VCD5950</v>
      </c>
      <c r="E21" s="585">
        <v>1</v>
      </c>
      <c r="F21" s="600" t="s">
        <v>545</v>
      </c>
      <c r="G21" s="587">
        <f>IF(E21="","",VLOOKUP(B21,Data!$B$5:$L$503,11,FALSE))</f>
        <v>3106.4</v>
      </c>
      <c r="H21" s="588">
        <f t="shared" si="1"/>
        <v>3106.4</v>
      </c>
      <c r="I21" s="589" t="str">
        <f>IF(E21="","",VLOOKUP(B21,Data!$B$5:$D$503,3,FALSE))</f>
        <v>C/T</v>
      </c>
      <c r="J21" s="589" t="str">
        <f>IF(E21="","",VLOOKUP(B21,Data!$B$5:$M$503,12,FALSE))</f>
        <v>Indonesia</v>
      </c>
      <c r="K21" s="590">
        <v>5114666</v>
      </c>
      <c r="L21" s="587">
        <f>IF(E21="","",VLOOKUP(B21,Data!$B$5:$E$503,4,FALSE)*E21)</f>
        <v>259</v>
      </c>
      <c r="M21" s="587">
        <f>IF(E21="","",VLOOKUP(B21,Data!$B$5:$F$503,5,FALSE)*E21)</f>
        <v>234</v>
      </c>
      <c r="N21" s="591" t="e">
        <f>IF(B21=Data!B228,Data!G228,(IF(B21=Data!B230,Data!G230,(IF(B21=Data!B232,Data!G232,(IF(B21=Data!#REF!,Data!#REF!,(IF(B21=Data!B237,Data!G237,(IF(B21=Data!#REF!,Data!#REF!,(IF(B21=Data!#REF!,Data!#REF!,(IF(B21=Data!#REF!,Data!#REF!,Data!#REF!)))))))))))))))&amp;IF(B21=Data!B304,Data!G304,(IF(B21=Data!#REF!,Data!#REF!,(IF(B21=Data!#REF!,Data!#REF!,(IF(B21=Data!#REF!,Data!#REF!,(IF(B21=Data!#REF!,Data!#REF!,(IF(B21=Data!#REF!,Data!G1044,(IF(B21=Data!#REF!,Data!#REF!,(IF(B21=Data!#REF!,Data!#REF!,Data!#REF!)))))))))))))))&amp;IF(B21=Data!#REF!,Data!#REF!,(IF(B21=Data!#REF!,Data!#REF!,(IF(B21=Data!#REF!,Data!#REF!,(IF(B21=Data!#REF!,Data!#REF!,(IF(B21=Data!#REF!,Data!#REF!,Data!#REF!)))))))))</f>
        <v>#REF!</v>
      </c>
      <c r="O21" s="592"/>
      <c r="P21" s="593"/>
      <c r="Q21" s="594" t="e">
        <f>IF(B21=Data!B228,Data!H228,(IF(B21=Data!B230,Data!H230,(IF(B21=Data!B232,Data!H232,(IF(B21=Data!#REF!,Data!#REF!,(IF(B21=Data!B237,Data!H237,(IF(B21=Data!#REF!,Data!#REF!,(IF(B21=Data!#REF!,Data!#REF!,(IF(B21=Data!#REF!,Data!#REF!,Data!#REF!)))))))))))))))&amp;IF(B21=Data!B304,Data!H304,(IF(B21=Data!#REF!,Data!#REF!,(IF(B21=Data!#REF!,Data!#REF!,(IF(B21=Data!#REF!,Data!#REF!,(IF(B21=Data!#REF!,Data!#REF!,(IF(B21=Data!#REF!,Data!H1044,(IF(B21=Data!#REF!,Data!#REF!,(IF(B21=Data!#REF!,Data!#REF!,Data!#REF!)))))))))))))))&amp;IF(B21=Data!#REF!,Data!#REF!,(IF(B21=Data!#REF!,Data!#REF!,(IF(B21=Data!#REF!,Data!#REF!,(IF(B21=Data!#REF!,Data!#REF!,(IF(B21=Data!#REF!,Data!#REF!,Data!#REF!)))))))))</f>
        <v>#REF!</v>
      </c>
      <c r="R21" s="593"/>
      <c r="S21" s="593"/>
      <c r="T21" s="594" t="e">
        <f>IF(B21=Data!B228,Data!I228,(IF(B21=Data!B230,Data!I230,(IF(B21=Data!B232,Data!I232,(IF(B21=Data!#REF!,Data!#REF!,(IF(B21=Data!B237,Data!I237,(IF(B21=Data!#REF!,Data!#REF!,(IF(B21=Data!#REF!,Data!#REF!,(IF(B21=Data!#REF!,Data!#REF!,Data!#REF!)))))))))))))))&amp;IF(B21=Data!B304,Data!I304,(IF(B21=Data!#REF!,Data!#REF!,(IF(B21=Data!#REF!,Data!#REF!,(IF(B21=Data!#REF!,Data!#REF!,(IF(B21=Data!#REF!,Data!#REF!,(IF(B21=Data!#REF!,Data!I1044,(IF(B21=Data!#REF!,Data!#REF!,(IF(B21=Data!#REF!,Data!#REF!,Data!#REF!)))))))))))))))&amp;IF(B21=Data!#REF!,Data!#REF!,(IF(B21=Data!#REF!,Data!#REF!,(IF(B21=Data!#REF!,Data!#REF!,(IF(B21=Data!#REF!,Data!#REF!,(IF(B21=Data!#REF!,Data!#REF!,Data!#REF!)))))))))</f>
        <v>#REF!</v>
      </c>
      <c r="U21" s="595"/>
      <c r="V21" s="594" t="e">
        <f>IF(B21=Data!B228,Data!J228,(IF(B21=Data!B230,Data!J230,(IF(B21=Data!B232,Data!J232,(IF(B21=Data!#REF!,Data!#REF!,(IF(B21=Data!B237,Data!J237,(IF(B21=Data!#REF!,Data!#REF!,(IF(B21=Data!#REF!,Data!#REF!,(IF(B21=Data!#REF!,Data!#REF!,Data!#REF!)))))))))))))))&amp;IF(B21=Data!B304,Data!J304,(IF(B21=Data!#REF!,Data!#REF!,(IF(B21=Data!#REF!,Data!#REF!,(IF(B21=Data!#REF!,Data!#REF!,(IF(B21=Data!#REF!,Data!#REF!,(IF(B21=Data!#REF!,Data!J1044,(IF(B21=Data!#REF!,Data!#REF!,(IF(B21=Data!#REF!,Data!#REF!,Data!#REF!)))))))))))))))&amp;IF(B21=Data!#REF!,Data!#REF!,(IF(B21=Data!#REF!,Data!#REF!,(IF(B21=Data!#REF!,Data!#REF!,(IF(B21=Data!#REF!,Data!#REF!,(IF(B21=Data!#REF!,Data!#REF!,Data!#REF!)))))))))</f>
        <v>#REF!</v>
      </c>
      <c r="W21" s="596">
        <f>IF(E21="","",VLOOKUP(B21,Data!$B$5:$J$503,9,FALSE)*E21)</f>
        <v>1.48</v>
      </c>
    </row>
    <row r="22" spans="1:23" s="597" customFormat="1" ht="19.25" customHeight="1">
      <c r="A22" s="598">
        <v>5</v>
      </c>
      <c r="B22" s="599" t="s">
        <v>780</v>
      </c>
      <c r="C22" s="583" t="str">
        <f>IF(E22="","",VLOOKUP(B22,Data!$B$5:$N$503,13,FALSE))</f>
        <v>Ymh</v>
      </c>
      <c r="D22" s="584" t="str">
        <f>IF(E22="","",VLOOKUP(B22,Data!$B$5:$L$503,2,FALSE))</f>
        <v>VAW6980</v>
      </c>
      <c r="E22" s="585">
        <v>5</v>
      </c>
      <c r="F22" s="601"/>
      <c r="G22" s="587">
        <f>IF(E22="","",VLOOKUP(B22,Data!$B$5:$L$503,11,FALSE))</f>
        <v>2969.83</v>
      </c>
      <c r="H22" s="588">
        <f t="shared" si="1"/>
        <v>14849.15</v>
      </c>
      <c r="I22" s="589" t="str">
        <f>IF(E22="","",VLOOKUP(B22,Data!$B$5:$D$503,3,FALSE))</f>
        <v>C/T</v>
      </c>
      <c r="J22" s="589" t="str">
        <f>IF(E22="","",VLOOKUP(B22,Data!$B$5:$M$503,12,FALSE))</f>
        <v>Indonesia</v>
      </c>
      <c r="K22" s="590">
        <v>5114666</v>
      </c>
      <c r="L22" s="587">
        <f>IF(E22="","",VLOOKUP(B22,Data!$B$5:$E$503,4,FALSE)*E22)</f>
        <v>1295</v>
      </c>
      <c r="M22" s="587">
        <f>IF(E22="","",VLOOKUP(B22,Data!$B$5:$F$503,5,FALSE)*E22)</f>
        <v>1170</v>
      </c>
      <c r="N22" s="591" t="e">
        <f>IF(B22=Data!B229,Data!G229,(IF(B22=Data!B231,Data!G231,(IF(B22=Data!B233,Data!G233,(IF(B22=Data!#REF!,Data!#REF!,(IF(B22=Data!B238,Data!G238,(IF(B22=Data!#REF!,Data!#REF!,(IF(B22=Data!#REF!,Data!#REF!,(IF(B22=Data!#REF!,Data!#REF!,Data!#REF!)))))))))))))))&amp;IF(B22=Data!B305,Data!G305,(IF(B22=Data!#REF!,Data!#REF!,(IF(B22=Data!#REF!,Data!#REF!,(IF(B22=Data!#REF!,Data!#REF!,(IF(B22=Data!#REF!,Data!#REF!,(IF(B22=Data!#REF!,Data!G1045,(IF(B22=Data!#REF!,Data!#REF!,(IF(B22=Data!#REF!,Data!#REF!,Data!#REF!)))))))))))))))&amp;IF(B22=Data!#REF!,Data!#REF!,(IF(B22=Data!#REF!,Data!#REF!,(IF(B22=Data!#REF!,Data!#REF!,(IF(B22=Data!#REF!,Data!#REF!,(IF(B22=Data!#REF!,Data!#REF!,Data!#REF!)))))))))</f>
        <v>#REF!</v>
      </c>
      <c r="O22" s="592"/>
      <c r="P22" s="593"/>
      <c r="Q22" s="594" t="e">
        <f>IF(B22=Data!B229,Data!H229,(IF(B22=Data!B231,Data!H231,(IF(B22=Data!B233,Data!H233,(IF(B22=Data!#REF!,Data!#REF!,(IF(B22=Data!B238,Data!H238,(IF(B22=Data!#REF!,Data!#REF!,(IF(B22=Data!#REF!,Data!#REF!,(IF(B22=Data!#REF!,Data!#REF!,Data!#REF!)))))))))))))))&amp;IF(B22=Data!B305,Data!H305,(IF(B22=Data!#REF!,Data!#REF!,(IF(B22=Data!#REF!,Data!#REF!,(IF(B22=Data!#REF!,Data!#REF!,(IF(B22=Data!#REF!,Data!#REF!,(IF(B22=Data!#REF!,Data!H1045,(IF(B22=Data!#REF!,Data!#REF!,(IF(B22=Data!#REF!,Data!#REF!,Data!#REF!)))))))))))))))&amp;IF(B22=Data!#REF!,Data!#REF!,(IF(B22=Data!#REF!,Data!#REF!,(IF(B22=Data!#REF!,Data!#REF!,(IF(B22=Data!#REF!,Data!#REF!,(IF(B22=Data!#REF!,Data!#REF!,Data!#REF!)))))))))</f>
        <v>#REF!</v>
      </c>
      <c r="R22" s="593"/>
      <c r="S22" s="593"/>
      <c r="T22" s="594" t="e">
        <f>IF(B22=Data!B229,Data!I229,(IF(B22=Data!B231,Data!I231,(IF(B22=Data!B233,Data!I233,(IF(B22=Data!#REF!,Data!#REF!,(IF(B22=Data!B238,Data!I238,(IF(B22=Data!#REF!,Data!#REF!,(IF(B22=Data!#REF!,Data!#REF!,(IF(B22=Data!#REF!,Data!#REF!,Data!#REF!)))))))))))))))&amp;IF(B22=Data!B305,Data!I305,(IF(B22=Data!#REF!,Data!#REF!,(IF(B22=Data!#REF!,Data!#REF!,(IF(B22=Data!#REF!,Data!#REF!,(IF(B22=Data!#REF!,Data!#REF!,(IF(B22=Data!#REF!,Data!I1045,(IF(B22=Data!#REF!,Data!#REF!,(IF(B22=Data!#REF!,Data!#REF!,Data!#REF!)))))))))))))))&amp;IF(B22=Data!#REF!,Data!#REF!,(IF(B22=Data!#REF!,Data!#REF!,(IF(B22=Data!#REF!,Data!#REF!,(IF(B22=Data!#REF!,Data!#REF!,(IF(B22=Data!#REF!,Data!#REF!,Data!#REF!)))))))))</f>
        <v>#REF!</v>
      </c>
      <c r="U22" s="595"/>
      <c r="V22" s="594" t="e">
        <f>IF(B22=Data!B229,Data!J229,(IF(B22=Data!B231,Data!J231,(IF(B22=Data!B233,Data!J233,(IF(B22=Data!#REF!,Data!#REF!,(IF(B22=Data!B238,Data!J238,(IF(B22=Data!#REF!,Data!#REF!,(IF(B22=Data!#REF!,Data!#REF!,(IF(B22=Data!#REF!,Data!#REF!,Data!#REF!)))))))))))))))&amp;IF(B22=Data!B305,Data!J305,(IF(B22=Data!#REF!,Data!#REF!,(IF(B22=Data!#REF!,Data!#REF!,(IF(B22=Data!#REF!,Data!#REF!,(IF(B22=Data!#REF!,Data!#REF!,(IF(B22=Data!#REF!,Data!J1045,(IF(B22=Data!#REF!,Data!#REF!,(IF(B22=Data!#REF!,Data!#REF!,Data!#REF!)))))))))))))))&amp;IF(B22=Data!#REF!,Data!#REF!,(IF(B22=Data!#REF!,Data!#REF!,(IF(B22=Data!#REF!,Data!#REF!,(IF(B22=Data!#REF!,Data!#REF!,(IF(B22=Data!#REF!,Data!#REF!,Data!#REF!)))))))))</f>
        <v>#REF!</v>
      </c>
      <c r="W22" s="596">
        <f>IF(E22="","",VLOOKUP(B22,Data!$B$5:$J$503,9,FALSE)*E22)</f>
        <v>7.42</v>
      </c>
    </row>
    <row r="23" spans="1:23" s="597" customFormat="1" ht="19.25" customHeight="1">
      <c r="A23" s="598">
        <v>6</v>
      </c>
      <c r="B23" s="599" t="s">
        <v>596</v>
      </c>
      <c r="C23" s="583" t="str">
        <f>IF(E23="","",VLOOKUP(B23,Data!$B$5:$N$503,13,FALSE))</f>
        <v>Ymh</v>
      </c>
      <c r="D23" s="584" t="str">
        <f>IF(E23="","",VLOOKUP(B23,Data!$B$5:$L$503,2,FALSE))</f>
        <v>ZN12140</v>
      </c>
      <c r="E23" s="585">
        <v>1</v>
      </c>
      <c r="F23" s="586"/>
      <c r="G23" s="587">
        <f>IF(E23="","",VLOOKUP(B23,Data!$B$5:$L$503,11,FALSE))</f>
        <v>2593.11</v>
      </c>
      <c r="H23" s="588">
        <f t="shared" si="1"/>
        <v>2593.11</v>
      </c>
      <c r="I23" s="589" t="str">
        <f>IF(E23="","",VLOOKUP(B23,Data!$B$5:$D$503,3,FALSE))</f>
        <v>C/T</v>
      </c>
      <c r="J23" s="589" t="str">
        <f>IF(E23="","",VLOOKUP(B23,Data!$B$5:$M$503,12,FALSE))</f>
        <v>Indonesia</v>
      </c>
      <c r="K23" s="590">
        <v>5114666</v>
      </c>
      <c r="L23" s="587">
        <f>IF(E23="","",VLOOKUP(B23,Data!$B$5:$E$503,4,FALSE)*E23)</f>
        <v>277</v>
      </c>
      <c r="M23" s="587">
        <f>IF(E23="","",VLOOKUP(B23,Data!$B$5:$F$503,5,FALSE)*E23)</f>
        <v>250</v>
      </c>
      <c r="N23" s="591" t="e">
        <f>IF(B23=Data!B230,Data!G230,(IF(B23=Data!B232,Data!G232,(IF(B23=Data!B234,Data!G234,(IF(B23=Data!#REF!,Data!#REF!,(IF(B23=Data!B239,Data!G239,(IF(B23=Data!#REF!,Data!#REF!,(IF(B23=Data!#REF!,Data!#REF!,(IF(B23=Data!#REF!,Data!#REF!,Data!#REF!)))))))))))))))&amp;IF(B23=Data!B306,Data!G306,(IF(B23=Data!#REF!,Data!#REF!,(IF(B23=Data!#REF!,Data!#REF!,(IF(B23=Data!#REF!,Data!#REF!,(IF(B23=Data!#REF!,Data!#REF!,(IF(B23=Data!#REF!,Data!G1046,(IF(B23=Data!#REF!,Data!#REF!,(IF(B23=Data!#REF!,Data!#REF!,Data!#REF!)))))))))))))))&amp;IF(B23=Data!#REF!,Data!#REF!,(IF(B23=Data!#REF!,Data!#REF!,(IF(B23=Data!#REF!,Data!#REF!,(IF(B23=Data!#REF!,Data!#REF!,(IF(B23=Data!#REF!,Data!#REF!,Data!#REF!)))))))))</f>
        <v>#REF!</v>
      </c>
      <c r="O23" s="592"/>
      <c r="P23" s="593"/>
      <c r="Q23" s="594" t="e">
        <f>IF(B23=Data!B230,Data!H230,(IF(B23=Data!B232,Data!H232,(IF(B23=Data!B234,Data!H234,(IF(B23=Data!#REF!,Data!#REF!,(IF(B23=Data!B239,Data!H239,(IF(B23=Data!#REF!,Data!#REF!,(IF(B23=Data!#REF!,Data!#REF!,(IF(B23=Data!#REF!,Data!#REF!,Data!#REF!)))))))))))))))&amp;IF(B23=Data!B306,Data!H306,(IF(B23=Data!#REF!,Data!#REF!,(IF(B23=Data!#REF!,Data!#REF!,(IF(B23=Data!#REF!,Data!#REF!,(IF(B23=Data!#REF!,Data!#REF!,(IF(B23=Data!#REF!,Data!H1046,(IF(B23=Data!#REF!,Data!#REF!,(IF(B23=Data!#REF!,Data!#REF!,Data!#REF!)))))))))))))))&amp;IF(B23=Data!#REF!,Data!#REF!,(IF(B23=Data!#REF!,Data!#REF!,(IF(B23=Data!#REF!,Data!#REF!,(IF(B23=Data!#REF!,Data!#REF!,(IF(B23=Data!#REF!,Data!#REF!,Data!#REF!)))))))))</f>
        <v>#REF!</v>
      </c>
      <c r="R23" s="593"/>
      <c r="S23" s="593"/>
      <c r="T23" s="594" t="e">
        <f>IF(B23=Data!B230,Data!I230,(IF(B23=Data!B232,Data!I232,(IF(B23=Data!B234,Data!I234,(IF(B23=Data!#REF!,Data!#REF!,(IF(B23=Data!B239,Data!I239,(IF(B23=Data!#REF!,Data!#REF!,(IF(B23=Data!#REF!,Data!#REF!,(IF(B23=Data!#REF!,Data!#REF!,Data!#REF!)))))))))))))))&amp;IF(B23=Data!B306,Data!I306,(IF(B23=Data!#REF!,Data!#REF!,(IF(B23=Data!#REF!,Data!#REF!,(IF(B23=Data!#REF!,Data!#REF!,(IF(B23=Data!#REF!,Data!#REF!,(IF(B23=Data!#REF!,Data!I1046,(IF(B23=Data!#REF!,Data!#REF!,(IF(B23=Data!#REF!,Data!#REF!,Data!#REF!)))))))))))))))&amp;IF(B23=Data!#REF!,Data!#REF!,(IF(B23=Data!#REF!,Data!#REF!,(IF(B23=Data!#REF!,Data!#REF!,(IF(B23=Data!#REF!,Data!#REF!,(IF(B23=Data!#REF!,Data!#REF!,Data!#REF!)))))))))</f>
        <v>#REF!</v>
      </c>
      <c r="U23" s="595"/>
      <c r="V23" s="594" t="e">
        <f>IF(B23=Data!B230,Data!J230,(IF(B23=Data!B232,Data!J232,(IF(B23=Data!B234,Data!J234,(IF(B23=Data!#REF!,Data!#REF!,(IF(B23=Data!B239,Data!J239,(IF(B23=Data!#REF!,Data!#REF!,(IF(B23=Data!#REF!,Data!#REF!,(IF(B23=Data!#REF!,Data!#REF!,Data!#REF!)))))))))))))))&amp;IF(B23=Data!B306,Data!J306,(IF(B23=Data!#REF!,Data!#REF!,(IF(B23=Data!#REF!,Data!#REF!,(IF(B23=Data!#REF!,Data!#REF!,(IF(B23=Data!#REF!,Data!#REF!,(IF(B23=Data!#REF!,Data!J1046,(IF(B23=Data!#REF!,Data!#REF!,(IF(B23=Data!#REF!,Data!#REF!,Data!#REF!)))))))))))))))&amp;IF(B23=Data!#REF!,Data!#REF!,(IF(B23=Data!#REF!,Data!#REF!,(IF(B23=Data!#REF!,Data!#REF!,(IF(B23=Data!#REF!,Data!#REF!,(IF(B23=Data!#REF!,Data!#REF!,Data!#REF!)))))))))</f>
        <v>#REF!</v>
      </c>
      <c r="W23" s="596">
        <f>IF(E23="","",VLOOKUP(B23,Data!$B$5:$J$503,9,FALSE)*E23)</f>
        <v>1.5680000000000001</v>
      </c>
    </row>
    <row r="24" spans="1:23" s="597" customFormat="1" ht="19" customHeight="1">
      <c r="A24" s="581"/>
      <c r="B24" s="582" t="s">
        <v>980</v>
      </c>
      <c r="C24" s="583" t="str">
        <f>IF(E24="","",VLOOKUP(B24,Data!$B$5:$N$503,13,FALSE))</f>
        <v/>
      </c>
      <c r="D24" s="584" t="str">
        <f>IF(E24="","",VLOOKUP(B24,Data!$B$5:$L$503,2,FALSE))</f>
        <v/>
      </c>
      <c r="E24" s="585"/>
      <c r="F24" s="601" t="s">
        <v>569</v>
      </c>
      <c r="G24" s="587" t="str">
        <f>IF(E24="","",VLOOKUP(B24,Data!$B$5:$L$503,11,FALSE))</f>
        <v/>
      </c>
      <c r="H24" s="588" t="str">
        <f t="shared" ref="H24" si="2">IF(E24&gt;0,E24*G24,"-")</f>
        <v>-</v>
      </c>
      <c r="I24" s="589" t="str">
        <f>IF(E24="","",VLOOKUP(B24,Data!$B$5:$D$503,3,FALSE))</f>
        <v/>
      </c>
      <c r="J24" s="589" t="str">
        <f>IF(E24="","",VLOOKUP(B24,Data!$B$5:$M$503,12,FALSE))</f>
        <v/>
      </c>
      <c r="K24" s="590"/>
      <c r="L24" s="587" t="str">
        <f>IF(E24="","",VLOOKUP(B24,Data!$B$5:$E$503,4,FALSE)*E24)</f>
        <v/>
      </c>
      <c r="M24" s="587" t="str">
        <f>IF(E24="","",VLOOKUP(B24,Data!$B$5:$F$503,5,FALSE)*E24)</f>
        <v/>
      </c>
      <c r="N24" s="591" t="e">
        <f>IF(B24=Data!B233,Data!G233,(IF(B24=Data!B235,Data!G235,(IF(B24=Data!B237,Data!G237,(IF(B24=Data!#REF!,Data!#REF!,(IF(B24=Data!B242,Data!G242,(IF(B24=Data!#REF!,Data!#REF!,(IF(B24=Data!#REF!,Data!#REF!,(IF(B24=Data!#REF!,Data!#REF!,Data!#REF!)))))))))))))))&amp;IF(B24=Data!B309,Data!G309,(IF(B24=Data!#REF!,Data!#REF!,(IF(B24=Data!#REF!,Data!#REF!,(IF(B24=Data!#REF!,Data!#REF!,(IF(B24=Data!#REF!,Data!#REF!,(IF(B24=Data!#REF!,Data!G1049,(IF(B24=Data!#REF!,Data!#REF!,(IF(B24=Data!#REF!,Data!#REF!,Data!#REF!)))))))))))))))&amp;IF(B24=Data!#REF!,Data!#REF!,(IF(B24=Data!#REF!,Data!#REF!,(IF(B24=Data!#REF!,Data!#REF!,(IF(B24=Data!#REF!,Data!#REF!,(IF(B24=Data!#REF!,Data!#REF!,Data!#REF!)))))))))</f>
        <v>#REF!</v>
      </c>
      <c r="O24" s="592"/>
      <c r="P24" s="593"/>
      <c r="Q24" s="594" t="e">
        <f>IF(B24=Data!B233,Data!H233,(IF(B24=Data!B235,Data!H235,(IF(B24=Data!B237,Data!H237,(IF(B24=Data!#REF!,Data!#REF!,(IF(B24=Data!B242,Data!H242,(IF(B24=Data!#REF!,Data!#REF!,(IF(B24=Data!#REF!,Data!#REF!,(IF(B24=Data!#REF!,Data!#REF!,Data!#REF!)))))))))))))))&amp;IF(B24=Data!B309,Data!H309,(IF(B24=Data!#REF!,Data!#REF!,(IF(B24=Data!#REF!,Data!#REF!,(IF(B24=Data!#REF!,Data!#REF!,(IF(B24=Data!#REF!,Data!#REF!,(IF(B24=Data!#REF!,Data!H1049,(IF(B24=Data!#REF!,Data!#REF!,(IF(B24=Data!#REF!,Data!#REF!,Data!#REF!)))))))))))))))&amp;IF(B24=Data!#REF!,Data!#REF!,(IF(B24=Data!#REF!,Data!#REF!,(IF(B24=Data!#REF!,Data!#REF!,(IF(B24=Data!#REF!,Data!#REF!,(IF(B24=Data!#REF!,Data!#REF!,Data!#REF!)))))))))</f>
        <v>#REF!</v>
      </c>
      <c r="R24" s="593"/>
      <c r="S24" s="593"/>
      <c r="T24" s="594" t="e">
        <f>IF(B24=Data!B233,Data!I233,(IF(B24=Data!B235,Data!I235,(IF(B24=Data!B237,Data!I237,(IF(B24=Data!#REF!,Data!#REF!,(IF(B24=Data!B242,Data!I242,(IF(B24=Data!#REF!,Data!#REF!,(IF(B24=Data!#REF!,Data!#REF!,(IF(B24=Data!#REF!,Data!#REF!,Data!#REF!)))))))))))))))&amp;IF(B24=Data!B309,Data!I309,(IF(B24=Data!#REF!,Data!#REF!,(IF(B24=Data!#REF!,Data!#REF!,(IF(B24=Data!#REF!,Data!#REF!,(IF(B24=Data!#REF!,Data!#REF!,(IF(B24=Data!#REF!,Data!I1049,(IF(B24=Data!#REF!,Data!#REF!,(IF(B24=Data!#REF!,Data!#REF!,Data!#REF!)))))))))))))))&amp;IF(B24=Data!#REF!,Data!#REF!,(IF(B24=Data!#REF!,Data!#REF!,(IF(B24=Data!#REF!,Data!#REF!,(IF(B24=Data!#REF!,Data!#REF!,(IF(B24=Data!#REF!,Data!#REF!,Data!#REF!)))))))))</f>
        <v>#REF!</v>
      </c>
      <c r="U24" s="595"/>
      <c r="V24" s="594" t="e">
        <f>IF(B24=Data!B233,Data!J233,(IF(B24=Data!B235,Data!J235,(IF(B24=Data!B237,Data!J237,(IF(B24=Data!#REF!,Data!#REF!,(IF(B24=Data!B242,Data!J242,(IF(B24=Data!#REF!,Data!#REF!,(IF(B24=Data!#REF!,Data!#REF!,(IF(B24=Data!#REF!,Data!#REF!,Data!#REF!)))))))))))))))&amp;IF(B24=Data!B309,Data!J309,(IF(B24=Data!#REF!,Data!#REF!,(IF(B24=Data!#REF!,Data!#REF!,(IF(B24=Data!#REF!,Data!#REF!,(IF(B24=Data!#REF!,Data!#REF!,(IF(B24=Data!#REF!,Data!J1049,(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598">
        <v>7</v>
      </c>
      <c r="B25" s="599" t="s">
        <v>368</v>
      </c>
      <c r="C25" s="583" t="str">
        <f>IF(E25="","",VLOOKUP(B25,Data!$B$5:$N$503,13,FALSE))</f>
        <v>Ymh</v>
      </c>
      <c r="D25" s="584" t="str">
        <f>IF(E25="","",VLOOKUP(B25,Data!$B$5:$L$503,2,FALSE))</f>
        <v>WQ78230</v>
      </c>
      <c r="E25" s="585">
        <v>15</v>
      </c>
      <c r="F25" s="586"/>
      <c r="G25" s="587">
        <f>IF(E25="","",VLOOKUP(B25,Data!$B$5:$L$503,11,FALSE))</f>
        <v>4233.07</v>
      </c>
      <c r="H25" s="588">
        <f>IF(E25&gt;0,E25*G25,"-")</f>
        <v>63496.049999999996</v>
      </c>
      <c r="I25" s="589" t="str">
        <f>IF(E25="","",VLOOKUP(B25,Data!$B$5:$D$503,3,FALSE))</f>
        <v>C/T</v>
      </c>
      <c r="J25" s="589" t="str">
        <f>IF(E25="","",VLOOKUP(B25,Data!$B$5:$M$503,12,FALSE))</f>
        <v>Indonesia</v>
      </c>
      <c r="K25" s="590">
        <v>5117382</v>
      </c>
      <c r="L25" s="587">
        <f>IF(E25="","",VLOOKUP(B25,Data!$B$5:$E$503,4,FALSE)*E25)</f>
        <v>4455</v>
      </c>
      <c r="M25" s="587">
        <f>IF(E25="","",VLOOKUP(B25,Data!$B$5:$F$503,5,FALSE)*E25)</f>
        <v>3930</v>
      </c>
      <c r="N25" s="591" t="e">
        <f>IF(B25=Data!B218,Data!G218,(IF(B25=Data!B220,Data!G220,(IF(B25=Data!B222,Data!G222,(IF(B25=Data!#REF!,Data!#REF!,(IF(B25=Data!B227,Data!G227,(IF(B25=Data!#REF!,Data!#REF!,(IF(B25=Data!#REF!,Data!#REF!,(IF(B25=Data!#REF!,Data!#REF!,Data!#REF!)))))))))))))))&amp;IF(B25=Data!B294,Data!G294,(IF(B25=Data!#REF!,Data!#REF!,(IF(B25=Data!#REF!,Data!#REF!,(IF(B25=Data!#REF!,Data!#REF!,(IF(B25=Data!#REF!,Data!#REF!,(IF(B25=Data!#REF!,Data!G1034,(IF(B25=Data!#REF!,Data!#REF!,(IF(B25=Data!#REF!,Data!#REF!,Data!#REF!)))))))))))))))&amp;IF(B25=Data!#REF!,Data!#REF!,(IF(B25=Data!#REF!,Data!#REF!,(IF(B25=Data!#REF!,Data!#REF!,(IF(B25=Data!#REF!,Data!#REF!,(IF(B25=Data!#REF!,Data!#REF!,Data!#REF!)))))))))</f>
        <v>#REF!</v>
      </c>
      <c r="O25" s="592"/>
      <c r="P25" s="593"/>
      <c r="Q25" s="594" t="e">
        <f>IF(B25=Data!B218,Data!H218,(IF(B25=Data!B220,Data!H220,(IF(B25=Data!B222,Data!H222,(IF(B25=Data!#REF!,Data!#REF!,(IF(B25=Data!B227,Data!H227,(IF(B25=Data!#REF!,Data!#REF!,(IF(B25=Data!#REF!,Data!#REF!,(IF(B25=Data!#REF!,Data!#REF!,Data!#REF!)))))))))))))))&amp;IF(B25=Data!B294,Data!H294,(IF(B25=Data!#REF!,Data!#REF!,(IF(B25=Data!#REF!,Data!#REF!,(IF(B25=Data!#REF!,Data!#REF!,(IF(B25=Data!#REF!,Data!#REF!,(IF(B25=Data!#REF!,Data!H1034,(IF(B25=Data!#REF!,Data!#REF!,(IF(B25=Data!#REF!,Data!#REF!,Data!#REF!)))))))))))))))&amp;IF(B25=Data!#REF!,Data!#REF!,(IF(B25=Data!#REF!,Data!#REF!,(IF(B25=Data!#REF!,Data!#REF!,(IF(B25=Data!#REF!,Data!#REF!,(IF(B25=Data!#REF!,Data!#REF!,Data!#REF!)))))))))</f>
        <v>#REF!</v>
      </c>
      <c r="R25" s="593"/>
      <c r="S25" s="593"/>
      <c r="T25" s="594" t="e">
        <f>IF(B25=Data!B218,Data!I218,(IF(B25=Data!B220,Data!I220,(IF(B25=Data!B222,Data!I222,(IF(B25=Data!#REF!,Data!#REF!,(IF(B25=Data!B227,Data!I227,(IF(B25=Data!#REF!,Data!#REF!,(IF(B25=Data!#REF!,Data!#REF!,(IF(B25=Data!#REF!,Data!#REF!,Data!#REF!)))))))))))))))&amp;IF(B25=Data!B294,Data!I294,(IF(B25=Data!#REF!,Data!#REF!,(IF(B25=Data!#REF!,Data!#REF!,(IF(B25=Data!#REF!,Data!#REF!,(IF(B25=Data!#REF!,Data!#REF!,(IF(B25=Data!#REF!,Data!I1034,(IF(B25=Data!#REF!,Data!#REF!,(IF(B25=Data!#REF!,Data!#REF!,Data!#REF!)))))))))))))))&amp;IF(B25=Data!#REF!,Data!#REF!,(IF(B25=Data!#REF!,Data!#REF!,(IF(B25=Data!#REF!,Data!#REF!,(IF(B25=Data!#REF!,Data!#REF!,(IF(B25=Data!#REF!,Data!#REF!,Data!#REF!)))))))))</f>
        <v>#REF!</v>
      </c>
      <c r="U25" s="595"/>
      <c r="V25" s="594" t="e">
        <f>IF(B25=Data!B218,Data!J218,(IF(B25=Data!B220,Data!J220,(IF(B25=Data!B222,Data!J222,(IF(B25=Data!#REF!,Data!#REF!,(IF(B25=Data!B227,Data!J227,(IF(B25=Data!#REF!,Data!#REF!,(IF(B25=Data!#REF!,Data!#REF!,(IF(B25=Data!#REF!,Data!#REF!,Data!#REF!)))))))))))))))&amp;IF(B25=Data!B294,Data!J294,(IF(B25=Data!#REF!,Data!#REF!,(IF(B25=Data!#REF!,Data!#REF!,(IF(B25=Data!#REF!,Data!#REF!,(IF(B25=Data!#REF!,Data!#REF!,(IF(B25=Data!#REF!,Data!J1034,(IF(B25=Data!#REF!,Data!#REF!,(IF(B25=Data!#REF!,Data!#REF!,Data!#REF!)))))))))))))))&amp;IF(B25=Data!#REF!,Data!#REF!,(IF(B25=Data!#REF!,Data!#REF!,(IF(B25=Data!#REF!,Data!#REF!,(IF(B25=Data!#REF!,Data!#REF!,(IF(B25=Data!#REF!,Data!#REF!,Data!#REF!)))))))))</f>
        <v>#REF!</v>
      </c>
      <c r="W25" s="596">
        <f>IF(E25="","",VLOOKUP(B25,Data!$B$5:$J$503,9,FALSE)*E25)</f>
        <v>23.01</v>
      </c>
    </row>
    <row r="26" spans="1:23" s="597" customFormat="1" ht="19.25" customHeight="1">
      <c r="A26" s="598">
        <v>8</v>
      </c>
      <c r="B26" s="599" t="s">
        <v>718</v>
      </c>
      <c r="C26" s="583" t="str">
        <f>IF(E26="","",VLOOKUP(B26,Data!$B$5:$N$503,13,FALSE))</f>
        <v>Ymh</v>
      </c>
      <c r="D26" s="584" t="str">
        <f>IF(E26="","",VLOOKUP(B26,Data!$B$5:$L$503,2,FALSE))</f>
        <v>VAC9580</v>
      </c>
      <c r="E26" s="585">
        <v>2</v>
      </c>
      <c r="F26" s="586"/>
      <c r="G26" s="587">
        <f>IF(E26="","",VLOOKUP(B26,Data!$B$5:$L$503,11,FALSE))</f>
        <v>5024.08</v>
      </c>
      <c r="H26" s="588">
        <f t="shared" ref="H26:H37" si="3">IF(E26&gt;0,E26*G26,"-")</f>
        <v>10048.16</v>
      </c>
      <c r="I26" s="589" t="str">
        <f>IF(E26="","",VLOOKUP(B26,Data!$B$5:$D$503,3,FALSE))</f>
        <v>C/T</v>
      </c>
      <c r="J26" s="589" t="str">
        <f>IF(E26="","",VLOOKUP(B26,Data!$B$5:$M$503,12,FALSE))</f>
        <v>Indonesia</v>
      </c>
      <c r="K26" s="590">
        <v>5117382</v>
      </c>
      <c r="L26" s="587">
        <f>IF(E26="","",VLOOKUP(B26,Data!$B$5:$E$503,4,FALSE)*E26)</f>
        <v>604</v>
      </c>
      <c r="M26" s="587">
        <f>IF(E26="","",VLOOKUP(B26,Data!$B$5:$F$503,5,FALSE)*E26)</f>
        <v>534</v>
      </c>
      <c r="N26" s="591" t="e">
        <f>IF(B26=Data!B204,Data!G204,(IF(B26=Data!B206,Data!G206,(IF(B26=Data!B208,Data!G208,(IF(B26=Data!#REF!,Data!#REF!,(IF(B26=Data!B213,Data!G213,(IF(B26=Data!#REF!,Data!#REF!,(IF(B26=Data!#REF!,Data!#REF!,(IF(B26=Data!#REF!,Data!#REF!,Data!#REF!)))))))))))))))&amp;IF(B26=Data!B280,Data!G280,(IF(B26=Data!#REF!,Data!#REF!,(IF(B26=Data!#REF!,Data!#REF!,(IF(B26=Data!#REF!,Data!#REF!,(IF(B26=Data!#REF!,Data!#REF!,(IF(B26=Data!#REF!,Data!G1020,(IF(B26=Data!#REF!,Data!#REF!,(IF(B26=Data!#REF!,Data!#REF!,Data!#REF!)))))))))))))))&amp;IF(B26=Data!#REF!,Data!#REF!,(IF(B26=Data!#REF!,Data!#REF!,(IF(B26=Data!#REF!,Data!#REF!,(IF(B26=Data!#REF!,Data!#REF!,(IF(B26=Data!#REF!,Data!#REF!,Data!#REF!)))))))))</f>
        <v>#REF!</v>
      </c>
      <c r="O26" s="592"/>
      <c r="P26" s="593"/>
      <c r="Q26" s="594" t="e">
        <f>IF(B26=Data!B204,Data!H204,(IF(B26=Data!B206,Data!H206,(IF(B26=Data!B208,Data!H208,(IF(B26=Data!#REF!,Data!#REF!,(IF(B26=Data!B213,Data!H213,(IF(B26=Data!#REF!,Data!#REF!,(IF(B26=Data!#REF!,Data!#REF!,(IF(B26=Data!#REF!,Data!#REF!,Data!#REF!)))))))))))))))&amp;IF(B26=Data!B280,Data!H280,(IF(B26=Data!#REF!,Data!#REF!,(IF(B26=Data!#REF!,Data!#REF!,(IF(B26=Data!#REF!,Data!#REF!,(IF(B26=Data!#REF!,Data!#REF!,(IF(B26=Data!#REF!,Data!H1020,(IF(B26=Data!#REF!,Data!#REF!,(IF(B26=Data!#REF!,Data!#REF!,Data!#REF!)))))))))))))))&amp;IF(B26=Data!#REF!,Data!#REF!,(IF(B26=Data!#REF!,Data!#REF!,(IF(B26=Data!#REF!,Data!#REF!,(IF(B26=Data!#REF!,Data!#REF!,(IF(B26=Data!#REF!,Data!#REF!,Data!#REF!)))))))))</f>
        <v>#REF!</v>
      </c>
      <c r="R26" s="593"/>
      <c r="S26" s="593"/>
      <c r="T26" s="594" t="e">
        <f>IF(B26=Data!B204,Data!I204,(IF(B26=Data!B206,Data!I206,(IF(B26=Data!B208,Data!I208,(IF(B26=Data!#REF!,Data!#REF!,(IF(B26=Data!B213,Data!I213,(IF(B26=Data!#REF!,Data!#REF!,(IF(B26=Data!#REF!,Data!#REF!,(IF(B26=Data!#REF!,Data!#REF!,Data!#REF!)))))))))))))))&amp;IF(B26=Data!B280,Data!I280,(IF(B26=Data!#REF!,Data!#REF!,(IF(B26=Data!#REF!,Data!#REF!,(IF(B26=Data!#REF!,Data!#REF!,(IF(B26=Data!#REF!,Data!#REF!,(IF(B26=Data!#REF!,Data!I1020,(IF(B26=Data!#REF!,Data!#REF!,(IF(B26=Data!#REF!,Data!#REF!,Data!#REF!)))))))))))))))&amp;IF(B26=Data!#REF!,Data!#REF!,(IF(B26=Data!#REF!,Data!#REF!,(IF(B26=Data!#REF!,Data!#REF!,(IF(B26=Data!#REF!,Data!#REF!,(IF(B26=Data!#REF!,Data!#REF!,Data!#REF!)))))))))</f>
        <v>#REF!</v>
      </c>
      <c r="U26" s="595"/>
      <c r="V26" s="594" t="e">
        <f>IF(B26=Data!B204,Data!J204,(IF(B26=Data!B206,Data!J206,(IF(B26=Data!B208,Data!J208,(IF(B26=Data!#REF!,Data!#REF!,(IF(B26=Data!B213,Data!J213,(IF(B26=Data!#REF!,Data!#REF!,(IF(B26=Data!#REF!,Data!#REF!,(IF(B26=Data!#REF!,Data!#REF!,Data!#REF!)))))))))))))))&amp;IF(B26=Data!B280,Data!J280,(IF(B26=Data!#REF!,Data!#REF!,(IF(B26=Data!#REF!,Data!#REF!,(IF(B26=Data!#REF!,Data!#REF!,(IF(B26=Data!#REF!,Data!#REF!,(IF(B26=Data!#REF!,Data!J1020,(IF(B26=Data!#REF!,Data!#REF!,(IF(B26=Data!#REF!,Data!#REF!,Data!#REF!)))))))))))))))&amp;IF(B26=Data!#REF!,Data!#REF!,(IF(B26=Data!#REF!,Data!#REF!,(IF(B26=Data!#REF!,Data!#REF!,(IF(B26=Data!#REF!,Data!#REF!,(IF(B26=Data!#REF!,Data!#REF!,Data!#REF!)))))))))</f>
        <v>#REF!</v>
      </c>
      <c r="W26" s="596">
        <f>IF(E26="","",VLOOKUP(B26,Data!$B$5:$J$503,9,FALSE)*E26)</f>
        <v>3.0680000000000001</v>
      </c>
    </row>
    <row r="27" spans="1:23" s="597" customFormat="1" ht="19.25" customHeight="1">
      <c r="A27" s="598">
        <v>9</v>
      </c>
      <c r="B27" s="599" t="s">
        <v>223</v>
      </c>
      <c r="C27" s="583" t="str">
        <f>IF(E27="","",VLOOKUP(B27,Data!$B$5:$N$503,13,FALSE))</f>
        <v>Ymh</v>
      </c>
      <c r="D27" s="584" t="str">
        <f>IF(E27="","",VLOOKUP(B27,Data!$B$5:$L$503,2,FALSE))</f>
        <v>AAE6337</v>
      </c>
      <c r="E27" s="585">
        <v>13</v>
      </c>
      <c r="F27" s="586"/>
      <c r="G27" s="587">
        <f>IF(E27="","",VLOOKUP(B27,Data!$B$5:$L$503,11,FALSE))</f>
        <v>1646.63</v>
      </c>
      <c r="H27" s="588">
        <f t="shared" si="3"/>
        <v>21406.190000000002</v>
      </c>
      <c r="I27" s="589" t="str">
        <f>IF(E27="","",VLOOKUP(B27,Data!$B$5:$D$503,3,FALSE))</f>
        <v>C/T</v>
      </c>
      <c r="J27" s="589" t="str">
        <f>IF(E27="","",VLOOKUP(B27,Data!$B$5:$M$503,12,FALSE))</f>
        <v>Indonesia</v>
      </c>
      <c r="K27" s="590">
        <v>5117382</v>
      </c>
      <c r="L27" s="587">
        <f>IF(E27="","",VLOOKUP(B27,Data!$B$5:$E$503,4,FALSE)*E27)</f>
        <v>2522</v>
      </c>
      <c r="M27" s="587">
        <f>IF(E27="","",VLOOKUP(B27,Data!$B$5:$F$503,5,FALSE)*E27)</f>
        <v>2262</v>
      </c>
      <c r="N27" s="591" t="e">
        <f>IF(B27=Data!B183,Data!G183,(IF(B27=Data!B185,Data!G185,(IF(B27=Data!B187,Data!G187,(IF(B27=Data!#REF!,Data!#REF!,(IF(B27=Data!B192,Data!G192,(IF(B27=Data!#REF!,Data!#REF!,(IF(B27=Data!#REF!,Data!#REF!,(IF(B27=Data!#REF!,Data!#REF!,Data!#REF!)))))))))))))))&amp;IF(B27=Data!B259,Data!G259,(IF(B27=Data!#REF!,Data!#REF!,(IF(B27=Data!#REF!,Data!#REF!,(IF(B27=Data!#REF!,Data!#REF!,(IF(B27=Data!#REF!,Data!#REF!,(IF(B27=Data!#REF!,Data!G999,(IF(B27=Data!#REF!,Data!#REF!,(IF(B27=Data!#REF!,Data!#REF!,Data!#REF!)))))))))))))))&amp;IF(B27=Data!#REF!,Data!#REF!,(IF(B27=Data!#REF!,Data!#REF!,(IF(B27=Data!#REF!,Data!#REF!,(IF(B27=Data!#REF!,Data!#REF!,(IF(B27=Data!#REF!,Data!#REF!,Data!#REF!)))))))))</f>
        <v>#REF!</v>
      </c>
      <c r="O27" s="592"/>
      <c r="P27" s="593"/>
      <c r="Q27" s="594" t="e">
        <f>IF(B27=Data!B183,Data!H183,(IF(B27=Data!B185,Data!H185,(IF(B27=Data!B187,Data!H187,(IF(B27=Data!#REF!,Data!#REF!,(IF(B27=Data!B192,Data!H192,(IF(B27=Data!#REF!,Data!#REF!,(IF(B27=Data!#REF!,Data!#REF!,(IF(B27=Data!#REF!,Data!#REF!,Data!#REF!)))))))))))))))&amp;IF(B27=Data!B259,Data!H259,(IF(B27=Data!#REF!,Data!#REF!,(IF(B27=Data!#REF!,Data!#REF!,(IF(B27=Data!#REF!,Data!#REF!,(IF(B27=Data!#REF!,Data!#REF!,(IF(B27=Data!#REF!,Data!H999,(IF(B27=Data!#REF!,Data!#REF!,(IF(B27=Data!#REF!,Data!#REF!,Data!#REF!)))))))))))))))&amp;IF(B27=Data!#REF!,Data!#REF!,(IF(B27=Data!#REF!,Data!#REF!,(IF(B27=Data!#REF!,Data!#REF!,(IF(B27=Data!#REF!,Data!#REF!,(IF(B27=Data!#REF!,Data!#REF!,Data!#REF!)))))))))</f>
        <v>#REF!</v>
      </c>
      <c r="R27" s="593"/>
      <c r="S27" s="593"/>
      <c r="T27" s="594" t="e">
        <f>IF(B27=Data!B183,Data!I183,(IF(B27=Data!B185,Data!I185,(IF(B27=Data!B187,Data!I187,(IF(B27=Data!#REF!,Data!#REF!,(IF(B27=Data!B192,Data!I192,(IF(B27=Data!#REF!,Data!#REF!,(IF(B27=Data!#REF!,Data!#REF!,(IF(B27=Data!#REF!,Data!#REF!,Data!#REF!)))))))))))))))&amp;IF(B27=Data!B259,Data!I259,(IF(B27=Data!#REF!,Data!#REF!,(IF(B27=Data!#REF!,Data!#REF!,(IF(B27=Data!#REF!,Data!#REF!,(IF(B27=Data!#REF!,Data!#REF!,(IF(B27=Data!#REF!,Data!I999,(IF(B27=Data!#REF!,Data!#REF!,(IF(B27=Data!#REF!,Data!#REF!,Data!#REF!)))))))))))))))&amp;IF(B27=Data!#REF!,Data!#REF!,(IF(B27=Data!#REF!,Data!#REF!,(IF(B27=Data!#REF!,Data!#REF!,(IF(B27=Data!#REF!,Data!#REF!,(IF(B27=Data!#REF!,Data!#REF!,Data!#REF!)))))))))</f>
        <v>#REF!</v>
      </c>
      <c r="U27" s="595"/>
      <c r="V27" s="594" t="e">
        <f>IF(B27=Data!B183,Data!J183,(IF(B27=Data!B185,Data!J185,(IF(B27=Data!B187,Data!J187,(IF(B27=Data!#REF!,Data!#REF!,(IF(B27=Data!B192,Data!J192,(IF(B27=Data!#REF!,Data!#REF!,(IF(B27=Data!#REF!,Data!#REF!,(IF(B27=Data!#REF!,Data!#REF!,Data!#REF!)))))))))))))))&amp;IF(B27=Data!B259,Data!J259,(IF(B27=Data!#REF!,Data!#REF!,(IF(B27=Data!#REF!,Data!#REF!,(IF(B27=Data!#REF!,Data!#REF!,(IF(B27=Data!#REF!,Data!#REF!,(IF(B27=Data!#REF!,Data!J999,(IF(B27=Data!#REF!,Data!#REF!,(IF(B27=Data!#REF!,Data!#REF!,Data!#REF!)))))))))))))))&amp;IF(B27=Data!#REF!,Data!#REF!,(IF(B27=Data!#REF!,Data!#REF!,(IF(B27=Data!#REF!,Data!#REF!,(IF(B27=Data!#REF!,Data!#REF!,(IF(B27=Data!#REF!,Data!#REF!,Data!#REF!)))))))))</f>
        <v>#REF!</v>
      </c>
      <c r="W27" s="596">
        <f>IF(E27="","",VLOOKUP(B27,Data!$B$5:$J$503,9,FALSE)*E27)</f>
        <v>14.677</v>
      </c>
    </row>
    <row r="28" spans="1:23" s="597" customFormat="1" ht="19.25" customHeight="1">
      <c r="A28" s="598">
        <v>10</v>
      </c>
      <c r="B28" s="599" t="s">
        <v>225</v>
      </c>
      <c r="C28" s="583" t="str">
        <f>IF(E28="","",VLOOKUP(B28,Data!$B$5:$N$503,13,FALSE))</f>
        <v>Ymh</v>
      </c>
      <c r="D28" s="584" t="str">
        <f>IF(E28="","",VLOOKUP(B28,Data!$B$5:$L$503,2,FALSE))</f>
        <v>WV62290</v>
      </c>
      <c r="E28" s="585">
        <v>2</v>
      </c>
      <c r="F28" s="586"/>
      <c r="G28" s="587">
        <f>IF(E28="","",VLOOKUP(B28,Data!$B$5:$L$503,11,FALSE))</f>
        <v>1690.21</v>
      </c>
      <c r="H28" s="588">
        <f t="shared" ref="H28:H36" si="4">IF(E28&gt;0,E28*G28,"-")</f>
        <v>3380.42</v>
      </c>
      <c r="I28" s="589" t="str">
        <f>IF(E28="","",VLOOKUP(B28,Data!$B$5:$D$503,3,FALSE))</f>
        <v>C/T</v>
      </c>
      <c r="J28" s="589" t="str">
        <f>IF(E28="","",VLOOKUP(B28,Data!$B$5:$M$503,12,FALSE))</f>
        <v>Indonesia</v>
      </c>
      <c r="K28" s="590">
        <v>5117382</v>
      </c>
      <c r="L28" s="587">
        <f>IF(E28="","",VLOOKUP(B28,Data!$B$5:$E$503,4,FALSE)*E28)</f>
        <v>388</v>
      </c>
      <c r="M28" s="587">
        <f>IF(E28="","",VLOOKUP(B28,Data!$B$5:$F$503,5,FALSE)*E28)</f>
        <v>348</v>
      </c>
      <c r="N28" s="591" t="e">
        <f>IF(B28=Data!B184,Data!G184,(IF(B28=Data!B186,Data!G186,(IF(B28=Data!B188,Data!G188,(IF(B28=Data!#REF!,Data!#REF!,(IF(B28=Data!B193,Data!G193,(IF(B28=Data!#REF!,Data!#REF!,(IF(B28=Data!#REF!,Data!#REF!,(IF(B28=Data!#REF!,Data!#REF!,Data!#REF!)))))))))))))))&amp;IF(B28=Data!B260,Data!G260,(IF(B28=Data!#REF!,Data!#REF!,(IF(B28=Data!#REF!,Data!#REF!,(IF(B28=Data!#REF!,Data!#REF!,(IF(B28=Data!#REF!,Data!#REF!,(IF(B28=Data!#REF!,Data!G1000,(IF(B28=Data!#REF!,Data!#REF!,(IF(B28=Data!#REF!,Data!#REF!,Data!#REF!)))))))))))))))&amp;IF(B28=Data!#REF!,Data!#REF!,(IF(B28=Data!#REF!,Data!#REF!,(IF(B28=Data!#REF!,Data!#REF!,(IF(B28=Data!#REF!,Data!#REF!,(IF(B28=Data!#REF!,Data!#REF!,Data!#REF!)))))))))</f>
        <v>#REF!</v>
      </c>
      <c r="O28" s="592"/>
      <c r="P28" s="593"/>
      <c r="Q28" s="594" t="e">
        <f>IF(B28=Data!B184,Data!H184,(IF(B28=Data!B186,Data!H186,(IF(B28=Data!B188,Data!H188,(IF(B28=Data!#REF!,Data!#REF!,(IF(B28=Data!B193,Data!H193,(IF(B28=Data!#REF!,Data!#REF!,(IF(B28=Data!#REF!,Data!#REF!,(IF(B28=Data!#REF!,Data!#REF!,Data!#REF!)))))))))))))))&amp;IF(B28=Data!B260,Data!H260,(IF(B28=Data!#REF!,Data!#REF!,(IF(B28=Data!#REF!,Data!#REF!,(IF(B28=Data!#REF!,Data!#REF!,(IF(B28=Data!#REF!,Data!#REF!,(IF(B28=Data!#REF!,Data!H1000,(IF(B28=Data!#REF!,Data!#REF!,(IF(B28=Data!#REF!,Data!#REF!,Data!#REF!)))))))))))))))&amp;IF(B28=Data!#REF!,Data!#REF!,(IF(B28=Data!#REF!,Data!#REF!,(IF(B28=Data!#REF!,Data!#REF!,(IF(B28=Data!#REF!,Data!#REF!,(IF(B28=Data!#REF!,Data!#REF!,Data!#REF!)))))))))</f>
        <v>#REF!</v>
      </c>
      <c r="R28" s="593"/>
      <c r="S28" s="593"/>
      <c r="T28" s="594" t="e">
        <f>IF(B28=Data!B184,Data!I184,(IF(B28=Data!B186,Data!I186,(IF(B28=Data!B188,Data!I188,(IF(B28=Data!#REF!,Data!#REF!,(IF(B28=Data!B193,Data!I193,(IF(B28=Data!#REF!,Data!#REF!,(IF(B28=Data!#REF!,Data!#REF!,(IF(B28=Data!#REF!,Data!#REF!,Data!#REF!)))))))))))))))&amp;IF(B28=Data!B260,Data!I260,(IF(B28=Data!#REF!,Data!#REF!,(IF(B28=Data!#REF!,Data!#REF!,(IF(B28=Data!#REF!,Data!#REF!,(IF(B28=Data!#REF!,Data!#REF!,(IF(B28=Data!#REF!,Data!I1000,(IF(B28=Data!#REF!,Data!#REF!,(IF(B28=Data!#REF!,Data!#REF!,Data!#REF!)))))))))))))))&amp;IF(B28=Data!#REF!,Data!#REF!,(IF(B28=Data!#REF!,Data!#REF!,(IF(B28=Data!#REF!,Data!#REF!,(IF(B28=Data!#REF!,Data!#REF!,(IF(B28=Data!#REF!,Data!#REF!,Data!#REF!)))))))))</f>
        <v>#REF!</v>
      </c>
      <c r="U28" s="595"/>
      <c r="V28" s="594" t="e">
        <f>IF(B28=Data!B184,Data!J184,(IF(B28=Data!B186,Data!J186,(IF(B28=Data!B188,Data!J188,(IF(B28=Data!#REF!,Data!#REF!,(IF(B28=Data!B193,Data!J193,(IF(B28=Data!#REF!,Data!#REF!,(IF(B28=Data!#REF!,Data!#REF!,(IF(B28=Data!#REF!,Data!#REF!,Data!#REF!)))))))))))))))&amp;IF(B28=Data!B260,Data!J260,(IF(B28=Data!#REF!,Data!#REF!,(IF(B28=Data!#REF!,Data!#REF!,(IF(B28=Data!#REF!,Data!#REF!,(IF(B28=Data!#REF!,Data!#REF!,(IF(B28=Data!#REF!,Data!J1000,(IF(B28=Data!#REF!,Data!#REF!,(IF(B28=Data!#REF!,Data!#REF!,Data!#REF!)))))))))))))))&amp;IF(B28=Data!#REF!,Data!#REF!,(IF(B28=Data!#REF!,Data!#REF!,(IF(B28=Data!#REF!,Data!#REF!,(IF(B28=Data!#REF!,Data!#REF!,(IF(B28=Data!#REF!,Data!#REF!,Data!#REF!)))))))))</f>
        <v>#REF!</v>
      </c>
      <c r="W28" s="596">
        <f>IF(E28="","",VLOOKUP(B28,Data!$B$5:$J$503,9,FALSE)*E28)</f>
        <v>2.258</v>
      </c>
    </row>
    <row r="29" spans="1:23" s="597" customFormat="1" ht="19.25" customHeight="1">
      <c r="A29" s="598">
        <v>11</v>
      </c>
      <c r="B29" s="599" t="s">
        <v>715</v>
      </c>
      <c r="C29" s="583" t="str">
        <f>IF(E29="","",VLOOKUP(B29,Data!$B$5:$N$503,13,FALSE))</f>
        <v>Ymh</v>
      </c>
      <c r="D29" s="584" t="str">
        <f>IF(E29="","",VLOOKUP(B29,Data!$B$5:$L$503,2,FALSE))</f>
        <v>VAC9480</v>
      </c>
      <c r="E29" s="585">
        <v>9</v>
      </c>
      <c r="F29" s="586"/>
      <c r="G29" s="587">
        <f>IF(E29="","",VLOOKUP(B29,Data!$B$5:$L$503,11,FALSE))</f>
        <v>2008.01</v>
      </c>
      <c r="H29" s="588">
        <f t="shared" si="4"/>
        <v>18072.09</v>
      </c>
      <c r="I29" s="589" t="str">
        <f>IF(E29="","",VLOOKUP(B29,Data!$B$5:$D$503,3,FALSE))</f>
        <v>C/T</v>
      </c>
      <c r="J29" s="589" t="str">
        <f>IF(E29="","",VLOOKUP(B29,Data!$B$5:$M$503,12,FALSE))</f>
        <v>Indonesia</v>
      </c>
      <c r="K29" s="590">
        <v>5117382</v>
      </c>
      <c r="L29" s="587">
        <f>IF(E29="","",VLOOKUP(B29,Data!$B$5:$E$503,4,FALSE)*E29)</f>
        <v>1791</v>
      </c>
      <c r="M29" s="587">
        <f>IF(E29="","",VLOOKUP(B29,Data!$B$5:$F$503,5,FALSE)*E29)</f>
        <v>1611</v>
      </c>
      <c r="N29" s="591" t="e">
        <f>IF(B29=Data!B185,Data!G185,(IF(B29=Data!B187,Data!G187,(IF(B29=Data!B189,Data!G189,(IF(B29=Data!#REF!,Data!#REF!,(IF(B29=Data!B194,Data!G194,(IF(B29=Data!#REF!,Data!#REF!,(IF(B29=Data!#REF!,Data!#REF!,(IF(B29=Data!#REF!,Data!#REF!,Data!#REF!)))))))))))))))&amp;IF(B29=Data!B261,Data!G261,(IF(B29=Data!#REF!,Data!#REF!,(IF(B29=Data!#REF!,Data!#REF!,(IF(B29=Data!#REF!,Data!#REF!,(IF(B29=Data!#REF!,Data!#REF!,(IF(B29=Data!#REF!,Data!G1001,(IF(B29=Data!#REF!,Data!#REF!,(IF(B29=Data!#REF!,Data!#REF!,Data!#REF!)))))))))))))))&amp;IF(B29=Data!#REF!,Data!#REF!,(IF(B29=Data!#REF!,Data!#REF!,(IF(B29=Data!#REF!,Data!#REF!,(IF(B29=Data!#REF!,Data!#REF!,(IF(B29=Data!#REF!,Data!#REF!,Data!#REF!)))))))))</f>
        <v>#REF!</v>
      </c>
      <c r="O29" s="592"/>
      <c r="P29" s="593"/>
      <c r="Q29" s="594" t="e">
        <f>IF(B29=Data!B185,Data!H185,(IF(B29=Data!B187,Data!H187,(IF(B29=Data!B189,Data!H189,(IF(B29=Data!#REF!,Data!#REF!,(IF(B29=Data!B194,Data!H194,(IF(B29=Data!#REF!,Data!#REF!,(IF(B29=Data!#REF!,Data!#REF!,(IF(B29=Data!#REF!,Data!#REF!,Data!#REF!)))))))))))))))&amp;IF(B29=Data!B261,Data!H261,(IF(B29=Data!#REF!,Data!#REF!,(IF(B29=Data!#REF!,Data!#REF!,(IF(B29=Data!#REF!,Data!#REF!,(IF(B29=Data!#REF!,Data!#REF!,(IF(B29=Data!#REF!,Data!H1001,(IF(B29=Data!#REF!,Data!#REF!,(IF(B29=Data!#REF!,Data!#REF!,Data!#REF!)))))))))))))))&amp;IF(B29=Data!#REF!,Data!#REF!,(IF(B29=Data!#REF!,Data!#REF!,(IF(B29=Data!#REF!,Data!#REF!,(IF(B29=Data!#REF!,Data!#REF!,(IF(B29=Data!#REF!,Data!#REF!,Data!#REF!)))))))))</f>
        <v>#REF!</v>
      </c>
      <c r="R29" s="593"/>
      <c r="S29" s="593"/>
      <c r="T29" s="594" t="e">
        <f>IF(B29=Data!B185,Data!I185,(IF(B29=Data!B187,Data!I187,(IF(B29=Data!B189,Data!I189,(IF(B29=Data!#REF!,Data!#REF!,(IF(B29=Data!B194,Data!I194,(IF(B29=Data!#REF!,Data!#REF!,(IF(B29=Data!#REF!,Data!#REF!,(IF(B29=Data!#REF!,Data!#REF!,Data!#REF!)))))))))))))))&amp;IF(B29=Data!B261,Data!I261,(IF(B29=Data!#REF!,Data!#REF!,(IF(B29=Data!#REF!,Data!#REF!,(IF(B29=Data!#REF!,Data!#REF!,(IF(B29=Data!#REF!,Data!#REF!,(IF(B29=Data!#REF!,Data!I1001,(IF(B29=Data!#REF!,Data!#REF!,(IF(B29=Data!#REF!,Data!#REF!,Data!#REF!)))))))))))))))&amp;IF(B29=Data!#REF!,Data!#REF!,(IF(B29=Data!#REF!,Data!#REF!,(IF(B29=Data!#REF!,Data!#REF!,(IF(B29=Data!#REF!,Data!#REF!,(IF(B29=Data!#REF!,Data!#REF!,Data!#REF!)))))))))</f>
        <v>#REF!</v>
      </c>
      <c r="U29" s="595"/>
      <c r="V29" s="594" t="e">
        <f>IF(B29=Data!B185,Data!J185,(IF(B29=Data!B187,Data!J187,(IF(B29=Data!B189,Data!J189,(IF(B29=Data!#REF!,Data!#REF!,(IF(B29=Data!B194,Data!J194,(IF(B29=Data!#REF!,Data!#REF!,(IF(B29=Data!#REF!,Data!#REF!,(IF(B29=Data!#REF!,Data!#REF!,Data!#REF!)))))))))))))))&amp;IF(B29=Data!B261,Data!J261,(IF(B29=Data!#REF!,Data!#REF!,(IF(B29=Data!#REF!,Data!#REF!,(IF(B29=Data!#REF!,Data!#REF!,(IF(B29=Data!#REF!,Data!#REF!,(IF(B29=Data!#REF!,Data!J1001,(IF(B29=Data!#REF!,Data!#REF!,(IF(B29=Data!#REF!,Data!#REF!,Data!#REF!)))))))))))))))&amp;IF(B29=Data!#REF!,Data!#REF!,(IF(B29=Data!#REF!,Data!#REF!,(IF(B29=Data!#REF!,Data!#REF!,(IF(B29=Data!#REF!,Data!#REF!,(IF(B29=Data!#REF!,Data!#REF!,Data!#REF!)))))))))</f>
        <v>#REF!</v>
      </c>
      <c r="W29" s="596">
        <f>IF(E29="","",VLOOKUP(B29,Data!$B$5:$J$503,9,FALSE)*E29)</f>
        <v>10.161</v>
      </c>
    </row>
    <row r="30" spans="1:23" s="597" customFormat="1" ht="19.25" customHeight="1">
      <c r="A30" s="598">
        <v>12</v>
      </c>
      <c r="B30" s="599" t="s">
        <v>721</v>
      </c>
      <c r="C30" s="583" t="str">
        <f>IF(E30="","",VLOOKUP(B30,Data!$B$5:$N$503,13,FALSE))</f>
        <v>Ymh</v>
      </c>
      <c r="D30" s="584" t="str">
        <f>IF(E30="","",VLOOKUP(B30,Data!$B$5:$L$503,2,FALSE))</f>
        <v>VAD6640</v>
      </c>
      <c r="E30" s="585">
        <v>4</v>
      </c>
      <c r="F30" s="586"/>
      <c r="G30" s="587">
        <f>IF(E30="","",VLOOKUP(B30,Data!$B$5:$L$503,11,FALSE))</f>
        <v>2137.2600000000002</v>
      </c>
      <c r="H30" s="588">
        <f t="shared" si="4"/>
        <v>8549.0400000000009</v>
      </c>
      <c r="I30" s="589" t="str">
        <f>IF(E30="","",VLOOKUP(B30,Data!$B$5:$D$503,3,FALSE))</f>
        <v>C/T</v>
      </c>
      <c r="J30" s="589" t="str">
        <f>IF(E30="","",VLOOKUP(B30,Data!$B$5:$M$503,12,FALSE))</f>
        <v>Indonesia</v>
      </c>
      <c r="K30" s="590">
        <v>5117382</v>
      </c>
      <c r="L30" s="587">
        <f>IF(E30="","",VLOOKUP(B30,Data!$B$5:$E$503,4,FALSE)*E30)</f>
        <v>796</v>
      </c>
      <c r="M30" s="587">
        <f>IF(E30="","",VLOOKUP(B30,Data!$B$5:$F$503,5,FALSE)*E30)</f>
        <v>716</v>
      </c>
      <c r="N30" s="591" t="e">
        <f>IF(B30=Data!B186,Data!G186,(IF(B30=Data!B188,Data!G188,(IF(B30=Data!B190,Data!G190,(IF(B30=Data!#REF!,Data!#REF!,(IF(B30=Data!B195,Data!G195,(IF(B30=Data!#REF!,Data!#REF!,(IF(B30=Data!#REF!,Data!#REF!,(IF(B30=Data!#REF!,Data!#REF!,Data!#REF!)))))))))))))))&amp;IF(B30=Data!B262,Data!G262,(IF(B30=Data!#REF!,Data!#REF!,(IF(B30=Data!#REF!,Data!#REF!,(IF(B30=Data!#REF!,Data!#REF!,(IF(B30=Data!#REF!,Data!#REF!,(IF(B30=Data!#REF!,Data!G1002,(IF(B30=Data!#REF!,Data!#REF!,(IF(B30=Data!#REF!,Data!#REF!,Data!#REF!)))))))))))))))&amp;IF(B30=Data!#REF!,Data!#REF!,(IF(B30=Data!#REF!,Data!#REF!,(IF(B30=Data!#REF!,Data!#REF!,(IF(B30=Data!#REF!,Data!#REF!,(IF(B30=Data!#REF!,Data!#REF!,Data!#REF!)))))))))</f>
        <v>#REF!</v>
      </c>
      <c r="O30" s="592"/>
      <c r="P30" s="593"/>
      <c r="Q30" s="594" t="e">
        <f>IF(B30=Data!B186,Data!H186,(IF(B30=Data!B188,Data!H188,(IF(B30=Data!B190,Data!H190,(IF(B30=Data!#REF!,Data!#REF!,(IF(B30=Data!B195,Data!H195,(IF(B30=Data!#REF!,Data!#REF!,(IF(B30=Data!#REF!,Data!#REF!,(IF(B30=Data!#REF!,Data!#REF!,Data!#REF!)))))))))))))))&amp;IF(B30=Data!B262,Data!H262,(IF(B30=Data!#REF!,Data!#REF!,(IF(B30=Data!#REF!,Data!#REF!,(IF(B30=Data!#REF!,Data!#REF!,(IF(B30=Data!#REF!,Data!#REF!,(IF(B30=Data!#REF!,Data!H1002,(IF(B30=Data!#REF!,Data!#REF!,(IF(B30=Data!#REF!,Data!#REF!,Data!#REF!)))))))))))))))&amp;IF(B30=Data!#REF!,Data!#REF!,(IF(B30=Data!#REF!,Data!#REF!,(IF(B30=Data!#REF!,Data!#REF!,(IF(B30=Data!#REF!,Data!#REF!,(IF(B30=Data!#REF!,Data!#REF!,Data!#REF!)))))))))</f>
        <v>#REF!</v>
      </c>
      <c r="R30" s="593"/>
      <c r="S30" s="593"/>
      <c r="T30" s="594" t="e">
        <f>IF(B30=Data!B186,Data!I186,(IF(B30=Data!B188,Data!I188,(IF(B30=Data!B190,Data!I190,(IF(B30=Data!#REF!,Data!#REF!,(IF(B30=Data!B195,Data!I195,(IF(B30=Data!#REF!,Data!#REF!,(IF(B30=Data!#REF!,Data!#REF!,(IF(B30=Data!#REF!,Data!#REF!,Data!#REF!)))))))))))))))&amp;IF(B30=Data!B262,Data!I262,(IF(B30=Data!#REF!,Data!#REF!,(IF(B30=Data!#REF!,Data!#REF!,(IF(B30=Data!#REF!,Data!#REF!,(IF(B30=Data!#REF!,Data!#REF!,(IF(B30=Data!#REF!,Data!I1002,(IF(B30=Data!#REF!,Data!#REF!,(IF(B30=Data!#REF!,Data!#REF!,Data!#REF!)))))))))))))))&amp;IF(B30=Data!#REF!,Data!#REF!,(IF(B30=Data!#REF!,Data!#REF!,(IF(B30=Data!#REF!,Data!#REF!,(IF(B30=Data!#REF!,Data!#REF!,(IF(B30=Data!#REF!,Data!#REF!,Data!#REF!)))))))))</f>
        <v>#REF!</v>
      </c>
      <c r="U30" s="595"/>
      <c r="V30" s="594" t="e">
        <f>IF(B30=Data!B186,Data!J186,(IF(B30=Data!B188,Data!J188,(IF(B30=Data!B190,Data!J190,(IF(B30=Data!#REF!,Data!#REF!,(IF(B30=Data!B195,Data!J195,(IF(B30=Data!#REF!,Data!#REF!,(IF(B30=Data!#REF!,Data!#REF!,(IF(B30=Data!#REF!,Data!#REF!,Data!#REF!)))))))))))))))&amp;IF(B30=Data!B262,Data!J262,(IF(B30=Data!#REF!,Data!#REF!,(IF(B30=Data!#REF!,Data!#REF!,(IF(B30=Data!#REF!,Data!#REF!,(IF(B30=Data!#REF!,Data!#REF!,(IF(B30=Data!#REF!,Data!J1002,(IF(B30=Data!#REF!,Data!#REF!,(IF(B30=Data!#REF!,Data!#REF!,Data!#REF!)))))))))))))))&amp;IF(B30=Data!#REF!,Data!#REF!,(IF(B30=Data!#REF!,Data!#REF!,(IF(B30=Data!#REF!,Data!#REF!,(IF(B30=Data!#REF!,Data!#REF!,(IF(B30=Data!#REF!,Data!#REF!,Data!#REF!)))))))))</f>
        <v>#REF!</v>
      </c>
      <c r="W30" s="596">
        <f>IF(E30="","",VLOOKUP(B30,Data!$B$5:$J$503,9,FALSE)*E30)</f>
        <v>4.516</v>
      </c>
    </row>
    <row r="31" spans="1:23" s="597" customFormat="1" ht="19.25" customHeight="1">
      <c r="A31" s="598">
        <v>13</v>
      </c>
      <c r="B31" s="599" t="s">
        <v>487</v>
      </c>
      <c r="C31" s="583" t="str">
        <f>IF(E31="","",VLOOKUP(B31,Data!$B$5:$N$503,13,FALSE))</f>
        <v>Ymh</v>
      </c>
      <c r="D31" s="584" t="str">
        <f>IF(E31="","",VLOOKUP(B31,Data!$B$5:$L$503,2,FALSE))</f>
        <v>ZH66310</v>
      </c>
      <c r="E31" s="585">
        <v>10</v>
      </c>
      <c r="F31" s="586"/>
      <c r="G31" s="587">
        <f>IF(E31="","",VLOOKUP(B31,Data!$B$5:$L$503,11,FALSE))</f>
        <v>1933.89</v>
      </c>
      <c r="H31" s="588">
        <f t="shared" si="4"/>
        <v>19338.900000000001</v>
      </c>
      <c r="I31" s="589" t="str">
        <f>IF(E31="","",VLOOKUP(B31,Data!$B$5:$D$503,3,FALSE))</f>
        <v>C/T</v>
      </c>
      <c r="J31" s="589" t="str">
        <f>IF(E31="","",VLOOKUP(B31,Data!$B$5:$M$503,12,FALSE))</f>
        <v>Indonesia</v>
      </c>
      <c r="K31" s="590">
        <v>5117382</v>
      </c>
      <c r="L31" s="587">
        <f>IF(E31="","",VLOOKUP(B31,Data!$B$5:$E$503,4,FALSE)*E31)</f>
        <v>2150</v>
      </c>
      <c r="M31" s="587">
        <f>IF(E31="","",VLOOKUP(B31,Data!$B$5:$F$503,5,FALSE)*E31)</f>
        <v>1940</v>
      </c>
      <c r="N31" s="591" t="e">
        <f>IF(B31=Data!B187,Data!G187,(IF(B31=Data!B189,Data!G189,(IF(B31=Data!B191,Data!G191,(IF(B31=Data!#REF!,Data!#REF!,(IF(B31=Data!B196,Data!G196,(IF(B31=Data!#REF!,Data!#REF!,(IF(B31=Data!#REF!,Data!#REF!,(IF(B31=Data!#REF!,Data!#REF!,Data!#REF!)))))))))))))))&amp;IF(B31=Data!B263,Data!G263,(IF(B31=Data!#REF!,Data!#REF!,(IF(B31=Data!#REF!,Data!#REF!,(IF(B31=Data!#REF!,Data!#REF!,(IF(B31=Data!#REF!,Data!#REF!,(IF(B31=Data!#REF!,Data!G1003,(IF(B31=Data!#REF!,Data!#REF!,(IF(B31=Data!#REF!,Data!#REF!,Data!#REF!)))))))))))))))&amp;IF(B31=Data!#REF!,Data!#REF!,(IF(B31=Data!#REF!,Data!#REF!,(IF(B31=Data!#REF!,Data!#REF!,(IF(B31=Data!#REF!,Data!#REF!,(IF(B31=Data!#REF!,Data!#REF!,Data!#REF!)))))))))</f>
        <v>#REF!</v>
      </c>
      <c r="O31" s="592"/>
      <c r="P31" s="593"/>
      <c r="Q31" s="594" t="e">
        <f>IF(B31=Data!B187,Data!H187,(IF(B31=Data!B189,Data!H189,(IF(B31=Data!B191,Data!H191,(IF(B31=Data!#REF!,Data!#REF!,(IF(B31=Data!B196,Data!H196,(IF(B31=Data!#REF!,Data!#REF!,(IF(B31=Data!#REF!,Data!#REF!,(IF(B31=Data!#REF!,Data!#REF!,Data!#REF!)))))))))))))))&amp;IF(B31=Data!B263,Data!H263,(IF(B31=Data!#REF!,Data!#REF!,(IF(B31=Data!#REF!,Data!#REF!,(IF(B31=Data!#REF!,Data!#REF!,(IF(B31=Data!#REF!,Data!#REF!,(IF(B31=Data!#REF!,Data!H1003,(IF(B31=Data!#REF!,Data!#REF!,(IF(B31=Data!#REF!,Data!#REF!,Data!#REF!)))))))))))))))&amp;IF(B31=Data!#REF!,Data!#REF!,(IF(B31=Data!#REF!,Data!#REF!,(IF(B31=Data!#REF!,Data!#REF!,(IF(B31=Data!#REF!,Data!#REF!,(IF(B31=Data!#REF!,Data!#REF!,Data!#REF!)))))))))</f>
        <v>#REF!</v>
      </c>
      <c r="R31" s="593"/>
      <c r="S31" s="593"/>
      <c r="T31" s="594" t="e">
        <f>IF(B31=Data!B187,Data!I187,(IF(B31=Data!B189,Data!I189,(IF(B31=Data!B191,Data!I191,(IF(B31=Data!#REF!,Data!#REF!,(IF(B31=Data!B196,Data!I196,(IF(B31=Data!#REF!,Data!#REF!,(IF(B31=Data!#REF!,Data!#REF!,(IF(B31=Data!#REF!,Data!#REF!,Data!#REF!)))))))))))))))&amp;IF(B31=Data!B263,Data!I263,(IF(B31=Data!#REF!,Data!#REF!,(IF(B31=Data!#REF!,Data!#REF!,(IF(B31=Data!#REF!,Data!#REF!,(IF(B31=Data!#REF!,Data!#REF!,(IF(B31=Data!#REF!,Data!I1003,(IF(B31=Data!#REF!,Data!#REF!,(IF(B31=Data!#REF!,Data!#REF!,Data!#REF!)))))))))))))))&amp;IF(B31=Data!#REF!,Data!#REF!,(IF(B31=Data!#REF!,Data!#REF!,(IF(B31=Data!#REF!,Data!#REF!,(IF(B31=Data!#REF!,Data!#REF!,(IF(B31=Data!#REF!,Data!#REF!,Data!#REF!)))))))))</f>
        <v>#REF!</v>
      </c>
      <c r="U31" s="595"/>
      <c r="V31" s="594" t="e">
        <f>IF(B31=Data!B187,Data!J187,(IF(B31=Data!B189,Data!J189,(IF(B31=Data!B191,Data!J191,(IF(B31=Data!#REF!,Data!#REF!,(IF(B31=Data!B196,Data!J196,(IF(B31=Data!#REF!,Data!#REF!,(IF(B31=Data!#REF!,Data!#REF!,(IF(B31=Data!#REF!,Data!#REF!,Data!#REF!)))))))))))))))&amp;IF(B31=Data!B263,Data!J263,(IF(B31=Data!#REF!,Data!#REF!,(IF(B31=Data!#REF!,Data!#REF!,(IF(B31=Data!#REF!,Data!#REF!,(IF(B31=Data!#REF!,Data!#REF!,(IF(B31=Data!#REF!,Data!J1003,(IF(B31=Data!#REF!,Data!#REF!,(IF(B31=Data!#REF!,Data!#REF!,Data!#REF!)))))))))))))))&amp;IF(B31=Data!#REF!,Data!#REF!,(IF(B31=Data!#REF!,Data!#REF!,(IF(B31=Data!#REF!,Data!#REF!,(IF(B31=Data!#REF!,Data!#REF!,(IF(B31=Data!#REF!,Data!#REF!,Data!#REF!)))))))))</f>
        <v>#REF!</v>
      </c>
      <c r="W31" s="596">
        <f>IF(E31="","",VLOOKUP(B31,Data!$B$5:$J$503,9,FALSE)*E31)</f>
        <v>11.850000000000001</v>
      </c>
    </row>
    <row r="32" spans="1:23" s="597" customFormat="1" ht="19.25" customHeight="1">
      <c r="A32" s="598">
        <v>14</v>
      </c>
      <c r="B32" s="599" t="s">
        <v>489</v>
      </c>
      <c r="C32" s="583" t="str">
        <f>IF(E32="","",VLOOKUP(B32,Data!$B$5:$N$503,13,FALSE))</f>
        <v>Ymh</v>
      </c>
      <c r="D32" s="584" t="str">
        <f>IF(E32="","",VLOOKUP(B32,Data!$B$5:$L$503,2,FALSE))</f>
        <v>ZH66290</v>
      </c>
      <c r="E32" s="585">
        <v>1</v>
      </c>
      <c r="F32" s="586"/>
      <c r="G32" s="587">
        <f>IF(E32="","",VLOOKUP(B32,Data!$B$5:$L$503,11,FALSE))</f>
        <v>1975.79</v>
      </c>
      <c r="H32" s="588">
        <f t="shared" si="4"/>
        <v>1975.79</v>
      </c>
      <c r="I32" s="589" t="str">
        <f>IF(E32="","",VLOOKUP(B32,Data!$B$5:$D$503,3,FALSE))</f>
        <v>C/T</v>
      </c>
      <c r="J32" s="589" t="str">
        <f>IF(E32="","",VLOOKUP(B32,Data!$B$5:$M$503,12,FALSE))</f>
        <v>Indonesia</v>
      </c>
      <c r="K32" s="590">
        <v>5117382</v>
      </c>
      <c r="L32" s="587">
        <f>IF(E32="","",VLOOKUP(B32,Data!$B$5:$E$503,4,FALSE)*E32)</f>
        <v>215</v>
      </c>
      <c r="M32" s="587">
        <f>IF(E32="","",VLOOKUP(B32,Data!$B$5:$F$503,5,FALSE)*E32)</f>
        <v>194</v>
      </c>
      <c r="N32" s="591" t="e">
        <f>IF(B32=Data!B188,Data!G188,(IF(B32=Data!B190,Data!G190,(IF(B32=Data!B192,Data!G192,(IF(B32=Data!#REF!,Data!#REF!,(IF(B32=Data!B197,Data!G197,(IF(B32=Data!#REF!,Data!#REF!,(IF(B32=Data!#REF!,Data!#REF!,(IF(B32=Data!#REF!,Data!#REF!,Data!#REF!)))))))))))))))&amp;IF(B32=Data!B264,Data!G264,(IF(B32=Data!#REF!,Data!#REF!,(IF(B32=Data!#REF!,Data!#REF!,(IF(B32=Data!#REF!,Data!#REF!,(IF(B32=Data!#REF!,Data!#REF!,(IF(B32=Data!#REF!,Data!G1004,(IF(B32=Data!#REF!,Data!#REF!,(IF(B32=Data!#REF!,Data!#REF!,Data!#REF!)))))))))))))))&amp;IF(B32=Data!#REF!,Data!#REF!,(IF(B32=Data!#REF!,Data!#REF!,(IF(B32=Data!#REF!,Data!#REF!,(IF(B32=Data!#REF!,Data!#REF!,(IF(B32=Data!#REF!,Data!#REF!,Data!#REF!)))))))))</f>
        <v>#REF!</v>
      </c>
      <c r="O32" s="592"/>
      <c r="P32" s="593"/>
      <c r="Q32" s="594" t="e">
        <f>IF(B32=Data!B188,Data!H188,(IF(B32=Data!B190,Data!H190,(IF(B32=Data!B192,Data!H192,(IF(B32=Data!#REF!,Data!#REF!,(IF(B32=Data!B197,Data!H197,(IF(B32=Data!#REF!,Data!#REF!,(IF(B32=Data!#REF!,Data!#REF!,(IF(B32=Data!#REF!,Data!#REF!,Data!#REF!)))))))))))))))&amp;IF(B32=Data!B264,Data!H264,(IF(B32=Data!#REF!,Data!#REF!,(IF(B32=Data!#REF!,Data!#REF!,(IF(B32=Data!#REF!,Data!#REF!,(IF(B32=Data!#REF!,Data!#REF!,(IF(B32=Data!#REF!,Data!H1004,(IF(B32=Data!#REF!,Data!#REF!,(IF(B32=Data!#REF!,Data!#REF!,Data!#REF!)))))))))))))))&amp;IF(B32=Data!#REF!,Data!#REF!,(IF(B32=Data!#REF!,Data!#REF!,(IF(B32=Data!#REF!,Data!#REF!,(IF(B32=Data!#REF!,Data!#REF!,(IF(B32=Data!#REF!,Data!#REF!,Data!#REF!)))))))))</f>
        <v>#REF!</v>
      </c>
      <c r="R32" s="593"/>
      <c r="S32" s="593"/>
      <c r="T32" s="594" t="e">
        <f>IF(B32=Data!B188,Data!I188,(IF(B32=Data!B190,Data!I190,(IF(B32=Data!B192,Data!I192,(IF(B32=Data!#REF!,Data!#REF!,(IF(B32=Data!B197,Data!I197,(IF(B32=Data!#REF!,Data!#REF!,(IF(B32=Data!#REF!,Data!#REF!,(IF(B32=Data!#REF!,Data!#REF!,Data!#REF!)))))))))))))))&amp;IF(B32=Data!B264,Data!I264,(IF(B32=Data!#REF!,Data!#REF!,(IF(B32=Data!#REF!,Data!#REF!,(IF(B32=Data!#REF!,Data!#REF!,(IF(B32=Data!#REF!,Data!#REF!,(IF(B32=Data!#REF!,Data!I1004,(IF(B32=Data!#REF!,Data!#REF!,(IF(B32=Data!#REF!,Data!#REF!,Data!#REF!)))))))))))))))&amp;IF(B32=Data!#REF!,Data!#REF!,(IF(B32=Data!#REF!,Data!#REF!,(IF(B32=Data!#REF!,Data!#REF!,(IF(B32=Data!#REF!,Data!#REF!,(IF(B32=Data!#REF!,Data!#REF!,Data!#REF!)))))))))</f>
        <v>#REF!</v>
      </c>
      <c r="U32" s="595"/>
      <c r="V32" s="594" t="e">
        <f>IF(B32=Data!B188,Data!J188,(IF(B32=Data!B190,Data!J190,(IF(B32=Data!B192,Data!J192,(IF(B32=Data!#REF!,Data!#REF!,(IF(B32=Data!B197,Data!J197,(IF(B32=Data!#REF!,Data!#REF!,(IF(B32=Data!#REF!,Data!#REF!,(IF(B32=Data!#REF!,Data!#REF!,Data!#REF!)))))))))))))))&amp;IF(B32=Data!B264,Data!J264,(IF(B32=Data!#REF!,Data!#REF!,(IF(B32=Data!#REF!,Data!#REF!,(IF(B32=Data!#REF!,Data!#REF!,(IF(B32=Data!#REF!,Data!#REF!,(IF(B32=Data!#REF!,Data!J1004,(IF(B32=Data!#REF!,Data!#REF!,(IF(B32=Data!#REF!,Data!#REF!,Data!#REF!)))))))))))))))&amp;IF(B32=Data!#REF!,Data!#REF!,(IF(B32=Data!#REF!,Data!#REF!,(IF(B32=Data!#REF!,Data!#REF!,(IF(B32=Data!#REF!,Data!#REF!,(IF(B32=Data!#REF!,Data!#REF!,Data!#REF!)))))))))</f>
        <v>#REF!</v>
      </c>
      <c r="W32" s="596">
        <f>IF(E32="","",VLOOKUP(B32,Data!$B$5:$J$503,9,FALSE)*E32)</f>
        <v>1.1850000000000001</v>
      </c>
    </row>
    <row r="33" spans="1:23" s="597" customFormat="1" ht="19.25" customHeight="1">
      <c r="A33" s="598">
        <v>15</v>
      </c>
      <c r="B33" s="599" t="s">
        <v>495</v>
      </c>
      <c r="C33" s="583" t="str">
        <f>IF(E33="","",VLOOKUP(B33,Data!$B$5:$N$503,13,FALSE))</f>
        <v>Ymh</v>
      </c>
      <c r="D33" s="584" t="str">
        <f>IF(E33="","",VLOOKUP(B33,Data!$B$5:$L$503,2,FALSE))</f>
        <v>ZH66300</v>
      </c>
      <c r="E33" s="585">
        <v>2</v>
      </c>
      <c r="F33" s="586"/>
      <c r="G33" s="587">
        <f>IF(E33="","",VLOOKUP(B33,Data!$B$5:$L$503,11,FALSE))</f>
        <v>2086.5500000000002</v>
      </c>
      <c r="H33" s="588">
        <f t="shared" si="4"/>
        <v>4173.1000000000004</v>
      </c>
      <c r="I33" s="589" t="str">
        <f>IF(E33="","",VLOOKUP(B33,Data!$B$5:$D$503,3,FALSE))</f>
        <v>C/T</v>
      </c>
      <c r="J33" s="589" t="str">
        <f>IF(E33="","",VLOOKUP(B33,Data!$B$5:$M$503,12,FALSE))</f>
        <v>Indonesia</v>
      </c>
      <c r="K33" s="590">
        <v>5117382</v>
      </c>
      <c r="L33" s="587">
        <f>IF(E33="","",VLOOKUP(B33,Data!$B$5:$E$503,4,FALSE)*E33)</f>
        <v>430</v>
      </c>
      <c r="M33" s="587">
        <f>IF(E33="","",VLOOKUP(B33,Data!$B$5:$F$503,5,FALSE)*E33)</f>
        <v>388</v>
      </c>
      <c r="N33" s="591" t="e">
        <f>IF(B33=Data!B190,Data!G190,(IF(B33=Data!B192,Data!G192,(IF(B33=Data!B194,Data!G194,(IF(B33=Data!#REF!,Data!#REF!,(IF(B33=Data!B199,Data!G199,(IF(B33=Data!#REF!,Data!#REF!,(IF(B33=Data!#REF!,Data!#REF!,(IF(B33=Data!#REF!,Data!#REF!,Data!#REF!)))))))))))))))&amp;IF(B33=Data!B266,Data!G266,(IF(B33=Data!#REF!,Data!#REF!,(IF(B33=Data!#REF!,Data!#REF!,(IF(B33=Data!#REF!,Data!#REF!,(IF(B33=Data!#REF!,Data!#REF!,(IF(B33=Data!#REF!,Data!G1006,(IF(B33=Data!#REF!,Data!#REF!,(IF(B33=Data!#REF!,Data!#REF!,Data!#REF!)))))))))))))))&amp;IF(B33=Data!#REF!,Data!#REF!,(IF(B33=Data!#REF!,Data!#REF!,(IF(B33=Data!#REF!,Data!#REF!,(IF(B33=Data!#REF!,Data!#REF!,(IF(B33=Data!#REF!,Data!#REF!,Data!#REF!)))))))))</f>
        <v>#REF!</v>
      </c>
      <c r="O33" s="592"/>
      <c r="P33" s="593"/>
      <c r="Q33" s="594" t="e">
        <f>IF(B33=Data!B190,Data!H190,(IF(B33=Data!B192,Data!H192,(IF(B33=Data!B194,Data!H194,(IF(B33=Data!#REF!,Data!#REF!,(IF(B33=Data!B199,Data!H199,(IF(B33=Data!#REF!,Data!#REF!,(IF(B33=Data!#REF!,Data!#REF!,(IF(B33=Data!#REF!,Data!#REF!,Data!#REF!)))))))))))))))&amp;IF(B33=Data!B266,Data!H266,(IF(B33=Data!#REF!,Data!#REF!,(IF(B33=Data!#REF!,Data!#REF!,(IF(B33=Data!#REF!,Data!#REF!,(IF(B33=Data!#REF!,Data!#REF!,(IF(B33=Data!#REF!,Data!H1006,(IF(B33=Data!#REF!,Data!#REF!,(IF(B33=Data!#REF!,Data!#REF!,Data!#REF!)))))))))))))))&amp;IF(B33=Data!#REF!,Data!#REF!,(IF(B33=Data!#REF!,Data!#REF!,(IF(B33=Data!#REF!,Data!#REF!,(IF(B33=Data!#REF!,Data!#REF!,(IF(B33=Data!#REF!,Data!#REF!,Data!#REF!)))))))))</f>
        <v>#REF!</v>
      </c>
      <c r="R33" s="593"/>
      <c r="S33" s="593"/>
      <c r="T33" s="594" t="e">
        <f>IF(B33=Data!B190,Data!I190,(IF(B33=Data!B192,Data!I192,(IF(B33=Data!B194,Data!I194,(IF(B33=Data!#REF!,Data!#REF!,(IF(B33=Data!B199,Data!I199,(IF(B33=Data!#REF!,Data!#REF!,(IF(B33=Data!#REF!,Data!#REF!,(IF(B33=Data!#REF!,Data!#REF!,Data!#REF!)))))))))))))))&amp;IF(B33=Data!B266,Data!I266,(IF(B33=Data!#REF!,Data!#REF!,(IF(B33=Data!#REF!,Data!#REF!,(IF(B33=Data!#REF!,Data!#REF!,(IF(B33=Data!#REF!,Data!#REF!,(IF(B33=Data!#REF!,Data!I1006,(IF(B33=Data!#REF!,Data!#REF!,(IF(B33=Data!#REF!,Data!#REF!,Data!#REF!)))))))))))))))&amp;IF(B33=Data!#REF!,Data!#REF!,(IF(B33=Data!#REF!,Data!#REF!,(IF(B33=Data!#REF!,Data!#REF!,(IF(B33=Data!#REF!,Data!#REF!,(IF(B33=Data!#REF!,Data!#REF!,Data!#REF!)))))))))</f>
        <v>#REF!</v>
      </c>
      <c r="U33" s="595"/>
      <c r="V33" s="594" t="e">
        <f>IF(B33=Data!B190,Data!J190,(IF(B33=Data!B192,Data!J192,(IF(B33=Data!B194,Data!J194,(IF(B33=Data!#REF!,Data!#REF!,(IF(B33=Data!B199,Data!J199,(IF(B33=Data!#REF!,Data!#REF!,(IF(B33=Data!#REF!,Data!#REF!,(IF(B33=Data!#REF!,Data!#REF!,Data!#REF!)))))))))))))))&amp;IF(B33=Data!B266,Data!J266,(IF(B33=Data!#REF!,Data!#REF!,(IF(B33=Data!#REF!,Data!#REF!,(IF(B33=Data!#REF!,Data!#REF!,(IF(B33=Data!#REF!,Data!#REF!,(IF(B33=Data!#REF!,Data!J1006,(IF(B33=Data!#REF!,Data!#REF!,(IF(B33=Data!#REF!,Data!#REF!,Data!#REF!)))))))))))))))&amp;IF(B33=Data!#REF!,Data!#REF!,(IF(B33=Data!#REF!,Data!#REF!,(IF(B33=Data!#REF!,Data!#REF!,(IF(B33=Data!#REF!,Data!#REF!,(IF(B33=Data!#REF!,Data!#REF!,Data!#REF!)))))))))</f>
        <v>#REF!</v>
      </c>
      <c r="W33" s="596">
        <f>IF(E33="","",VLOOKUP(B33,Data!$B$5:$J$503,9,FALSE)*E33)</f>
        <v>2.37</v>
      </c>
    </row>
    <row r="34" spans="1:23" s="597" customFormat="1" ht="19.25" customHeight="1">
      <c r="A34" s="598">
        <v>16</v>
      </c>
      <c r="B34" s="599" t="s">
        <v>815</v>
      </c>
      <c r="C34" s="583" t="str">
        <f>IF(E34="","",VLOOKUP(B34,Data!$B$5:$N$503,13,FALSE))</f>
        <v>Ymh</v>
      </c>
      <c r="D34" s="584" t="str">
        <f>IF(E34="","",VLOOKUP(B34,Data!$B$5:$L$503,2,FALSE))</f>
        <v>VAK6560</v>
      </c>
      <c r="E34" s="585">
        <v>2</v>
      </c>
      <c r="F34" s="586"/>
      <c r="G34" s="587">
        <f>IF(E34="","",VLOOKUP(B34,Data!$B$5:$L$503,11,FALSE))</f>
        <v>2339.4499999999998</v>
      </c>
      <c r="H34" s="588">
        <f t="shared" si="4"/>
        <v>4678.8999999999996</v>
      </c>
      <c r="I34" s="589" t="str">
        <f>IF(E34="","",VLOOKUP(B34,Data!$B$5:$D$503,3,FALSE))</f>
        <v>C/T</v>
      </c>
      <c r="J34" s="589" t="str">
        <f>IF(E34="","",VLOOKUP(B34,Data!$B$5:$M$503,12,FALSE))</f>
        <v>Indonesia</v>
      </c>
      <c r="K34" s="590">
        <v>5117382</v>
      </c>
      <c r="L34" s="587">
        <f>IF(E34="","",VLOOKUP(B34,Data!$B$5:$E$503,4,FALSE)*E34)</f>
        <v>440</v>
      </c>
      <c r="M34" s="587">
        <f>IF(E34="","",VLOOKUP(B34,Data!$B$5:$F$503,5,FALSE)*E34)</f>
        <v>398</v>
      </c>
      <c r="N34" s="591" t="e">
        <f>IF(B34=Data!B191,Data!G191,(IF(B34=Data!B193,Data!G193,(IF(B34=Data!B195,Data!G195,(IF(B34=Data!#REF!,Data!#REF!,(IF(B34=Data!B200,Data!G200,(IF(B34=Data!#REF!,Data!#REF!,(IF(B34=Data!#REF!,Data!#REF!,(IF(B34=Data!#REF!,Data!#REF!,Data!#REF!)))))))))))))))&amp;IF(B34=Data!B267,Data!G267,(IF(B34=Data!#REF!,Data!#REF!,(IF(B34=Data!#REF!,Data!#REF!,(IF(B34=Data!#REF!,Data!#REF!,(IF(B34=Data!#REF!,Data!#REF!,(IF(B34=Data!#REF!,Data!G1007,(IF(B34=Data!#REF!,Data!#REF!,(IF(B34=Data!#REF!,Data!#REF!,Data!#REF!)))))))))))))))&amp;IF(B34=Data!#REF!,Data!#REF!,(IF(B34=Data!#REF!,Data!#REF!,(IF(B34=Data!#REF!,Data!#REF!,(IF(B34=Data!#REF!,Data!#REF!,(IF(B34=Data!#REF!,Data!#REF!,Data!#REF!)))))))))</f>
        <v>#REF!</v>
      </c>
      <c r="O34" s="592"/>
      <c r="P34" s="593"/>
      <c r="Q34" s="594" t="e">
        <f>IF(B34=Data!B191,Data!H191,(IF(B34=Data!B193,Data!H193,(IF(B34=Data!B195,Data!H195,(IF(B34=Data!#REF!,Data!#REF!,(IF(B34=Data!B200,Data!H200,(IF(B34=Data!#REF!,Data!#REF!,(IF(B34=Data!#REF!,Data!#REF!,(IF(B34=Data!#REF!,Data!#REF!,Data!#REF!)))))))))))))))&amp;IF(B34=Data!B267,Data!H267,(IF(B34=Data!#REF!,Data!#REF!,(IF(B34=Data!#REF!,Data!#REF!,(IF(B34=Data!#REF!,Data!#REF!,(IF(B34=Data!#REF!,Data!#REF!,(IF(B34=Data!#REF!,Data!H1007,(IF(B34=Data!#REF!,Data!#REF!,(IF(B34=Data!#REF!,Data!#REF!,Data!#REF!)))))))))))))))&amp;IF(B34=Data!#REF!,Data!#REF!,(IF(B34=Data!#REF!,Data!#REF!,(IF(B34=Data!#REF!,Data!#REF!,(IF(B34=Data!#REF!,Data!#REF!,(IF(B34=Data!#REF!,Data!#REF!,Data!#REF!)))))))))</f>
        <v>#REF!</v>
      </c>
      <c r="R34" s="593"/>
      <c r="S34" s="593"/>
      <c r="T34" s="594" t="e">
        <f>IF(B34=Data!B191,Data!I191,(IF(B34=Data!B193,Data!I193,(IF(B34=Data!B195,Data!I195,(IF(B34=Data!#REF!,Data!#REF!,(IF(B34=Data!B200,Data!I200,(IF(B34=Data!#REF!,Data!#REF!,(IF(B34=Data!#REF!,Data!#REF!,(IF(B34=Data!#REF!,Data!#REF!,Data!#REF!)))))))))))))))&amp;IF(B34=Data!B267,Data!I267,(IF(B34=Data!#REF!,Data!#REF!,(IF(B34=Data!#REF!,Data!#REF!,(IF(B34=Data!#REF!,Data!#REF!,(IF(B34=Data!#REF!,Data!#REF!,(IF(B34=Data!#REF!,Data!I1007,(IF(B34=Data!#REF!,Data!#REF!,(IF(B34=Data!#REF!,Data!#REF!,Data!#REF!)))))))))))))))&amp;IF(B34=Data!#REF!,Data!#REF!,(IF(B34=Data!#REF!,Data!#REF!,(IF(B34=Data!#REF!,Data!#REF!,(IF(B34=Data!#REF!,Data!#REF!,(IF(B34=Data!#REF!,Data!#REF!,Data!#REF!)))))))))</f>
        <v>#REF!</v>
      </c>
      <c r="U34" s="595"/>
      <c r="V34" s="594" t="e">
        <f>IF(B34=Data!B191,Data!J191,(IF(B34=Data!B193,Data!J193,(IF(B34=Data!B195,Data!J195,(IF(B34=Data!#REF!,Data!#REF!,(IF(B34=Data!B200,Data!J200,(IF(B34=Data!#REF!,Data!#REF!,(IF(B34=Data!#REF!,Data!#REF!,(IF(B34=Data!#REF!,Data!#REF!,Data!#REF!)))))))))))))))&amp;IF(B34=Data!B267,Data!J267,(IF(B34=Data!#REF!,Data!#REF!,(IF(B34=Data!#REF!,Data!#REF!,(IF(B34=Data!#REF!,Data!#REF!,(IF(B34=Data!#REF!,Data!#REF!,(IF(B34=Data!#REF!,Data!J1007,(IF(B34=Data!#REF!,Data!#REF!,(IF(B34=Data!#REF!,Data!#REF!,Data!#REF!)))))))))))))))&amp;IF(B34=Data!#REF!,Data!#REF!,(IF(B34=Data!#REF!,Data!#REF!,(IF(B34=Data!#REF!,Data!#REF!,(IF(B34=Data!#REF!,Data!#REF!,(IF(B34=Data!#REF!,Data!#REF!,Data!#REF!)))))))))</f>
        <v>#REF!</v>
      </c>
      <c r="W34" s="596">
        <f>IF(E34="","",VLOOKUP(B34,Data!$B$5:$J$503,9,FALSE)*E34)</f>
        <v>2.37</v>
      </c>
    </row>
    <row r="35" spans="1:23" s="597" customFormat="1" ht="19.25" customHeight="1">
      <c r="A35" s="598">
        <v>17</v>
      </c>
      <c r="B35" s="599" t="s">
        <v>512</v>
      </c>
      <c r="C35" s="583" t="str">
        <f>IF(E35="","",VLOOKUP(B35,Data!$B$5:$N$503,13,FALSE))</f>
        <v>Ymh</v>
      </c>
      <c r="D35" s="584" t="str">
        <f>IF(E35="","",VLOOKUP(B35,Data!$B$5:$L$503,2,FALSE))</f>
        <v>ZH66240</v>
      </c>
      <c r="E35" s="585">
        <v>1</v>
      </c>
      <c r="F35" s="586"/>
      <c r="G35" s="587">
        <f>IF(E35="","",VLOOKUP(B35,Data!$B$5:$L$503,11,FALSE))</f>
        <v>2485.34</v>
      </c>
      <c r="H35" s="588">
        <f t="shared" si="4"/>
        <v>2485.34</v>
      </c>
      <c r="I35" s="589" t="str">
        <f>IF(E35="","",VLOOKUP(B35,Data!$B$5:$D$503,3,FALSE))</f>
        <v>C/T</v>
      </c>
      <c r="J35" s="589" t="str">
        <f>IF(E35="","",VLOOKUP(B35,Data!$B$5:$M$503,12,FALSE))</f>
        <v>Indonesia</v>
      </c>
      <c r="K35" s="590">
        <v>5117382</v>
      </c>
      <c r="L35" s="587">
        <f>IF(E35="","",VLOOKUP(B35,Data!$B$5:$E$503,4,FALSE)*E35)</f>
        <v>262</v>
      </c>
      <c r="M35" s="587">
        <f>IF(E35="","",VLOOKUP(B35,Data!$B$5:$F$503,5,FALSE)*E35)</f>
        <v>237</v>
      </c>
      <c r="N35" s="591" t="e">
        <f>IF(B35=Data!B192,Data!G192,(IF(B35=Data!B194,Data!G194,(IF(B35=Data!B196,Data!G196,(IF(B35=Data!#REF!,Data!#REF!,(IF(B35=Data!B201,Data!G201,(IF(B35=Data!#REF!,Data!#REF!,(IF(B35=Data!#REF!,Data!#REF!,(IF(B35=Data!#REF!,Data!#REF!,Data!#REF!)))))))))))))))&amp;IF(B35=Data!B268,Data!G268,(IF(B35=Data!#REF!,Data!#REF!,(IF(B35=Data!#REF!,Data!#REF!,(IF(B35=Data!#REF!,Data!#REF!,(IF(B35=Data!#REF!,Data!#REF!,(IF(B35=Data!#REF!,Data!G1008,(IF(B35=Data!#REF!,Data!#REF!,(IF(B35=Data!#REF!,Data!#REF!,Data!#REF!)))))))))))))))&amp;IF(B35=Data!#REF!,Data!#REF!,(IF(B35=Data!#REF!,Data!#REF!,(IF(B35=Data!#REF!,Data!#REF!,(IF(B35=Data!#REF!,Data!#REF!,(IF(B35=Data!#REF!,Data!#REF!,Data!#REF!)))))))))</f>
        <v>#REF!</v>
      </c>
      <c r="O35" s="592"/>
      <c r="P35" s="593"/>
      <c r="Q35" s="594" t="e">
        <f>IF(B35=Data!B192,Data!H192,(IF(B35=Data!B194,Data!H194,(IF(B35=Data!B196,Data!H196,(IF(B35=Data!#REF!,Data!#REF!,(IF(B35=Data!B201,Data!H201,(IF(B35=Data!#REF!,Data!#REF!,(IF(B35=Data!#REF!,Data!#REF!,(IF(B35=Data!#REF!,Data!#REF!,Data!#REF!)))))))))))))))&amp;IF(B35=Data!B268,Data!H268,(IF(B35=Data!#REF!,Data!#REF!,(IF(B35=Data!#REF!,Data!#REF!,(IF(B35=Data!#REF!,Data!#REF!,(IF(B35=Data!#REF!,Data!#REF!,(IF(B35=Data!#REF!,Data!H1008,(IF(B35=Data!#REF!,Data!#REF!,(IF(B35=Data!#REF!,Data!#REF!,Data!#REF!)))))))))))))))&amp;IF(B35=Data!#REF!,Data!#REF!,(IF(B35=Data!#REF!,Data!#REF!,(IF(B35=Data!#REF!,Data!#REF!,(IF(B35=Data!#REF!,Data!#REF!,(IF(B35=Data!#REF!,Data!#REF!,Data!#REF!)))))))))</f>
        <v>#REF!</v>
      </c>
      <c r="R35" s="593"/>
      <c r="S35" s="593"/>
      <c r="T35" s="594" t="e">
        <f>IF(B35=Data!B192,Data!I192,(IF(B35=Data!B194,Data!I194,(IF(B35=Data!B196,Data!I196,(IF(B35=Data!#REF!,Data!#REF!,(IF(B35=Data!B201,Data!I201,(IF(B35=Data!#REF!,Data!#REF!,(IF(B35=Data!#REF!,Data!#REF!,(IF(B35=Data!#REF!,Data!#REF!,Data!#REF!)))))))))))))))&amp;IF(B35=Data!B268,Data!I268,(IF(B35=Data!#REF!,Data!#REF!,(IF(B35=Data!#REF!,Data!#REF!,(IF(B35=Data!#REF!,Data!#REF!,(IF(B35=Data!#REF!,Data!#REF!,(IF(B35=Data!#REF!,Data!I1008,(IF(B35=Data!#REF!,Data!#REF!,(IF(B35=Data!#REF!,Data!#REF!,Data!#REF!)))))))))))))))&amp;IF(B35=Data!#REF!,Data!#REF!,(IF(B35=Data!#REF!,Data!#REF!,(IF(B35=Data!#REF!,Data!#REF!,(IF(B35=Data!#REF!,Data!#REF!,(IF(B35=Data!#REF!,Data!#REF!,Data!#REF!)))))))))</f>
        <v>#REF!</v>
      </c>
      <c r="U35" s="595"/>
      <c r="V35" s="594" t="e">
        <f>IF(B35=Data!B192,Data!J192,(IF(B35=Data!B194,Data!J194,(IF(B35=Data!B196,Data!J196,(IF(B35=Data!#REF!,Data!#REF!,(IF(B35=Data!B201,Data!J201,(IF(B35=Data!#REF!,Data!#REF!,(IF(B35=Data!#REF!,Data!#REF!,(IF(B35=Data!#REF!,Data!#REF!,Data!#REF!)))))))))))))))&amp;IF(B35=Data!B268,Data!J268,(IF(B35=Data!#REF!,Data!#REF!,(IF(B35=Data!#REF!,Data!#REF!,(IF(B35=Data!#REF!,Data!#REF!,(IF(B35=Data!#REF!,Data!#REF!,(IF(B35=Data!#REF!,Data!J1008,(IF(B35=Data!#REF!,Data!#REF!,(IF(B35=Data!#REF!,Data!#REF!,Data!#REF!)))))))))))))))&amp;IF(B35=Data!#REF!,Data!#REF!,(IF(B35=Data!#REF!,Data!#REF!,(IF(B35=Data!#REF!,Data!#REF!,(IF(B35=Data!#REF!,Data!#REF!,(IF(B35=Data!#REF!,Data!#REF!,Data!#REF!)))))))))</f>
        <v>#REF!</v>
      </c>
      <c r="W35" s="596">
        <f>IF(E35="","",VLOOKUP(B35,Data!$B$5:$J$503,9,FALSE)*E35)</f>
        <v>1.488</v>
      </c>
    </row>
    <row r="36" spans="1:23" s="597" customFormat="1" ht="19.25" customHeight="1">
      <c r="A36" s="598">
        <v>18</v>
      </c>
      <c r="B36" s="599" t="s">
        <v>717</v>
      </c>
      <c r="C36" s="583" t="str">
        <f>IF(E36="","",VLOOKUP(B36,Data!$B$5:$N$503,13,FALSE))</f>
        <v>Ymh</v>
      </c>
      <c r="D36" s="584" t="str">
        <f>IF(E36="","",VLOOKUP(B36,Data!$B$5:$L$503,2,FALSE))</f>
        <v>VAC9500</v>
      </c>
      <c r="E36" s="585">
        <v>6</v>
      </c>
      <c r="F36" s="586"/>
      <c r="G36" s="587">
        <f>IF(E36="","",VLOOKUP(B36,Data!$B$5:$L$503,11,FALSE))</f>
        <v>2627.86</v>
      </c>
      <c r="H36" s="588">
        <f t="shared" si="4"/>
        <v>15767.16</v>
      </c>
      <c r="I36" s="589" t="str">
        <f>IF(E36="","",VLOOKUP(B36,Data!$B$5:$D$503,3,FALSE))</f>
        <v>C/T</v>
      </c>
      <c r="J36" s="589" t="str">
        <f>IF(E36="","",VLOOKUP(B36,Data!$B$5:$M$503,12,FALSE))</f>
        <v>Indonesia</v>
      </c>
      <c r="K36" s="590">
        <v>5117382</v>
      </c>
      <c r="L36" s="587">
        <f>IF(E36="","",VLOOKUP(B36,Data!$B$5:$E$503,4,FALSE)*E36)</f>
        <v>1602</v>
      </c>
      <c r="M36" s="587">
        <f>IF(E36="","",VLOOKUP(B36,Data!$B$5:$F$503,5,FALSE)*E36)</f>
        <v>1482</v>
      </c>
      <c r="N36" s="591" t="e">
        <f>IF(B36=Data!B193,Data!G193,(IF(B36=Data!B195,Data!G195,(IF(B36=Data!B197,Data!G197,(IF(B36=Data!#REF!,Data!#REF!,(IF(B36=Data!B202,Data!G202,(IF(B36=Data!#REF!,Data!#REF!,(IF(B36=Data!#REF!,Data!#REF!,(IF(B36=Data!#REF!,Data!#REF!,Data!#REF!)))))))))))))))&amp;IF(B36=Data!B269,Data!G269,(IF(B36=Data!#REF!,Data!#REF!,(IF(B36=Data!#REF!,Data!#REF!,(IF(B36=Data!#REF!,Data!#REF!,(IF(B36=Data!#REF!,Data!#REF!,(IF(B36=Data!#REF!,Data!G1009,(IF(B36=Data!#REF!,Data!#REF!,(IF(B36=Data!#REF!,Data!#REF!,Data!#REF!)))))))))))))))&amp;IF(B36=Data!#REF!,Data!#REF!,(IF(B36=Data!#REF!,Data!#REF!,(IF(B36=Data!#REF!,Data!#REF!,(IF(B36=Data!#REF!,Data!#REF!,(IF(B36=Data!#REF!,Data!#REF!,Data!#REF!)))))))))</f>
        <v>#REF!</v>
      </c>
      <c r="O36" s="592"/>
      <c r="P36" s="593"/>
      <c r="Q36" s="594" t="e">
        <f>IF(B36=Data!B193,Data!H193,(IF(B36=Data!B195,Data!H195,(IF(B36=Data!B197,Data!H197,(IF(B36=Data!#REF!,Data!#REF!,(IF(B36=Data!B202,Data!H202,(IF(B36=Data!#REF!,Data!#REF!,(IF(B36=Data!#REF!,Data!#REF!,(IF(B36=Data!#REF!,Data!#REF!,Data!#REF!)))))))))))))))&amp;IF(B36=Data!B269,Data!H269,(IF(B36=Data!#REF!,Data!#REF!,(IF(B36=Data!#REF!,Data!#REF!,(IF(B36=Data!#REF!,Data!#REF!,(IF(B36=Data!#REF!,Data!#REF!,(IF(B36=Data!#REF!,Data!H1009,(IF(B36=Data!#REF!,Data!#REF!,(IF(B36=Data!#REF!,Data!#REF!,Data!#REF!)))))))))))))))&amp;IF(B36=Data!#REF!,Data!#REF!,(IF(B36=Data!#REF!,Data!#REF!,(IF(B36=Data!#REF!,Data!#REF!,(IF(B36=Data!#REF!,Data!#REF!,(IF(B36=Data!#REF!,Data!#REF!,Data!#REF!)))))))))</f>
        <v>#REF!</v>
      </c>
      <c r="R36" s="593"/>
      <c r="S36" s="593"/>
      <c r="T36" s="594" t="e">
        <f>IF(B36=Data!B193,Data!I193,(IF(B36=Data!B195,Data!I195,(IF(B36=Data!B197,Data!I197,(IF(B36=Data!#REF!,Data!#REF!,(IF(B36=Data!B202,Data!I202,(IF(B36=Data!#REF!,Data!#REF!,(IF(B36=Data!#REF!,Data!#REF!,(IF(B36=Data!#REF!,Data!#REF!,Data!#REF!)))))))))))))))&amp;IF(B36=Data!B269,Data!I269,(IF(B36=Data!#REF!,Data!#REF!,(IF(B36=Data!#REF!,Data!#REF!,(IF(B36=Data!#REF!,Data!#REF!,(IF(B36=Data!#REF!,Data!#REF!,(IF(B36=Data!#REF!,Data!I1009,(IF(B36=Data!#REF!,Data!#REF!,(IF(B36=Data!#REF!,Data!#REF!,Data!#REF!)))))))))))))))&amp;IF(B36=Data!#REF!,Data!#REF!,(IF(B36=Data!#REF!,Data!#REF!,(IF(B36=Data!#REF!,Data!#REF!,(IF(B36=Data!#REF!,Data!#REF!,(IF(B36=Data!#REF!,Data!#REF!,Data!#REF!)))))))))</f>
        <v>#REF!</v>
      </c>
      <c r="U36" s="595"/>
      <c r="V36" s="594" t="e">
        <f>IF(B36=Data!B193,Data!J193,(IF(B36=Data!B195,Data!J195,(IF(B36=Data!B197,Data!J197,(IF(B36=Data!#REF!,Data!#REF!,(IF(B36=Data!B202,Data!J202,(IF(B36=Data!#REF!,Data!#REF!,(IF(B36=Data!#REF!,Data!#REF!,(IF(B36=Data!#REF!,Data!#REF!,Data!#REF!)))))))))))))))&amp;IF(B36=Data!B269,Data!J269,(IF(B36=Data!#REF!,Data!#REF!,(IF(B36=Data!#REF!,Data!#REF!,(IF(B36=Data!#REF!,Data!#REF!,(IF(B36=Data!#REF!,Data!#REF!,(IF(B36=Data!#REF!,Data!J1009,(IF(B36=Data!#REF!,Data!#REF!,(IF(B36=Data!#REF!,Data!#REF!,Data!#REF!)))))))))))))))&amp;IF(B36=Data!#REF!,Data!#REF!,(IF(B36=Data!#REF!,Data!#REF!,(IF(B36=Data!#REF!,Data!#REF!,(IF(B36=Data!#REF!,Data!#REF!,(IF(B36=Data!#REF!,Data!#REF!,Data!#REF!)))))))))</f>
        <v>#REF!</v>
      </c>
      <c r="W36" s="596">
        <f>IF(E36="","",VLOOKUP(B36,Data!$B$5:$J$503,9,FALSE)*E36)</f>
        <v>8.9280000000000008</v>
      </c>
    </row>
    <row r="37" spans="1:23" s="597" customFormat="1" ht="19.25" customHeight="1">
      <c r="A37" s="598"/>
      <c r="B37" s="599"/>
      <c r="C37" s="583" t="str">
        <f>IF(E37="","",VLOOKUP(B37,Data!$B$5:$N$503,13,FALSE))</f>
        <v/>
      </c>
      <c r="D37" s="584" t="str">
        <f>IF(E37="","",VLOOKUP(B37,Data!$B$5:$L$503,2,FALSE))</f>
        <v/>
      </c>
      <c r="E37" s="585"/>
      <c r="F37" s="586"/>
      <c r="G37" s="587" t="str">
        <f>IF(E37="","",VLOOKUP(B37,Data!$B$5:$L$503,11,FALSE))</f>
        <v/>
      </c>
      <c r="H37" s="588" t="str">
        <f t="shared" si="3"/>
        <v>-</v>
      </c>
      <c r="I37" s="589" t="str">
        <f>IF(E37="","",VLOOKUP(B37,Data!$B$5:$D$503,3,FALSE))</f>
        <v/>
      </c>
      <c r="J37" s="589" t="str">
        <f>IF(E37="","",VLOOKUP(B37,Data!$B$5:$M$503,12,FALSE))</f>
        <v/>
      </c>
      <c r="K37" s="590"/>
      <c r="L37" s="587" t="str">
        <f>IF(E37="","",VLOOKUP(B37,Data!$B$5:$E$503,4,FALSE)*E37)</f>
        <v/>
      </c>
      <c r="M37" s="587" t="str">
        <f>IF(E37="","",VLOOKUP(B37,Data!$B$5:$F$503,5,FALSE)*E37)</f>
        <v/>
      </c>
      <c r="N37" s="591" t="e">
        <f>IF(B37=Data!B200,Data!G200,(IF(B37=Data!B202,Data!G202,(IF(B37=Data!B204,Data!G204,(IF(B37=Data!#REF!,Data!#REF!,(IF(B37=Data!B209,Data!G209,(IF(B37=Data!#REF!,Data!#REF!,(IF(B37=Data!#REF!,Data!#REF!,(IF(B37=Data!#REF!,Data!#REF!,Data!#REF!)))))))))))))))&amp;IF(B37=Data!B276,Data!G276,(IF(B37=Data!#REF!,Data!#REF!,(IF(B37=Data!#REF!,Data!#REF!,(IF(B37=Data!#REF!,Data!#REF!,(IF(B37=Data!#REF!,Data!#REF!,(IF(B37=Data!#REF!,Data!G1016,(IF(B37=Data!#REF!,Data!#REF!,(IF(B37=Data!#REF!,Data!#REF!,Data!#REF!)))))))))))))))&amp;IF(B37=Data!#REF!,Data!#REF!,(IF(B37=Data!#REF!,Data!#REF!,(IF(B37=Data!#REF!,Data!#REF!,(IF(B37=Data!#REF!,Data!#REF!,(IF(B37=Data!#REF!,Data!#REF!,Data!#REF!)))))))))</f>
        <v>#REF!</v>
      </c>
      <c r="O37" s="592"/>
      <c r="P37" s="593"/>
      <c r="Q37" s="594" t="e">
        <f>IF(B37=Data!B200,Data!H200,(IF(B37=Data!B202,Data!H202,(IF(B37=Data!B204,Data!H204,(IF(B37=Data!#REF!,Data!#REF!,(IF(B37=Data!B209,Data!H209,(IF(B37=Data!#REF!,Data!#REF!,(IF(B37=Data!#REF!,Data!#REF!,(IF(B37=Data!#REF!,Data!#REF!,Data!#REF!)))))))))))))))&amp;IF(B37=Data!B276,Data!H276,(IF(B37=Data!#REF!,Data!#REF!,(IF(B37=Data!#REF!,Data!#REF!,(IF(B37=Data!#REF!,Data!#REF!,(IF(B37=Data!#REF!,Data!#REF!,(IF(B37=Data!#REF!,Data!H1016,(IF(B37=Data!#REF!,Data!#REF!,(IF(B37=Data!#REF!,Data!#REF!,Data!#REF!)))))))))))))))&amp;IF(B37=Data!#REF!,Data!#REF!,(IF(B37=Data!#REF!,Data!#REF!,(IF(B37=Data!#REF!,Data!#REF!,(IF(B37=Data!#REF!,Data!#REF!,(IF(B37=Data!#REF!,Data!#REF!,Data!#REF!)))))))))</f>
        <v>#REF!</v>
      </c>
      <c r="R37" s="593"/>
      <c r="S37" s="593"/>
      <c r="T37" s="594" t="e">
        <f>IF(B37=Data!B200,Data!I200,(IF(B37=Data!B202,Data!I202,(IF(B37=Data!B204,Data!I204,(IF(B37=Data!#REF!,Data!#REF!,(IF(B37=Data!B209,Data!I209,(IF(B37=Data!#REF!,Data!#REF!,(IF(B37=Data!#REF!,Data!#REF!,(IF(B37=Data!#REF!,Data!#REF!,Data!#REF!)))))))))))))))&amp;IF(B37=Data!B276,Data!I276,(IF(B37=Data!#REF!,Data!#REF!,(IF(B37=Data!#REF!,Data!#REF!,(IF(B37=Data!#REF!,Data!#REF!,(IF(B37=Data!#REF!,Data!#REF!,(IF(B37=Data!#REF!,Data!I1016,(IF(B37=Data!#REF!,Data!#REF!,(IF(B37=Data!#REF!,Data!#REF!,Data!#REF!)))))))))))))))&amp;IF(B37=Data!#REF!,Data!#REF!,(IF(B37=Data!#REF!,Data!#REF!,(IF(B37=Data!#REF!,Data!#REF!,(IF(B37=Data!#REF!,Data!#REF!,(IF(B37=Data!#REF!,Data!#REF!,Data!#REF!)))))))))</f>
        <v>#REF!</v>
      </c>
      <c r="U37" s="595"/>
      <c r="V37" s="594" t="e">
        <f>IF(B37=Data!B200,Data!J200,(IF(B37=Data!B202,Data!J202,(IF(B37=Data!B204,Data!J204,(IF(B37=Data!#REF!,Data!#REF!,(IF(B37=Data!B209,Data!J209,(IF(B37=Data!#REF!,Data!#REF!,(IF(B37=Data!#REF!,Data!#REF!,(IF(B37=Data!#REF!,Data!#REF!,Data!#REF!)))))))))))))))&amp;IF(B37=Data!B276,Data!J276,(IF(B37=Data!#REF!,Data!#REF!,(IF(B37=Data!#REF!,Data!#REF!,(IF(B37=Data!#REF!,Data!#REF!,(IF(B37=Data!#REF!,Data!#REF!,(IF(B37=Data!#REF!,Data!J1016,(IF(B37=Data!#REF!,Data!#REF!,(IF(B37=Data!#REF!,Data!#REF!,Data!#REF!)))))))))))))))&amp;IF(B37=Data!#REF!,Data!#REF!,(IF(B37=Data!#REF!,Data!#REF!,(IF(B37=Data!#REF!,Data!#REF!,(IF(B37=Data!#REF!,Data!#REF!,(IF(B37=Data!#REF!,Data!#REF!,Data!#REF!)))))))))</f>
        <v>#REF!</v>
      </c>
      <c r="W37" s="596" t="str">
        <f>IF(E37="","",VLOOKUP(B37,Data!$B$5:$J$503,9,FALSE)*E37)</f>
        <v/>
      </c>
    </row>
    <row r="38" spans="1:23" s="597" customFormat="1" ht="19.25" customHeight="1">
      <c r="A38" s="598"/>
      <c r="B38" s="599"/>
      <c r="C38" s="583" t="str">
        <f>IF(E38="","",VLOOKUP(B38,Data!$B$5:$N$503,13,FALSE))</f>
        <v/>
      </c>
      <c r="D38" s="584" t="str">
        <f>IF(E38="","",VLOOKUP(B38,Data!$B$5:$L$503,2,FALSE))</f>
        <v/>
      </c>
      <c r="E38" s="585"/>
      <c r="F38" s="602"/>
      <c r="G38" s="587" t="str">
        <f>IF(E38="","",VLOOKUP(B38,Data!$B$5:$L$503,11,FALSE))</f>
        <v/>
      </c>
      <c r="H38" s="588" t="str">
        <f t="shared" si="0"/>
        <v>-</v>
      </c>
      <c r="I38" s="589" t="str">
        <f>IF(E38="","",VLOOKUP(B38,Data!$B$5:$D$503,3,FALSE))</f>
        <v/>
      </c>
      <c r="J38" s="589" t="str">
        <f>IF(E38="","",VLOOKUP(B38,Data!$B$5:$M$503,12,FALSE))</f>
        <v/>
      </c>
      <c r="K38" s="590"/>
      <c r="L38" s="587" t="str">
        <f>IF(E38="","",VLOOKUP(B38,Data!$B$5:$E$503,4,FALSE)*E38)</f>
        <v/>
      </c>
      <c r="M38" s="587" t="str">
        <f>IF(E38="","",VLOOKUP(B38,Data!$B$5:$F$503,5,FALSE)*E38)</f>
        <v/>
      </c>
      <c r="N38" s="591" t="e">
        <f>IF(B38=Data!B219,Data!G219,(IF(B38=Data!B221,Data!G221,(IF(B38=Data!B223,Data!G223,(IF(B38=Data!#REF!,Data!#REF!,(IF(B38=Data!B228,Data!G228,(IF(B38=Data!#REF!,Data!#REF!,(IF(B38=Data!#REF!,Data!#REF!,(IF(B38=Data!#REF!,Data!#REF!,Data!#REF!)))))))))))))))&amp;IF(B38=Data!B295,Data!G295,(IF(B38=Data!#REF!,Data!#REF!,(IF(B38=Data!#REF!,Data!#REF!,(IF(B38=Data!#REF!,Data!#REF!,(IF(B38=Data!#REF!,Data!#REF!,(IF(B38=Data!#REF!,Data!G1035,(IF(B38=Data!#REF!,Data!#REF!,(IF(B38=Data!#REF!,Data!#REF!,Data!#REF!)))))))))))))))&amp;IF(B38=Data!#REF!,Data!#REF!,(IF(B38=Data!#REF!,Data!#REF!,(IF(B38=Data!#REF!,Data!#REF!,(IF(B38=Data!#REF!,Data!#REF!,(IF(B38=Data!#REF!,Data!#REF!,Data!#REF!)))))))))</f>
        <v>#REF!</v>
      </c>
      <c r="O38" s="592"/>
      <c r="P38" s="593"/>
      <c r="Q38" s="594" t="e">
        <f>IF(B38=Data!B219,Data!H219,(IF(B38=Data!B221,Data!H221,(IF(B38=Data!B223,Data!H223,(IF(B38=Data!#REF!,Data!#REF!,(IF(B38=Data!B228,Data!H228,(IF(B38=Data!#REF!,Data!#REF!,(IF(B38=Data!#REF!,Data!#REF!,(IF(B38=Data!#REF!,Data!#REF!,Data!#REF!)))))))))))))))&amp;IF(B38=Data!B295,Data!H295,(IF(B38=Data!#REF!,Data!#REF!,(IF(B38=Data!#REF!,Data!#REF!,(IF(B38=Data!#REF!,Data!#REF!,(IF(B38=Data!#REF!,Data!#REF!,(IF(B38=Data!#REF!,Data!H1035,(IF(B38=Data!#REF!,Data!#REF!,(IF(B38=Data!#REF!,Data!#REF!,Data!#REF!)))))))))))))))&amp;IF(B38=Data!#REF!,Data!#REF!,(IF(B38=Data!#REF!,Data!#REF!,(IF(B38=Data!#REF!,Data!#REF!,(IF(B38=Data!#REF!,Data!#REF!,(IF(B38=Data!#REF!,Data!#REF!,Data!#REF!)))))))))</f>
        <v>#REF!</v>
      </c>
      <c r="R38" s="593"/>
      <c r="S38" s="593"/>
      <c r="T38" s="594" t="e">
        <f>IF(B38=Data!B219,Data!I219,(IF(B38=Data!B221,Data!I221,(IF(B38=Data!B223,Data!I223,(IF(B38=Data!#REF!,Data!#REF!,(IF(B38=Data!B228,Data!I228,(IF(B38=Data!#REF!,Data!#REF!,(IF(B38=Data!#REF!,Data!#REF!,(IF(B38=Data!#REF!,Data!#REF!,Data!#REF!)))))))))))))))&amp;IF(B38=Data!B295,Data!I295,(IF(B38=Data!#REF!,Data!#REF!,(IF(B38=Data!#REF!,Data!#REF!,(IF(B38=Data!#REF!,Data!#REF!,(IF(B38=Data!#REF!,Data!#REF!,(IF(B38=Data!#REF!,Data!I1035,(IF(B38=Data!#REF!,Data!#REF!,(IF(B38=Data!#REF!,Data!#REF!,Data!#REF!)))))))))))))))&amp;IF(B38=Data!#REF!,Data!#REF!,(IF(B38=Data!#REF!,Data!#REF!,(IF(B38=Data!#REF!,Data!#REF!,(IF(B38=Data!#REF!,Data!#REF!,(IF(B38=Data!#REF!,Data!#REF!,Data!#REF!)))))))))</f>
        <v>#REF!</v>
      </c>
      <c r="U38" s="595"/>
      <c r="V38" s="594" t="e">
        <f>IF(B38=Data!B219,Data!J219,(IF(B38=Data!B221,Data!J221,(IF(B38=Data!B223,Data!J223,(IF(B38=Data!#REF!,Data!#REF!,(IF(B38=Data!B228,Data!J228,(IF(B38=Data!#REF!,Data!#REF!,(IF(B38=Data!#REF!,Data!#REF!,(IF(B38=Data!#REF!,Data!#REF!,Data!#REF!)))))))))))))))&amp;IF(B38=Data!B295,Data!J295,(IF(B38=Data!#REF!,Data!#REF!,(IF(B38=Data!#REF!,Data!#REF!,(IF(B38=Data!#REF!,Data!#REF!,(IF(B38=Data!#REF!,Data!#REF!,(IF(B38=Data!#REF!,Data!J1035,(IF(B38=Data!#REF!,Data!#REF!,(IF(B38=Data!#REF!,Data!#REF!,Data!#REF!)))))))))))))))&amp;IF(B38=Data!#REF!,Data!#REF!,(IF(B38=Data!#REF!,Data!#REF!,(IF(B38=Data!#REF!,Data!#REF!,(IF(B38=Data!#REF!,Data!#REF!,(IF(B38=Data!#REF!,Data!#REF!,Data!#REF!)))))))))</f>
        <v>#REF!</v>
      </c>
      <c r="W38" s="596" t="str">
        <f>IF(E38="","",VLOOKUP(B38,Data!$B$5:$J$503,9,FALSE)*E38)</f>
        <v/>
      </c>
    </row>
    <row r="39" spans="1:23" s="611" customFormat="1" ht="19.5" customHeight="1">
      <c r="A39" s="598"/>
      <c r="B39" s="818"/>
      <c r="C39" s="604"/>
      <c r="D39" s="605"/>
      <c r="E39" s="606">
        <f>SUM(E17:E38)</f>
        <v>78</v>
      </c>
      <c r="F39" s="606"/>
      <c r="G39" s="607"/>
      <c r="H39" s="607">
        <f>SUM(H17:H38)</f>
        <v>204479.21000000002</v>
      </c>
      <c r="I39" s="608"/>
      <c r="J39" s="608"/>
      <c r="K39" s="608"/>
      <c r="L39" s="609">
        <f>SUM(L17:L38)</f>
        <v>18368</v>
      </c>
      <c r="M39" s="609">
        <f>SUM(M17:M38)</f>
        <v>16492</v>
      </c>
      <c r="N39" s="609" t="e">
        <f>SUM(N17:N38)</f>
        <v>#REF!</v>
      </c>
      <c r="O39" s="609" t="e">
        <f>SUM(#REF!)</f>
        <v>#REF!</v>
      </c>
      <c r="P39" s="609">
        <f>SUM(P16:P16)</f>
        <v>0</v>
      </c>
      <c r="Q39" s="609">
        <f>SUM(Q16:Q16)</f>
        <v>0</v>
      </c>
      <c r="R39" s="609" t="e">
        <f>SUM(#REF!)</f>
        <v>#REF!</v>
      </c>
      <c r="S39" s="609">
        <f>SUM(S16:S16)</f>
        <v>0</v>
      </c>
      <c r="T39" s="609">
        <f>SUM(T16:T16)</f>
        <v>0</v>
      </c>
      <c r="U39" s="609" t="e">
        <f>SUM(#REF!)</f>
        <v>#REF!</v>
      </c>
      <c r="V39" s="609">
        <f>SUM(V16:V16)</f>
        <v>0</v>
      </c>
      <c r="W39" s="610">
        <f>SUM(W17:W38)</f>
        <v>101.16200000000001</v>
      </c>
    </row>
    <row r="40" spans="1:23" ht="11.25" customHeight="1">
      <c r="A40" s="598"/>
      <c r="B40" s="612"/>
      <c r="C40" s="545"/>
      <c r="D40" s="546"/>
      <c r="E40" s="613"/>
      <c r="F40" s="544"/>
      <c r="G40" s="614" t="s">
        <v>847</v>
      </c>
      <c r="H40" s="615"/>
      <c r="I40" s="616"/>
      <c r="J40" s="616"/>
      <c r="K40" s="616"/>
      <c r="L40" s="617"/>
      <c r="M40" s="548"/>
      <c r="N40" s="546"/>
      <c r="O40" s="545"/>
      <c r="P40" s="545"/>
      <c r="Q40" s="545"/>
      <c r="R40" s="545"/>
      <c r="S40" s="545"/>
      <c r="T40" s="545"/>
      <c r="U40" s="546"/>
      <c r="V40" s="546"/>
      <c r="W40" s="550"/>
    </row>
    <row r="41" spans="1:23" ht="14">
      <c r="A41" s="618" t="s">
        <v>546</v>
      </c>
      <c r="B41" s="619" t="s">
        <v>12</v>
      </c>
      <c r="C41" s="513"/>
      <c r="D41" s="620"/>
      <c r="E41" s="499" t="s">
        <v>555</v>
      </c>
      <c r="G41" s="621" t="s">
        <v>83</v>
      </c>
      <c r="H41" s="622"/>
      <c r="I41" s="562" t="s">
        <v>84</v>
      </c>
      <c r="J41" s="623"/>
      <c r="K41" s="534" t="s">
        <v>85</v>
      </c>
      <c r="L41" s="534"/>
      <c r="M41" s="1076" t="s">
        <v>86</v>
      </c>
      <c r="N41" s="1077"/>
      <c r="O41" s="1077"/>
      <c r="P41" s="1077"/>
      <c r="Q41" s="1077"/>
      <c r="R41" s="1077"/>
      <c r="S41" s="1077"/>
      <c r="T41" s="1077"/>
      <c r="U41" s="1077"/>
      <c r="V41" s="1077"/>
      <c r="W41" s="1078"/>
    </row>
    <row r="42" spans="1:23" ht="13">
      <c r="A42" s="819" t="s">
        <v>547</v>
      </c>
      <c r="D42" s="624"/>
      <c r="E42" s="499" t="s">
        <v>88</v>
      </c>
      <c r="G42" s="1079"/>
      <c r="H42" s="1080"/>
      <c r="I42" s="819" t="s">
        <v>89</v>
      </c>
      <c r="J42" s="625"/>
      <c r="K42" s="537" t="s">
        <v>90</v>
      </c>
      <c r="L42" s="537"/>
      <c r="M42" s="532"/>
      <c r="W42" s="538"/>
    </row>
    <row r="43" spans="1:23" ht="10.5" customHeight="1">
      <c r="A43" s="819" t="s">
        <v>548</v>
      </c>
      <c r="B43" s="503"/>
      <c r="D43" s="523"/>
      <c r="G43" s="1079"/>
      <c r="H43" s="1080"/>
      <c r="I43" s="819"/>
      <c r="J43" s="625"/>
      <c r="K43" s="537" t="s">
        <v>94</v>
      </c>
      <c r="L43" s="537"/>
      <c r="M43" s="532"/>
      <c r="W43" s="538"/>
    </row>
    <row r="44" spans="1:23" ht="10.5" customHeight="1">
      <c r="A44" s="544"/>
      <c r="B44" s="545"/>
      <c r="C44" s="545"/>
      <c r="D44" s="626"/>
      <c r="E44" s="499" t="s">
        <v>95</v>
      </c>
      <c r="G44" s="1079"/>
      <c r="H44" s="1080"/>
      <c r="I44" s="819" t="s">
        <v>96</v>
      </c>
      <c r="J44" s="625"/>
      <c r="K44" s="537"/>
      <c r="L44" s="537"/>
      <c r="M44" s="532"/>
      <c r="W44" s="538"/>
    </row>
    <row r="45" spans="1:23" ht="13">
      <c r="A45" s="512" t="s">
        <v>97</v>
      </c>
      <c r="C45" s="535"/>
      <c r="D45" s="514"/>
      <c r="E45" s="499" t="s">
        <v>98</v>
      </c>
      <c r="G45" s="627" t="s">
        <v>99</v>
      </c>
      <c r="H45" s="628"/>
      <c r="I45" s="819" t="s">
        <v>89</v>
      </c>
      <c r="J45" s="625"/>
      <c r="K45" s="537" t="s">
        <v>100</v>
      </c>
      <c r="L45" s="537"/>
      <c r="M45" s="532"/>
      <c r="W45" s="538"/>
    </row>
    <row r="46" spans="1:23" ht="13">
      <c r="A46" s="819" t="s">
        <v>561</v>
      </c>
      <c r="D46" s="523"/>
      <c r="E46" s="499" t="s">
        <v>101</v>
      </c>
      <c r="G46" s="629"/>
      <c r="H46" s="630"/>
      <c r="I46" s="819" t="s">
        <v>102</v>
      </c>
      <c r="J46" s="625"/>
      <c r="K46" s="537" t="s">
        <v>549</v>
      </c>
      <c r="L46" s="537"/>
      <c r="M46" s="1069" t="s">
        <v>616</v>
      </c>
      <c r="N46" s="1070"/>
      <c r="O46" s="1070"/>
      <c r="P46" s="1070"/>
      <c r="Q46" s="1070"/>
      <c r="R46" s="1070"/>
      <c r="S46" s="1070"/>
      <c r="T46" s="1070"/>
      <c r="U46" s="1070"/>
      <c r="V46" s="1070"/>
      <c r="W46" s="1071"/>
    </row>
    <row r="47" spans="1:23">
      <c r="A47" s="544"/>
      <c r="B47" s="545"/>
      <c r="C47" s="545"/>
      <c r="D47" s="546"/>
      <c r="E47" s="631"/>
      <c r="F47" s="545"/>
      <c r="G47" s="1053" t="s">
        <v>987</v>
      </c>
      <c r="H47" s="1054"/>
      <c r="I47" s="1053" t="s">
        <v>986</v>
      </c>
      <c r="J47" s="1054"/>
      <c r="K47" s="549" t="s">
        <v>105</v>
      </c>
      <c r="L47" s="549"/>
      <c r="M47" s="1072" t="s">
        <v>106</v>
      </c>
      <c r="N47" s="1073"/>
      <c r="O47" s="1073"/>
      <c r="P47" s="1073"/>
      <c r="Q47" s="1073"/>
      <c r="R47" s="1073"/>
      <c r="S47" s="1073"/>
      <c r="T47" s="1073"/>
      <c r="U47" s="1073"/>
      <c r="V47" s="1073"/>
      <c r="W47" s="1074"/>
    </row>
    <row r="48" spans="1:23">
      <c r="G48" s="500" t="s">
        <v>667</v>
      </c>
      <c r="K48" s="537"/>
      <c r="L48" s="537"/>
      <c r="M48" s="541"/>
      <c r="N48" s="541"/>
      <c r="O48" s="541"/>
      <c r="P48" s="541"/>
      <c r="Q48" s="541"/>
      <c r="R48" s="541"/>
      <c r="S48" s="541"/>
      <c r="T48" s="541"/>
      <c r="U48" s="541"/>
      <c r="V48" s="541"/>
      <c r="W48" s="632"/>
    </row>
    <row r="49" spans="1:23">
      <c r="G49" s="633"/>
      <c r="H49" s="633"/>
      <c r="I49" s="634"/>
      <c r="J49" s="633"/>
      <c r="K49" s="537"/>
      <c r="L49" s="537"/>
      <c r="M49" s="541"/>
      <c r="N49" s="541"/>
      <c r="O49" s="541"/>
      <c r="P49" s="541"/>
      <c r="Q49" s="541"/>
      <c r="R49" s="541"/>
      <c r="S49" s="541"/>
      <c r="T49" s="541"/>
      <c r="U49" s="541"/>
      <c r="V49" s="541"/>
      <c r="W49" s="632"/>
    </row>
    <row r="50" spans="1:23" ht="7.5" customHeight="1"/>
    <row r="51" spans="1:23" ht="13.5" customHeight="1"/>
    <row r="52" spans="1:23" ht="13.5" customHeight="1"/>
    <row r="53" spans="1:23" s="611" customFormat="1" ht="18" customHeight="1">
      <c r="A53" s="635" t="s">
        <v>964</v>
      </c>
      <c r="B53" s="500"/>
      <c r="C53" s="635" t="s">
        <v>622</v>
      </c>
      <c r="F53" s="636"/>
      <c r="G53" s="635" t="s">
        <v>958</v>
      </c>
      <c r="H53" s="500"/>
      <c r="I53" s="635" t="s">
        <v>969</v>
      </c>
      <c r="K53" s="636"/>
      <c r="L53" s="636"/>
      <c r="V53" s="637"/>
    </row>
    <row r="54" spans="1:23" s="611" customFormat="1" ht="18" customHeight="1">
      <c r="A54" s="635" t="s">
        <v>965</v>
      </c>
      <c r="B54" s="500"/>
      <c r="C54" s="635" t="s">
        <v>969</v>
      </c>
      <c r="F54" s="636"/>
      <c r="G54" s="635" t="s">
        <v>959</v>
      </c>
      <c r="H54" s="500"/>
      <c r="I54" s="635" t="s">
        <v>969</v>
      </c>
      <c r="K54" s="636"/>
      <c r="L54" s="636"/>
      <c r="V54" s="637"/>
    </row>
    <row r="55" spans="1:23" s="611" customFormat="1" ht="18" customHeight="1">
      <c r="A55" s="635" t="s">
        <v>966</v>
      </c>
      <c r="B55" s="500"/>
      <c r="C55" s="635" t="s">
        <v>969</v>
      </c>
      <c r="F55" s="636"/>
      <c r="G55" s="635" t="s">
        <v>960</v>
      </c>
      <c r="H55" s="500"/>
      <c r="I55" s="635" t="s">
        <v>622</v>
      </c>
      <c r="K55" s="636"/>
      <c r="L55" s="636"/>
      <c r="V55" s="637"/>
    </row>
    <row r="56" spans="1:23" s="611" customFormat="1" ht="18" customHeight="1">
      <c r="A56" s="635" t="s">
        <v>967</v>
      </c>
      <c r="B56" s="500"/>
      <c r="C56" s="635" t="s">
        <v>622</v>
      </c>
      <c r="F56" s="636"/>
      <c r="G56" s="635" t="s">
        <v>961</v>
      </c>
      <c r="H56" s="500"/>
      <c r="I56" s="635" t="s">
        <v>622</v>
      </c>
      <c r="K56" s="636"/>
      <c r="L56" s="636"/>
      <c r="V56" s="637"/>
    </row>
    <row r="57" spans="1:23" s="611" customFormat="1" ht="18" customHeight="1">
      <c r="A57" s="635" t="s">
        <v>968</v>
      </c>
      <c r="B57" s="500"/>
      <c r="C57" s="635" t="s">
        <v>622</v>
      </c>
      <c r="F57" s="636"/>
      <c r="G57" s="635" t="s">
        <v>963</v>
      </c>
      <c r="H57" s="500"/>
      <c r="I57" s="635" t="s">
        <v>622</v>
      </c>
      <c r="K57" s="636"/>
      <c r="L57" s="636"/>
      <c r="V57" s="637"/>
    </row>
    <row r="58" spans="1:23" ht="20">
      <c r="E58" s="820"/>
      <c r="F58" s="500"/>
      <c r="G58" s="635" t="s">
        <v>962</v>
      </c>
      <c r="I58" s="635" t="s">
        <v>622</v>
      </c>
      <c r="K58" s="500"/>
      <c r="M58" s="820"/>
      <c r="V58" s="501"/>
      <c r="W58" s="820"/>
    </row>
    <row r="59" spans="1:23" ht="17.5">
      <c r="A59" s="638"/>
      <c r="E59" s="820"/>
      <c r="G59" s="639"/>
      <c r="H59" s="639"/>
    </row>
    <row r="64" spans="1:23" ht="14">
      <c r="A64" s="640"/>
      <c r="C64" s="641"/>
      <c r="D64" s="641"/>
      <c r="E64" s="642"/>
    </row>
    <row r="65" spans="1:5" ht="14">
      <c r="A65" s="643"/>
      <c r="C65" s="641"/>
      <c r="D65" s="644"/>
      <c r="E65" s="642"/>
    </row>
    <row r="66" spans="1:5" ht="14">
      <c r="A66" s="643"/>
      <c r="B66" s="645"/>
      <c r="C66" s="641"/>
      <c r="D66" s="641"/>
      <c r="E66" s="642"/>
    </row>
    <row r="67" spans="1:5" ht="14">
      <c r="A67" s="643"/>
      <c r="B67" s="646" t="s">
        <v>354</v>
      </c>
      <c r="C67" s="641"/>
      <c r="D67" s="641"/>
      <c r="E67" s="642"/>
    </row>
    <row r="68" spans="1:5" ht="15.5">
      <c r="A68" s="643"/>
      <c r="B68" s="647" t="s">
        <v>249</v>
      </c>
      <c r="C68" s="641"/>
      <c r="D68" s="641"/>
      <c r="E68" s="642"/>
    </row>
    <row r="69" spans="1:5" ht="14">
      <c r="A69" s="643"/>
      <c r="B69" s="648" t="s">
        <v>250</v>
      </c>
      <c r="C69" s="641"/>
      <c r="D69" s="641"/>
      <c r="E69" s="642"/>
    </row>
    <row r="70" spans="1:5" ht="15.5">
      <c r="A70" s="649"/>
      <c r="B70" s="647" t="s">
        <v>251</v>
      </c>
      <c r="C70" s="641"/>
      <c r="D70" s="641"/>
      <c r="E70" s="642"/>
    </row>
    <row r="71" spans="1:5" ht="15.5">
      <c r="A71" s="643"/>
      <c r="B71" s="647" t="s">
        <v>252</v>
      </c>
      <c r="C71" s="641"/>
      <c r="D71" s="641"/>
      <c r="E71" s="642"/>
    </row>
    <row r="72" spans="1:5" ht="14">
      <c r="A72" s="649"/>
      <c r="B72" s="646" t="s">
        <v>253</v>
      </c>
      <c r="C72" s="641"/>
      <c r="D72" s="641"/>
      <c r="E72" s="642"/>
    </row>
    <row r="73" spans="1:5" ht="14">
      <c r="A73" s="649"/>
      <c r="B73" s="646" t="s">
        <v>357</v>
      </c>
      <c r="C73" s="641"/>
      <c r="D73" s="641"/>
      <c r="E73" s="642"/>
    </row>
    <row r="74" spans="1:5" ht="14">
      <c r="A74" s="643"/>
      <c r="B74" s="646" t="s">
        <v>358</v>
      </c>
      <c r="C74" s="641"/>
      <c r="D74" s="641"/>
      <c r="E74" s="642"/>
    </row>
    <row r="75" spans="1:5" ht="14">
      <c r="A75" s="643"/>
      <c r="B75" s="646" t="s">
        <v>288</v>
      </c>
      <c r="C75" s="641"/>
      <c r="D75" s="641"/>
      <c r="E75" s="642"/>
    </row>
    <row r="76" spans="1:5" ht="14">
      <c r="A76" s="643"/>
      <c r="B76" s="646" t="s">
        <v>292</v>
      </c>
      <c r="C76" s="641"/>
      <c r="D76" s="641"/>
      <c r="E76" s="642"/>
    </row>
    <row r="77" spans="1:5" ht="15.5">
      <c r="A77" s="643"/>
      <c r="B77" s="647" t="s">
        <v>423</v>
      </c>
      <c r="C77" s="641"/>
      <c r="D77" s="641"/>
      <c r="E77" s="642"/>
    </row>
    <row r="78" spans="1:5" ht="14">
      <c r="A78" s="643"/>
      <c r="B78" s="646" t="s">
        <v>424</v>
      </c>
      <c r="C78" s="641"/>
      <c r="D78" s="641"/>
      <c r="E78" s="642"/>
    </row>
    <row r="79" spans="1:5" ht="14">
      <c r="A79" s="643"/>
      <c r="B79" s="646" t="s">
        <v>279</v>
      </c>
      <c r="C79" s="641"/>
      <c r="D79" s="644"/>
      <c r="E79" s="642"/>
    </row>
    <row r="80" spans="1:5" ht="14">
      <c r="A80" s="643"/>
      <c r="B80" s="646" t="s">
        <v>281</v>
      </c>
      <c r="C80" s="641"/>
      <c r="D80" s="641"/>
      <c r="E80" s="642"/>
    </row>
    <row r="81" spans="1:5" ht="14">
      <c r="A81" s="643"/>
      <c r="B81" s="646" t="s">
        <v>287</v>
      </c>
      <c r="C81" s="641"/>
      <c r="D81" s="644"/>
      <c r="E81" s="642"/>
    </row>
    <row r="82" spans="1:5" ht="15.5">
      <c r="A82" s="643"/>
      <c r="B82" s="647" t="s">
        <v>420</v>
      </c>
      <c r="C82" s="641"/>
      <c r="D82" s="644"/>
      <c r="E82" s="642"/>
    </row>
    <row r="83" spans="1:5" ht="14">
      <c r="A83" s="650"/>
      <c r="B83" s="646" t="s">
        <v>421</v>
      </c>
      <c r="C83" s="579"/>
      <c r="D83" s="578"/>
      <c r="E83" s="575"/>
    </row>
    <row r="84" spans="1:5" ht="14">
      <c r="A84" s="572"/>
      <c r="B84" s="646" t="s">
        <v>422</v>
      </c>
      <c r="C84" s="579"/>
      <c r="D84" s="578"/>
      <c r="E84" s="651">
        <f>SUM(E63:E82)</f>
        <v>0</v>
      </c>
    </row>
    <row r="85" spans="1:5" ht="14">
      <c r="B85" s="646" t="s">
        <v>417</v>
      </c>
    </row>
    <row r="86" spans="1:5" ht="14">
      <c r="B86" s="646" t="s">
        <v>397</v>
      </c>
    </row>
  </sheetData>
  <mergeCells count="10">
    <mergeCell ref="M46:W46"/>
    <mergeCell ref="G47:H47"/>
    <mergeCell ref="I47:J47"/>
    <mergeCell ref="M47:W47"/>
    <mergeCell ref="O1:S1"/>
    <mergeCell ref="P2:W2"/>
    <mergeCell ref="M41:W41"/>
    <mergeCell ref="G42:H42"/>
    <mergeCell ref="G43:H43"/>
    <mergeCell ref="G44:H44"/>
  </mergeCells>
  <printOptions horizontalCentered="1"/>
  <pageMargins left="0.19685039370078741" right="0.19685039370078741" top="0" bottom="0.17" header="0.31496062992125984" footer="0.17"/>
  <pageSetup paperSize="9" scale="74" firstPageNumber="4294963191" fitToHeight="2" orientation="landscape" horizontalDpi="4294967295" verticalDpi="4294967295" r:id="rId1"/>
  <headerFooter alignWithMargins="0"/>
  <rowBreaks count="1" manualBreakCount="1">
    <brk id="47" max="22"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W80"/>
  <sheetViews>
    <sheetView topLeftCell="A28" zoomScale="70" zoomScaleNormal="70" zoomScaleSheetLayoutView="70" workbookViewId="0">
      <selection activeCell="G35" sqref="G35"/>
    </sheetView>
  </sheetViews>
  <sheetFormatPr defaultColWidth="9.1796875" defaultRowHeight="12.5"/>
  <cols>
    <col min="1" max="1" width="4.453125" style="822" customWidth="1"/>
    <col min="2" max="2" width="30.1796875" style="822" customWidth="1"/>
    <col min="3" max="3" width="6.453125" style="822" customWidth="1"/>
    <col min="4" max="4" width="13.453125" style="822" customWidth="1"/>
    <col min="5" max="5" width="10.453125" style="499" customWidth="1"/>
    <col min="6" max="6" width="13.08984375" style="822" customWidth="1"/>
    <col min="7" max="7" width="14.81640625" style="500" customWidth="1"/>
    <col min="8" max="8" width="17" style="500" customWidth="1"/>
    <col min="9" max="9" width="6.1796875" style="822" customWidth="1"/>
    <col min="10" max="10" width="14.1796875" style="822" customWidth="1"/>
    <col min="11" max="11" width="11.1796875" style="822" customWidth="1"/>
    <col min="12" max="13" width="15.1796875" style="500" customWidth="1"/>
    <col min="14" max="14" width="0.453125" style="822" hidden="1" customWidth="1"/>
    <col min="15" max="15" width="3.1796875" style="822" customWidth="1"/>
    <col min="16" max="16" width="2.54296875" style="822" customWidth="1"/>
    <col min="17" max="17" width="4.81640625" style="822" hidden="1" customWidth="1"/>
    <col min="18" max="18" width="2" style="822" customWidth="1"/>
    <col min="19" max="19" width="2.54296875" style="822" customWidth="1"/>
    <col min="20" max="20" width="5.81640625" style="822" hidden="1" customWidth="1"/>
    <col min="21" max="21" width="1" style="822" customWidth="1"/>
    <col min="22" max="22" width="9.1796875" style="822" hidden="1" customWidth="1"/>
    <col min="23" max="23" width="13.1796875" style="501" customWidth="1"/>
    <col min="24" max="24" width="1.81640625" style="822" customWidth="1"/>
    <col min="25" max="25" width="9.1796875" style="822" customWidth="1"/>
    <col min="26" max="16384" width="9.1796875" style="82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2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2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21" t="s">
        <v>557</v>
      </c>
      <c r="D8" s="523"/>
      <c r="E8" s="531"/>
      <c r="G8" s="532"/>
      <c r="H8" s="533"/>
      <c r="I8" s="821"/>
      <c r="K8" s="514"/>
      <c r="L8" s="532"/>
      <c r="M8" s="534"/>
      <c r="O8" s="514"/>
      <c r="U8" s="535"/>
      <c r="V8" s="535"/>
      <c r="W8" s="536"/>
    </row>
    <row r="9" spans="1:23">
      <c r="A9" s="821" t="s">
        <v>558</v>
      </c>
      <c r="D9" s="523"/>
      <c r="E9" s="531" t="s">
        <v>54</v>
      </c>
      <c r="G9" s="532" t="s">
        <v>55</v>
      </c>
      <c r="H9" s="533"/>
      <c r="I9" s="821" t="s">
        <v>56</v>
      </c>
      <c r="K9" s="523"/>
      <c r="L9" s="532" t="s">
        <v>57</v>
      </c>
      <c r="M9" s="537"/>
      <c r="O9" s="523"/>
      <c r="P9" s="822" t="s">
        <v>58</v>
      </c>
      <c r="W9" s="538"/>
    </row>
    <row r="10" spans="1:23" ht="13">
      <c r="A10" s="821" t="s">
        <v>559</v>
      </c>
      <c r="D10" s="539" t="s">
        <v>560</v>
      </c>
      <c r="E10" s="531" t="s">
        <v>59</v>
      </c>
      <c r="G10" s="532"/>
      <c r="H10" s="533"/>
      <c r="I10" s="540"/>
      <c r="J10" s="541"/>
      <c r="K10" s="542"/>
      <c r="L10" s="532"/>
      <c r="M10" s="537"/>
      <c r="O10" s="523"/>
      <c r="W10" s="538"/>
    </row>
    <row r="11" spans="1:23" ht="13">
      <c r="A11" s="821" t="s">
        <v>551</v>
      </c>
      <c r="D11" s="523"/>
      <c r="E11" s="515"/>
      <c r="F11" s="543"/>
      <c r="G11" s="532" t="s">
        <v>60</v>
      </c>
      <c r="H11" s="533"/>
      <c r="I11" s="821" t="s">
        <v>61</v>
      </c>
      <c r="K11" s="523"/>
      <c r="L11" s="532" t="s">
        <v>523</v>
      </c>
      <c r="M11" s="537"/>
      <c r="O11" s="523"/>
      <c r="P11" s="822" t="s">
        <v>63</v>
      </c>
      <c r="W11" s="538"/>
    </row>
    <row r="12" spans="1:23">
      <c r="A12" s="544" t="s">
        <v>64</v>
      </c>
      <c r="D12" s="523"/>
      <c r="E12" s="531" t="s">
        <v>65</v>
      </c>
      <c r="G12" s="532"/>
      <c r="H12" s="533"/>
      <c r="I12" s="82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972</v>
      </c>
      <c r="C17" s="583" t="str">
        <f>IF(E17="","",VLOOKUP(B17,Data!$B$5:$N$503,13,FALSE))</f>
        <v/>
      </c>
      <c r="D17" s="584" t="str">
        <f>IF(E17="","",VLOOKUP(B17,Data!$B$5:$L$503,2,FALSE))</f>
        <v/>
      </c>
      <c r="E17" s="585"/>
      <c r="F17" s="586"/>
      <c r="G17" s="587" t="str">
        <f>IF(E17="","",VLOOKUP(B17,Data!$B$5:$L$503,11,FALSE))</f>
        <v/>
      </c>
      <c r="H17" s="588" t="str">
        <f t="shared" ref="H17:H20"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228,Data!G228,(IF(B17=Data!B230,Data!G230,(IF(B17=Data!B232,Data!G232,(IF(B17=Data!#REF!,Data!#REF!,(IF(B17=Data!B237,Data!G237,(IF(B17=Data!#REF!,Data!#REF!,(IF(B17=Data!#REF!,Data!#REF!,(IF(B17=Data!#REF!,Data!#REF!,Data!#REF!)))))))))))))))&amp;IF(B17=Data!B304,Data!G304,(IF(B17=Data!#REF!,Data!#REF!,(IF(B17=Data!#REF!,Data!#REF!,(IF(B17=Data!#REF!,Data!#REF!,(IF(B17=Data!#REF!,Data!#REF!,(IF(B17=Data!#REF!,Data!G1044,(IF(B17=Data!#REF!,Data!#REF!,(IF(B17=Data!#REF!,Data!#REF!,Data!#REF!)))))))))))))))&amp;IF(B17=Data!#REF!,Data!#REF!,(IF(B17=Data!#REF!,Data!#REF!,(IF(B17=Data!#REF!,Data!#REF!,(IF(B17=Data!#REF!,Data!#REF!,(IF(B17=Data!#REF!,Data!#REF!,Data!#REF!)))))))))</f>
        <v>#REF!</v>
      </c>
      <c r="O17" s="592"/>
      <c r="P17" s="593"/>
      <c r="Q17" s="594" t="e">
        <f>IF(B17=Data!B228,Data!H228,(IF(B17=Data!B230,Data!H230,(IF(B17=Data!B232,Data!H232,(IF(B17=Data!#REF!,Data!#REF!,(IF(B17=Data!B237,Data!H237,(IF(B17=Data!#REF!,Data!#REF!,(IF(B17=Data!#REF!,Data!#REF!,(IF(B17=Data!#REF!,Data!#REF!,Data!#REF!)))))))))))))))&amp;IF(B17=Data!B304,Data!H304,(IF(B17=Data!#REF!,Data!#REF!,(IF(B17=Data!#REF!,Data!#REF!,(IF(B17=Data!#REF!,Data!#REF!,(IF(B17=Data!#REF!,Data!#REF!,(IF(B17=Data!#REF!,Data!H1044,(IF(B17=Data!#REF!,Data!#REF!,(IF(B17=Data!#REF!,Data!#REF!,Data!#REF!)))))))))))))))&amp;IF(B17=Data!#REF!,Data!#REF!,(IF(B17=Data!#REF!,Data!#REF!,(IF(B17=Data!#REF!,Data!#REF!,(IF(B17=Data!#REF!,Data!#REF!,(IF(B17=Data!#REF!,Data!#REF!,Data!#REF!)))))))))</f>
        <v>#REF!</v>
      </c>
      <c r="R17" s="593"/>
      <c r="S17" s="593"/>
      <c r="T17" s="594" t="e">
        <f>IF(B17=Data!B228,Data!I228,(IF(B17=Data!B230,Data!I230,(IF(B17=Data!B232,Data!I232,(IF(B17=Data!#REF!,Data!#REF!,(IF(B17=Data!B237,Data!I237,(IF(B17=Data!#REF!,Data!#REF!,(IF(B17=Data!#REF!,Data!#REF!,(IF(B17=Data!#REF!,Data!#REF!,Data!#REF!)))))))))))))))&amp;IF(B17=Data!B304,Data!I304,(IF(B17=Data!#REF!,Data!#REF!,(IF(B17=Data!#REF!,Data!#REF!,(IF(B17=Data!#REF!,Data!#REF!,(IF(B17=Data!#REF!,Data!#REF!,(IF(B17=Data!#REF!,Data!I1044,(IF(B17=Data!#REF!,Data!#REF!,(IF(B17=Data!#REF!,Data!#REF!,Data!#REF!)))))))))))))))&amp;IF(B17=Data!#REF!,Data!#REF!,(IF(B17=Data!#REF!,Data!#REF!,(IF(B17=Data!#REF!,Data!#REF!,(IF(B17=Data!#REF!,Data!#REF!,(IF(B17=Data!#REF!,Data!#REF!,Data!#REF!)))))))))</f>
        <v>#REF!</v>
      </c>
      <c r="U17" s="595"/>
      <c r="V17" s="594" t="e">
        <f>IF(B17=Data!B228,Data!J228,(IF(B17=Data!B230,Data!J230,(IF(B17=Data!B232,Data!J232,(IF(B17=Data!#REF!,Data!#REF!,(IF(B17=Data!B237,Data!J237,(IF(B17=Data!#REF!,Data!#REF!,(IF(B17=Data!#REF!,Data!#REF!,(IF(B17=Data!#REF!,Data!#REF!,Data!#REF!)))))))))))))))&amp;IF(B17=Data!B304,Data!J304,(IF(B17=Data!#REF!,Data!#REF!,(IF(B17=Data!#REF!,Data!#REF!,(IF(B17=Data!#REF!,Data!#REF!,(IF(B17=Data!#REF!,Data!#REF!,(IF(B17=Data!#REF!,Data!J1044,(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810</v>
      </c>
      <c r="C18" s="583" t="str">
        <f>IF(E18="","",VLOOKUP(B18,Data!$B$5:$N$503,13,FALSE))</f>
        <v>Ymh</v>
      </c>
      <c r="D18" s="584" t="str">
        <f>IF(E18="","",VLOOKUP(B18,Data!$B$5:$L$503,2,FALSE))</f>
        <v>VAK6650</v>
      </c>
      <c r="E18" s="585">
        <v>1</v>
      </c>
      <c r="F18" s="600" t="s">
        <v>544</v>
      </c>
      <c r="G18" s="587">
        <f>IF(E18="","",VLOOKUP(B18,Data!$B$5:$L$503,11,FALSE))</f>
        <v>2557.5</v>
      </c>
      <c r="H18" s="588">
        <f t="shared" si="0"/>
        <v>2557.5</v>
      </c>
      <c r="I18" s="589" t="str">
        <f>IF(E18="","",VLOOKUP(B18,Data!$B$5:$D$503,3,FALSE))</f>
        <v>C/T</v>
      </c>
      <c r="J18" s="589" t="str">
        <f>IF(E18="","",VLOOKUP(B18,Data!$B$5:$M$503,12,FALSE))</f>
        <v>Indonesia</v>
      </c>
      <c r="K18" s="590">
        <v>5114666</v>
      </c>
      <c r="L18" s="587">
        <f>IF(E18="","",VLOOKUP(B18,Data!$B$5:$E$503,4,FALSE)*E18)</f>
        <v>220</v>
      </c>
      <c r="M18" s="587">
        <f>IF(E18="","",VLOOKUP(B18,Data!$B$5:$F$503,5,FALSE)*E18)</f>
        <v>199</v>
      </c>
      <c r="N18" s="591" t="e">
        <f>IF(B18=Data!B232,Data!G232,(IF(B18=Data!B234,Data!G234,(IF(B18=Data!B236,Data!G236,(IF(B18=Data!#REF!,Data!#REF!,(IF(B18=Data!B241,Data!G241,(IF(B18=Data!#REF!,Data!#REF!,(IF(B18=Data!#REF!,Data!#REF!,(IF(B18=Data!#REF!,Data!#REF!,Data!#REF!)))))))))))))))&amp;IF(B18=Data!B308,Data!G308,(IF(B18=Data!#REF!,Data!#REF!,(IF(B18=Data!#REF!,Data!#REF!,(IF(B18=Data!#REF!,Data!#REF!,(IF(B18=Data!#REF!,Data!#REF!,(IF(B18=Data!#REF!,Data!G1048,(IF(B18=Data!#REF!,Data!#REF!,(IF(B18=Data!#REF!,Data!#REF!,Data!#REF!)))))))))))))))&amp;IF(B18=Data!#REF!,Data!#REF!,(IF(B18=Data!#REF!,Data!#REF!,(IF(B18=Data!#REF!,Data!#REF!,(IF(B18=Data!#REF!,Data!#REF!,(IF(B18=Data!#REF!,Data!#REF!,Data!#REF!)))))))))</f>
        <v>#REF!</v>
      </c>
      <c r="O18" s="592"/>
      <c r="P18" s="593"/>
      <c r="Q18" s="594" t="e">
        <f>IF(B18=Data!B232,Data!H232,(IF(B18=Data!B234,Data!H234,(IF(B18=Data!B236,Data!H236,(IF(B18=Data!#REF!,Data!#REF!,(IF(B18=Data!B241,Data!H241,(IF(B18=Data!#REF!,Data!#REF!,(IF(B18=Data!#REF!,Data!#REF!,(IF(B18=Data!#REF!,Data!#REF!,Data!#REF!)))))))))))))))&amp;IF(B18=Data!B308,Data!H308,(IF(B18=Data!#REF!,Data!#REF!,(IF(B18=Data!#REF!,Data!#REF!,(IF(B18=Data!#REF!,Data!#REF!,(IF(B18=Data!#REF!,Data!#REF!,(IF(B18=Data!#REF!,Data!H1048,(IF(B18=Data!#REF!,Data!#REF!,(IF(B18=Data!#REF!,Data!#REF!,Data!#REF!)))))))))))))))&amp;IF(B18=Data!#REF!,Data!#REF!,(IF(B18=Data!#REF!,Data!#REF!,(IF(B18=Data!#REF!,Data!#REF!,(IF(B18=Data!#REF!,Data!#REF!,(IF(B18=Data!#REF!,Data!#REF!,Data!#REF!)))))))))</f>
        <v>#REF!</v>
      </c>
      <c r="R18" s="593"/>
      <c r="S18" s="593"/>
      <c r="T18" s="594" t="e">
        <f>IF(B18=Data!B232,Data!I232,(IF(B18=Data!B234,Data!I234,(IF(B18=Data!B236,Data!I236,(IF(B18=Data!#REF!,Data!#REF!,(IF(B18=Data!B241,Data!I241,(IF(B18=Data!#REF!,Data!#REF!,(IF(B18=Data!#REF!,Data!#REF!,(IF(B18=Data!#REF!,Data!#REF!,Data!#REF!)))))))))))))))&amp;IF(B18=Data!B308,Data!I308,(IF(B18=Data!#REF!,Data!#REF!,(IF(B18=Data!#REF!,Data!#REF!,(IF(B18=Data!#REF!,Data!#REF!,(IF(B18=Data!#REF!,Data!#REF!,(IF(B18=Data!#REF!,Data!I1048,(IF(B18=Data!#REF!,Data!#REF!,(IF(B18=Data!#REF!,Data!#REF!,Data!#REF!)))))))))))))))&amp;IF(B18=Data!#REF!,Data!#REF!,(IF(B18=Data!#REF!,Data!#REF!,(IF(B18=Data!#REF!,Data!#REF!,(IF(B18=Data!#REF!,Data!#REF!,(IF(B18=Data!#REF!,Data!#REF!,Data!#REF!)))))))))</f>
        <v>#REF!</v>
      </c>
      <c r="U18" s="595"/>
      <c r="V18" s="594" t="e">
        <f>IF(B18=Data!B232,Data!J232,(IF(B18=Data!B234,Data!J234,(IF(B18=Data!B236,Data!J236,(IF(B18=Data!#REF!,Data!#REF!,(IF(B18=Data!B241,Data!J241,(IF(B18=Data!#REF!,Data!#REF!,(IF(B18=Data!#REF!,Data!#REF!,(IF(B18=Data!#REF!,Data!#REF!,Data!#REF!)))))))))))))))&amp;IF(B18=Data!B308,Data!J308,(IF(B18=Data!#REF!,Data!#REF!,(IF(B18=Data!#REF!,Data!#REF!,(IF(B18=Data!#REF!,Data!#REF!,(IF(B18=Data!#REF!,Data!#REF!,(IF(B18=Data!#REF!,Data!J1048,(IF(B18=Data!#REF!,Data!#REF!,(IF(B18=Data!#REF!,Data!#REF!,Data!#REF!)))))))))))))))&amp;IF(B18=Data!#REF!,Data!#REF!,(IF(B18=Data!#REF!,Data!#REF!,(IF(B18=Data!#REF!,Data!#REF!,(IF(B18=Data!#REF!,Data!#REF!,(IF(B18=Data!#REF!,Data!#REF!,Data!#REF!)))))))))</f>
        <v>#REF!</v>
      </c>
      <c r="W18" s="596">
        <f>IF(E18="","",VLOOKUP(B18,Data!$B$5:$J$503,9,FALSE)*E18)</f>
        <v>1.1850000000000001</v>
      </c>
    </row>
    <row r="19" spans="1:23" s="597" customFormat="1" ht="19.25" customHeight="1">
      <c r="A19" s="598">
        <v>2</v>
      </c>
      <c r="B19" s="599" t="s">
        <v>735</v>
      </c>
      <c r="C19" s="583" t="str">
        <f>IF(E19="","",VLOOKUP(B19,Data!$B$5:$N$503,13,FALSE))</f>
        <v>Ymh</v>
      </c>
      <c r="D19" s="584" t="str">
        <f>IF(E19="","",VLOOKUP(B19,Data!$B$5:$L$503,2,FALSE))</f>
        <v>VAD6680</v>
      </c>
      <c r="E19" s="585">
        <v>1</v>
      </c>
      <c r="F19" s="601"/>
      <c r="G19" s="587">
        <f>IF(E19="","",VLOOKUP(B19,Data!$B$5:$L$503,11,FALSE))</f>
        <v>3062.68</v>
      </c>
      <c r="H19" s="588">
        <f t="shared" si="0"/>
        <v>3062.68</v>
      </c>
      <c r="I19" s="589" t="str">
        <f>IF(E19="","",VLOOKUP(B19,Data!$B$5:$D$503,3,FALSE))</f>
        <v>C/T</v>
      </c>
      <c r="J19" s="589" t="str">
        <f>IF(E19="","",VLOOKUP(B19,Data!$B$5:$M$503,12,FALSE))</f>
        <v>Indonesia</v>
      </c>
      <c r="K19" s="590">
        <v>5114666</v>
      </c>
      <c r="L19" s="587">
        <f>IF(E19="","",VLOOKUP(B19,Data!$B$5:$E$503,4,FALSE)*E19)</f>
        <v>259</v>
      </c>
      <c r="M19" s="587">
        <f>IF(E19="","",VLOOKUP(B19,Data!$B$5:$F$503,5,FALSE)*E19)</f>
        <v>234</v>
      </c>
      <c r="N19" s="591" t="e">
        <f>IF(B19=Data!B226,Data!G226,(IF(B19=Data!B228,Data!G228,(IF(B19=Data!B230,Data!G230,(IF(B19=Data!#REF!,Data!#REF!,(IF(B19=Data!B235,Data!G235,(IF(B19=Data!#REF!,Data!#REF!,(IF(B19=Data!#REF!,Data!#REF!,(IF(B19=Data!#REF!,Data!#REF!,Data!#REF!)))))))))))))))&amp;IF(B19=Data!B302,Data!G302,(IF(B19=Data!#REF!,Data!#REF!,(IF(B19=Data!#REF!,Data!#REF!,(IF(B19=Data!#REF!,Data!#REF!,(IF(B19=Data!#REF!,Data!#REF!,(IF(B19=Data!#REF!,Data!G1042,(IF(B19=Data!#REF!,Data!#REF!,(IF(B19=Data!#REF!,Data!#REF!,Data!#REF!)))))))))))))))&amp;IF(B19=Data!#REF!,Data!#REF!,(IF(B19=Data!#REF!,Data!#REF!,(IF(B19=Data!#REF!,Data!#REF!,(IF(B19=Data!#REF!,Data!#REF!,(IF(B19=Data!#REF!,Data!#REF!,Data!#REF!)))))))))</f>
        <v>#REF!</v>
      </c>
      <c r="O19" s="592"/>
      <c r="P19" s="593"/>
      <c r="Q19" s="594" t="e">
        <f>IF(B19=Data!B226,Data!H226,(IF(B19=Data!B228,Data!H228,(IF(B19=Data!B230,Data!H230,(IF(B19=Data!#REF!,Data!#REF!,(IF(B19=Data!B235,Data!H235,(IF(B19=Data!#REF!,Data!#REF!,(IF(B19=Data!#REF!,Data!#REF!,(IF(B19=Data!#REF!,Data!#REF!,Data!#REF!)))))))))))))))&amp;IF(B19=Data!B302,Data!H302,(IF(B19=Data!#REF!,Data!#REF!,(IF(B19=Data!#REF!,Data!#REF!,(IF(B19=Data!#REF!,Data!#REF!,(IF(B19=Data!#REF!,Data!#REF!,(IF(B19=Data!#REF!,Data!H1042,(IF(B19=Data!#REF!,Data!#REF!,(IF(B19=Data!#REF!,Data!#REF!,Data!#REF!)))))))))))))))&amp;IF(B19=Data!#REF!,Data!#REF!,(IF(B19=Data!#REF!,Data!#REF!,(IF(B19=Data!#REF!,Data!#REF!,(IF(B19=Data!#REF!,Data!#REF!,(IF(B19=Data!#REF!,Data!#REF!,Data!#REF!)))))))))</f>
        <v>#REF!</v>
      </c>
      <c r="R19" s="593"/>
      <c r="S19" s="593"/>
      <c r="T19" s="594" t="e">
        <f>IF(B19=Data!B226,Data!I226,(IF(B19=Data!B228,Data!I228,(IF(B19=Data!B230,Data!I230,(IF(B19=Data!#REF!,Data!#REF!,(IF(B19=Data!B235,Data!I235,(IF(B19=Data!#REF!,Data!#REF!,(IF(B19=Data!#REF!,Data!#REF!,(IF(B19=Data!#REF!,Data!#REF!,Data!#REF!)))))))))))))))&amp;IF(B19=Data!B302,Data!I302,(IF(B19=Data!#REF!,Data!#REF!,(IF(B19=Data!#REF!,Data!#REF!,(IF(B19=Data!#REF!,Data!#REF!,(IF(B19=Data!#REF!,Data!#REF!,(IF(B19=Data!#REF!,Data!I1042,(IF(B19=Data!#REF!,Data!#REF!,(IF(B19=Data!#REF!,Data!#REF!,Data!#REF!)))))))))))))))&amp;IF(B19=Data!#REF!,Data!#REF!,(IF(B19=Data!#REF!,Data!#REF!,(IF(B19=Data!#REF!,Data!#REF!,(IF(B19=Data!#REF!,Data!#REF!,(IF(B19=Data!#REF!,Data!#REF!,Data!#REF!)))))))))</f>
        <v>#REF!</v>
      </c>
      <c r="U19" s="595"/>
      <c r="V19" s="594" t="e">
        <f>IF(B19=Data!B226,Data!J226,(IF(B19=Data!B228,Data!J228,(IF(B19=Data!B230,Data!J230,(IF(B19=Data!#REF!,Data!#REF!,(IF(B19=Data!B235,Data!J235,(IF(B19=Data!#REF!,Data!#REF!,(IF(B19=Data!#REF!,Data!#REF!,(IF(B19=Data!#REF!,Data!#REF!,Data!#REF!)))))))))))))))&amp;IF(B19=Data!B302,Data!J302,(IF(B19=Data!#REF!,Data!#REF!,(IF(B19=Data!#REF!,Data!#REF!,(IF(B19=Data!#REF!,Data!#REF!,(IF(B19=Data!#REF!,Data!#REF!,(IF(B19=Data!#REF!,Data!J1042,(IF(B19=Data!#REF!,Data!#REF!,(IF(B19=Data!#REF!,Data!#REF!,Data!#REF!)))))))))))))))&amp;IF(B19=Data!#REF!,Data!#REF!,(IF(B19=Data!#REF!,Data!#REF!,(IF(B19=Data!#REF!,Data!#REF!,(IF(B19=Data!#REF!,Data!#REF!,(IF(B19=Data!#REF!,Data!#REF!,Data!#REF!)))))))))</f>
        <v>#REF!</v>
      </c>
      <c r="W19" s="596">
        <f>IF(E19="","",VLOOKUP(B19,Data!$B$5:$J$503,9,FALSE)*E19)</f>
        <v>1.484</v>
      </c>
    </row>
    <row r="20" spans="1:23" s="597" customFormat="1" ht="19" customHeight="1">
      <c r="A20" s="581"/>
      <c r="B20" s="582" t="s">
        <v>980</v>
      </c>
      <c r="C20" s="583" t="str">
        <f>IF(E20="","",VLOOKUP(B20,Data!$B$5:$N$503,13,FALSE))</f>
        <v/>
      </c>
      <c r="D20" s="584" t="str">
        <f>IF(E20="","",VLOOKUP(B20,Data!$B$5:$L$503,2,FALSE))</f>
        <v/>
      </c>
      <c r="E20" s="823"/>
      <c r="F20" s="600" t="s">
        <v>545</v>
      </c>
      <c r="G20" s="587" t="str">
        <f>IF(E20="","",VLOOKUP(B20,Data!$B$5:$L$503,11,FALSE))</f>
        <v/>
      </c>
      <c r="H20" s="588" t="str">
        <f t="shared" si="0"/>
        <v>-</v>
      </c>
      <c r="I20" s="589" t="str">
        <f>IF(E20="","",VLOOKUP(B20,Data!$B$5:$D$503,3,FALSE))</f>
        <v/>
      </c>
      <c r="J20" s="589" t="str">
        <f>IF(E20="","",VLOOKUP(B20,Data!$B$5:$M$503,12,FALSE))</f>
        <v/>
      </c>
      <c r="K20" s="590"/>
      <c r="L20" s="587" t="str">
        <f>IF(E20="","",VLOOKUP(B20,Data!$B$5:$E$503,4,FALSE)*E20)</f>
        <v/>
      </c>
      <c r="M20" s="587" t="str">
        <f>IF(E20="","",VLOOKUP(B20,Data!$B$5:$F$503,5,FALSE)*E20)</f>
        <v/>
      </c>
      <c r="N20" s="591" t="e">
        <f>IF(B20=Data!B233,Data!G233,(IF(B20=Data!B235,Data!G235,(IF(B20=Data!B237,Data!G237,(IF(B20=Data!#REF!,Data!#REF!,(IF(B20=Data!B242,Data!G242,(IF(B20=Data!#REF!,Data!#REF!,(IF(B20=Data!#REF!,Data!#REF!,(IF(B20=Data!#REF!,Data!#REF!,Data!#REF!)))))))))))))))&amp;IF(B20=Data!B309,Data!G309,(IF(B20=Data!#REF!,Data!#REF!,(IF(B20=Data!#REF!,Data!#REF!,(IF(B20=Data!#REF!,Data!#REF!,(IF(B20=Data!#REF!,Data!#REF!,(IF(B20=Data!#REF!,Data!G1049,(IF(B20=Data!#REF!,Data!#REF!,(IF(B20=Data!#REF!,Data!#REF!,Data!#REF!)))))))))))))))&amp;IF(B20=Data!#REF!,Data!#REF!,(IF(B20=Data!#REF!,Data!#REF!,(IF(B20=Data!#REF!,Data!#REF!,(IF(B20=Data!#REF!,Data!#REF!,(IF(B20=Data!#REF!,Data!#REF!,Data!#REF!)))))))))</f>
        <v>#REF!</v>
      </c>
      <c r="O20" s="592"/>
      <c r="P20" s="593"/>
      <c r="Q20" s="594" t="e">
        <f>IF(B20=Data!B233,Data!H233,(IF(B20=Data!B235,Data!H235,(IF(B20=Data!B237,Data!H237,(IF(B20=Data!#REF!,Data!#REF!,(IF(B20=Data!B242,Data!H242,(IF(B20=Data!#REF!,Data!#REF!,(IF(B20=Data!#REF!,Data!#REF!,(IF(B20=Data!#REF!,Data!#REF!,Data!#REF!)))))))))))))))&amp;IF(B20=Data!B309,Data!H309,(IF(B20=Data!#REF!,Data!#REF!,(IF(B20=Data!#REF!,Data!#REF!,(IF(B20=Data!#REF!,Data!#REF!,(IF(B20=Data!#REF!,Data!#REF!,(IF(B20=Data!#REF!,Data!H1049,(IF(B20=Data!#REF!,Data!#REF!,(IF(B20=Data!#REF!,Data!#REF!,Data!#REF!)))))))))))))))&amp;IF(B20=Data!#REF!,Data!#REF!,(IF(B20=Data!#REF!,Data!#REF!,(IF(B20=Data!#REF!,Data!#REF!,(IF(B20=Data!#REF!,Data!#REF!,(IF(B20=Data!#REF!,Data!#REF!,Data!#REF!)))))))))</f>
        <v>#REF!</v>
      </c>
      <c r="R20" s="593"/>
      <c r="S20" s="593"/>
      <c r="T20" s="594" t="e">
        <f>IF(B20=Data!B233,Data!I233,(IF(B20=Data!B235,Data!I235,(IF(B20=Data!B237,Data!I237,(IF(B20=Data!#REF!,Data!#REF!,(IF(B20=Data!B242,Data!I242,(IF(B20=Data!#REF!,Data!#REF!,(IF(B20=Data!#REF!,Data!#REF!,(IF(B20=Data!#REF!,Data!#REF!,Data!#REF!)))))))))))))))&amp;IF(B20=Data!B309,Data!I309,(IF(B20=Data!#REF!,Data!#REF!,(IF(B20=Data!#REF!,Data!#REF!,(IF(B20=Data!#REF!,Data!#REF!,(IF(B20=Data!#REF!,Data!#REF!,(IF(B20=Data!#REF!,Data!I1049,(IF(B20=Data!#REF!,Data!#REF!,(IF(B20=Data!#REF!,Data!#REF!,Data!#REF!)))))))))))))))&amp;IF(B20=Data!#REF!,Data!#REF!,(IF(B20=Data!#REF!,Data!#REF!,(IF(B20=Data!#REF!,Data!#REF!,(IF(B20=Data!#REF!,Data!#REF!,(IF(B20=Data!#REF!,Data!#REF!,Data!#REF!)))))))))</f>
        <v>#REF!</v>
      </c>
      <c r="U20" s="595"/>
      <c r="V20" s="594" t="e">
        <f>IF(B20=Data!B233,Data!J233,(IF(B20=Data!B235,Data!J235,(IF(B20=Data!B237,Data!J237,(IF(B20=Data!#REF!,Data!#REF!,(IF(B20=Data!B242,Data!J242,(IF(B20=Data!#REF!,Data!#REF!,(IF(B20=Data!#REF!,Data!#REF!,(IF(B20=Data!#REF!,Data!#REF!,Data!#REF!)))))))))))))))&amp;IF(B20=Data!B309,Data!J309,(IF(B20=Data!#REF!,Data!#REF!,(IF(B20=Data!#REF!,Data!#REF!,(IF(B20=Data!#REF!,Data!#REF!,(IF(B20=Data!#REF!,Data!#REF!,(IF(B20=Data!#REF!,Data!J1049,(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598">
        <v>3</v>
      </c>
      <c r="B21" s="599" t="s">
        <v>368</v>
      </c>
      <c r="C21" s="583" t="str">
        <f>IF(E21="","",VLOOKUP(B21,Data!$B$5:$N$503,13,FALSE))</f>
        <v>Ymh</v>
      </c>
      <c r="D21" s="584" t="str">
        <f>IF(E21="","",VLOOKUP(B21,Data!$B$5:$L$503,2,FALSE))</f>
        <v>WQ78230</v>
      </c>
      <c r="E21" s="823">
        <v>4</v>
      </c>
      <c r="F21" s="601"/>
      <c r="G21" s="587">
        <f>IF(E21="","",VLOOKUP(B21,Data!$B$5:$L$503,11,FALSE))</f>
        <v>4233.07</v>
      </c>
      <c r="H21" s="588">
        <f t="shared" ref="H21:H29" si="1">IF(E21&gt;0,E21*G21,"-")</f>
        <v>16932.28</v>
      </c>
      <c r="I21" s="589" t="str">
        <f>IF(E21="","",VLOOKUP(B21,Data!$B$5:$D$503,3,FALSE))</f>
        <v>C/T</v>
      </c>
      <c r="J21" s="589" t="str">
        <f>IF(E21="","",VLOOKUP(B21,Data!$B$5:$M$503,12,FALSE))</f>
        <v>Indonesia</v>
      </c>
      <c r="K21" s="590">
        <v>5117382</v>
      </c>
      <c r="L21" s="587">
        <f>IF(E21="","",VLOOKUP(B21,Data!$B$5:$E$503,4,FALSE)*E21)</f>
        <v>1188</v>
      </c>
      <c r="M21" s="587">
        <f>IF(E21="","",VLOOKUP(B21,Data!$B$5:$F$503,5,FALSE)*E21)</f>
        <v>1048</v>
      </c>
      <c r="N21" s="591" t="e">
        <f>IF(B21=Data!B171,Data!G171,(IF(B21=Data!B173,Data!G173,(IF(B21=Data!B175,Data!G175,(IF(B21=Data!#REF!,Data!#REF!,(IF(B21=Data!B180,Data!G180,(IF(B21=Data!#REF!,Data!#REF!,(IF(B21=Data!#REF!,Data!#REF!,(IF(B21=Data!#REF!,Data!#REF!,Data!#REF!)))))))))))))))&amp;IF(B21=Data!B247,Data!G247,(IF(B21=Data!#REF!,Data!#REF!,(IF(B21=Data!#REF!,Data!#REF!,(IF(B21=Data!#REF!,Data!#REF!,(IF(B21=Data!#REF!,Data!#REF!,(IF(B21=Data!#REF!,Data!G987,(IF(B21=Data!#REF!,Data!#REF!,(IF(B21=Data!#REF!,Data!#REF!,Data!#REF!)))))))))))))))&amp;IF(B21=Data!#REF!,Data!#REF!,(IF(B21=Data!#REF!,Data!#REF!,(IF(B21=Data!#REF!,Data!#REF!,(IF(B21=Data!#REF!,Data!#REF!,(IF(B21=Data!#REF!,Data!#REF!,Data!#REF!)))))))))</f>
        <v>#REF!</v>
      </c>
      <c r="O21" s="592"/>
      <c r="P21" s="593"/>
      <c r="Q21" s="594" t="e">
        <f>IF(B21=Data!B171,Data!H171,(IF(B21=Data!B173,Data!H173,(IF(B21=Data!B175,Data!H175,(IF(B21=Data!#REF!,Data!#REF!,(IF(B21=Data!B180,Data!H180,(IF(B21=Data!#REF!,Data!#REF!,(IF(B21=Data!#REF!,Data!#REF!,(IF(B21=Data!#REF!,Data!#REF!,Data!#REF!)))))))))))))))&amp;IF(B21=Data!B247,Data!H247,(IF(B21=Data!#REF!,Data!#REF!,(IF(B21=Data!#REF!,Data!#REF!,(IF(B21=Data!#REF!,Data!#REF!,(IF(B21=Data!#REF!,Data!#REF!,(IF(B21=Data!#REF!,Data!H987,(IF(B21=Data!#REF!,Data!#REF!,(IF(B21=Data!#REF!,Data!#REF!,Data!#REF!)))))))))))))))&amp;IF(B21=Data!#REF!,Data!#REF!,(IF(B21=Data!#REF!,Data!#REF!,(IF(B21=Data!#REF!,Data!#REF!,(IF(B21=Data!#REF!,Data!#REF!,(IF(B21=Data!#REF!,Data!#REF!,Data!#REF!)))))))))</f>
        <v>#REF!</v>
      </c>
      <c r="R21" s="593"/>
      <c r="S21" s="593"/>
      <c r="T21" s="594" t="e">
        <f>IF(B21=Data!B171,Data!I171,(IF(B21=Data!B173,Data!I173,(IF(B21=Data!B175,Data!I175,(IF(B21=Data!#REF!,Data!#REF!,(IF(B21=Data!B180,Data!I180,(IF(B21=Data!#REF!,Data!#REF!,(IF(B21=Data!#REF!,Data!#REF!,(IF(B21=Data!#REF!,Data!#REF!,Data!#REF!)))))))))))))))&amp;IF(B21=Data!B247,Data!I247,(IF(B21=Data!#REF!,Data!#REF!,(IF(B21=Data!#REF!,Data!#REF!,(IF(B21=Data!#REF!,Data!#REF!,(IF(B21=Data!#REF!,Data!#REF!,(IF(B21=Data!#REF!,Data!I987,(IF(B21=Data!#REF!,Data!#REF!,(IF(B21=Data!#REF!,Data!#REF!,Data!#REF!)))))))))))))))&amp;IF(B21=Data!#REF!,Data!#REF!,(IF(B21=Data!#REF!,Data!#REF!,(IF(B21=Data!#REF!,Data!#REF!,(IF(B21=Data!#REF!,Data!#REF!,(IF(B21=Data!#REF!,Data!#REF!,Data!#REF!)))))))))</f>
        <v>#REF!</v>
      </c>
      <c r="U21" s="595"/>
      <c r="V21" s="594" t="e">
        <f>IF(B21=Data!B171,Data!J171,(IF(B21=Data!B173,Data!J173,(IF(B21=Data!B175,Data!J175,(IF(B21=Data!#REF!,Data!#REF!,(IF(B21=Data!B180,Data!J180,(IF(B21=Data!#REF!,Data!#REF!,(IF(B21=Data!#REF!,Data!#REF!,(IF(B21=Data!#REF!,Data!#REF!,Data!#REF!)))))))))))))))&amp;IF(B21=Data!B247,Data!J247,(IF(B21=Data!#REF!,Data!#REF!,(IF(B21=Data!#REF!,Data!#REF!,(IF(B21=Data!#REF!,Data!#REF!,(IF(B21=Data!#REF!,Data!#REF!,(IF(B21=Data!#REF!,Data!J987,(IF(B21=Data!#REF!,Data!#REF!,(IF(B21=Data!#REF!,Data!#REF!,Data!#REF!)))))))))))))))&amp;IF(B21=Data!#REF!,Data!#REF!,(IF(B21=Data!#REF!,Data!#REF!,(IF(B21=Data!#REF!,Data!#REF!,(IF(B21=Data!#REF!,Data!#REF!,(IF(B21=Data!#REF!,Data!#REF!,Data!#REF!)))))))))</f>
        <v>#REF!</v>
      </c>
      <c r="W21" s="596">
        <f>IF(E21="","",VLOOKUP(B21,Data!$B$5:$J$503,9,FALSE)*E21)</f>
        <v>6.1360000000000001</v>
      </c>
    </row>
    <row r="22" spans="1:23" s="597" customFormat="1" ht="19.25" customHeight="1">
      <c r="A22" s="598">
        <v>4</v>
      </c>
      <c r="B22" s="599" t="s">
        <v>537</v>
      </c>
      <c r="C22" s="583" t="str">
        <f>IF(E22="","",VLOOKUP(B22,Data!$B$5:$N$503,13,FALSE))</f>
        <v>Ymh</v>
      </c>
      <c r="D22" s="584" t="str">
        <f>IF(E22="","",VLOOKUP(B22,Data!$B$5:$L$503,2,FALSE))</f>
        <v>ZJ54440</v>
      </c>
      <c r="E22" s="823">
        <v>1</v>
      </c>
      <c r="F22" s="601" t="s">
        <v>569</v>
      </c>
      <c r="G22" s="587">
        <f>IF(E22="","",VLOOKUP(B22,Data!$B$5:$L$503,11,FALSE))</f>
        <v>4603.6099999999997</v>
      </c>
      <c r="H22" s="588">
        <f t="shared" si="1"/>
        <v>4603.6099999999997</v>
      </c>
      <c r="I22" s="589" t="str">
        <f>IF(E22="","",VLOOKUP(B22,Data!$B$5:$D$503,3,FALSE))</f>
        <v>C/T</v>
      </c>
      <c r="J22" s="589" t="str">
        <f>IF(E22="","",VLOOKUP(B22,Data!$B$5:$M$503,12,FALSE))</f>
        <v>Indonesia</v>
      </c>
      <c r="K22" s="590">
        <v>5117382</v>
      </c>
      <c r="L22" s="587">
        <f>IF(E22="","",VLOOKUP(B22,Data!$B$5:$E$503,4,FALSE)*E22)</f>
        <v>305</v>
      </c>
      <c r="M22" s="587">
        <f>IF(E22="","",VLOOKUP(B22,Data!$B$5:$F$503,5,FALSE)*E22)</f>
        <v>269</v>
      </c>
      <c r="N22" s="591" t="e">
        <f>IF(B22=Data!B164,Data!G164,(IF(B22=Data!B166,Data!G166,(IF(B22=Data!B168,Data!G168,(IF(B22=Data!#REF!,Data!#REF!,(IF(B22=Data!B173,Data!G173,(IF(B22=Data!#REF!,Data!#REF!,(IF(B22=Data!#REF!,Data!#REF!,(IF(B22=Data!#REF!,Data!#REF!,Data!#REF!)))))))))))))))&amp;IF(B22=Data!B240,Data!G240,(IF(B22=Data!#REF!,Data!#REF!,(IF(B22=Data!#REF!,Data!#REF!,(IF(B22=Data!#REF!,Data!#REF!,(IF(B22=Data!#REF!,Data!#REF!,(IF(B22=Data!#REF!,Data!G980,(IF(B22=Data!#REF!,Data!#REF!,(IF(B22=Data!#REF!,Data!#REF!,Data!#REF!)))))))))))))))&amp;IF(B22=Data!#REF!,Data!#REF!,(IF(B22=Data!#REF!,Data!#REF!,(IF(B22=Data!#REF!,Data!#REF!,(IF(B22=Data!#REF!,Data!#REF!,(IF(B22=Data!#REF!,Data!#REF!,Data!#REF!)))))))))</f>
        <v>#REF!</v>
      </c>
      <c r="O22" s="592"/>
      <c r="P22" s="593"/>
      <c r="Q22" s="594" t="e">
        <f>IF(B22=Data!B164,Data!H164,(IF(B22=Data!B166,Data!H166,(IF(B22=Data!B168,Data!H168,(IF(B22=Data!#REF!,Data!#REF!,(IF(B22=Data!B173,Data!H173,(IF(B22=Data!#REF!,Data!#REF!,(IF(B22=Data!#REF!,Data!#REF!,(IF(B22=Data!#REF!,Data!#REF!,Data!#REF!)))))))))))))))&amp;IF(B22=Data!B240,Data!H240,(IF(B22=Data!#REF!,Data!#REF!,(IF(B22=Data!#REF!,Data!#REF!,(IF(B22=Data!#REF!,Data!#REF!,(IF(B22=Data!#REF!,Data!#REF!,(IF(B22=Data!#REF!,Data!H980,(IF(B22=Data!#REF!,Data!#REF!,(IF(B22=Data!#REF!,Data!#REF!,Data!#REF!)))))))))))))))&amp;IF(B22=Data!#REF!,Data!#REF!,(IF(B22=Data!#REF!,Data!#REF!,(IF(B22=Data!#REF!,Data!#REF!,(IF(B22=Data!#REF!,Data!#REF!,(IF(B22=Data!#REF!,Data!#REF!,Data!#REF!)))))))))</f>
        <v>#REF!</v>
      </c>
      <c r="R22" s="593"/>
      <c r="S22" s="593"/>
      <c r="T22" s="594" t="e">
        <f>IF(B22=Data!B164,Data!I164,(IF(B22=Data!B166,Data!I166,(IF(B22=Data!B168,Data!I168,(IF(B22=Data!#REF!,Data!#REF!,(IF(B22=Data!B173,Data!I173,(IF(B22=Data!#REF!,Data!#REF!,(IF(B22=Data!#REF!,Data!#REF!,(IF(B22=Data!#REF!,Data!#REF!,Data!#REF!)))))))))))))))&amp;IF(B22=Data!B240,Data!I240,(IF(B22=Data!#REF!,Data!#REF!,(IF(B22=Data!#REF!,Data!#REF!,(IF(B22=Data!#REF!,Data!#REF!,(IF(B22=Data!#REF!,Data!#REF!,(IF(B22=Data!#REF!,Data!I980,(IF(B22=Data!#REF!,Data!#REF!,(IF(B22=Data!#REF!,Data!#REF!,Data!#REF!)))))))))))))))&amp;IF(B22=Data!#REF!,Data!#REF!,(IF(B22=Data!#REF!,Data!#REF!,(IF(B22=Data!#REF!,Data!#REF!,(IF(B22=Data!#REF!,Data!#REF!,(IF(B22=Data!#REF!,Data!#REF!,Data!#REF!)))))))))</f>
        <v>#REF!</v>
      </c>
      <c r="U22" s="595"/>
      <c r="V22" s="594" t="e">
        <f>IF(B22=Data!B164,Data!J164,(IF(B22=Data!B166,Data!J166,(IF(B22=Data!B168,Data!J168,(IF(B22=Data!#REF!,Data!#REF!,(IF(B22=Data!B173,Data!J173,(IF(B22=Data!#REF!,Data!#REF!,(IF(B22=Data!#REF!,Data!#REF!,(IF(B22=Data!#REF!,Data!#REF!,Data!#REF!)))))))))))))))&amp;IF(B22=Data!B240,Data!J240,(IF(B22=Data!#REF!,Data!#REF!,(IF(B22=Data!#REF!,Data!#REF!,(IF(B22=Data!#REF!,Data!#REF!,(IF(B22=Data!#REF!,Data!#REF!,(IF(B22=Data!#REF!,Data!J980,(IF(B22=Data!#REF!,Data!#REF!,(IF(B22=Data!#REF!,Data!#REF!,Data!#REF!)))))))))))))))&amp;IF(B22=Data!#REF!,Data!#REF!,(IF(B22=Data!#REF!,Data!#REF!,(IF(B22=Data!#REF!,Data!#REF!,(IF(B22=Data!#REF!,Data!#REF!,(IF(B22=Data!#REF!,Data!#REF!,Data!#REF!)))))))))</f>
        <v>#REF!</v>
      </c>
      <c r="W22" s="596">
        <f>IF(E22="","",VLOOKUP(B22,Data!$B$5:$J$503,9,FALSE)*E22)</f>
        <v>1.534</v>
      </c>
    </row>
    <row r="23" spans="1:23" s="597" customFormat="1" ht="19.25" customHeight="1">
      <c r="A23" s="598">
        <v>5</v>
      </c>
      <c r="B23" s="599" t="s">
        <v>718</v>
      </c>
      <c r="C23" s="583" t="str">
        <f>IF(E23="","",VLOOKUP(B23,Data!$B$5:$N$503,13,FALSE))</f>
        <v>Ymh</v>
      </c>
      <c r="D23" s="584" t="str">
        <f>IF(E23="","",VLOOKUP(B23,Data!$B$5:$L$503,2,FALSE))</f>
        <v>VAC9580</v>
      </c>
      <c r="E23" s="823">
        <v>4</v>
      </c>
      <c r="F23" s="586"/>
      <c r="G23" s="587">
        <f>IF(E23="","",VLOOKUP(B23,Data!$B$5:$L$503,11,FALSE))</f>
        <v>5024.08</v>
      </c>
      <c r="H23" s="588">
        <f t="shared" si="1"/>
        <v>20096.32</v>
      </c>
      <c r="I23" s="589" t="str">
        <f>IF(E23="","",VLOOKUP(B23,Data!$B$5:$D$503,3,FALSE))</f>
        <v>C/T</v>
      </c>
      <c r="J23" s="589" t="str">
        <f>IF(E23="","",VLOOKUP(B23,Data!$B$5:$M$503,12,FALSE))</f>
        <v>Indonesia</v>
      </c>
      <c r="K23" s="590">
        <v>5117382</v>
      </c>
      <c r="L23" s="587">
        <f>IF(E23="","",VLOOKUP(B23,Data!$B$5:$E$503,4,FALSE)*E23)</f>
        <v>1208</v>
      </c>
      <c r="M23" s="587">
        <f>IF(E23="","",VLOOKUP(B23,Data!$B$5:$F$503,5,FALSE)*E23)</f>
        <v>1068</v>
      </c>
      <c r="N23" s="591" t="e">
        <f>IF(B23=Data!B165,Data!G165,(IF(B23=Data!B167,Data!G167,(IF(B23=Data!B169,Data!G169,(IF(B23=Data!#REF!,Data!#REF!,(IF(B23=Data!B174,Data!G174,(IF(B23=Data!#REF!,Data!#REF!,(IF(B23=Data!#REF!,Data!#REF!,(IF(B23=Data!#REF!,Data!#REF!,Data!#REF!)))))))))))))))&amp;IF(B23=Data!B241,Data!G241,(IF(B23=Data!#REF!,Data!#REF!,(IF(B23=Data!#REF!,Data!#REF!,(IF(B23=Data!#REF!,Data!#REF!,(IF(B23=Data!#REF!,Data!#REF!,(IF(B23=Data!#REF!,Data!G981,(IF(B23=Data!#REF!,Data!#REF!,(IF(B23=Data!#REF!,Data!#REF!,Data!#REF!)))))))))))))))&amp;IF(B23=Data!#REF!,Data!#REF!,(IF(B23=Data!#REF!,Data!#REF!,(IF(B23=Data!#REF!,Data!#REF!,(IF(B23=Data!#REF!,Data!#REF!,(IF(B23=Data!#REF!,Data!#REF!,Data!#REF!)))))))))</f>
        <v>#REF!</v>
      </c>
      <c r="O23" s="592"/>
      <c r="P23" s="593"/>
      <c r="Q23" s="594" t="e">
        <f>IF(B23=Data!B165,Data!H165,(IF(B23=Data!B167,Data!H167,(IF(B23=Data!B169,Data!H169,(IF(B23=Data!#REF!,Data!#REF!,(IF(B23=Data!B174,Data!H174,(IF(B23=Data!#REF!,Data!#REF!,(IF(B23=Data!#REF!,Data!#REF!,(IF(B23=Data!#REF!,Data!#REF!,Data!#REF!)))))))))))))))&amp;IF(B23=Data!B241,Data!H241,(IF(B23=Data!#REF!,Data!#REF!,(IF(B23=Data!#REF!,Data!#REF!,(IF(B23=Data!#REF!,Data!#REF!,(IF(B23=Data!#REF!,Data!#REF!,(IF(B23=Data!#REF!,Data!H981,(IF(B23=Data!#REF!,Data!#REF!,(IF(B23=Data!#REF!,Data!#REF!,Data!#REF!)))))))))))))))&amp;IF(B23=Data!#REF!,Data!#REF!,(IF(B23=Data!#REF!,Data!#REF!,(IF(B23=Data!#REF!,Data!#REF!,(IF(B23=Data!#REF!,Data!#REF!,(IF(B23=Data!#REF!,Data!#REF!,Data!#REF!)))))))))</f>
        <v>#REF!</v>
      </c>
      <c r="R23" s="593"/>
      <c r="S23" s="593"/>
      <c r="T23" s="594" t="e">
        <f>IF(B23=Data!B165,Data!I165,(IF(B23=Data!B167,Data!I167,(IF(B23=Data!B169,Data!I169,(IF(B23=Data!#REF!,Data!#REF!,(IF(B23=Data!B174,Data!I174,(IF(B23=Data!#REF!,Data!#REF!,(IF(B23=Data!#REF!,Data!#REF!,(IF(B23=Data!#REF!,Data!#REF!,Data!#REF!)))))))))))))))&amp;IF(B23=Data!B241,Data!I241,(IF(B23=Data!#REF!,Data!#REF!,(IF(B23=Data!#REF!,Data!#REF!,(IF(B23=Data!#REF!,Data!#REF!,(IF(B23=Data!#REF!,Data!#REF!,(IF(B23=Data!#REF!,Data!I981,(IF(B23=Data!#REF!,Data!#REF!,(IF(B23=Data!#REF!,Data!#REF!,Data!#REF!)))))))))))))))&amp;IF(B23=Data!#REF!,Data!#REF!,(IF(B23=Data!#REF!,Data!#REF!,(IF(B23=Data!#REF!,Data!#REF!,(IF(B23=Data!#REF!,Data!#REF!,(IF(B23=Data!#REF!,Data!#REF!,Data!#REF!)))))))))</f>
        <v>#REF!</v>
      </c>
      <c r="U23" s="595"/>
      <c r="V23" s="594" t="e">
        <f>IF(B23=Data!B165,Data!J165,(IF(B23=Data!B167,Data!J167,(IF(B23=Data!B169,Data!J169,(IF(B23=Data!#REF!,Data!#REF!,(IF(B23=Data!B174,Data!J174,(IF(B23=Data!#REF!,Data!#REF!,(IF(B23=Data!#REF!,Data!#REF!,(IF(B23=Data!#REF!,Data!#REF!,Data!#REF!)))))))))))))))&amp;IF(B23=Data!B241,Data!J241,(IF(B23=Data!#REF!,Data!#REF!,(IF(B23=Data!#REF!,Data!#REF!,(IF(B23=Data!#REF!,Data!#REF!,(IF(B23=Data!#REF!,Data!#REF!,(IF(B23=Data!#REF!,Data!J981,(IF(B23=Data!#REF!,Data!#REF!,(IF(B23=Data!#REF!,Data!#REF!,Data!#REF!)))))))))))))))&amp;IF(B23=Data!#REF!,Data!#REF!,(IF(B23=Data!#REF!,Data!#REF!,(IF(B23=Data!#REF!,Data!#REF!,(IF(B23=Data!#REF!,Data!#REF!,(IF(B23=Data!#REF!,Data!#REF!,Data!#REF!)))))))))</f>
        <v>#REF!</v>
      </c>
      <c r="W23" s="596">
        <f>IF(E23="","",VLOOKUP(B23,Data!$B$5:$J$503,9,FALSE)*E23)</f>
        <v>6.1360000000000001</v>
      </c>
    </row>
    <row r="24" spans="1:23" s="597" customFormat="1" ht="19.25" customHeight="1">
      <c r="A24" s="598">
        <v>6</v>
      </c>
      <c r="B24" s="599" t="s">
        <v>742</v>
      </c>
      <c r="C24" s="583" t="str">
        <f>IF(E24="","",VLOOKUP(B24,Data!$B$5:$N$503,13,FALSE))</f>
        <v>Ymh</v>
      </c>
      <c r="D24" s="584" t="str">
        <f>IF(E24="","",VLOOKUP(B24,Data!$B$5:$L$503,2,FALSE))</f>
        <v>VAD6820</v>
      </c>
      <c r="E24" s="823">
        <v>1</v>
      </c>
      <c r="F24" s="586"/>
      <c r="G24" s="587">
        <f>IF(E24="","",VLOOKUP(B24,Data!$B$5:$L$503,11,FALSE))</f>
        <v>5394.15</v>
      </c>
      <c r="H24" s="588">
        <f t="shared" si="1"/>
        <v>5394.15</v>
      </c>
      <c r="I24" s="589" t="str">
        <f>IF(E24="","",VLOOKUP(B24,Data!$B$5:$D$503,3,FALSE))</f>
        <v>C/T</v>
      </c>
      <c r="J24" s="589" t="str">
        <f>IF(E24="","",VLOOKUP(B24,Data!$B$5:$M$503,12,FALSE))</f>
        <v>Indonesia</v>
      </c>
      <c r="K24" s="590">
        <v>5117382</v>
      </c>
      <c r="L24" s="587">
        <f>IF(E24="","",VLOOKUP(B24,Data!$B$5:$E$503,4,FALSE)*E24)</f>
        <v>302</v>
      </c>
      <c r="M24" s="587">
        <f>IF(E24="","",VLOOKUP(B24,Data!$B$5:$F$503,5,FALSE)*E24)</f>
        <v>267</v>
      </c>
      <c r="N24" s="591" t="e">
        <f>IF(B24=Data!B166,Data!G166,(IF(B24=Data!B168,Data!G168,(IF(B24=Data!B170,Data!G170,(IF(B24=Data!#REF!,Data!#REF!,(IF(B24=Data!B175,Data!G175,(IF(B24=Data!#REF!,Data!#REF!,(IF(B24=Data!#REF!,Data!#REF!,(IF(B24=Data!#REF!,Data!#REF!,Data!#REF!)))))))))))))))&amp;IF(B24=Data!B242,Data!G242,(IF(B24=Data!#REF!,Data!#REF!,(IF(B24=Data!#REF!,Data!#REF!,(IF(B24=Data!#REF!,Data!#REF!,(IF(B24=Data!#REF!,Data!#REF!,(IF(B24=Data!#REF!,Data!G982,(IF(B24=Data!#REF!,Data!#REF!,(IF(B24=Data!#REF!,Data!#REF!,Data!#REF!)))))))))))))))&amp;IF(B24=Data!#REF!,Data!#REF!,(IF(B24=Data!#REF!,Data!#REF!,(IF(B24=Data!#REF!,Data!#REF!,(IF(B24=Data!#REF!,Data!#REF!,(IF(B24=Data!#REF!,Data!#REF!,Data!#REF!)))))))))</f>
        <v>#REF!</v>
      </c>
      <c r="O24" s="592"/>
      <c r="P24" s="593"/>
      <c r="Q24" s="594" t="e">
        <f>IF(B24=Data!B166,Data!H166,(IF(B24=Data!B168,Data!H168,(IF(B24=Data!B170,Data!H170,(IF(B24=Data!#REF!,Data!#REF!,(IF(B24=Data!B175,Data!H175,(IF(B24=Data!#REF!,Data!#REF!,(IF(B24=Data!#REF!,Data!#REF!,(IF(B24=Data!#REF!,Data!#REF!,Data!#REF!)))))))))))))))&amp;IF(B24=Data!B242,Data!H242,(IF(B24=Data!#REF!,Data!#REF!,(IF(B24=Data!#REF!,Data!#REF!,(IF(B24=Data!#REF!,Data!#REF!,(IF(B24=Data!#REF!,Data!#REF!,(IF(B24=Data!#REF!,Data!H982,(IF(B24=Data!#REF!,Data!#REF!,(IF(B24=Data!#REF!,Data!#REF!,Data!#REF!)))))))))))))))&amp;IF(B24=Data!#REF!,Data!#REF!,(IF(B24=Data!#REF!,Data!#REF!,(IF(B24=Data!#REF!,Data!#REF!,(IF(B24=Data!#REF!,Data!#REF!,(IF(B24=Data!#REF!,Data!#REF!,Data!#REF!)))))))))</f>
        <v>#REF!</v>
      </c>
      <c r="R24" s="593"/>
      <c r="S24" s="593"/>
      <c r="T24" s="594" t="e">
        <f>IF(B24=Data!B166,Data!I166,(IF(B24=Data!B168,Data!I168,(IF(B24=Data!B170,Data!I170,(IF(B24=Data!#REF!,Data!#REF!,(IF(B24=Data!B175,Data!I175,(IF(B24=Data!#REF!,Data!#REF!,(IF(B24=Data!#REF!,Data!#REF!,(IF(B24=Data!#REF!,Data!#REF!,Data!#REF!)))))))))))))))&amp;IF(B24=Data!B242,Data!I242,(IF(B24=Data!#REF!,Data!#REF!,(IF(B24=Data!#REF!,Data!#REF!,(IF(B24=Data!#REF!,Data!#REF!,(IF(B24=Data!#REF!,Data!#REF!,(IF(B24=Data!#REF!,Data!I982,(IF(B24=Data!#REF!,Data!#REF!,(IF(B24=Data!#REF!,Data!#REF!,Data!#REF!)))))))))))))))&amp;IF(B24=Data!#REF!,Data!#REF!,(IF(B24=Data!#REF!,Data!#REF!,(IF(B24=Data!#REF!,Data!#REF!,(IF(B24=Data!#REF!,Data!#REF!,(IF(B24=Data!#REF!,Data!#REF!,Data!#REF!)))))))))</f>
        <v>#REF!</v>
      </c>
      <c r="U24" s="595"/>
      <c r="V24" s="594" t="e">
        <f>IF(B24=Data!B166,Data!J166,(IF(B24=Data!B168,Data!J168,(IF(B24=Data!B170,Data!J170,(IF(B24=Data!#REF!,Data!#REF!,(IF(B24=Data!B175,Data!J175,(IF(B24=Data!#REF!,Data!#REF!,(IF(B24=Data!#REF!,Data!#REF!,(IF(B24=Data!#REF!,Data!#REF!,Data!#REF!)))))))))))))))&amp;IF(B24=Data!B242,Data!J242,(IF(B24=Data!#REF!,Data!#REF!,(IF(B24=Data!#REF!,Data!#REF!,(IF(B24=Data!#REF!,Data!#REF!,(IF(B24=Data!#REF!,Data!#REF!,(IF(B24=Data!#REF!,Data!J982,(IF(B24=Data!#REF!,Data!#REF!,(IF(B24=Data!#REF!,Data!#REF!,Data!#REF!)))))))))))))))&amp;IF(B24=Data!#REF!,Data!#REF!,(IF(B24=Data!#REF!,Data!#REF!,(IF(B24=Data!#REF!,Data!#REF!,(IF(B24=Data!#REF!,Data!#REF!,(IF(B24=Data!#REF!,Data!#REF!,Data!#REF!)))))))))</f>
        <v>#REF!</v>
      </c>
      <c r="W24" s="596">
        <f>IF(E24="","",VLOOKUP(B24,Data!$B$5:$J$503,9,FALSE)*E24)</f>
        <v>1.534</v>
      </c>
    </row>
    <row r="25" spans="1:23" s="597" customFormat="1" ht="19.25" customHeight="1">
      <c r="A25" s="598">
        <v>7</v>
      </c>
      <c r="B25" s="599" t="s">
        <v>223</v>
      </c>
      <c r="C25" s="583" t="str">
        <f>IF(E25="","",VLOOKUP(B25,Data!$B$5:$N$503,13,FALSE))</f>
        <v>Ymh</v>
      </c>
      <c r="D25" s="584" t="str">
        <f>IF(E25="","",VLOOKUP(B25,Data!$B$5:$L$503,2,FALSE))</f>
        <v>AAE6337</v>
      </c>
      <c r="E25" s="823">
        <v>17</v>
      </c>
      <c r="F25" s="586"/>
      <c r="G25" s="587">
        <f>IF(E25="","",VLOOKUP(B25,Data!$B$5:$L$503,11,FALSE))</f>
        <v>1646.63</v>
      </c>
      <c r="H25" s="588">
        <f t="shared" si="1"/>
        <v>27992.710000000003</v>
      </c>
      <c r="I25" s="589" t="str">
        <f>IF(E25="","",VLOOKUP(B25,Data!$B$5:$D$503,3,FALSE))</f>
        <v>C/T</v>
      </c>
      <c r="J25" s="589" t="str">
        <f>IF(E25="","",VLOOKUP(B25,Data!$B$5:$M$503,12,FALSE))</f>
        <v>Indonesia</v>
      </c>
      <c r="K25" s="590">
        <v>5117382</v>
      </c>
      <c r="L25" s="587">
        <f>IF(E25="","",VLOOKUP(B25,Data!$B$5:$E$503,4,FALSE)*E25)</f>
        <v>3298</v>
      </c>
      <c r="M25" s="587">
        <f>IF(E25="","",VLOOKUP(B25,Data!$B$5:$F$503,5,FALSE)*E25)</f>
        <v>2958</v>
      </c>
      <c r="N25" s="591" t="e">
        <f>IF(B25=Data!B167,Data!G167,(IF(B25=Data!B169,Data!G169,(IF(B25=Data!B171,Data!G171,(IF(B25=Data!#REF!,Data!#REF!,(IF(B25=Data!B176,Data!G176,(IF(B25=Data!#REF!,Data!#REF!,(IF(B25=Data!#REF!,Data!#REF!,(IF(B25=Data!#REF!,Data!#REF!,Data!#REF!)))))))))))))))&amp;IF(B25=Data!B243,Data!G243,(IF(B25=Data!#REF!,Data!#REF!,(IF(B25=Data!#REF!,Data!#REF!,(IF(B25=Data!#REF!,Data!#REF!,(IF(B25=Data!#REF!,Data!#REF!,(IF(B25=Data!#REF!,Data!G983,(IF(B25=Data!#REF!,Data!#REF!,(IF(B25=Data!#REF!,Data!#REF!,Data!#REF!)))))))))))))))&amp;IF(B25=Data!#REF!,Data!#REF!,(IF(B25=Data!#REF!,Data!#REF!,(IF(B25=Data!#REF!,Data!#REF!,(IF(B25=Data!#REF!,Data!#REF!,(IF(B25=Data!#REF!,Data!#REF!,Data!#REF!)))))))))</f>
        <v>#REF!</v>
      </c>
      <c r="O25" s="592"/>
      <c r="P25" s="593"/>
      <c r="Q25" s="594" t="e">
        <f>IF(B25=Data!B167,Data!H167,(IF(B25=Data!B169,Data!H169,(IF(B25=Data!B171,Data!H171,(IF(B25=Data!#REF!,Data!#REF!,(IF(B25=Data!B176,Data!H176,(IF(B25=Data!#REF!,Data!#REF!,(IF(B25=Data!#REF!,Data!#REF!,(IF(B25=Data!#REF!,Data!#REF!,Data!#REF!)))))))))))))))&amp;IF(B25=Data!B243,Data!H243,(IF(B25=Data!#REF!,Data!#REF!,(IF(B25=Data!#REF!,Data!#REF!,(IF(B25=Data!#REF!,Data!#REF!,(IF(B25=Data!#REF!,Data!#REF!,(IF(B25=Data!#REF!,Data!H983,(IF(B25=Data!#REF!,Data!#REF!,(IF(B25=Data!#REF!,Data!#REF!,Data!#REF!)))))))))))))))&amp;IF(B25=Data!#REF!,Data!#REF!,(IF(B25=Data!#REF!,Data!#REF!,(IF(B25=Data!#REF!,Data!#REF!,(IF(B25=Data!#REF!,Data!#REF!,(IF(B25=Data!#REF!,Data!#REF!,Data!#REF!)))))))))</f>
        <v>#REF!</v>
      </c>
      <c r="R25" s="593"/>
      <c r="S25" s="593"/>
      <c r="T25" s="594" t="e">
        <f>IF(B25=Data!B167,Data!I167,(IF(B25=Data!B169,Data!I169,(IF(B25=Data!B171,Data!I171,(IF(B25=Data!#REF!,Data!#REF!,(IF(B25=Data!B176,Data!I176,(IF(B25=Data!#REF!,Data!#REF!,(IF(B25=Data!#REF!,Data!#REF!,(IF(B25=Data!#REF!,Data!#REF!,Data!#REF!)))))))))))))))&amp;IF(B25=Data!B243,Data!I243,(IF(B25=Data!#REF!,Data!#REF!,(IF(B25=Data!#REF!,Data!#REF!,(IF(B25=Data!#REF!,Data!#REF!,(IF(B25=Data!#REF!,Data!#REF!,(IF(B25=Data!#REF!,Data!I983,(IF(B25=Data!#REF!,Data!#REF!,(IF(B25=Data!#REF!,Data!#REF!,Data!#REF!)))))))))))))))&amp;IF(B25=Data!#REF!,Data!#REF!,(IF(B25=Data!#REF!,Data!#REF!,(IF(B25=Data!#REF!,Data!#REF!,(IF(B25=Data!#REF!,Data!#REF!,(IF(B25=Data!#REF!,Data!#REF!,Data!#REF!)))))))))</f>
        <v>#REF!</v>
      </c>
      <c r="U25" s="595"/>
      <c r="V25" s="594" t="e">
        <f>IF(B25=Data!B167,Data!J167,(IF(B25=Data!B169,Data!J169,(IF(B25=Data!B171,Data!J171,(IF(B25=Data!#REF!,Data!#REF!,(IF(B25=Data!B176,Data!J176,(IF(B25=Data!#REF!,Data!#REF!,(IF(B25=Data!#REF!,Data!#REF!,(IF(B25=Data!#REF!,Data!#REF!,Data!#REF!)))))))))))))))&amp;IF(B25=Data!B243,Data!J243,(IF(B25=Data!#REF!,Data!#REF!,(IF(B25=Data!#REF!,Data!#REF!,(IF(B25=Data!#REF!,Data!#REF!,(IF(B25=Data!#REF!,Data!#REF!,(IF(B25=Data!#REF!,Data!J983,(IF(B25=Data!#REF!,Data!#REF!,(IF(B25=Data!#REF!,Data!#REF!,Data!#REF!)))))))))))))))&amp;IF(B25=Data!#REF!,Data!#REF!,(IF(B25=Data!#REF!,Data!#REF!,(IF(B25=Data!#REF!,Data!#REF!,(IF(B25=Data!#REF!,Data!#REF!,(IF(B25=Data!#REF!,Data!#REF!,Data!#REF!)))))))))</f>
        <v>#REF!</v>
      </c>
      <c r="W25" s="596">
        <f>IF(E25="","",VLOOKUP(B25,Data!$B$5:$J$503,9,FALSE)*E25)</f>
        <v>19.193000000000001</v>
      </c>
    </row>
    <row r="26" spans="1:23" s="597" customFormat="1" ht="19.25" customHeight="1">
      <c r="A26" s="598">
        <v>8</v>
      </c>
      <c r="B26" s="599" t="s">
        <v>231</v>
      </c>
      <c r="C26" s="583" t="str">
        <f>IF(E26="","",VLOOKUP(B26,Data!$B$5:$N$503,13,FALSE))</f>
        <v>Ymh</v>
      </c>
      <c r="D26" s="584" t="str">
        <f>IF(E26="","",VLOOKUP(B26,Data!$B$5:$L$503,2,FALSE))</f>
        <v>WN49720</v>
      </c>
      <c r="E26" s="823">
        <v>6</v>
      </c>
      <c r="F26" s="586"/>
      <c r="G26" s="587">
        <f>IF(E26="","",VLOOKUP(B26,Data!$B$5:$L$503,11,FALSE))</f>
        <v>1776.21</v>
      </c>
      <c r="H26" s="588">
        <f t="shared" si="1"/>
        <v>10657.26</v>
      </c>
      <c r="I26" s="589" t="str">
        <f>IF(E26="","",VLOOKUP(B26,Data!$B$5:$D$503,3,FALSE))</f>
        <v>C/T</v>
      </c>
      <c r="J26" s="589" t="str">
        <f>IF(E26="","",VLOOKUP(B26,Data!$B$5:$M$503,12,FALSE))</f>
        <v>Indonesia</v>
      </c>
      <c r="K26" s="590">
        <v>5117382</v>
      </c>
      <c r="L26" s="587">
        <f>IF(E26="","",VLOOKUP(B26,Data!$B$5:$E$503,4,FALSE)*E26)</f>
        <v>1164</v>
      </c>
      <c r="M26" s="587">
        <f>IF(E26="","",VLOOKUP(B26,Data!$B$5:$F$503,5,FALSE)*E26)</f>
        <v>1044</v>
      </c>
      <c r="N26" s="591" t="e">
        <f>IF(B26=Data!B168,Data!G168,(IF(B26=Data!B170,Data!G170,(IF(B26=Data!B172,Data!G172,(IF(B26=Data!#REF!,Data!#REF!,(IF(B26=Data!B177,Data!G177,(IF(B26=Data!#REF!,Data!#REF!,(IF(B26=Data!#REF!,Data!#REF!,(IF(B26=Data!#REF!,Data!#REF!,Data!#REF!)))))))))))))))&amp;IF(B26=Data!B244,Data!G244,(IF(B26=Data!#REF!,Data!#REF!,(IF(B26=Data!#REF!,Data!#REF!,(IF(B26=Data!#REF!,Data!#REF!,(IF(B26=Data!#REF!,Data!#REF!,(IF(B26=Data!#REF!,Data!G984,(IF(B26=Data!#REF!,Data!#REF!,(IF(B26=Data!#REF!,Data!#REF!,Data!#REF!)))))))))))))))&amp;IF(B26=Data!#REF!,Data!#REF!,(IF(B26=Data!#REF!,Data!#REF!,(IF(B26=Data!#REF!,Data!#REF!,(IF(B26=Data!#REF!,Data!#REF!,(IF(B26=Data!#REF!,Data!#REF!,Data!#REF!)))))))))</f>
        <v>#REF!</v>
      </c>
      <c r="O26" s="592"/>
      <c r="P26" s="593"/>
      <c r="Q26" s="594" t="e">
        <f>IF(B26=Data!B168,Data!H168,(IF(B26=Data!B170,Data!H170,(IF(B26=Data!B172,Data!H172,(IF(B26=Data!#REF!,Data!#REF!,(IF(B26=Data!B177,Data!H177,(IF(B26=Data!#REF!,Data!#REF!,(IF(B26=Data!#REF!,Data!#REF!,(IF(B26=Data!#REF!,Data!#REF!,Data!#REF!)))))))))))))))&amp;IF(B26=Data!B244,Data!H244,(IF(B26=Data!#REF!,Data!#REF!,(IF(B26=Data!#REF!,Data!#REF!,(IF(B26=Data!#REF!,Data!#REF!,(IF(B26=Data!#REF!,Data!#REF!,(IF(B26=Data!#REF!,Data!H984,(IF(B26=Data!#REF!,Data!#REF!,(IF(B26=Data!#REF!,Data!#REF!,Data!#REF!)))))))))))))))&amp;IF(B26=Data!#REF!,Data!#REF!,(IF(B26=Data!#REF!,Data!#REF!,(IF(B26=Data!#REF!,Data!#REF!,(IF(B26=Data!#REF!,Data!#REF!,(IF(B26=Data!#REF!,Data!#REF!,Data!#REF!)))))))))</f>
        <v>#REF!</v>
      </c>
      <c r="R26" s="593"/>
      <c r="S26" s="593"/>
      <c r="T26" s="594" t="e">
        <f>IF(B26=Data!B168,Data!I168,(IF(B26=Data!B170,Data!I170,(IF(B26=Data!B172,Data!I172,(IF(B26=Data!#REF!,Data!#REF!,(IF(B26=Data!B177,Data!I177,(IF(B26=Data!#REF!,Data!#REF!,(IF(B26=Data!#REF!,Data!#REF!,(IF(B26=Data!#REF!,Data!#REF!,Data!#REF!)))))))))))))))&amp;IF(B26=Data!B244,Data!I244,(IF(B26=Data!#REF!,Data!#REF!,(IF(B26=Data!#REF!,Data!#REF!,(IF(B26=Data!#REF!,Data!#REF!,(IF(B26=Data!#REF!,Data!#REF!,(IF(B26=Data!#REF!,Data!I984,(IF(B26=Data!#REF!,Data!#REF!,(IF(B26=Data!#REF!,Data!#REF!,Data!#REF!)))))))))))))))&amp;IF(B26=Data!#REF!,Data!#REF!,(IF(B26=Data!#REF!,Data!#REF!,(IF(B26=Data!#REF!,Data!#REF!,(IF(B26=Data!#REF!,Data!#REF!,(IF(B26=Data!#REF!,Data!#REF!,Data!#REF!)))))))))</f>
        <v>#REF!</v>
      </c>
      <c r="U26" s="595"/>
      <c r="V26" s="594" t="e">
        <f>IF(B26=Data!B168,Data!J168,(IF(B26=Data!B170,Data!J170,(IF(B26=Data!B172,Data!J172,(IF(B26=Data!#REF!,Data!#REF!,(IF(B26=Data!B177,Data!J177,(IF(B26=Data!#REF!,Data!#REF!,(IF(B26=Data!#REF!,Data!#REF!,(IF(B26=Data!#REF!,Data!#REF!,Data!#REF!)))))))))))))))&amp;IF(B26=Data!B244,Data!J244,(IF(B26=Data!#REF!,Data!#REF!,(IF(B26=Data!#REF!,Data!#REF!,(IF(B26=Data!#REF!,Data!#REF!,(IF(B26=Data!#REF!,Data!#REF!,(IF(B26=Data!#REF!,Data!J984,(IF(B26=Data!#REF!,Data!#REF!,(IF(B26=Data!#REF!,Data!#REF!,Data!#REF!)))))))))))))))&amp;IF(B26=Data!#REF!,Data!#REF!,(IF(B26=Data!#REF!,Data!#REF!,(IF(B26=Data!#REF!,Data!#REF!,(IF(B26=Data!#REF!,Data!#REF!,(IF(B26=Data!#REF!,Data!#REF!,Data!#REF!)))))))))</f>
        <v>#REF!</v>
      </c>
      <c r="W26" s="596">
        <f>IF(E26="","",VLOOKUP(B26,Data!$B$5:$J$503,9,FALSE)*E26)</f>
        <v>6.774</v>
      </c>
    </row>
    <row r="27" spans="1:23" s="597" customFormat="1" ht="19.25" customHeight="1">
      <c r="A27" s="598">
        <v>9</v>
      </c>
      <c r="B27" s="599" t="s">
        <v>715</v>
      </c>
      <c r="C27" s="583" t="str">
        <f>IF(E27="","",VLOOKUP(B27,Data!$B$5:$N$503,13,FALSE))</f>
        <v>Ymh</v>
      </c>
      <c r="D27" s="584" t="str">
        <f>IF(E27="","",VLOOKUP(B27,Data!$B$5:$L$503,2,FALSE))</f>
        <v>VAC9480</v>
      </c>
      <c r="E27" s="823">
        <v>20</v>
      </c>
      <c r="F27" s="586"/>
      <c r="G27" s="587">
        <f>IF(E27="","",VLOOKUP(B27,Data!$B$5:$L$503,11,FALSE))</f>
        <v>2008.01</v>
      </c>
      <c r="H27" s="588">
        <f t="shared" si="1"/>
        <v>40160.199999999997</v>
      </c>
      <c r="I27" s="589" t="str">
        <f>IF(E27="","",VLOOKUP(B27,Data!$B$5:$D$503,3,FALSE))</f>
        <v>C/T</v>
      </c>
      <c r="J27" s="589" t="str">
        <f>IF(E27="","",VLOOKUP(B27,Data!$B$5:$M$503,12,FALSE))</f>
        <v>Indonesia</v>
      </c>
      <c r="K27" s="590">
        <v>5117382</v>
      </c>
      <c r="L27" s="587">
        <f>IF(E27="","",VLOOKUP(B27,Data!$B$5:$E$503,4,FALSE)*E27)</f>
        <v>3980</v>
      </c>
      <c r="M27" s="587">
        <f>IF(E27="","",VLOOKUP(B27,Data!$B$5:$F$503,5,FALSE)*E27)</f>
        <v>3580</v>
      </c>
      <c r="N27" s="591" t="e">
        <f>IF(B27=Data!B170,Data!G170,(IF(B27=Data!B172,Data!G172,(IF(B27=Data!B174,Data!G174,(IF(B27=Data!#REF!,Data!#REF!,(IF(B27=Data!B179,Data!G179,(IF(B27=Data!#REF!,Data!#REF!,(IF(B27=Data!#REF!,Data!#REF!,(IF(B27=Data!#REF!,Data!#REF!,Data!#REF!)))))))))))))))&amp;IF(B27=Data!B246,Data!G246,(IF(B27=Data!#REF!,Data!#REF!,(IF(B27=Data!#REF!,Data!#REF!,(IF(B27=Data!#REF!,Data!#REF!,(IF(B27=Data!#REF!,Data!#REF!,(IF(B27=Data!#REF!,Data!G986,(IF(B27=Data!#REF!,Data!#REF!,(IF(B27=Data!#REF!,Data!#REF!,Data!#REF!)))))))))))))))&amp;IF(B27=Data!#REF!,Data!#REF!,(IF(B27=Data!#REF!,Data!#REF!,(IF(B27=Data!#REF!,Data!#REF!,(IF(B27=Data!#REF!,Data!#REF!,(IF(B27=Data!#REF!,Data!#REF!,Data!#REF!)))))))))</f>
        <v>#REF!</v>
      </c>
      <c r="O27" s="592"/>
      <c r="P27" s="593"/>
      <c r="Q27" s="594" t="e">
        <f>IF(B27=Data!B170,Data!H170,(IF(B27=Data!B172,Data!H172,(IF(B27=Data!B174,Data!H174,(IF(B27=Data!#REF!,Data!#REF!,(IF(B27=Data!B179,Data!H179,(IF(B27=Data!#REF!,Data!#REF!,(IF(B27=Data!#REF!,Data!#REF!,(IF(B27=Data!#REF!,Data!#REF!,Data!#REF!)))))))))))))))&amp;IF(B27=Data!B246,Data!H246,(IF(B27=Data!#REF!,Data!#REF!,(IF(B27=Data!#REF!,Data!#REF!,(IF(B27=Data!#REF!,Data!#REF!,(IF(B27=Data!#REF!,Data!#REF!,(IF(B27=Data!#REF!,Data!H986,(IF(B27=Data!#REF!,Data!#REF!,(IF(B27=Data!#REF!,Data!#REF!,Data!#REF!)))))))))))))))&amp;IF(B27=Data!#REF!,Data!#REF!,(IF(B27=Data!#REF!,Data!#REF!,(IF(B27=Data!#REF!,Data!#REF!,(IF(B27=Data!#REF!,Data!#REF!,(IF(B27=Data!#REF!,Data!#REF!,Data!#REF!)))))))))</f>
        <v>#REF!</v>
      </c>
      <c r="R27" s="593"/>
      <c r="S27" s="593"/>
      <c r="T27" s="594" t="e">
        <f>IF(B27=Data!B170,Data!I170,(IF(B27=Data!B172,Data!I172,(IF(B27=Data!B174,Data!I174,(IF(B27=Data!#REF!,Data!#REF!,(IF(B27=Data!B179,Data!I179,(IF(B27=Data!#REF!,Data!#REF!,(IF(B27=Data!#REF!,Data!#REF!,(IF(B27=Data!#REF!,Data!#REF!,Data!#REF!)))))))))))))))&amp;IF(B27=Data!B246,Data!I246,(IF(B27=Data!#REF!,Data!#REF!,(IF(B27=Data!#REF!,Data!#REF!,(IF(B27=Data!#REF!,Data!#REF!,(IF(B27=Data!#REF!,Data!#REF!,(IF(B27=Data!#REF!,Data!I986,(IF(B27=Data!#REF!,Data!#REF!,(IF(B27=Data!#REF!,Data!#REF!,Data!#REF!)))))))))))))))&amp;IF(B27=Data!#REF!,Data!#REF!,(IF(B27=Data!#REF!,Data!#REF!,(IF(B27=Data!#REF!,Data!#REF!,(IF(B27=Data!#REF!,Data!#REF!,(IF(B27=Data!#REF!,Data!#REF!,Data!#REF!)))))))))</f>
        <v>#REF!</v>
      </c>
      <c r="U27" s="595"/>
      <c r="V27" s="594" t="e">
        <f>IF(B27=Data!B170,Data!J170,(IF(B27=Data!B172,Data!J172,(IF(B27=Data!B174,Data!J174,(IF(B27=Data!#REF!,Data!#REF!,(IF(B27=Data!B179,Data!J179,(IF(B27=Data!#REF!,Data!#REF!,(IF(B27=Data!#REF!,Data!#REF!,(IF(B27=Data!#REF!,Data!#REF!,Data!#REF!)))))))))))))))&amp;IF(B27=Data!B246,Data!J246,(IF(B27=Data!#REF!,Data!#REF!,(IF(B27=Data!#REF!,Data!#REF!,(IF(B27=Data!#REF!,Data!#REF!,(IF(B27=Data!#REF!,Data!#REF!,(IF(B27=Data!#REF!,Data!J986,(IF(B27=Data!#REF!,Data!#REF!,(IF(B27=Data!#REF!,Data!#REF!,Data!#REF!)))))))))))))))&amp;IF(B27=Data!#REF!,Data!#REF!,(IF(B27=Data!#REF!,Data!#REF!,(IF(B27=Data!#REF!,Data!#REF!,(IF(B27=Data!#REF!,Data!#REF!,(IF(B27=Data!#REF!,Data!#REF!,Data!#REF!)))))))))</f>
        <v>#REF!</v>
      </c>
      <c r="W27" s="596">
        <f>IF(E27="","",VLOOKUP(B27,Data!$B$5:$J$503,9,FALSE)*E27)</f>
        <v>22.58</v>
      </c>
    </row>
    <row r="28" spans="1:23" s="597" customFormat="1" ht="19.25" customHeight="1">
      <c r="A28" s="598">
        <v>10</v>
      </c>
      <c r="B28" s="599" t="s">
        <v>721</v>
      </c>
      <c r="C28" s="583" t="str">
        <f>IF(E28="","",VLOOKUP(B28,Data!$B$5:$N$503,13,FALSE))</f>
        <v>Ymh</v>
      </c>
      <c r="D28" s="584" t="str">
        <f>IF(E28="","",VLOOKUP(B28,Data!$B$5:$L$503,2,FALSE))</f>
        <v>VAD6640</v>
      </c>
      <c r="E28" s="823">
        <v>6</v>
      </c>
      <c r="F28" s="586"/>
      <c r="G28" s="587">
        <f>IF(E28="","",VLOOKUP(B28,Data!$B$5:$L$503,11,FALSE))</f>
        <v>2137.2600000000002</v>
      </c>
      <c r="H28" s="588">
        <f t="shared" si="1"/>
        <v>12823.560000000001</v>
      </c>
      <c r="I28" s="589" t="str">
        <f>IF(E28="","",VLOOKUP(B28,Data!$B$5:$D$503,3,FALSE))</f>
        <v>C/T</v>
      </c>
      <c r="J28" s="589" t="str">
        <f>IF(E28="","",VLOOKUP(B28,Data!$B$5:$M$503,12,FALSE))</f>
        <v>Indonesia</v>
      </c>
      <c r="K28" s="590">
        <v>5117382</v>
      </c>
      <c r="L28" s="587">
        <f>IF(E28="","",VLOOKUP(B28,Data!$B$5:$E$503,4,FALSE)*E28)</f>
        <v>1194</v>
      </c>
      <c r="M28" s="587">
        <f>IF(E28="","",VLOOKUP(B28,Data!$B$5:$F$503,5,FALSE)*E28)</f>
        <v>1074</v>
      </c>
      <c r="N28" s="591" t="e">
        <f>IF(B28=Data!B171,Data!G171,(IF(B28=Data!B173,Data!G173,(IF(B28=Data!B175,Data!G175,(IF(B28=Data!#REF!,Data!#REF!,(IF(B28=Data!B180,Data!G180,(IF(B28=Data!#REF!,Data!#REF!,(IF(B28=Data!#REF!,Data!#REF!,(IF(B28=Data!#REF!,Data!#REF!,Data!#REF!)))))))))))))))&amp;IF(B28=Data!B247,Data!G247,(IF(B28=Data!#REF!,Data!#REF!,(IF(B28=Data!#REF!,Data!#REF!,(IF(B28=Data!#REF!,Data!#REF!,(IF(B28=Data!#REF!,Data!#REF!,(IF(B28=Data!#REF!,Data!G987,(IF(B28=Data!#REF!,Data!#REF!,(IF(B28=Data!#REF!,Data!#REF!,Data!#REF!)))))))))))))))&amp;IF(B28=Data!#REF!,Data!#REF!,(IF(B28=Data!#REF!,Data!#REF!,(IF(B28=Data!#REF!,Data!#REF!,(IF(B28=Data!#REF!,Data!#REF!,(IF(B28=Data!#REF!,Data!#REF!,Data!#REF!)))))))))</f>
        <v>#REF!</v>
      </c>
      <c r="O28" s="592"/>
      <c r="P28" s="593"/>
      <c r="Q28" s="594" t="e">
        <f>IF(B28=Data!B171,Data!H171,(IF(B28=Data!B173,Data!H173,(IF(B28=Data!B175,Data!H175,(IF(B28=Data!#REF!,Data!#REF!,(IF(B28=Data!B180,Data!H180,(IF(B28=Data!#REF!,Data!#REF!,(IF(B28=Data!#REF!,Data!#REF!,(IF(B28=Data!#REF!,Data!#REF!,Data!#REF!)))))))))))))))&amp;IF(B28=Data!B247,Data!H247,(IF(B28=Data!#REF!,Data!#REF!,(IF(B28=Data!#REF!,Data!#REF!,(IF(B28=Data!#REF!,Data!#REF!,(IF(B28=Data!#REF!,Data!#REF!,(IF(B28=Data!#REF!,Data!H987,(IF(B28=Data!#REF!,Data!#REF!,(IF(B28=Data!#REF!,Data!#REF!,Data!#REF!)))))))))))))))&amp;IF(B28=Data!#REF!,Data!#REF!,(IF(B28=Data!#REF!,Data!#REF!,(IF(B28=Data!#REF!,Data!#REF!,(IF(B28=Data!#REF!,Data!#REF!,(IF(B28=Data!#REF!,Data!#REF!,Data!#REF!)))))))))</f>
        <v>#REF!</v>
      </c>
      <c r="R28" s="593"/>
      <c r="S28" s="593"/>
      <c r="T28" s="594" t="e">
        <f>IF(B28=Data!B171,Data!I171,(IF(B28=Data!B173,Data!I173,(IF(B28=Data!B175,Data!I175,(IF(B28=Data!#REF!,Data!#REF!,(IF(B28=Data!B180,Data!I180,(IF(B28=Data!#REF!,Data!#REF!,(IF(B28=Data!#REF!,Data!#REF!,(IF(B28=Data!#REF!,Data!#REF!,Data!#REF!)))))))))))))))&amp;IF(B28=Data!B247,Data!I247,(IF(B28=Data!#REF!,Data!#REF!,(IF(B28=Data!#REF!,Data!#REF!,(IF(B28=Data!#REF!,Data!#REF!,(IF(B28=Data!#REF!,Data!#REF!,(IF(B28=Data!#REF!,Data!I987,(IF(B28=Data!#REF!,Data!#REF!,(IF(B28=Data!#REF!,Data!#REF!,Data!#REF!)))))))))))))))&amp;IF(B28=Data!#REF!,Data!#REF!,(IF(B28=Data!#REF!,Data!#REF!,(IF(B28=Data!#REF!,Data!#REF!,(IF(B28=Data!#REF!,Data!#REF!,(IF(B28=Data!#REF!,Data!#REF!,Data!#REF!)))))))))</f>
        <v>#REF!</v>
      </c>
      <c r="U28" s="595"/>
      <c r="V28" s="594" t="e">
        <f>IF(B28=Data!B171,Data!J171,(IF(B28=Data!B173,Data!J173,(IF(B28=Data!B175,Data!J175,(IF(B28=Data!#REF!,Data!#REF!,(IF(B28=Data!B180,Data!J180,(IF(B28=Data!#REF!,Data!#REF!,(IF(B28=Data!#REF!,Data!#REF!,(IF(B28=Data!#REF!,Data!#REF!,Data!#REF!)))))))))))))))&amp;IF(B28=Data!B247,Data!J247,(IF(B28=Data!#REF!,Data!#REF!,(IF(B28=Data!#REF!,Data!#REF!,(IF(B28=Data!#REF!,Data!#REF!,(IF(B28=Data!#REF!,Data!#REF!,(IF(B28=Data!#REF!,Data!J987,(IF(B28=Data!#REF!,Data!#REF!,(IF(B28=Data!#REF!,Data!#REF!,Data!#REF!)))))))))))))))&amp;IF(B28=Data!#REF!,Data!#REF!,(IF(B28=Data!#REF!,Data!#REF!,(IF(B28=Data!#REF!,Data!#REF!,(IF(B28=Data!#REF!,Data!#REF!,(IF(B28=Data!#REF!,Data!#REF!,Data!#REF!)))))))))</f>
        <v>#REF!</v>
      </c>
      <c r="W28" s="596">
        <f>IF(E28="","",VLOOKUP(B28,Data!$B$5:$J$503,9,FALSE)*E28)</f>
        <v>6.774</v>
      </c>
    </row>
    <row r="29" spans="1:23" s="597" customFormat="1" ht="19.25" customHeight="1">
      <c r="A29" s="598">
        <v>11</v>
      </c>
      <c r="B29" s="599" t="s">
        <v>487</v>
      </c>
      <c r="C29" s="583" t="str">
        <f>IF(E29="","",VLOOKUP(B29,Data!$B$5:$N$503,13,FALSE))</f>
        <v>Ymh</v>
      </c>
      <c r="D29" s="584" t="str">
        <f>IF(E29="","",VLOOKUP(B29,Data!$B$5:$L$503,2,FALSE))</f>
        <v>ZH66310</v>
      </c>
      <c r="E29" s="823">
        <v>22</v>
      </c>
      <c r="F29" s="586"/>
      <c r="G29" s="587">
        <f>IF(E29="","",VLOOKUP(B29,Data!$B$5:$L$503,11,FALSE))</f>
        <v>1933.89</v>
      </c>
      <c r="H29" s="588">
        <f t="shared" si="1"/>
        <v>42545.58</v>
      </c>
      <c r="I29" s="589" t="str">
        <f>IF(E29="","",VLOOKUP(B29,Data!$B$5:$D$503,3,FALSE))</f>
        <v>C/T</v>
      </c>
      <c r="J29" s="589" t="str">
        <f>IF(E29="","",VLOOKUP(B29,Data!$B$5:$M$503,12,FALSE))</f>
        <v>Indonesia</v>
      </c>
      <c r="K29" s="590">
        <v>5117382</v>
      </c>
      <c r="L29" s="587">
        <f>IF(E29="","",VLOOKUP(B29,Data!$B$5:$E$503,4,FALSE)*E29)</f>
        <v>4730</v>
      </c>
      <c r="M29" s="587">
        <f>IF(E29="","",VLOOKUP(B29,Data!$B$5:$F$503,5,FALSE)*E29)</f>
        <v>4268</v>
      </c>
      <c r="N29" s="591" t="e">
        <f>IF(B29=Data!B172,Data!G172,(IF(B29=Data!B174,Data!G174,(IF(B29=Data!B176,Data!G176,(IF(B29=Data!#REF!,Data!#REF!,(IF(B29=Data!B181,Data!G181,(IF(B29=Data!#REF!,Data!#REF!,(IF(B29=Data!#REF!,Data!#REF!,(IF(B29=Data!#REF!,Data!#REF!,Data!#REF!)))))))))))))))&amp;IF(B29=Data!B248,Data!G248,(IF(B29=Data!#REF!,Data!#REF!,(IF(B29=Data!#REF!,Data!#REF!,(IF(B29=Data!#REF!,Data!#REF!,(IF(B29=Data!#REF!,Data!#REF!,(IF(B29=Data!#REF!,Data!G988,(IF(B29=Data!#REF!,Data!#REF!,(IF(B29=Data!#REF!,Data!#REF!,Data!#REF!)))))))))))))))&amp;IF(B29=Data!#REF!,Data!#REF!,(IF(B29=Data!#REF!,Data!#REF!,(IF(B29=Data!#REF!,Data!#REF!,(IF(B29=Data!#REF!,Data!#REF!,(IF(B29=Data!#REF!,Data!#REF!,Data!#REF!)))))))))</f>
        <v>#REF!</v>
      </c>
      <c r="O29" s="592"/>
      <c r="P29" s="593"/>
      <c r="Q29" s="594" t="e">
        <f>IF(B29=Data!B172,Data!H172,(IF(B29=Data!B174,Data!H174,(IF(B29=Data!B176,Data!H176,(IF(B29=Data!#REF!,Data!#REF!,(IF(B29=Data!B181,Data!H181,(IF(B29=Data!#REF!,Data!#REF!,(IF(B29=Data!#REF!,Data!#REF!,(IF(B29=Data!#REF!,Data!#REF!,Data!#REF!)))))))))))))))&amp;IF(B29=Data!B248,Data!H248,(IF(B29=Data!#REF!,Data!#REF!,(IF(B29=Data!#REF!,Data!#REF!,(IF(B29=Data!#REF!,Data!#REF!,(IF(B29=Data!#REF!,Data!#REF!,(IF(B29=Data!#REF!,Data!H988,(IF(B29=Data!#REF!,Data!#REF!,(IF(B29=Data!#REF!,Data!#REF!,Data!#REF!)))))))))))))))&amp;IF(B29=Data!#REF!,Data!#REF!,(IF(B29=Data!#REF!,Data!#REF!,(IF(B29=Data!#REF!,Data!#REF!,(IF(B29=Data!#REF!,Data!#REF!,(IF(B29=Data!#REF!,Data!#REF!,Data!#REF!)))))))))</f>
        <v>#REF!</v>
      </c>
      <c r="R29" s="593"/>
      <c r="S29" s="593"/>
      <c r="T29" s="594" t="e">
        <f>IF(B29=Data!B172,Data!I172,(IF(B29=Data!B174,Data!I174,(IF(B29=Data!B176,Data!I176,(IF(B29=Data!#REF!,Data!#REF!,(IF(B29=Data!B181,Data!I181,(IF(B29=Data!#REF!,Data!#REF!,(IF(B29=Data!#REF!,Data!#REF!,(IF(B29=Data!#REF!,Data!#REF!,Data!#REF!)))))))))))))))&amp;IF(B29=Data!B248,Data!I248,(IF(B29=Data!#REF!,Data!#REF!,(IF(B29=Data!#REF!,Data!#REF!,(IF(B29=Data!#REF!,Data!#REF!,(IF(B29=Data!#REF!,Data!#REF!,(IF(B29=Data!#REF!,Data!I988,(IF(B29=Data!#REF!,Data!#REF!,(IF(B29=Data!#REF!,Data!#REF!,Data!#REF!)))))))))))))))&amp;IF(B29=Data!#REF!,Data!#REF!,(IF(B29=Data!#REF!,Data!#REF!,(IF(B29=Data!#REF!,Data!#REF!,(IF(B29=Data!#REF!,Data!#REF!,(IF(B29=Data!#REF!,Data!#REF!,Data!#REF!)))))))))</f>
        <v>#REF!</v>
      </c>
      <c r="U29" s="595"/>
      <c r="V29" s="594" t="e">
        <f>IF(B29=Data!B172,Data!J172,(IF(B29=Data!B174,Data!J174,(IF(B29=Data!B176,Data!J176,(IF(B29=Data!#REF!,Data!#REF!,(IF(B29=Data!B181,Data!J181,(IF(B29=Data!#REF!,Data!#REF!,(IF(B29=Data!#REF!,Data!#REF!,(IF(B29=Data!#REF!,Data!#REF!,Data!#REF!)))))))))))))))&amp;IF(B29=Data!B248,Data!J248,(IF(B29=Data!#REF!,Data!#REF!,(IF(B29=Data!#REF!,Data!#REF!,(IF(B29=Data!#REF!,Data!#REF!,(IF(B29=Data!#REF!,Data!#REF!,(IF(B29=Data!#REF!,Data!J988,(IF(B29=Data!#REF!,Data!#REF!,(IF(B29=Data!#REF!,Data!#REF!,Data!#REF!)))))))))))))))&amp;IF(B29=Data!#REF!,Data!#REF!,(IF(B29=Data!#REF!,Data!#REF!,(IF(B29=Data!#REF!,Data!#REF!,(IF(B29=Data!#REF!,Data!#REF!,(IF(B29=Data!#REF!,Data!#REF!,Data!#REF!)))))))))</f>
        <v>#REF!</v>
      </c>
      <c r="W29" s="596">
        <f>IF(E29="","",VLOOKUP(B29,Data!$B$5:$J$503,9,FALSE)*E29)</f>
        <v>26.07</v>
      </c>
    </row>
    <row r="30" spans="1:23" s="597" customFormat="1" ht="19.25" customHeight="1">
      <c r="A30" s="598">
        <v>12</v>
      </c>
      <c r="B30" s="599" t="s">
        <v>495</v>
      </c>
      <c r="C30" s="583" t="str">
        <f>IF(E30="","",VLOOKUP(B30,Data!$B$5:$N$503,13,FALSE))</f>
        <v>Ymh</v>
      </c>
      <c r="D30" s="584" t="str">
        <f>IF(E30="","",VLOOKUP(B30,Data!$B$5:$L$503,2,FALSE))</f>
        <v>ZH66300</v>
      </c>
      <c r="E30" s="823">
        <v>7</v>
      </c>
      <c r="F30" s="586"/>
      <c r="G30" s="587">
        <f>IF(E30="","",VLOOKUP(B30,Data!$B$5:$L$503,11,FALSE))</f>
        <v>2086.5500000000002</v>
      </c>
      <c r="H30" s="588">
        <f t="shared" ref="H30" si="2">IF(E30&gt;0,E30*G30,"-")</f>
        <v>14605.850000000002</v>
      </c>
      <c r="I30" s="589" t="str">
        <f>IF(E30="","",VLOOKUP(B30,Data!$B$5:$D$503,3,FALSE))</f>
        <v>C/T</v>
      </c>
      <c r="J30" s="589" t="str">
        <f>IF(E30="","",VLOOKUP(B30,Data!$B$5:$M$503,12,FALSE))</f>
        <v>Indonesia</v>
      </c>
      <c r="K30" s="590">
        <v>5117382</v>
      </c>
      <c r="L30" s="587">
        <f>IF(E30="","",VLOOKUP(B30,Data!$B$5:$E$503,4,FALSE)*E30)</f>
        <v>1505</v>
      </c>
      <c r="M30" s="587">
        <f>IF(E30="","",VLOOKUP(B30,Data!$B$5:$F$503,5,FALSE)*E30)</f>
        <v>1358</v>
      </c>
      <c r="N30" s="591" t="e">
        <f>IF(B30=Data!B204,Data!G204,(IF(B30=Data!B206,Data!G206,(IF(B30=Data!B208,Data!G208,(IF(B30=Data!#REF!,Data!#REF!,(IF(B30=Data!B213,Data!G213,(IF(B30=Data!#REF!,Data!#REF!,(IF(B30=Data!#REF!,Data!#REF!,(IF(B30=Data!#REF!,Data!#REF!,Data!#REF!)))))))))))))))&amp;IF(B30=Data!B280,Data!G280,(IF(B30=Data!#REF!,Data!#REF!,(IF(B30=Data!#REF!,Data!#REF!,(IF(B30=Data!#REF!,Data!#REF!,(IF(B30=Data!#REF!,Data!#REF!,(IF(B30=Data!#REF!,Data!G1020,(IF(B30=Data!#REF!,Data!#REF!,(IF(B30=Data!#REF!,Data!#REF!,Data!#REF!)))))))))))))))&amp;IF(B30=Data!#REF!,Data!#REF!,(IF(B30=Data!#REF!,Data!#REF!,(IF(B30=Data!#REF!,Data!#REF!,(IF(B30=Data!#REF!,Data!#REF!,(IF(B30=Data!#REF!,Data!#REF!,Data!#REF!)))))))))</f>
        <v>#REF!</v>
      </c>
      <c r="O30" s="592"/>
      <c r="P30" s="593"/>
      <c r="Q30" s="594" t="e">
        <f>IF(B30=Data!B204,Data!H204,(IF(B30=Data!B206,Data!H206,(IF(B30=Data!B208,Data!H208,(IF(B30=Data!#REF!,Data!#REF!,(IF(B30=Data!B213,Data!H213,(IF(B30=Data!#REF!,Data!#REF!,(IF(B30=Data!#REF!,Data!#REF!,(IF(B30=Data!#REF!,Data!#REF!,Data!#REF!)))))))))))))))&amp;IF(B30=Data!B280,Data!H280,(IF(B30=Data!#REF!,Data!#REF!,(IF(B30=Data!#REF!,Data!#REF!,(IF(B30=Data!#REF!,Data!#REF!,(IF(B30=Data!#REF!,Data!#REF!,(IF(B30=Data!#REF!,Data!H1020,(IF(B30=Data!#REF!,Data!#REF!,(IF(B30=Data!#REF!,Data!#REF!,Data!#REF!)))))))))))))))&amp;IF(B30=Data!#REF!,Data!#REF!,(IF(B30=Data!#REF!,Data!#REF!,(IF(B30=Data!#REF!,Data!#REF!,(IF(B30=Data!#REF!,Data!#REF!,(IF(B30=Data!#REF!,Data!#REF!,Data!#REF!)))))))))</f>
        <v>#REF!</v>
      </c>
      <c r="R30" s="593"/>
      <c r="S30" s="593"/>
      <c r="T30" s="594" t="e">
        <f>IF(B30=Data!B204,Data!I204,(IF(B30=Data!B206,Data!I206,(IF(B30=Data!B208,Data!I208,(IF(B30=Data!#REF!,Data!#REF!,(IF(B30=Data!B213,Data!I213,(IF(B30=Data!#REF!,Data!#REF!,(IF(B30=Data!#REF!,Data!#REF!,(IF(B30=Data!#REF!,Data!#REF!,Data!#REF!)))))))))))))))&amp;IF(B30=Data!B280,Data!I280,(IF(B30=Data!#REF!,Data!#REF!,(IF(B30=Data!#REF!,Data!#REF!,(IF(B30=Data!#REF!,Data!#REF!,(IF(B30=Data!#REF!,Data!#REF!,(IF(B30=Data!#REF!,Data!I1020,(IF(B30=Data!#REF!,Data!#REF!,(IF(B30=Data!#REF!,Data!#REF!,Data!#REF!)))))))))))))))&amp;IF(B30=Data!#REF!,Data!#REF!,(IF(B30=Data!#REF!,Data!#REF!,(IF(B30=Data!#REF!,Data!#REF!,(IF(B30=Data!#REF!,Data!#REF!,(IF(B30=Data!#REF!,Data!#REF!,Data!#REF!)))))))))</f>
        <v>#REF!</v>
      </c>
      <c r="U30" s="595"/>
      <c r="V30" s="594" t="e">
        <f>IF(B30=Data!B204,Data!J204,(IF(B30=Data!B206,Data!J206,(IF(B30=Data!B208,Data!J208,(IF(B30=Data!#REF!,Data!#REF!,(IF(B30=Data!B213,Data!J213,(IF(B30=Data!#REF!,Data!#REF!,(IF(B30=Data!#REF!,Data!#REF!,(IF(B30=Data!#REF!,Data!#REF!,Data!#REF!)))))))))))))))&amp;IF(B30=Data!B280,Data!J280,(IF(B30=Data!#REF!,Data!#REF!,(IF(B30=Data!#REF!,Data!#REF!,(IF(B30=Data!#REF!,Data!#REF!,(IF(B30=Data!#REF!,Data!#REF!,(IF(B30=Data!#REF!,Data!J1020,(IF(B30=Data!#REF!,Data!#REF!,(IF(B30=Data!#REF!,Data!#REF!,Data!#REF!)))))))))))))))&amp;IF(B30=Data!#REF!,Data!#REF!,(IF(B30=Data!#REF!,Data!#REF!,(IF(B30=Data!#REF!,Data!#REF!,(IF(B30=Data!#REF!,Data!#REF!,(IF(B30=Data!#REF!,Data!#REF!,Data!#REF!)))))))))</f>
        <v>#REF!</v>
      </c>
      <c r="W30" s="596">
        <f>IF(E30="","",VLOOKUP(B30,Data!$B$5:$J$503,9,FALSE)*E30)</f>
        <v>8.2949999999999999</v>
      </c>
    </row>
    <row r="31" spans="1:23" s="597" customFormat="1" ht="19.25" customHeight="1">
      <c r="A31" s="598">
        <v>13</v>
      </c>
      <c r="B31" s="599" t="s">
        <v>716</v>
      </c>
      <c r="C31" s="583" t="str">
        <f>IF(E31="","",VLOOKUP(B31,Data!$B$5:$N$503,13,FALSE))</f>
        <v>Ymh</v>
      </c>
      <c r="D31" s="584" t="str">
        <f>IF(E31="","",VLOOKUP(B31,Data!$B$5:$L$503,2,FALSE))</f>
        <v>VAC9490</v>
      </c>
      <c r="E31" s="823">
        <v>1</v>
      </c>
      <c r="F31" s="586"/>
      <c r="G31" s="587">
        <f>IF(E31="","",VLOOKUP(B31,Data!$B$5:$L$503,11,FALSE))</f>
        <v>2297.34</v>
      </c>
      <c r="H31" s="588">
        <f>IF(E31&gt;0,E31*G31,"-")</f>
        <v>2297.34</v>
      </c>
      <c r="I31" s="589" t="str">
        <f>IF(E31="","",VLOOKUP(B31,Data!$B$5:$D$503,3,FALSE))</f>
        <v>C/T</v>
      </c>
      <c r="J31" s="589" t="str">
        <f>IF(E31="","",VLOOKUP(B31,Data!$B$5:$M$503,12,FALSE))</f>
        <v>Indonesia</v>
      </c>
      <c r="K31" s="590">
        <v>5117382</v>
      </c>
      <c r="L31" s="587">
        <f>IF(E31="","",VLOOKUP(B31,Data!$B$5:$E$503,4,FALSE)*E31)</f>
        <v>220</v>
      </c>
      <c r="M31" s="587">
        <f>IF(E31="","",VLOOKUP(B31,Data!$B$5:$F$503,5,FALSE)*E31)</f>
        <v>199</v>
      </c>
      <c r="N31" s="591" t="e">
        <f>IF(B31=Data!B173,Data!G173,(IF(B31=Data!B175,Data!G175,(IF(B31=Data!B177,Data!G177,(IF(B31=Data!#REF!,Data!#REF!,(IF(B31=Data!B182,Data!G182,(IF(B31=Data!#REF!,Data!#REF!,(IF(B31=Data!#REF!,Data!#REF!,(IF(B31=Data!#REF!,Data!#REF!,Data!#REF!)))))))))))))))&amp;IF(B31=Data!B249,Data!G249,(IF(B31=Data!#REF!,Data!#REF!,(IF(B31=Data!#REF!,Data!#REF!,(IF(B31=Data!#REF!,Data!#REF!,(IF(B31=Data!#REF!,Data!#REF!,(IF(B31=Data!#REF!,Data!G989,(IF(B31=Data!#REF!,Data!#REF!,(IF(B31=Data!#REF!,Data!#REF!,Data!#REF!)))))))))))))))&amp;IF(B31=Data!#REF!,Data!#REF!,(IF(B31=Data!#REF!,Data!#REF!,(IF(B31=Data!#REF!,Data!#REF!,(IF(B31=Data!#REF!,Data!#REF!,(IF(B31=Data!#REF!,Data!#REF!,Data!#REF!)))))))))</f>
        <v>#REF!</v>
      </c>
      <c r="O31" s="592"/>
      <c r="P31" s="593"/>
      <c r="Q31" s="594" t="e">
        <f>IF(B31=Data!B173,Data!H173,(IF(B31=Data!B175,Data!H175,(IF(B31=Data!B177,Data!H177,(IF(B31=Data!#REF!,Data!#REF!,(IF(B31=Data!B182,Data!H182,(IF(B31=Data!#REF!,Data!#REF!,(IF(B31=Data!#REF!,Data!#REF!,(IF(B31=Data!#REF!,Data!#REF!,Data!#REF!)))))))))))))))&amp;IF(B31=Data!B249,Data!H249,(IF(B31=Data!#REF!,Data!#REF!,(IF(B31=Data!#REF!,Data!#REF!,(IF(B31=Data!#REF!,Data!#REF!,(IF(B31=Data!#REF!,Data!#REF!,(IF(B31=Data!#REF!,Data!H989,(IF(B31=Data!#REF!,Data!#REF!,(IF(B31=Data!#REF!,Data!#REF!,Data!#REF!)))))))))))))))&amp;IF(B31=Data!#REF!,Data!#REF!,(IF(B31=Data!#REF!,Data!#REF!,(IF(B31=Data!#REF!,Data!#REF!,(IF(B31=Data!#REF!,Data!#REF!,(IF(B31=Data!#REF!,Data!#REF!,Data!#REF!)))))))))</f>
        <v>#REF!</v>
      </c>
      <c r="R31" s="593"/>
      <c r="S31" s="593"/>
      <c r="T31" s="594" t="e">
        <f>IF(B31=Data!B173,Data!I173,(IF(B31=Data!B175,Data!I175,(IF(B31=Data!B177,Data!I177,(IF(B31=Data!#REF!,Data!#REF!,(IF(B31=Data!B182,Data!I182,(IF(B31=Data!#REF!,Data!#REF!,(IF(B31=Data!#REF!,Data!#REF!,(IF(B31=Data!#REF!,Data!#REF!,Data!#REF!)))))))))))))))&amp;IF(B31=Data!B249,Data!I249,(IF(B31=Data!#REF!,Data!#REF!,(IF(B31=Data!#REF!,Data!#REF!,(IF(B31=Data!#REF!,Data!#REF!,(IF(B31=Data!#REF!,Data!#REF!,(IF(B31=Data!#REF!,Data!I989,(IF(B31=Data!#REF!,Data!#REF!,(IF(B31=Data!#REF!,Data!#REF!,Data!#REF!)))))))))))))))&amp;IF(B31=Data!#REF!,Data!#REF!,(IF(B31=Data!#REF!,Data!#REF!,(IF(B31=Data!#REF!,Data!#REF!,(IF(B31=Data!#REF!,Data!#REF!,(IF(B31=Data!#REF!,Data!#REF!,Data!#REF!)))))))))</f>
        <v>#REF!</v>
      </c>
      <c r="U31" s="595"/>
      <c r="V31" s="594" t="e">
        <f>IF(B31=Data!B173,Data!J173,(IF(B31=Data!B175,Data!J175,(IF(B31=Data!B177,Data!J177,(IF(B31=Data!#REF!,Data!#REF!,(IF(B31=Data!B182,Data!J182,(IF(B31=Data!#REF!,Data!#REF!,(IF(B31=Data!#REF!,Data!#REF!,(IF(B31=Data!#REF!,Data!#REF!,Data!#REF!)))))))))))))))&amp;IF(B31=Data!B249,Data!J249,(IF(B31=Data!#REF!,Data!#REF!,(IF(B31=Data!#REF!,Data!#REF!,(IF(B31=Data!#REF!,Data!#REF!,(IF(B31=Data!#REF!,Data!#REF!,(IF(B31=Data!#REF!,Data!J989,(IF(B31=Data!#REF!,Data!#REF!,(IF(B31=Data!#REF!,Data!#REF!,Data!#REF!)))))))))))))))&amp;IF(B31=Data!#REF!,Data!#REF!,(IF(B31=Data!#REF!,Data!#REF!,(IF(B31=Data!#REF!,Data!#REF!,(IF(B31=Data!#REF!,Data!#REF!,(IF(B31=Data!#REF!,Data!#REF!,Data!#REF!)))))))))</f>
        <v>#REF!</v>
      </c>
      <c r="W31" s="596">
        <f>IF(E31="","",VLOOKUP(B31,Data!$B$5:$J$503,9,FALSE)*E31)</f>
        <v>1.1850000000000001</v>
      </c>
    </row>
    <row r="32" spans="1:23" s="597" customFormat="1" ht="19.25" customHeight="1">
      <c r="A32" s="598"/>
      <c r="B32" s="599"/>
      <c r="C32" s="583"/>
      <c r="D32" s="584"/>
      <c r="E32" s="585"/>
      <c r="F32" s="586"/>
      <c r="G32" s="587"/>
      <c r="H32" s="588"/>
      <c r="I32" s="589"/>
      <c r="J32" s="589"/>
      <c r="K32" s="590"/>
      <c r="L32" s="587"/>
      <c r="M32" s="587"/>
      <c r="N32" s="591"/>
      <c r="O32" s="592"/>
      <c r="P32" s="593"/>
      <c r="Q32" s="594"/>
      <c r="R32" s="593"/>
      <c r="S32" s="593"/>
      <c r="T32" s="594"/>
      <c r="U32" s="595"/>
      <c r="V32" s="594"/>
      <c r="W32" s="596"/>
    </row>
    <row r="33" spans="1:23" s="611" customFormat="1" ht="19.5" customHeight="1">
      <c r="A33" s="598"/>
      <c r="B33" s="818"/>
      <c r="C33" s="604"/>
      <c r="D33" s="605"/>
      <c r="E33" s="606">
        <f>SUM(E17:E32)</f>
        <v>91</v>
      </c>
      <c r="F33" s="606"/>
      <c r="G33" s="607"/>
      <c r="H33" s="607">
        <f>SUM(H17:H32)</f>
        <v>203729.03999999998</v>
      </c>
      <c r="I33" s="608"/>
      <c r="J33" s="608"/>
      <c r="K33" s="608"/>
      <c r="L33" s="609">
        <f>SUM(L17:L32)</f>
        <v>19573</v>
      </c>
      <c r="M33" s="609">
        <f>SUM(M17:M32)</f>
        <v>17566</v>
      </c>
      <c r="N33" s="609" t="e">
        <f>SUM(N17:N32)</f>
        <v>#REF!</v>
      </c>
      <c r="O33" s="609" t="e">
        <f>SUM(#REF!)</f>
        <v>#REF!</v>
      </c>
      <c r="P33" s="609">
        <f>SUM(P16:P16)</f>
        <v>0</v>
      </c>
      <c r="Q33" s="609">
        <f>SUM(Q16:Q16)</f>
        <v>0</v>
      </c>
      <c r="R33" s="609" t="e">
        <f>SUM(#REF!)</f>
        <v>#REF!</v>
      </c>
      <c r="S33" s="609">
        <f>SUM(S16:S16)</f>
        <v>0</v>
      </c>
      <c r="T33" s="609">
        <f>SUM(T16:T16)</f>
        <v>0</v>
      </c>
      <c r="U33" s="609" t="e">
        <f>SUM(#REF!)</f>
        <v>#REF!</v>
      </c>
      <c r="V33" s="609">
        <f>SUM(V16:V16)</f>
        <v>0</v>
      </c>
      <c r="W33" s="610">
        <f>SUM(W17:W32)</f>
        <v>108.88000000000001</v>
      </c>
    </row>
    <row r="34" spans="1:23" ht="11.25" customHeight="1">
      <c r="A34" s="598"/>
      <c r="B34" s="612"/>
      <c r="C34" s="545"/>
      <c r="D34" s="546"/>
      <c r="E34" s="613"/>
      <c r="F34" s="544"/>
      <c r="G34" s="614" t="s">
        <v>847</v>
      </c>
      <c r="H34" s="615"/>
      <c r="I34" s="616"/>
      <c r="J34" s="616"/>
      <c r="K34" s="616"/>
      <c r="L34" s="617"/>
      <c r="M34" s="548"/>
      <c r="N34" s="546"/>
      <c r="O34" s="545"/>
      <c r="P34" s="545"/>
      <c r="Q34" s="545"/>
      <c r="R34" s="545"/>
      <c r="S34" s="545"/>
      <c r="T34" s="545"/>
      <c r="U34" s="546"/>
      <c r="V34" s="546"/>
      <c r="W34" s="550"/>
    </row>
    <row r="35" spans="1:23" ht="14">
      <c r="A35" s="618" t="s">
        <v>546</v>
      </c>
      <c r="B35" s="619" t="s">
        <v>12</v>
      </c>
      <c r="C35" s="513"/>
      <c r="D35" s="620"/>
      <c r="E35" s="499" t="s">
        <v>555</v>
      </c>
      <c r="G35" s="621" t="s">
        <v>83</v>
      </c>
      <c r="H35" s="622"/>
      <c r="I35" s="562" t="s">
        <v>84</v>
      </c>
      <c r="J35" s="623"/>
      <c r="K35" s="534" t="s">
        <v>85</v>
      </c>
      <c r="L35" s="534"/>
      <c r="M35" s="1076" t="s">
        <v>86</v>
      </c>
      <c r="N35" s="1077"/>
      <c r="O35" s="1077"/>
      <c r="P35" s="1077"/>
      <c r="Q35" s="1077"/>
      <c r="R35" s="1077"/>
      <c r="S35" s="1077"/>
      <c r="T35" s="1077"/>
      <c r="U35" s="1077"/>
      <c r="V35" s="1077"/>
      <c r="W35" s="1078"/>
    </row>
    <row r="36" spans="1:23" ht="13">
      <c r="A36" s="821" t="s">
        <v>547</v>
      </c>
      <c r="D36" s="624"/>
      <c r="E36" s="499" t="s">
        <v>88</v>
      </c>
      <c r="G36" s="1079"/>
      <c r="H36" s="1080"/>
      <c r="I36" s="821" t="s">
        <v>89</v>
      </c>
      <c r="J36" s="625"/>
      <c r="K36" s="537" t="s">
        <v>90</v>
      </c>
      <c r="L36" s="537"/>
      <c r="M36" s="532"/>
      <c r="W36" s="538"/>
    </row>
    <row r="37" spans="1:23" ht="10.5" customHeight="1">
      <c r="A37" s="821" t="s">
        <v>548</v>
      </c>
      <c r="B37" s="503"/>
      <c r="D37" s="523"/>
      <c r="G37" s="1079"/>
      <c r="H37" s="1080"/>
      <c r="I37" s="821"/>
      <c r="J37" s="625"/>
      <c r="K37" s="537" t="s">
        <v>94</v>
      </c>
      <c r="L37" s="537"/>
      <c r="M37" s="532"/>
      <c r="W37" s="538"/>
    </row>
    <row r="38" spans="1:23" ht="10.5" customHeight="1">
      <c r="A38" s="544"/>
      <c r="B38" s="545"/>
      <c r="C38" s="545"/>
      <c r="D38" s="626"/>
      <c r="E38" s="499" t="s">
        <v>95</v>
      </c>
      <c r="G38" s="1079"/>
      <c r="H38" s="1080"/>
      <c r="I38" s="821" t="s">
        <v>96</v>
      </c>
      <c r="J38" s="625"/>
      <c r="K38" s="537"/>
      <c r="L38" s="537"/>
      <c r="M38" s="532"/>
      <c r="W38" s="538"/>
    </row>
    <row r="39" spans="1:23" ht="13">
      <c r="A39" s="512" t="s">
        <v>97</v>
      </c>
      <c r="C39" s="535"/>
      <c r="D39" s="514"/>
      <c r="E39" s="499" t="s">
        <v>98</v>
      </c>
      <c r="G39" s="627" t="s">
        <v>99</v>
      </c>
      <c r="H39" s="628"/>
      <c r="I39" s="821" t="s">
        <v>89</v>
      </c>
      <c r="J39" s="625"/>
      <c r="K39" s="537" t="s">
        <v>100</v>
      </c>
      <c r="L39" s="537"/>
      <c r="M39" s="532"/>
      <c r="W39" s="538"/>
    </row>
    <row r="40" spans="1:23" ht="13">
      <c r="A40" s="821" t="s">
        <v>561</v>
      </c>
      <c r="D40" s="523"/>
      <c r="E40" s="499" t="s">
        <v>101</v>
      </c>
      <c r="G40" s="629"/>
      <c r="H40" s="630"/>
      <c r="I40" s="821" t="s">
        <v>102</v>
      </c>
      <c r="J40" s="625"/>
      <c r="K40" s="537" t="s">
        <v>549</v>
      </c>
      <c r="L40" s="537"/>
      <c r="M40" s="1069" t="s">
        <v>616</v>
      </c>
      <c r="N40" s="1070"/>
      <c r="O40" s="1070"/>
      <c r="P40" s="1070"/>
      <c r="Q40" s="1070"/>
      <c r="R40" s="1070"/>
      <c r="S40" s="1070"/>
      <c r="T40" s="1070"/>
      <c r="U40" s="1070"/>
      <c r="V40" s="1070"/>
      <c r="W40" s="1071"/>
    </row>
    <row r="41" spans="1:23">
      <c r="A41" s="544"/>
      <c r="B41" s="545"/>
      <c r="C41" s="545"/>
      <c r="D41" s="546"/>
      <c r="E41" s="631"/>
      <c r="F41" s="545"/>
      <c r="G41" s="1053" t="s">
        <v>989</v>
      </c>
      <c r="H41" s="1054"/>
      <c r="I41" s="1053" t="s">
        <v>988</v>
      </c>
      <c r="J41" s="1054"/>
      <c r="K41" s="549" t="s">
        <v>105</v>
      </c>
      <c r="L41" s="549"/>
      <c r="M41" s="1072" t="s">
        <v>106</v>
      </c>
      <c r="N41" s="1073"/>
      <c r="O41" s="1073"/>
      <c r="P41" s="1073"/>
      <c r="Q41" s="1073"/>
      <c r="R41" s="1073"/>
      <c r="S41" s="1073"/>
      <c r="T41" s="1073"/>
      <c r="U41" s="1073"/>
      <c r="V41" s="1073"/>
      <c r="W41" s="1074"/>
    </row>
    <row r="42" spans="1:23">
      <c r="G42" s="500" t="s">
        <v>667</v>
      </c>
      <c r="K42" s="537"/>
      <c r="L42" s="537"/>
      <c r="M42" s="541"/>
      <c r="N42" s="541"/>
      <c r="O42" s="541"/>
      <c r="P42" s="541"/>
      <c r="Q42" s="541"/>
      <c r="R42" s="541"/>
      <c r="S42" s="541"/>
      <c r="T42" s="541"/>
      <c r="U42" s="541"/>
      <c r="V42" s="541"/>
      <c r="W42" s="632"/>
    </row>
    <row r="43" spans="1:23">
      <c r="G43" s="633"/>
      <c r="H43" s="633"/>
      <c r="I43" s="634"/>
      <c r="J43" s="633"/>
      <c r="K43" s="537"/>
      <c r="L43" s="537"/>
      <c r="M43" s="541"/>
      <c r="N43" s="541"/>
      <c r="O43" s="541"/>
      <c r="P43" s="541"/>
      <c r="Q43" s="541"/>
      <c r="R43" s="541"/>
      <c r="S43" s="541"/>
      <c r="T43" s="541"/>
      <c r="U43" s="541"/>
      <c r="V43" s="541"/>
      <c r="W43" s="632"/>
    </row>
    <row r="44" spans="1:23" ht="7.5" customHeight="1"/>
    <row r="45" spans="1:23" ht="13.5" customHeight="1"/>
    <row r="46" spans="1:23" ht="13.5" customHeight="1"/>
    <row r="47" spans="1:23" s="611" customFormat="1" ht="18" customHeight="1">
      <c r="A47" s="635" t="s">
        <v>964</v>
      </c>
      <c r="B47" s="500"/>
      <c r="C47" s="635" t="s">
        <v>622</v>
      </c>
      <c r="F47" s="636"/>
      <c r="G47" s="635" t="s">
        <v>958</v>
      </c>
      <c r="H47" s="500"/>
      <c r="I47" s="635" t="s">
        <v>969</v>
      </c>
      <c r="K47" s="636"/>
      <c r="L47" s="636"/>
      <c r="V47" s="637"/>
    </row>
    <row r="48" spans="1:23" s="611" customFormat="1" ht="18" customHeight="1">
      <c r="A48" s="635" t="s">
        <v>965</v>
      </c>
      <c r="B48" s="500"/>
      <c r="C48" s="635" t="s">
        <v>969</v>
      </c>
      <c r="F48" s="636"/>
      <c r="G48" s="635" t="s">
        <v>959</v>
      </c>
      <c r="H48" s="500"/>
      <c r="I48" s="635" t="s">
        <v>969</v>
      </c>
      <c r="K48" s="636"/>
      <c r="L48" s="636"/>
      <c r="V48" s="637"/>
    </row>
    <row r="49" spans="1:23" s="611" customFormat="1" ht="18" customHeight="1">
      <c r="A49" s="635" t="s">
        <v>966</v>
      </c>
      <c r="B49" s="500"/>
      <c r="C49" s="635" t="s">
        <v>969</v>
      </c>
      <c r="F49" s="636"/>
      <c r="G49" s="635" t="s">
        <v>960</v>
      </c>
      <c r="H49" s="500"/>
      <c r="I49" s="635" t="s">
        <v>622</v>
      </c>
      <c r="K49" s="636"/>
      <c r="L49" s="636"/>
      <c r="V49" s="637"/>
    </row>
    <row r="50" spans="1:23" s="611" customFormat="1" ht="18" customHeight="1">
      <c r="A50" s="635" t="s">
        <v>967</v>
      </c>
      <c r="B50" s="500"/>
      <c r="C50" s="635" t="s">
        <v>622</v>
      </c>
      <c r="F50" s="636"/>
      <c r="G50" s="635" t="s">
        <v>961</v>
      </c>
      <c r="H50" s="500"/>
      <c r="I50" s="635" t="s">
        <v>622</v>
      </c>
      <c r="K50" s="636"/>
      <c r="L50" s="636"/>
      <c r="V50" s="637"/>
    </row>
    <row r="51" spans="1:23" s="611" customFormat="1" ht="18" customHeight="1">
      <c r="A51" s="635" t="s">
        <v>968</v>
      </c>
      <c r="B51" s="500"/>
      <c r="C51" s="635" t="s">
        <v>622</v>
      </c>
      <c r="F51" s="636"/>
      <c r="G51" s="635" t="s">
        <v>963</v>
      </c>
      <c r="H51" s="500"/>
      <c r="I51" s="635" t="s">
        <v>622</v>
      </c>
      <c r="K51" s="636"/>
      <c r="L51" s="636"/>
      <c r="V51" s="637"/>
    </row>
    <row r="52" spans="1:23" ht="20">
      <c r="E52" s="822"/>
      <c r="F52" s="500"/>
      <c r="G52" s="635" t="s">
        <v>962</v>
      </c>
      <c r="I52" s="635" t="s">
        <v>622</v>
      </c>
      <c r="K52" s="500"/>
      <c r="M52" s="822"/>
      <c r="V52" s="501"/>
      <c r="W52" s="822"/>
    </row>
    <row r="53" spans="1:23" ht="17.5">
      <c r="A53" s="638"/>
      <c r="E53" s="822"/>
      <c r="G53" s="639"/>
      <c r="H53" s="639"/>
    </row>
    <row r="58" spans="1:23" ht="14">
      <c r="A58" s="640"/>
      <c r="C58" s="641"/>
      <c r="D58" s="641"/>
      <c r="E58" s="642"/>
    </row>
    <row r="59" spans="1:23" ht="14">
      <c r="A59" s="643"/>
      <c r="C59" s="641"/>
      <c r="D59" s="644"/>
      <c r="E59" s="642"/>
    </row>
    <row r="60" spans="1:23" ht="14">
      <c r="A60" s="643"/>
      <c r="B60" s="645"/>
      <c r="C60" s="641"/>
      <c r="D60" s="641"/>
      <c r="E60" s="642"/>
    </row>
    <row r="61" spans="1:23" ht="14">
      <c r="A61" s="643"/>
      <c r="B61" s="646" t="s">
        <v>354</v>
      </c>
      <c r="C61" s="641"/>
      <c r="D61" s="641"/>
      <c r="E61" s="642"/>
    </row>
    <row r="62" spans="1:23" ht="15.5">
      <c r="A62" s="643"/>
      <c r="B62" s="647" t="s">
        <v>249</v>
      </c>
      <c r="C62" s="641"/>
      <c r="D62" s="641"/>
      <c r="E62" s="642"/>
    </row>
    <row r="63" spans="1:23" ht="14">
      <c r="A63" s="643"/>
      <c r="B63" s="648" t="s">
        <v>250</v>
      </c>
      <c r="C63" s="641"/>
      <c r="D63" s="641"/>
      <c r="E63" s="642"/>
    </row>
    <row r="64" spans="1:23" ht="15.5">
      <c r="A64" s="649"/>
      <c r="B64" s="647" t="s">
        <v>251</v>
      </c>
      <c r="C64" s="641"/>
      <c r="D64" s="641"/>
      <c r="E64" s="642"/>
    </row>
    <row r="65" spans="1:5" ht="15.5">
      <c r="A65" s="643"/>
      <c r="B65" s="647" t="s">
        <v>252</v>
      </c>
      <c r="C65" s="641"/>
      <c r="D65" s="641"/>
      <c r="E65" s="642"/>
    </row>
    <row r="66" spans="1:5" ht="14">
      <c r="A66" s="649"/>
      <c r="B66" s="646" t="s">
        <v>253</v>
      </c>
      <c r="C66" s="641"/>
      <c r="D66" s="641"/>
      <c r="E66" s="642"/>
    </row>
    <row r="67" spans="1:5" ht="14">
      <c r="A67" s="649"/>
      <c r="B67" s="646" t="s">
        <v>357</v>
      </c>
      <c r="C67" s="641"/>
      <c r="D67" s="641"/>
      <c r="E67" s="642"/>
    </row>
    <row r="68" spans="1:5" ht="14">
      <c r="A68" s="643"/>
      <c r="B68" s="646" t="s">
        <v>358</v>
      </c>
      <c r="C68" s="641"/>
      <c r="D68" s="641"/>
      <c r="E68" s="642"/>
    </row>
    <row r="69" spans="1:5" ht="14">
      <c r="A69" s="643"/>
      <c r="B69" s="646" t="s">
        <v>288</v>
      </c>
      <c r="C69" s="641"/>
      <c r="D69" s="641"/>
      <c r="E69" s="642"/>
    </row>
    <row r="70" spans="1:5" ht="14">
      <c r="A70" s="643"/>
      <c r="B70" s="646" t="s">
        <v>292</v>
      </c>
      <c r="C70" s="641"/>
      <c r="D70" s="641"/>
      <c r="E70" s="642"/>
    </row>
    <row r="71" spans="1:5" ht="15.5">
      <c r="A71" s="643"/>
      <c r="B71" s="647" t="s">
        <v>423</v>
      </c>
      <c r="C71" s="641"/>
      <c r="D71" s="641"/>
      <c r="E71" s="642"/>
    </row>
    <row r="72" spans="1:5" ht="14">
      <c r="A72" s="643"/>
      <c r="B72" s="646" t="s">
        <v>424</v>
      </c>
      <c r="C72" s="641"/>
      <c r="D72" s="641"/>
      <c r="E72" s="642"/>
    </row>
    <row r="73" spans="1:5" ht="14">
      <c r="A73" s="643"/>
      <c r="B73" s="646" t="s">
        <v>279</v>
      </c>
      <c r="C73" s="641"/>
      <c r="D73" s="644"/>
      <c r="E73" s="642"/>
    </row>
    <row r="74" spans="1:5" ht="14">
      <c r="A74" s="643"/>
      <c r="B74" s="646" t="s">
        <v>281</v>
      </c>
      <c r="C74" s="641"/>
      <c r="D74" s="641"/>
      <c r="E74" s="642"/>
    </row>
    <row r="75" spans="1:5" ht="14">
      <c r="A75" s="643"/>
      <c r="B75" s="646" t="s">
        <v>287</v>
      </c>
      <c r="C75" s="641"/>
      <c r="D75" s="644"/>
      <c r="E75" s="642"/>
    </row>
    <row r="76" spans="1:5" ht="15.5">
      <c r="A76" s="643"/>
      <c r="B76" s="647" t="s">
        <v>420</v>
      </c>
      <c r="C76" s="641"/>
      <c r="D76" s="644"/>
      <c r="E76" s="642"/>
    </row>
    <row r="77" spans="1:5" ht="14">
      <c r="A77" s="650"/>
      <c r="B77" s="646" t="s">
        <v>421</v>
      </c>
      <c r="C77" s="579"/>
      <c r="D77" s="578"/>
      <c r="E77" s="575"/>
    </row>
    <row r="78" spans="1:5" ht="14">
      <c r="A78" s="572"/>
      <c r="B78" s="646" t="s">
        <v>422</v>
      </c>
      <c r="C78" s="579"/>
      <c r="D78" s="578"/>
      <c r="E78" s="651">
        <f>SUM(E57:E76)</f>
        <v>0</v>
      </c>
    </row>
    <row r="79" spans="1:5" ht="14">
      <c r="B79" s="646" t="s">
        <v>417</v>
      </c>
    </row>
    <row r="80" spans="1:5" ht="14">
      <c r="B80" s="646" t="s">
        <v>397</v>
      </c>
    </row>
  </sheetData>
  <mergeCells count="10">
    <mergeCell ref="M40:W40"/>
    <mergeCell ref="G41:H41"/>
    <mergeCell ref="I41:J41"/>
    <mergeCell ref="M41:W41"/>
    <mergeCell ref="O1:S1"/>
    <mergeCell ref="P2:W2"/>
    <mergeCell ref="M35:W35"/>
    <mergeCell ref="G36:H36"/>
    <mergeCell ref="G37:H37"/>
    <mergeCell ref="G38:H38"/>
  </mergeCells>
  <printOptions horizontalCentered="1"/>
  <pageMargins left="0.19685039370078741" right="0.19685039370078741" top="0" bottom="0.17" header="0.31496062992125984" footer="0.17"/>
  <pageSetup paperSize="9" scale="74" firstPageNumber="4294963191" fitToHeight="2" orientation="landscape" horizontalDpi="4294967295" verticalDpi="4294967295" r:id="rId1"/>
  <headerFooter alignWithMargins="0"/>
  <rowBreaks count="1" manualBreakCount="1">
    <brk id="41" max="22"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W83"/>
  <sheetViews>
    <sheetView zoomScale="85" zoomScaleNormal="85" zoomScaleSheetLayoutView="70" workbookViewId="0">
      <selection activeCell="K38" sqref="K38"/>
    </sheetView>
  </sheetViews>
  <sheetFormatPr defaultColWidth="9.1796875" defaultRowHeight="12.5"/>
  <cols>
    <col min="1" max="1" width="4.453125" style="825" customWidth="1"/>
    <col min="2" max="2" width="30.1796875" style="825" customWidth="1"/>
    <col min="3" max="3" width="6.453125" style="825" customWidth="1"/>
    <col min="4" max="4" width="13.453125" style="825" customWidth="1"/>
    <col min="5" max="5" width="10.453125" style="499" customWidth="1"/>
    <col min="6" max="6" width="13.08984375" style="825" customWidth="1"/>
    <col min="7" max="7" width="14.81640625" style="500" customWidth="1"/>
    <col min="8" max="8" width="17" style="500" customWidth="1"/>
    <col min="9" max="9" width="6.1796875" style="825" customWidth="1"/>
    <col min="10" max="10" width="14.1796875" style="825" customWidth="1"/>
    <col min="11" max="11" width="11.1796875" style="825" customWidth="1"/>
    <col min="12" max="13" width="15.1796875" style="500" customWidth="1"/>
    <col min="14" max="14" width="0.453125" style="825" hidden="1" customWidth="1"/>
    <col min="15" max="15" width="3.1796875" style="825" customWidth="1"/>
    <col min="16" max="16" width="2.54296875" style="825" customWidth="1"/>
    <col min="17" max="17" width="4.81640625" style="825" hidden="1" customWidth="1"/>
    <col min="18" max="18" width="2" style="825" customWidth="1"/>
    <col min="19" max="19" width="2.54296875" style="825" customWidth="1"/>
    <col min="20" max="20" width="5.81640625" style="825" hidden="1" customWidth="1"/>
    <col min="21" max="21" width="1" style="825" customWidth="1"/>
    <col min="22" max="22" width="9.1796875" style="825" hidden="1" customWidth="1"/>
    <col min="23" max="23" width="13.1796875" style="501" customWidth="1"/>
    <col min="24" max="24" width="1.81640625" style="825" customWidth="1"/>
    <col min="25" max="25" width="9.1796875" style="825" customWidth="1"/>
    <col min="26" max="16384" width="9.1796875" style="825"/>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25"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24"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24" t="s">
        <v>557</v>
      </c>
      <c r="D8" s="523"/>
      <c r="E8" s="531"/>
      <c r="G8" s="532"/>
      <c r="H8" s="533"/>
      <c r="I8" s="824"/>
      <c r="K8" s="514"/>
      <c r="L8" s="532"/>
      <c r="M8" s="534"/>
      <c r="O8" s="514"/>
      <c r="U8" s="535"/>
      <c r="V8" s="535"/>
      <c r="W8" s="536"/>
    </row>
    <row r="9" spans="1:23">
      <c r="A9" s="824" t="s">
        <v>558</v>
      </c>
      <c r="D9" s="523"/>
      <c r="E9" s="531" t="s">
        <v>54</v>
      </c>
      <c r="G9" s="532" t="s">
        <v>55</v>
      </c>
      <c r="H9" s="533"/>
      <c r="I9" s="824" t="s">
        <v>56</v>
      </c>
      <c r="K9" s="523"/>
      <c r="L9" s="532" t="s">
        <v>57</v>
      </c>
      <c r="M9" s="537"/>
      <c r="O9" s="523"/>
      <c r="P9" s="825" t="s">
        <v>58</v>
      </c>
      <c r="W9" s="538"/>
    </row>
    <row r="10" spans="1:23" ht="13">
      <c r="A10" s="824" t="s">
        <v>559</v>
      </c>
      <c r="D10" s="539" t="s">
        <v>560</v>
      </c>
      <c r="E10" s="531" t="s">
        <v>59</v>
      </c>
      <c r="G10" s="532"/>
      <c r="H10" s="533"/>
      <c r="I10" s="540"/>
      <c r="J10" s="541"/>
      <c r="K10" s="542"/>
      <c r="L10" s="532"/>
      <c r="M10" s="537"/>
      <c r="O10" s="523"/>
      <c r="W10" s="538"/>
    </row>
    <row r="11" spans="1:23" ht="13">
      <c r="A11" s="824" t="s">
        <v>551</v>
      </c>
      <c r="D11" s="523"/>
      <c r="E11" s="515"/>
      <c r="F11" s="543"/>
      <c r="G11" s="532" t="s">
        <v>60</v>
      </c>
      <c r="H11" s="533"/>
      <c r="I11" s="824" t="s">
        <v>61</v>
      </c>
      <c r="K11" s="523"/>
      <c r="L11" s="532" t="s">
        <v>523</v>
      </c>
      <c r="M11" s="537"/>
      <c r="O11" s="523"/>
      <c r="P11" s="825" t="s">
        <v>63</v>
      </c>
      <c r="W11" s="538"/>
    </row>
    <row r="12" spans="1:23">
      <c r="A12" s="544" t="s">
        <v>64</v>
      </c>
      <c r="D12" s="523"/>
      <c r="E12" s="531" t="s">
        <v>65</v>
      </c>
      <c r="G12" s="532"/>
      <c r="H12" s="533"/>
      <c r="I12" s="824"/>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980</v>
      </c>
      <c r="C17" s="583" t="str">
        <f>IF(E17="","",VLOOKUP(B17,Data!$B$5:$N$503,13,FALSE))</f>
        <v/>
      </c>
      <c r="D17" s="584" t="str">
        <f>IF(E17="","",VLOOKUP(B17,Data!$B$5:$L$503,2,FALSE))</f>
        <v/>
      </c>
      <c r="E17" s="823"/>
      <c r="F17" s="600"/>
      <c r="G17" s="587" t="str">
        <f>IF(E17="","",VLOOKUP(B17,Data!$B$5:$L$503,11,FALSE))</f>
        <v/>
      </c>
      <c r="H17" s="588" t="str">
        <f t="shared" ref="H1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233,Data!G233,(IF(B17=Data!B235,Data!G235,(IF(B17=Data!B237,Data!G237,(IF(B17=Data!#REF!,Data!#REF!,(IF(B17=Data!B242,Data!G242,(IF(B17=Data!#REF!,Data!#REF!,(IF(B17=Data!#REF!,Data!#REF!,(IF(B17=Data!#REF!,Data!#REF!,Data!#REF!)))))))))))))))&amp;IF(B17=Data!B309,Data!G309,(IF(B17=Data!#REF!,Data!#REF!,(IF(B17=Data!#REF!,Data!#REF!,(IF(B17=Data!#REF!,Data!#REF!,(IF(B17=Data!#REF!,Data!#REF!,(IF(B17=Data!#REF!,Data!G1049,(IF(B17=Data!#REF!,Data!#REF!,(IF(B17=Data!#REF!,Data!#REF!,Data!#REF!)))))))))))))))&amp;IF(B17=Data!#REF!,Data!#REF!,(IF(B17=Data!#REF!,Data!#REF!,(IF(B17=Data!#REF!,Data!#REF!,(IF(B17=Data!#REF!,Data!#REF!,(IF(B17=Data!#REF!,Data!#REF!,Data!#REF!)))))))))</f>
        <v>#REF!</v>
      </c>
      <c r="O17" s="592"/>
      <c r="P17" s="593"/>
      <c r="Q17" s="594" t="e">
        <f>IF(B17=Data!B233,Data!H233,(IF(B17=Data!B235,Data!H235,(IF(B17=Data!B237,Data!H237,(IF(B17=Data!#REF!,Data!#REF!,(IF(B17=Data!B242,Data!H242,(IF(B17=Data!#REF!,Data!#REF!,(IF(B17=Data!#REF!,Data!#REF!,(IF(B17=Data!#REF!,Data!#REF!,Data!#REF!)))))))))))))))&amp;IF(B17=Data!B309,Data!H309,(IF(B17=Data!#REF!,Data!#REF!,(IF(B17=Data!#REF!,Data!#REF!,(IF(B17=Data!#REF!,Data!#REF!,(IF(B17=Data!#REF!,Data!#REF!,(IF(B17=Data!#REF!,Data!H1049,(IF(B17=Data!#REF!,Data!#REF!,(IF(B17=Data!#REF!,Data!#REF!,Data!#REF!)))))))))))))))&amp;IF(B17=Data!#REF!,Data!#REF!,(IF(B17=Data!#REF!,Data!#REF!,(IF(B17=Data!#REF!,Data!#REF!,(IF(B17=Data!#REF!,Data!#REF!,(IF(B17=Data!#REF!,Data!#REF!,Data!#REF!)))))))))</f>
        <v>#REF!</v>
      </c>
      <c r="R17" s="593"/>
      <c r="S17" s="593"/>
      <c r="T17" s="594" t="e">
        <f>IF(B17=Data!B233,Data!I233,(IF(B17=Data!B235,Data!I235,(IF(B17=Data!B237,Data!I237,(IF(B17=Data!#REF!,Data!#REF!,(IF(B17=Data!B242,Data!I242,(IF(B17=Data!#REF!,Data!#REF!,(IF(B17=Data!#REF!,Data!#REF!,(IF(B17=Data!#REF!,Data!#REF!,Data!#REF!)))))))))))))))&amp;IF(B17=Data!B309,Data!I309,(IF(B17=Data!#REF!,Data!#REF!,(IF(B17=Data!#REF!,Data!#REF!,(IF(B17=Data!#REF!,Data!#REF!,(IF(B17=Data!#REF!,Data!#REF!,(IF(B17=Data!#REF!,Data!I1049,(IF(B17=Data!#REF!,Data!#REF!,(IF(B17=Data!#REF!,Data!#REF!,Data!#REF!)))))))))))))))&amp;IF(B17=Data!#REF!,Data!#REF!,(IF(B17=Data!#REF!,Data!#REF!,(IF(B17=Data!#REF!,Data!#REF!,(IF(B17=Data!#REF!,Data!#REF!,(IF(B17=Data!#REF!,Data!#REF!,Data!#REF!)))))))))</f>
        <v>#REF!</v>
      </c>
      <c r="U17" s="595"/>
      <c r="V17" s="594" t="e">
        <f>IF(B17=Data!B233,Data!J233,(IF(B17=Data!B235,Data!J235,(IF(B17=Data!B237,Data!J237,(IF(B17=Data!#REF!,Data!#REF!,(IF(B17=Data!B242,Data!J242,(IF(B17=Data!#REF!,Data!#REF!,(IF(B17=Data!#REF!,Data!#REF!,(IF(B17=Data!#REF!,Data!#REF!,Data!#REF!)))))))))))))))&amp;IF(B17=Data!B309,Data!J309,(IF(B17=Data!#REF!,Data!#REF!,(IF(B17=Data!#REF!,Data!#REF!,(IF(B17=Data!#REF!,Data!#REF!,(IF(B17=Data!#REF!,Data!#REF!,(IF(B17=Data!#REF!,Data!J1049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235</v>
      </c>
      <c r="C18" s="583" t="str">
        <f>IF(E18="","",VLOOKUP(B18,Data!$B$5:$N$503,13,FALSE))</f>
        <v>Ymh</v>
      </c>
      <c r="D18" s="584" t="str">
        <f>IF(E18="","",VLOOKUP(B18,Data!$B$5:$L$503,2,FALSE))</f>
        <v>AAE6340</v>
      </c>
      <c r="E18" s="823">
        <v>1</v>
      </c>
      <c r="F18" s="600" t="s">
        <v>544</v>
      </c>
      <c r="G18" s="587">
        <f>IF(E18="","",VLOOKUP(B18,Data!$B$5:$L$503,11,FALSE))</f>
        <v>1866.12</v>
      </c>
      <c r="H18" s="588">
        <f t="shared" ref="H18:H34" si="1">IF(E18&gt;0,E18*G18,"-")</f>
        <v>1866.12</v>
      </c>
      <c r="I18" s="589" t="str">
        <f>IF(E18="","",VLOOKUP(B18,Data!$B$5:$D$503,3,FALSE))</f>
        <v>C/T</v>
      </c>
      <c r="J18" s="589" t="str">
        <f>IF(E18="","",VLOOKUP(B18,Data!$B$5:$M$503,12,FALSE))</f>
        <v>Indonesia</v>
      </c>
      <c r="K18" s="590">
        <v>5117382</v>
      </c>
      <c r="L18" s="587">
        <f>IF(E18="","",VLOOKUP(B18,Data!$B$5:$E$503,4,FALSE)*E18)</f>
        <v>194</v>
      </c>
      <c r="M18" s="587">
        <f>IF(E18="","",VLOOKUP(B18,Data!$B$5:$F$503,5,FALSE)*E18)</f>
        <v>174</v>
      </c>
      <c r="N18" s="591" t="e">
        <f>IF(B18=Data!B131,Data!G131,(IF(B18=Data!B133,Data!G133,(IF(B18=Data!B135,Data!G135,(IF(B18=Data!#REF!,Data!#REF!,(IF(B18=Data!B140,Data!G140,(IF(B18=Data!#REF!,Data!#REF!,(IF(B18=Data!#REF!,Data!#REF!,(IF(B18=Data!#REF!,Data!#REF!,Data!#REF!)))))))))))))))&amp;IF(B18=Data!B207,Data!G207,(IF(B18=Data!#REF!,Data!#REF!,(IF(B18=Data!#REF!,Data!#REF!,(IF(B18=Data!#REF!,Data!#REF!,(IF(B18=Data!#REF!,Data!#REF!,(IF(B18=Data!#REF!,Data!G947,(IF(B18=Data!#REF!,Data!#REF!,(IF(B18=Data!#REF!,Data!#REF!,Data!#REF!)))))))))))))))&amp;IF(B18=Data!#REF!,Data!#REF!,(IF(B18=Data!#REF!,Data!#REF!,(IF(B18=Data!#REF!,Data!#REF!,(IF(B18=Data!#REF!,Data!#REF!,(IF(B18=Data!#REF!,Data!#REF!,Data!#REF!)))))))))</f>
        <v>#REF!</v>
      </c>
      <c r="O18" s="592"/>
      <c r="P18" s="593"/>
      <c r="Q18" s="594" t="e">
        <f>IF(B18=Data!B131,Data!H131,(IF(B18=Data!B133,Data!H133,(IF(B18=Data!B135,Data!H135,(IF(B18=Data!#REF!,Data!#REF!,(IF(B18=Data!B140,Data!H140,(IF(B18=Data!#REF!,Data!#REF!,(IF(B18=Data!#REF!,Data!#REF!,(IF(B18=Data!#REF!,Data!#REF!,Data!#REF!)))))))))))))))&amp;IF(B18=Data!B207,Data!H207,(IF(B18=Data!#REF!,Data!#REF!,(IF(B18=Data!#REF!,Data!#REF!,(IF(B18=Data!#REF!,Data!#REF!,(IF(B18=Data!#REF!,Data!#REF!,(IF(B18=Data!#REF!,Data!H947,(IF(B18=Data!#REF!,Data!#REF!,(IF(B18=Data!#REF!,Data!#REF!,Data!#REF!)))))))))))))))&amp;IF(B18=Data!#REF!,Data!#REF!,(IF(B18=Data!#REF!,Data!#REF!,(IF(B18=Data!#REF!,Data!#REF!,(IF(B18=Data!#REF!,Data!#REF!,(IF(B18=Data!#REF!,Data!#REF!,Data!#REF!)))))))))</f>
        <v>#REF!</v>
      </c>
      <c r="R18" s="593"/>
      <c r="S18" s="593"/>
      <c r="T18" s="594" t="e">
        <f>IF(B18=Data!B131,Data!I131,(IF(B18=Data!B133,Data!I133,(IF(B18=Data!B135,Data!I135,(IF(B18=Data!#REF!,Data!#REF!,(IF(B18=Data!B140,Data!I140,(IF(B18=Data!#REF!,Data!#REF!,(IF(B18=Data!#REF!,Data!#REF!,(IF(B18=Data!#REF!,Data!#REF!,Data!#REF!)))))))))))))))&amp;IF(B18=Data!B207,Data!I207,(IF(B18=Data!#REF!,Data!#REF!,(IF(B18=Data!#REF!,Data!#REF!,(IF(B18=Data!#REF!,Data!#REF!,(IF(B18=Data!#REF!,Data!#REF!,(IF(B18=Data!#REF!,Data!I947,(IF(B18=Data!#REF!,Data!#REF!,(IF(B18=Data!#REF!,Data!#REF!,Data!#REF!)))))))))))))))&amp;IF(B18=Data!#REF!,Data!#REF!,(IF(B18=Data!#REF!,Data!#REF!,(IF(B18=Data!#REF!,Data!#REF!,(IF(B18=Data!#REF!,Data!#REF!,(IF(B18=Data!#REF!,Data!#REF!,Data!#REF!)))))))))</f>
        <v>#REF!</v>
      </c>
      <c r="U18" s="595"/>
      <c r="V18" s="594" t="e">
        <f>IF(B18=Data!B131,Data!J131,(IF(B18=Data!B133,Data!J133,(IF(B18=Data!B135,Data!J135,(IF(B18=Data!#REF!,Data!#REF!,(IF(B18=Data!B140,Data!J140,(IF(B18=Data!#REF!,Data!#REF!,(IF(B18=Data!#REF!,Data!#REF!,(IF(B18=Data!#REF!,Data!#REF!,Data!#REF!)))))))))))))))&amp;IF(B18=Data!B207,Data!J207,(IF(B18=Data!#REF!,Data!#REF!,(IF(B18=Data!#REF!,Data!#REF!,(IF(B18=Data!#REF!,Data!#REF!,(IF(B18=Data!#REF!,Data!#REF!,(IF(B18=Data!#REF!,Data!J947,(IF(B18=Data!#REF!,Data!#REF!,(IF(B18=Data!#REF!,Data!#REF!,Data!#REF!)))))))))))))))&amp;IF(B18=Data!#REF!,Data!#REF!,(IF(B18=Data!#REF!,Data!#REF!,(IF(B18=Data!#REF!,Data!#REF!,(IF(B18=Data!#REF!,Data!#REF!,(IF(B18=Data!#REF!,Data!#REF!,Data!#REF!)))))))))</f>
        <v>#REF!</v>
      </c>
      <c r="W18" s="596">
        <f>IF(E18="","",VLOOKUP(B18,Data!$B$5:$J$503,9,FALSE)*E18)</f>
        <v>1.129</v>
      </c>
    </row>
    <row r="19" spans="1:23" s="597" customFormat="1" ht="19.25" customHeight="1">
      <c r="A19" s="598">
        <v>2</v>
      </c>
      <c r="B19" s="599" t="s">
        <v>493</v>
      </c>
      <c r="C19" s="583" t="str">
        <f>IF(E19="","",VLOOKUP(B19,Data!$B$5:$N$503,13,FALSE))</f>
        <v>Ymh</v>
      </c>
      <c r="D19" s="584" t="str">
        <f>IF(E19="","",VLOOKUP(B19,Data!$B$5:$L$503,2,FALSE))</f>
        <v>ZH66350</v>
      </c>
      <c r="E19" s="823">
        <v>1</v>
      </c>
      <c r="F19" s="600"/>
      <c r="G19" s="587">
        <f>IF(E19="","",VLOOKUP(B19,Data!$B$5:$L$503,11,FALSE))</f>
        <v>2382.59</v>
      </c>
      <c r="H19" s="588">
        <f t="shared" si="1"/>
        <v>2382.59</v>
      </c>
      <c r="I19" s="589" t="str">
        <f>IF(E19="","",VLOOKUP(B19,Data!$B$5:$D$503,3,FALSE))</f>
        <v>C/T</v>
      </c>
      <c r="J19" s="589" t="str">
        <f>IF(E19="","",VLOOKUP(B19,Data!$B$5:$M$503,12,FALSE))</f>
        <v>Indonesia</v>
      </c>
      <c r="K19" s="590">
        <v>5117382</v>
      </c>
      <c r="L19" s="587">
        <f>IF(E19="","",VLOOKUP(B19,Data!$B$5:$E$503,4,FALSE)*E19)</f>
        <v>215</v>
      </c>
      <c r="M19" s="587">
        <f>IF(E19="","",VLOOKUP(B19,Data!$B$5:$F$503,5,FALSE)*E19)</f>
        <v>194</v>
      </c>
      <c r="N19" s="591" t="e">
        <f>IF(B19=Data!B132,Data!G132,(IF(B19=Data!B134,Data!G134,(IF(B19=Data!B136,Data!G136,(IF(B19=Data!#REF!,Data!#REF!,(IF(B19=Data!B141,Data!G141,(IF(B19=Data!#REF!,Data!#REF!,(IF(B19=Data!#REF!,Data!#REF!,(IF(B19=Data!#REF!,Data!#REF!,Data!#REF!)))))))))))))))&amp;IF(B19=Data!B208,Data!G208,(IF(B19=Data!#REF!,Data!#REF!,(IF(B19=Data!#REF!,Data!#REF!,(IF(B19=Data!#REF!,Data!#REF!,(IF(B19=Data!#REF!,Data!#REF!,(IF(B19=Data!#REF!,Data!G948,(IF(B19=Data!#REF!,Data!#REF!,(IF(B19=Data!#REF!,Data!#REF!,Data!#REF!)))))))))))))))&amp;IF(B19=Data!#REF!,Data!#REF!,(IF(B19=Data!#REF!,Data!#REF!,(IF(B19=Data!#REF!,Data!#REF!,(IF(B19=Data!#REF!,Data!#REF!,(IF(B19=Data!#REF!,Data!#REF!,Data!#REF!)))))))))</f>
        <v>#REF!</v>
      </c>
      <c r="O19" s="592"/>
      <c r="P19" s="593"/>
      <c r="Q19" s="594" t="e">
        <f>IF(B19=Data!B132,Data!H132,(IF(B19=Data!B134,Data!H134,(IF(B19=Data!B136,Data!H136,(IF(B19=Data!#REF!,Data!#REF!,(IF(B19=Data!B141,Data!H141,(IF(B19=Data!#REF!,Data!#REF!,(IF(B19=Data!#REF!,Data!#REF!,(IF(B19=Data!#REF!,Data!#REF!,Data!#REF!)))))))))))))))&amp;IF(B19=Data!B208,Data!H208,(IF(B19=Data!#REF!,Data!#REF!,(IF(B19=Data!#REF!,Data!#REF!,(IF(B19=Data!#REF!,Data!#REF!,(IF(B19=Data!#REF!,Data!#REF!,(IF(B19=Data!#REF!,Data!H948,(IF(B19=Data!#REF!,Data!#REF!,(IF(B19=Data!#REF!,Data!#REF!,Data!#REF!)))))))))))))))&amp;IF(B19=Data!#REF!,Data!#REF!,(IF(B19=Data!#REF!,Data!#REF!,(IF(B19=Data!#REF!,Data!#REF!,(IF(B19=Data!#REF!,Data!#REF!,(IF(B19=Data!#REF!,Data!#REF!,Data!#REF!)))))))))</f>
        <v>#REF!</v>
      </c>
      <c r="R19" s="593"/>
      <c r="S19" s="593"/>
      <c r="T19" s="594" t="e">
        <f>IF(B19=Data!B132,Data!I132,(IF(B19=Data!B134,Data!I134,(IF(B19=Data!B136,Data!I136,(IF(B19=Data!#REF!,Data!#REF!,(IF(B19=Data!B141,Data!I141,(IF(B19=Data!#REF!,Data!#REF!,(IF(B19=Data!#REF!,Data!#REF!,(IF(B19=Data!#REF!,Data!#REF!,Data!#REF!)))))))))))))))&amp;IF(B19=Data!B208,Data!I208,(IF(B19=Data!#REF!,Data!#REF!,(IF(B19=Data!#REF!,Data!#REF!,(IF(B19=Data!#REF!,Data!#REF!,(IF(B19=Data!#REF!,Data!#REF!,(IF(B19=Data!#REF!,Data!I948,(IF(B19=Data!#REF!,Data!#REF!,(IF(B19=Data!#REF!,Data!#REF!,Data!#REF!)))))))))))))))&amp;IF(B19=Data!#REF!,Data!#REF!,(IF(B19=Data!#REF!,Data!#REF!,(IF(B19=Data!#REF!,Data!#REF!,(IF(B19=Data!#REF!,Data!#REF!,(IF(B19=Data!#REF!,Data!#REF!,Data!#REF!)))))))))</f>
        <v>#REF!</v>
      </c>
      <c r="U19" s="595"/>
      <c r="V19" s="594" t="e">
        <f>IF(B19=Data!B132,Data!J132,(IF(B19=Data!B134,Data!J134,(IF(B19=Data!B136,Data!J136,(IF(B19=Data!#REF!,Data!#REF!,(IF(B19=Data!B141,Data!J141,(IF(B19=Data!#REF!,Data!#REF!,(IF(B19=Data!#REF!,Data!#REF!,(IF(B19=Data!#REF!,Data!#REF!,Data!#REF!)))))))))))))))&amp;IF(B19=Data!B208,Data!J208,(IF(B19=Data!#REF!,Data!#REF!,(IF(B19=Data!#REF!,Data!#REF!,(IF(B19=Data!#REF!,Data!#REF!,(IF(B19=Data!#REF!,Data!#REF!,(IF(B19=Data!#REF!,Data!J948,(IF(B19=Data!#REF!,Data!#REF!,(IF(B19=Data!#REF!,Data!#REF!,Data!#REF!)))))))))))))))&amp;IF(B19=Data!#REF!,Data!#REF!,(IF(B19=Data!#REF!,Data!#REF!,(IF(B19=Data!#REF!,Data!#REF!,(IF(B19=Data!#REF!,Data!#REF!,(IF(B19=Data!#REF!,Data!#REF!,Data!#REF!)))))))))</f>
        <v>#REF!</v>
      </c>
      <c r="W19" s="596">
        <f>IF(E19="","",VLOOKUP(B19,Data!$B$5:$J$503,9,FALSE)*E19)</f>
        <v>1.1850000000000001</v>
      </c>
    </row>
    <row r="20" spans="1:23" s="597" customFormat="1" ht="19.25" customHeight="1">
      <c r="A20" s="598">
        <v>3</v>
      </c>
      <c r="B20" s="599" t="s">
        <v>495</v>
      </c>
      <c r="C20" s="583" t="str">
        <f>IF(E20="","",VLOOKUP(B20,Data!$B$5:$N$503,13,FALSE))</f>
        <v>Ymh</v>
      </c>
      <c r="D20" s="584" t="str">
        <f>IF(E20="","",VLOOKUP(B20,Data!$B$5:$L$503,2,FALSE))</f>
        <v>ZH66300</v>
      </c>
      <c r="E20" s="823">
        <v>5</v>
      </c>
      <c r="F20" s="600" t="s">
        <v>545</v>
      </c>
      <c r="G20" s="587">
        <f>IF(E20="","",VLOOKUP(B20,Data!$B$5:$L$503,11,FALSE))</f>
        <v>2086.5500000000002</v>
      </c>
      <c r="H20" s="588">
        <f t="shared" si="1"/>
        <v>10432.75</v>
      </c>
      <c r="I20" s="589" t="str">
        <f>IF(E20="","",VLOOKUP(B20,Data!$B$5:$D$503,3,FALSE))</f>
        <v>C/T</v>
      </c>
      <c r="J20" s="589" t="str">
        <f>IF(E20="","",VLOOKUP(B20,Data!$B$5:$M$503,12,FALSE))</f>
        <v>Indonesia</v>
      </c>
      <c r="K20" s="590">
        <v>5117382</v>
      </c>
      <c r="L20" s="587">
        <f>IF(E20="","",VLOOKUP(B20,Data!$B$5:$E$503,4,FALSE)*E20)</f>
        <v>1075</v>
      </c>
      <c r="M20" s="587">
        <f>IF(E20="","",VLOOKUP(B20,Data!$B$5:$F$503,5,FALSE)*E20)</f>
        <v>970</v>
      </c>
      <c r="N20" s="591" t="e">
        <f>IF(B20=Data!B133,Data!G133,(IF(B20=Data!B135,Data!G135,(IF(B20=Data!B137,Data!G137,(IF(B20=Data!#REF!,Data!#REF!,(IF(B20=Data!B142,Data!G142,(IF(B20=Data!#REF!,Data!#REF!,(IF(B20=Data!#REF!,Data!#REF!,(IF(B20=Data!#REF!,Data!#REF!,Data!#REF!)))))))))))))))&amp;IF(B20=Data!B209,Data!G209,(IF(B20=Data!#REF!,Data!#REF!,(IF(B20=Data!#REF!,Data!#REF!,(IF(B20=Data!#REF!,Data!#REF!,(IF(B20=Data!#REF!,Data!#REF!,(IF(B20=Data!#REF!,Data!G949,(IF(B20=Data!#REF!,Data!#REF!,(IF(B20=Data!#REF!,Data!#REF!,Data!#REF!)))))))))))))))&amp;IF(B20=Data!#REF!,Data!#REF!,(IF(B20=Data!#REF!,Data!#REF!,(IF(B20=Data!#REF!,Data!#REF!,(IF(B20=Data!#REF!,Data!#REF!,(IF(B20=Data!#REF!,Data!#REF!,Data!#REF!)))))))))</f>
        <v>#REF!</v>
      </c>
      <c r="O20" s="592"/>
      <c r="P20" s="593"/>
      <c r="Q20" s="594" t="e">
        <f>IF(B20=Data!B133,Data!H133,(IF(B20=Data!B135,Data!H135,(IF(B20=Data!B137,Data!H137,(IF(B20=Data!#REF!,Data!#REF!,(IF(B20=Data!B142,Data!H142,(IF(B20=Data!#REF!,Data!#REF!,(IF(B20=Data!#REF!,Data!#REF!,(IF(B20=Data!#REF!,Data!#REF!,Data!#REF!)))))))))))))))&amp;IF(B20=Data!B209,Data!H209,(IF(B20=Data!#REF!,Data!#REF!,(IF(B20=Data!#REF!,Data!#REF!,(IF(B20=Data!#REF!,Data!#REF!,(IF(B20=Data!#REF!,Data!#REF!,(IF(B20=Data!#REF!,Data!H949,(IF(B20=Data!#REF!,Data!#REF!,(IF(B20=Data!#REF!,Data!#REF!,Data!#REF!)))))))))))))))&amp;IF(B20=Data!#REF!,Data!#REF!,(IF(B20=Data!#REF!,Data!#REF!,(IF(B20=Data!#REF!,Data!#REF!,(IF(B20=Data!#REF!,Data!#REF!,(IF(B20=Data!#REF!,Data!#REF!,Data!#REF!)))))))))</f>
        <v>#REF!</v>
      </c>
      <c r="R20" s="593"/>
      <c r="S20" s="593"/>
      <c r="T20" s="594" t="e">
        <f>IF(B20=Data!B133,Data!I133,(IF(B20=Data!B135,Data!I135,(IF(B20=Data!B137,Data!I137,(IF(B20=Data!#REF!,Data!#REF!,(IF(B20=Data!B142,Data!I142,(IF(B20=Data!#REF!,Data!#REF!,(IF(B20=Data!#REF!,Data!#REF!,(IF(B20=Data!#REF!,Data!#REF!,Data!#REF!)))))))))))))))&amp;IF(B20=Data!B209,Data!I209,(IF(B20=Data!#REF!,Data!#REF!,(IF(B20=Data!#REF!,Data!#REF!,(IF(B20=Data!#REF!,Data!#REF!,(IF(B20=Data!#REF!,Data!#REF!,(IF(B20=Data!#REF!,Data!I949,(IF(B20=Data!#REF!,Data!#REF!,(IF(B20=Data!#REF!,Data!#REF!,Data!#REF!)))))))))))))))&amp;IF(B20=Data!#REF!,Data!#REF!,(IF(B20=Data!#REF!,Data!#REF!,(IF(B20=Data!#REF!,Data!#REF!,(IF(B20=Data!#REF!,Data!#REF!,(IF(B20=Data!#REF!,Data!#REF!,Data!#REF!)))))))))</f>
        <v>#REF!</v>
      </c>
      <c r="U20" s="595"/>
      <c r="V20" s="594" t="e">
        <f>IF(B20=Data!B133,Data!J133,(IF(B20=Data!B135,Data!J135,(IF(B20=Data!B137,Data!J137,(IF(B20=Data!#REF!,Data!#REF!,(IF(B20=Data!B142,Data!J142,(IF(B20=Data!#REF!,Data!#REF!,(IF(B20=Data!#REF!,Data!#REF!,(IF(B20=Data!#REF!,Data!#REF!,Data!#REF!)))))))))))))))&amp;IF(B20=Data!B209,Data!J209,(IF(B20=Data!#REF!,Data!#REF!,(IF(B20=Data!#REF!,Data!#REF!,(IF(B20=Data!#REF!,Data!#REF!,(IF(B20=Data!#REF!,Data!#REF!,(IF(B20=Data!#REF!,Data!J949,(IF(B20=Data!#REF!,Data!#REF!,(IF(B20=Data!#REF!,Data!#REF!,Data!#REF!)))))))))))))))&amp;IF(B20=Data!#REF!,Data!#REF!,(IF(B20=Data!#REF!,Data!#REF!,(IF(B20=Data!#REF!,Data!#REF!,(IF(B20=Data!#REF!,Data!#REF!,(IF(B20=Data!#REF!,Data!#REF!,Data!#REF!)))))))))</f>
        <v>#REF!</v>
      </c>
      <c r="W20" s="596">
        <f>IF(E20="","",VLOOKUP(B20,Data!$B$5:$J$503,9,FALSE)*E20)</f>
        <v>5.9250000000000007</v>
      </c>
    </row>
    <row r="21" spans="1:23" s="597" customFormat="1" ht="19.25" customHeight="1">
      <c r="A21" s="598">
        <v>4</v>
      </c>
      <c r="B21" s="599" t="s">
        <v>716</v>
      </c>
      <c r="C21" s="583" t="str">
        <f>IF(E21="","",VLOOKUP(B21,Data!$B$5:$N$503,13,FALSE))</f>
        <v>Ymh</v>
      </c>
      <c r="D21" s="584" t="str">
        <f>IF(E21="","",VLOOKUP(B21,Data!$B$5:$L$503,2,FALSE))</f>
        <v>VAC9490</v>
      </c>
      <c r="E21" s="823">
        <v>21</v>
      </c>
      <c r="F21" s="601"/>
      <c r="G21" s="587">
        <f>IF(E21="","",VLOOKUP(B21,Data!$B$5:$L$503,11,FALSE))</f>
        <v>2297.34</v>
      </c>
      <c r="H21" s="588">
        <f t="shared" si="1"/>
        <v>48244.14</v>
      </c>
      <c r="I21" s="589" t="str">
        <f>IF(E21="","",VLOOKUP(B21,Data!$B$5:$D$503,3,FALSE))</f>
        <v>C/T</v>
      </c>
      <c r="J21" s="589" t="str">
        <f>IF(E21="","",VLOOKUP(B21,Data!$B$5:$M$503,12,FALSE))</f>
        <v>Indonesia</v>
      </c>
      <c r="K21" s="590">
        <v>5117382</v>
      </c>
      <c r="L21" s="587">
        <f>IF(E21="","",VLOOKUP(B21,Data!$B$5:$E$503,4,FALSE)*E21)</f>
        <v>4620</v>
      </c>
      <c r="M21" s="587">
        <f>IF(E21="","",VLOOKUP(B21,Data!$B$5:$F$503,5,FALSE)*E21)</f>
        <v>4179</v>
      </c>
      <c r="N21" s="591" t="e">
        <f>IF(B21=Data!B134,Data!G134,(IF(B21=Data!B136,Data!G136,(IF(B21=Data!B138,Data!G138,(IF(B21=Data!#REF!,Data!#REF!,(IF(B21=Data!B143,Data!G143,(IF(B21=Data!#REF!,Data!#REF!,(IF(B21=Data!#REF!,Data!#REF!,(IF(B21=Data!#REF!,Data!#REF!,Data!#REF!)))))))))))))))&amp;IF(B21=Data!B210,Data!G210,(IF(B21=Data!#REF!,Data!#REF!,(IF(B21=Data!#REF!,Data!#REF!,(IF(B21=Data!#REF!,Data!#REF!,(IF(B21=Data!#REF!,Data!#REF!,(IF(B21=Data!#REF!,Data!G950,(IF(B21=Data!#REF!,Data!#REF!,(IF(B21=Data!#REF!,Data!#REF!,Data!#REF!)))))))))))))))&amp;IF(B21=Data!#REF!,Data!#REF!,(IF(B21=Data!#REF!,Data!#REF!,(IF(B21=Data!#REF!,Data!#REF!,(IF(B21=Data!#REF!,Data!#REF!,(IF(B21=Data!#REF!,Data!#REF!,Data!#REF!)))))))))</f>
        <v>#REF!</v>
      </c>
      <c r="O21" s="592"/>
      <c r="P21" s="593"/>
      <c r="Q21" s="594" t="e">
        <f>IF(B21=Data!B134,Data!H134,(IF(B21=Data!B136,Data!H136,(IF(B21=Data!B138,Data!H138,(IF(B21=Data!#REF!,Data!#REF!,(IF(B21=Data!B143,Data!H143,(IF(B21=Data!#REF!,Data!#REF!,(IF(B21=Data!#REF!,Data!#REF!,(IF(B21=Data!#REF!,Data!#REF!,Data!#REF!)))))))))))))))&amp;IF(B21=Data!B210,Data!H210,(IF(B21=Data!#REF!,Data!#REF!,(IF(B21=Data!#REF!,Data!#REF!,(IF(B21=Data!#REF!,Data!#REF!,(IF(B21=Data!#REF!,Data!#REF!,(IF(B21=Data!#REF!,Data!H950,(IF(B21=Data!#REF!,Data!#REF!,(IF(B21=Data!#REF!,Data!#REF!,Data!#REF!)))))))))))))))&amp;IF(B21=Data!#REF!,Data!#REF!,(IF(B21=Data!#REF!,Data!#REF!,(IF(B21=Data!#REF!,Data!#REF!,(IF(B21=Data!#REF!,Data!#REF!,(IF(B21=Data!#REF!,Data!#REF!,Data!#REF!)))))))))</f>
        <v>#REF!</v>
      </c>
      <c r="R21" s="593"/>
      <c r="S21" s="593"/>
      <c r="T21" s="594" t="e">
        <f>IF(B21=Data!B134,Data!I134,(IF(B21=Data!B136,Data!I136,(IF(B21=Data!B138,Data!I138,(IF(B21=Data!#REF!,Data!#REF!,(IF(B21=Data!B143,Data!I143,(IF(B21=Data!#REF!,Data!#REF!,(IF(B21=Data!#REF!,Data!#REF!,(IF(B21=Data!#REF!,Data!#REF!,Data!#REF!)))))))))))))))&amp;IF(B21=Data!B210,Data!I210,(IF(B21=Data!#REF!,Data!#REF!,(IF(B21=Data!#REF!,Data!#REF!,(IF(B21=Data!#REF!,Data!#REF!,(IF(B21=Data!#REF!,Data!#REF!,(IF(B21=Data!#REF!,Data!I950,(IF(B21=Data!#REF!,Data!#REF!,(IF(B21=Data!#REF!,Data!#REF!,Data!#REF!)))))))))))))))&amp;IF(B21=Data!#REF!,Data!#REF!,(IF(B21=Data!#REF!,Data!#REF!,(IF(B21=Data!#REF!,Data!#REF!,(IF(B21=Data!#REF!,Data!#REF!,(IF(B21=Data!#REF!,Data!#REF!,Data!#REF!)))))))))</f>
        <v>#REF!</v>
      </c>
      <c r="U21" s="595"/>
      <c r="V21" s="594" t="e">
        <f>IF(B21=Data!B134,Data!J134,(IF(B21=Data!B136,Data!J136,(IF(B21=Data!B138,Data!J138,(IF(B21=Data!#REF!,Data!#REF!,(IF(B21=Data!B143,Data!J143,(IF(B21=Data!#REF!,Data!#REF!,(IF(B21=Data!#REF!,Data!#REF!,(IF(B21=Data!#REF!,Data!#REF!,Data!#REF!)))))))))))))))&amp;IF(B21=Data!B210,Data!J210,(IF(B21=Data!#REF!,Data!#REF!,(IF(B21=Data!#REF!,Data!#REF!,(IF(B21=Data!#REF!,Data!#REF!,(IF(B21=Data!#REF!,Data!#REF!,(IF(B21=Data!#REF!,Data!J950,(IF(B21=Data!#REF!,Data!#REF!,(IF(B21=Data!#REF!,Data!#REF!,Data!#REF!)))))))))))))))&amp;IF(B21=Data!#REF!,Data!#REF!,(IF(B21=Data!#REF!,Data!#REF!,(IF(B21=Data!#REF!,Data!#REF!,(IF(B21=Data!#REF!,Data!#REF!,(IF(B21=Data!#REF!,Data!#REF!,Data!#REF!)))))))))</f>
        <v>#REF!</v>
      </c>
      <c r="W21" s="596">
        <f>IF(E21="","",VLOOKUP(B21,Data!$B$5:$J$503,9,FALSE)*E21)</f>
        <v>24.885000000000002</v>
      </c>
    </row>
    <row r="22" spans="1:23" s="597" customFormat="1" ht="19.25" customHeight="1">
      <c r="A22" s="598">
        <v>5</v>
      </c>
      <c r="B22" s="599" t="s">
        <v>805</v>
      </c>
      <c r="C22" s="583" t="str">
        <f>IF(E22="","",VLOOKUP(B22,Data!$B$5:$N$503,13,FALSE))</f>
        <v>Ymh</v>
      </c>
      <c r="D22" s="584" t="str">
        <f>IF(E22="","",VLOOKUP(B22,Data!$B$5:$L$503,2,FALSE))</f>
        <v>VAK6540</v>
      </c>
      <c r="E22" s="823">
        <v>1</v>
      </c>
      <c r="F22" s="601" t="s">
        <v>991</v>
      </c>
      <c r="G22" s="587">
        <f>IF(E22="","",VLOOKUP(B22,Data!$B$5:$L$503,11,FALSE))</f>
        <v>2746.17</v>
      </c>
      <c r="H22" s="588">
        <f t="shared" si="1"/>
        <v>2746.17</v>
      </c>
      <c r="I22" s="589" t="str">
        <f>IF(E22="","",VLOOKUP(B22,Data!$B$5:$D$503,3,FALSE))</f>
        <v>C/T</v>
      </c>
      <c r="J22" s="589" t="str">
        <f>IF(E22="","",VLOOKUP(B22,Data!$B$5:$M$503,12,FALSE))</f>
        <v>Indonesia</v>
      </c>
      <c r="K22" s="590">
        <v>5117382</v>
      </c>
      <c r="L22" s="587">
        <f>IF(E22="","",VLOOKUP(B22,Data!$B$5:$E$503,4,FALSE)*E22)</f>
        <v>220</v>
      </c>
      <c r="M22" s="587">
        <f>IF(E22="","",VLOOKUP(B22,Data!$B$5:$F$503,5,FALSE)*E22)</f>
        <v>199</v>
      </c>
      <c r="N22" s="591" t="e">
        <f>IF(B22=Data!B136,Data!G136,(IF(B22=Data!B138,Data!G138,(IF(B22=Data!B140,Data!G140,(IF(B22=Data!#REF!,Data!#REF!,(IF(B22=Data!B145,Data!G145,(IF(B22=Data!#REF!,Data!#REF!,(IF(B22=Data!#REF!,Data!#REF!,(IF(B22=Data!#REF!,Data!#REF!,Data!#REF!)))))))))))))))&amp;IF(B22=Data!B212,Data!G212,(IF(B22=Data!#REF!,Data!#REF!,(IF(B22=Data!#REF!,Data!#REF!,(IF(B22=Data!#REF!,Data!#REF!,(IF(B22=Data!#REF!,Data!#REF!,(IF(B22=Data!#REF!,Data!G952,(IF(B22=Data!#REF!,Data!#REF!,(IF(B22=Data!#REF!,Data!#REF!,Data!#REF!)))))))))))))))&amp;IF(B22=Data!#REF!,Data!#REF!,(IF(B22=Data!#REF!,Data!#REF!,(IF(B22=Data!#REF!,Data!#REF!,(IF(B22=Data!#REF!,Data!#REF!,(IF(B22=Data!#REF!,Data!#REF!,Data!#REF!)))))))))</f>
        <v>#REF!</v>
      </c>
      <c r="O22" s="592"/>
      <c r="P22" s="593"/>
      <c r="Q22" s="594" t="e">
        <f>IF(B22=Data!B136,Data!H136,(IF(B22=Data!B138,Data!H138,(IF(B22=Data!B140,Data!H140,(IF(B22=Data!#REF!,Data!#REF!,(IF(B22=Data!B145,Data!H145,(IF(B22=Data!#REF!,Data!#REF!,(IF(B22=Data!#REF!,Data!#REF!,(IF(B22=Data!#REF!,Data!#REF!,Data!#REF!)))))))))))))))&amp;IF(B22=Data!B212,Data!H212,(IF(B22=Data!#REF!,Data!#REF!,(IF(B22=Data!#REF!,Data!#REF!,(IF(B22=Data!#REF!,Data!#REF!,(IF(B22=Data!#REF!,Data!#REF!,(IF(B22=Data!#REF!,Data!H952,(IF(B22=Data!#REF!,Data!#REF!,(IF(B22=Data!#REF!,Data!#REF!,Data!#REF!)))))))))))))))&amp;IF(B22=Data!#REF!,Data!#REF!,(IF(B22=Data!#REF!,Data!#REF!,(IF(B22=Data!#REF!,Data!#REF!,(IF(B22=Data!#REF!,Data!#REF!,(IF(B22=Data!#REF!,Data!#REF!,Data!#REF!)))))))))</f>
        <v>#REF!</v>
      </c>
      <c r="R22" s="593"/>
      <c r="S22" s="593"/>
      <c r="T22" s="594" t="e">
        <f>IF(B22=Data!B136,Data!I136,(IF(B22=Data!B138,Data!I138,(IF(B22=Data!B140,Data!I140,(IF(B22=Data!#REF!,Data!#REF!,(IF(B22=Data!B145,Data!I145,(IF(B22=Data!#REF!,Data!#REF!,(IF(B22=Data!#REF!,Data!#REF!,(IF(B22=Data!#REF!,Data!#REF!,Data!#REF!)))))))))))))))&amp;IF(B22=Data!B212,Data!I212,(IF(B22=Data!#REF!,Data!#REF!,(IF(B22=Data!#REF!,Data!#REF!,(IF(B22=Data!#REF!,Data!#REF!,(IF(B22=Data!#REF!,Data!#REF!,(IF(B22=Data!#REF!,Data!I952,(IF(B22=Data!#REF!,Data!#REF!,(IF(B22=Data!#REF!,Data!#REF!,Data!#REF!)))))))))))))))&amp;IF(B22=Data!#REF!,Data!#REF!,(IF(B22=Data!#REF!,Data!#REF!,(IF(B22=Data!#REF!,Data!#REF!,(IF(B22=Data!#REF!,Data!#REF!,(IF(B22=Data!#REF!,Data!#REF!,Data!#REF!)))))))))</f>
        <v>#REF!</v>
      </c>
      <c r="U22" s="595"/>
      <c r="V22" s="594" t="e">
        <f>IF(B22=Data!B136,Data!J136,(IF(B22=Data!B138,Data!J138,(IF(B22=Data!B140,Data!J140,(IF(B22=Data!#REF!,Data!#REF!,(IF(B22=Data!B145,Data!J145,(IF(B22=Data!#REF!,Data!#REF!,(IF(B22=Data!#REF!,Data!#REF!,(IF(B22=Data!#REF!,Data!#REF!,Data!#REF!)))))))))))))))&amp;IF(B22=Data!B212,Data!J212,(IF(B22=Data!#REF!,Data!#REF!,(IF(B22=Data!#REF!,Data!#REF!,(IF(B22=Data!#REF!,Data!#REF!,(IF(B22=Data!#REF!,Data!#REF!,(IF(B22=Data!#REF!,Data!J952,(IF(B22=Data!#REF!,Data!#REF!,(IF(B22=Data!#REF!,Data!#REF!,Data!#REF!)))))))))))))))&amp;IF(B22=Data!#REF!,Data!#REF!,(IF(B22=Data!#REF!,Data!#REF!,(IF(B22=Data!#REF!,Data!#REF!,(IF(B22=Data!#REF!,Data!#REF!,(IF(B22=Data!#REF!,Data!#REF!,Data!#REF!)))))))))</f>
        <v>#REF!</v>
      </c>
      <c r="W22" s="596">
        <f>IF(E22="","",VLOOKUP(B22,Data!$B$5:$J$503,9,FALSE)*E22)</f>
        <v>1.1850000000000001</v>
      </c>
    </row>
    <row r="23" spans="1:23" s="597" customFormat="1" ht="19.25" customHeight="1">
      <c r="A23" s="598">
        <v>6</v>
      </c>
      <c r="B23" s="599" t="s">
        <v>724</v>
      </c>
      <c r="C23" s="583" t="str">
        <f>IF(E23="","",VLOOKUP(B23,Data!$B$5:$N$503,13,FALSE))</f>
        <v>Ymh</v>
      </c>
      <c r="D23" s="584" t="str">
        <f>IF(E23="","",VLOOKUP(B23,Data!$B$5:$L$503,2,FALSE))</f>
        <v>VAD6650</v>
      </c>
      <c r="E23" s="823">
        <v>9</v>
      </c>
      <c r="F23" s="586"/>
      <c r="G23" s="587">
        <f>IF(E23="","",VLOOKUP(B23,Data!$B$5:$L$503,11,FALSE))</f>
        <v>2449.66</v>
      </c>
      <c r="H23" s="588">
        <f t="shared" si="1"/>
        <v>22046.94</v>
      </c>
      <c r="I23" s="589" t="str">
        <f>IF(E23="","",VLOOKUP(B23,Data!$B$5:$D$503,3,FALSE))</f>
        <v>C/T</v>
      </c>
      <c r="J23" s="589" t="str">
        <f>IF(E23="","",VLOOKUP(B23,Data!$B$5:$M$503,12,FALSE))</f>
        <v>Indonesia</v>
      </c>
      <c r="K23" s="590">
        <v>5117382</v>
      </c>
      <c r="L23" s="587">
        <f>IF(E23="","",VLOOKUP(B23,Data!$B$5:$E$503,4,FALSE)*E23)</f>
        <v>1980</v>
      </c>
      <c r="M23" s="587">
        <f>IF(E23="","",VLOOKUP(B23,Data!$B$5:$F$503,5,FALSE)*E23)</f>
        <v>1791</v>
      </c>
      <c r="N23" s="591" t="e">
        <f>IF(B23=Data!B137,Data!G137,(IF(B23=Data!B139,Data!G139,(IF(B23=Data!B141,Data!G141,(IF(B23=Data!#REF!,Data!#REF!,(IF(B23=Data!B146,Data!G146,(IF(B23=Data!#REF!,Data!#REF!,(IF(B23=Data!#REF!,Data!#REF!,(IF(B23=Data!#REF!,Data!#REF!,Data!#REF!)))))))))))))))&amp;IF(B23=Data!B213,Data!G213,(IF(B23=Data!#REF!,Data!#REF!,(IF(B23=Data!#REF!,Data!#REF!,(IF(B23=Data!#REF!,Data!#REF!,(IF(B23=Data!#REF!,Data!#REF!,(IF(B23=Data!#REF!,Data!G953,(IF(B23=Data!#REF!,Data!#REF!,(IF(B23=Data!#REF!,Data!#REF!,Data!#REF!)))))))))))))))&amp;IF(B23=Data!#REF!,Data!#REF!,(IF(B23=Data!#REF!,Data!#REF!,(IF(B23=Data!#REF!,Data!#REF!,(IF(B23=Data!#REF!,Data!#REF!,(IF(B23=Data!#REF!,Data!#REF!,Data!#REF!)))))))))</f>
        <v>#REF!</v>
      </c>
      <c r="O23" s="592"/>
      <c r="P23" s="593"/>
      <c r="Q23" s="594" t="e">
        <f>IF(B23=Data!B137,Data!H137,(IF(B23=Data!B139,Data!H139,(IF(B23=Data!B141,Data!H141,(IF(B23=Data!#REF!,Data!#REF!,(IF(B23=Data!B146,Data!H146,(IF(B23=Data!#REF!,Data!#REF!,(IF(B23=Data!#REF!,Data!#REF!,(IF(B23=Data!#REF!,Data!#REF!,Data!#REF!)))))))))))))))&amp;IF(B23=Data!B213,Data!H213,(IF(B23=Data!#REF!,Data!#REF!,(IF(B23=Data!#REF!,Data!#REF!,(IF(B23=Data!#REF!,Data!#REF!,(IF(B23=Data!#REF!,Data!#REF!,(IF(B23=Data!#REF!,Data!H953,(IF(B23=Data!#REF!,Data!#REF!,(IF(B23=Data!#REF!,Data!#REF!,Data!#REF!)))))))))))))))&amp;IF(B23=Data!#REF!,Data!#REF!,(IF(B23=Data!#REF!,Data!#REF!,(IF(B23=Data!#REF!,Data!#REF!,(IF(B23=Data!#REF!,Data!#REF!,(IF(B23=Data!#REF!,Data!#REF!,Data!#REF!)))))))))</f>
        <v>#REF!</v>
      </c>
      <c r="R23" s="593"/>
      <c r="S23" s="593"/>
      <c r="T23" s="594" t="e">
        <f>IF(B23=Data!B137,Data!I137,(IF(B23=Data!B139,Data!I139,(IF(B23=Data!B141,Data!I141,(IF(B23=Data!#REF!,Data!#REF!,(IF(B23=Data!B146,Data!I146,(IF(B23=Data!#REF!,Data!#REF!,(IF(B23=Data!#REF!,Data!#REF!,(IF(B23=Data!#REF!,Data!#REF!,Data!#REF!)))))))))))))))&amp;IF(B23=Data!B213,Data!I213,(IF(B23=Data!#REF!,Data!#REF!,(IF(B23=Data!#REF!,Data!#REF!,(IF(B23=Data!#REF!,Data!#REF!,(IF(B23=Data!#REF!,Data!#REF!,(IF(B23=Data!#REF!,Data!I953,(IF(B23=Data!#REF!,Data!#REF!,(IF(B23=Data!#REF!,Data!#REF!,Data!#REF!)))))))))))))))&amp;IF(B23=Data!#REF!,Data!#REF!,(IF(B23=Data!#REF!,Data!#REF!,(IF(B23=Data!#REF!,Data!#REF!,(IF(B23=Data!#REF!,Data!#REF!,(IF(B23=Data!#REF!,Data!#REF!,Data!#REF!)))))))))</f>
        <v>#REF!</v>
      </c>
      <c r="U23" s="595"/>
      <c r="V23" s="594" t="e">
        <f>IF(B23=Data!B137,Data!J137,(IF(B23=Data!B139,Data!J139,(IF(B23=Data!B141,Data!J141,(IF(B23=Data!#REF!,Data!#REF!,(IF(B23=Data!B146,Data!J146,(IF(B23=Data!#REF!,Data!#REF!,(IF(B23=Data!#REF!,Data!#REF!,(IF(B23=Data!#REF!,Data!#REF!,Data!#REF!)))))))))))))))&amp;IF(B23=Data!B213,Data!J213,(IF(B23=Data!#REF!,Data!#REF!,(IF(B23=Data!#REF!,Data!#REF!,(IF(B23=Data!#REF!,Data!#REF!,(IF(B23=Data!#REF!,Data!#REF!,(IF(B23=Data!#REF!,Data!J953,(IF(B23=Data!#REF!,Data!#REF!,(IF(B23=Data!#REF!,Data!#REF!,Data!#REF!)))))))))))))))&amp;IF(B23=Data!#REF!,Data!#REF!,(IF(B23=Data!#REF!,Data!#REF!,(IF(B23=Data!#REF!,Data!#REF!,(IF(B23=Data!#REF!,Data!#REF!,(IF(B23=Data!#REF!,Data!#REF!,Data!#REF!)))))))))</f>
        <v>#REF!</v>
      </c>
      <c r="W23" s="596">
        <f>IF(E23="","",VLOOKUP(B23,Data!$B$5:$J$503,9,FALSE)*E23)</f>
        <v>10.665000000000001</v>
      </c>
    </row>
    <row r="24" spans="1:23" s="597" customFormat="1" ht="19.25" customHeight="1">
      <c r="A24" s="598">
        <v>7</v>
      </c>
      <c r="B24" s="599" t="s">
        <v>728</v>
      </c>
      <c r="C24" s="583" t="str">
        <f>IF(E24="","",VLOOKUP(B24,Data!$B$5:$N$503,13,FALSE))</f>
        <v>Ymh</v>
      </c>
      <c r="D24" s="584" t="str">
        <f>IF(E24="","",VLOOKUP(B24,Data!$B$5:$L$503,2,FALSE))</f>
        <v>VAD6660</v>
      </c>
      <c r="E24" s="823">
        <v>5</v>
      </c>
      <c r="F24" s="586"/>
      <c r="G24" s="587">
        <f>IF(E24="","",VLOOKUP(B24,Data!$B$5:$L$503,11,FALSE))</f>
        <v>2832.84</v>
      </c>
      <c r="H24" s="588">
        <f t="shared" si="1"/>
        <v>14164.2</v>
      </c>
      <c r="I24" s="589" t="str">
        <f>IF(E24="","",VLOOKUP(B24,Data!$B$5:$D$503,3,FALSE))</f>
        <v>C/T</v>
      </c>
      <c r="J24" s="589" t="str">
        <f>IF(E24="","",VLOOKUP(B24,Data!$B$5:$M$503,12,FALSE))</f>
        <v>Indonesia</v>
      </c>
      <c r="K24" s="590">
        <v>5117382</v>
      </c>
      <c r="L24" s="587">
        <f>IF(E24="","",VLOOKUP(B24,Data!$B$5:$E$503,4,FALSE)*E24)</f>
        <v>1335</v>
      </c>
      <c r="M24" s="587">
        <f>IF(E24="","",VLOOKUP(B24,Data!$B$5:$F$503,5,FALSE)*E24)</f>
        <v>1210</v>
      </c>
      <c r="N24" s="591" t="e">
        <f>IF(B24=Data!B138,Data!G138,(IF(B24=Data!B140,Data!G140,(IF(B24=Data!B142,Data!G142,(IF(B24=Data!#REF!,Data!#REF!,(IF(B24=Data!B147,Data!G147,(IF(B24=Data!#REF!,Data!#REF!,(IF(B24=Data!#REF!,Data!#REF!,(IF(B24=Data!#REF!,Data!#REF!,Data!#REF!)))))))))))))))&amp;IF(B24=Data!B214,Data!G214,(IF(B24=Data!#REF!,Data!#REF!,(IF(B24=Data!#REF!,Data!#REF!,(IF(B24=Data!#REF!,Data!#REF!,(IF(B24=Data!#REF!,Data!#REF!,(IF(B24=Data!#REF!,Data!G954,(IF(B24=Data!#REF!,Data!#REF!,(IF(B24=Data!#REF!,Data!#REF!,Data!#REF!)))))))))))))))&amp;IF(B24=Data!#REF!,Data!#REF!,(IF(B24=Data!#REF!,Data!#REF!,(IF(B24=Data!#REF!,Data!#REF!,(IF(B24=Data!#REF!,Data!#REF!,(IF(B24=Data!#REF!,Data!#REF!,Data!#REF!)))))))))</f>
        <v>#REF!</v>
      </c>
      <c r="O24" s="592"/>
      <c r="P24" s="593"/>
      <c r="Q24" s="594" t="e">
        <f>IF(B24=Data!B138,Data!H138,(IF(B24=Data!B140,Data!H140,(IF(B24=Data!B142,Data!H142,(IF(B24=Data!#REF!,Data!#REF!,(IF(B24=Data!B147,Data!H147,(IF(B24=Data!#REF!,Data!#REF!,(IF(B24=Data!#REF!,Data!#REF!,(IF(B24=Data!#REF!,Data!#REF!,Data!#REF!)))))))))))))))&amp;IF(B24=Data!B214,Data!H214,(IF(B24=Data!#REF!,Data!#REF!,(IF(B24=Data!#REF!,Data!#REF!,(IF(B24=Data!#REF!,Data!#REF!,(IF(B24=Data!#REF!,Data!#REF!,(IF(B24=Data!#REF!,Data!H954,(IF(B24=Data!#REF!,Data!#REF!,(IF(B24=Data!#REF!,Data!#REF!,Data!#REF!)))))))))))))))&amp;IF(B24=Data!#REF!,Data!#REF!,(IF(B24=Data!#REF!,Data!#REF!,(IF(B24=Data!#REF!,Data!#REF!,(IF(B24=Data!#REF!,Data!#REF!,(IF(B24=Data!#REF!,Data!#REF!,Data!#REF!)))))))))</f>
        <v>#REF!</v>
      </c>
      <c r="R24" s="593"/>
      <c r="S24" s="593"/>
      <c r="T24" s="594" t="e">
        <f>IF(B24=Data!B138,Data!I138,(IF(B24=Data!B140,Data!I140,(IF(B24=Data!B142,Data!I142,(IF(B24=Data!#REF!,Data!#REF!,(IF(B24=Data!B147,Data!I147,(IF(B24=Data!#REF!,Data!#REF!,(IF(B24=Data!#REF!,Data!#REF!,(IF(B24=Data!#REF!,Data!#REF!,Data!#REF!)))))))))))))))&amp;IF(B24=Data!B214,Data!I214,(IF(B24=Data!#REF!,Data!#REF!,(IF(B24=Data!#REF!,Data!#REF!,(IF(B24=Data!#REF!,Data!#REF!,(IF(B24=Data!#REF!,Data!#REF!,(IF(B24=Data!#REF!,Data!I954,(IF(B24=Data!#REF!,Data!#REF!,(IF(B24=Data!#REF!,Data!#REF!,Data!#REF!)))))))))))))))&amp;IF(B24=Data!#REF!,Data!#REF!,(IF(B24=Data!#REF!,Data!#REF!,(IF(B24=Data!#REF!,Data!#REF!,(IF(B24=Data!#REF!,Data!#REF!,(IF(B24=Data!#REF!,Data!#REF!,Data!#REF!)))))))))</f>
        <v>#REF!</v>
      </c>
      <c r="U24" s="595"/>
      <c r="V24" s="594" t="e">
        <f>IF(B24=Data!B138,Data!J138,(IF(B24=Data!B140,Data!J140,(IF(B24=Data!B142,Data!J142,(IF(B24=Data!#REF!,Data!#REF!,(IF(B24=Data!B147,Data!J147,(IF(B24=Data!#REF!,Data!#REF!,(IF(B24=Data!#REF!,Data!#REF!,(IF(B24=Data!#REF!,Data!#REF!,Data!#REF!)))))))))))))))&amp;IF(B24=Data!B214,Data!J214,(IF(B24=Data!#REF!,Data!#REF!,(IF(B24=Data!#REF!,Data!#REF!,(IF(B24=Data!#REF!,Data!#REF!,(IF(B24=Data!#REF!,Data!#REF!,(IF(B24=Data!#REF!,Data!J954,(IF(B24=Data!#REF!,Data!#REF!,(IF(B24=Data!#REF!,Data!#REF!,Data!#REF!)))))))))))))))&amp;IF(B24=Data!#REF!,Data!#REF!,(IF(B24=Data!#REF!,Data!#REF!,(IF(B24=Data!#REF!,Data!#REF!,(IF(B24=Data!#REF!,Data!#REF!,(IF(B24=Data!#REF!,Data!#REF!,Data!#REF!)))))))))</f>
        <v>#REF!</v>
      </c>
      <c r="W24" s="596">
        <f>IF(E24="","",VLOOKUP(B24,Data!$B$5:$J$503,9,FALSE)*E24)</f>
        <v>7.4399999999999995</v>
      </c>
    </row>
    <row r="25" spans="1:23" s="597" customFormat="1" ht="19.25" customHeight="1">
      <c r="A25" s="598">
        <v>8</v>
      </c>
      <c r="B25" s="599" t="s">
        <v>504</v>
      </c>
      <c r="C25" s="583" t="str">
        <f>IF(E25="","",VLOOKUP(B25,Data!$B$5:$N$503,13,FALSE))</f>
        <v>Ymh</v>
      </c>
      <c r="D25" s="584" t="str">
        <f>IF(E25="","",VLOOKUP(B25,Data!$B$5:$L$503,2,FALSE))</f>
        <v>ZH66250</v>
      </c>
      <c r="E25" s="823">
        <v>15</v>
      </c>
      <c r="F25" s="826"/>
      <c r="G25" s="587">
        <f>IF(E25="","",VLOOKUP(B25,Data!$B$5:$L$503,11,FALSE))</f>
        <v>2244.61</v>
      </c>
      <c r="H25" s="588">
        <f t="shared" si="1"/>
        <v>33669.15</v>
      </c>
      <c r="I25" s="589" t="str">
        <f>IF(E25="","",VLOOKUP(B25,Data!$B$5:$D$503,3,FALSE))</f>
        <v>C/T</v>
      </c>
      <c r="J25" s="589" t="str">
        <f>IF(E25="","",VLOOKUP(B25,Data!$B$5:$M$503,12,FALSE))</f>
        <v>Indonesia</v>
      </c>
      <c r="K25" s="590">
        <v>5117382</v>
      </c>
      <c r="L25" s="587">
        <f>IF(E25="","",VLOOKUP(B25,Data!$B$5:$E$503,4,FALSE)*E25)</f>
        <v>3930</v>
      </c>
      <c r="M25" s="587">
        <f>IF(E25="","",VLOOKUP(B25,Data!$B$5:$F$503,5,FALSE)*E25)</f>
        <v>3555</v>
      </c>
      <c r="N25" s="591" t="e">
        <f>IF(B25=Data!B139,Data!G139,(IF(B25=Data!B141,Data!G141,(IF(B25=Data!B143,Data!G143,(IF(B25=Data!#REF!,Data!#REF!,(IF(B25=Data!B148,Data!G148,(IF(B25=Data!#REF!,Data!#REF!,(IF(B25=Data!#REF!,Data!#REF!,(IF(B25=Data!#REF!,Data!#REF!,Data!#REF!)))))))))))))))&amp;IF(B25=Data!B215,Data!G215,(IF(B25=Data!#REF!,Data!#REF!,(IF(B25=Data!#REF!,Data!#REF!,(IF(B25=Data!#REF!,Data!#REF!,(IF(B25=Data!#REF!,Data!#REF!,(IF(B25=Data!#REF!,Data!G955,(IF(B25=Data!#REF!,Data!#REF!,(IF(B25=Data!#REF!,Data!#REF!,Data!#REF!)))))))))))))))&amp;IF(B25=Data!#REF!,Data!#REF!,(IF(B25=Data!#REF!,Data!#REF!,(IF(B25=Data!#REF!,Data!#REF!,(IF(B25=Data!#REF!,Data!#REF!,(IF(B25=Data!#REF!,Data!#REF!,Data!#REF!)))))))))</f>
        <v>#REF!</v>
      </c>
      <c r="O25" s="592"/>
      <c r="P25" s="593"/>
      <c r="Q25" s="594" t="e">
        <f>IF(B25=Data!B139,Data!H139,(IF(B25=Data!B141,Data!H141,(IF(B25=Data!B143,Data!H143,(IF(B25=Data!#REF!,Data!#REF!,(IF(B25=Data!B148,Data!H148,(IF(B25=Data!#REF!,Data!#REF!,(IF(B25=Data!#REF!,Data!#REF!,(IF(B25=Data!#REF!,Data!#REF!,Data!#REF!)))))))))))))))&amp;IF(B25=Data!B215,Data!H215,(IF(B25=Data!#REF!,Data!#REF!,(IF(B25=Data!#REF!,Data!#REF!,(IF(B25=Data!#REF!,Data!#REF!,(IF(B25=Data!#REF!,Data!#REF!,(IF(B25=Data!#REF!,Data!H955,(IF(B25=Data!#REF!,Data!#REF!,(IF(B25=Data!#REF!,Data!#REF!,Data!#REF!)))))))))))))))&amp;IF(B25=Data!#REF!,Data!#REF!,(IF(B25=Data!#REF!,Data!#REF!,(IF(B25=Data!#REF!,Data!#REF!,(IF(B25=Data!#REF!,Data!#REF!,(IF(B25=Data!#REF!,Data!#REF!,Data!#REF!)))))))))</f>
        <v>#REF!</v>
      </c>
      <c r="R25" s="593"/>
      <c r="S25" s="593"/>
      <c r="T25" s="594" t="e">
        <f>IF(B25=Data!B139,Data!I139,(IF(B25=Data!B141,Data!I141,(IF(B25=Data!B143,Data!I143,(IF(B25=Data!#REF!,Data!#REF!,(IF(B25=Data!B148,Data!I148,(IF(B25=Data!#REF!,Data!#REF!,(IF(B25=Data!#REF!,Data!#REF!,(IF(B25=Data!#REF!,Data!#REF!,Data!#REF!)))))))))))))))&amp;IF(B25=Data!B215,Data!I215,(IF(B25=Data!#REF!,Data!#REF!,(IF(B25=Data!#REF!,Data!#REF!,(IF(B25=Data!#REF!,Data!#REF!,(IF(B25=Data!#REF!,Data!#REF!,(IF(B25=Data!#REF!,Data!I955,(IF(B25=Data!#REF!,Data!#REF!,(IF(B25=Data!#REF!,Data!#REF!,Data!#REF!)))))))))))))))&amp;IF(B25=Data!#REF!,Data!#REF!,(IF(B25=Data!#REF!,Data!#REF!,(IF(B25=Data!#REF!,Data!#REF!,(IF(B25=Data!#REF!,Data!#REF!,(IF(B25=Data!#REF!,Data!#REF!,Data!#REF!)))))))))</f>
        <v>#REF!</v>
      </c>
      <c r="U25" s="595"/>
      <c r="V25" s="594" t="e">
        <f>IF(B25=Data!B139,Data!J139,(IF(B25=Data!B141,Data!J141,(IF(B25=Data!B143,Data!J143,(IF(B25=Data!#REF!,Data!#REF!,(IF(B25=Data!B148,Data!J148,(IF(B25=Data!#REF!,Data!#REF!,(IF(B25=Data!#REF!,Data!#REF!,(IF(B25=Data!#REF!,Data!#REF!,Data!#REF!)))))))))))))))&amp;IF(B25=Data!B215,Data!J215,(IF(B25=Data!#REF!,Data!#REF!,(IF(B25=Data!#REF!,Data!#REF!,(IF(B25=Data!#REF!,Data!#REF!,(IF(B25=Data!#REF!,Data!#REF!,(IF(B25=Data!#REF!,Data!J955,(IF(B25=Data!#REF!,Data!#REF!,(IF(B25=Data!#REF!,Data!#REF!,Data!#REF!)))))))))))))))&amp;IF(B25=Data!#REF!,Data!#REF!,(IF(B25=Data!#REF!,Data!#REF!,(IF(B25=Data!#REF!,Data!#REF!,(IF(B25=Data!#REF!,Data!#REF!,(IF(B25=Data!#REF!,Data!#REF!,Data!#REF!)))))))))</f>
        <v>#REF!</v>
      </c>
      <c r="W25" s="596">
        <f>IF(E25="","",VLOOKUP(B25,Data!$B$5:$J$503,9,FALSE)*E25)</f>
        <v>22.32</v>
      </c>
    </row>
    <row r="26" spans="1:23" s="597" customFormat="1" ht="19.25" customHeight="1">
      <c r="A26" s="598">
        <v>9</v>
      </c>
      <c r="B26" s="599" t="s">
        <v>594</v>
      </c>
      <c r="C26" s="583" t="str">
        <f>IF(E26="","",VLOOKUP(B26,Data!$B$5:$N$503,13,FALSE))</f>
        <v>Ymh</v>
      </c>
      <c r="D26" s="584" t="str">
        <f>IF(E26="","",VLOOKUP(B26,Data!$B$5:$L$503,2,FALSE))</f>
        <v>ZN12160</v>
      </c>
      <c r="E26" s="823">
        <v>1</v>
      </c>
      <c r="F26" s="586"/>
      <c r="G26" s="587">
        <f>IF(E26="","",VLOOKUP(B26,Data!$B$5:$L$503,11,FALSE))</f>
        <v>2286.36</v>
      </c>
      <c r="H26" s="588">
        <f t="shared" si="1"/>
        <v>2286.36</v>
      </c>
      <c r="I26" s="589" t="str">
        <f>IF(E26="","",VLOOKUP(B26,Data!$B$5:$D$503,3,FALSE))</f>
        <v>C/T</v>
      </c>
      <c r="J26" s="589" t="str">
        <f>IF(E26="","",VLOOKUP(B26,Data!$B$5:$M$503,12,FALSE))</f>
        <v>Indonesia</v>
      </c>
      <c r="K26" s="590">
        <v>5117382</v>
      </c>
      <c r="L26" s="587">
        <f>IF(E26="","",VLOOKUP(B26,Data!$B$5:$E$503,4,FALSE)*E26)</f>
        <v>262</v>
      </c>
      <c r="M26" s="587">
        <f>IF(E26="","",VLOOKUP(B26,Data!$B$5:$F$503,5,FALSE)*E26)</f>
        <v>237</v>
      </c>
      <c r="N26" s="591" t="e">
        <f>IF(B26=Data!B140,Data!G140,(IF(B26=Data!B142,Data!G142,(IF(B26=Data!B144,Data!G144,(IF(B26=Data!#REF!,Data!#REF!,(IF(B26=Data!B149,Data!G149,(IF(B26=Data!#REF!,Data!#REF!,(IF(B26=Data!#REF!,Data!#REF!,(IF(B26=Data!#REF!,Data!#REF!,Data!#REF!)))))))))))))))&amp;IF(B26=Data!B216,Data!G216,(IF(B26=Data!#REF!,Data!#REF!,(IF(B26=Data!#REF!,Data!#REF!,(IF(B26=Data!#REF!,Data!#REF!,(IF(B26=Data!#REF!,Data!#REF!,(IF(B26=Data!#REF!,Data!G956,(IF(B26=Data!#REF!,Data!#REF!,(IF(B26=Data!#REF!,Data!#REF!,Data!#REF!)))))))))))))))&amp;IF(B26=Data!#REF!,Data!#REF!,(IF(B26=Data!#REF!,Data!#REF!,(IF(B26=Data!#REF!,Data!#REF!,(IF(B26=Data!#REF!,Data!#REF!,(IF(B26=Data!#REF!,Data!#REF!,Data!#REF!)))))))))</f>
        <v>#REF!</v>
      </c>
      <c r="O26" s="592"/>
      <c r="P26" s="593"/>
      <c r="Q26" s="594" t="e">
        <f>IF(B26=Data!B140,Data!H140,(IF(B26=Data!B142,Data!H142,(IF(B26=Data!B144,Data!H144,(IF(B26=Data!#REF!,Data!#REF!,(IF(B26=Data!B149,Data!H149,(IF(B26=Data!#REF!,Data!#REF!,(IF(B26=Data!#REF!,Data!#REF!,(IF(B26=Data!#REF!,Data!#REF!,Data!#REF!)))))))))))))))&amp;IF(B26=Data!B216,Data!H216,(IF(B26=Data!#REF!,Data!#REF!,(IF(B26=Data!#REF!,Data!#REF!,(IF(B26=Data!#REF!,Data!#REF!,(IF(B26=Data!#REF!,Data!#REF!,(IF(B26=Data!#REF!,Data!H956,(IF(B26=Data!#REF!,Data!#REF!,(IF(B26=Data!#REF!,Data!#REF!,Data!#REF!)))))))))))))))&amp;IF(B26=Data!#REF!,Data!#REF!,(IF(B26=Data!#REF!,Data!#REF!,(IF(B26=Data!#REF!,Data!#REF!,(IF(B26=Data!#REF!,Data!#REF!,(IF(B26=Data!#REF!,Data!#REF!,Data!#REF!)))))))))</f>
        <v>#REF!</v>
      </c>
      <c r="R26" s="593"/>
      <c r="S26" s="593"/>
      <c r="T26" s="594" t="e">
        <f>IF(B26=Data!B140,Data!I140,(IF(B26=Data!B142,Data!I142,(IF(B26=Data!B144,Data!I144,(IF(B26=Data!#REF!,Data!#REF!,(IF(B26=Data!B149,Data!I149,(IF(B26=Data!#REF!,Data!#REF!,(IF(B26=Data!#REF!,Data!#REF!,(IF(B26=Data!#REF!,Data!#REF!,Data!#REF!)))))))))))))))&amp;IF(B26=Data!B216,Data!I216,(IF(B26=Data!#REF!,Data!#REF!,(IF(B26=Data!#REF!,Data!#REF!,(IF(B26=Data!#REF!,Data!#REF!,(IF(B26=Data!#REF!,Data!#REF!,(IF(B26=Data!#REF!,Data!I956,(IF(B26=Data!#REF!,Data!#REF!,(IF(B26=Data!#REF!,Data!#REF!,Data!#REF!)))))))))))))))&amp;IF(B26=Data!#REF!,Data!#REF!,(IF(B26=Data!#REF!,Data!#REF!,(IF(B26=Data!#REF!,Data!#REF!,(IF(B26=Data!#REF!,Data!#REF!,(IF(B26=Data!#REF!,Data!#REF!,Data!#REF!)))))))))</f>
        <v>#REF!</v>
      </c>
      <c r="U26" s="595"/>
      <c r="V26" s="594" t="e">
        <f>IF(B26=Data!B140,Data!J140,(IF(B26=Data!B142,Data!J142,(IF(B26=Data!B144,Data!J144,(IF(B26=Data!#REF!,Data!#REF!,(IF(B26=Data!B149,Data!J149,(IF(B26=Data!#REF!,Data!#REF!,(IF(B26=Data!#REF!,Data!#REF!,(IF(B26=Data!#REF!,Data!#REF!,Data!#REF!)))))))))))))))&amp;IF(B26=Data!B216,Data!J216,(IF(B26=Data!#REF!,Data!#REF!,(IF(B26=Data!#REF!,Data!#REF!,(IF(B26=Data!#REF!,Data!#REF!,(IF(B26=Data!#REF!,Data!#REF!,(IF(B26=Data!#REF!,Data!J956,(IF(B26=Data!#REF!,Data!#REF!,(IF(B26=Data!#REF!,Data!#REF!,Data!#REF!)))))))))))))))&amp;IF(B26=Data!#REF!,Data!#REF!,(IF(B26=Data!#REF!,Data!#REF!,(IF(B26=Data!#REF!,Data!#REF!,(IF(B26=Data!#REF!,Data!#REF!,(IF(B26=Data!#REF!,Data!#REF!,Data!#REF!)))))))))</f>
        <v>#REF!</v>
      </c>
      <c r="W26" s="596">
        <f>IF(E26="","",VLOOKUP(B26,Data!$B$5:$J$503,9,FALSE)*E26)</f>
        <v>1.488</v>
      </c>
    </row>
    <row r="27" spans="1:23" s="597" customFormat="1" ht="19.25" customHeight="1">
      <c r="A27" s="598">
        <v>10</v>
      </c>
      <c r="B27" s="599" t="s">
        <v>508</v>
      </c>
      <c r="C27" s="583" t="str">
        <f>IF(E27="","",VLOOKUP(B27,Data!$B$5:$N$503,13,FALSE))</f>
        <v>Ymh</v>
      </c>
      <c r="D27" s="584" t="str">
        <f>IF(E27="","",VLOOKUP(B27,Data!$B$5:$L$503,2,FALSE))</f>
        <v>ZH66280</v>
      </c>
      <c r="E27" s="823">
        <v>4</v>
      </c>
      <c r="F27" s="586"/>
      <c r="G27" s="587">
        <f>IF(E27="","",VLOOKUP(B27,Data!$B$5:$L$503,11,FALSE))</f>
        <v>2450.15</v>
      </c>
      <c r="H27" s="588">
        <f t="shared" si="1"/>
        <v>9800.6</v>
      </c>
      <c r="I27" s="589" t="str">
        <f>IF(E27="","",VLOOKUP(B27,Data!$B$5:$D$503,3,FALSE))</f>
        <v>C/T</v>
      </c>
      <c r="J27" s="589" t="str">
        <f>IF(E27="","",VLOOKUP(B27,Data!$B$5:$M$503,12,FALSE))</f>
        <v>Indonesia</v>
      </c>
      <c r="K27" s="590">
        <v>5117382</v>
      </c>
      <c r="L27" s="587">
        <f>IF(E27="","",VLOOKUP(B27,Data!$B$5:$E$503,4,FALSE)*E27)</f>
        <v>1048</v>
      </c>
      <c r="M27" s="587">
        <f>IF(E27="","",VLOOKUP(B27,Data!$B$5:$F$503,5,FALSE)*E27)</f>
        <v>948</v>
      </c>
      <c r="N27" s="591" t="e">
        <f>IF(B27=Data!B141,Data!G141,(IF(B27=Data!B143,Data!G143,(IF(B27=Data!B145,Data!G145,(IF(B27=Data!#REF!,Data!#REF!,(IF(B27=Data!B150,Data!G150,(IF(B27=Data!#REF!,Data!#REF!,(IF(B27=Data!#REF!,Data!#REF!,(IF(B27=Data!#REF!,Data!#REF!,Data!#REF!)))))))))))))))&amp;IF(B27=Data!B217,Data!G217,(IF(B27=Data!#REF!,Data!#REF!,(IF(B27=Data!#REF!,Data!#REF!,(IF(B27=Data!#REF!,Data!#REF!,(IF(B27=Data!#REF!,Data!#REF!,(IF(B27=Data!#REF!,Data!G957,(IF(B27=Data!#REF!,Data!#REF!,(IF(B27=Data!#REF!,Data!#REF!,Data!#REF!)))))))))))))))&amp;IF(B27=Data!#REF!,Data!#REF!,(IF(B27=Data!#REF!,Data!#REF!,(IF(B27=Data!#REF!,Data!#REF!,(IF(B27=Data!#REF!,Data!#REF!,(IF(B27=Data!#REF!,Data!#REF!,Data!#REF!)))))))))</f>
        <v>#REF!</v>
      </c>
      <c r="O27" s="592"/>
      <c r="P27" s="593"/>
      <c r="Q27" s="594" t="e">
        <f>IF(B27=Data!B141,Data!H141,(IF(B27=Data!B143,Data!H143,(IF(B27=Data!B145,Data!H145,(IF(B27=Data!#REF!,Data!#REF!,(IF(B27=Data!B150,Data!H150,(IF(B27=Data!#REF!,Data!#REF!,(IF(B27=Data!#REF!,Data!#REF!,(IF(B27=Data!#REF!,Data!#REF!,Data!#REF!)))))))))))))))&amp;IF(B27=Data!B217,Data!H217,(IF(B27=Data!#REF!,Data!#REF!,(IF(B27=Data!#REF!,Data!#REF!,(IF(B27=Data!#REF!,Data!#REF!,(IF(B27=Data!#REF!,Data!#REF!,(IF(B27=Data!#REF!,Data!H957,(IF(B27=Data!#REF!,Data!#REF!,(IF(B27=Data!#REF!,Data!#REF!,Data!#REF!)))))))))))))))&amp;IF(B27=Data!#REF!,Data!#REF!,(IF(B27=Data!#REF!,Data!#REF!,(IF(B27=Data!#REF!,Data!#REF!,(IF(B27=Data!#REF!,Data!#REF!,(IF(B27=Data!#REF!,Data!#REF!,Data!#REF!)))))))))</f>
        <v>#REF!</v>
      </c>
      <c r="R27" s="593"/>
      <c r="S27" s="593"/>
      <c r="T27" s="594" t="e">
        <f>IF(B27=Data!B141,Data!I141,(IF(B27=Data!B143,Data!I143,(IF(B27=Data!B145,Data!I145,(IF(B27=Data!#REF!,Data!#REF!,(IF(B27=Data!B150,Data!I150,(IF(B27=Data!#REF!,Data!#REF!,(IF(B27=Data!#REF!,Data!#REF!,(IF(B27=Data!#REF!,Data!#REF!,Data!#REF!)))))))))))))))&amp;IF(B27=Data!B217,Data!I217,(IF(B27=Data!#REF!,Data!#REF!,(IF(B27=Data!#REF!,Data!#REF!,(IF(B27=Data!#REF!,Data!#REF!,(IF(B27=Data!#REF!,Data!#REF!,(IF(B27=Data!#REF!,Data!I957,(IF(B27=Data!#REF!,Data!#REF!,(IF(B27=Data!#REF!,Data!#REF!,Data!#REF!)))))))))))))))&amp;IF(B27=Data!#REF!,Data!#REF!,(IF(B27=Data!#REF!,Data!#REF!,(IF(B27=Data!#REF!,Data!#REF!,(IF(B27=Data!#REF!,Data!#REF!,(IF(B27=Data!#REF!,Data!#REF!,Data!#REF!)))))))))</f>
        <v>#REF!</v>
      </c>
      <c r="U27" s="595"/>
      <c r="V27" s="594" t="e">
        <f>IF(B27=Data!B141,Data!J141,(IF(B27=Data!B143,Data!J143,(IF(B27=Data!B145,Data!J145,(IF(B27=Data!#REF!,Data!#REF!,(IF(B27=Data!B150,Data!J150,(IF(B27=Data!#REF!,Data!#REF!,(IF(B27=Data!#REF!,Data!#REF!,(IF(B27=Data!#REF!,Data!#REF!,Data!#REF!)))))))))))))))&amp;IF(B27=Data!B217,Data!J217,(IF(B27=Data!#REF!,Data!#REF!,(IF(B27=Data!#REF!,Data!#REF!,(IF(B27=Data!#REF!,Data!#REF!,(IF(B27=Data!#REF!,Data!#REF!,(IF(B27=Data!#REF!,Data!J957,(IF(B27=Data!#REF!,Data!#REF!,(IF(B27=Data!#REF!,Data!#REF!,Data!#REF!)))))))))))))))&amp;IF(B27=Data!#REF!,Data!#REF!,(IF(B27=Data!#REF!,Data!#REF!,(IF(B27=Data!#REF!,Data!#REF!,(IF(B27=Data!#REF!,Data!#REF!,(IF(B27=Data!#REF!,Data!#REF!,Data!#REF!)))))))))</f>
        <v>#REF!</v>
      </c>
      <c r="W27" s="596">
        <f>IF(E27="","",VLOOKUP(B27,Data!$B$5:$J$503,9,FALSE)*E27)</f>
        <v>5.952</v>
      </c>
    </row>
    <row r="28" spans="1:23" s="597" customFormat="1" ht="19.25" customHeight="1">
      <c r="A28" s="598">
        <v>11</v>
      </c>
      <c r="B28" s="599" t="s">
        <v>717</v>
      </c>
      <c r="C28" s="583" t="str">
        <f>IF(E28="","",VLOOKUP(B28,Data!$B$5:$N$503,13,FALSE))</f>
        <v>Ymh</v>
      </c>
      <c r="D28" s="584" t="str">
        <f>IF(E28="","",VLOOKUP(B28,Data!$B$5:$L$503,2,FALSE))</f>
        <v>VAC9500</v>
      </c>
      <c r="E28" s="823">
        <v>33</v>
      </c>
      <c r="F28" s="586"/>
      <c r="G28" s="587">
        <f>IF(E28="","",VLOOKUP(B28,Data!$B$5:$L$503,11,FALSE))</f>
        <v>2627.86</v>
      </c>
      <c r="H28" s="588">
        <f t="shared" si="1"/>
        <v>86719.38</v>
      </c>
      <c r="I28" s="589" t="str">
        <f>IF(E28="","",VLOOKUP(B28,Data!$B$5:$D$503,3,FALSE))</f>
        <v>C/T</v>
      </c>
      <c r="J28" s="589" t="str">
        <f>IF(E28="","",VLOOKUP(B28,Data!$B$5:$M$503,12,FALSE))</f>
        <v>Indonesia</v>
      </c>
      <c r="K28" s="590">
        <v>5117382</v>
      </c>
      <c r="L28" s="587">
        <f>IF(E28="","",VLOOKUP(B28,Data!$B$5:$E$503,4,FALSE)*E28)</f>
        <v>8811</v>
      </c>
      <c r="M28" s="587">
        <f>IF(E28="","",VLOOKUP(B28,Data!$B$5:$F$503,5,FALSE)*E28)</f>
        <v>8151</v>
      </c>
      <c r="N28" s="591" t="e">
        <f>IF(B28=Data!B142,Data!G142,(IF(B28=Data!B144,Data!G144,(IF(B28=Data!B146,Data!G146,(IF(B28=Data!#REF!,Data!#REF!,(IF(B28=Data!B151,Data!G151,(IF(B28=Data!#REF!,Data!#REF!,(IF(B28=Data!#REF!,Data!#REF!,(IF(B28=Data!#REF!,Data!#REF!,Data!#REF!)))))))))))))))&amp;IF(B28=Data!B218,Data!G218,(IF(B28=Data!#REF!,Data!#REF!,(IF(B28=Data!#REF!,Data!#REF!,(IF(B28=Data!#REF!,Data!#REF!,(IF(B28=Data!#REF!,Data!#REF!,(IF(B28=Data!#REF!,Data!G958,(IF(B28=Data!#REF!,Data!#REF!,(IF(B28=Data!#REF!,Data!#REF!,Data!#REF!)))))))))))))))&amp;IF(B28=Data!#REF!,Data!#REF!,(IF(B28=Data!#REF!,Data!#REF!,(IF(B28=Data!#REF!,Data!#REF!,(IF(B28=Data!#REF!,Data!#REF!,(IF(B28=Data!#REF!,Data!#REF!,Data!#REF!)))))))))</f>
        <v>#REF!</v>
      </c>
      <c r="O28" s="592"/>
      <c r="P28" s="593"/>
      <c r="Q28" s="594" t="e">
        <f>IF(B28=Data!B142,Data!H142,(IF(B28=Data!B144,Data!H144,(IF(B28=Data!B146,Data!H146,(IF(B28=Data!#REF!,Data!#REF!,(IF(B28=Data!B151,Data!H151,(IF(B28=Data!#REF!,Data!#REF!,(IF(B28=Data!#REF!,Data!#REF!,(IF(B28=Data!#REF!,Data!#REF!,Data!#REF!)))))))))))))))&amp;IF(B28=Data!B218,Data!H218,(IF(B28=Data!#REF!,Data!#REF!,(IF(B28=Data!#REF!,Data!#REF!,(IF(B28=Data!#REF!,Data!#REF!,(IF(B28=Data!#REF!,Data!#REF!,(IF(B28=Data!#REF!,Data!H958,(IF(B28=Data!#REF!,Data!#REF!,(IF(B28=Data!#REF!,Data!#REF!,Data!#REF!)))))))))))))))&amp;IF(B28=Data!#REF!,Data!#REF!,(IF(B28=Data!#REF!,Data!#REF!,(IF(B28=Data!#REF!,Data!#REF!,(IF(B28=Data!#REF!,Data!#REF!,(IF(B28=Data!#REF!,Data!#REF!,Data!#REF!)))))))))</f>
        <v>#REF!</v>
      </c>
      <c r="R28" s="593"/>
      <c r="S28" s="593"/>
      <c r="T28" s="594" t="e">
        <f>IF(B28=Data!B142,Data!I142,(IF(B28=Data!B144,Data!I144,(IF(B28=Data!B146,Data!I146,(IF(B28=Data!#REF!,Data!#REF!,(IF(B28=Data!B151,Data!I151,(IF(B28=Data!#REF!,Data!#REF!,(IF(B28=Data!#REF!,Data!#REF!,(IF(B28=Data!#REF!,Data!#REF!,Data!#REF!)))))))))))))))&amp;IF(B28=Data!B218,Data!I218,(IF(B28=Data!#REF!,Data!#REF!,(IF(B28=Data!#REF!,Data!#REF!,(IF(B28=Data!#REF!,Data!#REF!,(IF(B28=Data!#REF!,Data!#REF!,(IF(B28=Data!#REF!,Data!I958,(IF(B28=Data!#REF!,Data!#REF!,(IF(B28=Data!#REF!,Data!#REF!,Data!#REF!)))))))))))))))&amp;IF(B28=Data!#REF!,Data!#REF!,(IF(B28=Data!#REF!,Data!#REF!,(IF(B28=Data!#REF!,Data!#REF!,(IF(B28=Data!#REF!,Data!#REF!,(IF(B28=Data!#REF!,Data!#REF!,Data!#REF!)))))))))</f>
        <v>#REF!</v>
      </c>
      <c r="U28" s="595"/>
      <c r="V28" s="594" t="e">
        <f>IF(B28=Data!B142,Data!J142,(IF(B28=Data!B144,Data!J144,(IF(B28=Data!B146,Data!J146,(IF(B28=Data!#REF!,Data!#REF!,(IF(B28=Data!B151,Data!J151,(IF(B28=Data!#REF!,Data!#REF!,(IF(B28=Data!#REF!,Data!#REF!,(IF(B28=Data!#REF!,Data!#REF!,Data!#REF!)))))))))))))))&amp;IF(B28=Data!B218,Data!J218,(IF(B28=Data!#REF!,Data!#REF!,(IF(B28=Data!#REF!,Data!#REF!,(IF(B28=Data!#REF!,Data!#REF!,(IF(B28=Data!#REF!,Data!#REF!,(IF(B28=Data!#REF!,Data!J958,(IF(B28=Data!#REF!,Data!#REF!,(IF(B28=Data!#REF!,Data!#REF!,Data!#REF!)))))))))))))))&amp;IF(B28=Data!#REF!,Data!#REF!,(IF(B28=Data!#REF!,Data!#REF!,(IF(B28=Data!#REF!,Data!#REF!,(IF(B28=Data!#REF!,Data!#REF!,(IF(B28=Data!#REF!,Data!#REF!,Data!#REF!)))))))))</f>
        <v>#REF!</v>
      </c>
      <c r="W28" s="596">
        <f>IF(E28="","",VLOOKUP(B28,Data!$B$5:$J$503,9,FALSE)*E28)</f>
        <v>49.103999999999999</v>
      </c>
    </row>
    <row r="29" spans="1:23" s="597" customFormat="1" ht="19.25" customHeight="1">
      <c r="A29" s="598">
        <v>12</v>
      </c>
      <c r="B29" s="599" t="s">
        <v>813</v>
      </c>
      <c r="C29" s="583" t="str">
        <f>IF(E29="","",VLOOKUP(B29,Data!$B$5:$N$503,13,FALSE))</f>
        <v>Ymh</v>
      </c>
      <c r="D29" s="584" t="str">
        <f>IF(E29="","",VLOOKUP(B29,Data!$B$5:$L$503,2,FALSE))</f>
        <v>VAK6570</v>
      </c>
      <c r="E29" s="823">
        <v>3</v>
      </c>
      <c r="F29" s="586"/>
      <c r="G29" s="587">
        <f>IF(E29="","",VLOOKUP(B29,Data!$B$5:$L$503,11,FALSE))</f>
        <v>2669.61</v>
      </c>
      <c r="H29" s="588">
        <f t="shared" si="1"/>
        <v>8008.83</v>
      </c>
      <c r="I29" s="589" t="str">
        <f>IF(E29="","",VLOOKUP(B29,Data!$B$5:$D$503,3,FALSE))</f>
        <v>C/T</v>
      </c>
      <c r="J29" s="589" t="str">
        <f>IF(E29="","",VLOOKUP(B29,Data!$B$5:$M$503,12,FALSE))</f>
        <v>Indonesia</v>
      </c>
      <c r="K29" s="590">
        <v>5117382</v>
      </c>
      <c r="L29" s="587">
        <f>IF(E29="","",VLOOKUP(B29,Data!$B$5:$E$503,4,FALSE)*E29)</f>
        <v>801</v>
      </c>
      <c r="M29" s="587">
        <f>IF(E29="","",VLOOKUP(B29,Data!$B$5:$F$503,5,FALSE)*E29)</f>
        <v>741</v>
      </c>
      <c r="N29" s="591" t="e">
        <f>IF(B29=Data!B143,Data!G143,(IF(B29=Data!B145,Data!G145,(IF(B29=Data!B147,Data!G147,(IF(B29=Data!#REF!,Data!#REF!,(IF(B29=Data!B152,Data!G152,(IF(B29=Data!#REF!,Data!#REF!,(IF(B29=Data!#REF!,Data!#REF!,(IF(B29=Data!#REF!,Data!#REF!,Data!#REF!)))))))))))))))&amp;IF(B29=Data!B219,Data!G219,(IF(B29=Data!#REF!,Data!#REF!,(IF(B29=Data!#REF!,Data!#REF!,(IF(B29=Data!#REF!,Data!#REF!,(IF(B29=Data!#REF!,Data!#REF!,(IF(B29=Data!#REF!,Data!G959,(IF(B29=Data!#REF!,Data!#REF!,(IF(B29=Data!#REF!,Data!#REF!,Data!#REF!)))))))))))))))&amp;IF(B29=Data!#REF!,Data!#REF!,(IF(B29=Data!#REF!,Data!#REF!,(IF(B29=Data!#REF!,Data!#REF!,(IF(B29=Data!#REF!,Data!#REF!,(IF(B29=Data!#REF!,Data!#REF!,Data!#REF!)))))))))</f>
        <v>#REF!</v>
      </c>
      <c r="O29" s="592"/>
      <c r="P29" s="593"/>
      <c r="Q29" s="594" t="e">
        <f>IF(B29=Data!B143,Data!H143,(IF(B29=Data!B145,Data!H145,(IF(B29=Data!B147,Data!H147,(IF(B29=Data!#REF!,Data!#REF!,(IF(B29=Data!B152,Data!H152,(IF(B29=Data!#REF!,Data!#REF!,(IF(B29=Data!#REF!,Data!#REF!,(IF(B29=Data!#REF!,Data!#REF!,Data!#REF!)))))))))))))))&amp;IF(B29=Data!B219,Data!H219,(IF(B29=Data!#REF!,Data!#REF!,(IF(B29=Data!#REF!,Data!#REF!,(IF(B29=Data!#REF!,Data!#REF!,(IF(B29=Data!#REF!,Data!#REF!,(IF(B29=Data!#REF!,Data!H959,(IF(B29=Data!#REF!,Data!#REF!,(IF(B29=Data!#REF!,Data!#REF!,Data!#REF!)))))))))))))))&amp;IF(B29=Data!#REF!,Data!#REF!,(IF(B29=Data!#REF!,Data!#REF!,(IF(B29=Data!#REF!,Data!#REF!,(IF(B29=Data!#REF!,Data!#REF!,(IF(B29=Data!#REF!,Data!#REF!,Data!#REF!)))))))))</f>
        <v>#REF!</v>
      </c>
      <c r="R29" s="593"/>
      <c r="S29" s="593"/>
      <c r="T29" s="594" t="e">
        <f>IF(B29=Data!B143,Data!I143,(IF(B29=Data!B145,Data!I145,(IF(B29=Data!B147,Data!I147,(IF(B29=Data!#REF!,Data!#REF!,(IF(B29=Data!B152,Data!I152,(IF(B29=Data!#REF!,Data!#REF!,(IF(B29=Data!#REF!,Data!#REF!,(IF(B29=Data!#REF!,Data!#REF!,Data!#REF!)))))))))))))))&amp;IF(B29=Data!B219,Data!I219,(IF(B29=Data!#REF!,Data!#REF!,(IF(B29=Data!#REF!,Data!#REF!,(IF(B29=Data!#REF!,Data!#REF!,(IF(B29=Data!#REF!,Data!#REF!,(IF(B29=Data!#REF!,Data!I959,(IF(B29=Data!#REF!,Data!#REF!,(IF(B29=Data!#REF!,Data!#REF!,Data!#REF!)))))))))))))))&amp;IF(B29=Data!#REF!,Data!#REF!,(IF(B29=Data!#REF!,Data!#REF!,(IF(B29=Data!#REF!,Data!#REF!,(IF(B29=Data!#REF!,Data!#REF!,(IF(B29=Data!#REF!,Data!#REF!,Data!#REF!)))))))))</f>
        <v>#REF!</v>
      </c>
      <c r="U29" s="595"/>
      <c r="V29" s="594" t="e">
        <f>IF(B29=Data!B143,Data!J143,(IF(B29=Data!B145,Data!J145,(IF(B29=Data!B147,Data!J147,(IF(B29=Data!#REF!,Data!#REF!,(IF(B29=Data!B152,Data!J152,(IF(B29=Data!#REF!,Data!#REF!,(IF(B29=Data!#REF!,Data!#REF!,(IF(B29=Data!#REF!,Data!#REF!,Data!#REF!)))))))))))))))&amp;IF(B29=Data!B219,Data!J219,(IF(B29=Data!#REF!,Data!#REF!,(IF(B29=Data!#REF!,Data!#REF!,(IF(B29=Data!#REF!,Data!#REF!,(IF(B29=Data!#REF!,Data!#REF!,(IF(B29=Data!#REF!,Data!J959,(IF(B29=Data!#REF!,Data!#REF!,(IF(B29=Data!#REF!,Data!#REF!,Data!#REF!)))))))))))))))&amp;IF(B29=Data!#REF!,Data!#REF!,(IF(B29=Data!#REF!,Data!#REF!,(IF(B29=Data!#REF!,Data!#REF!,(IF(B29=Data!#REF!,Data!#REF!,(IF(B29=Data!#REF!,Data!#REF!,Data!#REF!)))))))))</f>
        <v>#REF!</v>
      </c>
      <c r="W29" s="596">
        <f>IF(E29="","",VLOOKUP(B29,Data!$B$5:$J$503,9,FALSE)*E29)</f>
        <v>4.4640000000000004</v>
      </c>
    </row>
    <row r="30" spans="1:23" s="597" customFormat="1" ht="19.25" customHeight="1">
      <c r="A30" s="598">
        <v>13</v>
      </c>
      <c r="B30" s="599" t="s">
        <v>288</v>
      </c>
      <c r="C30" s="583" t="str">
        <f>IF(E30="","",VLOOKUP(B30,Data!$B$5:$N$503,13,FALSE))</f>
        <v>Ymh</v>
      </c>
      <c r="D30" s="584" t="str">
        <f>IF(E30="","",VLOOKUP(B30,Data!$B$5:$L$503,2,FALSE))</f>
        <v>WT58110</v>
      </c>
      <c r="E30" s="823">
        <v>1</v>
      </c>
      <c r="F30" s="586"/>
      <c r="G30" s="587">
        <f>IF(E30="","",VLOOKUP(B30,Data!$B$5:$L$503,11,FALSE))</f>
        <v>2268.35</v>
      </c>
      <c r="H30" s="588">
        <f t="shared" si="1"/>
        <v>2268.35</v>
      </c>
      <c r="I30" s="589" t="str">
        <f>IF(E30="","",VLOOKUP(B30,Data!$B$5:$D$503,3,FALSE))</f>
        <v>C/T</v>
      </c>
      <c r="J30" s="589" t="str">
        <f>IF(E30="","",VLOOKUP(B30,Data!$B$5:$M$503,12,FALSE))</f>
        <v>Indonesia</v>
      </c>
      <c r="K30" s="590">
        <v>5117382</v>
      </c>
      <c r="L30" s="587">
        <f>IF(E30="","",VLOOKUP(B30,Data!$B$5:$E$503,4,FALSE)*E30)</f>
        <v>238</v>
      </c>
      <c r="M30" s="587">
        <f>IF(E30="","",VLOOKUP(B30,Data!$B$5:$F$503,5,FALSE)*E30)</f>
        <v>216</v>
      </c>
      <c r="N30" s="591" t="e">
        <f>IF(B30=Data!B144,Data!G144,(IF(B30=Data!B146,Data!G146,(IF(B30=Data!B148,Data!G148,(IF(B30=Data!#REF!,Data!#REF!,(IF(B30=Data!B153,Data!G153,(IF(B30=Data!#REF!,Data!#REF!,(IF(B30=Data!#REF!,Data!#REF!,(IF(B30=Data!#REF!,Data!#REF!,Data!#REF!)))))))))))))))&amp;IF(B30=Data!B220,Data!G220,(IF(B30=Data!#REF!,Data!#REF!,(IF(B30=Data!#REF!,Data!#REF!,(IF(B30=Data!#REF!,Data!#REF!,(IF(B30=Data!#REF!,Data!#REF!,(IF(B30=Data!#REF!,Data!G960,(IF(B30=Data!#REF!,Data!#REF!,(IF(B30=Data!#REF!,Data!#REF!,Data!#REF!)))))))))))))))&amp;IF(B30=Data!#REF!,Data!#REF!,(IF(B30=Data!#REF!,Data!#REF!,(IF(B30=Data!#REF!,Data!#REF!,(IF(B30=Data!#REF!,Data!#REF!,(IF(B30=Data!#REF!,Data!#REF!,Data!#REF!)))))))))</f>
        <v>#REF!</v>
      </c>
      <c r="O30" s="592"/>
      <c r="P30" s="593"/>
      <c r="Q30" s="594" t="e">
        <f>IF(B30=Data!B144,Data!H144,(IF(B30=Data!B146,Data!H146,(IF(B30=Data!B148,Data!H148,(IF(B30=Data!#REF!,Data!#REF!,(IF(B30=Data!B153,Data!H153,(IF(B30=Data!#REF!,Data!#REF!,(IF(B30=Data!#REF!,Data!#REF!,(IF(B30=Data!#REF!,Data!#REF!,Data!#REF!)))))))))))))))&amp;IF(B30=Data!B220,Data!H220,(IF(B30=Data!#REF!,Data!#REF!,(IF(B30=Data!#REF!,Data!#REF!,(IF(B30=Data!#REF!,Data!#REF!,(IF(B30=Data!#REF!,Data!#REF!,(IF(B30=Data!#REF!,Data!H960,(IF(B30=Data!#REF!,Data!#REF!,(IF(B30=Data!#REF!,Data!#REF!,Data!#REF!)))))))))))))))&amp;IF(B30=Data!#REF!,Data!#REF!,(IF(B30=Data!#REF!,Data!#REF!,(IF(B30=Data!#REF!,Data!#REF!,(IF(B30=Data!#REF!,Data!#REF!,(IF(B30=Data!#REF!,Data!#REF!,Data!#REF!)))))))))</f>
        <v>#REF!</v>
      </c>
      <c r="R30" s="593"/>
      <c r="S30" s="593"/>
      <c r="T30" s="594" t="e">
        <f>IF(B30=Data!B144,Data!I144,(IF(B30=Data!B146,Data!I146,(IF(B30=Data!B148,Data!I148,(IF(B30=Data!#REF!,Data!#REF!,(IF(B30=Data!B153,Data!I153,(IF(B30=Data!#REF!,Data!#REF!,(IF(B30=Data!#REF!,Data!#REF!,(IF(B30=Data!#REF!,Data!#REF!,Data!#REF!)))))))))))))))&amp;IF(B30=Data!B220,Data!I220,(IF(B30=Data!#REF!,Data!#REF!,(IF(B30=Data!#REF!,Data!#REF!,(IF(B30=Data!#REF!,Data!#REF!,(IF(B30=Data!#REF!,Data!#REF!,(IF(B30=Data!#REF!,Data!I960,(IF(B30=Data!#REF!,Data!#REF!,(IF(B30=Data!#REF!,Data!#REF!,Data!#REF!)))))))))))))))&amp;IF(B30=Data!#REF!,Data!#REF!,(IF(B30=Data!#REF!,Data!#REF!,(IF(B30=Data!#REF!,Data!#REF!,(IF(B30=Data!#REF!,Data!#REF!,(IF(B30=Data!#REF!,Data!#REF!,Data!#REF!)))))))))</f>
        <v>#REF!</v>
      </c>
      <c r="U30" s="595"/>
      <c r="V30" s="594" t="e">
        <f>IF(B30=Data!B144,Data!J144,(IF(B30=Data!B146,Data!J146,(IF(B30=Data!B148,Data!J148,(IF(B30=Data!#REF!,Data!#REF!,(IF(B30=Data!B153,Data!J153,(IF(B30=Data!#REF!,Data!#REF!,(IF(B30=Data!#REF!,Data!#REF!,(IF(B30=Data!#REF!,Data!#REF!,Data!#REF!)))))))))))))))&amp;IF(B30=Data!B220,Data!J220,(IF(B30=Data!#REF!,Data!#REF!,(IF(B30=Data!#REF!,Data!#REF!,(IF(B30=Data!#REF!,Data!#REF!,(IF(B30=Data!#REF!,Data!#REF!,(IF(B30=Data!#REF!,Data!J960,(IF(B30=Data!#REF!,Data!#REF!,(IF(B30=Data!#REF!,Data!#REF!,Data!#REF!)))))))))))))))&amp;IF(B30=Data!#REF!,Data!#REF!,(IF(B30=Data!#REF!,Data!#REF!,(IF(B30=Data!#REF!,Data!#REF!,(IF(B30=Data!#REF!,Data!#REF!,(IF(B30=Data!#REF!,Data!#REF!,Data!#REF!)))))))))</f>
        <v>#REF!</v>
      </c>
      <c r="W30" s="596">
        <f>IF(E30="","",VLOOKUP(B30,Data!$B$5:$J$503,9,FALSE)*E30)</f>
        <v>1.3140000000000001</v>
      </c>
    </row>
    <row r="31" spans="1:23" s="597" customFormat="1" ht="19.25" customHeight="1">
      <c r="A31" s="598">
        <v>14</v>
      </c>
      <c r="B31" s="599" t="s">
        <v>732</v>
      </c>
      <c r="C31" s="583" t="str">
        <f>IF(E31="","",VLOOKUP(B31,Data!$B$5:$N$503,13,FALSE))</f>
        <v>Ymh</v>
      </c>
      <c r="D31" s="584" t="str">
        <f>IF(E31="","",VLOOKUP(B31,Data!$B$5:$L$503,2,FALSE))</f>
        <v>VAC9510</v>
      </c>
      <c r="E31" s="823">
        <v>2</v>
      </c>
      <c r="F31" s="586"/>
      <c r="G31" s="587">
        <f>IF(E31="","",VLOOKUP(B31,Data!$B$5:$L$503,11,FALSE))</f>
        <v>2665.96</v>
      </c>
      <c r="H31" s="588">
        <f t="shared" si="1"/>
        <v>5331.92</v>
      </c>
      <c r="I31" s="589" t="str">
        <f>IF(E31="","",VLOOKUP(B31,Data!$B$5:$D$503,3,FALSE))</f>
        <v>C/T</v>
      </c>
      <c r="J31" s="589" t="str">
        <f>IF(E31="","",VLOOKUP(B31,Data!$B$5:$M$503,12,FALSE))</f>
        <v>Indonesia</v>
      </c>
      <c r="K31" s="590">
        <v>5117382</v>
      </c>
      <c r="L31" s="587">
        <f>IF(E31="","",VLOOKUP(B31,Data!$B$5:$E$503,4,FALSE)*E31)</f>
        <v>476</v>
      </c>
      <c r="M31" s="587">
        <f>IF(E31="","",VLOOKUP(B31,Data!$B$5:$F$503,5,FALSE)*E31)</f>
        <v>432</v>
      </c>
      <c r="N31" s="591" t="e">
        <f>IF(B31=Data!B145,Data!G145,(IF(B31=Data!B147,Data!G147,(IF(B31=Data!B149,Data!G149,(IF(B31=Data!#REF!,Data!#REF!,(IF(B31=Data!B154,Data!G154,(IF(B31=Data!#REF!,Data!#REF!,(IF(B31=Data!#REF!,Data!#REF!,(IF(B31=Data!#REF!,Data!#REF!,Data!#REF!)))))))))))))))&amp;IF(B31=Data!B221,Data!G221,(IF(B31=Data!#REF!,Data!#REF!,(IF(B31=Data!#REF!,Data!#REF!,(IF(B31=Data!#REF!,Data!#REF!,(IF(B31=Data!#REF!,Data!#REF!,(IF(B31=Data!#REF!,Data!G961,(IF(B31=Data!#REF!,Data!#REF!,(IF(B31=Data!#REF!,Data!#REF!,Data!#REF!)))))))))))))))&amp;IF(B31=Data!#REF!,Data!#REF!,(IF(B31=Data!#REF!,Data!#REF!,(IF(B31=Data!#REF!,Data!#REF!,(IF(B31=Data!#REF!,Data!#REF!,(IF(B31=Data!#REF!,Data!#REF!,Data!#REF!)))))))))</f>
        <v>#REF!</v>
      </c>
      <c r="O31" s="592"/>
      <c r="P31" s="593"/>
      <c r="Q31" s="594" t="e">
        <f>IF(B31=Data!B145,Data!H145,(IF(B31=Data!B147,Data!H147,(IF(B31=Data!B149,Data!H149,(IF(B31=Data!#REF!,Data!#REF!,(IF(B31=Data!B154,Data!H154,(IF(B31=Data!#REF!,Data!#REF!,(IF(B31=Data!#REF!,Data!#REF!,(IF(B31=Data!#REF!,Data!#REF!,Data!#REF!)))))))))))))))&amp;IF(B31=Data!B221,Data!H221,(IF(B31=Data!#REF!,Data!#REF!,(IF(B31=Data!#REF!,Data!#REF!,(IF(B31=Data!#REF!,Data!#REF!,(IF(B31=Data!#REF!,Data!#REF!,(IF(B31=Data!#REF!,Data!H961,(IF(B31=Data!#REF!,Data!#REF!,(IF(B31=Data!#REF!,Data!#REF!,Data!#REF!)))))))))))))))&amp;IF(B31=Data!#REF!,Data!#REF!,(IF(B31=Data!#REF!,Data!#REF!,(IF(B31=Data!#REF!,Data!#REF!,(IF(B31=Data!#REF!,Data!#REF!,(IF(B31=Data!#REF!,Data!#REF!,Data!#REF!)))))))))</f>
        <v>#REF!</v>
      </c>
      <c r="R31" s="593"/>
      <c r="S31" s="593"/>
      <c r="T31" s="594" t="e">
        <f>IF(B31=Data!B145,Data!I145,(IF(B31=Data!B147,Data!I147,(IF(B31=Data!B149,Data!I149,(IF(B31=Data!#REF!,Data!#REF!,(IF(B31=Data!B154,Data!I154,(IF(B31=Data!#REF!,Data!#REF!,(IF(B31=Data!#REF!,Data!#REF!,(IF(B31=Data!#REF!,Data!#REF!,Data!#REF!)))))))))))))))&amp;IF(B31=Data!B221,Data!I221,(IF(B31=Data!#REF!,Data!#REF!,(IF(B31=Data!#REF!,Data!#REF!,(IF(B31=Data!#REF!,Data!#REF!,(IF(B31=Data!#REF!,Data!#REF!,(IF(B31=Data!#REF!,Data!I961,(IF(B31=Data!#REF!,Data!#REF!,(IF(B31=Data!#REF!,Data!#REF!,Data!#REF!)))))))))))))))&amp;IF(B31=Data!#REF!,Data!#REF!,(IF(B31=Data!#REF!,Data!#REF!,(IF(B31=Data!#REF!,Data!#REF!,(IF(B31=Data!#REF!,Data!#REF!,(IF(B31=Data!#REF!,Data!#REF!,Data!#REF!)))))))))</f>
        <v>#REF!</v>
      </c>
      <c r="U31" s="595"/>
      <c r="V31" s="594" t="e">
        <f>IF(B31=Data!B145,Data!J145,(IF(B31=Data!B147,Data!J147,(IF(B31=Data!B149,Data!J149,(IF(B31=Data!#REF!,Data!#REF!,(IF(B31=Data!B154,Data!J154,(IF(B31=Data!#REF!,Data!#REF!,(IF(B31=Data!#REF!,Data!#REF!,(IF(B31=Data!#REF!,Data!#REF!,Data!#REF!)))))))))))))))&amp;IF(B31=Data!B221,Data!J221,(IF(B31=Data!#REF!,Data!#REF!,(IF(B31=Data!#REF!,Data!#REF!,(IF(B31=Data!#REF!,Data!#REF!,(IF(B31=Data!#REF!,Data!#REF!,(IF(B31=Data!#REF!,Data!J961,(IF(B31=Data!#REF!,Data!#REF!,(IF(B31=Data!#REF!,Data!#REF!,Data!#REF!)))))))))))))))&amp;IF(B31=Data!#REF!,Data!#REF!,(IF(B31=Data!#REF!,Data!#REF!,(IF(B31=Data!#REF!,Data!#REF!,(IF(B31=Data!#REF!,Data!#REF!,(IF(B31=Data!#REF!,Data!#REF!,Data!#REF!)))))))))</f>
        <v>#REF!</v>
      </c>
      <c r="W31" s="596">
        <f>IF(E31="","",VLOOKUP(B31,Data!$B$5:$J$503,9,FALSE)*E31)</f>
        <v>2.6280000000000001</v>
      </c>
    </row>
    <row r="32" spans="1:23" s="597" customFormat="1" ht="19.25" customHeight="1">
      <c r="A32" s="598">
        <v>15</v>
      </c>
      <c r="B32" s="599" t="s">
        <v>279</v>
      </c>
      <c r="C32" s="583" t="str">
        <f>IF(E32="","",VLOOKUP(B32,Data!$B$5:$N$503,13,FALSE))</f>
        <v>Ymh</v>
      </c>
      <c r="D32" s="584" t="str">
        <f>IF(E32="","",VLOOKUP(B32,Data!$B$5:$L$503,2,FALSE))</f>
        <v>WT58060</v>
      </c>
      <c r="E32" s="823">
        <v>2</v>
      </c>
      <c r="F32" s="586"/>
      <c r="G32" s="587">
        <f>IF(E32="","",VLOOKUP(B32,Data!$B$5:$L$503,11,FALSE))</f>
        <v>2511.65</v>
      </c>
      <c r="H32" s="588">
        <f t="shared" si="1"/>
        <v>5023.3</v>
      </c>
      <c r="I32" s="589" t="str">
        <f>IF(E32="","",VLOOKUP(B32,Data!$B$5:$D$503,3,FALSE))</f>
        <v>C/T</v>
      </c>
      <c r="J32" s="589" t="str">
        <f>IF(E32="","",VLOOKUP(B32,Data!$B$5:$M$503,12,FALSE))</f>
        <v>Indonesia</v>
      </c>
      <c r="K32" s="590">
        <v>5117382</v>
      </c>
      <c r="L32" s="587">
        <f>IF(E32="","",VLOOKUP(B32,Data!$B$5:$E$503,4,FALSE)*E32)</f>
        <v>508</v>
      </c>
      <c r="M32" s="587">
        <f>IF(E32="","",VLOOKUP(B32,Data!$B$5:$F$503,5,FALSE)*E32)</f>
        <v>458</v>
      </c>
      <c r="N32" s="591" t="e">
        <f>IF(B32=Data!B147,Data!G147,(IF(B32=Data!B149,Data!G149,(IF(B32=Data!B151,Data!G151,(IF(B32=Data!#REF!,Data!#REF!,(IF(B32=Data!B156,Data!G156,(IF(B32=Data!#REF!,Data!#REF!,(IF(B32=Data!#REF!,Data!#REF!,(IF(B32=Data!#REF!,Data!#REF!,Data!#REF!)))))))))))))))&amp;IF(B32=Data!B223,Data!G223,(IF(B32=Data!#REF!,Data!#REF!,(IF(B32=Data!#REF!,Data!#REF!,(IF(B32=Data!#REF!,Data!#REF!,(IF(B32=Data!#REF!,Data!#REF!,(IF(B32=Data!#REF!,Data!G963,(IF(B32=Data!#REF!,Data!#REF!,(IF(B32=Data!#REF!,Data!#REF!,Data!#REF!)))))))))))))))&amp;IF(B32=Data!#REF!,Data!#REF!,(IF(B32=Data!#REF!,Data!#REF!,(IF(B32=Data!#REF!,Data!#REF!,(IF(B32=Data!#REF!,Data!#REF!,(IF(B32=Data!#REF!,Data!#REF!,Data!#REF!)))))))))</f>
        <v>#REF!</v>
      </c>
      <c r="O32" s="592"/>
      <c r="P32" s="593"/>
      <c r="Q32" s="594" t="e">
        <f>IF(B32=Data!B147,Data!H147,(IF(B32=Data!B149,Data!H149,(IF(B32=Data!B151,Data!H151,(IF(B32=Data!#REF!,Data!#REF!,(IF(B32=Data!B156,Data!H156,(IF(B32=Data!#REF!,Data!#REF!,(IF(B32=Data!#REF!,Data!#REF!,(IF(B32=Data!#REF!,Data!#REF!,Data!#REF!)))))))))))))))&amp;IF(B32=Data!B223,Data!H223,(IF(B32=Data!#REF!,Data!#REF!,(IF(B32=Data!#REF!,Data!#REF!,(IF(B32=Data!#REF!,Data!#REF!,(IF(B32=Data!#REF!,Data!#REF!,(IF(B32=Data!#REF!,Data!H963,(IF(B32=Data!#REF!,Data!#REF!,(IF(B32=Data!#REF!,Data!#REF!,Data!#REF!)))))))))))))))&amp;IF(B32=Data!#REF!,Data!#REF!,(IF(B32=Data!#REF!,Data!#REF!,(IF(B32=Data!#REF!,Data!#REF!,(IF(B32=Data!#REF!,Data!#REF!,(IF(B32=Data!#REF!,Data!#REF!,Data!#REF!)))))))))</f>
        <v>#REF!</v>
      </c>
      <c r="R32" s="593"/>
      <c r="S32" s="593"/>
      <c r="T32" s="594" t="e">
        <f>IF(B32=Data!B147,Data!I147,(IF(B32=Data!B149,Data!I149,(IF(B32=Data!B151,Data!I151,(IF(B32=Data!#REF!,Data!#REF!,(IF(B32=Data!B156,Data!I156,(IF(B32=Data!#REF!,Data!#REF!,(IF(B32=Data!#REF!,Data!#REF!,(IF(B32=Data!#REF!,Data!#REF!,Data!#REF!)))))))))))))))&amp;IF(B32=Data!B223,Data!I223,(IF(B32=Data!#REF!,Data!#REF!,(IF(B32=Data!#REF!,Data!#REF!,(IF(B32=Data!#REF!,Data!#REF!,(IF(B32=Data!#REF!,Data!#REF!,(IF(B32=Data!#REF!,Data!I963,(IF(B32=Data!#REF!,Data!#REF!,(IF(B32=Data!#REF!,Data!#REF!,Data!#REF!)))))))))))))))&amp;IF(B32=Data!#REF!,Data!#REF!,(IF(B32=Data!#REF!,Data!#REF!,(IF(B32=Data!#REF!,Data!#REF!,(IF(B32=Data!#REF!,Data!#REF!,(IF(B32=Data!#REF!,Data!#REF!,Data!#REF!)))))))))</f>
        <v>#REF!</v>
      </c>
      <c r="U32" s="595"/>
      <c r="V32" s="594" t="e">
        <f>IF(B32=Data!B147,Data!J147,(IF(B32=Data!B149,Data!J149,(IF(B32=Data!B151,Data!J151,(IF(B32=Data!#REF!,Data!#REF!,(IF(B32=Data!B156,Data!J156,(IF(B32=Data!#REF!,Data!#REF!,(IF(B32=Data!#REF!,Data!#REF!,(IF(B32=Data!#REF!,Data!#REF!,Data!#REF!)))))))))))))))&amp;IF(B32=Data!B223,Data!J223,(IF(B32=Data!#REF!,Data!#REF!,(IF(B32=Data!#REF!,Data!#REF!,(IF(B32=Data!#REF!,Data!#REF!,(IF(B32=Data!#REF!,Data!#REF!,(IF(B32=Data!#REF!,Data!J963,(IF(B32=Data!#REF!,Data!#REF!,(IF(B32=Data!#REF!,Data!#REF!,Data!#REF!)))))))))))))))&amp;IF(B32=Data!#REF!,Data!#REF!,(IF(B32=Data!#REF!,Data!#REF!,(IF(B32=Data!#REF!,Data!#REF!,(IF(B32=Data!#REF!,Data!#REF!,(IF(B32=Data!#REF!,Data!#REF!,Data!#REF!)))))))))</f>
        <v>#REF!</v>
      </c>
      <c r="W32" s="596">
        <f>IF(E32="","",VLOOKUP(B32,Data!$B$5:$J$503,9,FALSE)*E32)</f>
        <v>2.968</v>
      </c>
    </row>
    <row r="33" spans="1:23" s="597" customFormat="1" ht="19.25" customHeight="1">
      <c r="A33" s="598">
        <v>16</v>
      </c>
      <c r="B33" s="599" t="s">
        <v>285</v>
      </c>
      <c r="C33" s="583" t="str">
        <f>IF(E33="","",VLOOKUP(B33,Data!$B$5:$N$503,13,FALSE))</f>
        <v>Ymh</v>
      </c>
      <c r="D33" s="584" t="str">
        <f>IF(E33="","",VLOOKUP(B33,Data!$B$5:$L$503,2,FALSE))</f>
        <v>WV62390</v>
      </c>
      <c r="E33" s="823">
        <v>1</v>
      </c>
      <c r="F33" s="586"/>
      <c r="G33" s="587">
        <f>IF(E33="","",VLOOKUP(B33,Data!$B$5:$L$503,11,FALSE))</f>
        <v>2697.53</v>
      </c>
      <c r="H33" s="588">
        <f t="shared" si="1"/>
        <v>2697.53</v>
      </c>
      <c r="I33" s="589" t="str">
        <f>IF(E33="","",VLOOKUP(B33,Data!$B$5:$D$503,3,FALSE))</f>
        <v>C/T</v>
      </c>
      <c r="J33" s="589" t="str">
        <f>IF(E33="","",VLOOKUP(B33,Data!$B$5:$M$503,12,FALSE))</f>
        <v>Indonesia</v>
      </c>
      <c r="K33" s="590">
        <v>5117382</v>
      </c>
      <c r="L33" s="587">
        <f>IF(E33="","",VLOOKUP(B33,Data!$B$5:$E$503,4,FALSE)*E33)</f>
        <v>254</v>
      </c>
      <c r="M33" s="587">
        <f>IF(E33="","",VLOOKUP(B33,Data!$B$5:$F$503,5,FALSE)*E33)</f>
        <v>229</v>
      </c>
      <c r="N33" s="591" t="e">
        <f>IF(B33=Data!B149,Data!G149,(IF(B33=Data!B151,Data!G151,(IF(B33=Data!B153,Data!G153,(IF(B33=Data!#REF!,Data!#REF!,(IF(B33=Data!B158,Data!G158,(IF(B33=Data!#REF!,Data!#REF!,(IF(B33=Data!#REF!,Data!#REF!,(IF(B33=Data!#REF!,Data!#REF!,Data!#REF!)))))))))))))))&amp;IF(B33=Data!B225,Data!G225,(IF(B33=Data!#REF!,Data!#REF!,(IF(B33=Data!#REF!,Data!#REF!,(IF(B33=Data!#REF!,Data!#REF!,(IF(B33=Data!#REF!,Data!#REF!,(IF(B33=Data!#REF!,Data!G965,(IF(B33=Data!#REF!,Data!#REF!,(IF(B33=Data!#REF!,Data!#REF!,Data!#REF!)))))))))))))))&amp;IF(B33=Data!#REF!,Data!#REF!,(IF(B33=Data!#REF!,Data!#REF!,(IF(B33=Data!#REF!,Data!#REF!,(IF(B33=Data!#REF!,Data!#REF!,(IF(B33=Data!#REF!,Data!#REF!,Data!#REF!)))))))))</f>
        <v>#REF!</v>
      </c>
      <c r="O33" s="592"/>
      <c r="P33" s="593"/>
      <c r="Q33" s="594" t="e">
        <f>IF(B33=Data!B149,Data!H149,(IF(B33=Data!B151,Data!H151,(IF(B33=Data!B153,Data!H153,(IF(B33=Data!#REF!,Data!#REF!,(IF(B33=Data!B158,Data!H158,(IF(B33=Data!#REF!,Data!#REF!,(IF(B33=Data!#REF!,Data!#REF!,(IF(B33=Data!#REF!,Data!#REF!,Data!#REF!)))))))))))))))&amp;IF(B33=Data!B225,Data!H225,(IF(B33=Data!#REF!,Data!#REF!,(IF(B33=Data!#REF!,Data!#REF!,(IF(B33=Data!#REF!,Data!#REF!,(IF(B33=Data!#REF!,Data!#REF!,(IF(B33=Data!#REF!,Data!H965,(IF(B33=Data!#REF!,Data!#REF!,(IF(B33=Data!#REF!,Data!#REF!,Data!#REF!)))))))))))))))&amp;IF(B33=Data!#REF!,Data!#REF!,(IF(B33=Data!#REF!,Data!#REF!,(IF(B33=Data!#REF!,Data!#REF!,(IF(B33=Data!#REF!,Data!#REF!,(IF(B33=Data!#REF!,Data!#REF!,Data!#REF!)))))))))</f>
        <v>#REF!</v>
      </c>
      <c r="R33" s="593"/>
      <c r="S33" s="593"/>
      <c r="T33" s="594" t="e">
        <f>IF(B33=Data!B149,Data!I149,(IF(B33=Data!B151,Data!I151,(IF(B33=Data!B153,Data!I153,(IF(B33=Data!#REF!,Data!#REF!,(IF(B33=Data!B158,Data!I158,(IF(B33=Data!#REF!,Data!#REF!,(IF(B33=Data!#REF!,Data!#REF!,(IF(B33=Data!#REF!,Data!#REF!,Data!#REF!)))))))))))))))&amp;IF(B33=Data!B225,Data!I225,(IF(B33=Data!#REF!,Data!#REF!,(IF(B33=Data!#REF!,Data!#REF!,(IF(B33=Data!#REF!,Data!#REF!,(IF(B33=Data!#REF!,Data!#REF!,(IF(B33=Data!#REF!,Data!I965,(IF(B33=Data!#REF!,Data!#REF!,(IF(B33=Data!#REF!,Data!#REF!,Data!#REF!)))))))))))))))&amp;IF(B33=Data!#REF!,Data!#REF!,(IF(B33=Data!#REF!,Data!#REF!,(IF(B33=Data!#REF!,Data!#REF!,(IF(B33=Data!#REF!,Data!#REF!,(IF(B33=Data!#REF!,Data!#REF!,Data!#REF!)))))))))</f>
        <v>#REF!</v>
      </c>
      <c r="U33" s="595"/>
      <c r="V33" s="594" t="e">
        <f>IF(B33=Data!B149,Data!J149,(IF(B33=Data!B151,Data!J151,(IF(B33=Data!B153,Data!J153,(IF(B33=Data!#REF!,Data!#REF!,(IF(B33=Data!B158,Data!J158,(IF(B33=Data!#REF!,Data!#REF!,(IF(B33=Data!#REF!,Data!#REF!,(IF(B33=Data!#REF!,Data!#REF!,Data!#REF!)))))))))))))))&amp;IF(B33=Data!B225,Data!J225,(IF(B33=Data!#REF!,Data!#REF!,(IF(B33=Data!#REF!,Data!#REF!,(IF(B33=Data!#REF!,Data!#REF!,(IF(B33=Data!#REF!,Data!#REF!,(IF(B33=Data!#REF!,Data!J965,(IF(B33=Data!#REF!,Data!#REF!,(IF(B33=Data!#REF!,Data!#REF!,Data!#REF!)))))))))))))))&amp;IF(B33=Data!#REF!,Data!#REF!,(IF(B33=Data!#REF!,Data!#REF!,(IF(B33=Data!#REF!,Data!#REF!,(IF(B33=Data!#REF!,Data!#REF!,(IF(B33=Data!#REF!,Data!#REF!,Data!#REF!)))))))))</f>
        <v>#REF!</v>
      </c>
      <c r="W33" s="596">
        <f>IF(E33="","",VLOOKUP(B33,Data!$B$5:$J$503,9,FALSE)*E33)</f>
        <v>1.484</v>
      </c>
    </row>
    <row r="34" spans="1:23" s="597" customFormat="1" ht="19.25" customHeight="1">
      <c r="A34" s="598">
        <v>17</v>
      </c>
      <c r="B34" s="599" t="s">
        <v>734</v>
      </c>
      <c r="C34" s="583" t="str">
        <f>IF(E34="","",VLOOKUP(B34,Data!$B$5:$N$503,13,FALSE))</f>
        <v>Ymh</v>
      </c>
      <c r="D34" s="584" t="str">
        <f>IF(E34="","",VLOOKUP(B34,Data!$B$5:$L$503,2,FALSE))</f>
        <v>VAC9520</v>
      </c>
      <c r="E34" s="823">
        <v>5</v>
      </c>
      <c r="F34" s="586"/>
      <c r="G34" s="587">
        <f>IF(E34="","",VLOOKUP(B34,Data!$B$5:$L$503,11,FALSE))</f>
        <v>2921.12</v>
      </c>
      <c r="H34" s="588">
        <f t="shared" si="1"/>
        <v>14605.599999999999</v>
      </c>
      <c r="I34" s="589" t="str">
        <f>IF(E34="","",VLOOKUP(B34,Data!$B$5:$D$503,3,FALSE))</f>
        <v>C/T</v>
      </c>
      <c r="J34" s="589" t="str">
        <f>IF(E34="","",VLOOKUP(B34,Data!$B$5:$M$503,12,FALSE))</f>
        <v>Indonesia</v>
      </c>
      <c r="K34" s="590">
        <v>5117382</v>
      </c>
      <c r="L34" s="587">
        <f>IF(E34="","",VLOOKUP(B34,Data!$B$5:$E$503,4,FALSE)*E34)</f>
        <v>1270</v>
      </c>
      <c r="M34" s="587">
        <f>IF(E34="","",VLOOKUP(B34,Data!$B$5:$F$503,5,FALSE)*E34)</f>
        <v>1145</v>
      </c>
      <c r="N34" s="591" t="e">
        <f>IF(B34=Data!B150,Data!G150,(IF(B34=Data!B152,Data!G152,(IF(B34=Data!B154,Data!G154,(IF(B34=Data!#REF!,Data!#REF!,(IF(B34=Data!B159,Data!G159,(IF(B34=Data!#REF!,Data!#REF!,(IF(B34=Data!#REF!,Data!#REF!,(IF(B34=Data!#REF!,Data!#REF!,Data!#REF!)))))))))))))))&amp;IF(B34=Data!B226,Data!G226,(IF(B34=Data!#REF!,Data!#REF!,(IF(B34=Data!#REF!,Data!#REF!,(IF(B34=Data!#REF!,Data!#REF!,(IF(B34=Data!#REF!,Data!#REF!,(IF(B34=Data!#REF!,Data!G966,(IF(B34=Data!#REF!,Data!#REF!,(IF(B34=Data!#REF!,Data!#REF!,Data!#REF!)))))))))))))))&amp;IF(B34=Data!#REF!,Data!#REF!,(IF(B34=Data!#REF!,Data!#REF!,(IF(B34=Data!#REF!,Data!#REF!,(IF(B34=Data!#REF!,Data!#REF!,(IF(B34=Data!#REF!,Data!#REF!,Data!#REF!)))))))))</f>
        <v>#REF!</v>
      </c>
      <c r="O34" s="592"/>
      <c r="P34" s="593"/>
      <c r="Q34" s="594" t="e">
        <f>IF(B34=Data!B150,Data!H150,(IF(B34=Data!B152,Data!H152,(IF(B34=Data!B154,Data!H154,(IF(B34=Data!#REF!,Data!#REF!,(IF(B34=Data!B159,Data!H159,(IF(B34=Data!#REF!,Data!#REF!,(IF(B34=Data!#REF!,Data!#REF!,(IF(B34=Data!#REF!,Data!#REF!,Data!#REF!)))))))))))))))&amp;IF(B34=Data!B226,Data!H226,(IF(B34=Data!#REF!,Data!#REF!,(IF(B34=Data!#REF!,Data!#REF!,(IF(B34=Data!#REF!,Data!#REF!,(IF(B34=Data!#REF!,Data!#REF!,(IF(B34=Data!#REF!,Data!H966,(IF(B34=Data!#REF!,Data!#REF!,(IF(B34=Data!#REF!,Data!#REF!,Data!#REF!)))))))))))))))&amp;IF(B34=Data!#REF!,Data!#REF!,(IF(B34=Data!#REF!,Data!#REF!,(IF(B34=Data!#REF!,Data!#REF!,(IF(B34=Data!#REF!,Data!#REF!,(IF(B34=Data!#REF!,Data!#REF!,Data!#REF!)))))))))</f>
        <v>#REF!</v>
      </c>
      <c r="R34" s="593"/>
      <c r="S34" s="593"/>
      <c r="T34" s="594" t="e">
        <f>IF(B34=Data!B150,Data!I150,(IF(B34=Data!B152,Data!I152,(IF(B34=Data!B154,Data!I154,(IF(B34=Data!#REF!,Data!#REF!,(IF(B34=Data!B159,Data!I159,(IF(B34=Data!#REF!,Data!#REF!,(IF(B34=Data!#REF!,Data!#REF!,(IF(B34=Data!#REF!,Data!#REF!,Data!#REF!)))))))))))))))&amp;IF(B34=Data!B226,Data!I226,(IF(B34=Data!#REF!,Data!#REF!,(IF(B34=Data!#REF!,Data!#REF!,(IF(B34=Data!#REF!,Data!#REF!,(IF(B34=Data!#REF!,Data!#REF!,(IF(B34=Data!#REF!,Data!I966,(IF(B34=Data!#REF!,Data!#REF!,(IF(B34=Data!#REF!,Data!#REF!,Data!#REF!)))))))))))))))&amp;IF(B34=Data!#REF!,Data!#REF!,(IF(B34=Data!#REF!,Data!#REF!,(IF(B34=Data!#REF!,Data!#REF!,(IF(B34=Data!#REF!,Data!#REF!,(IF(B34=Data!#REF!,Data!#REF!,Data!#REF!)))))))))</f>
        <v>#REF!</v>
      </c>
      <c r="U34" s="595"/>
      <c r="V34" s="594" t="e">
        <f>IF(B34=Data!B150,Data!J150,(IF(B34=Data!B152,Data!J152,(IF(B34=Data!B154,Data!J154,(IF(B34=Data!#REF!,Data!#REF!,(IF(B34=Data!B159,Data!J159,(IF(B34=Data!#REF!,Data!#REF!,(IF(B34=Data!#REF!,Data!#REF!,(IF(B34=Data!#REF!,Data!#REF!,Data!#REF!)))))))))))))))&amp;IF(B34=Data!B226,Data!J226,(IF(B34=Data!#REF!,Data!#REF!,(IF(B34=Data!#REF!,Data!#REF!,(IF(B34=Data!#REF!,Data!#REF!,(IF(B34=Data!#REF!,Data!#REF!,(IF(B34=Data!#REF!,Data!J966,(IF(B34=Data!#REF!,Data!#REF!,(IF(B34=Data!#REF!,Data!#REF!,Data!#REF!)))))))))))))))&amp;IF(B34=Data!#REF!,Data!#REF!,(IF(B34=Data!#REF!,Data!#REF!,(IF(B34=Data!#REF!,Data!#REF!,(IF(B34=Data!#REF!,Data!#REF!,(IF(B34=Data!#REF!,Data!#REF!,Data!#REF!)))))))))</f>
        <v>#REF!</v>
      </c>
      <c r="W34" s="596">
        <f>IF(E34="","",VLOOKUP(B34,Data!$B$5:$J$503,9,FALSE)*E34)</f>
        <v>7.42</v>
      </c>
    </row>
    <row r="35" spans="1:23" s="597" customFormat="1" ht="19.25" customHeight="1">
      <c r="A35" s="598"/>
      <c r="B35" s="599"/>
      <c r="C35" s="583"/>
      <c r="D35" s="584"/>
      <c r="E35" s="585"/>
      <c r="F35" s="586"/>
      <c r="G35" s="587"/>
      <c r="H35" s="588"/>
      <c r="I35" s="589"/>
      <c r="J35" s="589"/>
      <c r="K35" s="590"/>
      <c r="L35" s="587"/>
      <c r="M35" s="587"/>
      <c r="N35" s="591"/>
      <c r="O35" s="592"/>
      <c r="P35" s="593"/>
      <c r="Q35" s="594"/>
      <c r="R35" s="593"/>
      <c r="S35" s="593"/>
      <c r="T35" s="594"/>
      <c r="U35" s="595"/>
      <c r="V35" s="594"/>
      <c r="W35" s="596"/>
    </row>
    <row r="36" spans="1:23" s="611" customFormat="1" ht="19.5" customHeight="1">
      <c r="A36" s="598"/>
      <c r="B36" s="818"/>
      <c r="C36" s="604"/>
      <c r="D36" s="605"/>
      <c r="E36" s="606">
        <f>SUM(E17:E35)</f>
        <v>110</v>
      </c>
      <c r="F36" s="606"/>
      <c r="G36" s="607"/>
      <c r="H36" s="607">
        <f>SUM(H17:H35)</f>
        <v>272293.93</v>
      </c>
      <c r="I36" s="608"/>
      <c r="J36" s="608"/>
      <c r="K36" s="608"/>
      <c r="L36" s="609">
        <f>SUM(L17:L35)</f>
        <v>27237</v>
      </c>
      <c r="M36" s="609">
        <f>SUM(M17:M35)</f>
        <v>24829</v>
      </c>
      <c r="N36" s="609" t="e">
        <f>SUM(N17:N35)</f>
        <v>#REF!</v>
      </c>
      <c r="O36" s="609" t="e">
        <f>SUM(#REF!)</f>
        <v>#REF!</v>
      </c>
      <c r="P36" s="609">
        <f>SUM(P16:P16)</f>
        <v>0</v>
      </c>
      <c r="Q36" s="609">
        <f>SUM(Q16:Q16)</f>
        <v>0</v>
      </c>
      <c r="R36" s="609" t="e">
        <f>SUM(#REF!)</f>
        <v>#REF!</v>
      </c>
      <c r="S36" s="609">
        <f>SUM(S16:S16)</f>
        <v>0</v>
      </c>
      <c r="T36" s="609">
        <f>SUM(T16:T16)</f>
        <v>0</v>
      </c>
      <c r="U36" s="609" t="e">
        <f>SUM(#REF!)</f>
        <v>#REF!</v>
      </c>
      <c r="V36" s="609">
        <f>SUM(V16:V16)</f>
        <v>0</v>
      </c>
      <c r="W36" s="610">
        <f>SUM(W17:W35)</f>
        <v>151.55600000000001</v>
      </c>
    </row>
    <row r="37" spans="1:23" ht="11.25" customHeight="1">
      <c r="A37" s="598"/>
      <c r="B37" s="612"/>
      <c r="C37" s="545"/>
      <c r="D37" s="546"/>
      <c r="E37" s="613"/>
      <c r="F37" s="544"/>
      <c r="G37" s="614" t="s">
        <v>847</v>
      </c>
      <c r="H37" s="615"/>
      <c r="I37" s="616"/>
      <c r="J37" s="616"/>
      <c r="K37" s="616"/>
      <c r="L37" s="617"/>
      <c r="M37" s="548"/>
      <c r="N37" s="546"/>
      <c r="O37" s="545"/>
      <c r="P37" s="545"/>
      <c r="Q37" s="545"/>
      <c r="R37" s="545"/>
      <c r="S37" s="545"/>
      <c r="T37" s="545"/>
      <c r="U37" s="546"/>
      <c r="V37" s="546"/>
      <c r="W37" s="550"/>
    </row>
    <row r="38" spans="1:23" ht="14">
      <c r="A38" s="618" t="s">
        <v>546</v>
      </c>
      <c r="B38" s="619" t="s">
        <v>12</v>
      </c>
      <c r="C38" s="513"/>
      <c r="D38" s="620"/>
      <c r="E38" s="499" t="s">
        <v>555</v>
      </c>
      <c r="G38" s="621" t="s">
        <v>83</v>
      </c>
      <c r="H38" s="622"/>
      <c r="I38" s="562" t="s">
        <v>84</v>
      </c>
      <c r="J38" s="623"/>
      <c r="K38" s="534" t="s">
        <v>85</v>
      </c>
      <c r="L38" s="534"/>
      <c r="M38" s="1076" t="s">
        <v>86</v>
      </c>
      <c r="N38" s="1077"/>
      <c r="O38" s="1077"/>
      <c r="P38" s="1077"/>
      <c r="Q38" s="1077"/>
      <c r="R38" s="1077"/>
      <c r="S38" s="1077"/>
      <c r="T38" s="1077"/>
      <c r="U38" s="1077"/>
      <c r="V38" s="1077"/>
      <c r="W38" s="1078"/>
    </row>
    <row r="39" spans="1:23" ht="13">
      <c r="A39" s="824" t="s">
        <v>547</v>
      </c>
      <c r="D39" s="624"/>
      <c r="E39" s="499" t="s">
        <v>88</v>
      </c>
      <c r="G39" s="1079"/>
      <c r="H39" s="1080"/>
      <c r="I39" s="824" t="s">
        <v>89</v>
      </c>
      <c r="J39" s="625"/>
      <c r="K39" s="537" t="s">
        <v>90</v>
      </c>
      <c r="L39" s="537"/>
      <c r="M39" s="532"/>
      <c r="W39" s="538"/>
    </row>
    <row r="40" spans="1:23" ht="10.5" customHeight="1">
      <c r="A40" s="824" t="s">
        <v>548</v>
      </c>
      <c r="B40" s="503"/>
      <c r="D40" s="523"/>
      <c r="G40" s="1079"/>
      <c r="H40" s="1080"/>
      <c r="I40" s="824"/>
      <c r="J40" s="625"/>
      <c r="K40" s="537" t="s">
        <v>94</v>
      </c>
      <c r="L40" s="537"/>
      <c r="M40" s="532"/>
      <c r="W40" s="538"/>
    </row>
    <row r="41" spans="1:23" ht="10.5" customHeight="1">
      <c r="A41" s="544"/>
      <c r="B41" s="545"/>
      <c r="C41" s="545"/>
      <c r="D41" s="626"/>
      <c r="E41" s="499" t="s">
        <v>95</v>
      </c>
      <c r="G41" s="1079"/>
      <c r="H41" s="1080"/>
      <c r="I41" s="824" t="s">
        <v>96</v>
      </c>
      <c r="J41" s="625"/>
      <c r="K41" s="537"/>
      <c r="L41" s="537"/>
      <c r="M41" s="532"/>
      <c r="W41" s="538"/>
    </row>
    <row r="42" spans="1:23" ht="13">
      <c r="A42" s="512" t="s">
        <v>97</v>
      </c>
      <c r="C42" s="535"/>
      <c r="D42" s="514"/>
      <c r="E42" s="499" t="s">
        <v>98</v>
      </c>
      <c r="G42" s="627" t="s">
        <v>99</v>
      </c>
      <c r="H42" s="628"/>
      <c r="I42" s="824" t="s">
        <v>89</v>
      </c>
      <c r="J42" s="625"/>
      <c r="K42" s="537" t="s">
        <v>100</v>
      </c>
      <c r="L42" s="537"/>
      <c r="M42" s="532"/>
      <c r="W42" s="538"/>
    </row>
    <row r="43" spans="1:23" ht="13">
      <c r="A43" s="824" t="s">
        <v>561</v>
      </c>
      <c r="D43" s="523"/>
      <c r="E43" s="499" t="s">
        <v>101</v>
      </c>
      <c r="G43" s="629"/>
      <c r="H43" s="630"/>
      <c r="I43" s="824" t="s">
        <v>102</v>
      </c>
      <c r="J43" s="625"/>
      <c r="K43" s="537" t="s">
        <v>549</v>
      </c>
      <c r="L43" s="537"/>
      <c r="M43" s="1069" t="s">
        <v>616</v>
      </c>
      <c r="N43" s="1070"/>
      <c r="O43" s="1070"/>
      <c r="P43" s="1070"/>
      <c r="Q43" s="1070"/>
      <c r="R43" s="1070"/>
      <c r="S43" s="1070"/>
      <c r="T43" s="1070"/>
      <c r="U43" s="1070"/>
      <c r="V43" s="1070"/>
      <c r="W43" s="1071"/>
    </row>
    <row r="44" spans="1:23">
      <c r="A44" s="544"/>
      <c r="B44" s="545"/>
      <c r="C44" s="545"/>
      <c r="D44" s="546"/>
      <c r="E44" s="631"/>
      <c r="F44" s="545"/>
      <c r="G44" s="1053" t="s">
        <v>990</v>
      </c>
      <c r="H44" s="1054"/>
      <c r="I44" s="1053" t="s">
        <v>987</v>
      </c>
      <c r="J44" s="1054"/>
      <c r="K44" s="549" t="s">
        <v>105</v>
      </c>
      <c r="L44" s="549"/>
      <c r="M44" s="1072" t="s">
        <v>106</v>
      </c>
      <c r="N44" s="1073"/>
      <c r="O44" s="1073"/>
      <c r="P44" s="1073"/>
      <c r="Q44" s="1073"/>
      <c r="R44" s="1073"/>
      <c r="S44" s="1073"/>
      <c r="T44" s="1073"/>
      <c r="U44" s="1073"/>
      <c r="V44" s="1073"/>
      <c r="W44" s="1074"/>
    </row>
    <row r="45" spans="1:23">
      <c r="G45" s="500" t="s">
        <v>667</v>
      </c>
      <c r="K45" s="537"/>
      <c r="L45" s="537"/>
      <c r="M45" s="541"/>
      <c r="N45" s="541"/>
      <c r="O45" s="541"/>
      <c r="P45" s="541"/>
      <c r="Q45" s="541"/>
      <c r="R45" s="541"/>
      <c r="S45" s="541"/>
      <c r="T45" s="541"/>
      <c r="U45" s="541"/>
      <c r="V45" s="541"/>
      <c r="W45" s="632"/>
    </row>
    <row r="46" spans="1:23">
      <c r="G46" s="633"/>
      <c r="H46" s="633"/>
      <c r="I46" s="634"/>
      <c r="J46" s="633"/>
      <c r="K46" s="537"/>
      <c r="L46" s="537"/>
      <c r="M46" s="541"/>
      <c r="N46" s="541"/>
      <c r="O46" s="541"/>
      <c r="P46" s="541"/>
      <c r="Q46" s="541"/>
      <c r="R46" s="541"/>
      <c r="S46" s="541"/>
      <c r="T46" s="541"/>
      <c r="U46" s="541"/>
      <c r="V46" s="541"/>
      <c r="W46" s="632"/>
    </row>
    <row r="47" spans="1:23" ht="7.5" customHeight="1"/>
    <row r="48" spans="1:23" ht="13.5" customHeight="1"/>
    <row r="49" spans="1:23" ht="13.5" customHeight="1"/>
    <row r="50" spans="1:23" s="611" customFormat="1" ht="18" customHeight="1">
      <c r="A50" s="635" t="s">
        <v>964</v>
      </c>
      <c r="B50" s="500"/>
      <c r="C50" s="635" t="s">
        <v>622</v>
      </c>
      <c r="F50" s="636"/>
      <c r="G50" s="635" t="s">
        <v>958</v>
      </c>
      <c r="H50" s="500"/>
      <c r="I50" s="635" t="s">
        <v>969</v>
      </c>
      <c r="K50" s="636"/>
      <c r="L50" s="636"/>
      <c r="V50" s="637"/>
    </row>
    <row r="51" spans="1:23" s="611" customFormat="1" ht="18" customHeight="1">
      <c r="A51" s="635" t="s">
        <v>965</v>
      </c>
      <c r="B51" s="500"/>
      <c r="C51" s="635" t="s">
        <v>969</v>
      </c>
      <c r="F51" s="636"/>
      <c r="G51" s="635" t="s">
        <v>959</v>
      </c>
      <c r="H51" s="500"/>
      <c r="I51" s="635" t="s">
        <v>969</v>
      </c>
      <c r="K51" s="636"/>
      <c r="L51" s="636"/>
      <c r="V51" s="637"/>
    </row>
    <row r="52" spans="1:23" s="611" customFormat="1" ht="18" customHeight="1">
      <c r="A52" s="635" t="s">
        <v>966</v>
      </c>
      <c r="B52" s="500"/>
      <c r="C52" s="635" t="s">
        <v>969</v>
      </c>
      <c r="F52" s="636"/>
      <c r="G52" s="635" t="s">
        <v>960</v>
      </c>
      <c r="H52" s="500"/>
      <c r="I52" s="635" t="s">
        <v>622</v>
      </c>
      <c r="K52" s="636"/>
      <c r="L52" s="636"/>
      <c r="V52" s="637"/>
    </row>
    <row r="53" spans="1:23" s="611" customFormat="1" ht="18" customHeight="1">
      <c r="A53" s="635" t="s">
        <v>967</v>
      </c>
      <c r="B53" s="500"/>
      <c r="C53" s="635" t="s">
        <v>622</v>
      </c>
      <c r="F53" s="636"/>
      <c r="G53" s="635" t="s">
        <v>961</v>
      </c>
      <c r="H53" s="500"/>
      <c r="I53" s="635" t="s">
        <v>622</v>
      </c>
      <c r="K53" s="636"/>
      <c r="L53" s="636"/>
      <c r="V53" s="637"/>
    </row>
    <row r="54" spans="1:23" s="611" customFormat="1" ht="18" customHeight="1">
      <c r="A54" s="635" t="s">
        <v>968</v>
      </c>
      <c r="B54" s="500"/>
      <c r="C54" s="635" t="s">
        <v>622</v>
      </c>
      <c r="F54" s="636"/>
      <c r="G54" s="635" t="s">
        <v>963</v>
      </c>
      <c r="H54" s="500"/>
      <c r="I54" s="635" t="s">
        <v>622</v>
      </c>
      <c r="K54" s="636"/>
      <c r="L54" s="636"/>
      <c r="V54" s="637"/>
    </row>
    <row r="55" spans="1:23" ht="20">
      <c r="E55" s="825"/>
      <c r="F55" s="500"/>
      <c r="G55" s="635" t="s">
        <v>962</v>
      </c>
      <c r="I55" s="635" t="s">
        <v>622</v>
      </c>
      <c r="K55" s="500"/>
      <c r="M55" s="825"/>
      <c r="V55" s="501"/>
      <c r="W55" s="825"/>
    </row>
    <row r="56" spans="1:23" ht="17.5">
      <c r="A56" s="638"/>
      <c r="E56" s="825"/>
      <c r="G56" s="639"/>
      <c r="H56" s="639"/>
    </row>
    <row r="61" spans="1:23" ht="14">
      <c r="A61" s="640"/>
      <c r="C61" s="641"/>
      <c r="D61" s="641"/>
      <c r="E61" s="642"/>
    </row>
    <row r="62" spans="1:23" ht="14">
      <c r="A62" s="643"/>
      <c r="C62" s="641"/>
      <c r="D62" s="644"/>
      <c r="E62" s="642"/>
    </row>
    <row r="63" spans="1:23" ht="14">
      <c r="A63" s="643"/>
      <c r="B63" s="645"/>
      <c r="C63" s="641"/>
      <c r="D63" s="641"/>
      <c r="E63" s="642"/>
    </row>
    <row r="64" spans="1:23" ht="14">
      <c r="A64" s="643"/>
      <c r="B64" s="646" t="s">
        <v>354</v>
      </c>
      <c r="C64" s="641"/>
      <c r="D64" s="641"/>
      <c r="E64" s="642"/>
    </row>
    <row r="65" spans="1:5" ht="15.5">
      <c r="A65" s="643"/>
      <c r="B65" s="647" t="s">
        <v>249</v>
      </c>
      <c r="C65" s="641"/>
      <c r="D65" s="641"/>
      <c r="E65" s="642"/>
    </row>
    <row r="66" spans="1:5" ht="14">
      <c r="A66" s="643"/>
      <c r="B66" s="648" t="s">
        <v>250</v>
      </c>
      <c r="C66" s="641"/>
      <c r="D66" s="641"/>
      <c r="E66" s="642"/>
    </row>
    <row r="67" spans="1:5" ht="15.5">
      <c r="A67" s="649"/>
      <c r="B67" s="647" t="s">
        <v>251</v>
      </c>
      <c r="C67" s="641"/>
      <c r="D67" s="641"/>
      <c r="E67" s="642"/>
    </row>
    <row r="68" spans="1:5" ht="15.5">
      <c r="A68" s="643"/>
      <c r="B68" s="647" t="s">
        <v>252</v>
      </c>
      <c r="C68" s="641"/>
      <c r="D68" s="641"/>
      <c r="E68" s="642"/>
    </row>
    <row r="69" spans="1:5" ht="14">
      <c r="A69" s="649"/>
      <c r="B69" s="646" t="s">
        <v>253</v>
      </c>
      <c r="C69" s="641"/>
      <c r="D69" s="641"/>
      <c r="E69" s="642"/>
    </row>
    <row r="70" spans="1:5" ht="14">
      <c r="A70" s="649"/>
      <c r="B70" s="646" t="s">
        <v>357</v>
      </c>
      <c r="C70" s="641"/>
      <c r="D70" s="641"/>
      <c r="E70" s="642"/>
    </row>
    <row r="71" spans="1:5" ht="14">
      <c r="A71" s="643"/>
      <c r="B71" s="646" t="s">
        <v>358</v>
      </c>
      <c r="C71" s="641"/>
      <c r="D71" s="641"/>
      <c r="E71" s="642"/>
    </row>
    <row r="72" spans="1:5" ht="14">
      <c r="A72" s="643"/>
      <c r="B72" s="646" t="s">
        <v>288</v>
      </c>
      <c r="C72" s="641"/>
      <c r="D72" s="641"/>
      <c r="E72" s="642"/>
    </row>
    <row r="73" spans="1:5" ht="14">
      <c r="A73" s="643"/>
      <c r="B73" s="646" t="s">
        <v>292</v>
      </c>
      <c r="C73" s="641"/>
      <c r="D73" s="641"/>
      <c r="E73" s="642"/>
    </row>
    <row r="74" spans="1:5" ht="15.5">
      <c r="A74" s="643"/>
      <c r="B74" s="647" t="s">
        <v>423</v>
      </c>
      <c r="C74" s="641"/>
      <c r="D74" s="641"/>
      <c r="E74" s="642"/>
    </row>
    <row r="75" spans="1:5" ht="14">
      <c r="A75" s="643"/>
      <c r="B75" s="646" t="s">
        <v>424</v>
      </c>
      <c r="C75" s="641"/>
      <c r="D75" s="641"/>
      <c r="E75" s="642"/>
    </row>
    <row r="76" spans="1:5" ht="14">
      <c r="A76" s="643"/>
      <c r="B76" s="646" t="s">
        <v>279</v>
      </c>
      <c r="C76" s="641"/>
      <c r="D76" s="644"/>
      <c r="E76" s="642"/>
    </row>
    <row r="77" spans="1:5" ht="14">
      <c r="A77" s="643"/>
      <c r="B77" s="646" t="s">
        <v>281</v>
      </c>
      <c r="C77" s="641"/>
      <c r="D77" s="641"/>
      <c r="E77" s="642"/>
    </row>
    <row r="78" spans="1:5" ht="14">
      <c r="A78" s="643"/>
      <c r="B78" s="646" t="s">
        <v>287</v>
      </c>
      <c r="C78" s="641"/>
      <c r="D78" s="644"/>
      <c r="E78" s="642"/>
    </row>
    <row r="79" spans="1:5" ht="15.5">
      <c r="A79" s="643"/>
      <c r="B79" s="647" t="s">
        <v>420</v>
      </c>
      <c r="C79" s="641"/>
      <c r="D79" s="644"/>
      <c r="E79" s="642"/>
    </row>
    <row r="80" spans="1:5" ht="14">
      <c r="A80" s="650"/>
      <c r="B80" s="646" t="s">
        <v>421</v>
      </c>
      <c r="C80" s="579"/>
      <c r="D80" s="578"/>
      <c r="E80" s="575"/>
    </row>
    <row r="81" spans="1:5" ht="14">
      <c r="A81" s="572"/>
      <c r="B81" s="646" t="s">
        <v>422</v>
      </c>
      <c r="C81" s="579"/>
      <c r="D81" s="578"/>
      <c r="E81" s="651">
        <f>SUM(E60:E79)</f>
        <v>0</v>
      </c>
    </row>
    <row r="82" spans="1:5" ht="14">
      <c r="B82" s="646" t="s">
        <v>417</v>
      </c>
    </row>
    <row r="83" spans="1:5" ht="14">
      <c r="B83" s="646" t="s">
        <v>397</v>
      </c>
    </row>
  </sheetData>
  <mergeCells count="10">
    <mergeCell ref="M43:W43"/>
    <mergeCell ref="G44:H44"/>
    <mergeCell ref="I44:J44"/>
    <mergeCell ref="M44:W44"/>
    <mergeCell ref="O1:S1"/>
    <mergeCell ref="P2:W2"/>
    <mergeCell ref="M38:W38"/>
    <mergeCell ref="G39:H39"/>
    <mergeCell ref="G40:H40"/>
    <mergeCell ref="G41:H41"/>
  </mergeCells>
  <printOptions horizontalCentered="1"/>
  <pageMargins left="0.19685039370078741" right="0.19685039370078741" top="0" bottom="0.17" header="0.31496062992125984" footer="0.17"/>
  <pageSetup paperSize="9" scale="74" firstPageNumber="4294963191" fitToHeight="2" orientation="landscape" horizontalDpi="4294967295" verticalDpi="4294967295" r:id="rId1"/>
  <headerFooter alignWithMargins="0"/>
  <rowBreaks count="1" manualBreakCount="1">
    <brk id="44" max="22"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W91"/>
  <sheetViews>
    <sheetView zoomScale="85" zoomScaleNormal="85" zoomScaleSheetLayoutView="70" workbookViewId="0">
      <selection activeCell="K38" sqref="K38"/>
    </sheetView>
  </sheetViews>
  <sheetFormatPr defaultColWidth="9.1796875" defaultRowHeight="12.5"/>
  <cols>
    <col min="1" max="1" width="4.453125" style="828" customWidth="1"/>
    <col min="2" max="2" width="30.1796875" style="828" customWidth="1"/>
    <col min="3" max="3" width="6.453125" style="828" customWidth="1"/>
    <col min="4" max="4" width="13.453125" style="828" customWidth="1"/>
    <col min="5" max="5" width="10.453125" style="499" customWidth="1"/>
    <col min="6" max="6" width="13.08984375" style="828" customWidth="1"/>
    <col min="7" max="7" width="14.81640625" style="500" customWidth="1"/>
    <col min="8" max="8" width="17" style="500" customWidth="1"/>
    <col min="9" max="9" width="6.1796875" style="828" customWidth="1"/>
    <col min="10" max="10" width="14.1796875" style="828" customWidth="1"/>
    <col min="11" max="11" width="11.1796875" style="828" customWidth="1"/>
    <col min="12" max="13" width="15.1796875" style="500" customWidth="1"/>
    <col min="14" max="14" width="0.453125" style="828" hidden="1" customWidth="1"/>
    <col min="15" max="15" width="3.1796875" style="828" customWidth="1"/>
    <col min="16" max="16" width="2.54296875" style="828" customWidth="1"/>
    <col min="17" max="17" width="4.81640625" style="828" hidden="1" customWidth="1"/>
    <col min="18" max="18" width="2" style="828" customWidth="1"/>
    <col min="19" max="19" width="2.54296875" style="828" customWidth="1"/>
    <col min="20" max="20" width="5.81640625" style="828" hidden="1" customWidth="1"/>
    <col min="21" max="21" width="1" style="828" customWidth="1"/>
    <col min="22" max="22" width="9.1796875" style="828" hidden="1" customWidth="1"/>
    <col min="23" max="23" width="13.1796875" style="501" customWidth="1"/>
    <col min="24" max="24" width="1.81640625" style="828" customWidth="1"/>
    <col min="25" max="25" width="9.1796875" style="828" customWidth="1"/>
    <col min="26" max="16384" width="9.1796875" style="82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2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2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27" t="s">
        <v>557</v>
      </c>
      <c r="D8" s="523"/>
      <c r="E8" s="531"/>
      <c r="G8" s="532"/>
      <c r="H8" s="533"/>
      <c r="I8" s="827"/>
      <c r="K8" s="514"/>
      <c r="L8" s="532"/>
      <c r="M8" s="534"/>
      <c r="O8" s="514"/>
      <c r="U8" s="535"/>
      <c r="V8" s="535"/>
      <c r="W8" s="536"/>
    </row>
    <row r="9" spans="1:23">
      <c r="A9" s="827" t="s">
        <v>558</v>
      </c>
      <c r="D9" s="523"/>
      <c r="E9" s="531" t="s">
        <v>54</v>
      </c>
      <c r="G9" s="532" t="s">
        <v>55</v>
      </c>
      <c r="H9" s="533"/>
      <c r="I9" s="827" t="s">
        <v>56</v>
      </c>
      <c r="K9" s="523"/>
      <c r="L9" s="532" t="s">
        <v>57</v>
      </c>
      <c r="M9" s="537"/>
      <c r="O9" s="523"/>
      <c r="P9" s="828" t="s">
        <v>58</v>
      </c>
      <c r="W9" s="538"/>
    </row>
    <row r="10" spans="1:23" ht="13">
      <c r="A10" s="827" t="s">
        <v>559</v>
      </c>
      <c r="D10" s="539" t="s">
        <v>560</v>
      </c>
      <c r="E10" s="531" t="s">
        <v>59</v>
      </c>
      <c r="G10" s="532"/>
      <c r="H10" s="533"/>
      <c r="I10" s="540"/>
      <c r="J10" s="541"/>
      <c r="K10" s="542"/>
      <c r="L10" s="532"/>
      <c r="M10" s="537"/>
      <c r="O10" s="523"/>
      <c r="W10" s="538"/>
    </row>
    <row r="11" spans="1:23" ht="13">
      <c r="A11" s="827" t="s">
        <v>551</v>
      </c>
      <c r="D11" s="523"/>
      <c r="E11" s="515"/>
      <c r="F11" s="543"/>
      <c r="G11" s="532" t="s">
        <v>60</v>
      </c>
      <c r="H11" s="533"/>
      <c r="I11" s="827" t="s">
        <v>61</v>
      </c>
      <c r="K11" s="523"/>
      <c r="L11" s="532" t="s">
        <v>523</v>
      </c>
      <c r="M11" s="537"/>
      <c r="O11" s="523"/>
      <c r="P11" s="828" t="s">
        <v>63</v>
      </c>
      <c r="W11" s="538"/>
    </row>
    <row r="12" spans="1:23">
      <c r="A12" s="544" t="s">
        <v>64</v>
      </c>
      <c r="D12" s="523"/>
      <c r="E12" s="531" t="s">
        <v>65</v>
      </c>
      <c r="G12" s="532"/>
      <c r="H12" s="533"/>
      <c r="I12" s="82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994</v>
      </c>
      <c r="C17" s="583" t="str">
        <f>IF(E17="","",VLOOKUP(B17,Data!$B$5:$N$503,13,FALSE))</f>
        <v/>
      </c>
      <c r="D17" s="584" t="str">
        <f>IF(E17="","",VLOOKUP(B17,Data!$B$5:$L$503,2,FALSE))</f>
        <v/>
      </c>
      <c r="E17" s="823"/>
      <c r="F17" s="600"/>
      <c r="G17" s="587" t="str">
        <f>IF(E17="","",VLOOKUP(B17,Data!$B$5:$L$503,11,FALSE))</f>
        <v/>
      </c>
      <c r="H17" s="588" t="str">
        <f t="shared" ref="H17:H3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233,Data!G233,(IF(B17=Data!B235,Data!G235,(IF(B17=Data!B237,Data!G237,(IF(B17=Data!#REF!,Data!#REF!,(IF(B17=Data!B242,Data!G242,(IF(B17=Data!#REF!,Data!#REF!,(IF(B17=Data!#REF!,Data!#REF!,(IF(B17=Data!#REF!,Data!#REF!,Data!#REF!)))))))))))))))&amp;IF(B17=Data!B309,Data!G309,(IF(B17=Data!#REF!,Data!#REF!,(IF(B17=Data!#REF!,Data!#REF!,(IF(B17=Data!#REF!,Data!#REF!,(IF(B17=Data!#REF!,Data!#REF!,(IF(B17=Data!#REF!,Data!G1049,(IF(B17=Data!#REF!,Data!#REF!,(IF(B17=Data!#REF!,Data!#REF!,Data!#REF!)))))))))))))))&amp;IF(B17=Data!#REF!,Data!#REF!,(IF(B17=Data!#REF!,Data!#REF!,(IF(B17=Data!#REF!,Data!#REF!,(IF(B17=Data!#REF!,Data!#REF!,(IF(B17=Data!#REF!,Data!#REF!,Data!#REF!)))))))))</f>
        <v>#REF!</v>
      </c>
      <c r="O17" s="592"/>
      <c r="P17" s="593"/>
      <c r="Q17" s="594" t="e">
        <f>IF(B17=Data!B233,Data!H233,(IF(B17=Data!B235,Data!H235,(IF(B17=Data!B237,Data!H237,(IF(B17=Data!#REF!,Data!#REF!,(IF(B17=Data!B242,Data!H242,(IF(B17=Data!#REF!,Data!#REF!,(IF(B17=Data!#REF!,Data!#REF!,(IF(B17=Data!#REF!,Data!#REF!,Data!#REF!)))))))))))))))&amp;IF(B17=Data!B309,Data!H309,(IF(B17=Data!#REF!,Data!#REF!,(IF(B17=Data!#REF!,Data!#REF!,(IF(B17=Data!#REF!,Data!#REF!,(IF(B17=Data!#REF!,Data!#REF!,(IF(B17=Data!#REF!,Data!H1049,(IF(B17=Data!#REF!,Data!#REF!,(IF(B17=Data!#REF!,Data!#REF!,Data!#REF!)))))))))))))))&amp;IF(B17=Data!#REF!,Data!#REF!,(IF(B17=Data!#REF!,Data!#REF!,(IF(B17=Data!#REF!,Data!#REF!,(IF(B17=Data!#REF!,Data!#REF!,(IF(B17=Data!#REF!,Data!#REF!,Data!#REF!)))))))))</f>
        <v>#REF!</v>
      </c>
      <c r="R17" s="593"/>
      <c r="S17" s="593"/>
      <c r="T17" s="594" t="e">
        <f>IF(B17=Data!B233,Data!I233,(IF(B17=Data!B235,Data!I235,(IF(B17=Data!B237,Data!I237,(IF(B17=Data!#REF!,Data!#REF!,(IF(B17=Data!B242,Data!I242,(IF(B17=Data!#REF!,Data!#REF!,(IF(B17=Data!#REF!,Data!#REF!,(IF(B17=Data!#REF!,Data!#REF!,Data!#REF!)))))))))))))))&amp;IF(B17=Data!B309,Data!I309,(IF(B17=Data!#REF!,Data!#REF!,(IF(B17=Data!#REF!,Data!#REF!,(IF(B17=Data!#REF!,Data!#REF!,(IF(B17=Data!#REF!,Data!#REF!,(IF(B17=Data!#REF!,Data!I1049,(IF(B17=Data!#REF!,Data!#REF!,(IF(B17=Data!#REF!,Data!#REF!,Data!#REF!)))))))))))))))&amp;IF(B17=Data!#REF!,Data!#REF!,(IF(B17=Data!#REF!,Data!#REF!,(IF(B17=Data!#REF!,Data!#REF!,(IF(B17=Data!#REF!,Data!#REF!,(IF(B17=Data!#REF!,Data!#REF!,Data!#REF!)))))))))</f>
        <v>#REF!</v>
      </c>
      <c r="U17" s="595"/>
      <c r="V17" s="594" t="e">
        <f>IF(B17=Data!B233,Data!J233,(IF(B17=Data!B235,Data!J235,(IF(B17=Data!B237,Data!J237,(IF(B17=Data!#REF!,Data!#REF!,(IF(B17=Data!B242,Data!J242,(IF(B17=Data!#REF!,Data!#REF!,(IF(B17=Data!#REF!,Data!#REF!,(IF(B17=Data!#REF!,Data!#REF!,Data!#REF!)))))))))))))))&amp;IF(B17=Data!B309,Data!J309,(IF(B17=Data!#REF!,Data!#REF!,(IF(B17=Data!#REF!,Data!#REF!,(IF(B17=Data!#REF!,Data!#REF!,(IF(B17=Data!#REF!,Data!#REF!,(IF(B17=Data!#REF!,Data!J1049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808</v>
      </c>
      <c r="C18" s="583" t="str">
        <f>IF(E18="","",VLOOKUP(B18,Data!$B$5:$N$503,13,FALSE))</f>
        <v>Ymh</v>
      </c>
      <c r="D18" s="584" t="str">
        <f>IF(E18="","",VLOOKUP(B18,Data!$B$5:$L$503,2,FALSE))</f>
        <v>VAK6620</v>
      </c>
      <c r="E18" s="823">
        <v>1</v>
      </c>
      <c r="F18" s="600" t="s">
        <v>544</v>
      </c>
      <c r="G18" s="587">
        <f>IF(E18="","",VLOOKUP(B18,Data!$B$5:$L$503,11,FALSE))</f>
        <v>2606</v>
      </c>
      <c r="H18" s="588">
        <f t="shared" si="0"/>
        <v>2606</v>
      </c>
      <c r="I18" s="589" t="str">
        <f>IF(E18="","",VLOOKUP(B18,Data!$B$5:$D$503,3,FALSE))</f>
        <v>C/T</v>
      </c>
      <c r="J18" s="589" t="str">
        <f>IF(E18="","",VLOOKUP(B18,Data!$B$5:$M$503,12,FALSE))</f>
        <v>Indonesia</v>
      </c>
      <c r="K18" s="590">
        <v>5117382</v>
      </c>
      <c r="L18" s="587">
        <f>IF(E18="","",VLOOKUP(B18,Data!$B$5:$E$503,4,FALSE)*E18)</f>
        <v>220</v>
      </c>
      <c r="M18" s="587">
        <f>IF(E18="","",VLOOKUP(B18,Data!$B$5:$F$503,5,FALSE)*E18)</f>
        <v>199</v>
      </c>
      <c r="N18" s="591" t="e">
        <f>IF(B18=Data!B131,Data!G131,(IF(B18=Data!B133,Data!G133,(IF(B18=Data!B135,Data!G135,(IF(B18=Data!#REF!,Data!#REF!,(IF(B18=Data!B140,Data!G140,(IF(B18=Data!#REF!,Data!#REF!,(IF(B18=Data!#REF!,Data!#REF!,(IF(B18=Data!#REF!,Data!#REF!,Data!#REF!)))))))))))))))&amp;IF(B18=Data!B207,Data!G207,(IF(B18=Data!#REF!,Data!#REF!,(IF(B18=Data!#REF!,Data!#REF!,(IF(B18=Data!#REF!,Data!#REF!,(IF(B18=Data!#REF!,Data!#REF!,(IF(B18=Data!#REF!,Data!G947,(IF(B18=Data!#REF!,Data!#REF!,(IF(B18=Data!#REF!,Data!#REF!,Data!#REF!)))))))))))))))&amp;IF(B18=Data!#REF!,Data!#REF!,(IF(B18=Data!#REF!,Data!#REF!,(IF(B18=Data!#REF!,Data!#REF!,(IF(B18=Data!#REF!,Data!#REF!,(IF(B18=Data!#REF!,Data!#REF!,Data!#REF!)))))))))</f>
        <v>#REF!</v>
      </c>
      <c r="O18" s="592"/>
      <c r="P18" s="593"/>
      <c r="Q18" s="594" t="e">
        <f>IF(B18=Data!B131,Data!H131,(IF(B18=Data!B133,Data!H133,(IF(B18=Data!B135,Data!H135,(IF(B18=Data!#REF!,Data!#REF!,(IF(B18=Data!B140,Data!H140,(IF(B18=Data!#REF!,Data!#REF!,(IF(B18=Data!#REF!,Data!#REF!,(IF(B18=Data!#REF!,Data!#REF!,Data!#REF!)))))))))))))))&amp;IF(B18=Data!B207,Data!H207,(IF(B18=Data!#REF!,Data!#REF!,(IF(B18=Data!#REF!,Data!#REF!,(IF(B18=Data!#REF!,Data!#REF!,(IF(B18=Data!#REF!,Data!#REF!,(IF(B18=Data!#REF!,Data!H947,(IF(B18=Data!#REF!,Data!#REF!,(IF(B18=Data!#REF!,Data!#REF!,Data!#REF!)))))))))))))))&amp;IF(B18=Data!#REF!,Data!#REF!,(IF(B18=Data!#REF!,Data!#REF!,(IF(B18=Data!#REF!,Data!#REF!,(IF(B18=Data!#REF!,Data!#REF!,(IF(B18=Data!#REF!,Data!#REF!,Data!#REF!)))))))))</f>
        <v>#REF!</v>
      </c>
      <c r="R18" s="593"/>
      <c r="S18" s="593"/>
      <c r="T18" s="594" t="e">
        <f>IF(B18=Data!B131,Data!I131,(IF(B18=Data!B133,Data!I133,(IF(B18=Data!B135,Data!I135,(IF(B18=Data!#REF!,Data!#REF!,(IF(B18=Data!B140,Data!I140,(IF(B18=Data!#REF!,Data!#REF!,(IF(B18=Data!#REF!,Data!#REF!,(IF(B18=Data!#REF!,Data!#REF!,Data!#REF!)))))))))))))))&amp;IF(B18=Data!B207,Data!I207,(IF(B18=Data!#REF!,Data!#REF!,(IF(B18=Data!#REF!,Data!#REF!,(IF(B18=Data!#REF!,Data!#REF!,(IF(B18=Data!#REF!,Data!#REF!,(IF(B18=Data!#REF!,Data!I947,(IF(B18=Data!#REF!,Data!#REF!,(IF(B18=Data!#REF!,Data!#REF!,Data!#REF!)))))))))))))))&amp;IF(B18=Data!#REF!,Data!#REF!,(IF(B18=Data!#REF!,Data!#REF!,(IF(B18=Data!#REF!,Data!#REF!,(IF(B18=Data!#REF!,Data!#REF!,(IF(B18=Data!#REF!,Data!#REF!,Data!#REF!)))))))))</f>
        <v>#REF!</v>
      </c>
      <c r="U18" s="595"/>
      <c r="V18" s="594" t="e">
        <f>IF(B18=Data!B131,Data!J131,(IF(B18=Data!B133,Data!J133,(IF(B18=Data!B135,Data!J135,(IF(B18=Data!#REF!,Data!#REF!,(IF(B18=Data!B140,Data!J140,(IF(B18=Data!#REF!,Data!#REF!,(IF(B18=Data!#REF!,Data!#REF!,(IF(B18=Data!#REF!,Data!#REF!,Data!#REF!)))))))))))))))&amp;IF(B18=Data!B207,Data!J207,(IF(B18=Data!#REF!,Data!#REF!,(IF(B18=Data!#REF!,Data!#REF!,(IF(B18=Data!#REF!,Data!#REF!,(IF(B18=Data!#REF!,Data!#REF!,(IF(B18=Data!#REF!,Data!J947,(IF(B18=Data!#REF!,Data!#REF!,(IF(B18=Data!#REF!,Data!#REF!,Data!#REF!)))))))))))))))&amp;IF(B18=Data!#REF!,Data!#REF!,(IF(B18=Data!#REF!,Data!#REF!,(IF(B18=Data!#REF!,Data!#REF!,(IF(B18=Data!#REF!,Data!#REF!,(IF(B18=Data!#REF!,Data!#REF!,Data!#REF!)))))))))</f>
        <v>#REF!</v>
      </c>
      <c r="W18" s="596">
        <f>IF(E18="","",VLOOKUP(B18,Data!$B$5:$J$503,9,FALSE)*E18)</f>
        <v>1.1850000000000001</v>
      </c>
    </row>
    <row r="19" spans="1:23" s="597" customFormat="1" ht="19.25" customHeight="1">
      <c r="A19" s="598">
        <v>2</v>
      </c>
      <c r="B19" s="599" t="s">
        <v>780</v>
      </c>
      <c r="C19" s="583" t="str">
        <f>IF(E19="","",VLOOKUP(B19,Data!$B$5:$N$503,13,FALSE))</f>
        <v>Ymh</v>
      </c>
      <c r="D19" s="584" t="str">
        <f>IF(E19="","",VLOOKUP(B19,Data!$B$5:$L$503,2,FALSE))</f>
        <v>VAW6980</v>
      </c>
      <c r="E19" s="823">
        <v>2</v>
      </c>
      <c r="F19" s="600"/>
      <c r="G19" s="587">
        <f>IF(E19="","",VLOOKUP(B19,Data!$B$5:$L$503,11,FALSE))</f>
        <v>2969.83</v>
      </c>
      <c r="H19" s="588">
        <f t="shared" si="0"/>
        <v>5939.66</v>
      </c>
      <c r="I19" s="589" t="str">
        <f>IF(E19="","",VLOOKUP(B19,Data!$B$5:$D$503,3,FALSE))</f>
        <v>C/T</v>
      </c>
      <c r="J19" s="589" t="str">
        <f>IF(E19="","",VLOOKUP(B19,Data!$B$5:$M$503,12,FALSE))</f>
        <v>Indonesia</v>
      </c>
      <c r="K19" s="590">
        <v>5117382</v>
      </c>
      <c r="L19" s="587">
        <f>IF(E19="","",VLOOKUP(B19,Data!$B$5:$E$503,4,FALSE)*E19)</f>
        <v>518</v>
      </c>
      <c r="M19" s="587">
        <f>IF(E19="","",VLOOKUP(B19,Data!$B$5:$F$503,5,FALSE)*E19)</f>
        <v>468</v>
      </c>
      <c r="N19" s="591" t="e">
        <f>IF(B19=Data!B132,Data!G132,(IF(B19=Data!B134,Data!G134,(IF(B19=Data!B136,Data!G136,(IF(B19=Data!#REF!,Data!#REF!,(IF(B19=Data!B141,Data!G141,(IF(B19=Data!#REF!,Data!#REF!,(IF(B19=Data!#REF!,Data!#REF!,(IF(B19=Data!#REF!,Data!#REF!,Data!#REF!)))))))))))))))&amp;IF(B19=Data!B208,Data!G208,(IF(B19=Data!#REF!,Data!#REF!,(IF(B19=Data!#REF!,Data!#REF!,(IF(B19=Data!#REF!,Data!#REF!,(IF(B19=Data!#REF!,Data!#REF!,(IF(B19=Data!#REF!,Data!G948,(IF(B19=Data!#REF!,Data!#REF!,(IF(B19=Data!#REF!,Data!#REF!,Data!#REF!)))))))))))))))&amp;IF(B19=Data!#REF!,Data!#REF!,(IF(B19=Data!#REF!,Data!#REF!,(IF(B19=Data!#REF!,Data!#REF!,(IF(B19=Data!#REF!,Data!#REF!,(IF(B19=Data!#REF!,Data!#REF!,Data!#REF!)))))))))</f>
        <v>#REF!</v>
      </c>
      <c r="O19" s="592"/>
      <c r="P19" s="593"/>
      <c r="Q19" s="594" t="e">
        <f>IF(B19=Data!B132,Data!H132,(IF(B19=Data!B134,Data!H134,(IF(B19=Data!B136,Data!H136,(IF(B19=Data!#REF!,Data!#REF!,(IF(B19=Data!B141,Data!H141,(IF(B19=Data!#REF!,Data!#REF!,(IF(B19=Data!#REF!,Data!#REF!,(IF(B19=Data!#REF!,Data!#REF!,Data!#REF!)))))))))))))))&amp;IF(B19=Data!B208,Data!H208,(IF(B19=Data!#REF!,Data!#REF!,(IF(B19=Data!#REF!,Data!#REF!,(IF(B19=Data!#REF!,Data!#REF!,(IF(B19=Data!#REF!,Data!#REF!,(IF(B19=Data!#REF!,Data!H948,(IF(B19=Data!#REF!,Data!#REF!,(IF(B19=Data!#REF!,Data!#REF!,Data!#REF!)))))))))))))))&amp;IF(B19=Data!#REF!,Data!#REF!,(IF(B19=Data!#REF!,Data!#REF!,(IF(B19=Data!#REF!,Data!#REF!,(IF(B19=Data!#REF!,Data!#REF!,(IF(B19=Data!#REF!,Data!#REF!,Data!#REF!)))))))))</f>
        <v>#REF!</v>
      </c>
      <c r="R19" s="593"/>
      <c r="S19" s="593"/>
      <c r="T19" s="594" t="e">
        <f>IF(B19=Data!B132,Data!I132,(IF(B19=Data!B134,Data!I134,(IF(B19=Data!B136,Data!I136,(IF(B19=Data!#REF!,Data!#REF!,(IF(B19=Data!B141,Data!I141,(IF(B19=Data!#REF!,Data!#REF!,(IF(B19=Data!#REF!,Data!#REF!,(IF(B19=Data!#REF!,Data!#REF!,Data!#REF!)))))))))))))))&amp;IF(B19=Data!B208,Data!I208,(IF(B19=Data!#REF!,Data!#REF!,(IF(B19=Data!#REF!,Data!#REF!,(IF(B19=Data!#REF!,Data!#REF!,(IF(B19=Data!#REF!,Data!#REF!,(IF(B19=Data!#REF!,Data!I948,(IF(B19=Data!#REF!,Data!#REF!,(IF(B19=Data!#REF!,Data!#REF!,Data!#REF!)))))))))))))))&amp;IF(B19=Data!#REF!,Data!#REF!,(IF(B19=Data!#REF!,Data!#REF!,(IF(B19=Data!#REF!,Data!#REF!,(IF(B19=Data!#REF!,Data!#REF!,(IF(B19=Data!#REF!,Data!#REF!,Data!#REF!)))))))))</f>
        <v>#REF!</v>
      </c>
      <c r="U19" s="595"/>
      <c r="V19" s="594" t="e">
        <f>IF(B19=Data!B132,Data!J132,(IF(B19=Data!B134,Data!J134,(IF(B19=Data!B136,Data!J136,(IF(B19=Data!#REF!,Data!#REF!,(IF(B19=Data!B141,Data!J141,(IF(B19=Data!#REF!,Data!#REF!,(IF(B19=Data!#REF!,Data!#REF!,(IF(B19=Data!#REF!,Data!#REF!,Data!#REF!)))))))))))))))&amp;IF(B19=Data!B208,Data!J208,(IF(B19=Data!#REF!,Data!#REF!,(IF(B19=Data!#REF!,Data!#REF!,(IF(B19=Data!#REF!,Data!#REF!,(IF(B19=Data!#REF!,Data!#REF!,(IF(B19=Data!#REF!,Data!J948,(IF(B19=Data!#REF!,Data!#REF!,(IF(B19=Data!#REF!,Data!#REF!,Data!#REF!)))))))))))))))&amp;IF(B19=Data!#REF!,Data!#REF!,(IF(B19=Data!#REF!,Data!#REF!,(IF(B19=Data!#REF!,Data!#REF!,(IF(B19=Data!#REF!,Data!#REF!,(IF(B19=Data!#REF!,Data!#REF!,Data!#REF!)))))))))</f>
        <v>#REF!</v>
      </c>
      <c r="W19" s="596">
        <f>IF(E19="","",VLOOKUP(B19,Data!$B$5:$J$503,9,FALSE)*E19)</f>
        <v>2.968</v>
      </c>
    </row>
    <row r="20" spans="1:23" s="597" customFormat="1" ht="19" customHeight="1">
      <c r="A20" s="581"/>
      <c r="B20" s="582" t="s">
        <v>980</v>
      </c>
      <c r="C20" s="583" t="str">
        <f>IF(E20="","",VLOOKUP(B20,Data!$B$5:$N$503,13,FALSE))</f>
        <v/>
      </c>
      <c r="D20" s="584" t="str">
        <f>IF(E20="","",VLOOKUP(B20,Data!$B$5:$L$503,2,FALSE))</f>
        <v/>
      </c>
      <c r="E20" s="823"/>
      <c r="F20" s="600" t="s">
        <v>545</v>
      </c>
      <c r="G20" s="587" t="str">
        <f>IF(E20="","",VLOOKUP(B20,Data!$B$5:$L$503,11,FALSE))</f>
        <v/>
      </c>
      <c r="H20" s="588" t="str">
        <f t="shared" ref="H20:H21" si="1">IF(E20&gt;0,E20*G20,"-")</f>
        <v>-</v>
      </c>
      <c r="I20" s="589" t="str">
        <f>IF(E20="","",VLOOKUP(B20,Data!$B$5:$D$503,3,FALSE))</f>
        <v/>
      </c>
      <c r="J20" s="589" t="str">
        <f>IF(E20="","",VLOOKUP(B20,Data!$B$5:$M$503,12,FALSE))</f>
        <v/>
      </c>
      <c r="K20" s="590"/>
      <c r="L20" s="587" t="str">
        <f>IF(E20="","",VLOOKUP(B20,Data!$B$5:$E$503,4,FALSE)*E20)</f>
        <v/>
      </c>
      <c r="M20" s="587" t="str">
        <f>IF(E20="","",VLOOKUP(B20,Data!$B$5:$F$503,5,FALSE)*E20)</f>
        <v/>
      </c>
      <c r="N20" s="591" t="e">
        <f>IF(B20=Data!B236,Data!G236,(IF(B20=Data!B238,Data!G238,(IF(B20=Data!B240,Data!G240,(IF(B20=Data!#REF!,Data!#REF!,(IF(B20=Data!B245,Data!G245,(IF(B20=Data!#REF!,Data!#REF!,(IF(B20=Data!#REF!,Data!#REF!,(IF(B20=Data!#REF!,Data!#REF!,Data!#REF!)))))))))))))))&amp;IF(B20=Data!B312,Data!G312,(IF(B20=Data!#REF!,Data!#REF!,(IF(B20=Data!#REF!,Data!#REF!,(IF(B20=Data!#REF!,Data!#REF!,(IF(B20=Data!#REF!,Data!#REF!,(IF(B20=Data!#REF!,Data!G1052,(IF(B20=Data!#REF!,Data!#REF!,(IF(B20=Data!#REF!,Data!#REF!,Data!#REF!)))))))))))))))&amp;IF(B20=Data!#REF!,Data!#REF!,(IF(B20=Data!#REF!,Data!#REF!,(IF(B20=Data!#REF!,Data!#REF!,(IF(B20=Data!#REF!,Data!#REF!,(IF(B20=Data!#REF!,Data!#REF!,Data!#REF!)))))))))</f>
        <v>#REF!</v>
      </c>
      <c r="O20" s="592"/>
      <c r="P20" s="593"/>
      <c r="Q20" s="594" t="e">
        <f>IF(B20=Data!B236,Data!H236,(IF(B20=Data!B238,Data!H238,(IF(B20=Data!B240,Data!H240,(IF(B20=Data!#REF!,Data!#REF!,(IF(B20=Data!B245,Data!H245,(IF(B20=Data!#REF!,Data!#REF!,(IF(B20=Data!#REF!,Data!#REF!,(IF(B20=Data!#REF!,Data!#REF!,Data!#REF!)))))))))))))))&amp;IF(B20=Data!B312,Data!H312,(IF(B20=Data!#REF!,Data!#REF!,(IF(B20=Data!#REF!,Data!#REF!,(IF(B20=Data!#REF!,Data!#REF!,(IF(B20=Data!#REF!,Data!#REF!,(IF(B20=Data!#REF!,Data!H1052,(IF(B20=Data!#REF!,Data!#REF!,(IF(B20=Data!#REF!,Data!#REF!,Data!#REF!)))))))))))))))&amp;IF(B20=Data!#REF!,Data!#REF!,(IF(B20=Data!#REF!,Data!#REF!,(IF(B20=Data!#REF!,Data!#REF!,(IF(B20=Data!#REF!,Data!#REF!,(IF(B20=Data!#REF!,Data!#REF!,Data!#REF!)))))))))</f>
        <v>#REF!</v>
      </c>
      <c r="R20" s="593"/>
      <c r="S20" s="593"/>
      <c r="T20" s="594" t="e">
        <f>IF(B20=Data!B236,Data!I236,(IF(B20=Data!B238,Data!I238,(IF(B20=Data!B240,Data!I240,(IF(B20=Data!#REF!,Data!#REF!,(IF(B20=Data!B245,Data!I245,(IF(B20=Data!#REF!,Data!#REF!,(IF(B20=Data!#REF!,Data!#REF!,(IF(B20=Data!#REF!,Data!#REF!,Data!#REF!)))))))))))))))&amp;IF(B20=Data!B312,Data!I312,(IF(B20=Data!#REF!,Data!#REF!,(IF(B20=Data!#REF!,Data!#REF!,(IF(B20=Data!#REF!,Data!#REF!,(IF(B20=Data!#REF!,Data!#REF!,(IF(B20=Data!#REF!,Data!I1052,(IF(B20=Data!#REF!,Data!#REF!,(IF(B20=Data!#REF!,Data!#REF!,Data!#REF!)))))))))))))))&amp;IF(B20=Data!#REF!,Data!#REF!,(IF(B20=Data!#REF!,Data!#REF!,(IF(B20=Data!#REF!,Data!#REF!,(IF(B20=Data!#REF!,Data!#REF!,(IF(B20=Data!#REF!,Data!#REF!,Data!#REF!)))))))))</f>
        <v>#REF!</v>
      </c>
      <c r="U20" s="595"/>
      <c r="V20" s="594" t="e">
        <f>IF(B20=Data!B236,Data!J236,(IF(B20=Data!B238,Data!J238,(IF(B20=Data!B240,Data!J240,(IF(B20=Data!#REF!,Data!#REF!,(IF(B20=Data!B245,Data!J245,(IF(B20=Data!#REF!,Data!#REF!,(IF(B20=Data!#REF!,Data!#REF!,(IF(B20=Data!#REF!,Data!#REF!,Data!#REF!)))))))))))))))&amp;IF(B20=Data!B312,Data!J312,(IF(B20=Data!#REF!,Data!#REF!,(IF(B20=Data!#REF!,Data!#REF!,(IF(B20=Data!#REF!,Data!#REF!,(IF(B20=Data!#REF!,Data!#REF!,(IF(B20=Data!#REF!,Data!J1052,(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598">
        <v>3</v>
      </c>
      <c r="B21" s="599" t="s">
        <v>537</v>
      </c>
      <c r="C21" s="583" t="str">
        <f>IF(E21="","",VLOOKUP(B21,Data!$B$5:$N$503,13,FALSE))</f>
        <v>Ymh</v>
      </c>
      <c r="D21" s="584" t="str">
        <f>IF(E21="","",VLOOKUP(B21,Data!$B$5:$L$503,2,FALSE))</f>
        <v>ZJ54440</v>
      </c>
      <c r="E21" s="823">
        <v>1</v>
      </c>
      <c r="F21" s="600"/>
      <c r="G21" s="587">
        <f>IF(E21="","",VLOOKUP(B21,Data!$B$5:$L$503,11,FALSE))</f>
        <v>4603.6099999999997</v>
      </c>
      <c r="H21" s="588">
        <f t="shared" si="1"/>
        <v>4603.6099999999997</v>
      </c>
      <c r="I21" s="589" t="str">
        <f>IF(E21="","",VLOOKUP(B21,Data!$B$5:$D$503,3,FALSE))</f>
        <v>C/T</v>
      </c>
      <c r="J21" s="589" t="str">
        <f>IF(E21="","",VLOOKUP(B21,Data!$B$5:$M$503,12,FALSE))</f>
        <v>Indonesia</v>
      </c>
      <c r="K21" s="590">
        <v>5117382</v>
      </c>
      <c r="L21" s="587">
        <f>IF(E21="","",VLOOKUP(B21,Data!$B$5:$E$503,4,FALSE)*E21)</f>
        <v>305</v>
      </c>
      <c r="M21" s="587">
        <f>IF(E21="","",VLOOKUP(B21,Data!$B$5:$F$503,5,FALSE)*E21)</f>
        <v>269</v>
      </c>
      <c r="N21" s="591" t="e">
        <f>IF(B21=Data!B134,Data!G134,(IF(B21=Data!B136,Data!G136,(IF(B21=Data!B138,Data!G138,(IF(B21=Data!#REF!,Data!#REF!,(IF(B21=Data!B143,Data!G143,(IF(B21=Data!#REF!,Data!#REF!,(IF(B21=Data!#REF!,Data!#REF!,(IF(B21=Data!#REF!,Data!#REF!,Data!#REF!)))))))))))))))&amp;IF(B21=Data!B210,Data!G210,(IF(B21=Data!#REF!,Data!#REF!,(IF(B21=Data!#REF!,Data!#REF!,(IF(B21=Data!#REF!,Data!#REF!,(IF(B21=Data!#REF!,Data!#REF!,(IF(B21=Data!#REF!,Data!G950,(IF(B21=Data!#REF!,Data!#REF!,(IF(B21=Data!#REF!,Data!#REF!,Data!#REF!)))))))))))))))&amp;IF(B21=Data!#REF!,Data!#REF!,(IF(B21=Data!#REF!,Data!#REF!,(IF(B21=Data!#REF!,Data!#REF!,(IF(B21=Data!#REF!,Data!#REF!,(IF(B21=Data!#REF!,Data!#REF!,Data!#REF!)))))))))</f>
        <v>#REF!</v>
      </c>
      <c r="O21" s="592"/>
      <c r="P21" s="593"/>
      <c r="Q21" s="594" t="e">
        <f>IF(B21=Data!B134,Data!H134,(IF(B21=Data!B136,Data!H136,(IF(B21=Data!B138,Data!H138,(IF(B21=Data!#REF!,Data!#REF!,(IF(B21=Data!B143,Data!H143,(IF(B21=Data!#REF!,Data!#REF!,(IF(B21=Data!#REF!,Data!#REF!,(IF(B21=Data!#REF!,Data!#REF!,Data!#REF!)))))))))))))))&amp;IF(B21=Data!B210,Data!H210,(IF(B21=Data!#REF!,Data!#REF!,(IF(B21=Data!#REF!,Data!#REF!,(IF(B21=Data!#REF!,Data!#REF!,(IF(B21=Data!#REF!,Data!#REF!,(IF(B21=Data!#REF!,Data!H950,(IF(B21=Data!#REF!,Data!#REF!,(IF(B21=Data!#REF!,Data!#REF!,Data!#REF!)))))))))))))))&amp;IF(B21=Data!#REF!,Data!#REF!,(IF(B21=Data!#REF!,Data!#REF!,(IF(B21=Data!#REF!,Data!#REF!,(IF(B21=Data!#REF!,Data!#REF!,(IF(B21=Data!#REF!,Data!#REF!,Data!#REF!)))))))))</f>
        <v>#REF!</v>
      </c>
      <c r="R21" s="593"/>
      <c r="S21" s="593"/>
      <c r="T21" s="594" t="e">
        <f>IF(B21=Data!B134,Data!I134,(IF(B21=Data!B136,Data!I136,(IF(B21=Data!B138,Data!I138,(IF(B21=Data!#REF!,Data!#REF!,(IF(B21=Data!B143,Data!I143,(IF(B21=Data!#REF!,Data!#REF!,(IF(B21=Data!#REF!,Data!#REF!,(IF(B21=Data!#REF!,Data!#REF!,Data!#REF!)))))))))))))))&amp;IF(B21=Data!B210,Data!I210,(IF(B21=Data!#REF!,Data!#REF!,(IF(B21=Data!#REF!,Data!#REF!,(IF(B21=Data!#REF!,Data!#REF!,(IF(B21=Data!#REF!,Data!#REF!,(IF(B21=Data!#REF!,Data!I950,(IF(B21=Data!#REF!,Data!#REF!,(IF(B21=Data!#REF!,Data!#REF!,Data!#REF!)))))))))))))))&amp;IF(B21=Data!#REF!,Data!#REF!,(IF(B21=Data!#REF!,Data!#REF!,(IF(B21=Data!#REF!,Data!#REF!,(IF(B21=Data!#REF!,Data!#REF!,(IF(B21=Data!#REF!,Data!#REF!,Data!#REF!)))))))))</f>
        <v>#REF!</v>
      </c>
      <c r="U21" s="595"/>
      <c r="V21" s="594" t="e">
        <f>IF(B21=Data!B134,Data!J134,(IF(B21=Data!B136,Data!J136,(IF(B21=Data!B138,Data!J138,(IF(B21=Data!#REF!,Data!#REF!,(IF(B21=Data!B143,Data!J143,(IF(B21=Data!#REF!,Data!#REF!,(IF(B21=Data!#REF!,Data!#REF!,(IF(B21=Data!#REF!,Data!#REF!,Data!#REF!)))))))))))))))&amp;IF(B21=Data!B210,Data!J210,(IF(B21=Data!#REF!,Data!#REF!,(IF(B21=Data!#REF!,Data!#REF!,(IF(B21=Data!#REF!,Data!#REF!,(IF(B21=Data!#REF!,Data!#REF!,(IF(B21=Data!#REF!,Data!J950,(IF(B21=Data!#REF!,Data!#REF!,(IF(B21=Data!#REF!,Data!#REF!,Data!#REF!)))))))))))))))&amp;IF(B21=Data!#REF!,Data!#REF!,(IF(B21=Data!#REF!,Data!#REF!,(IF(B21=Data!#REF!,Data!#REF!,(IF(B21=Data!#REF!,Data!#REF!,(IF(B21=Data!#REF!,Data!#REF!,Data!#REF!)))))))))</f>
        <v>#REF!</v>
      </c>
      <c r="W21" s="596">
        <f>IF(E21="","",VLOOKUP(B21,Data!$B$5:$J$503,9,FALSE)*E21)</f>
        <v>1.534</v>
      </c>
    </row>
    <row r="22" spans="1:23" s="597" customFormat="1" ht="19.25" customHeight="1">
      <c r="A22" s="598">
        <v>4</v>
      </c>
      <c r="B22" s="599" t="s">
        <v>235</v>
      </c>
      <c r="C22" s="583" t="str">
        <f>IF(E22="","",VLOOKUP(B22,Data!$B$5:$N$503,13,FALSE))</f>
        <v>Ymh</v>
      </c>
      <c r="D22" s="584" t="str">
        <f>IF(E22="","",VLOOKUP(B22,Data!$B$5:$L$503,2,FALSE))</f>
        <v>AAE6340</v>
      </c>
      <c r="E22" s="823">
        <v>1</v>
      </c>
      <c r="F22" s="601" t="s">
        <v>991</v>
      </c>
      <c r="G22" s="587">
        <f>IF(E22="","",VLOOKUP(B22,Data!$B$5:$L$503,11,FALSE))</f>
        <v>1866.12</v>
      </c>
      <c r="H22" s="588">
        <f t="shared" si="0"/>
        <v>1866.12</v>
      </c>
      <c r="I22" s="589" t="str">
        <f>IF(E22="","",VLOOKUP(B22,Data!$B$5:$D$503,3,FALSE))</f>
        <v>C/T</v>
      </c>
      <c r="J22" s="589" t="str">
        <f>IF(E22="","",VLOOKUP(B22,Data!$B$5:$M$503,12,FALSE))</f>
        <v>Indonesia</v>
      </c>
      <c r="K22" s="590">
        <v>5117382</v>
      </c>
      <c r="L22" s="587">
        <f>IF(E22="","",VLOOKUP(B22,Data!$B$5:$E$503,4,FALSE)*E22)</f>
        <v>194</v>
      </c>
      <c r="M22" s="587">
        <f>IF(E22="","",VLOOKUP(B22,Data!$B$5:$F$503,5,FALSE)*E22)</f>
        <v>174</v>
      </c>
      <c r="N22" s="591" t="e">
        <f>IF(B22=Data!B133,Data!G133,(IF(B22=Data!B135,Data!G135,(IF(B22=Data!B137,Data!G137,(IF(B22=Data!#REF!,Data!#REF!,(IF(B22=Data!B142,Data!G142,(IF(B22=Data!#REF!,Data!#REF!,(IF(B22=Data!#REF!,Data!#REF!,(IF(B22=Data!#REF!,Data!#REF!,Data!#REF!)))))))))))))))&amp;IF(B22=Data!B209,Data!G209,(IF(B22=Data!#REF!,Data!#REF!,(IF(B22=Data!#REF!,Data!#REF!,(IF(B22=Data!#REF!,Data!#REF!,(IF(B22=Data!#REF!,Data!#REF!,(IF(B22=Data!#REF!,Data!G949,(IF(B22=Data!#REF!,Data!#REF!,(IF(B22=Data!#REF!,Data!#REF!,Data!#REF!)))))))))))))))&amp;IF(B22=Data!#REF!,Data!#REF!,(IF(B22=Data!#REF!,Data!#REF!,(IF(B22=Data!#REF!,Data!#REF!,(IF(B22=Data!#REF!,Data!#REF!,(IF(B22=Data!#REF!,Data!#REF!,Data!#REF!)))))))))</f>
        <v>#REF!</v>
      </c>
      <c r="O22" s="592"/>
      <c r="P22" s="593"/>
      <c r="Q22" s="594" t="e">
        <f>IF(B22=Data!B133,Data!H133,(IF(B22=Data!B135,Data!H135,(IF(B22=Data!B137,Data!H137,(IF(B22=Data!#REF!,Data!#REF!,(IF(B22=Data!B142,Data!H142,(IF(B22=Data!#REF!,Data!#REF!,(IF(B22=Data!#REF!,Data!#REF!,(IF(B22=Data!#REF!,Data!#REF!,Data!#REF!)))))))))))))))&amp;IF(B22=Data!B209,Data!H209,(IF(B22=Data!#REF!,Data!#REF!,(IF(B22=Data!#REF!,Data!#REF!,(IF(B22=Data!#REF!,Data!#REF!,(IF(B22=Data!#REF!,Data!#REF!,(IF(B22=Data!#REF!,Data!H949,(IF(B22=Data!#REF!,Data!#REF!,(IF(B22=Data!#REF!,Data!#REF!,Data!#REF!)))))))))))))))&amp;IF(B22=Data!#REF!,Data!#REF!,(IF(B22=Data!#REF!,Data!#REF!,(IF(B22=Data!#REF!,Data!#REF!,(IF(B22=Data!#REF!,Data!#REF!,(IF(B22=Data!#REF!,Data!#REF!,Data!#REF!)))))))))</f>
        <v>#REF!</v>
      </c>
      <c r="R22" s="593"/>
      <c r="S22" s="593"/>
      <c r="T22" s="594" t="e">
        <f>IF(B22=Data!B133,Data!I133,(IF(B22=Data!B135,Data!I135,(IF(B22=Data!B137,Data!I137,(IF(B22=Data!#REF!,Data!#REF!,(IF(B22=Data!B142,Data!I142,(IF(B22=Data!#REF!,Data!#REF!,(IF(B22=Data!#REF!,Data!#REF!,(IF(B22=Data!#REF!,Data!#REF!,Data!#REF!)))))))))))))))&amp;IF(B22=Data!B209,Data!I209,(IF(B22=Data!#REF!,Data!#REF!,(IF(B22=Data!#REF!,Data!#REF!,(IF(B22=Data!#REF!,Data!#REF!,(IF(B22=Data!#REF!,Data!#REF!,(IF(B22=Data!#REF!,Data!I949,(IF(B22=Data!#REF!,Data!#REF!,(IF(B22=Data!#REF!,Data!#REF!,Data!#REF!)))))))))))))))&amp;IF(B22=Data!#REF!,Data!#REF!,(IF(B22=Data!#REF!,Data!#REF!,(IF(B22=Data!#REF!,Data!#REF!,(IF(B22=Data!#REF!,Data!#REF!,(IF(B22=Data!#REF!,Data!#REF!,Data!#REF!)))))))))</f>
        <v>#REF!</v>
      </c>
      <c r="U22" s="595"/>
      <c r="V22" s="594" t="e">
        <f>IF(B22=Data!B133,Data!J133,(IF(B22=Data!B135,Data!J135,(IF(B22=Data!B137,Data!J137,(IF(B22=Data!#REF!,Data!#REF!,(IF(B22=Data!B142,Data!J142,(IF(B22=Data!#REF!,Data!#REF!,(IF(B22=Data!#REF!,Data!#REF!,(IF(B22=Data!#REF!,Data!#REF!,Data!#REF!)))))))))))))))&amp;IF(B22=Data!B209,Data!J209,(IF(B22=Data!#REF!,Data!#REF!,(IF(B22=Data!#REF!,Data!#REF!,(IF(B22=Data!#REF!,Data!#REF!,(IF(B22=Data!#REF!,Data!#REF!,(IF(B22=Data!#REF!,Data!J949,(IF(B22=Data!#REF!,Data!#REF!,(IF(B22=Data!#REF!,Data!#REF!,Data!#REF!)))))))))))))))&amp;IF(B22=Data!#REF!,Data!#REF!,(IF(B22=Data!#REF!,Data!#REF!,(IF(B22=Data!#REF!,Data!#REF!,(IF(B22=Data!#REF!,Data!#REF!,(IF(B22=Data!#REF!,Data!#REF!,Data!#REF!)))))))))</f>
        <v>#REF!</v>
      </c>
      <c r="W22" s="596">
        <f>IF(E22="","",VLOOKUP(B22,Data!$B$5:$J$503,9,FALSE)*E22)</f>
        <v>1.129</v>
      </c>
    </row>
    <row r="23" spans="1:23" s="597" customFormat="1" ht="19.25" customHeight="1">
      <c r="A23" s="598">
        <v>5</v>
      </c>
      <c r="B23" s="599" t="s">
        <v>716</v>
      </c>
      <c r="C23" s="583" t="str">
        <f>IF(E23="","",VLOOKUP(B23,Data!$B$5:$N$503,13,FALSE))</f>
        <v>Ymh</v>
      </c>
      <c r="D23" s="584" t="str">
        <f>IF(E23="","",VLOOKUP(B23,Data!$B$5:$L$503,2,FALSE))</f>
        <v>VAC9490</v>
      </c>
      <c r="E23" s="823">
        <v>20</v>
      </c>
      <c r="F23" s="601"/>
      <c r="G23" s="587">
        <f>IF(E23="","",VLOOKUP(B23,Data!$B$5:$L$503,11,FALSE))</f>
        <v>2297.34</v>
      </c>
      <c r="H23" s="588">
        <f t="shared" si="0"/>
        <v>45946.8</v>
      </c>
      <c r="I23" s="589" t="str">
        <f>IF(E23="","",VLOOKUP(B23,Data!$B$5:$D$503,3,FALSE))</f>
        <v>C/T</v>
      </c>
      <c r="J23" s="589" t="str">
        <f>IF(E23="","",VLOOKUP(B23,Data!$B$5:$M$503,12,FALSE))</f>
        <v>Indonesia</v>
      </c>
      <c r="K23" s="590">
        <v>5117382</v>
      </c>
      <c r="L23" s="587">
        <f>IF(E23="","",VLOOKUP(B23,Data!$B$5:$E$503,4,FALSE)*E23)</f>
        <v>4400</v>
      </c>
      <c r="M23" s="587">
        <f>IF(E23="","",VLOOKUP(B23,Data!$B$5:$F$503,5,FALSE)*E23)</f>
        <v>3980</v>
      </c>
      <c r="N23" s="591" t="e">
        <f>IF(B23=Data!B136,Data!G136,(IF(B23=Data!B138,Data!G138,(IF(B23=Data!B140,Data!G140,(IF(B23=Data!#REF!,Data!#REF!,(IF(B23=Data!B145,Data!G145,(IF(B23=Data!#REF!,Data!#REF!,(IF(B23=Data!#REF!,Data!#REF!,(IF(B23=Data!#REF!,Data!#REF!,Data!#REF!)))))))))))))))&amp;IF(B23=Data!B212,Data!G212,(IF(B23=Data!#REF!,Data!#REF!,(IF(B23=Data!#REF!,Data!#REF!,(IF(B23=Data!#REF!,Data!#REF!,(IF(B23=Data!#REF!,Data!#REF!,(IF(B23=Data!#REF!,Data!G952,(IF(B23=Data!#REF!,Data!#REF!,(IF(B23=Data!#REF!,Data!#REF!,Data!#REF!)))))))))))))))&amp;IF(B23=Data!#REF!,Data!#REF!,(IF(B23=Data!#REF!,Data!#REF!,(IF(B23=Data!#REF!,Data!#REF!,(IF(B23=Data!#REF!,Data!#REF!,(IF(B23=Data!#REF!,Data!#REF!,Data!#REF!)))))))))</f>
        <v>#REF!</v>
      </c>
      <c r="O23" s="592"/>
      <c r="P23" s="593"/>
      <c r="Q23" s="594" t="e">
        <f>IF(B23=Data!B136,Data!H136,(IF(B23=Data!B138,Data!H138,(IF(B23=Data!B140,Data!H140,(IF(B23=Data!#REF!,Data!#REF!,(IF(B23=Data!B145,Data!H145,(IF(B23=Data!#REF!,Data!#REF!,(IF(B23=Data!#REF!,Data!#REF!,(IF(B23=Data!#REF!,Data!#REF!,Data!#REF!)))))))))))))))&amp;IF(B23=Data!B212,Data!H212,(IF(B23=Data!#REF!,Data!#REF!,(IF(B23=Data!#REF!,Data!#REF!,(IF(B23=Data!#REF!,Data!#REF!,(IF(B23=Data!#REF!,Data!#REF!,(IF(B23=Data!#REF!,Data!H952,(IF(B23=Data!#REF!,Data!#REF!,(IF(B23=Data!#REF!,Data!#REF!,Data!#REF!)))))))))))))))&amp;IF(B23=Data!#REF!,Data!#REF!,(IF(B23=Data!#REF!,Data!#REF!,(IF(B23=Data!#REF!,Data!#REF!,(IF(B23=Data!#REF!,Data!#REF!,(IF(B23=Data!#REF!,Data!#REF!,Data!#REF!)))))))))</f>
        <v>#REF!</v>
      </c>
      <c r="R23" s="593"/>
      <c r="S23" s="593"/>
      <c r="T23" s="594" t="e">
        <f>IF(B23=Data!B136,Data!I136,(IF(B23=Data!B138,Data!I138,(IF(B23=Data!B140,Data!I140,(IF(B23=Data!#REF!,Data!#REF!,(IF(B23=Data!B145,Data!I145,(IF(B23=Data!#REF!,Data!#REF!,(IF(B23=Data!#REF!,Data!#REF!,(IF(B23=Data!#REF!,Data!#REF!,Data!#REF!)))))))))))))))&amp;IF(B23=Data!B212,Data!I212,(IF(B23=Data!#REF!,Data!#REF!,(IF(B23=Data!#REF!,Data!#REF!,(IF(B23=Data!#REF!,Data!#REF!,(IF(B23=Data!#REF!,Data!#REF!,(IF(B23=Data!#REF!,Data!I952,(IF(B23=Data!#REF!,Data!#REF!,(IF(B23=Data!#REF!,Data!#REF!,Data!#REF!)))))))))))))))&amp;IF(B23=Data!#REF!,Data!#REF!,(IF(B23=Data!#REF!,Data!#REF!,(IF(B23=Data!#REF!,Data!#REF!,(IF(B23=Data!#REF!,Data!#REF!,(IF(B23=Data!#REF!,Data!#REF!,Data!#REF!)))))))))</f>
        <v>#REF!</v>
      </c>
      <c r="U23" s="595"/>
      <c r="V23" s="594" t="e">
        <f>IF(B23=Data!B136,Data!J136,(IF(B23=Data!B138,Data!J138,(IF(B23=Data!B140,Data!J140,(IF(B23=Data!#REF!,Data!#REF!,(IF(B23=Data!B145,Data!J145,(IF(B23=Data!#REF!,Data!#REF!,(IF(B23=Data!#REF!,Data!#REF!,(IF(B23=Data!#REF!,Data!#REF!,Data!#REF!)))))))))))))))&amp;IF(B23=Data!B212,Data!J212,(IF(B23=Data!#REF!,Data!#REF!,(IF(B23=Data!#REF!,Data!#REF!,(IF(B23=Data!#REF!,Data!#REF!,(IF(B23=Data!#REF!,Data!#REF!,(IF(B23=Data!#REF!,Data!J952,(IF(B23=Data!#REF!,Data!#REF!,(IF(B23=Data!#REF!,Data!#REF!,Data!#REF!)))))))))))))))&amp;IF(B23=Data!#REF!,Data!#REF!,(IF(B23=Data!#REF!,Data!#REF!,(IF(B23=Data!#REF!,Data!#REF!,(IF(B23=Data!#REF!,Data!#REF!,(IF(B23=Data!#REF!,Data!#REF!,Data!#REF!)))))))))</f>
        <v>#REF!</v>
      </c>
      <c r="W23" s="596">
        <f>IF(E23="","",VLOOKUP(B23,Data!$B$5:$J$503,9,FALSE)*E23)</f>
        <v>23.700000000000003</v>
      </c>
    </row>
    <row r="24" spans="1:23" s="597" customFormat="1" ht="19.25" customHeight="1">
      <c r="A24" s="598">
        <v>6</v>
      </c>
      <c r="B24" s="599" t="s">
        <v>815</v>
      </c>
      <c r="C24" s="583" t="str">
        <f>IF(E24="","",VLOOKUP(B24,Data!$B$5:$N$503,13,FALSE))</f>
        <v>Ymh</v>
      </c>
      <c r="D24" s="584" t="str">
        <f>IF(E24="","",VLOOKUP(B24,Data!$B$5:$L$503,2,FALSE))</f>
        <v>VAK6560</v>
      </c>
      <c r="E24" s="823">
        <v>1</v>
      </c>
      <c r="F24" s="586"/>
      <c r="G24" s="587">
        <f>IF(E24="","",VLOOKUP(B24,Data!$B$5:$L$503,11,FALSE))</f>
        <v>2339.4499999999998</v>
      </c>
      <c r="H24" s="588">
        <f t="shared" si="0"/>
        <v>2339.4499999999998</v>
      </c>
      <c r="I24" s="589" t="str">
        <f>IF(E24="","",VLOOKUP(B24,Data!$B$5:$D$503,3,FALSE))</f>
        <v>C/T</v>
      </c>
      <c r="J24" s="589" t="str">
        <f>IF(E24="","",VLOOKUP(B24,Data!$B$5:$M$503,12,FALSE))</f>
        <v>Indonesia</v>
      </c>
      <c r="K24" s="590">
        <v>5117382</v>
      </c>
      <c r="L24" s="587">
        <f>IF(E24="","",VLOOKUP(B24,Data!$B$5:$E$503,4,FALSE)*E24)</f>
        <v>220</v>
      </c>
      <c r="M24" s="587">
        <f>IF(E24="","",VLOOKUP(B24,Data!$B$5:$F$503,5,FALSE)*E24)</f>
        <v>199</v>
      </c>
      <c r="N24" s="591" t="e">
        <f>IF(B24=Data!B137,Data!G137,(IF(B24=Data!B139,Data!G139,(IF(B24=Data!B141,Data!G141,(IF(B24=Data!#REF!,Data!#REF!,(IF(B24=Data!B146,Data!G146,(IF(B24=Data!#REF!,Data!#REF!,(IF(B24=Data!#REF!,Data!#REF!,(IF(B24=Data!#REF!,Data!#REF!,Data!#REF!)))))))))))))))&amp;IF(B24=Data!B213,Data!G213,(IF(B24=Data!#REF!,Data!#REF!,(IF(B24=Data!#REF!,Data!#REF!,(IF(B24=Data!#REF!,Data!#REF!,(IF(B24=Data!#REF!,Data!#REF!,(IF(B24=Data!#REF!,Data!G953,(IF(B24=Data!#REF!,Data!#REF!,(IF(B24=Data!#REF!,Data!#REF!,Data!#REF!)))))))))))))))&amp;IF(B24=Data!#REF!,Data!#REF!,(IF(B24=Data!#REF!,Data!#REF!,(IF(B24=Data!#REF!,Data!#REF!,(IF(B24=Data!#REF!,Data!#REF!,(IF(B24=Data!#REF!,Data!#REF!,Data!#REF!)))))))))</f>
        <v>#REF!</v>
      </c>
      <c r="O24" s="592"/>
      <c r="P24" s="593"/>
      <c r="Q24" s="594" t="e">
        <f>IF(B24=Data!B137,Data!H137,(IF(B24=Data!B139,Data!H139,(IF(B24=Data!B141,Data!H141,(IF(B24=Data!#REF!,Data!#REF!,(IF(B24=Data!B146,Data!H146,(IF(B24=Data!#REF!,Data!#REF!,(IF(B24=Data!#REF!,Data!#REF!,(IF(B24=Data!#REF!,Data!#REF!,Data!#REF!)))))))))))))))&amp;IF(B24=Data!B213,Data!H213,(IF(B24=Data!#REF!,Data!#REF!,(IF(B24=Data!#REF!,Data!#REF!,(IF(B24=Data!#REF!,Data!#REF!,(IF(B24=Data!#REF!,Data!#REF!,(IF(B24=Data!#REF!,Data!H953,(IF(B24=Data!#REF!,Data!#REF!,(IF(B24=Data!#REF!,Data!#REF!,Data!#REF!)))))))))))))))&amp;IF(B24=Data!#REF!,Data!#REF!,(IF(B24=Data!#REF!,Data!#REF!,(IF(B24=Data!#REF!,Data!#REF!,(IF(B24=Data!#REF!,Data!#REF!,(IF(B24=Data!#REF!,Data!#REF!,Data!#REF!)))))))))</f>
        <v>#REF!</v>
      </c>
      <c r="R24" s="593"/>
      <c r="S24" s="593"/>
      <c r="T24" s="594" t="e">
        <f>IF(B24=Data!B137,Data!I137,(IF(B24=Data!B139,Data!I139,(IF(B24=Data!B141,Data!I141,(IF(B24=Data!#REF!,Data!#REF!,(IF(B24=Data!B146,Data!I146,(IF(B24=Data!#REF!,Data!#REF!,(IF(B24=Data!#REF!,Data!#REF!,(IF(B24=Data!#REF!,Data!#REF!,Data!#REF!)))))))))))))))&amp;IF(B24=Data!B213,Data!I213,(IF(B24=Data!#REF!,Data!#REF!,(IF(B24=Data!#REF!,Data!#REF!,(IF(B24=Data!#REF!,Data!#REF!,(IF(B24=Data!#REF!,Data!#REF!,(IF(B24=Data!#REF!,Data!I953,(IF(B24=Data!#REF!,Data!#REF!,(IF(B24=Data!#REF!,Data!#REF!,Data!#REF!)))))))))))))))&amp;IF(B24=Data!#REF!,Data!#REF!,(IF(B24=Data!#REF!,Data!#REF!,(IF(B24=Data!#REF!,Data!#REF!,(IF(B24=Data!#REF!,Data!#REF!,(IF(B24=Data!#REF!,Data!#REF!,Data!#REF!)))))))))</f>
        <v>#REF!</v>
      </c>
      <c r="U24" s="595"/>
      <c r="V24" s="594" t="e">
        <f>IF(B24=Data!B137,Data!J137,(IF(B24=Data!B139,Data!J139,(IF(B24=Data!B141,Data!J141,(IF(B24=Data!#REF!,Data!#REF!,(IF(B24=Data!B146,Data!J146,(IF(B24=Data!#REF!,Data!#REF!,(IF(B24=Data!#REF!,Data!#REF!,(IF(B24=Data!#REF!,Data!#REF!,Data!#REF!)))))))))))))))&amp;IF(B24=Data!B213,Data!J213,(IF(B24=Data!#REF!,Data!#REF!,(IF(B24=Data!#REF!,Data!#REF!,(IF(B24=Data!#REF!,Data!#REF!,(IF(B24=Data!#REF!,Data!#REF!,(IF(B24=Data!#REF!,Data!J953,(IF(B24=Data!#REF!,Data!#REF!,(IF(B24=Data!#REF!,Data!#REF!,Data!#REF!)))))))))))))))&amp;IF(B24=Data!#REF!,Data!#REF!,(IF(B24=Data!#REF!,Data!#REF!,(IF(B24=Data!#REF!,Data!#REF!,(IF(B24=Data!#REF!,Data!#REF!,(IF(B24=Data!#REF!,Data!#REF!,Data!#REF!)))))))))</f>
        <v>#REF!</v>
      </c>
      <c r="W24" s="596">
        <f>IF(E24="","",VLOOKUP(B24,Data!$B$5:$J$503,9,FALSE)*E24)</f>
        <v>1.1850000000000001</v>
      </c>
    </row>
    <row r="25" spans="1:23" s="597" customFormat="1" ht="19.25" customHeight="1">
      <c r="A25" s="598">
        <v>7</v>
      </c>
      <c r="B25" s="599" t="s">
        <v>724</v>
      </c>
      <c r="C25" s="583" t="str">
        <f>IF(E25="","",VLOOKUP(B25,Data!$B$5:$N$503,13,FALSE))</f>
        <v>Ymh</v>
      </c>
      <c r="D25" s="584" t="str">
        <f>IF(E25="","",VLOOKUP(B25,Data!$B$5:$L$503,2,FALSE))</f>
        <v>VAD6650</v>
      </c>
      <c r="E25" s="823">
        <v>7</v>
      </c>
      <c r="F25" s="826"/>
      <c r="G25" s="587">
        <f>IF(E25="","",VLOOKUP(B25,Data!$B$5:$L$503,11,FALSE))</f>
        <v>2449.66</v>
      </c>
      <c r="H25" s="588">
        <f t="shared" si="0"/>
        <v>17147.62</v>
      </c>
      <c r="I25" s="589" t="str">
        <f>IF(E25="","",VLOOKUP(B25,Data!$B$5:$D$503,3,FALSE))</f>
        <v>C/T</v>
      </c>
      <c r="J25" s="589" t="str">
        <f>IF(E25="","",VLOOKUP(B25,Data!$B$5:$M$503,12,FALSE))</f>
        <v>Indonesia</v>
      </c>
      <c r="K25" s="590">
        <v>5117382</v>
      </c>
      <c r="L25" s="587">
        <f>IF(E25="","",VLOOKUP(B25,Data!$B$5:$E$503,4,FALSE)*E25)</f>
        <v>1540</v>
      </c>
      <c r="M25" s="587">
        <f>IF(E25="","",VLOOKUP(B25,Data!$B$5:$F$503,5,FALSE)*E25)</f>
        <v>1393</v>
      </c>
      <c r="N25" s="591" t="e">
        <f>IF(B25=Data!B139,Data!G139,(IF(B25=Data!B141,Data!G141,(IF(B25=Data!B143,Data!G143,(IF(B25=Data!#REF!,Data!#REF!,(IF(B25=Data!B148,Data!G148,(IF(B25=Data!#REF!,Data!#REF!,(IF(B25=Data!#REF!,Data!#REF!,(IF(B25=Data!#REF!,Data!#REF!,Data!#REF!)))))))))))))))&amp;IF(B25=Data!B215,Data!G215,(IF(B25=Data!#REF!,Data!#REF!,(IF(B25=Data!#REF!,Data!#REF!,(IF(B25=Data!#REF!,Data!#REF!,(IF(B25=Data!#REF!,Data!#REF!,(IF(B25=Data!#REF!,Data!G955,(IF(B25=Data!#REF!,Data!#REF!,(IF(B25=Data!#REF!,Data!#REF!,Data!#REF!)))))))))))))))&amp;IF(B25=Data!#REF!,Data!#REF!,(IF(B25=Data!#REF!,Data!#REF!,(IF(B25=Data!#REF!,Data!#REF!,(IF(B25=Data!#REF!,Data!#REF!,(IF(B25=Data!#REF!,Data!#REF!,Data!#REF!)))))))))</f>
        <v>#REF!</v>
      </c>
      <c r="O25" s="592"/>
      <c r="P25" s="593"/>
      <c r="Q25" s="594" t="e">
        <f>IF(B25=Data!B139,Data!H139,(IF(B25=Data!B141,Data!H141,(IF(B25=Data!B143,Data!H143,(IF(B25=Data!#REF!,Data!#REF!,(IF(B25=Data!B148,Data!H148,(IF(B25=Data!#REF!,Data!#REF!,(IF(B25=Data!#REF!,Data!#REF!,(IF(B25=Data!#REF!,Data!#REF!,Data!#REF!)))))))))))))))&amp;IF(B25=Data!B215,Data!H215,(IF(B25=Data!#REF!,Data!#REF!,(IF(B25=Data!#REF!,Data!#REF!,(IF(B25=Data!#REF!,Data!#REF!,(IF(B25=Data!#REF!,Data!#REF!,(IF(B25=Data!#REF!,Data!H955,(IF(B25=Data!#REF!,Data!#REF!,(IF(B25=Data!#REF!,Data!#REF!,Data!#REF!)))))))))))))))&amp;IF(B25=Data!#REF!,Data!#REF!,(IF(B25=Data!#REF!,Data!#REF!,(IF(B25=Data!#REF!,Data!#REF!,(IF(B25=Data!#REF!,Data!#REF!,(IF(B25=Data!#REF!,Data!#REF!,Data!#REF!)))))))))</f>
        <v>#REF!</v>
      </c>
      <c r="R25" s="593"/>
      <c r="S25" s="593"/>
      <c r="T25" s="594" t="e">
        <f>IF(B25=Data!B139,Data!I139,(IF(B25=Data!B141,Data!I141,(IF(B25=Data!B143,Data!I143,(IF(B25=Data!#REF!,Data!#REF!,(IF(B25=Data!B148,Data!I148,(IF(B25=Data!#REF!,Data!#REF!,(IF(B25=Data!#REF!,Data!#REF!,(IF(B25=Data!#REF!,Data!#REF!,Data!#REF!)))))))))))))))&amp;IF(B25=Data!B215,Data!I215,(IF(B25=Data!#REF!,Data!#REF!,(IF(B25=Data!#REF!,Data!#REF!,(IF(B25=Data!#REF!,Data!#REF!,(IF(B25=Data!#REF!,Data!#REF!,(IF(B25=Data!#REF!,Data!I955,(IF(B25=Data!#REF!,Data!#REF!,(IF(B25=Data!#REF!,Data!#REF!,Data!#REF!)))))))))))))))&amp;IF(B25=Data!#REF!,Data!#REF!,(IF(B25=Data!#REF!,Data!#REF!,(IF(B25=Data!#REF!,Data!#REF!,(IF(B25=Data!#REF!,Data!#REF!,(IF(B25=Data!#REF!,Data!#REF!,Data!#REF!)))))))))</f>
        <v>#REF!</v>
      </c>
      <c r="U25" s="595"/>
      <c r="V25" s="594" t="e">
        <f>IF(B25=Data!B139,Data!J139,(IF(B25=Data!B141,Data!J141,(IF(B25=Data!B143,Data!J143,(IF(B25=Data!#REF!,Data!#REF!,(IF(B25=Data!B148,Data!J148,(IF(B25=Data!#REF!,Data!#REF!,(IF(B25=Data!#REF!,Data!#REF!,(IF(B25=Data!#REF!,Data!#REF!,Data!#REF!)))))))))))))))&amp;IF(B25=Data!B215,Data!J215,(IF(B25=Data!#REF!,Data!#REF!,(IF(B25=Data!#REF!,Data!#REF!,(IF(B25=Data!#REF!,Data!#REF!,(IF(B25=Data!#REF!,Data!#REF!,(IF(B25=Data!#REF!,Data!J955,(IF(B25=Data!#REF!,Data!#REF!,(IF(B25=Data!#REF!,Data!#REF!,Data!#REF!)))))))))))))))&amp;IF(B25=Data!#REF!,Data!#REF!,(IF(B25=Data!#REF!,Data!#REF!,(IF(B25=Data!#REF!,Data!#REF!,(IF(B25=Data!#REF!,Data!#REF!,(IF(B25=Data!#REF!,Data!#REF!,Data!#REF!)))))))))</f>
        <v>#REF!</v>
      </c>
      <c r="W25" s="596">
        <f>IF(E25="","",VLOOKUP(B25,Data!$B$5:$J$503,9,FALSE)*E25)</f>
        <v>8.2949999999999999</v>
      </c>
    </row>
    <row r="26" spans="1:23" s="597" customFormat="1" ht="19.25" customHeight="1">
      <c r="A26" s="598">
        <v>8</v>
      </c>
      <c r="B26" s="599" t="s">
        <v>728</v>
      </c>
      <c r="C26" s="583" t="str">
        <f>IF(E26="","",VLOOKUP(B26,Data!$B$5:$N$503,13,FALSE))</f>
        <v>Ymh</v>
      </c>
      <c r="D26" s="584" t="str">
        <f>IF(E26="","",VLOOKUP(B26,Data!$B$5:$L$503,2,FALSE))</f>
        <v>VAD6660</v>
      </c>
      <c r="E26" s="823">
        <v>4</v>
      </c>
      <c r="F26" s="586"/>
      <c r="G26" s="587">
        <f>IF(E26="","",VLOOKUP(B26,Data!$B$5:$L$503,11,FALSE))</f>
        <v>2832.84</v>
      </c>
      <c r="H26" s="588">
        <f t="shared" si="0"/>
        <v>11331.36</v>
      </c>
      <c r="I26" s="589" t="str">
        <f>IF(E26="","",VLOOKUP(B26,Data!$B$5:$D$503,3,FALSE))</f>
        <v>C/T</v>
      </c>
      <c r="J26" s="589" t="str">
        <f>IF(E26="","",VLOOKUP(B26,Data!$B$5:$M$503,12,FALSE))</f>
        <v>Indonesia</v>
      </c>
      <c r="K26" s="590">
        <v>5117382</v>
      </c>
      <c r="L26" s="587">
        <f>IF(E26="","",VLOOKUP(B26,Data!$B$5:$E$503,4,FALSE)*E26)</f>
        <v>1068</v>
      </c>
      <c r="M26" s="587">
        <f>IF(E26="","",VLOOKUP(B26,Data!$B$5:$F$503,5,FALSE)*E26)</f>
        <v>968</v>
      </c>
      <c r="N26" s="591" t="e">
        <f>IF(B26=Data!B140,Data!G140,(IF(B26=Data!B142,Data!G142,(IF(B26=Data!B144,Data!G144,(IF(B26=Data!#REF!,Data!#REF!,(IF(B26=Data!B149,Data!G149,(IF(B26=Data!#REF!,Data!#REF!,(IF(B26=Data!#REF!,Data!#REF!,(IF(B26=Data!#REF!,Data!#REF!,Data!#REF!)))))))))))))))&amp;IF(B26=Data!B216,Data!G216,(IF(B26=Data!#REF!,Data!#REF!,(IF(B26=Data!#REF!,Data!#REF!,(IF(B26=Data!#REF!,Data!#REF!,(IF(B26=Data!#REF!,Data!#REF!,(IF(B26=Data!#REF!,Data!G956,(IF(B26=Data!#REF!,Data!#REF!,(IF(B26=Data!#REF!,Data!#REF!,Data!#REF!)))))))))))))))&amp;IF(B26=Data!#REF!,Data!#REF!,(IF(B26=Data!#REF!,Data!#REF!,(IF(B26=Data!#REF!,Data!#REF!,(IF(B26=Data!#REF!,Data!#REF!,(IF(B26=Data!#REF!,Data!#REF!,Data!#REF!)))))))))</f>
        <v>#REF!</v>
      </c>
      <c r="O26" s="592"/>
      <c r="P26" s="593"/>
      <c r="Q26" s="594" t="e">
        <f>IF(B26=Data!B140,Data!H140,(IF(B26=Data!B142,Data!H142,(IF(B26=Data!B144,Data!H144,(IF(B26=Data!#REF!,Data!#REF!,(IF(B26=Data!B149,Data!H149,(IF(B26=Data!#REF!,Data!#REF!,(IF(B26=Data!#REF!,Data!#REF!,(IF(B26=Data!#REF!,Data!#REF!,Data!#REF!)))))))))))))))&amp;IF(B26=Data!B216,Data!H216,(IF(B26=Data!#REF!,Data!#REF!,(IF(B26=Data!#REF!,Data!#REF!,(IF(B26=Data!#REF!,Data!#REF!,(IF(B26=Data!#REF!,Data!#REF!,(IF(B26=Data!#REF!,Data!H956,(IF(B26=Data!#REF!,Data!#REF!,(IF(B26=Data!#REF!,Data!#REF!,Data!#REF!)))))))))))))))&amp;IF(B26=Data!#REF!,Data!#REF!,(IF(B26=Data!#REF!,Data!#REF!,(IF(B26=Data!#REF!,Data!#REF!,(IF(B26=Data!#REF!,Data!#REF!,(IF(B26=Data!#REF!,Data!#REF!,Data!#REF!)))))))))</f>
        <v>#REF!</v>
      </c>
      <c r="R26" s="593"/>
      <c r="S26" s="593"/>
      <c r="T26" s="594" t="e">
        <f>IF(B26=Data!B140,Data!I140,(IF(B26=Data!B142,Data!I142,(IF(B26=Data!B144,Data!I144,(IF(B26=Data!#REF!,Data!#REF!,(IF(B26=Data!B149,Data!I149,(IF(B26=Data!#REF!,Data!#REF!,(IF(B26=Data!#REF!,Data!#REF!,(IF(B26=Data!#REF!,Data!#REF!,Data!#REF!)))))))))))))))&amp;IF(B26=Data!B216,Data!I216,(IF(B26=Data!#REF!,Data!#REF!,(IF(B26=Data!#REF!,Data!#REF!,(IF(B26=Data!#REF!,Data!#REF!,(IF(B26=Data!#REF!,Data!#REF!,(IF(B26=Data!#REF!,Data!I956,(IF(B26=Data!#REF!,Data!#REF!,(IF(B26=Data!#REF!,Data!#REF!,Data!#REF!)))))))))))))))&amp;IF(B26=Data!#REF!,Data!#REF!,(IF(B26=Data!#REF!,Data!#REF!,(IF(B26=Data!#REF!,Data!#REF!,(IF(B26=Data!#REF!,Data!#REF!,(IF(B26=Data!#REF!,Data!#REF!,Data!#REF!)))))))))</f>
        <v>#REF!</v>
      </c>
      <c r="U26" s="595"/>
      <c r="V26" s="594" t="e">
        <f>IF(B26=Data!B140,Data!J140,(IF(B26=Data!B142,Data!J142,(IF(B26=Data!B144,Data!J144,(IF(B26=Data!#REF!,Data!#REF!,(IF(B26=Data!B149,Data!J149,(IF(B26=Data!#REF!,Data!#REF!,(IF(B26=Data!#REF!,Data!#REF!,(IF(B26=Data!#REF!,Data!#REF!,Data!#REF!)))))))))))))))&amp;IF(B26=Data!B216,Data!J216,(IF(B26=Data!#REF!,Data!#REF!,(IF(B26=Data!#REF!,Data!#REF!,(IF(B26=Data!#REF!,Data!#REF!,(IF(B26=Data!#REF!,Data!#REF!,(IF(B26=Data!#REF!,Data!J956,(IF(B26=Data!#REF!,Data!#REF!,(IF(B26=Data!#REF!,Data!#REF!,Data!#REF!)))))))))))))))&amp;IF(B26=Data!#REF!,Data!#REF!,(IF(B26=Data!#REF!,Data!#REF!,(IF(B26=Data!#REF!,Data!#REF!,(IF(B26=Data!#REF!,Data!#REF!,(IF(B26=Data!#REF!,Data!#REF!,Data!#REF!)))))))))</f>
        <v>#REF!</v>
      </c>
      <c r="W26" s="596">
        <f>IF(E26="","",VLOOKUP(B26,Data!$B$5:$J$503,9,FALSE)*E26)</f>
        <v>5.952</v>
      </c>
    </row>
    <row r="27" spans="1:23" s="597" customFormat="1" ht="19.25" customHeight="1">
      <c r="A27" s="598">
        <v>9</v>
      </c>
      <c r="B27" s="599" t="s">
        <v>717</v>
      </c>
      <c r="C27" s="583" t="str">
        <f>IF(E27="","",VLOOKUP(B27,Data!$B$5:$N$503,13,FALSE))</f>
        <v>Ymh</v>
      </c>
      <c r="D27" s="584" t="str">
        <f>IF(E27="","",VLOOKUP(B27,Data!$B$5:$L$503,2,FALSE))</f>
        <v>VAC9500</v>
      </c>
      <c r="E27" s="823">
        <v>14</v>
      </c>
      <c r="F27" s="586"/>
      <c r="G27" s="587">
        <f>IF(E27="","",VLOOKUP(B27,Data!$B$5:$L$503,11,FALSE))</f>
        <v>2627.86</v>
      </c>
      <c r="H27" s="588">
        <f t="shared" si="0"/>
        <v>36790.04</v>
      </c>
      <c r="I27" s="589" t="str">
        <f>IF(E27="","",VLOOKUP(B27,Data!$B$5:$D$503,3,FALSE))</f>
        <v>C/T</v>
      </c>
      <c r="J27" s="589" t="str">
        <f>IF(E27="","",VLOOKUP(B27,Data!$B$5:$M$503,12,FALSE))</f>
        <v>Indonesia</v>
      </c>
      <c r="K27" s="590">
        <v>5117382</v>
      </c>
      <c r="L27" s="587">
        <f>IF(E27="","",VLOOKUP(B27,Data!$B$5:$E$503,4,FALSE)*E27)</f>
        <v>3738</v>
      </c>
      <c r="M27" s="587">
        <f>IF(E27="","",VLOOKUP(B27,Data!$B$5:$F$503,5,FALSE)*E27)</f>
        <v>3458</v>
      </c>
      <c r="N27" s="591" t="e">
        <f>IF(B27=Data!B141,Data!G141,(IF(B27=Data!B143,Data!G143,(IF(B27=Data!B145,Data!G145,(IF(B27=Data!#REF!,Data!#REF!,(IF(B27=Data!B150,Data!G150,(IF(B27=Data!#REF!,Data!#REF!,(IF(B27=Data!#REF!,Data!#REF!,(IF(B27=Data!#REF!,Data!#REF!,Data!#REF!)))))))))))))))&amp;IF(B27=Data!B217,Data!G217,(IF(B27=Data!#REF!,Data!#REF!,(IF(B27=Data!#REF!,Data!#REF!,(IF(B27=Data!#REF!,Data!#REF!,(IF(B27=Data!#REF!,Data!#REF!,(IF(B27=Data!#REF!,Data!G957,(IF(B27=Data!#REF!,Data!#REF!,(IF(B27=Data!#REF!,Data!#REF!,Data!#REF!)))))))))))))))&amp;IF(B27=Data!#REF!,Data!#REF!,(IF(B27=Data!#REF!,Data!#REF!,(IF(B27=Data!#REF!,Data!#REF!,(IF(B27=Data!#REF!,Data!#REF!,(IF(B27=Data!#REF!,Data!#REF!,Data!#REF!)))))))))</f>
        <v>#REF!</v>
      </c>
      <c r="O27" s="592"/>
      <c r="P27" s="593"/>
      <c r="Q27" s="594" t="e">
        <f>IF(B27=Data!B141,Data!H141,(IF(B27=Data!B143,Data!H143,(IF(B27=Data!B145,Data!H145,(IF(B27=Data!#REF!,Data!#REF!,(IF(B27=Data!B150,Data!H150,(IF(B27=Data!#REF!,Data!#REF!,(IF(B27=Data!#REF!,Data!#REF!,(IF(B27=Data!#REF!,Data!#REF!,Data!#REF!)))))))))))))))&amp;IF(B27=Data!B217,Data!H217,(IF(B27=Data!#REF!,Data!#REF!,(IF(B27=Data!#REF!,Data!#REF!,(IF(B27=Data!#REF!,Data!#REF!,(IF(B27=Data!#REF!,Data!#REF!,(IF(B27=Data!#REF!,Data!H957,(IF(B27=Data!#REF!,Data!#REF!,(IF(B27=Data!#REF!,Data!#REF!,Data!#REF!)))))))))))))))&amp;IF(B27=Data!#REF!,Data!#REF!,(IF(B27=Data!#REF!,Data!#REF!,(IF(B27=Data!#REF!,Data!#REF!,(IF(B27=Data!#REF!,Data!#REF!,(IF(B27=Data!#REF!,Data!#REF!,Data!#REF!)))))))))</f>
        <v>#REF!</v>
      </c>
      <c r="R27" s="593"/>
      <c r="S27" s="593"/>
      <c r="T27" s="594" t="e">
        <f>IF(B27=Data!B141,Data!I141,(IF(B27=Data!B143,Data!I143,(IF(B27=Data!B145,Data!I145,(IF(B27=Data!#REF!,Data!#REF!,(IF(B27=Data!B150,Data!I150,(IF(B27=Data!#REF!,Data!#REF!,(IF(B27=Data!#REF!,Data!#REF!,(IF(B27=Data!#REF!,Data!#REF!,Data!#REF!)))))))))))))))&amp;IF(B27=Data!B217,Data!I217,(IF(B27=Data!#REF!,Data!#REF!,(IF(B27=Data!#REF!,Data!#REF!,(IF(B27=Data!#REF!,Data!#REF!,(IF(B27=Data!#REF!,Data!#REF!,(IF(B27=Data!#REF!,Data!I957,(IF(B27=Data!#REF!,Data!#REF!,(IF(B27=Data!#REF!,Data!#REF!,Data!#REF!)))))))))))))))&amp;IF(B27=Data!#REF!,Data!#REF!,(IF(B27=Data!#REF!,Data!#REF!,(IF(B27=Data!#REF!,Data!#REF!,(IF(B27=Data!#REF!,Data!#REF!,(IF(B27=Data!#REF!,Data!#REF!,Data!#REF!)))))))))</f>
        <v>#REF!</v>
      </c>
      <c r="U27" s="595"/>
      <c r="V27" s="594" t="e">
        <f>IF(B27=Data!B141,Data!J141,(IF(B27=Data!B143,Data!J143,(IF(B27=Data!B145,Data!J145,(IF(B27=Data!#REF!,Data!#REF!,(IF(B27=Data!B150,Data!J150,(IF(B27=Data!#REF!,Data!#REF!,(IF(B27=Data!#REF!,Data!#REF!,(IF(B27=Data!#REF!,Data!#REF!,Data!#REF!)))))))))))))))&amp;IF(B27=Data!B217,Data!J217,(IF(B27=Data!#REF!,Data!#REF!,(IF(B27=Data!#REF!,Data!#REF!,(IF(B27=Data!#REF!,Data!#REF!,(IF(B27=Data!#REF!,Data!#REF!,(IF(B27=Data!#REF!,Data!J957,(IF(B27=Data!#REF!,Data!#REF!,(IF(B27=Data!#REF!,Data!#REF!,Data!#REF!)))))))))))))))&amp;IF(B27=Data!#REF!,Data!#REF!,(IF(B27=Data!#REF!,Data!#REF!,(IF(B27=Data!#REF!,Data!#REF!,(IF(B27=Data!#REF!,Data!#REF!,(IF(B27=Data!#REF!,Data!#REF!,Data!#REF!)))))))))</f>
        <v>#REF!</v>
      </c>
      <c r="W27" s="596">
        <f>IF(E27="","",VLOOKUP(B27,Data!$B$5:$J$503,9,FALSE)*E27)</f>
        <v>20.832000000000001</v>
      </c>
    </row>
    <row r="28" spans="1:23" s="597" customFormat="1" ht="19.25" customHeight="1">
      <c r="A28" s="598">
        <v>10</v>
      </c>
      <c r="B28" s="599" t="s">
        <v>813</v>
      </c>
      <c r="C28" s="583" t="str">
        <f>IF(E28="","",VLOOKUP(B28,Data!$B$5:$N$503,13,FALSE))</f>
        <v>Ymh</v>
      </c>
      <c r="D28" s="584" t="str">
        <f>IF(E28="","",VLOOKUP(B28,Data!$B$5:$L$503,2,FALSE))</f>
        <v>VAK6570</v>
      </c>
      <c r="E28" s="823">
        <v>2</v>
      </c>
      <c r="F28" s="586"/>
      <c r="G28" s="587">
        <f>IF(E28="","",VLOOKUP(B28,Data!$B$5:$L$503,11,FALSE))</f>
        <v>2669.61</v>
      </c>
      <c r="H28" s="588">
        <f t="shared" si="0"/>
        <v>5339.22</v>
      </c>
      <c r="I28" s="589" t="str">
        <f>IF(E28="","",VLOOKUP(B28,Data!$B$5:$D$503,3,FALSE))</f>
        <v>C/T</v>
      </c>
      <c r="J28" s="589" t="str">
        <f>IF(E28="","",VLOOKUP(B28,Data!$B$5:$M$503,12,FALSE))</f>
        <v>Indonesia</v>
      </c>
      <c r="K28" s="590">
        <v>5117382</v>
      </c>
      <c r="L28" s="587">
        <f>IF(E28="","",VLOOKUP(B28,Data!$B$5:$E$503,4,FALSE)*E28)</f>
        <v>534</v>
      </c>
      <c r="M28" s="587">
        <f>IF(E28="","",VLOOKUP(B28,Data!$B$5:$F$503,5,FALSE)*E28)</f>
        <v>494</v>
      </c>
      <c r="N28" s="591" t="e">
        <f>IF(B28=Data!B142,Data!G142,(IF(B28=Data!B144,Data!G144,(IF(B28=Data!B146,Data!G146,(IF(B28=Data!#REF!,Data!#REF!,(IF(B28=Data!B151,Data!G151,(IF(B28=Data!#REF!,Data!#REF!,(IF(B28=Data!#REF!,Data!#REF!,(IF(B28=Data!#REF!,Data!#REF!,Data!#REF!)))))))))))))))&amp;IF(B28=Data!B218,Data!G218,(IF(B28=Data!#REF!,Data!#REF!,(IF(B28=Data!#REF!,Data!#REF!,(IF(B28=Data!#REF!,Data!#REF!,(IF(B28=Data!#REF!,Data!#REF!,(IF(B28=Data!#REF!,Data!G958,(IF(B28=Data!#REF!,Data!#REF!,(IF(B28=Data!#REF!,Data!#REF!,Data!#REF!)))))))))))))))&amp;IF(B28=Data!#REF!,Data!#REF!,(IF(B28=Data!#REF!,Data!#REF!,(IF(B28=Data!#REF!,Data!#REF!,(IF(B28=Data!#REF!,Data!#REF!,(IF(B28=Data!#REF!,Data!#REF!,Data!#REF!)))))))))</f>
        <v>#REF!</v>
      </c>
      <c r="O28" s="592"/>
      <c r="P28" s="593"/>
      <c r="Q28" s="594" t="e">
        <f>IF(B28=Data!B142,Data!H142,(IF(B28=Data!B144,Data!H144,(IF(B28=Data!B146,Data!H146,(IF(B28=Data!#REF!,Data!#REF!,(IF(B28=Data!B151,Data!H151,(IF(B28=Data!#REF!,Data!#REF!,(IF(B28=Data!#REF!,Data!#REF!,(IF(B28=Data!#REF!,Data!#REF!,Data!#REF!)))))))))))))))&amp;IF(B28=Data!B218,Data!H218,(IF(B28=Data!#REF!,Data!#REF!,(IF(B28=Data!#REF!,Data!#REF!,(IF(B28=Data!#REF!,Data!#REF!,(IF(B28=Data!#REF!,Data!#REF!,(IF(B28=Data!#REF!,Data!H958,(IF(B28=Data!#REF!,Data!#REF!,(IF(B28=Data!#REF!,Data!#REF!,Data!#REF!)))))))))))))))&amp;IF(B28=Data!#REF!,Data!#REF!,(IF(B28=Data!#REF!,Data!#REF!,(IF(B28=Data!#REF!,Data!#REF!,(IF(B28=Data!#REF!,Data!#REF!,(IF(B28=Data!#REF!,Data!#REF!,Data!#REF!)))))))))</f>
        <v>#REF!</v>
      </c>
      <c r="R28" s="593"/>
      <c r="S28" s="593"/>
      <c r="T28" s="594" t="e">
        <f>IF(B28=Data!B142,Data!I142,(IF(B28=Data!B144,Data!I144,(IF(B28=Data!B146,Data!I146,(IF(B28=Data!#REF!,Data!#REF!,(IF(B28=Data!B151,Data!I151,(IF(B28=Data!#REF!,Data!#REF!,(IF(B28=Data!#REF!,Data!#REF!,(IF(B28=Data!#REF!,Data!#REF!,Data!#REF!)))))))))))))))&amp;IF(B28=Data!B218,Data!I218,(IF(B28=Data!#REF!,Data!#REF!,(IF(B28=Data!#REF!,Data!#REF!,(IF(B28=Data!#REF!,Data!#REF!,(IF(B28=Data!#REF!,Data!#REF!,(IF(B28=Data!#REF!,Data!I958,(IF(B28=Data!#REF!,Data!#REF!,(IF(B28=Data!#REF!,Data!#REF!,Data!#REF!)))))))))))))))&amp;IF(B28=Data!#REF!,Data!#REF!,(IF(B28=Data!#REF!,Data!#REF!,(IF(B28=Data!#REF!,Data!#REF!,(IF(B28=Data!#REF!,Data!#REF!,(IF(B28=Data!#REF!,Data!#REF!,Data!#REF!)))))))))</f>
        <v>#REF!</v>
      </c>
      <c r="U28" s="595"/>
      <c r="V28" s="594" t="e">
        <f>IF(B28=Data!B142,Data!J142,(IF(B28=Data!B144,Data!J144,(IF(B28=Data!B146,Data!J146,(IF(B28=Data!#REF!,Data!#REF!,(IF(B28=Data!B151,Data!J151,(IF(B28=Data!#REF!,Data!#REF!,(IF(B28=Data!#REF!,Data!#REF!,(IF(B28=Data!#REF!,Data!#REF!,Data!#REF!)))))))))))))))&amp;IF(B28=Data!B218,Data!J218,(IF(B28=Data!#REF!,Data!#REF!,(IF(B28=Data!#REF!,Data!#REF!,(IF(B28=Data!#REF!,Data!#REF!,(IF(B28=Data!#REF!,Data!#REF!,(IF(B28=Data!#REF!,Data!J958,(IF(B28=Data!#REF!,Data!#REF!,(IF(B28=Data!#REF!,Data!#REF!,Data!#REF!)))))))))))))))&amp;IF(B28=Data!#REF!,Data!#REF!,(IF(B28=Data!#REF!,Data!#REF!,(IF(B28=Data!#REF!,Data!#REF!,(IF(B28=Data!#REF!,Data!#REF!,(IF(B28=Data!#REF!,Data!#REF!,Data!#REF!)))))))))</f>
        <v>#REF!</v>
      </c>
      <c r="W28" s="596">
        <f>IF(E28="","",VLOOKUP(B28,Data!$B$5:$J$503,9,FALSE)*E28)</f>
        <v>2.976</v>
      </c>
    </row>
    <row r="29" spans="1:23" s="597" customFormat="1" ht="19.25" customHeight="1">
      <c r="A29" s="598">
        <v>11</v>
      </c>
      <c r="B29" s="599" t="s">
        <v>281</v>
      </c>
      <c r="C29" s="583" t="str">
        <f>IF(E29="","",VLOOKUP(B29,Data!$B$5:$N$503,13,FALSE))</f>
        <v>Ymh</v>
      </c>
      <c r="D29" s="584" t="str">
        <f>IF(E29="","",VLOOKUP(B29,Data!$B$5:$L$503,2,FALSE))</f>
        <v>WT58070</v>
      </c>
      <c r="E29" s="823">
        <v>1</v>
      </c>
      <c r="F29" s="586"/>
      <c r="G29" s="587">
        <f>IF(E29="","",VLOOKUP(B29,Data!$B$5:$L$503,11,FALSE))</f>
        <v>2555.37</v>
      </c>
      <c r="H29" s="588">
        <f t="shared" si="0"/>
        <v>2555.37</v>
      </c>
      <c r="I29" s="589" t="str">
        <f>IF(E29="","",VLOOKUP(B29,Data!$B$5:$D$503,3,FALSE))</f>
        <v>C/T</v>
      </c>
      <c r="J29" s="589" t="str">
        <f>IF(E29="","",VLOOKUP(B29,Data!$B$5:$M$503,12,FALSE))</f>
        <v>Indonesia</v>
      </c>
      <c r="K29" s="590">
        <v>5117382</v>
      </c>
      <c r="L29" s="587">
        <f>IF(E29="","",VLOOKUP(B29,Data!$B$5:$E$503,4,FALSE)*E29)</f>
        <v>254</v>
      </c>
      <c r="M29" s="587">
        <f>IF(E29="","",VLOOKUP(B29,Data!$B$5:$F$503,5,FALSE)*E29)</f>
        <v>229</v>
      </c>
      <c r="N29" s="591" t="e">
        <f>IF(B29=Data!B144,Data!G144,(IF(B29=Data!B146,Data!G146,(IF(B29=Data!B148,Data!G148,(IF(B29=Data!#REF!,Data!#REF!,(IF(B29=Data!B153,Data!G153,(IF(B29=Data!#REF!,Data!#REF!,(IF(B29=Data!#REF!,Data!#REF!,(IF(B29=Data!#REF!,Data!#REF!,Data!#REF!)))))))))))))))&amp;IF(B29=Data!B220,Data!G220,(IF(B29=Data!#REF!,Data!#REF!,(IF(B29=Data!#REF!,Data!#REF!,(IF(B29=Data!#REF!,Data!#REF!,(IF(B29=Data!#REF!,Data!#REF!,(IF(B29=Data!#REF!,Data!G960,(IF(B29=Data!#REF!,Data!#REF!,(IF(B29=Data!#REF!,Data!#REF!,Data!#REF!)))))))))))))))&amp;IF(B29=Data!#REF!,Data!#REF!,(IF(B29=Data!#REF!,Data!#REF!,(IF(B29=Data!#REF!,Data!#REF!,(IF(B29=Data!#REF!,Data!#REF!,(IF(B29=Data!#REF!,Data!#REF!,Data!#REF!)))))))))</f>
        <v>#REF!</v>
      </c>
      <c r="O29" s="592"/>
      <c r="P29" s="593"/>
      <c r="Q29" s="594" t="e">
        <f>IF(B29=Data!B144,Data!H144,(IF(B29=Data!B146,Data!H146,(IF(B29=Data!B148,Data!H148,(IF(B29=Data!#REF!,Data!#REF!,(IF(B29=Data!B153,Data!H153,(IF(B29=Data!#REF!,Data!#REF!,(IF(B29=Data!#REF!,Data!#REF!,(IF(B29=Data!#REF!,Data!#REF!,Data!#REF!)))))))))))))))&amp;IF(B29=Data!B220,Data!H220,(IF(B29=Data!#REF!,Data!#REF!,(IF(B29=Data!#REF!,Data!#REF!,(IF(B29=Data!#REF!,Data!#REF!,(IF(B29=Data!#REF!,Data!#REF!,(IF(B29=Data!#REF!,Data!H960,(IF(B29=Data!#REF!,Data!#REF!,(IF(B29=Data!#REF!,Data!#REF!,Data!#REF!)))))))))))))))&amp;IF(B29=Data!#REF!,Data!#REF!,(IF(B29=Data!#REF!,Data!#REF!,(IF(B29=Data!#REF!,Data!#REF!,(IF(B29=Data!#REF!,Data!#REF!,(IF(B29=Data!#REF!,Data!#REF!,Data!#REF!)))))))))</f>
        <v>#REF!</v>
      </c>
      <c r="R29" s="593"/>
      <c r="S29" s="593"/>
      <c r="T29" s="594" t="e">
        <f>IF(B29=Data!B144,Data!I144,(IF(B29=Data!B146,Data!I146,(IF(B29=Data!B148,Data!I148,(IF(B29=Data!#REF!,Data!#REF!,(IF(B29=Data!B153,Data!I153,(IF(B29=Data!#REF!,Data!#REF!,(IF(B29=Data!#REF!,Data!#REF!,(IF(B29=Data!#REF!,Data!#REF!,Data!#REF!)))))))))))))))&amp;IF(B29=Data!B220,Data!I220,(IF(B29=Data!#REF!,Data!#REF!,(IF(B29=Data!#REF!,Data!#REF!,(IF(B29=Data!#REF!,Data!#REF!,(IF(B29=Data!#REF!,Data!#REF!,(IF(B29=Data!#REF!,Data!I960,(IF(B29=Data!#REF!,Data!#REF!,(IF(B29=Data!#REF!,Data!#REF!,Data!#REF!)))))))))))))))&amp;IF(B29=Data!#REF!,Data!#REF!,(IF(B29=Data!#REF!,Data!#REF!,(IF(B29=Data!#REF!,Data!#REF!,(IF(B29=Data!#REF!,Data!#REF!,(IF(B29=Data!#REF!,Data!#REF!,Data!#REF!)))))))))</f>
        <v>#REF!</v>
      </c>
      <c r="U29" s="595"/>
      <c r="V29" s="594" t="e">
        <f>IF(B29=Data!B144,Data!J144,(IF(B29=Data!B146,Data!J146,(IF(B29=Data!B148,Data!J148,(IF(B29=Data!#REF!,Data!#REF!,(IF(B29=Data!B153,Data!J153,(IF(B29=Data!#REF!,Data!#REF!,(IF(B29=Data!#REF!,Data!#REF!,(IF(B29=Data!#REF!,Data!#REF!,Data!#REF!)))))))))))))))&amp;IF(B29=Data!B220,Data!J220,(IF(B29=Data!#REF!,Data!#REF!,(IF(B29=Data!#REF!,Data!#REF!,(IF(B29=Data!#REF!,Data!#REF!,(IF(B29=Data!#REF!,Data!#REF!,(IF(B29=Data!#REF!,Data!J960,(IF(B29=Data!#REF!,Data!#REF!,(IF(B29=Data!#REF!,Data!#REF!,Data!#REF!)))))))))))))))&amp;IF(B29=Data!#REF!,Data!#REF!,(IF(B29=Data!#REF!,Data!#REF!,(IF(B29=Data!#REF!,Data!#REF!,(IF(B29=Data!#REF!,Data!#REF!,(IF(B29=Data!#REF!,Data!#REF!,Data!#REF!)))))))))</f>
        <v>#REF!</v>
      </c>
      <c r="W29" s="596">
        <f>IF(E29="","",VLOOKUP(B29,Data!$B$5:$J$503,9,FALSE)*E29)</f>
        <v>1.484</v>
      </c>
    </row>
    <row r="30" spans="1:23" s="597" customFormat="1" ht="19.25" customHeight="1">
      <c r="A30" s="598">
        <v>12</v>
      </c>
      <c r="B30" s="599" t="s">
        <v>734</v>
      </c>
      <c r="C30" s="583" t="str">
        <f>IF(E30="","",VLOOKUP(B30,Data!$B$5:$N$503,13,FALSE))</f>
        <v>Ymh</v>
      </c>
      <c r="D30" s="584" t="str">
        <f>IF(E30="","",VLOOKUP(B30,Data!$B$5:$L$503,2,FALSE))</f>
        <v>VAC9520</v>
      </c>
      <c r="E30" s="823">
        <v>11</v>
      </c>
      <c r="F30" s="586"/>
      <c r="G30" s="587">
        <f>IF(E30="","",VLOOKUP(B30,Data!$B$5:$L$503,11,FALSE))</f>
        <v>2921.12</v>
      </c>
      <c r="H30" s="588">
        <f t="shared" si="0"/>
        <v>32132.32</v>
      </c>
      <c r="I30" s="589" t="str">
        <f>IF(E30="","",VLOOKUP(B30,Data!$B$5:$D$503,3,FALSE))</f>
        <v>C/T</v>
      </c>
      <c r="J30" s="589" t="str">
        <f>IF(E30="","",VLOOKUP(B30,Data!$B$5:$M$503,12,FALSE))</f>
        <v>Indonesia</v>
      </c>
      <c r="K30" s="590">
        <v>5117382</v>
      </c>
      <c r="L30" s="587">
        <f>IF(E30="","",VLOOKUP(B30,Data!$B$5:$E$503,4,FALSE)*E30)</f>
        <v>2794</v>
      </c>
      <c r="M30" s="587">
        <f>IF(E30="","",VLOOKUP(B30,Data!$B$5:$F$503,5,FALSE)*E30)</f>
        <v>2519</v>
      </c>
      <c r="N30" s="591" t="e">
        <f>IF(B30=Data!B145,Data!G145,(IF(B30=Data!B147,Data!G147,(IF(B30=Data!B149,Data!G149,(IF(B30=Data!#REF!,Data!#REF!,(IF(B30=Data!B154,Data!G154,(IF(B30=Data!#REF!,Data!#REF!,(IF(B30=Data!#REF!,Data!#REF!,(IF(B30=Data!#REF!,Data!#REF!,Data!#REF!)))))))))))))))&amp;IF(B30=Data!B221,Data!G221,(IF(B30=Data!#REF!,Data!#REF!,(IF(B30=Data!#REF!,Data!#REF!,(IF(B30=Data!#REF!,Data!#REF!,(IF(B30=Data!#REF!,Data!#REF!,(IF(B30=Data!#REF!,Data!G961,(IF(B30=Data!#REF!,Data!#REF!,(IF(B30=Data!#REF!,Data!#REF!,Data!#REF!)))))))))))))))&amp;IF(B30=Data!#REF!,Data!#REF!,(IF(B30=Data!#REF!,Data!#REF!,(IF(B30=Data!#REF!,Data!#REF!,(IF(B30=Data!#REF!,Data!#REF!,(IF(B30=Data!#REF!,Data!#REF!,Data!#REF!)))))))))</f>
        <v>#REF!</v>
      </c>
      <c r="O30" s="592"/>
      <c r="P30" s="593"/>
      <c r="Q30" s="594" t="e">
        <f>IF(B30=Data!B145,Data!H145,(IF(B30=Data!B147,Data!H147,(IF(B30=Data!B149,Data!H149,(IF(B30=Data!#REF!,Data!#REF!,(IF(B30=Data!B154,Data!H154,(IF(B30=Data!#REF!,Data!#REF!,(IF(B30=Data!#REF!,Data!#REF!,(IF(B30=Data!#REF!,Data!#REF!,Data!#REF!)))))))))))))))&amp;IF(B30=Data!B221,Data!H221,(IF(B30=Data!#REF!,Data!#REF!,(IF(B30=Data!#REF!,Data!#REF!,(IF(B30=Data!#REF!,Data!#REF!,(IF(B30=Data!#REF!,Data!#REF!,(IF(B30=Data!#REF!,Data!H961,(IF(B30=Data!#REF!,Data!#REF!,(IF(B30=Data!#REF!,Data!#REF!,Data!#REF!)))))))))))))))&amp;IF(B30=Data!#REF!,Data!#REF!,(IF(B30=Data!#REF!,Data!#REF!,(IF(B30=Data!#REF!,Data!#REF!,(IF(B30=Data!#REF!,Data!#REF!,(IF(B30=Data!#REF!,Data!#REF!,Data!#REF!)))))))))</f>
        <v>#REF!</v>
      </c>
      <c r="R30" s="593"/>
      <c r="S30" s="593"/>
      <c r="T30" s="594" t="e">
        <f>IF(B30=Data!B145,Data!I145,(IF(B30=Data!B147,Data!I147,(IF(B30=Data!B149,Data!I149,(IF(B30=Data!#REF!,Data!#REF!,(IF(B30=Data!B154,Data!I154,(IF(B30=Data!#REF!,Data!#REF!,(IF(B30=Data!#REF!,Data!#REF!,(IF(B30=Data!#REF!,Data!#REF!,Data!#REF!)))))))))))))))&amp;IF(B30=Data!B221,Data!I221,(IF(B30=Data!#REF!,Data!#REF!,(IF(B30=Data!#REF!,Data!#REF!,(IF(B30=Data!#REF!,Data!#REF!,(IF(B30=Data!#REF!,Data!#REF!,(IF(B30=Data!#REF!,Data!I961,(IF(B30=Data!#REF!,Data!#REF!,(IF(B30=Data!#REF!,Data!#REF!,Data!#REF!)))))))))))))))&amp;IF(B30=Data!#REF!,Data!#REF!,(IF(B30=Data!#REF!,Data!#REF!,(IF(B30=Data!#REF!,Data!#REF!,(IF(B30=Data!#REF!,Data!#REF!,(IF(B30=Data!#REF!,Data!#REF!,Data!#REF!)))))))))</f>
        <v>#REF!</v>
      </c>
      <c r="U30" s="595"/>
      <c r="V30" s="594" t="e">
        <f>IF(B30=Data!B145,Data!J145,(IF(B30=Data!B147,Data!J147,(IF(B30=Data!B149,Data!J149,(IF(B30=Data!#REF!,Data!#REF!,(IF(B30=Data!B154,Data!J154,(IF(B30=Data!#REF!,Data!#REF!,(IF(B30=Data!#REF!,Data!#REF!,(IF(B30=Data!#REF!,Data!#REF!,Data!#REF!)))))))))))))))&amp;IF(B30=Data!B221,Data!J221,(IF(B30=Data!#REF!,Data!#REF!,(IF(B30=Data!#REF!,Data!#REF!,(IF(B30=Data!#REF!,Data!#REF!,(IF(B30=Data!#REF!,Data!#REF!,(IF(B30=Data!#REF!,Data!J961,(IF(B30=Data!#REF!,Data!#REF!,(IF(B30=Data!#REF!,Data!#REF!,Data!#REF!)))))))))))))))&amp;IF(B30=Data!#REF!,Data!#REF!,(IF(B30=Data!#REF!,Data!#REF!,(IF(B30=Data!#REF!,Data!#REF!,(IF(B30=Data!#REF!,Data!#REF!,(IF(B30=Data!#REF!,Data!#REF!,Data!#REF!)))))))))</f>
        <v>#REF!</v>
      </c>
      <c r="W30" s="596">
        <f>IF(E30="","",VLOOKUP(B30,Data!$B$5:$J$503,9,FALSE)*E30)</f>
        <v>16.323999999999998</v>
      </c>
    </row>
    <row r="31" spans="1:23" s="597" customFormat="1" ht="19.25" customHeight="1">
      <c r="A31" s="598">
        <v>13</v>
      </c>
      <c r="B31" s="599" t="s">
        <v>777</v>
      </c>
      <c r="C31" s="583" t="str">
        <f>IF(E31="","",VLOOKUP(B31,Data!$B$5:$N$503,13,FALSE))</f>
        <v>Ymh</v>
      </c>
      <c r="D31" s="584" t="str">
        <f>IF(E31="","",VLOOKUP(B31,Data!$B$5:$L$503,2,FALSE))</f>
        <v>VAW6990</v>
      </c>
      <c r="E31" s="823">
        <v>1</v>
      </c>
      <c r="F31" s="586"/>
      <c r="G31" s="587">
        <f>IF(E31="","",VLOOKUP(B31,Data!$B$5:$L$503,11,FALSE))</f>
        <v>2964.84</v>
      </c>
      <c r="H31" s="588">
        <f t="shared" si="0"/>
        <v>2964.84</v>
      </c>
      <c r="I31" s="589" t="str">
        <f>IF(E31="","",VLOOKUP(B31,Data!$B$5:$D$503,3,FALSE))</f>
        <v>C/T</v>
      </c>
      <c r="J31" s="589" t="str">
        <f>IF(E31="","",VLOOKUP(B31,Data!$B$5:$M$503,12,FALSE))</f>
        <v>Indonesia</v>
      </c>
      <c r="K31" s="590">
        <v>5117382</v>
      </c>
      <c r="L31" s="587">
        <f>IF(E31="","",VLOOKUP(B31,Data!$B$5:$E$503,4,FALSE)*E31)</f>
        <v>259</v>
      </c>
      <c r="M31" s="587">
        <f>IF(E31="","",VLOOKUP(B31,Data!$B$5:$F$503,5,FALSE)*E31)</f>
        <v>234</v>
      </c>
      <c r="N31" s="591" t="e">
        <f>IF(B31=Data!B147,Data!G147,(IF(B31=Data!B149,Data!G149,(IF(B31=Data!B151,Data!G151,(IF(B31=Data!#REF!,Data!#REF!,(IF(B31=Data!B156,Data!G156,(IF(B31=Data!#REF!,Data!#REF!,(IF(B31=Data!#REF!,Data!#REF!,(IF(B31=Data!#REF!,Data!#REF!,Data!#REF!)))))))))))))))&amp;IF(B31=Data!B223,Data!G223,(IF(B31=Data!#REF!,Data!#REF!,(IF(B31=Data!#REF!,Data!#REF!,(IF(B31=Data!#REF!,Data!#REF!,(IF(B31=Data!#REF!,Data!#REF!,(IF(B31=Data!#REF!,Data!G963,(IF(B31=Data!#REF!,Data!#REF!,(IF(B31=Data!#REF!,Data!#REF!,Data!#REF!)))))))))))))))&amp;IF(B31=Data!#REF!,Data!#REF!,(IF(B31=Data!#REF!,Data!#REF!,(IF(B31=Data!#REF!,Data!#REF!,(IF(B31=Data!#REF!,Data!#REF!,(IF(B31=Data!#REF!,Data!#REF!,Data!#REF!)))))))))</f>
        <v>#REF!</v>
      </c>
      <c r="O31" s="592"/>
      <c r="P31" s="593"/>
      <c r="Q31" s="594" t="e">
        <f>IF(B31=Data!B147,Data!H147,(IF(B31=Data!B149,Data!H149,(IF(B31=Data!B151,Data!H151,(IF(B31=Data!#REF!,Data!#REF!,(IF(B31=Data!B156,Data!H156,(IF(B31=Data!#REF!,Data!#REF!,(IF(B31=Data!#REF!,Data!#REF!,(IF(B31=Data!#REF!,Data!#REF!,Data!#REF!)))))))))))))))&amp;IF(B31=Data!B223,Data!H223,(IF(B31=Data!#REF!,Data!#REF!,(IF(B31=Data!#REF!,Data!#REF!,(IF(B31=Data!#REF!,Data!#REF!,(IF(B31=Data!#REF!,Data!#REF!,(IF(B31=Data!#REF!,Data!H963,(IF(B31=Data!#REF!,Data!#REF!,(IF(B31=Data!#REF!,Data!#REF!,Data!#REF!)))))))))))))))&amp;IF(B31=Data!#REF!,Data!#REF!,(IF(B31=Data!#REF!,Data!#REF!,(IF(B31=Data!#REF!,Data!#REF!,(IF(B31=Data!#REF!,Data!#REF!,(IF(B31=Data!#REF!,Data!#REF!,Data!#REF!)))))))))</f>
        <v>#REF!</v>
      </c>
      <c r="R31" s="593"/>
      <c r="S31" s="593"/>
      <c r="T31" s="594" t="e">
        <f>IF(B31=Data!B147,Data!I147,(IF(B31=Data!B149,Data!I149,(IF(B31=Data!B151,Data!I151,(IF(B31=Data!#REF!,Data!#REF!,(IF(B31=Data!B156,Data!I156,(IF(B31=Data!#REF!,Data!#REF!,(IF(B31=Data!#REF!,Data!#REF!,(IF(B31=Data!#REF!,Data!#REF!,Data!#REF!)))))))))))))))&amp;IF(B31=Data!B223,Data!I223,(IF(B31=Data!#REF!,Data!#REF!,(IF(B31=Data!#REF!,Data!#REF!,(IF(B31=Data!#REF!,Data!#REF!,(IF(B31=Data!#REF!,Data!#REF!,(IF(B31=Data!#REF!,Data!I963,(IF(B31=Data!#REF!,Data!#REF!,(IF(B31=Data!#REF!,Data!#REF!,Data!#REF!)))))))))))))))&amp;IF(B31=Data!#REF!,Data!#REF!,(IF(B31=Data!#REF!,Data!#REF!,(IF(B31=Data!#REF!,Data!#REF!,(IF(B31=Data!#REF!,Data!#REF!,(IF(B31=Data!#REF!,Data!#REF!,Data!#REF!)))))))))</f>
        <v>#REF!</v>
      </c>
      <c r="U31" s="595"/>
      <c r="V31" s="594" t="e">
        <f>IF(B31=Data!B147,Data!J147,(IF(B31=Data!B149,Data!J149,(IF(B31=Data!B151,Data!J151,(IF(B31=Data!#REF!,Data!#REF!,(IF(B31=Data!B156,Data!J156,(IF(B31=Data!#REF!,Data!#REF!,(IF(B31=Data!#REF!,Data!#REF!,(IF(B31=Data!#REF!,Data!#REF!,Data!#REF!)))))))))))))))&amp;IF(B31=Data!B223,Data!J223,(IF(B31=Data!#REF!,Data!#REF!,(IF(B31=Data!#REF!,Data!#REF!,(IF(B31=Data!#REF!,Data!#REF!,(IF(B31=Data!#REF!,Data!#REF!,(IF(B31=Data!#REF!,Data!J963,(IF(B31=Data!#REF!,Data!#REF!,(IF(B31=Data!#REF!,Data!#REF!,Data!#REF!)))))))))))))))&amp;IF(B31=Data!#REF!,Data!#REF!,(IF(B31=Data!#REF!,Data!#REF!,(IF(B31=Data!#REF!,Data!#REF!,(IF(B31=Data!#REF!,Data!#REF!,(IF(B31=Data!#REF!,Data!#REF!,Data!#REF!)))))))))</f>
        <v>#REF!</v>
      </c>
      <c r="W31" s="596">
        <f>IF(E31="","",VLOOKUP(B31,Data!$B$5:$J$503,9,FALSE)*E31)</f>
        <v>1.484</v>
      </c>
    </row>
    <row r="32" spans="1:23" s="597" customFormat="1" ht="19" customHeight="1">
      <c r="A32" s="581"/>
      <c r="B32" s="582" t="s">
        <v>995</v>
      </c>
      <c r="C32" s="583" t="str">
        <f>IF(E32="","",VLOOKUP(B32,Data!$B$5:$N$503,13,FALSE))</f>
        <v/>
      </c>
      <c r="D32" s="584" t="str">
        <f>IF(E32="","",VLOOKUP(B32,Data!$B$5:$L$503,2,FALSE))</f>
        <v/>
      </c>
      <c r="E32" s="823"/>
      <c r="F32" s="600"/>
      <c r="G32" s="587" t="str">
        <f>IF(E32="","",VLOOKUP(B32,Data!$B$5:$L$503,11,FALSE))</f>
        <v/>
      </c>
      <c r="H32" s="588" t="str">
        <f t="shared" si="0"/>
        <v>-</v>
      </c>
      <c r="I32" s="589" t="str">
        <f>IF(E32="","",VLOOKUP(B32,Data!$B$5:$D$503,3,FALSE))</f>
        <v/>
      </c>
      <c r="J32" s="589" t="str">
        <f>IF(E32="","",VLOOKUP(B32,Data!$B$5:$M$503,12,FALSE))</f>
        <v/>
      </c>
      <c r="K32" s="590"/>
      <c r="L32" s="587" t="str">
        <f>IF(E32="","",VLOOKUP(B32,Data!$B$5:$E$503,4,FALSE)*E32)</f>
        <v/>
      </c>
      <c r="M32" s="587" t="str">
        <f>IF(E32="","",VLOOKUP(B32,Data!$B$5:$F$503,5,FALSE)*E32)</f>
        <v/>
      </c>
      <c r="N32" s="591" t="e">
        <f>IF(B32=Data!B253,Data!G253,(IF(B32=Data!B255,Data!G255,(IF(B32=Data!B257,Data!G257,(IF(B32=Data!#REF!,Data!#REF!,(IF(B32=Data!B262,Data!G262,(IF(B32=Data!#REF!,Data!#REF!,(IF(B32=Data!#REF!,Data!#REF!,(IF(B32=Data!#REF!,Data!#REF!,Data!#REF!)))))))))))))))&amp;IF(B32=Data!B329,Data!G329,(IF(B32=Data!#REF!,Data!#REF!,(IF(B32=Data!#REF!,Data!#REF!,(IF(B32=Data!#REF!,Data!#REF!,(IF(B32=Data!#REF!,Data!#REF!,(IF(B32=Data!#REF!,Data!G1069,(IF(B32=Data!#REF!,Data!#REF!,(IF(B32=Data!#REF!,Data!#REF!,Data!#REF!)))))))))))))))&amp;IF(B32=Data!#REF!,Data!#REF!,(IF(B32=Data!#REF!,Data!#REF!,(IF(B32=Data!#REF!,Data!#REF!,(IF(B32=Data!#REF!,Data!#REF!,(IF(B32=Data!#REF!,Data!#REF!,Data!#REF!)))))))))</f>
        <v>#REF!</v>
      </c>
      <c r="O32" s="592"/>
      <c r="P32" s="593"/>
      <c r="Q32" s="594" t="e">
        <f>IF(B32=Data!B253,Data!H253,(IF(B32=Data!B255,Data!H255,(IF(B32=Data!B257,Data!H257,(IF(B32=Data!#REF!,Data!#REF!,(IF(B32=Data!B262,Data!H262,(IF(B32=Data!#REF!,Data!#REF!,(IF(B32=Data!#REF!,Data!#REF!,(IF(B32=Data!#REF!,Data!#REF!,Data!#REF!)))))))))))))))&amp;IF(B32=Data!B329,Data!H329,(IF(B32=Data!#REF!,Data!#REF!,(IF(B32=Data!#REF!,Data!#REF!,(IF(B32=Data!#REF!,Data!#REF!,(IF(B32=Data!#REF!,Data!#REF!,(IF(B32=Data!#REF!,Data!H1069,(IF(B32=Data!#REF!,Data!#REF!,(IF(B32=Data!#REF!,Data!#REF!,Data!#REF!)))))))))))))))&amp;IF(B32=Data!#REF!,Data!#REF!,(IF(B32=Data!#REF!,Data!#REF!,(IF(B32=Data!#REF!,Data!#REF!,(IF(B32=Data!#REF!,Data!#REF!,(IF(B32=Data!#REF!,Data!#REF!,Data!#REF!)))))))))</f>
        <v>#REF!</v>
      </c>
      <c r="R32" s="593"/>
      <c r="S32" s="593"/>
      <c r="T32" s="594" t="e">
        <f>IF(B32=Data!B253,Data!I253,(IF(B32=Data!B255,Data!I255,(IF(B32=Data!B257,Data!I257,(IF(B32=Data!#REF!,Data!#REF!,(IF(B32=Data!B262,Data!I262,(IF(B32=Data!#REF!,Data!#REF!,(IF(B32=Data!#REF!,Data!#REF!,(IF(B32=Data!#REF!,Data!#REF!,Data!#REF!)))))))))))))))&amp;IF(B32=Data!B329,Data!I329,(IF(B32=Data!#REF!,Data!#REF!,(IF(B32=Data!#REF!,Data!#REF!,(IF(B32=Data!#REF!,Data!#REF!,(IF(B32=Data!#REF!,Data!#REF!,(IF(B32=Data!#REF!,Data!I1069,(IF(B32=Data!#REF!,Data!#REF!,(IF(B32=Data!#REF!,Data!#REF!,Data!#REF!)))))))))))))))&amp;IF(B32=Data!#REF!,Data!#REF!,(IF(B32=Data!#REF!,Data!#REF!,(IF(B32=Data!#REF!,Data!#REF!,(IF(B32=Data!#REF!,Data!#REF!,(IF(B32=Data!#REF!,Data!#REF!,Data!#REF!)))))))))</f>
        <v>#REF!</v>
      </c>
      <c r="U32" s="595"/>
      <c r="V32" s="594" t="e">
        <f>IF(B32=Data!B253,Data!J253,(IF(B32=Data!B255,Data!J255,(IF(B32=Data!B257,Data!J257,(IF(B32=Data!#REF!,Data!#REF!,(IF(B32=Data!B262,Data!J262,(IF(B32=Data!#REF!,Data!#REF!,(IF(B32=Data!#REF!,Data!#REF!,(IF(B32=Data!#REF!,Data!#REF!,Data!#REF!)))))))))))))))&amp;IF(B32=Data!B329,Data!J329,(IF(B32=Data!#REF!,Data!#REF!,(IF(B32=Data!#REF!,Data!#REF!,(IF(B32=Data!#REF!,Data!#REF!,(IF(B32=Data!#REF!,Data!#REF!,(IF(B32=Data!#REF!,Data!J1069,(IF(B32=Data!#REF!,Data!#REF!,(IF(B32=Data!#REF!,Data!#REF!,Data!#REF!)))))))))))))))&amp;IF(B32=Data!#REF!,Data!#REF!,(IF(B32=Data!#REF!,Data!#REF!,(IF(B32=Data!#REF!,Data!#REF!,(IF(B32=Data!#REF!,Data!#REF!,(IF(B32=Data!#REF!,Data!#REF!,Data!#REF!)))))))))</f>
        <v>#REF!</v>
      </c>
      <c r="W32" s="596" t="str">
        <f>IF(E32="","",VLOOKUP(B32,Data!$B$5:$J$503,9,FALSE)*E32)</f>
        <v/>
      </c>
    </row>
    <row r="33" spans="1:23" s="597" customFormat="1" ht="19.25" customHeight="1">
      <c r="A33" s="598">
        <v>14</v>
      </c>
      <c r="B33" s="599" t="s">
        <v>223</v>
      </c>
      <c r="C33" s="583" t="str">
        <f>IF(E33="","",VLOOKUP(B33,Data!$B$5:$N$503,13,FALSE))</f>
        <v>Ymh</v>
      </c>
      <c r="D33" s="584" t="str">
        <f>IF(E33="","",VLOOKUP(B33,Data!$B$5:$L$503,2,FALSE))</f>
        <v>AAE6337</v>
      </c>
      <c r="E33" s="823">
        <v>7</v>
      </c>
      <c r="F33" s="600"/>
      <c r="G33" s="587">
        <f>IF(E33="","",VLOOKUP(B33,Data!$B$5:$L$503,11,FALSE))</f>
        <v>1646.63</v>
      </c>
      <c r="H33" s="588">
        <f t="shared" si="0"/>
        <v>11526.41</v>
      </c>
      <c r="I33" s="589" t="str">
        <f>IF(E33="","",VLOOKUP(B33,Data!$B$5:$D$503,3,FALSE))</f>
        <v>C/T</v>
      </c>
      <c r="J33" s="589" t="str">
        <f>IF(E33="","",VLOOKUP(B33,Data!$B$5:$M$503,12,FALSE))</f>
        <v>Indonesia</v>
      </c>
      <c r="K33" s="590">
        <v>5119633</v>
      </c>
      <c r="L33" s="587">
        <f>IF(E33="","",VLOOKUP(B33,Data!$B$5:$E$503,4,FALSE)*E33)</f>
        <v>1358</v>
      </c>
      <c r="M33" s="587">
        <f>IF(E33="","",VLOOKUP(B33,Data!$B$5:$F$503,5,FALSE)*E33)</f>
        <v>1218</v>
      </c>
      <c r="N33" s="591" t="e">
        <f>IF(B33=Data!B151,Data!G151,(IF(B33=Data!B153,Data!G153,(IF(B33=Data!B155,Data!G155,(IF(B33=Data!#REF!,Data!#REF!,(IF(B33=Data!B160,Data!G160,(IF(B33=Data!#REF!,Data!#REF!,(IF(B33=Data!#REF!,Data!#REF!,(IF(B33=Data!#REF!,Data!#REF!,Data!#REF!)))))))))))))))&amp;IF(B33=Data!B227,Data!G227,(IF(B33=Data!#REF!,Data!#REF!,(IF(B33=Data!#REF!,Data!#REF!,(IF(B33=Data!#REF!,Data!#REF!,(IF(B33=Data!#REF!,Data!#REF!,(IF(B33=Data!#REF!,Data!G967,(IF(B33=Data!#REF!,Data!#REF!,(IF(B33=Data!#REF!,Data!#REF!,Data!#REF!)))))))))))))))&amp;IF(B33=Data!#REF!,Data!#REF!,(IF(B33=Data!#REF!,Data!#REF!,(IF(B33=Data!#REF!,Data!#REF!,(IF(B33=Data!#REF!,Data!#REF!,(IF(B33=Data!#REF!,Data!#REF!,Data!#REF!)))))))))</f>
        <v>#REF!</v>
      </c>
      <c r="O33" s="592"/>
      <c r="P33" s="593"/>
      <c r="Q33" s="594" t="e">
        <f>IF(B33=Data!B151,Data!H151,(IF(B33=Data!B153,Data!H153,(IF(B33=Data!B155,Data!H155,(IF(B33=Data!#REF!,Data!#REF!,(IF(B33=Data!B160,Data!H160,(IF(B33=Data!#REF!,Data!#REF!,(IF(B33=Data!#REF!,Data!#REF!,(IF(B33=Data!#REF!,Data!#REF!,Data!#REF!)))))))))))))))&amp;IF(B33=Data!B227,Data!H227,(IF(B33=Data!#REF!,Data!#REF!,(IF(B33=Data!#REF!,Data!#REF!,(IF(B33=Data!#REF!,Data!#REF!,(IF(B33=Data!#REF!,Data!#REF!,(IF(B33=Data!#REF!,Data!H967,(IF(B33=Data!#REF!,Data!#REF!,(IF(B33=Data!#REF!,Data!#REF!,Data!#REF!)))))))))))))))&amp;IF(B33=Data!#REF!,Data!#REF!,(IF(B33=Data!#REF!,Data!#REF!,(IF(B33=Data!#REF!,Data!#REF!,(IF(B33=Data!#REF!,Data!#REF!,(IF(B33=Data!#REF!,Data!#REF!,Data!#REF!)))))))))</f>
        <v>#REF!</v>
      </c>
      <c r="R33" s="593"/>
      <c r="S33" s="593"/>
      <c r="T33" s="594" t="e">
        <f>IF(B33=Data!B151,Data!I151,(IF(B33=Data!B153,Data!I153,(IF(B33=Data!B155,Data!I155,(IF(B33=Data!#REF!,Data!#REF!,(IF(B33=Data!B160,Data!I160,(IF(B33=Data!#REF!,Data!#REF!,(IF(B33=Data!#REF!,Data!#REF!,(IF(B33=Data!#REF!,Data!#REF!,Data!#REF!)))))))))))))))&amp;IF(B33=Data!B227,Data!I227,(IF(B33=Data!#REF!,Data!#REF!,(IF(B33=Data!#REF!,Data!#REF!,(IF(B33=Data!#REF!,Data!#REF!,(IF(B33=Data!#REF!,Data!#REF!,(IF(B33=Data!#REF!,Data!I967,(IF(B33=Data!#REF!,Data!#REF!,(IF(B33=Data!#REF!,Data!#REF!,Data!#REF!)))))))))))))))&amp;IF(B33=Data!#REF!,Data!#REF!,(IF(B33=Data!#REF!,Data!#REF!,(IF(B33=Data!#REF!,Data!#REF!,(IF(B33=Data!#REF!,Data!#REF!,(IF(B33=Data!#REF!,Data!#REF!,Data!#REF!)))))))))</f>
        <v>#REF!</v>
      </c>
      <c r="U33" s="595"/>
      <c r="V33" s="594" t="e">
        <f>IF(B33=Data!B151,Data!J151,(IF(B33=Data!B153,Data!J153,(IF(B33=Data!B155,Data!J155,(IF(B33=Data!#REF!,Data!#REF!,(IF(B33=Data!B160,Data!J160,(IF(B33=Data!#REF!,Data!#REF!,(IF(B33=Data!#REF!,Data!#REF!,(IF(B33=Data!#REF!,Data!#REF!,Data!#REF!)))))))))))))))&amp;IF(B33=Data!B227,Data!J227,(IF(B33=Data!#REF!,Data!#REF!,(IF(B33=Data!#REF!,Data!#REF!,(IF(B33=Data!#REF!,Data!#REF!,(IF(B33=Data!#REF!,Data!#REF!,(IF(B33=Data!#REF!,Data!J967,(IF(B33=Data!#REF!,Data!#REF!,(IF(B33=Data!#REF!,Data!#REF!,Data!#REF!)))))))))))))))&amp;IF(B33=Data!#REF!,Data!#REF!,(IF(B33=Data!#REF!,Data!#REF!,(IF(B33=Data!#REF!,Data!#REF!,(IF(B33=Data!#REF!,Data!#REF!,(IF(B33=Data!#REF!,Data!#REF!,Data!#REF!)))))))))</f>
        <v>#REF!</v>
      </c>
      <c r="W33" s="596">
        <f>IF(E33="","",VLOOKUP(B33,Data!$B$5:$J$503,9,FALSE)*E33)</f>
        <v>7.9030000000000005</v>
      </c>
    </row>
    <row r="34" spans="1:23" s="597" customFormat="1" ht="19.25" customHeight="1">
      <c r="A34" s="598">
        <v>15</v>
      </c>
      <c r="B34" s="599" t="s">
        <v>715</v>
      </c>
      <c r="C34" s="583" t="str">
        <f>IF(E34="","",VLOOKUP(B34,Data!$B$5:$N$503,13,FALSE))</f>
        <v>Ymh</v>
      </c>
      <c r="D34" s="584" t="str">
        <f>IF(E34="","",VLOOKUP(B34,Data!$B$5:$L$503,2,FALSE))</f>
        <v>VAC9480</v>
      </c>
      <c r="E34" s="823">
        <v>4</v>
      </c>
      <c r="F34" s="600"/>
      <c r="G34" s="587">
        <f>IF(E34="","",VLOOKUP(B34,Data!$B$5:$L$503,11,FALSE))</f>
        <v>2008.01</v>
      </c>
      <c r="H34" s="588">
        <f t="shared" ref="H34" si="2">IF(E34&gt;0,E34*G34,"-")</f>
        <v>8032.04</v>
      </c>
      <c r="I34" s="589" t="str">
        <f>IF(E34="","",VLOOKUP(B34,Data!$B$5:$D$503,3,FALSE))</f>
        <v>C/T</v>
      </c>
      <c r="J34" s="589" t="str">
        <f>IF(E34="","",VLOOKUP(B34,Data!$B$5:$M$503,12,FALSE))</f>
        <v>Indonesia</v>
      </c>
      <c r="K34" s="590">
        <v>5119633</v>
      </c>
      <c r="L34" s="587">
        <f>IF(E34="","",VLOOKUP(B34,Data!$B$5:$E$503,4,FALSE)*E34)</f>
        <v>796</v>
      </c>
      <c r="M34" s="587">
        <f>IF(E34="","",VLOOKUP(B34,Data!$B$5:$F$503,5,FALSE)*E34)</f>
        <v>716</v>
      </c>
      <c r="N34" s="591" t="e">
        <f>IF(B34=Data!B151,Data!G151,(IF(B34=Data!B153,Data!G153,(IF(B34=Data!B155,Data!G155,(IF(B34=Data!#REF!,Data!#REF!,(IF(B34=Data!B160,Data!G160,(IF(B34=Data!#REF!,Data!#REF!,(IF(B34=Data!#REF!,Data!#REF!,(IF(B34=Data!#REF!,Data!#REF!,Data!#REF!)))))))))))))))&amp;IF(B34=Data!B227,Data!G227,(IF(B34=Data!#REF!,Data!#REF!,(IF(B34=Data!#REF!,Data!#REF!,(IF(B34=Data!#REF!,Data!#REF!,(IF(B34=Data!#REF!,Data!#REF!,(IF(B34=Data!#REF!,Data!G967,(IF(B34=Data!#REF!,Data!#REF!,(IF(B34=Data!#REF!,Data!#REF!,Data!#REF!)))))))))))))))&amp;IF(B34=Data!#REF!,Data!#REF!,(IF(B34=Data!#REF!,Data!#REF!,(IF(B34=Data!#REF!,Data!#REF!,(IF(B34=Data!#REF!,Data!#REF!,(IF(B34=Data!#REF!,Data!#REF!,Data!#REF!)))))))))</f>
        <v>#REF!</v>
      </c>
      <c r="O34" s="592"/>
      <c r="P34" s="593"/>
      <c r="Q34" s="594" t="e">
        <f>IF(B34=Data!B151,Data!H151,(IF(B34=Data!B153,Data!H153,(IF(B34=Data!B155,Data!H155,(IF(B34=Data!#REF!,Data!#REF!,(IF(B34=Data!B160,Data!H160,(IF(B34=Data!#REF!,Data!#REF!,(IF(B34=Data!#REF!,Data!#REF!,(IF(B34=Data!#REF!,Data!#REF!,Data!#REF!)))))))))))))))&amp;IF(B34=Data!B227,Data!H227,(IF(B34=Data!#REF!,Data!#REF!,(IF(B34=Data!#REF!,Data!#REF!,(IF(B34=Data!#REF!,Data!#REF!,(IF(B34=Data!#REF!,Data!#REF!,(IF(B34=Data!#REF!,Data!H967,(IF(B34=Data!#REF!,Data!#REF!,(IF(B34=Data!#REF!,Data!#REF!,Data!#REF!)))))))))))))))&amp;IF(B34=Data!#REF!,Data!#REF!,(IF(B34=Data!#REF!,Data!#REF!,(IF(B34=Data!#REF!,Data!#REF!,(IF(B34=Data!#REF!,Data!#REF!,(IF(B34=Data!#REF!,Data!#REF!,Data!#REF!)))))))))</f>
        <v>#REF!</v>
      </c>
      <c r="R34" s="593"/>
      <c r="S34" s="593"/>
      <c r="T34" s="594" t="e">
        <f>IF(B34=Data!B151,Data!I151,(IF(B34=Data!B153,Data!I153,(IF(B34=Data!B155,Data!I155,(IF(B34=Data!#REF!,Data!#REF!,(IF(B34=Data!B160,Data!I160,(IF(B34=Data!#REF!,Data!#REF!,(IF(B34=Data!#REF!,Data!#REF!,(IF(B34=Data!#REF!,Data!#REF!,Data!#REF!)))))))))))))))&amp;IF(B34=Data!B227,Data!I227,(IF(B34=Data!#REF!,Data!#REF!,(IF(B34=Data!#REF!,Data!#REF!,(IF(B34=Data!#REF!,Data!#REF!,(IF(B34=Data!#REF!,Data!#REF!,(IF(B34=Data!#REF!,Data!I967,(IF(B34=Data!#REF!,Data!#REF!,(IF(B34=Data!#REF!,Data!#REF!,Data!#REF!)))))))))))))))&amp;IF(B34=Data!#REF!,Data!#REF!,(IF(B34=Data!#REF!,Data!#REF!,(IF(B34=Data!#REF!,Data!#REF!,(IF(B34=Data!#REF!,Data!#REF!,(IF(B34=Data!#REF!,Data!#REF!,Data!#REF!)))))))))</f>
        <v>#REF!</v>
      </c>
      <c r="U34" s="595"/>
      <c r="V34" s="594" t="e">
        <f>IF(B34=Data!B151,Data!J151,(IF(B34=Data!B153,Data!J153,(IF(B34=Data!B155,Data!J155,(IF(B34=Data!#REF!,Data!#REF!,(IF(B34=Data!B160,Data!J160,(IF(B34=Data!#REF!,Data!#REF!,(IF(B34=Data!#REF!,Data!#REF!,(IF(B34=Data!#REF!,Data!#REF!,Data!#REF!)))))))))))))))&amp;IF(B34=Data!B227,Data!J227,(IF(B34=Data!#REF!,Data!#REF!,(IF(B34=Data!#REF!,Data!#REF!,(IF(B34=Data!#REF!,Data!#REF!,(IF(B34=Data!#REF!,Data!#REF!,(IF(B34=Data!#REF!,Data!J967,(IF(B34=Data!#REF!,Data!#REF!,(IF(B34=Data!#REF!,Data!#REF!,Data!#REF!)))))))))))))))&amp;IF(B34=Data!#REF!,Data!#REF!,(IF(B34=Data!#REF!,Data!#REF!,(IF(B34=Data!#REF!,Data!#REF!,(IF(B34=Data!#REF!,Data!#REF!,(IF(B34=Data!#REF!,Data!#REF!,Data!#REF!)))))))))</f>
        <v>#REF!</v>
      </c>
      <c r="W34" s="596">
        <f>IF(E34="","",VLOOKUP(B34,Data!$B$5:$J$503,9,FALSE)*E34)</f>
        <v>4.516</v>
      </c>
    </row>
    <row r="35" spans="1:23" s="597" customFormat="1" ht="19.25" customHeight="1">
      <c r="A35" s="598">
        <v>16</v>
      </c>
      <c r="B35" s="599" t="s">
        <v>721</v>
      </c>
      <c r="C35" s="583" t="str">
        <f>IF(E35="","",VLOOKUP(B35,Data!$B$5:$N$503,13,FALSE))</f>
        <v>Ymh</v>
      </c>
      <c r="D35" s="584" t="str">
        <f>IF(E35="","",VLOOKUP(B35,Data!$B$5:$L$503,2,FALSE))</f>
        <v>VAD6640</v>
      </c>
      <c r="E35" s="823">
        <v>1</v>
      </c>
      <c r="F35" s="600"/>
      <c r="G35" s="587">
        <f>IF(E35="","",VLOOKUP(B35,Data!$B$5:$L$503,11,FALSE))</f>
        <v>2137.2600000000002</v>
      </c>
      <c r="H35" s="588">
        <f t="shared" si="0"/>
        <v>2137.2600000000002</v>
      </c>
      <c r="I35" s="589" t="str">
        <f>IF(E35="","",VLOOKUP(B35,Data!$B$5:$D$503,3,FALSE))</f>
        <v>C/T</v>
      </c>
      <c r="J35" s="589" t="str">
        <f>IF(E35="","",VLOOKUP(B35,Data!$B$5:$M$503,12,FALSE))</f>
        <v>Indonesia</v>
      </c>
      <c r="K35" s="590">
        <v>5119633</v>
      </c>
      <c r="L35" s="587">
        <f>IF(E35="","",VLOOKUP(B35,Data!$B$5:$E$503,4,FALSE)*E35)</f>
        <v>199</v>
      </c>
      <c r="M35" s="587">
        <f>IF(E35="","",VLOOKUP(B35,Data!$B$5:$F$503,5,FALSE)*E35)</f>
        <v>179</v>
      </c>
      <c r="N35" s="591" t="e">
        <f>IF(B35=Data!B152,Data!G152,(IF(B35=Data!B154,Data!G154,(IF(B35=Data!B156,Data!G156,(IF(B35=Data!#REF!,Data!#REF!,(IF(B35=Data!B161,Data!G161,(IF(B35=Data!#REF!,Data!#REF!,(IF(B35=Data!#REF!,Data!#REF!,(IF(B35=Data!#REF!,Data!#REF!,Data!#REF!)))))))))))))))&amp;IF(B35=Data!B228,Data!G228,(IF(B35=Data!#REF!,Data!#REF!,(IF(B35=Data!#REF!,Data!#REF!,(IF(B35=Data!#REF!,Data!#REF!,(IF(B35=Data!#REF!,Data!#REF!,(IF(B35=Data!#REF!,Data!G968,(IF(B35=Data!#REF!,Data!#REF!,(IF(B35=Data!#REF!,Data!#REF!,Data!#REF!)))))))))))))))&amp;IF(B35=Data!#REF!,Data!#REF!,(IF(B35=Data!#REF!,Data!#REF!,(IF(B35=Data!#REF!,Data!#REF!,(IF(B35=Data!#REF!,Data!#REF!,(IF(B35=Data!#REF!,Data!#REF!,Data!#REF!)))))))))</f>
        <v>#REF!</v>
      </c>
      <c r="O35" s="592"/>
      <c r="P35" s="593"/>
      <c r="Q35" s="594" t="e">
        <f>IF(B35=Data!B152,Data!H152,(IF(B35=Data!B154,Data!H154,(IF(B35=Data!B156,Data!H156,(IF(B35=Data!#REF!,Data!#REF!,(IF(B35=Data!B161,Data!H161,(IF(B35=Data!#REF!,Data!#REF!,(IF(B35=Data!#REF!,Data!#REF!,(IF(B35=Data!#REF!,Data!#REF!,Data!#REF!)))))))))))))))&amp;IF(B35=Data!B228,Data!H228,(IF(B35=Data!#REF!,Data!#REF!,(IF(B35=Data!#REF!,Data!#REF!,(IF(B35=Data!#REF!,Data!#REF!,(IF(B35=Data!#REF!,Data!#REF!,(IF(B35=Data!#REF!,Data!H968,(IF(B35=Data!#REF!,Data!#REF!,(IF(B35=Data!#REF!,Data!#REF!,Data!#REF!)))))))))))))))&amp;IF(B35=Data!#REF!,Data!#REF!,(IF(B35=Data!#REF!,Data!#REF!,(IF(B35=Data!#REF!,Data!#REF!,(IF(B35=Data!#REF!,Data!#REF!,(IF(B35=Data!#REF!,Data!#REF!,Data!#REF!)))))))))</f>
        <v>#REF!</v>
      </c>
      <c r="R35" s="593"/>
      <c r="S35" s="593"/>
      <c r="T35" s="594" t="e">
        <f>IF(B35=Data!B152,Data!I152,(IF(B35=Data!B154,Data!I154,(IF(B35=Data!B156,Data!I156,(IF(B35=Data!#REF!,Data!#REF!,(IF(B35=Data!B161,Data!I161,(IF(B35=Data!#REF!,Data!#REF!,(IF(B35=Data!#REF!,Data!#REF!,(IF(B35=Data!#REF!,Data!#REF!,Data!#REF!)))))))))))))))&amp;IF(B35=Data!B228,Data!I228,(IF(B35=Data!#REF!,Data!#REF!,(IF(B35=Data!#REF!,Data!#REF!,(IF(B35=Data!#REF!,Data!#REF!,(IF(B35=Data!#REF!,Data!#REF!,(IF(B35=Data!#REF!,Data!I968,(IF(B35=Data!#REF!,Data!#REF!,(IF(B35=Data!#REF!,Data!#REF!,Data!#REF!)))))))))))))))&amp;IF(B35=Data!#REF!,Data!#REF!,(IF(B35=Data!#REF!,Data!#REF!,(IF(B35=Data!#REF!,Data!#REF!,(IF(B35=Data!#REF!,Data!#REF!,(IF(B35=Data!#REF!,Data!#REF!,Data!#REF!)))))))))</f>
        <v>#REF!</v>
      </c>
      <c r="U35" s="595"/>
      <c r="V35" s="594" t="e">
        <f>IF(B35=Data!B152,Data!J152,(IF(B35=Data!B154,Data!J154,(IF(B35=Data!B156,Data!J156,(IF(B35=Data!#REF!,Data!#REF!,(IF(B35=Data!B161,Data!J161,(IF(B35=Data!#REF!,Data!#REF!,(IF(B35=Data!#REF!,Data!#REF!,(IF(B35=Data!#REF!,Data!#REF!,Data!#REF!)))))))))))))))&amp;IF(B35=Data!B228,Data!J228,(IF(B35=Data!#REF!,Data!#REF!,(IF(B35=Data!#REF!,Data!#REF!,(IF(B35=Data!#REF!,Data!#REF!,(IF(B35=Data!#REF!,Data!#REF!,(IF(B35=Data!#REF!,Data!J968,(IF(B35=Data!#REF!,Data!#REF!,(IF(B35=Data!#REF!,Data!#REF!,Data!#REF!)))))))))))))))&amp;IF(B35=Data!#REF!,Data!#REF!,(IF(B35=Data!#REF!,Data!#REF!,(IF(B35=Data!#REF!,Data!#REF!,(IF(B35=Data!#REF!,Data!#REF!,(IF(B35=Data!#REF!,Data!#REF!,Data!#REF!)))))))))</f>
        <v>#REF!</v>
      </c>
      <c r="W35" s="596">
        <f>IF(E35="","",VLOOKUP(B35,Data!$B$5:$J$503,9,FALSE)*E35)</f>
        <v>1.129</v>
      </c>
    </row>
    <row r="36" spans="1:23" s="597" customFormat="1" ht="19.25" customHeight="1">
      <c r="A36" s="598">
        <v>17</v>
      </c>
      <c r="B36" s="599" t="s">
        <v>487</v>
      </c>
      <c r="C36" s="583" t="str">
        <f>IF(E36="","",VLOOKUP(B36,Data!$B$5:$N$503,13,FALSE))</f>
        <v>Ymh</v>
      </c>
      <c r="D36" s="584" t="str">
        <f>IF(E36="","",VLOOKUP(B36,Data!$B$5:$L$503,2,FALSE))</f>
        <v>ZH66310</v>
      </c>
      <c r="E36" s="823">
        <v>17</v>
      </c>
      <c r="F36" s="600"/>
      <c r="G36" s="587">
        <f>IF(E36="","",VLOOKUP(B36,Data!$B$5:$L$503,11,FALSE))</f>
        <v>1933.89</v>
      </c>
      <c r="H36" s="588">
        <f t="shared" si="0"/>
        <v>32876.130000000005</v>
      </c>
      <c r="I36" s="589" t="str">
        <f>IF(E36="","",VLOOKUP(B36,Data!$B$5:$D$503,3,FALSE))</f>
        <v>C/T</v>
      </c>
      <c r="J36" s="589" t="str">
        <f>IF(E36="","",VLOOKUP(B36,Data!$B$5:$M$503,12,FALSE))</f>
        <v>Indonesia</v>
      </c>
      <c r="K36" s="590">
        <v>5119633</v>
      </c>
      <c r="L36" s="587">
        <f>IF(E36="","",VLOOKUP(B36,Data!$B$5:$E$503,4,FALSE)*E36)</f>
        <v>3655</v>
      </c>
      <c r="M36" s="587">
        <f>IF(E36="","",VLOOKUP(B36,Data!$B$5:$F$503,5,FALSE)*E36)</f>
        <v>3298</v>
      </c>
      <c r="N36" s="591" t="e">
        <f>IF(B36=Data!B149,Data!G149,(IF(B36=Data!B151,Data!G151,(IF(B36=Data!B153,Data!G153,(IF(B36=Data!#REF!,Data!#REF!,(IF(B36=Data!B158,Data!G158,(IF(B36=Data!#REF!,Data!#REF!,(IF(B36=Data!#REF!,Data!#REF!,(IF(B36=Data!#REF!,Data!#REF!,Data!#REF!)))))))))))))))&amp;IF(B36=Data!B225,Data!G225,(IF(B36=Data!#REF!,Data!#REF!,(IF(B36=Data!#REF!,Data!#REF!,(IF(B36=Data!#REF!,Data!#REF!,(IF(B36=Data!#REF!,Data!#REF!,(IF(B36=Data!#REF!,Data!G965,(IF(B36=Data!#REF!,Data!#REF!,(IF(B36=Data!#REF!,Data!#REF!,Data!#REF!)))))))))))))))&amp;IF(B36=Data!#REF!,Data!#REF!,(IF(B36=Data!#REF!,Data!#REF!,(IF(B36=Data!#REF!,Data!#REF!,(IF(B36=Data!#REF!,Data!#REF!,(IF(B36=Data!#REF!,Data!#REF!,Data!#REF!)))))))))</f>
        <v>#REF!</v>
      </c>
      <c r="O36" s="592"/>
      <c r="P36" s="593"/>
      <c r="Q36" s="594" t="e">
        <f>IF(B36=Data!B149,Data!H149,(IF(B36=Data!B151,Data!H151,(IF(B36=Data!B153,Data!H153,(IF(B36=Data!#REF!,Data!#REF!,(IF(B36=Data!B158,Data!H158,(IF(B36=Data!#REF!,Data!#REF!,(IF(B36=Data!#REF!,Data!#REF!,(IF(B36=Data!#REF!,Data!#REF!,Data!#REF!)))))))))))))))&amp;IF(B36=Data!B225,Data!H225,(IF(B36=Data!#REF!,Data!#REF!,(IF(B36=Data!#REF!,Data!#REF!,(IF(B36=Data!#REF!,Data!#REF!,(IF(B36=Data!#REF!,Data!#REF!,(IF(B36=Data!#REF!,Data!H965,(IF(B36=Data!#REF!,Data!#REF!,(IF(B36=Data!#REF!,Data!#REF!,Data!#REF!)))))))))))))))&amp;IF(B36=Data!#REF!,Data!#REF!,(IF(B36=Data!#REF!,Data!#REF!,(IF(B36=Data!#REF!,Data!#REF!,(IF(B36=Data!#REF!,Data!#REF!,(IF(B36=Data!#REF!,Data!#REF!,Data!#REF!)))))))))</f>
        <v>#REF!</v>
      </c>
      <c r="R36" s="593"/>
      <c r="S36" s="593"/>
      <c r="T36" s="594" t="e">
        <f>IF(B36=Data!B149,Data!I149,(IF(B36=Data!B151,Data!I151,(IF(B36=Data!B153,Data!I153,(IF(B36=Data!#REF!,Data!#REF!,(IF(B36=Data!B158,Data!I158,(IF(B36=Data!#REF!,Data!#REF!,(IF(B36=Data!#REF!,Data!#REF!,(IF(B36=Data!#REF!,Data!#REF!,Data!#REF!)))))))))))))))&amp;IF(B36=Data!B225,Data!I225,(IF(B36=Data!#REF!,Data!#REF!,(IF(B36=Data!#REF!,Data!#REF!,(IF(B36=Data!#REF!,Data!#REF!,(IF(B36=Data!#REF!,Data!#REF!,(IF(B36=Data!#REF!,Data!I965,(IF(B36=Data!#REF!,Data!#REF!,(IF(B36=Data!#REF!,Data!#REF!,Data!#REF!)))))))))))))))&amp;IF(B36=Data!#REF!,Data!#REF!,(IF(B36=Data!#REF!,Data!#REF!,(IF(B36=Data!#REF!,Data!#REF!,(IF(B36=Data!#REF!,Data!#REF!,(IF(B36=Data!#REF!,Data!#REF!,Data!#REF!)))))))))</f>
        <v>#REF!</v>
      </c>
      <c r="U36" s="595"/>
      <c r="V36" s="594" t="e">
        <f>IF(B36=Data!B149,Data!J149,(IF(B36=Data!B151,Data!J151,(IF(B36=Data!B153,Data!J153,(IF(B36=Data!#REF!,Data!#REF!,(IF(B36=Data!B158,Data!J158,(IF(B36=Data!#REF!,Data!#REF!,(IF(B36=Data!#REF!,Data!#REF!,(IF(B36=Data!#REF!,Data!#REF!,Data!#REF!)))))))))))))))&amp;IF(B36=Data!B225,Data!J225,(IF(B36=Data!#REF!,Data!#REF!,(IF(B36=Data!#REF!,Data!#REF!,(IF(B36=Data!#REF!,Data!#REF!,(IF(B36=Data!#REF!,Data!#REF!,(IF(B36=Data!#REF!,Data!J965,(IF(B36=Data!#REF!,Data!#REF!,(IF(B36=Data!#REF!,Data!#REF!,Data!#REF!)))))))))))))))&amp;IF(B36=Data!#REF!,Data!#REF!,(IF(B36=Data!#REF!,Data!#REF!,(IF(B36=Data!#REF!,Data!#REF!,(IF(B36=Data!#REF!,Data!#REF!,(IF(B36=Data!#REF!,Data!#REF!,Data!#REF!)))))))))</f>
        <v>#REF!</v>
      </c>
      <c r="W36" s="596">
        <f>IF(E36="","",VLOOKUP(B36,Data!$B$5:$J$503,9,FALSE)*E36)</f>
        <v>20.145</v>
      </c>
    </row>
    <row r="37" spans="1:23" s="597" customFormat="1" ht="19.25" customHeight="1">
      <c r="A37" s="598">
        <v>18</v>
      </c>
      <c r="B37" s="599" t="s">
        <v>495</v>
      </c>
      <c r="C37" s="583" t="str">
        <f>IF(E37="","",VLOOKUP(B37,Data!$B$5:$N$503,13,FALSE))</f>
        <v>Ymh</v>
      </c>
      <c r="D37" s="584" t="str">
        <f>IF(E37="","",VLOOKUP(B37,Data!$B$5:$L$503,2,FALSE))</f>
        <v>ZH66300</v>
      </c>
      <c r="E37" s="823">
        <v>5</v>
      </c>
      <c r="F37" s="600"/>
      <c r="G37" s="587">
        <f>IF(E37="","",VLOOKUP(B37,Data!$B$5:$L$503,11,FALSE))</f>
        <v>2086.5500000000002</v>
      </c>
      <c r="H37" s="588">
        <f t="shared" si="0"/>
        <v>10432.75</v>
      </c>
      <c r="I37" s="589" t="str">
        <f>IF(E37="","",VLOOKUP(B37,Data!$B$5:$D$503,3,FALSE))</f>
        <v>C/T</v>
      </c>
      <c r="J37" s="589" t="str">
        <f>IF(E37="","",VLOOKUP(B37,Data!$B$5:$M$503,12,FALSE))</f>
        <v>Indonesia</v>
      </c>
      <c r="K37" s="590">
        <v>5119633</v>
      </c>
      <c r="L37" s="587">
        <f>IF(E37="","",VLOOKUP(B37,Data!$B$5:$E$503,4,FALSE)*E37)</f>
        <v>1075</v>
      </c>
      <c r="M37" s="587">
        <f>IF(E37="","",VLOOKUP(B37,Data!$B$5:$F$503,5,FALSE)*E37)</f>
        <v>970</v>
      </c>
      <c r="N37" s="591" t="e">
        <f>IF(B37=Data!B149,Data!G149,(IF(B37=Data!B151,Data!G151,(IF(B37=Data!B153,Data!G153,(IF(B37=Data!#REF!,Data!#REF!,(IF(B37=Data!B158,Data!G158,(IF(B37=Data!#REF!,Data!#REF!,(IF(B37=Data!#REF!,Data!#REF!,(IF(B37=Data!#REF!,Data!#REF!,Data!#REF!)))))))))))))))&amp;IF(B37=Data!B225,Data!G225,(IF(B37=Data!#REF!,Data!#REF!,(IF(B37=Data!#REF!,Data!#REF!,(IF(B37=Data!#REF!,Data!#REF!,(IF(B37=Data!#REF!,Data!#REF!,(IF(B37=Data!#REF!,Data!G965,(IF(B37=Data!#REF!,Data!#REF!,(IF(B37=Data!#REF!,Data!#REF!,Data!#REF!)))))))))))))))&amp;IF(B37=Data!#REF!,Data!#REF!,(IF(B37=Data!#REF!,Data!#REF!,(IF(B37=Data!#REF!,Data!#REF!,(IF(B37=Data!#REF!,Data!#REF!,(IF(B37=Data!#REF!,Data!#REF!,Data!#REF!)))))))))</f>
        <v>#REF!</v>
      </c>
      <c r="O37" s="592"/>
      <c r="P37" s="593"/>
      <c r="Q37" s="594" t="e">
        <f>IF(B37=Data!B149,Data!H149,(IF(B37=Data!B151,Data!H151,(IF(B37=Data!B153,Data!H153,(IF(B37=Data!#REF!,Data!#REF!,(IF(B37=Data!B158,Data!H158,(IF(B37=Data!#REF!,Data!#REF!,(IF(B37=Data!#REF!,Data!#REF!,(IF(B37=Data!#REF!,Data!#REF!,Data!#REF!)))))))))))))))&amp;IF(B37=Data!B225,Data!H225,(IF(B37=Data!#REF!,Data!#REF!,(IF(B37=Data!#REF!,Data!#REF!,(IF(B37=Data!#REF!,Data!#REF!,(IF(B37=Data!#REF!,Data!#REF!,(IF(B37=Data!#REF!,Data!H965,(IF(B37=Data!#REF!,Data!#REF!,(IF(B37=Data!#REF!,Data!#REF!,Data!#REF!)))))))))))))))&amp;IF(B37=Data!#REF!,Data!#REF!,(IF(B37=Data!#REF!,Data!#REF!,(IF(B37=Data!#REF!,Data!#REF!,(IF(B37=Data!#REF!,Data!#REF!,(IF(B37=Data!#REF!,Data!#REF!,Data!#REF!)))))))))</f>
        <v>#REF!</v>
      </c>
      <c r="R37" s="593"/>
      <c r="S37" s="593"/>
      <c r="T37" s="594" t="e">
        <f>IF(B37=Data!B149,Data!I149,(IF(B37=Data!B151,Data!I151,(IF(B37=Data!B153,Data!I153,(IF(B37=Data!#REF!,Data!#REF!,(IF(B37=Data!B158,Data!I158,(IF(B37=Data!#REF!,Data!#REF!,(IF(B37=Data!#REF!,Data!#REF!,(IF(B37=Data!#REF!,Data!#REF!,Data!#REF!)))))))))))))))&amp;IF(B37=Data!B225,Data!I225,(IF(B37=Data!#REF!,Data!#REF!,(IF(B37=Data!#REF!,Data!#REF!,(IF(B37=Data!#REF!,Data!#REF!,(IF(B37=Data!#REF!,Data!#REF!,(IF(B37=Data!#REF!,Data!I965,(IF(B37=Data!#REF!,Data!#REF!,(IF(B37=Data!#REF!,Data!#REF!,Data!#REF!)))))))))))))))&amp;IF(B37=Data!#REF!,Data!#REF!,(IF(B37=Data!#REF!,Data!#REF!,(IF(B37=Data!#REF!,Data!#REF!,(IF(B37=Data!#REF!,Data!#REF!,(IF(B37=Data!#REF!,Data!#REF!,Data!#REF!)))))))))</f>
        <v>#REF!</v>
      </c>
      <c r="U37" s="595"/>
      <c r="V37" s="594" t="e">
        <f>IF(B37=Data!B149,Data!J149,(IF(B37=Data!B151,Data!J151,(IF(B37=Data!B153,Data!J153,(IF(B37=Data!#REF!,Data!#REF!,(IF(B37=Data!B158,Data!J158,(IF(B37=Data!#REF!,Data!#REF!,(IF(B37=Data!#REF!,Data!#REF!,(IF(B37=Data!#REF!,Data!#REF!,Data!#REF!)))))))))))))))&amp;IF(B37=Data!B225,Data!J225,(IF(B37=Data!#REF!,Data!#REF!,(IF(B37=Data!#REF!,Data!#REF!,(IF(B37=Data!#REF!,Data!#REF!,(IF(B37=Data!#REF!,Data!#REF!,(IF(B37=Data!#REF!,Data!J965,(IF(B37=Data!#REF!,Data!#REF!,(IF(B37=Data!#REF!,Data!#REF!,Data!#REF!)))))))))))))))&amp;IF(B37=Data!#REF!,Data!#REF!,(IF(B37=Data!#REF!,Data!#REF!,(IF(B37=Data!#REF!,Data!#REF!,(IF(B37=Data!#REF!,Data!#REF!,(IF(B37=Data!#REF!,Data!#REF!,Data!#REF!)))))))))</f>
        <v>#REF!</v>
      </c>
      <c r="W37" s="596">
        <f>IF(E37="","",VLOOKUP(B37,Data!$B$5:$J$503,9,FALSE)*E37)</f>
        <v>5.9250000000000007</v>
      </c>
    </row>
    <row r="38" spans="1:23" s="597" customFormat="1" ht="19.25" customHeight="1">
      <c r="A38" s="598">
        <v>19</v>
      </c>
      <c r="B38" s="599" t="s">
        <v>716</v>
      </c>
      <c r="C38" s="583" t="str">
        <f>IF(E38="","",VLOOKUP(B38,Data!$B$5:$N$503,13,FALSE))</f>
        <v>Ymh</v>
      </c>
      <c r="D38" s="584" t="str">
        <f>IF(E38="","",VLOOKUP(B38,Data!$B$5:$L$503,2,FALSE))</f>
        <v>VAC9490</v>
      </c>
      <c r="E38" s="823">
        <v>8</v>
      </c>
      <c r="F38" s="600"/>
      <c r="G38" s="587">
        <f>IF(E38="","",VLOOKUP(B38,Data!$B$5:$L$503,11,FALSE))</f>
        <v>2297.34</v>
      </c>
      <c r="H38" s="588">
        <f t="shared" ref="H38:H40" si="3">IF(E38&gt;0,E38*G38,"-")</f>
        <v>18378.72</v>
      </c>
      <c r="I38" s="589" t="str">
        <f>IF(E38="","",VLOOKUP(B38,Data!$B$5:$D$503,3,FALSE))</f>
        <v>C/T</v>
      </c>
      <c r="J38" s="589" t="str">
        <f>IF(E38="","",VLOOKUP(B38,Data!$B$5:$M$503,12,FALSE))</f>
        <v>Indonesia</v>
      </c>
      <c r="K38" s="590">
        <v>5119633</v>
      </c>
      <c r="L38" s="587">
        <f>IF(E38="","",VLOOKUP(B38,Data!$B$5:$E$503,4,FALSE)*E38)</f>
        <v>1760</v>
      </c>
      <c r="M38" s="587">
        <f>IF(E38="","",VLOOKUP(B38,Data!$B$5:$F$503,5,FALSE)*E38)</f>
        <v>1592</v>
      </c>
      <c r="N38" s="591" t="e">
        <f>IF(B38=Data!B150,Data!G150,(IF(B38=Data!B152,Data!G152,(IF(B38=Data!B154,Data!G154,(IF(B38=Data!#REF!,Data!#REF!,(IF(B38=Data!B159,Data!G159,(IF(B38=Data!#REF!,Data!#REF!,(IF(B38=Data!#REF!,Data!#REF!,(IF(B38=Data!#REF!,Data!#REF!,Data!#REF!)))))))))))))))&amp;IF(B38=Data!B226,Data!G226,(IF(B38=Data!#REF!,Data!#REF!,(IF(B38=Data!#REF!,Data!#REF!,(IF(B38=Data!#REF!,Data!#REF!,(IF(B38=Data!#REF!,Data!#REF!,(IF(B38=Data!#REF!,Data!G966,(IF(B38=Data!#REF!,Data!#REF!,(IF(B38=Data!#REF!,Data!#REF!,Data!#REF!)))))))))))))))&amp;IF(B38=Data!#REF!,Data!#REF!,(IF(B38=Data!#REF!,Data!#REF!,(IF(B38=Data!#REF!,Data!#REF!,(IF(B38=Data!#REF!,Data!#REF!,(IF(B38=Data!#REF!,Data!#REF!,Data!#REF!)))))))))</f>
        <v>#REF!</v>
      </c>
      <c r="O38" s="592"/>
      <c r="P38" s="593"/>
      <c r="Q38" s="594" t="e">
        <f>IF(B38=Data!B150,Data!H150,(IF(B38=Data!B152,Data!H152,(IF(B38=Data!B154,Data!H154,(IF(B38=Data!#REF!,Data!#REF!,(IF(B38=Data!B159,Data!H159,(IF(B38=Data!#REF!,Data!#REF!,(IF(B38=Data!#REF!,Data!#REF!,(IF(B38=Data!#REF!,Data!#REF!,Data!#REF!)))))))))))))))&amp;IF(B38=Data!B226,Data!H226,(IF(B38=Data!#REF!,Data!#REF!,(IF(B38=Data!#REF!,Data!#REF!,(IF(B38=Data!#REF!,Data!#REF!,(IF(B38=Data!#REF!,Data!#REF!,(IF(B38=Data!#REF!,Data!H966,(IF(B38=Data!#REF!,Data!#REF!,(IF(B38=Data!#REF!,Data!#REF!,Data!#REF!)))))))))))))))&amp;IF(B38=Data!#REF!,Data!#REF!,(IF(B38=Data!#REF!,Data!#REF!,(IF(B38=Data!#REF!,Data!#REF!,(IF(B38=Data!#REF!,Data!#REF!,(IF(B38=Data!#REF!,Data!#REF!,Data!#REF!)))))))))</f>
        <v>#REF!</v>
      </c>
      <c r="R38" s="593"/>
      <c r="S38" s="593"/>
      <c r="T38" s="594" t="e">
        <f>IF(B38=Data!B150,Data!I150,(IF(B38=Data!B152,Data!I152,(IF(B38=Data!B154,Data!I154,(IF(B38=Data!#REF!,Data!#REF!,(IF(B38=Data!B159,Data!I159,(IF(B38=Data!#REF!,Data!#REF!,(IF(B38=Data!#REF!,Data!#REF!,(IF(B38=Data!#REF!,Data!#REF!,Data!#REF!)))))))))))))))&amp;IF(B38=Data!B226,Data!I226,(IF(B38=Data!#REF!,Data!#REF!,(IF(B38=Data!#REF!,Data!#REF!,(IF(B38=Data!#REF!,Data!#REF!,(IF(B38=Data!#REF!,Data!#REF!,(IF(B38=Data!#REF!,Data!I966,(IF(B38=Data!#REF!,Data!#REF!,(IF(B38=Data!#REF!,Data!#REF!,Data!#REF!)))))))))))))))&amp;IF(B38=Data!#REF!,Data!#REF!,(IF(B38=Data!#REF!,Data!#REF!,(IF(B38=Data!#REF!,Data!#REF!,(IF(B38=Data!#REF!,Data!#REF!,(IF(B38=Data!#REF!,Data!#REF!,Data!#REF!)))))))))</f>
        <v>#REF!</v>
      </c>
      <c r="U38" s="595"/>
      <c r="V38" s="594" t="e">
        <f>IF(B38=Data!B150,Data!J150,(IF(B38=Data!B152,Data!J152,(IF(B38=Data!B154,Data!J154,(IF(B38=Data!#REF!,Data!#REF!,(IF(B38=Data!B159,Data!J159,(IF(B38=Data!#REF!,Data!#REF!,(IF(B38=Data!#REF!,Data!#REF!,(IF(B38=Data!#REF!,Data!#REF!,Data!#REF!)))))))))))))))&amp;IF(B38=Data!B226,Data!J226,(IF(B38=Data!#REF!,Data!#REF!,(IF(B38=Data!#REF!,Data!#REF!,(IF(B38=Data!#REF!,Data!#REF!,(IF(B38=Data!#REF!,Data!#REF!,(IF(B38=Data!#REF!,Data!J966,(IF(B38=Data!#REF!,Data!#REF!,(IF(B38=Data!#REF!,Data!#REF!,Data!#REF!)))))))))))))))&amp;IF(B38=Data!#REF!,Data!#REF!,(IF(B38=Data!#REF!,Data!#REF!,(IF(B38=Data!#REF!,Data!#REF!,(IF(B38=Data!#REF!,Data!#REF!,(IF(B38=Data!#REF!,Data!#REF!,Data!#REF!)))))))))</f>
        <v>#REF!</v>
      </c>
      <c r="W38" s="596">
        <f>IF(E38="","",VLOOKUP(B38,Data!$B$5:$J$503,9,FALSE)*E38)</f>
        <v>9.48</v>
      </c>
    </row>
    <row r="39" spans="1:23" s="597" customFormat="1" ht="19.25" customHeight="1">
      <c r="A39" s="598">
        <v>20</v>
      </c>
      <c r="B39" s="599" t="s">
        <v>504</v>
      </c>
      <c r="C39" s="583" t="str">
        <f>IF(E39="","",VLOOKUP(B39,Data!$B$5:$N$503,13,FALSE))</f>
        <v>Ymh</v>
      </c>
      <c r="D39" s="584" t="str">
        <f>IF(E39="","",VLOOKUP(B39,Data!$B$5:$L$503,2,FALSE))</f>
        <v>ZH66250</v>
      </c>
      <c r="E39" s="823">
        <v>19</v>
      </c>
      <c r="F39" s="586"/>
      <c r="G39" s="587">
        <f>IF(E39="","",VLOOKUP(B39,Data!$B$5:$L$503,11,FALSE))</f>
        <v>2244.61</v>
      </c>
      <c r="H39" s="588">
        <f t="shared" si="3"/>
        <v>42647.590000000004</v>
      </c>
      <c r="I39" s="589" t="str">
        <f>IF(E39="","",VLOOKUP(B39,Data!$B$5:$D$503,3,FALSE))</f>
        <v>C/T</v>
      </c>
      <c r="J39" s="589" t="str">
        <f>IF(E39="","",VLOOKUP(B39,Data!$B$5:$M$503,12,FALSE))</f>
        <v>Indonesia</v>
      </c>
      <c r="K39" s="590">
        <v>5119633</v>
      </c>
      <c r="L39" s="587">
        <f>IF(E39="","",VLOOKUP(B39,Data!$B$5:$E$503,4,FALSE)*E39)</f>
        <v>4978</v>
      </c>
      <c r="M39" s="587">
        <f>IF(E39="","",VLOOKUP(B39,Data!$B$5:$F$503,5,FALSE)*E39)</f>
        <v>4503</v>
      </c>
      <c r="N39" s="591" t="e">
        <f>IF(B39=Data!B149,Data!G149,(IF(B39=Data!B151,Data!G151,(IF(B39=Data!B153,Data!G153,(IF(B39=Data!#REF!,Data!#REF!,(IF(B39=Data!B158,Data!G158,(IF(B39=Data!#REF!,Data!#REF!,(IF(B39=Data!#REF!,Data!#REF!,(IF(B39=Data!#REF!,Data!#REF!,Data!#REF!)))))))))))))))&amp;IF(B39=Data!B225,Data!G225,(IF(B39=Data!#REF!,Data!#REF!,(IF(B39=Data!#REF!,Data!#REF!,(IF(B39=Data!#REF!,Data!#REF!,(IF(B39=Data!#REF!,Data!#REF!,(IF(B39=Data!#REF!,Data!G965,(IF(B39=Data!#REF!,Data!#REF!,(IF(B39=Data!#REF!,Data!#REF!,Data!#REF!)))))))))))))))&amp;IF(B39=Data!#REF!,Data!#REF!,(IF(B39=Data!#REF!,Data!#REF!,(IF(B39=Data!#REF!,Data!#REF!,(IF(B39=Data!#REF!,Data!#REF!,(IF(B39=Data!#REF!,Data!#REF!,Data!#REF!)))))))))</f>
        <v>#REF!</v>
      </c>
      <c r="O39" s="592"/>
      <c r="P39" s="593"/>
      <c r="Q39" s="594" t="e">
        <f>IF(B39=Data!B149,Data!H149,(IF(B39=Data!B151,Data!H151,(IF(B39=Data!B153,Data!H153,(IF(B39=Data!#REF!,Data!#REF!,(IF(B39=Data!B158,Data!H158,(IF(B39=Data!#REF!,Data!#REF!,(IF(B39=Data!#REF!,Data!#REF!,(IF(B39=Data!#REF!,Data!#REF!,Data!#REF!)))))))))))))))&amp;IF(B39=Data!B225,Data!H225,(IF(B39=Data!#REF!,Data!#REF!,(IF(B39=Data!#REF!,Data!#REF!,(IF(B39=Data!#REF!,Data!#REF!,(IF(B39=Data!#REF!,Data!#REF!,(IF(B39=Data!#REF!,Data!H965,(IF(B39=Data!#REF!,Data!#REF!,(IF(B39=Data!#REF!,Data!#REF!,Data!#REF!)))))))))))))))&amp;IF(B39=Data!#REF!,Data!#REF!,(IF(B39=Data!#REF!,Data!#REF!,(IF(B39=Data!#REF!,Data!#REF!,(IF(B39=Data!#REF!,Data!#REF!,(IF(B39=Data!#REF!,Data!#REF!,Data!#REF!)))))))))</f>
        <v>#REF!</v>
      </c>
      <c r="R39" s="593"/>
      <c r="S39" s="593"/>
      <c r="T39" s="594" t="e">
        <f>IF(B39=Data!B149,Data!I149,(IF(B39=Data!B151,Data!I151,(IF(B39=Data!B153,Data!I153,(IF(B39=Data!#REF!,Data!#REF!,(IF(B39=Data!B158,Data!I158,(IF(B39=Data!#REF!,Data!#REF!,(IF(B39=Data!#REF!,Data!#REF!,(IF(B39=Data!#REF!,Data!#REF!,Data!#REF!)))))))))))))))&amp;IF(B39=Data!B225,Data!I225,(IF(B39=Data!#REF!,Data!#REF!,(IF(B39=Data!#REF!,Data!#REF!,(IF(B39=Data!#REF!,Data!#REF!,(IF(B39=Data!#REF!,Data!#REF!,(IF(B39=Data!#REF!,Data!I965,(IF(B39=Data!#REF!,Data!#REF!,(IF(B39=Data!#REF!,Data!#REF!,Data!#REF!)))))))))))))))&amp;IF(B39=Data!#REF!,Data!#REF!,(IF(B39=Data!#REF!,Data!#REF!,(IF(B39=Data!#REF!,Data!#REF!,(IF(B39=Data!#REF!,Data!#REF!,(IF(B39=Data!#REF!,Data!#REF!,Data!#REF!)))))))))</f>
        <v>#REF!</v>
      </c>
      <c r="U39" s="595"/>
      <c r="V39" s="594" t="e">
        <f>IF(B39=Data!B149,Data!J149,(IF(B39=Data!B151,Data!J151,(IF(B39=Data!B153,Data!J153,(IF(B39=Data!#REF!,Data!#REF!,(IF(B39=Data!B158,Data!J158,(IF(B39=Data!#REF!,Data!#REF!,(IF(B39=Data!#REF!,Data!#REF!,(IF(B39=Data!#REF!,Data!#REF!,Data!#REF!)))))))))))))))&amp;IF(B39=Data!B225,Data!J225,(IF(B39=Data!#REF!,Data!#REF!,(IF(B39=Data!#REF!,Data!#REF!,(IF(B39=Data!#REF!,Data!#REF!,(IF(B39=Data!#REF!,Data!#REF!,(IF(B39=Data!#REF!,Data!J965,(IF(B39=Data!#REF!,Data!#REF!,(IF(B39=Data!#REF!,Data!#REF!,Data!#REF!)))))))))))))))&amp;IF(B39=Data!#REF!,Data!#REF!,(IF(B39=Data!#REF!,Data!#REF!,(IF(B39=Data!#REF!,Data!#REF!,(IF(B39=Data!#REF!,Data!#REF!,(IF(B39=Data!#REF!,Data!#REF!,Data!#REF!)))))))))</f>
        <v>#REF!</v>
      </c>
      <c r="W39" s="596">
        <f>IF(E39="","",VLOOKUP(B39,Data!$B$5:$J$503,9,FALSE)*E39)</f>
        <v>28.271999999999998</v>
      </c>
    </row>
    <row r="40" spans="1:23" s="597" customFormat="1" ht="19.25" customHeight="1">
      <c r="A40" s="598">
        <v>21</v>
      </c>
      <c r="B40" s="599" t="s">
        <v>368</v>
      </c>
      <c r="C40" s="583" t="str">
        <f>IF(E40="","",VLOOKUP(B40,Data!$B$5:$N$503,13,FALSE))</f>
        <v>Ymh</v>
      </c>
      <c r="D40" s="584" t="str">
        <f>IF(E40="","",VLOOKUP(B40,Data!$B$5:$L$503,2,FALSE))</f>
        <v>WQ78230</v>
      </c>
      <c r="E40" s="823">
        <v>5</v>
      </c>
      <c r="F40" s="586"/>
      <c r="G40" s="587">
        <f>IF(E40="","",VLOOKUP(B40,Data!$B$5:$L$503,11,FALSE))</f>
        <v>4233.07</v>
      </c>
      <c r="H40" s="588">
        <f t="shared" si="3"/>
        <v>21165.35</v>
      </c>
      <c r="I40" s="589" t="str">
        <f>IF(E40="","",VLOOKUP(B40,Data!$B$5:$D$503,3,FALSE))</f>
        <v>C/T</v>
      </c>
      <c r="J40" s="589" t="str">
        <f>IF(E40="","",VLOOKUP(B40,Data!$B$5:$M$503,12,FALSE))</f>
        <v>Indonesia</v>
      </c>
      <c r="K40" s="590">
        <v>5119633</v>
      </c>
      <c r="L40" s="587">
        <f>IF(E40="","",VLOOKUP(B40,Data!$B$5:$E$503,4,FALSE)*E40)</f>
        <v>1485</v>
      </c>
      <c r="M40" s="587">
        <f>IF(E40="","",VLOOKUP(B40,Data!$B$5:$F$503,5,FALSE)*E40)</f>
        <v>1310</v>
      </c>
      <c r="N40" s="591" t="e">
        <f>IF(B40=Data!B149,Data!G149,(IF(B40=Data!B151,Data!G151,(IF(B40=Data!B153,Data!G153,(IF(B40=Data!#REF!,Data!#REF!,(IF(B40=Data!B158,Data!G158,(IF(B40=Data!#REF!,Data!#REF!,(IF(B40=Data!#REF!,Data!#REF!,(IF(B40=Data!#REF!,Data!#REF!,Data!#REF!)))))))))))))))&amp;IF(B40=Data!B225,Data!G225,(IF(B40=Data!#REF!,Data!#REF!,(IF(B40=Data!#REF!,Data!#REF!,(IF(B40=Data!#REF!,Data!#REF!,(IF(B40=Data!#REF!,Data!#REF!,(IF(B40=Data!#REF!,Data!G965,(IF(B40=Data!#REF!,Data!#REF!,(IF(B40=Data!#REF!,Data!#REF!,Data!#REF!)))))))))))))))&amp;IF(B40=Data!#REF!,Data!#REF!,(IF(B40=Data!#REF!,Data!#REF!,(IF(B40=Data!#REF!,Data!#REF!,(IF(B40=Data!#REF!,Data!#REF!,(IF(B40=Data!#REF!,Data!#REF!,Data!#REF!)))))))))</f>
        <v>#REF!</v>
      </c>
      <c r="O40" s="592"/>
      <c r="P40" s="593"/>
      <c r="Q40" s="594" t="e">
        <f>IF(B40=Data!B149,Data!H149,(IF(B40=Data!B151,Data!H151,(IF(B40=Data!B153,Data!H153,(IF(B40=Data!#REF!,Data!#REF!,(IF(B40=Data!B158,Data!H158,(IF(B40=Data!#REF!,Data!#REF!,(IF(B40=Data!#REF!,Data!#REF!,(IF(B40=Data!#REF!,Data!#REF!,Data!#REF!)))))))))))))))&amp;IF(B40=Data!B225,Data!H225,(IF(B40=Data!#REF!,Data!#REF!,(IF(B40=Data!#REF!,Data!#REF!,(IF(B40=Data!#REF!,Data!#REF!,(IF(B40=Data!#REF!,Data!#REF!,(IF(B40=Data!#REF!,Data!H965,(IF(B40=Data!#REF!,Data!#REF!,(IF(B40=Data!#REF!,Data!#REF!,Data!#REF!)))))))))))))))&amp;IF(B40=Data!#REF!,Data!#REF!,(IF(B40=Data!#REF!,Data!#REF!,(IF(B40=Data!#REF!,Data!#REF!,(IF(B40=Data!#REF!,Data!#REF!,(IF(B40=Data!#REF!,Data!#REF!,Data!#REF!)))))))))</f>
        <v>#REF!</v>
      </c>
      <c r="R40" s="593"/>
      <c r="S40" s="593"/>
      <c r="T40" s="594" t="e">
        <f>IF(B40=Data!B149,Data!I149,(IF(B40=Data!B151,Data!I151,(IF(B40=Data!B153,Data!I153,(IF(B40=Data!#REF!,Data!#REF!,(IF(B40=Data!B158,Data!I158,(IF(B40=Data!#REF!,Data!#REF!,(IF(B40=Data!#REF!,Data!#REF!,(IF(B40=Data!#REF!,Data!#REF!,Data!#REF!)))))))))))))))&amp;IF(B40=Data!B225,Data!I225,(IF(B40=Data!#REF!,Data!#REF!,(IF(B40=Data!#REF!,Data!#REF!,(IF(B40=Data!#REF!,Data!#REF!,(IF(B40=Data!#REF!,Data!#REF!,(IF(B40=Data!#REF!,Data!I965,(IF(B40=Data!#REF!,Data!#REF!,(IF(B40=Data!#REF!,Data!#REF!,Data!#REF!)))))))))))))))&amp;IF(B40=Data!#REF!,Data!#REF!,(IF(B40=Data!#REF!,Data!#REF!,(IF(B40=Data!#REF!,Data!#REF!,(IF(B40=Data!#REF!,Data!#REF!,(IF(B40=Data!#REF!,Data!#REF!,Data!#REF!)))))))))</f>
        <v>#REF!</v>
      </c>
      <c r="U40" s="595"/>
      <c r="V40" s="594" t="e">
        <f>IF(B40=Data!B149,Data!J149,(IF(B40=Data!B151,Data!J151,(IF(B40=Data!B153,Data!J153,(IF(B40=Data!#REF!,Data!#REF!,(IF(B40=Data!B158,Data!J158,(IF(B40=Data!#REF!,Data!#REF!,(IF(B40=Data!#REF!,Data!#REF!,(IF(B40=Data!#REF!,Data!#REF!,Data!#REF!)))))))))))))))&amp;IF(B40=Data!B225,Data!J225,(IF(B40=Data!#REF!,Data!#REF!,(IF(B40=Data!#REF!,Data!#REF!,(IF(B40=Data!#REF!,Data!#REF!,(IF(B40=Data!#REF!,Data!#REF!,(IF(B40=Data!#REF!,Data!J965,(IF(B40=Data!#REF!,Data!#REF!,(IF(B40=Data!#REF!,Data!#REF!,Data!#REF!)))))))))))))))&amp;IF(B40=Data!#REF!,Data!#REF!,(IF(B40=Data!#REF!,Data!#REF!,(IF(B40=Data!#REF!,Data!#REF!,(IF(B40=Data!#REF!,Data!#REF!,(IF(B40=Data!#REF!,Data!#REF!,Data!#REF!)))))))))</f>
        <v>#REF!</v>
      </c>
      <c r="W40" s="596">
        <f>IF(E40="","",VLOOKUP(B40,Data!$B$5:$J$503,9,FALSE)*E40)</f>
        <v>7.67</v>
      </c>
    </row>
    <row r="41" spans="1:23" s="597" customFormat="1" ht="19.25" customHeight="1">
      <c r="A41" s="598"/>
      <c r="B41" s="599"/>
      <c r="C41" s="583"/>
      <c r="D41" s="584"/>
      <c r="E41" s="585"/>
      <c r="F41" s="586"/>
      <c r="G41" s="587"/>
      <c r="H41" s="588"/>
      <c r="I41" s="589"/>
      <c r="J41" s="589"/>
      <c r="K41" s="590"/>
      <c r="L41" s="587"/>
      <c r="M41" s="587"/>
      <c r="N41" s="591"/>
      <c r="O41" s="592"/>
      <c r="P41" s="593"/>
      <c r="Q41" s="594"/>
      <c r="R41" s="593"/>
      <c r="S41" s="593"/>
      <c r="T41" s="594"/>
      <c r="U41" s="595"/>
      <c r="V41" s="594"/>
      <c r="W41" s="596"/>
    </row>
    <row r="42" spans="1:23" s="611" customFormat="1" ht="19.5" customHeight="1">
      <c r="A42" s="598"/>
      <c r="B42" s="818"/>
      <c r="C42" s="604"/>
      <c r="D42" s="605"/>
      <c r="E42" s="606">
        <f>SUM(E17:E41)</f>
        <v>132</v>
      </c>
      <c r="F42" s="606"/>
      <c r="G42" s="607"/>
      <c r="H42" s="607">
        <f>SUM(H17:H41)</f>
        <v>318758.66000000003</v>
      </c>
      <c r="I42" s="608"/>
      <c r="J42" s="608"/>
      <c r="K42" s="608"/>
      <c r="L42" s="609">
        <f>SUM(L17:L41)</f>
        <v>31350</v>
      </c>
      <c r="M42" s="609">
        <f>SUM(M17:M41)</f>
        <v>28370</v>
      </c>
      <c r="N42" s="609" t="e">
        <f>SUM(N17:N41)</f>
        <v>#REF!</v>
      </c>
      <c r="O42" s="609" t="e">
        <f>SUM(#REF!)</f>
        <v>#REF!</v>
      </c>
      <c r="P42" s="609">
        <f>SUM(P16:P16)</f>
        <v>0</v>
      </c>
      <c r="Q42" s="609">
        <f>SUM(Q16:Q16)</f>
        <v>0</v>
      </c>
      <c r="R42" s="609" t="e">
        <f>SUM(#REF!)</f>
        <v>#REF!</v>
      </c>
      <c r="S42" s="609">
        <f>SUM(S16:S16)</f>
        <v>0</v>
      </c>
      <c r="T42" s="609">
        <f>SUM(T16:T16)</f>
        <v>0</v>
      </c>
      <c r="U42" s="609" t="e">
        <f>SUM(#REF!)</f>
        <v>#REF!</v>
      </c>
      <c r="V42" s="609">
        <f>SUM(V16:V16)</f>
        <v>0</v>
      </c>
      <c r="W42" s="610">
        <f>SUM(W17:W41)</f>
        <v>174.08799999999997</v>
      </c>
    </row>
    <row r="43" spans="1:23" ht="11.25" customHeight="1">
      <c r="A43" s="598"/>
      <c r="B43" s="612"/>
      <c r="C43" s="545"/>
      <c r="D43" s="546"/>
      <c r="E43" s="613"/>
      <c r="F43" s="544"/>
      <c r="G43" s="614" t="s">
        <v>847</v>
      </c>
      <c r="H43" s="615"/>
      <c r="I43" s="616"/>
      <c r="J43" s="616"/>
      <c r="K43" s="616"/>
      <c r="L43" s="617"/>
      <c r="M43" s="548"/>
      <c r="N43" s="546"/>
      <c r="O43" s="545"/>
      <c r="P43" s="545"/>
      <c r="Q43" s="545"/>
      <c r="R43" s="545"/>
      <c r="S43" s="545"/>
      <c r="T43" s="545"/>
      <c r="U43" s="546"/>
      <c r="V43" s="546"/>
      <c r="W43" s="550"/>
    </row>
    <row r="44" spans="1:23" ht="14">
      <c r="A44" s="618" t="s">
        <v>546</v>
      </c>
      <c r="B44" s="619" t="s">
        <v>12</v>
      </c>
      <c r="C44" s="513"/>
      <c r="D44" s="620"/>
      <c r="E44" s="499" t="s">
        <v>555</v>
      </c>
      <c r="G44" s="621" t="s">
        <v>83</v>
      </c>
      <c r="H44" s="622"/>
      <c r="I44" s="562" t="s">
        <v>84</v>
      </c>
      <c r="J44" s="623"/>
      <c r="K44" s="534" t="s">
        <v>85</v>
      </c>
      <c r="L44" s="534"/>
      <c r="M44" s="1076" t="s">
        <v>86</v>
      </c>
      <c r="N44" s="1077"/>
      <c r="O44" s="1077"/>
      <c r="P44" s="1077"/>
      <c r="Q44" s="1077"/>
      <c r="R44" s="1077"/>
      <c r="S44" s="1077"/>
      <c r="T44" s="1077"/>
      <c r="U44" s="1077"/>
      <c r="V44" s="1077"/>
      <c r="W44" s="1078"/>
    </row>
    <row r="45" spans="1:23" ht="13">
      <c r="A45" s="827" t="s">
        <v>547</v>
      </c>
      <c r="D45" s="624"/>
      <c r="E45" s="499" t="s">
        <v>88</v>
      </c>
      <c r="G45" s="1079"/>
      <c r="H45" s="1080"/>
      <c r="I45" s="827" t="s">
        <v>89</v>
      </c>
      <c r="J45" s="625"/>
      <c r="K45" s="537" t="s">
        <v>90</v>
      </c>
      <c r="L45" s="537"/>
      <c r="M45" s="532"/>
      <c r="W45" s="538"/>
    </row>
    <row r="46" spans="1:23" ht="10.5" customHeight="1">
      <c r="A46" s="827" t="s">
        <v>548</v>
      </c>
      <c r="B46" s="503"/>
      <c r="D46" s="523"/>
      <c r="G46" s="1079"/>
      <c r="H46" s="1080"/>
      <c r="I46" s="827"/>
      <c r="J46" s="625"/>
      <c r="K46" s="537" t="s">
        <v>94</v>
      </c>
      <c r="L46" s="537"/>
      <c r="M46" s="532"/>
      <c r="W46" s="538"/>
    </row>
    <row r="47" spans="1:23" ht="10.5" customHeight="1">
      <c r="A47" s="544"/>
      <c r="B47" s="545"/>
      <c r="C47" s="545"/>
      <c r="D47" s="626"/>
      <c r="E47" s="499" t="s">
        <v>95</v>
      </c>
      <c r="G47" s="1079"/>
      <c r="H47" s="1080"/>
      <c r="I47" s="827" t="s">
        <v>96</v>
      </c>
      <c r="J47" s="625"/>
      <c r="K47" s="537"/>
      <c r="L47" s="537"/>
      <c r="M47" s="532"/>
      <c r="W47" s="538"/>
    </row>
    <row r="48" spans="1:23" ht="13">
      <c r="A48" s="512" t="s">
        <v>97</v>
      </c>
      <c r="C48" s="535"/>
      <c r="D48" s="514"/>
      <c r="E48" s="499" t="s">
        <v>98</v>
      </c>
      <c r="G48" s="627" t="s">
        <v>99</v>
      </c>
      <c r="H48" s="628"/>
      <c r="I48" s="827" t="s">
        <v>89</v>
      </c>
      <c r="J48" s="625"/>
      <c r="K48" s="537" t="s">
        <v>100</v>
      </c>
      <c r="L48" s="537"/>
      <c r="M48" s="532"/>
      <c r="W48" s="538"/>
    </row>
    <row r="49" spans="1:23" ht="13">
      <c r="A49" s="827" t="s">
        <v>561</v>
      </c>
      <c r="D49" s="523"/>
      <c r="E49" s="499" t="s">
        <v>101</v>
      </c>
      <c r="G49" s="629"/>
      <c r="H49" s="630"/>
      <c r="I49" s="827" t="s">
        <v>102</v>
      </c>
      <c r="J49" s="625"/>
      <c r="K49" s="537" t="s">
        <v>549</v>
      </c>
      <c r="L49" s="537"/>
      <c r="M49" s="1069" t="s">
        <v>616</v>
      </c>
      <c r="N49" s="1070"/>
      <c r="O49" s="1070"/>
      <c r="P49" s="1070"/>
      <c r="Q49" s="1070"/>
      <c r="R49" s="1070"/>
      <c r="S49" s="1070"/>
      <c r="T49" s="1070"/>
      <c r="U49" s="1070"/>
      <c r="V49" s="1070"/>
      <c r="W49" s="1071"/>
    </row>
    <row r="50" spans="1:23">
      <c r="A50" s="544"/>
      <c r="B50" s="545"/>
      <c r="C50" s="545"/>
      <c r="D50" s="546"/>
      <c r="E50" s="631"/>
      <c r="F50" s="545"/>
      <c r="G50" s="1053" t="s">
        <v>993</v>
      </c>
      <c r="H50" s="1054"/>
      <c r="I50" s="1053" t="s">
        <v>992</v>
      </c>
      <c r="J50" s="1054"/>
      <c r="K50" s="549" t="s">
        <v>105</v>
      </c>
      <c r="L50" s="549"/>
      <c r="M50" s="1072" t="s">
        <v>106</v>
      </c>
      <c r="N50" s="1073"/>
      <c r="O50" s="1073"/>
      <c r="P50" s="1073"/>
      <c r="Q50" s="1073"/>
      <c r="R50" s="1073"/>
      <c r="S50" s="1073"/>
      <c r="T50" s="1073"/>
      <c r="U50" s="1073"/>
      <c r="V50" s="1073"/>
      <c r="W50" s="1074"/>
    </row>
    <row r="51" spans="1:23">
      <c r="G51" s="500" t="s">
        <v>667</v>
      </c>
      <c r="K51" s="537"/>
      <c r="L51" s="537"/>
      <c r="M51" s="541"/>
      <c r="N51" s="541"/>
      <c r="O51" s="541"/>
      <c r="P51" s="541"/>
      <c r="Q51" s="541"/>
      <c r="R51" s="541"/>
      <c r="S51" s="541"/>
      <c r="T51" s="541"/>
      <c r="U51" s="541"/>
      <c r="V51" s="541"/>
      <c r="W51" s="632"/>
    </row>
    <row r="52" spans="1:23">
      <c r="G52" s="633"/>
      <c r="H52" s="633"/>
      <c r="I52" s="634"/>
      <c r="J52" s="633"/>
      <c r="K52" s="537"/>
      <c r="L52" s="537"/>
      <c r="M52" s="541"/>
      <c r="N52" s="541"/>
      <c r="O52" s="541"/>
      <c r="P52" s="541"/>
      <c r="Q52" s="541"/>
      <c r="R52" s="541"/>
      <c r="S52" s="541"/>
      <c r="T52" s="541"/>
      <c r="U52" s="541"/>
      <c r="V52" s="541"/>
      <c r="W52" s="632"/>
    </row>
    <row r="53" spans="1:23" ht="7.5" customHeight="1"/>
    <row r="54" spans="1:23" ht="13.5" customHeight="1"/>
    <row r="55" spans="1:23" ht="13.5" customHeight="1"/>
    <row r="56" spans="1:23" ht="13.5" customHeight="1"/>
    <row r="57" spans="1:23" ht="13.5" customHeight="1"/>
    <row r="58" spans="1:23" s="611" customFormat="1" ht="18" customHeight="1">
      <c r="A58" s="635" t="s">
        <v>964</v>
      </c>
      <c r="B58" s="500"/>
      <c r="C58" s="635" t="s">
        <v>622</v>
      </c>
      <c r="F58" s="636"/>
      <c r="G58" s="635" t="s">
        <v>958</v>
      </c>
      <c r="H58" s="500"/>
      <c r="I58" s="635" t="s">
        <v>969</v>
      </c>
      <c r="K58" s="636"/>
      <c r="L58" s="636"/>
      <c r="V58" s="637"/>
    </row>
    <row r="59" spans="1:23" s="611" customFormat="1" ht="18" customHeight="1">
      <c r="A59" s="635" t="s">
        <v>965</v>
      </c>
      <c r="B59" s="500"/>
      <c r="C59" s="635" t="s">
        <v>969</v>
      </c>
      <c r="F59" s="636"/>
      <c r="G59" s="635" t="s">
        <v>959</v>
      </c>
      <c r="H59" s="500"/>
      <c r="I59" s="635" t="s">
        <v>969</v>
      </c>
      <c r="K59" s="636"/>
      <c r="L59" s="636"/>
      <c r="V59" s="637"/>
    </row>
    <row r="60" spans="1:23" s="611" customFormat="1" ht="18" customHeight="1">
      <c r="A60" s="635" t="s">
        <v>966</v>
      </c>
      <c r="B60" s="500"/>
      <c r="C60" s="635" t="s">
        <v>969</v>
      </c>
      <c r="F60" s="636"/>
      <c r="G60" s="635" t="s">
        <v>960</v>
      </c>
      <c r="H60" s="500"/>
      <c r="I60" s="635" t="s">
        <v>622</v>
      </c>
      <c r="K60" s="636"/>
      <c r="L60" s="636"/>
      <c r="V60" s="637"/>
    </row>
    <row r="61" spans="1:23" s="611" customFormat="1" ht="18" customHeight="1">
      <c r="A61" s="635" t="s">
        <v>967</v>
      </c>
      <c r="B61" s="500"/>
      <c r="C61" s="635" t="s">
        <v>622</v>
      </c>
      <c r="F61" s="636"/>
      <c r="G61" s="635" t="s">
        <v>961</v>
      </c>
      <c r="H61" s="500"/>
      <c r="I61" s="635" t="s">
        <v>622</v>
      </c>
      <c r="K61" s="636"/>
      <c r="L61" s="636"/>
      <c r="V61" s="637"/>
    </row>
    <row r="62" spans="1:23" s="611" customFormat="1" ht="18" customHeight="1">
      <c r="A62" s="635" t="s">
        <v>968</v>
      </c>
      <c r="B62" s="500"/>
      <c r="C62" s="635" t="s">
        <v>622</v>
      </c>
      <c r="F62" s="636"/>
      <c r="G62" s="635" t="s">
        <v>963</v>
      </c>
      <c r="H62" s="500"/>
      <c r="I62" s="635" t="s">
        <v>622</v>
      </c>
      <c r="K62" s="636"/>
      <c r="L62" s="636"/>
      <c r="V62" s="637"/>
    </row>
    <row r="63" spans="1:23" ht="20">
      <c r="E63" s="828"/>
      <c r="F63" s="500"/>
      <c r="G63" s="635" t="s">
        <v>962</v>
      </c>
      <c r="I63" s="635" t="s">
        <v>622</v>
      </c>
      <c r="K63" s="500"/>
      <c r="M63" s="828"/>
      <c r="V63" s="501"/>
      <c r="W63" s="828"/>
    </row>
    <row r="64" spans="1:23" ht="17.5">
      <c r="A64" s="638"/>
      <c r="E64" s="828"/>
      <c r="G64" s="639"/>
      <c r="H64" s="639"/>
    </row>
    <row r="69" spans="1:5" ht="14">
      <c r="A69" s="640"/>
      <c r="C69" s="641"/>
      <c r="D69" s="641"/>
      <c r="E69" s="642"/>
    </row>
    <row r="70" spans="1:5" ht="14">
      <c r="A70" s="643"/>
      <c r="C70" s="641"/>
      <c r="D70" s="644"/>
      <c r="E70" s="642"/>
    </row>
    <row r="71" spans="1:5" ht="14">
      <c r="A71" s="643"/>
      <c r="B71" s="645"/>
      <c r="C71" s="641"/>
      <c r="D71" s="641"/>
      <c r="E71" s="642"/>
    </row>
    <row r="72" spans="1:5" ht="14">
      <c r="A72" s="643"/>
      <c r="B72" s="646" t="s">
        <v>354</v>
      </c>
      <c r="C72" s="641"/>
      <c r="D72" s="641"/>
      <c r="E72" s="642"/>
    </row>
    <row r="73" spans="1:5" ht="15.5">
      <c r="A73" s="643"/>
      <c r="B73" s="647" t="s">
        <v>249</v>
      </c>
      <c r="C73" s="641"/>
      <c r="D73" s="641"/>
      <c r="E73" s="642"/>
    </row>
    <row r="74" spans="1:5" ht="14">
      <c r="A74" s="643"/>
      <c r="B74" s="648" t="s">
        <v>250</v>
      </c>
      <c r="C74" s="641"/>
      <c r="D74" s="641"/>
      <c r="E74" s="642"/>
    </row>
    <row r="75" spans="1:5" ht="15.5">
      <c r="A75" s="649"/>
      <c r="B75" s="647" t="s">
        <v>251</v>
      </c>
      <c r="C75" s="641"/>
      <c r="D75" s="641"/>
      <c r="E75" s="642"/>
    </row>
    <row r="76" spans="1:5" ht="15.5">
      <c r="A76" s="643"/>
      <c r="B76" s="647" t="s">
        <v>252</v>
      </c>
      <c r="C76" s="641"/>
      <c r="D76" s="641"/>
      <c r="E76" s="642"/>
    </row>
    <row r="77" spans="1:5" ht="14">
      <c r="A77" s="649"/>
      <c r="B77" s="646" t="s">
        <v>253</v>
      </c>
      <c r="C77" s="641"/>
      <c r="D77" s="641"/>
      <c r="E77" s="642"/>
    </row>
    <row r="78" spans="1:5" ht="14">
      <c r="A78" s="649"/>
      <c r="B78" s="646" t="s">
        <v>357</v>
      </c>
      <c r="C78" s="641"/>
      <c r="D78" s="641"/>
      <c r="E78" s="642"/>
    </row>
    <row r="79" spans="1:5" ht="14">
      <c r="A79" s="643"/>
      <c r="B79" s="646" t="s">
        <v>358</v>
      </c>
      <c r="C79" s="641"/>
      <c r="D79" s="641"/>
      <c r="E79" s="642"/>
    </row>
    <row r="80" spans="1:5" ht="14">
      <c r="A80" s="643"/>
      <c r="B80" s="646" t="s">
        <v>288</v>
      </c>
      <c r="C80" s="641"/>
      <c r="D80" s="641"/>
      <c r="E80" s="642"/>
    </row>
    <row r="81" spans="1:5" ht="14">
      <c r="A81" s="643"/>
      <c r="B81" s="646" t="s">
        <v>292</v>
      </c>
      <c r="C81" s="641"/>
      <c r="D81" s="641"/>
      <c r="E81" s="642"/>
    </row>
    <row r="82" spans="1:5" ht="15.5">
      <c r="A82" s="643"/>
      <c r="B82" s="647" t="s">
        <v>423</v>
      </c>
      <c r="C82" s="641"/>
      <c r="D82" s="641"/>
      <c r="E82" s="642"/>
    </row>
    <row r="83" spans="1:5" ht="14">
      <c r="A83" s="643"/>
      <c r="B83" s="646" t="s">
        <v>424</v>
      </c>
      <c r="C83" s="641"/>
      <c r="D83" s="641"/>
      <c r="E83" s="642"/>
    </row>
    <row r="84" spans="1:5" ht="14">
      <c r="A84" s="643"/>
      <c r="B84" s="646" t="s">
        <v>279</v>
      </c>
      <c r="C84" s="641"/>
      <c r="D84" s="644"/>
      <c r="E84" s="642"/>
    </row>
    <row r="85" spans="1:5" ht="14">
      <c r="A85" s="643"/>
      <c r="B85" s="646" t="s">
        <v>281</v>
      </c>
      <c r="C85" s="641"/>
      <c r="D85" s="641"/>
      <c r="E85" s="642"/>
    </row>
    <row r="86" spans="1:5" ht="14">
      <c r="A86" s="643"/>
      <c r="B86" s="646" t="s">
        <v>287</v>
      </c>
      <c r="C86" s="641"/>
      <c r="D86" s="644"/>
      <c r="E86" s="642"/>
    </row>
    <row r="87" spans="1:5" ht="15.5">
      <c r="A87" s="643"/>
      <c r="B87" s="647" t="s">
        <v>420</v>
      </c>
      <c r="C87" s="641"/>
      <c r="D87" s="644"/>
      <c r="E87" s="642"/>
    </row>
    <row r="88" spans="1:5" ht="14">
      <c r="A88" s="650"/>
      <c r="B88" s="646" t="s">
        <v>421</v>
      </c>
      <c r="C88" s="579"/>
      <c r="D88" s="578"/>
      <c r="E88" s="575"/>
    </row>
    <row r="89" spans="1:5" ht="14">
      <c r="A89" s="572"/>
      <c r="B89" s="646" t="s">
        <v>422</v>
      </c>
      <c r="C89" s="579"/>
      <c r="D89" s="578"/>
      <c r="E89" s="651">
        <f>SUM(E68:E87)</f>
        <v>0</v>
      </c>
    </row>
    <row r="90" spans="1:5" ht="14">
      <c r="B90" s="646" t="s">
        <v>417</v>
      </c>
    </row>
    <row r="91" spans="1:5" ht="14">
      <c r="B91" s="646" t="s">
        <v>397</v>
      </c>
    </row>
  </sheetData>
  <mergeCells count="10">
    <mergeCell ref="M49:W49"/>
    <mergeCell ref="G50:H50"/>
    <mergeCell ref="I50:J50"/>
    <mergeCell ref="M50:W50"/>
    <mergeCell ref="O1:S1"/>
    <mergeCell ref="P2:W2"/>
    <mergeCell ref="M44:W44"/>
    <mergeCell ref="G45:H45"/>
    <mergeCell ref="G46:H46"/>
    <mergeCell ref="G47:H47"/>
  </mergeCells>
  <printOptions horizontalCentered="1"/>
  <pageMargins left="0.19685039370078741" right="0.19685039370078741" top="0" bottom="0.17" header="0.31496062992125984" footer="0.17"/>
  <pageSetup paperSize="9" scale="74" firstPageNumber="4294963191" fitToHeight="2" orientation="landscape" horizontalDpi="4294967295" verticalDpi="4294967295" r:id="rId1"/>
  <headerFooter alignWithMargins="0"/>
  <rowBreaks count="1" manualBreakCount="1">
    <brk id="50" max="22"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W81"/>
  <sheetViews>
    <sheetView topLeftCell="A22" zoomScale="85" zoomScaleNormal="85" zoomScaleSheetLayoutView="70" workbookViewId="0">
      <selection activeCell="K38" sqref="K38"/>
    </sheetView>
  </sheetViews>
  <sheetFormatPr defaultColWidth="9.1796875" defaultRowHeight="12.5"/>
  <cols>
    <col min="1" max="1" width="4.453125" style="830" customWidth="1"/>
    <col min="2" max="2" width="30.1796875" style="830" customWidth="1"/>
    <col min="3" max="3" width="6.453125" style="830" customWidth="1"/>
    <col min="4" max="4" width="13.453125" style="830" customWidth="1"/>
    <col min="5" max="5" width="10.453125" style="499" customWidth="1"/>
    <col min="6" max="6" width="13.08984375" style="830" customWidth="1"/>
    <col min="7" max="7" width="14.81640625" style="500" customWidth="1"/>
    <col min="8" max="8" width="17" style="500" customWidth="1"/>
    <col min="9" max="9" width="6.1796875" style="830" customWidth="1"/>
    <col min="10" max="10" width="14.1796875" style="830" customWidth="1"/>
    <col min="11" max="11" width="11.1796875" style="830" customWidth="1"/>
    <col min="12" max="13" width="15.1796875" style="500" customWidth="1"/>
    <col min="14" max="14" width="0.453125" style="830" hidden="1" customWidth="1"/>
    <col min="15" max="15" width="3.1796875" style="830" customWidth="1"/>
    <col min="16" max="16" width="2.54296875" style="830" customWidth="1"/>
    <col min="17" max="17" width="4.81640625" style="830" hidden="1" customWidth="1"/>
    <col min="18" max="18" width="2" style="830" customWidth="1"/>
    <col min="19" max="19" width="2.54296875" style="830" customWidth="1"/>
    <col min="20" max="20" width="5.81640625" style="830" hidden="1" customWidth="1"/>
    <col min="21" max="21" width="1" style="830" customWidth="1"/>
    <col min="22" max="22" width="9.1796875" style="830" hidden="1" customWidth="1"/>
    <col min="23" max="23" width="13.1796875" style="501" customWidth="1"/>
    <col min="24" max="24" width="1.81640625" style="830" customWidth="1"/>
    <col min="25" max="25" width="9.1796875" style="830" customWidth="1"/>
    <col min="26" max="16384" width="9.1796875" style="83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3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2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29" t="s">
        <v>557</v>
      </c>
      <c r="D8" s="523"/>
      <c r="E8" s="531"/>
      <c r="G8" s="532"/>
      <c r="H8" s="533"/>
      <c r="I8" s="829"/>
      <c r="K8" s="514"/>
      <c r="L8" s="532"/>
      <c r="M8" s="534"/>
      <c r="O8" s="514"/>
      <c r="U8" s="535"/>
      <c r="V8" s="535"/>
      <c r="W8" s="536"/>
    </row>
    <row r="9" spans="1:23">
      <c r="A9" s="829" t="s">
        <v>558</v>
      </c>
      <c r="D9" s="523"/>
      <c r="E9" s="531" t="s">
        <v>54</v>
      </c>
      <c r="G9" s="532" t="s">
        <v>55</v>
      </c>
      <c r="H9" s="533"/>
      <c r="I9" s="829" t="s">
        <v>56</v>
      </c>
      <c r="K9" s="523"/>
      <c r="L9" s="532" t="s">
        <v>57</v>
      </c>
      <c r="M9" s="537"/>
      <c r="O9" s="523"/>
      <c r="P9" s="830" t="s">
        <v>58</v>
      </c>
      <c r="W9" s="538"/>
    </row>
    <row r="10" spans="1:23" ht="13">
      <c r="A10" s="829" t="s">
        <v>559</v>
      </c>
      <c r="D10" s="539" t="s">
        <v>560</v>
      </c>
      <c r="E10" s="531" t="s">
        <v>59</v>
      </c>
      <c r="G10" s="532"/>
      <c r="H10" s="533"/>
      <c r="I10" s="540"/>
      <c r="J10" s="541"/>
      <c r="K10" s="542"/>
      <c r="L10" s="532"/>
      <c r="M10" s="537"/>
      <c r="O10" s="523"/>
      <c r="W10" s="538"/>
    </row>
    <row r="11" spans="1:23" ht="13">
      <c r="A11" s="829" t="s">
        <v>551</v>
      </c>
      <c r="D11" s="523"/>
      <c r="E11" s="515"/>
      <c r="F11" s="543"/>
      <c r="G11" s="532" t="s">
        <v>60</v>
      </c>
      <c r="H11" s="533"/>
      <c r="I11" s="829" t="s">
        <v>61</v>
      </c>
      <c r="K11" s="523"/>
      <c r="L11" s="532" t="s">
        <v>523</v>
      </c>
      <c r="M11" s="537"/>
      <c r="O11" s="523"/>
      <c r="P11" s="830" t="s">
        <v>63</v>
      </c>
      <c r="W11" s="538"/>
    </row>
    <row r="12" spans="1:23">
      <c r="A12" s="544" t="s">
        <v>64</v>
      </c>
      <c r="D12" s="523"/>
      <c r="E12" s="531" t="s">
        <v>65</v>
      </c>
      <c r="G12" s="532"/>
      <c r="H12" s="533"/>
      <c r="I12" s="82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980</v>
      </c>
      <c r="C17" s="583" t="str">
        <f>IF(E17="","",VLOOKUP(B17,Data!$B$5:$N$503,13,FALSE))</f>
        <v/>
      </c>
      <c r="D17" s="584" t="str">
        <f>IF(E17="","",VLOOKUP(B17,Data!$B$5:$L$503,2,FALSE))</f>
        <v/>
      </c>
      <c r="E17" s="823"/>
      <c r="F17" s="600"/>
      <c r="G17" s="587" t="str">
        <f>IF(E17="","",VLOOKUP(B17,Data!$B$5:$L$503,11,FALSE))</f>
        <v/>
      </c>
      <c r="H17" s="588" t="str">
        <f t="shared" ref="H17:H30"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233,Data!G233,(IF(B17=Data!B235,Data!G235,(IF(B17=Data!B237,Data!G237,(IF(B17=Data!#REF!,Data!#REF!,(IF(B17=Data!B242,Data!G242,(IF(B17=Data!#REF!,Data!#REF!,(IF(B17=Data!#REF!,Data!#REF!,(IF(B17=Data!#REF!,Data!#REF!,Data!#REF!)))))))))))))))&amp;IF(B17=Data!B309,Data!G309,(IF(B17=Data!#REF!,Data!#REF!,(IF(B17=Data!#REF!,Data!#REF!,(IF(B17=Data!#REF!,Data!#REF!,(IF(B17=Data!#REF!,Data!#REF!,(IF(B17=Data!#REF!,Data!G1049,(IF(B17=Data!#REF!,Data!#REF!,(IF(B17=Data!#REF!,Data!#REF!,Data!#REF!)))))))))))))))&amp;IF(B17=Data!#REF!,Data!#REF!,(IF(B17=Data!#REF!,Data!#REF!,(IF(B17=Data!#REF!,Data!#REF!,(IF(B17=Data!#REF!,Data!#REF!,(IF(B17=Data!#REF!,Data!#REF!,Data!#REF!)))))))))</f>
        <v>#REF!</v>
      </c>
      <c r="O17" s="592"/>
      <c r="P17" s="593"/>
      <c r="Q17" s="594" t="e">
        <f>IF(B17=Data!B233,Data!H233,(IF(B17=Data!B235,Data!H235,(IF(B17=Data!B237,Data!H237,(IF(B17=Data!#REF!,Data!#REF!,(IF(B17=Data!B242,Data!H242,(IF(B17=Data!#REF!,Data!#REF!,(IF(B17=Data!#REF!,Data!#REF!,(IF(B17=Data!#REF!,Data!#REF!,Data!#REF!)))))))))))))))&amp;IF(B17=Data!B309,Data!H309,(IF(B17=Data!#REF!,Data!#REF!,(IF(B17=Data!#REF!,Data!#REF!,(IF(B17=Data!#REF!,Data!#REF!,(IF(B17=Data!#REF!,Data!#REF!,(IF(B17=Data!#REF!,Data!H1049,(IF(B17=Data!#REF!,Data!#REF!,(IF(B17=Data!#REF!,Data!#REF!,Data!#REF!)))))))))))))))&amp;IF(B17=Data!#REF!,Data!#REF!,(IF(B17=Data!#REF!,Data!#REF!,(IF(B17=Data!#REF!,Data!#REF!,(IF(B17=Data!#REF!,Data!#REF!,(IF(B17=Data!#REF!,Data!#REF!,Data!#REF!)))))))))</f>
        <v>#REF!</v>
      </c>
      <c r="R17" s="593"/>
      <c r="S17" s="593"/>
      <c r="T17" s="594" t="e">
        <f>IF(B17=Data!B233,Data!I233,(IF(B17=Data!B235,Data!I235,(IF(B17=Data!B237,Data!I237,(IF(B17=Data!#REF!,Data!#REF!,(IF(B17=Data!B242,Data!I242,(IF(B17=Data!#REF!,Data!#REF!,(IF(B17=Data!#REF!,Data!#REF!,(IF(B17=Data!#REF!,Data!#REF!,Data!#REF!)))))))))))))))&amp;IF(B17=Data!B309,Data!I309,(IF(B17=Data!#REF!,Data!#REF!,(IF(B17=Data!#REF!,Data!#REF!,(IF(B17=Data!#REF!,Data!#REF!,(IF(B17=Data!#REF!,Data!#REF!,(IF(B17=Data!#REF!,Data!I1049,(IF(B17=Data!#REF!,Data!#REF!,(IF(B17=Data!#REF!,Data!#REF!,Data!#REF!)))))))))))))))&amp;IF(B17=Data!#REF!,Data!#REF!,(IF(B17=Data!#REF!,Data!#REF!,(IF(B17=Data!#REF!,Data!#REF!,(IF(B17=Data!#REF!,Data!#REF!,(IF(B17=Data!#REF!,Data!#REF!,Data!#REF!)))))))))</f>
        <v>#REF!</v>
      </c>
      <c r="U17" s="595"/>
      <c r="V17" s="594" t="e">
        <f>IF(B17=Data!B233,Data!J233,(IF(B17=Data!B235,Data!J235,(IF(B17=Data!B237,Data!J237,(IF(B17=Data!#REF!,Data!#REF!,(IF(B17=Data!B242,Data!J242,(IF(B17=Data!#REF!,Data!#REF!,(IF(B17=Data!#REF!,Data!#REF!,(IF(B17=Data!#REF!,Data!#REF!,Data!#REF!)))))))))))))))&amp;IF(B17=Data!B309,Data!J309,(IF(B17=Data!#REF!,Data!#REF!,(IF(B17=Data!#REF!,Data!#REF!,(IF(B17=Data!#REF!,Data!#REF!,(IF(B17=Data!#REF!,Data!#REF!,(IF(B17=Data!#REF!,Data!J1049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724</v>
      </c>
      <c r="C18" s="583" t="str">
        <f>IF(E18="","",VLOOKUP(B18,Data!$B$5:$N$503,13,FALSE))</f>
        <v>Ymh</v>
      </c>
      <c r="D18" s="584" t="str">
        <f>IF(E18="","",VLOOKUP(B18,Data!$B$5:$L$503,2,FALSE))</f>
        <v>VAD6650</v>
      </c>
      <c r="E18" s="823">
        <v>1</v>
      </c>
      <c r="F18" s="600" t="s">
        <v>544</v>
      </c>
      <c r="G18" s="587">
        <f>IF(E18="","",VLOOKUP(B18,Data!$B$5:$L$503,11,FALSE))</f>
        <v>2449.66</v>
      </c>
      <c r="H18" s="588">
        <f t="shared" si="0"/>
        <v>2449.66</v>
      </c>
      <c r="I18" s="589" t="str">
        <f>IF(E18="","",VLOOKUP(B18,Data!$B$5:$D$503,3,FALSE))</f>
        <v>C/T</v>
      </c>
      <c r="J18" s="589" t="str">
        <f>IF(E18="","",VLOOKUP(B18,Data!$B$5:$M$503,12,FALSE))</f>
        <v>Indonesia</v>
      </c>
      <c r="K18" s="590">
        <v>5117382</v>
      </c>
      <c r="L18" s="587">
        <f>IF(E18="","",VLOOKUP(B18,Data!$B$5:$E$503,4,FALSE)*E18)</f>
        <v>220</v>
      </c>
      <c r="M18" s="587">
        <f>IF(E18="","",VLOOKUP(B18,Data!$B$5:$F$503,5,FALSE)*E18)</f>
        <v>199</v>
      </c>
      <c r="N18" s="591" t="e">
        <f>IF(B18=Data!B131,Data!G131,(IF(B18=Data!B133,Data!G133,(IF(B18=Data!B135,Data!G135,(IF(B18=Data!#REF!,Data!#REF!,(IF(B18=Data!B140,Data!G140,(IF(B18=Data!#REF!,Data!#REF!,(IF(B18=Data!#REF!,Data!#REF!,(IF(B18=Data!#REF!,Data!#REF!,Data!#REF!)))))))))))))))&amp;IF(B18=Data!B207,Data!G207,(IF(B18=Data!#REF!,Data!#REF!,(IF(B18=Data!#REF!,Data!#REF!,(IF(B18=Data!#REF!,Data!#REF!,(IF(B18=Data!#REF!,Data!#REF!,(IF(B18=Data!#REF!,Data!G947,(IF(B18=Data!#REF!,Data!#REF!,(IF(B18=Data!#REF!,Data!#REF!,Data!#REF!)))))))))))))))&amp;IF(B18=Data!#REF!,Data!#REF!,(IF(B18=Data!#REF!,Data!#REF!,(IF(B18=Data!#REF!,Data!#REF!,(IF(B18=Data!#REF!,Data!#REF!,(IF(B18=Data!#REF!,Data!#REF!,Data!#REF!)))))))))</f>
        <v>#REF!</v>
      </c>
      <c r="O18" s="592"/>
      <c r="P18" s="593"/>
      <c r="Q18" s="594" t="e">
        <f>IF(B18=Data!B131,Data!H131,(IF(B18=Data!B133,Data!H133,(IF(B18=Data!B135,Data!H135,(IF(B18=Data!#REF!,Data!#REF!,(IF(B18=Data!B140,Data!H140,(IF(B18=Data!#REF!,Data!#REF!,(IF(B18=Data!#REF!,Data!#REF!,(IF(B18=Data!#REF!,Data!#REF!,Data!#REF!)))))))))))))))&amp;IF(B18=Data!B207,Data!H207,(IF(B18=Data!#REF!,Data!#REF!,(IF(B18=Data!#REF!,Data!#REF!,(IF(B18=Data!#REF!,Data!#REF!,(IF(B18=Data!#REF!,Data!#REF!,(IF(B18=Data!#REF!,Data!H947,(IF(B18=Data!#REF!,Data!#REF!,(IF(B18=Data!#REF!,Data!#REF!,Data!#REF!)))))))))))))))&amp;IF(B18=Data!#REF!,Data!#REF!,(IF(B18=Data!#REF!,Data!#REF!,(IF(B18=Data!#REF!,Data!#REF!,(IF(B18=Data!#REF!,Data!#REF!,(IF(B18=Data!#REF!,Data!#REF!,Data!#REF!)))))))))</f>
        <v>#REF!</v>
      </c>
      <c r="R18" s="593"/>
      <c r="S18" s="593"/>
      <c r="T18" s="594" t="e">
        <f>IF(B18=Data!B131,Data!I131,(IF(B18=Data!B133,Data!I133,(IF(B18=Data!B135,Data!I135,(IF(B18=Data!#REF!,Data!#REF!,(IF(B18=Data!B140,Data!I140,(IF(B18=Data!#REF!,Data!#REF!,(IF(B18=Data!#REF!,Data!#REF!,(IF(B18=Data!#REF!,Data!#REF!,Data!#REF!)))))))))))))))&amp;IF(B18=Data!B207,Data!I207,(IF(B18=Data!#REF!,Data!#REF!,(IF(B18=Data!#REF!,Data!#REF!,(IF(B18=Data!#REF!,Data!#REF!,(IF(B18=Data!#REF!,Data!#REF!,(IF(B18=Data!#REF!,Data!I947,(IF(B18=Data!#REF!,Data!#REF!,(IF(B18=Data!#REF!,Data!#REF!,Data!#REF!)))))))))))))))&amp;IF(B18=Data!#REF!,Data!#REF!,(IF(B18=Data!#REF!,Data!#REF!,(IF(B18=Data!#REF!,Data!#REF!,(IF(B18=Data!#REF!,Data!#REF!,(IF(B18=Data!#REF!,Data!#REF!,Data!#REF!)))))))))</f>
        <v>#REF!</v>
      </c>
      <c r="U18" s="595"/>
      <c r="V18" s="594" t="e">
        <f>IF(B18=Data!B131,Data!J131,(IF(B18=Data!B133,Data!J133,(IF(B18=Data!B135,Data!J135,(IF(B18=Data!#REF!,Data!#REF!,(IF(B18=Data!B140,Data!J140,(IF(B18=Data!#REF!,Data!#REF!,(IF(B18=Data!#REF!,Data!#REF!,(IF(B18=Data!#REF!,Data!#REF!,Data!#REF!)))))))))))))))&amp;IF(B18=Data!B207,Data!J207,(IF(B18=Data!#REF!,Data!#REF!,(IF(B18=Data!#REF!,Data!#REF!,(IF(B18=Data!#REF!,Data!#REF!,(IF(B18=Data!#REF!,Data!#REF!,(IF(B18=Data!#REF!,Data!J947,(IF(B18=Data!#REF!,Data!#REF!,(IF(B18=Data!#REF!,Data!#REF!,Data!#REF!)))))))))))))))&amp;IF(B18=Data!#REF!,Data!#REF!,(IF(B18=Data!#REF!,Data!#REF!,(IF(B18=Data!#REF!,Data!#REF!,(IF(B18=Data!#REF!,Data!#REF!,(IF(B18=Data!#REF!,Data!#REF!,Data!#REF!)))))))))</f>
        <v>#REF!</v>
      </c>
      <c r="W18" s="596">
        <f>IF(E18="","",VLOOKUP(B18,Data!$B$5:$J$503,9,FALSE)*E18)</f>
        <v>1.1850000000000001</v>
      </c>
    </row>
    <row r="19" spans="1:23" s="597" customFormat="1" ht="19.25" customHeight="1">
      <c r="A19" s="598">
        <v>2</v>
      </c>
      <c r="B19" s="599" t="s">
        <v>728</v>
      </c>
      <c r="C19" s="583" t="str">
        <f>IF(E19="","",VLOOKUP(B19,Data!$B$5:$N$503,13,FALSE))</f>
        <v>Ymh</v>
      </c>
      <c r="D19" s="584" t="str">
        <f>IF(E19="","",VLOOKUP(B19,Data!$B$5:$L$503,2,FALSE))</f>
        <v>VAD6660</v>
      </c>
      <c r="E19" s="823">
        <v>6</v>
      </c>
      <c r="F19" s="600"/>
      <c r="G19" s="587">
        <f>IF(E19="","",VLOOKUP(B19,Data!$B$5:$L$503,11,FALSE))</f>
        <v>2832.84</v>
      </c>
      <c r="H19" s="588">
        <f t="shared" si="0"/>
        <v>16997.04</v>
      </c>
      <c r="I19" s="589" t="str">
        <f>IF(E19="","",VLOOKUP(B19,Data!$B$5:$D$503,3,FALSE))</f>
        <v>C/T</v>
      </c>
      <c r="J19" s="589" t="str">
        <f>IF(E19="","",VLOOKUP(B19,Data!$B$5:$M$503,12,FALSE))</f>
        <v>Indonesia</v>
      </c>
      <c r="K19" s="590">
        <v>5117382</v>
      </c>
      <c r="L19" s="587">
        <f>IF(E19="","",VLOOKUP(B19,Data!$B$5:$E$503,4,FALSE)*E19)</f>
        <v>1602</v>
      </c>
      <c r="M19" s="587">
        <f>IF(E19="","",VLOOKUP(B19,Data!$B$5:$F$503,5,FALSE)*E19)</f>
        <v>1452</v>
      </c>
      <c r="N19" s="591" t="e">
        <f>IF(B19=Data!B132,Data!G132,(IF(B19=Data!B134,Data!G134,(IF(B19=Data!B136,Data!G136,(IF(B19=Data!#REF!,Data!#REF!,(IF(B19=Data!B141,Data!G141,(IF(B19=Data!#REF!,Data!#REF!,(IF(B19=Data!#REF!,Data!#REF!,(IF(B19=Data!#REF!,Data!#REF!,Data!#REF!)))))))))))))))&amp;IF(B19=Data!B208,Data!G208,(IF(B19=Data!#REF!,Data!#REF!,(IF(B19=Data!#REF!,Data!#REF!,(IF(B19=Data!#REF!,Data!#REF!,(IF(B19=Data!#REF!,Data!#REF!,(IF(B19=Data!#REF!,Data!G948,(IF(B19=Data!#REF!,Data!#REF!,(IF(B19=Data!#REF!,Data!#REF!,Data!#REF!)))))))))))))))&amp;IF(B19=Data!#REF!,Data!#REF!,(IF(B19=Data!#REF!,Data!#REF!,(IF(B19=Data!#REF!,Data!#REF!,(IF(B19=Data!#REF!,Data!#REF!,(IF(B19=Data!#REF!,Data!#REF!,Data!#REF!)))))))))</f>
        <v>#REF!</v>
      </c>
      <c r="O19" s="592"/>
      <c r="P19" s="593"/>
      <c r="Q19" s="594" t="e">
        <f>IF(B19=Data!B132,Data!H132,(IF(B19=Data!B134,Data!H134,(IF(B19=Data!B136,Data!H136,(IF(B19=Data!#REF!,Data!#REF!,(IF(B19=Data!B141,Data!H141,(IF(B19=Data!#REF!,Data!#REF!,(IF(B19=Data!#REF!,Data!#REF!,(IF(B19=Data!#REF!,Data!#REF!,Data!#REF!)))))))))))))))&amp;IF(B19=Data!B208,Data!H208,(IF(B19=Data!#REF!,Data!#REF!,(IF(B19=Data!#REF!,Data!#REF!,(IF(B19=Data!#REF!,Data!#REF!,(IF(B19=Data!#REF!,Data!#REF!,(IF(B19=Data!#REF!,Data!H948,(IF(B19=Data!#REF!,Data!#REF!,(IF(B19=Data!#REF!,Data!#REF!,Data!#REF!)))))))))))))))&amp;IF(B19=Data!#REF!,Data!#REF!,(IF(B19=Data!#REF!,Data!#REF!,(IF(B19=Data!#REF!,Data!#REF!,(IF(B19=Data!#REF!,Data!#REF!,(IF(B19=Data!#REF!,Data!#REF!,Data!#REF!)))))))))</f>
        <v>#REF!</v>
      </c>
      <c r="R19" s="593"/>
      <c r="S19" s="593"/>
      <c r="T19" s="594" t="e">
        <f>IF(B19=Data!B132,Data!I132,(IF(B19=Data!B134,Data!I134,(IF(B19=Data!B136,Data!I136,(IF(B19=Data!#REF!,Data!#REF!,(IF(B19=Data!B141,Data!I141,(IF(B19=Data!#REF!,Data!#REF!,(IF(B19=Data!#REF!,Data!#REF!,(IF(B19=Data!#REF!,Data!#REF!,Data!#REF!)))))))))))))))&amp;IF(B19=Data!B208,Data!I208,(IF(B19=Data!#REF!,Data!#REF!,(IF(B19=Data!#REF!,Data!#REF!,(IF(B19=Data!#REF!,Data!#REF!,(IF(B19=Data!#REF!,Data!#REF!,(IF(B19=Data!#REF!,Data!I948,(IF(B19=Data!#REF!,Data!#REF!,(IF(B19=Data!#REF!,Data!#REF!,Data!#REF!)))))))))))))))&amp;IF(B19=Data!#REF!,Data!#REF!,(IF(B19=Data!#REF!,Data!#REF!,(IF(B19=Data!#REF!,Data!#REF!,(IF(B19=Data!#REF!,Data!#REF!,(IF(B19=Data!#REF!,Data!#REF!,Data!#REF!)))))))))</f>
        <v>#REF!</v>
      </c>
      <c r="U19" s="595"/>
      <c r="V19" s="594" t="e">
        <f>IF(B19=Data!B132,Data!J132,(IF(B19=Data!B134,Data!J134,(IF(B19=Data!B136,Data!J136,(IF(B19=Data!#REF!,Data!#REF!,(IF(B19=Data!B141,Data!J141,(IF(B19=Data!#REF!,Data!#REF!,(IF(B19=Data!#REF!,Data!#REF!,(IF(B19=Data!#REF!,Data!#REF!,Data!#REF!)))))))))))))))&amp;IF(B19=Data!B208,Data!J208,(IF(B19=Data!#REF!,Data!#REF!,(IF(B19=Data!#REF!,Data!#REF!,(IF(B19=Data!#REF!,Data!#REF!,(IF(B19=Data!#REF!,Data!#REF!,(IF(B19=Data!#REF!,Data!J948,(IF(B19=Data!#REF!,Data!#REF!,(IF(B19=Data!#REF!,Data!#REF!,Data!#REF!)))))))))))))))&amp;IF(B19=Data!#REF!,Data!#REF!,(IF(B19=Data!#REF!,Data!#REF!,(IF(B19=Data!#REF!,Data!#REF!,(IF(B19=Data!#REF!,Data!#REF!,(IF(B19=Data!#REF!,Data!#REF!,Data!#REF!)))))))))</f>
        <v>#REF!</v>
      </c>
      <c r="W19" s="596">
        <f>IF(E19="","",VLOOKUP(B19,Data!$B$5:$J$503,9,FALSE)*E19)</f>
        <v>8.9280000000000008</v>
      </c>
    </row>
    <row r="20" spans="1:23" s="597" customFormat="1" ht="19" customHeight="1">
      <c r="A20" s="598">
        <v>3</v>
      </c>
      <c r="B20" s="599" t="s">
        <v>735</v>
      </c>
      <c r="C20" s="583" t="str">
        <f>IF(E20="","",VLOOKUP(B20,Data!$B$5:$N$503,13,FALSE))</f>
        <v>Ymh</v>
      </c>
      <c r="D20" s="584" t="str">
        <f>IF(E20="","",VLOOKUP(B20,Data!$B$5:$L$503,2,FALSE))</f>
        <v>VAD6680</v>
      </c>
      <c r="E20" s="823">
        <v>1</v>
      </c>
      <c r="F20" s="600" t="s">
        <v>545</v>
      </c>
      <c r="G20" s="587">
        <f>IF(E20="","",VLOOKUP(B20,Data!$B$5:$L$503,11,FALSE))</f>
        <v>3062.68</v>
      </c>
      <c r="H20" s="588">
        <f t="shared" si="0"/>
        <v>3062.68</v>
      </c>
      <c r="I20" s="589" t="str">
        <f>IF(E20="","",VLOOKUP(B20,Data!$B$5:$D$503,3,FALSE))</f>
        <v>C/T</v>
      </c>
      <c r="J20" s="589" t="str">
        <f>IF(E20="","",VLOOKUP(B20,Data!$B$5:$M$503,12,FALSE))</f>
        <v>Indonesia</v>
      </c>
      <c r="K20" s="590">
        <v>5117382</v>
      </c>
      <c r="L20" s="587">
        <f>IF(E20="","",VLOOKUP(B20,Data!$B$5:$E$503,4,FALSE)*E20)</f>
        <v>259</v>
      </c>
      <c r="M20" s="587">
        <f>IF(E20="","",VLOOKUP(B20,Data!$B$5:$F$503,5,FALSE)*E20)</f>
        <v>234</v>
      </c>
      <c r="N20" s="591" t="e">
        <f>IF(B20=Data!B236,Data!G236,(IF(B20=Data!B238,Data!G238,(IF(B20=Data!B240,Data!G240,(IF(B20=Data!#REF!,Data!#REF!,(IF(B20=Data!B245,Data!G245,(IF(B20=Data!#REF!,Data!#REF!,(IF(B20=Data!#REF!,Data!#REF!,(IF(B20=Data!#REF!,Data!#REF!,Data!#REF!)))))))))))))))&amp;IF(B20=Data!B312,Data!G312,(IF(B20=Data!#REF!,Data!#REF!,(IF(B20=Data!#REF!,Data!#REF!,(IF(B20=Data!#REF!,Data!#REF!,(IF(B20=Data!#REF!,Data!#REF!,(IF(B20=Data!#REF!,Data!G1052,(IF(B20=Data!#REF!,Data!#REF!,(IF(B20=Data!#REF!,Data!#REF!,Data!#REF!)))))))))))))))&amp;IF(B20=Data!#REF!,Data!#REF!,(IF(B20=Data!#REF!,Data!#REF!,(IF(B20=Data!#REF!,Data!#REF!,(IF(B20=Data!#REF!,Data!#REF!,(IF(B20=Data!#REF!,Data!#REF!,Data!#REF!)))))))))</f>
        <v>#REF!</v>
      </c>
      <c r="O20" s="592"/>
      <c r="P20" s="593"/>
      <c r="Q20" s="594" t="e">
        <f>IF(B20=Data!B236,Data!H236,(IF(B20=Data!B238,Data!H238,(IF(B20=Data!B240,Data!H240,(IF(B20=Data!#REF!,Data!#REF!,(IF(B20=Data!B245,Data!H245,(IF(B20=Data!#REF!,Data!#REF!,(IF(B20=Data!#REF!,Data!#REF!,(IF(B20=Data!#REF!,Data!#REF!,Data!#REF!)))))))))))))))&amp;IF(B20=Data!B312,Data!H312,(IF(B20=Data!#REF!,Data!#REF!,(IF(B20=Data!#REF!,Data!#REF!,(IF(B20=Data!#REF!,Data!#REF!,(IF(B20=Data!#REF!,Data!#REF!,(IF(B20=Data!#REF!,Data!H1052,(IF(B20=Data!#REF!,Data!#REF!,(IF(B20=Data!#REF!,Data!#REF!,Data!#REF!)))))))))))))))&amp;IF(B20=Data!#REF!,Data!#REF!,(IF(B20=Data!#REF!,Data!#REF!,(IF(B20=Data!#REF!,Data!#REF!,(IF(B20=Data!#REF!,Data!#REF!,(IF(B20=Data!#REF!,Data!#REF!,Data!#REF!)))))))))</f>
        <v>#REF!</v>
      </c>
      <c r="R20" s="593"/>
      <c r="S20" s="593"/>
      <c r="T20" s="594" t="e">
        <f>IF(B20=Data!B236,Data!I236,(IF(B20=Data!B238,Data!I238,(IF(B20=Data!B240,Data!I240,(IF(B20=Data!#REF!,Data!#REF!,(IF(B20=Data!B245,Data!I245,(IF(B20=Data!#REF!,Data!#REF!,(IF(B20=Data!#REF!,Data!#REF!,(IF(B20=Data!#REF!,Data!#REF!,Data!#REF!)))))))))))))))&amp;IF(B20=Data!B312,Data!I312,(IF(B20=Data!#REF!,Data!#REF!,(IF(B20=Data!#REF!,Data!#REF!,(IF(B20=Data!#REF!,Data!#REF!,(IF(B20=Data!#REF!,Data!#REF!,(IF(B20=Data!#REF!,Data!I1052,(IF(B20=Data!#REF!,Data!#REF!,(IF(B20=Data!#REF!,Data!#REF!,Data!#REF!)))))))))))))))&amp;IF(B20=Data!#REF!,Data!#REF!,(IF(B20=Data!#REF!,Data!#REF!,(IF(B20=Data!#REF!,Data!#REF!,(IF(B20=Data!#REF!,Data!#REF!,(IF(B20=Data!#REF!,Data!#REF!,Data!#REF!)))))))))</f>
        <v>#REF!</v>
      </c>
      <c r="U20" s="595"/>
      <c r="V20" s="594" t="e">
        <f>IF(B20=Data!B236,Data!J236,(IF(B20=Data!B238,Data!J238,(IF(B20=Data!B240,Data!J240,(IF(B20=Data!#REF!,Data!#REF!,(IF(B20=Data!B245,Data!J245,(IF(B20=Data!#REF!,Data!#REF!,(IF(B20=Data!#REF!,Data!#REF!,(IF(B20=Data!#REF!,Data!#REF!,Data!#REF!)))))))))))))))&amp;IF(B20=Data!B312,Data!J312,(IF(B20=Data!#REF!,Data!#REF!,(IF(B20=Data!#REF!,Data!#REF!,(IF(B20=Data!#REF!,Data!#REF!,(IF(B20=Data!#REF!,Data!#REF!,(IF(B20=Data!#REF!,Data!J1052,(IF(B20=Data!#REF!,Data!#REF!,(IF(B20=Data!#REF!,Data!#REF!,Data!#REF!)))))))))))))))&amp;IF(B20=Data!#REF!,Data!#REF!,(IF(B20=Data!#REF!,Data!#REF!,(IF(B20=Data!#REF!,Data!#REF!,(IF(B20=Data!#REF!,Data!#REF!,(IF(B20=Data!#REF!,Data!#REF!,Data!#REF!)))))))))</f>
        <v>#REF!</v>
      </c>
      <c r="W20" s="596">
        <f>IF(E20="","",VLOOKUP(B20,Data!$B$5:$J$503,9,FALSE)*E20)</f>
        <v>1.484</v>
      </c>
    </row>
    <row r="21" spans="1:23" s="597" customFormat="1" ht="19.25" customHeight="1">
      <c r="A21" s="598">
        <v>4</v>
      </c>
      <c r="B21" s="599" t="s">
        <v>805</v>
      </c>
      <c r="C21" s="583" t="str">
        <f>IF(E21="","",VLOOKUP(B21,Data!$B$5:$N$503,13,FALSE))</f>
        <v>Ymh</v>
      </c>
      <c r="D21" s="584" t="str">
        <f>IF(E21="","",VLOOKUP(B21,Data!$B$5:$L$503,2,FALSE))</f>
        <v>VAK6540</v>
      </c>
      <c r="E21" s="823">
        <v>1</v>
      </c>
      <c r="F21" s="600"/>
      <c r="G21" s="587">
        <f>IF(E21="","",VLOOKUP(B21,Data!$B$5:$L$503,11,FALSE))</f>
        <v>2746.17</v>
      </c>
      <c r="H21" s="588">
        <f t="shared" si="0"/>
        <v>2746.17</v>
      </c>
      <c r="I21" s="589" t="str">
        <f>IF(E21="","",VLOOKUP(B21,Data!$B$5:$D$503,3,FALSE))</f>
        <v>C/T</v>
      </c>
      <c r="J21" s="589" t="str">
        <f>IF(E21="","",VLOOKUP(B21,Data!$B$5:$M$503,12,FALSE))</f>
        <v>Indonesia</v>
      </c>
      <c r="K21" s="590">
        <v>5117382</v>
      </c>
      <c r="L21" s="587">
        <f>IF(E21="","",VLOOKUP(B21,Data!$B$5:$E$503,4,FALSE)*E21)</f>
        <v>220</v>
      </c>
      <c r="M21" s="587">
        <f>IF(E21="","",VLOOKUP(B21,Data!$B$5:$F$503,5,FALSE)*E21)</f>
        <v>199</v>
      </c>
      <c r="N21" s="591" t="e">
        <f>IF(B21=Data!B134,Data!G134,(IF(B21=Data!B136,Data!G136,(IF(B21=Data!B138,Data!G138,(IF(B21=Data!#REF!,Data!#REF!,(IF(B21=Data!B143,Data!G143,(IF(B21=Data!#REF!,Data!#REF!,(IF(B21=Data!#REF!,Data!#REF!,(IF(B21=Data!#REF!,Data!#REF!,Data!#REF!)))))))))))))))&amp;IF(B21=Data!B210,Data!G210,(IF(B21=Data!#REF!,Data!#REF!,(IF(B21=Data!#REF!,Data!#REF!,(IF(B21=Data!#REF!,Data!#REF!,(IF(B21=Data!#REF!,Data!#REF!,(IF(B21=Data!#REF!,Data!G950,(IF(B21=Data!#REF!,Data!#REF!,(IF(B21=Data!#REF!,Data!#REF!,Data!#REF!)))))))))))))))&amp;IF(B21=Data!#REF!,Data!#REF!,(IF(B21=Data!#REF!,Data!#REF!,(IF(B21=Data!#REF!,Data!#REF!,(IF(B21=Data!#REF!,Data!#REF!,(IF(B21=Data!#REF!,Data!#REF!,Data!#REF!)))))))))</f>
        <v>#REF!</v>
      </c>
      <c r="O21" s="592"/>
      <c r="P21" s="593"/>
      <c r="Q21" s="594" t="e">
        <f>IF(B21=Data!B134,Data!H134,(IF(B21=Data!B136,Data!H136,(IF(B21=Data!B138,Data!H138,(IF(B21=Data!#REF!,Data!#REF!,(IF(B21=Data!B143,Data!H143,(IF(B21=Data!#REF!,Data!#REF!,(IF(B21=Data!#REF!,Data!#REF!,(IF(B21=Data!#REF!,Data!#REF!,Data!#REF!)))))))))))))))&amp;IF(B21=Data!B210,Data!H210,(IF(B21=Data!#REF!,Data!#REF!,(IF(B21=Data!#REF!,Data!#REF!,(IF(B21=Data!#REF!,Data!#REF!,(IF(B21=Data!#REF!,Data!#REF!,(IF(B21=Data!#REF!,Data!H950,(IF(B21=Data!#REF!,Data!#REF!,(IF(B21=Data!#REF!,Data!#REF!,Data!#REF!)))))))))))))))&amp;IF(B21=Data!#REF!,Data!#REF!,(IF(B21=Data!#REF!,Data!#REF!,(IF(B21=Data!#REF!,Data!#REF!,(IF(B21=Data!#REF!,Data!#REF!,(IF(B21=Data!#REF!,Data!#REF!,Data!#REF!)))))))))</f>
        <v>#REF!</v>
      </c>
      <c r="R21" s="593"/>
      <c r="S21" s="593"/>
      <c r="T21" s="594" t="e">
        <f>IF(B21=Data!B134,Data!I134,(IF(B21=Data!B136,Data!I136,(IF(B21=Data!B138,Data!I138,(IF(B21=Data!#REF!,Data!#REF!,(IF(B21=Data!B143,Data!I143,(IF(B21=Data!#REF!,Data!#REF!,(IF(B21=Data!#REF!,Data!#REF!,(IF(B21=Data!#REF!,Data!#REF!,Data!#REF!)))))))))))))))&amp;IF(B21=Data!B210,Data!I210,(IF(B21=Data!#REF!,Data!#REF!,(IF(B21=Data!#REF!,Data!#REF!,(IF(B21=Data!#REF!,Data!#REF!,(IF(B21=Data!#REF!,Data!#REF!,(IF(B21=Data!#REF!,Data!I950,(IF(B21=Data!#REF!,Data!#REF!,(IF(B21=Data!#REF!,Data!#REF!,Data!#REF!)))))))))))))))&amp;IF(B21=Data!#REF!,Data!#REF!,(IF(B21=Data!#REF!,Data!#REF!,(IF(B21=Data!#REF!,Data!#REF!,(IF(B21=Data!#REF!,Data!#REF!,(IF(B21=Data!#REF!,Data!#REF!,Data!#REF!)))))))))</f>
        <v>#REF!</v>
      </c>
      <c r="U21" s="595"/>
      <c r="V21" s="594" t="e">
        <f>IF(B21=Data!B134,Data!J134,(IF(B21=Data!B136,Data!J136,(IF(B21=Data!B138,Data!J138,(IF(B21=Data!#REF!,Data!#REF!,(IF(B21=Data!B143,Data!J143,(IF(B21=Data!#REF!,Data!#REF!,(IF(B21=Data!#REF!,Data!#REF!,(IF(B21=Data!#REF!,Data!#REF!,Data!#REF!)))))))))))))))&amp;IF(B21=Data!B210,Data!J210,(IF(B21=Data!#REF!,Data!#REF!,(IF(B21=Data!#REF!,Data!#REF!,(IF(B21=Data!#REF!,Data!#REF!,(IF(B21=Data!#REF!,Data!#REF!,(IF(B21=Data!#REF!,Data!J950,(IF(B21=Data!#REF!,Data!#REF!,(IF(B21=Data!#REF!,Data!#REF!,Data!#REF!)))))))))))))))&amp;IF(B21=Data!#REF!,Data!#REF!,(IF(B21=Data!#REF!,Data!#REF!,(IF(B21=Data!#REF!,Data!#REF!,(IF(B21=Data!#REF!,Data!#REF!,(IF(B21=Data!#REF!,Data!#REF!,Data!#REF!)))))))))</f>
        <v>#REF!</v>
      </c>
      <c r="W21" s="596">
        <f>IF(E21="","",VLOOKUP(B21,Data!$B$5:$J$503,9,FALSE)*E21)</f>
        <v>1.1850000000000001</v>
      </c>
    </row>
    <row r="22" spans="1:23" s="597" customFormat="1" ht="19.25" customHeight="1">
      <c r="A22" s="598">
        <v>5</v>
      </c>
      <c r="B22" s="599" t="s">
        <v>848</v>
      </c>
      <c r="C22" s="583" t="str">
        <f>IF(E22="","",VLOOKUP(B22,Data!$B$5:$N$503,13,FALSE))</f>
        <v>Ymh</v>
      </c>
      <c r="D22" s="584" t="str">
        <f>IF(E22="","",VLOOKUP(B22,Data!$B$5:$L$503,2,FALSE))</f>
        <v>VCD5950</v>
      </c>
      <c r="E22" s="823">
        <v>1</v>
      </c>
      <c r="F22" s="601" t="s">
        <v>569</v>
      </c>
      <c r="G22" s="587">
        <f>IF(E22="","",VLOOKUP(B22,Data!$B$5:$L$503,11,FALSE))</f>
        <v>3106.4</v>
      </c>
      <c r="H22" s="588">
        <f t="shared" si="0"/>
        <v>3106.4</v>
      </c>
      <c r="I22" s="589" t="str">
        <f>IF(E22="","",VLOOKUP(B22,Data!$B$5:$D$503,3,FALSE))</f>
        <v>C/T</v>
      </c>
      <c r="J22" s="589" t="str">
        <f>IF(E22="","",VLOOKUP(B22,Data!$B$5:$M$503,12,FALSE))</f>
        <v>Indonesia</v>
      </c>
      <c r="K22" s="590">
        <v>5117382</v>
      </c>
      <c r="L22" s="587">
        <f>IF(E22="","",VLOOKUP(B22,Data!$B$5:$E$503,4,FALSE)*E22)</f>
        <v>259</v>
      </c>
      <c r="M22" s="587">
        <f>IF(E22="","",VLOOKUP(B22,Data!$B$5:$F$503,5,FALSE)*E22)</f>
        <v>234</v>
      </c>
      <c r="N22" s="591" t="e">
        <f>IF(B22=Data!B133,Data!G133,(IF(B22=Data!B135,Data!G135,(IF(B22=Data!B137,Data!G137,(IF(B22=Data!#REF!,Data!#REF!,(IF(B22=Data!B142,Data!G142,(IF(B22=Data!#REF!,Data!#REF!,(IF(B22=Data!#REF!,Data!#REF!,(IF(B22=Data!#REF!,Data!#REF!,Data!#REF!)))))))))))))))&amp;IF(B22=Data!B209,Data!G209,(IF(B22=Data!#REF!,Data!#REF!,(IF(B22=Data!#REF!,Data!#REF!,(IF(B22=Data!#REF!,Data!#REF!,(IF(B22=Data!#REF!,Data!#REF!,(IF(B22=Data!#REF!,Data!G949,(IF(B22=Data!#REF!,Data!#REF!,(IF(B22=Data!#REF!,Data!#REF!,Data!#REF!)))))))))))))))&amp;IF(B22=Data!#REF!,Data!#REF!,(IF(B22=Data!#REF!,Data!#REF!,(IF(B22=Data!#REF!,Data!#REF!,(IF(B22=Data!#REF!,Data!#REF!,(IF(B22=Data!#REF!,Data!#REF!,Data!#REF!)))))))))</f>
        <v>#REF!</v>
      </c>
      <c r="O22" s="592"/>
      <c r="P22" s="593"/>
      <c r="Q22" s="594" t="e">
        <f>IF(B22=Data!B133,Data!H133,(IF(B22=Data!B135,Data!H135,(IF(B22=Data!B137,Data!H137,(IF(B22=Data!#REF!,Data!#REF!,(IF(B22=Data!B142,Data!H142,(IF(B22=Data!#REF!,Data!#REF!,(IF(B22=Data!#REF!,Data!#REF!,(IF(B22=Data!#REF!,Data!#REF!,Data!#REF!)))))))))))))))&amp;IF(B22=Data!B209,Data!H209,(IF(B22=Data!#REF!,Data!#REF!,(IF(B22=Data!#REF!,Data!#REF!,(IF(B22=Data!#REF!,Data!#REF!,(IF(B22=Data!#REF!,Data!#REF!,(IF(B22=Data!#REF!,Data!H949,(IF(B22=Data!#REF!,Data!#REF!,(IF(B22=Data!#REF!,Data!#REF!,Data!#REF!)))))))))))))))&amp;IF(B22=Data!#REF!,Data!#REF!,(IF(B22=Data!#REF!,Data!#REF!,(IF(B22=Data!#REF!,Data!#REF!,(IF(B22=Data!#REF!,Data!#REF!,(IF(B22=Data!#REF!,Data!#REF!,Data!#REF!)))))))))</f>
        <v>#REF!</v>
      </c>
      <c r="R22" s="593"/>
      <c r="S22" s="593"/>
      <c r="T22" s="594" t="e">
        <f>IF(B22=Data!B133,Data!I133,(IF(B22=Data!B135,Data!I135,(IF(B22=Data!B137,Data!I137,(IF(B22=Data!#REF!,Data!#REF!,(IF(B22=Data!B142,Data!I142,(IF(B22=Data!#REF!,Data!#REF!,(IF(B22=Data!#REF!,Data!#REF!,(IF(B22=Data!#REF!,Data!#REF!,Data!#REF!)))))))))))))))&amp;IF(B22=Data!B209,Data!I209,(IF(B22=Data!#REF!,Data!#REF!,(IF(B22=Data!#REF!,Data!#REF!,(IF(B22=Data!#REF!,Data!#REF!,(IF(B22=Data!#REF!,Data!#REF!,(IF(B22=Data!#REF!,Data!I949,(IF(B22=Data!#REF!,Data!#REF!,(IF(B22=Data!#REF!,Data!#REF!,Data!#REF!)))))))))))))))&amp;IF(B22=Data!#REF!,Data!#REF!,(IF(B22=Data!#REF!,Data!#REF!,(IF(B22=Data!#REF!,Data!#REF!,(IF(B22=Data!#REF!,Data!#REF!,(IF(B22=Data!#REF!,Data!#REF!,Data!#REF!)))))))))</f>
        <v>#REF!</v>
      </c>
      <c r="U22" s="595"/>
      <c r="V22" s="594" t="e">
        <f>IF(B22=Data!B133,Data!J133,(IF(B22=Data!B135,Data!J135,(IF(B22=Data!B137,Data!J137,(IF(B22=Data!#REF!,Data!#REF!,(IF(B22=Data!B142,Data!J142,(IF(B22=Data!#REF!,Data!#REF!,(IF(B22=Data!#REF!,Data!#REF!,(IF(B22=Data!#REF!,Data!#REF!,Data!#REF!)))))))))))))))&amp;IF(B22=Data!B209,Data!J209,(IF(B22=Data!#REF!,Data!#REF!,(IF(B22=Data!#REF!,Data!#REF!,(IF(B22=Data!#REF!,Data!#REF!,(IF(B22=Data!#REF!,Data!#REF!,(IF(B22=Data!#REF!,Data!J949,(IF(B22=Data!#REF!,Data!#REF!,(IF(B22=Data!#REF!,Data!#REF!,Data!#REF!)))))))))))))))&amp;IF(B22=Data!#REF!,Data!#REF!,(IF(B22=Data!#REF!,Data!#REF!,(IF(B22=Data!#REF!,Data!#REF!,(IF(B22=Data!#REF!,Data!#REF!,(IF(B22=Data!#REF!,Data!#REF!,Data!#REF!)))))))))</f>
        <v>#REF!</v>
      </c>
      <c r="W22" s="596">
        <f>IF(E22="","",VLOOKUP(B22,Data!$B$5:$J$503,9,FALSE)*E22)</f>
        <v>1.48</v>
      </c>
    </row>
    <row r="23" spans="1:23" s="597" customFormat="1" ht="19.25" customHeight="1">
      <c r="A23" s="581"/>
      <c r="B23" s="582" t="s">
        <v>995</v>
      </c>
      <c r="C23" s="583" t="str">
        <f>IF(E23="","",VLOOKUP(B23,Data!$B$5:$N$503,13,FALSE))</f>
        <v/>
      </c>
      <c r="D23" s="584" t="str">
        <f>IF(E23="","",VLOOKUP(B23,Data!$B$5:$L$503,2,FALSE))</f>
        <v/>
      </c>
      <c r="E23" s="823"/>
      <c r="F23" s="601"/>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B136,Data!G136,(IF(B23=Data!B138,Data!G138,(IF(B23=Data!B140,Data!G140,(IF(B23=Data!#REF!,Data!#REF!,(IF(B23=Data!B145,Data!G145,(IF(B23=Data!#REF!,Data!#REF!,(IF(B23=Data!#REF!,Data!#REF!,(IF(B23=Data!#REF!,Data!#REF!,Data!#REF!)))))))))))))))&amp;IF(B23=Data!B212,Data!G212,(IF(B23=Data!#REF!,Data!#REF!,(IF(B23=Data!#REF!,Data!#REF!,(IF(B23=Data!#REF!,Data!#REF!,(IF(B23=Data!#REF!,Data!#REF!,(IF(B23=Data!#REF!,Data!G952,(IF(B23=Data!#REF!,Data!#REF!,(IF(B23=Data!#REF!,Data!#REF!,Data!#REF!)))))))))))))))&amp;IF(B23=Data!#REF!,Data!#REF!,(IF(B23=Data!#REF!,Data!#REF!,(IF(B23=Data!#REF!,Data!#REF!,(IF(B23=Data!#REF!,Data!#REF!,(IF(B23=Data!#REF!,Data!#REF!,Data!#REF!)))))))))</f>
        <v>#REF!</v>
      </c>
      <c r="O23" s="592"/>
      <c r="P23" s="593"/>
      <c r="Q23" s="594" t="e">
        <f>IF(B23=Data!B136,Data!H136,(IF(B23=Data!B138,Data!H138,(IF(B23=Data!B140,Data!H140,(IF(B23=Data!#REF!,Data!#REF!,(IF(B23=Data!B145,Data!H145,(IF(B23=Data!#REF!,Data!#REF!,(IF(B23=Data!#REF!,Data!#REF!,(IF(B23=Data!#REF!,Data!#REF!,Data!#REF!)))))))))))))))&amp;IF(B23=Data!B212,Data!H212,(IF(B23=Data!#REF!,Data!#REF!,(IF(B23=Data!#REF!,Data!#REF!,(IF(B23=Data!#REF!,Data!#REF!,(IF(B23=Data!#REF!,Data!#REF!,(IF(B23=Data!#REF!,Data!H952,(IF(B23=Data!#REF!,Data!#REF!,(IF(B23=Data!#REF!,Data!#REF!,Data!#REF!)))))))))))))))&amp;IF(B23=Data!#REF!,Data!#REF!,(IF(B23=Data!#REF!,Data!#REF!,(IF(B23=Data!#REF!,Data!#REF!,(IF(B23=Data!#REF!,Data!#REF!,(IF(B23=Data!#REF!,Data!#REF!,Data!#REF!)))))))))</f>
        <v>#REF!</v>
      </c>
      <c r="R23" s="593"/>
      <c r="S23" s="593"/>
      <c r="T23" s="594" t="e">
        <f>IF(B23=Data!B136,Data!I136,(IF(B23=Data!B138,Data!I138,(IF(B23=Data!B140,Data!I140,(IF(B23=Data!#REF!,Data!#REF!,(IF(B23=Data!B145,Data!I145,(IF(B23=Data!#REF!,Data!#REF!,(IF(B23=Data!#REF!,Data!#REF!,(IF(B23=Data!#REF!,Data!#REF!,Data!#REF!)))))))))))))))&amp;IF(B23=Data!B212,Data!I212,(IF(B23=Data!#REF!,Data!#REF!,(IF(B23=Data!#REF!,Data!#REF!,(IF(B23=Data!#REF!,Data!#REF!,(IF(B23=Data!#REF!,Data!#REF!,(IF(B23=Data!#REF!,Data!I952,(IF(B23=Data!#REF!,Data!#REF!,(IF(B23=Data!#REF!,Data!#REF!,Data!#REF!)))))))))))))))&amp;IF(B23=Data!#REF!,Data!#REF!,(IF(B23=Data!#REF!,Data!#REF!,(IF(B23=Data!#REF!,Data!#REF!,(IF(B23=Data!#REF!,Data!#REF!,(IF(B23=Data!#REF!,Data!#REF!,Data!#REF!)))))))))</f>
        <v>#REF!</v>
      </c>
      <c r="U23" s="595"/>
      <c r="V23" s="594" t="e">
        <f>IF(B23=Data!B136,Data!J136,(IF(B23=Data!B138,Data!J138,(IF(B23=Data!B140,Data!J140,(IF(B23=Data!#REF!,Data!#REF!,(IF(B23=Data!B145,Data!J145,(IF(B23=Data!#REF!,Data!#REF!,(IF(B23=Data!#REF!,Data!#REF!,(IF(B23=Data!#REF!,Data!#REF!,Data!#REF!)))))))))))))))&amp;IF(B23=Data!B212,Data!J212,(IF(B23=Data!#REF!,Data!#REF!,(IF(B23=Data!#REF!,Data!#REF!,(IF(B23=Data!#REF!,Data!#REF!,(IF(B23=Data!#REF!,Data!#REF!,(IF(B23=Data!#REF!,Data!J952,(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598">
        <v>6</v>
      </c>
      <c r="B24" s="599" t="s">
        <v>223</v>
      </c>
      <c r="C24" s="583" t="str">
        <f>IF(E24="","",VLOOKUP(B24,Data!$B$5:$N$503,13,FALSE))</f>
        <v>Ymh</v>
      </c>
      <c r="D24" s="584" t="str">
        <f>IF(E24="","",VLOOKUP(B24,Data!$B$5:$L$503,2,FALSE))</f>
        <v>AAE6337</v>
      </c>
      <c r="E24" s="823">
        <v>25</v>
      </c>
      <c r="F24" s="586"/>
      <c r="G24" s="587">
        <f>IF(E24="","",VLOOKUP(B24,Data!$B$5:$L$503,11,FALSE))</f>
        <v>1646.63</v>
      </c>
      <c r="H24" s="588">
        <f t="shared" si="0"/>
        <v>41165.75</v>
      </c>
      <c r="I24" s="589" t="str">
        <f>IF(E24="","",VLOOKUP(B24,Data!$B$5:$D$503,3,FALSE))</f>
        <v>C/T</v>
      </c>
      <c r="J24" s="589" t="str">
        <f>IF(E24="","",VLOOKUP(B24,Data!$B$5:$M$503,12,FALSE))</f>
        <v>Indonesia</v>
      </c>
      <c r="K24" s="590">
        <v>5119633</v>
      </c>
      <c r="L24" s="587">
        <f>IF(E24="","",VLOOKUP(B24,Data!$B$5:$E$503,4,FALSE)*E24)</f>
        <v>4850</v>
      </c>
      <c r="M24" s="587">
        <f>IF(E24="","",VLOOKUP(B24,Data!$B$5:$F$503,5,FALSE)*E24)</f>
        <v>4350</v>
      </c>
      <c r="N24" s="591" t="e">
        <f>IF(B24=Data!B137,Data!G137,(IF(B24=Data!B139,Data!G139,(IF(B24=Data!B141,Data!G141,(IF(B24=Data!#REF!,Data!#REF!,(IF(B24=Data!B146,Data!G146,(IF(B24=Data!#REF!,Data!#REF!,(IF(B24=Data!#REF!,Data!#REF!,(IF(B24=Data!#REF!,Data!#REF!,Data!#REF!)))))))))))))))&amp;IF(B24=Data!B213,Data!G213,(IF(B24=Data!#REF!,Data!#REF!,(IF(B24=Data!#REF!,Data!#REF!,(IF(B24=Data!#REF!,Data!#REF!,(IF(B24=Data!#REF!,Data!#REF!,(IF(B24=Data!#REF!,Data!G953,(IF(B24=Data!#REF!,Data!#REF!,(IF(B24=Data!#REF!,Data!#REF!,Data!#REF!)))))))))))))))&amp;IF(B24=Data!#REF!,Data!#REF!,(IF(B24=Data!#REF!,Data!#REF!,(IF(B24=Data!#REF!,Data!#REF!,(IF(B24=Data!#REF!,Data!#REF!,(IF(B24=Data!#REF!,Data!#REF!,Data!#REF!)))))))))</f>
        <v>#REF!</v>
      </c>
      <c r="O24" s="592"/>
      <c r="P24" s="593"/>
      <c r="Q24" s="594" t="e">
        <f>IF(B24=Data!B137,Data!H137,(IF(B24=Data!B139,Data!H139,(IF(B24=Data!B141,Data!H141,(IF(B24=Data!#REF!,Data!#REF!,(IF(B24=Data!B146,Data!H146,(IF(B24=Data!#REF!,Data!#REF!,(IF(B24=Data!#REF!,Data!#REF!,(IF(B24=Data!#REF!,Data!#REF!,Data!#REF!)))))))))))))))&amp;IF(B24=Data!B213,Data!H213,(IF(B24=Data!#REF!,Data!#REF!,(IF(B24=Data!#REF!,Data!#REF!,(IF(B24=Data!#REF!,Data!#REF!,(IF(B24=Data!#REF!,Data!#REF!,(IF(B24=Data!#REF!,Data!H953,(IF(B24=Data!#REF!,Data!#REF!,(IF(B24=Data!#REF!,Data!#REF!,Data!#REF!)))))))))))))))&amp;IF(B24=Data!#REF!,Data!#REF!,(IF(B24=Data!#REF!,Data!#REF!,(IF(B24=Data!#REF!,Data!#REF!,(IF(B24=Data!#REF!,Data!#REF!,(IF(B24=Data!#REF!,Data!#REF!,Data!#REF!)))))))))</f>
        <v>#REF!</v>
      </c>
      <c r="R24" s="593"/>
      <c r="S24" s="593"/>
      <c r="T24" s="594" t="e">
        <f>IF(B24=Data!B137,Data!I137,(IF(B24=Data!B139,Data!I139,(IF(B24=Data!B141,Data!I141,(IF(B24=Data!#REF!,Data!#REF!,(IF(B24=Data!B146,Data!I146,(IF(B24=Data!#REF!,Data!#REF!,(IF(B24=Data!#REF!,Data!#REF!,(IF(B24=Data!#REF!,Data!#REF!,Data!#REF!)))))))))))))))&amp;IF(B24=Data!B213,Data!I213,(IF(B24=Data!#REF!,Data!#REF!,(IF(B24=Data!#REF!,Data!#REF!,(IF(B24=Data!#REF!,Data!#REF!,(IF(B24=Data!#REF!,Data!#REF!,(IF(B24=Data!#REF!,Data!I953,(IF(B24=Data!#REF!,Data!#REF!,(IF(B24=Data!#REF!,Data!#REF!,Data!#REF!)))))))))))))))&amp;IF(B24=Data!#REF!,Data!#REF!,(IF(B24=Data!#REF!,Data!#REF!,(IF(B24=Data!#REF!,Data!#REF!,(IF(B24=Data!#REF!,Data!#REF!,(IF(B24=Data!#REF!,Data!#REF!,Data!#REF!)))))))))</f>
        <v>#REF!</v>
      </c>
      <c r="U24" s="595"/>
      <c r="V24" s="594" t="e">
        <f>IF(B24=Data!B137,Data!J137,(IF(B24=Data!B139,Data!J139,(IF(B24=Data!B141,Data!J141,(IF(B24=Data!#REF!,Data!#REF!,(IF(B24=Data!B146,Data!J146,(IF(B24=Data!#REF!,Data!#REF!,(IF(B24=Data!#REF!,Data!#REF!,(IF(B24=Data!#REF!,Data!#REF!,Data!#REF!)))))))))))))))&amp;IF(B24=Data!B213,Data!J213,(IF(B24=Data!#REF!,Data!#REF!,(IF(B24=Data!#REF!,Data!#REF!,(IF(B24=Data!#REF!,Data!#REF!,(IF(B24=Data!#REF!,Data!#REF!,(IF(B24=Data!#REF!,Data!J953,(IF(B24=Data!#REF!,Data!#REF!,(IF(B24=Data!#REF!,Data!#REF!,Data!#REF!)))))))))))))))&amp;IF(B24=Data!#REF!,Data!#REF!,(IF(B24=Data!#REF!,Data!#REF!,(IF(B24=Data!#REF!,Data!#REF!,(IF(B24=Data!#REF!,Data!#REF!,(IF(B24=Data!#REF!,Data!#REF!,Data!#REF!)))))))))</f>
        <v>#REF!</v>
      </c>
      <c r="W24" s="596">
        <f>IF(E24="","",VLOOKUP(B24,Data!$B$5:$J$503,9,FALSE)*E24)</f>
        <v>28.225000000000001</v>
      </c>
    </row>
    <row r="25" spans="1:23" s="597" customFormat="1" ht="19.25" customHeight="1">
      <c r="A25" s="598">
        <v>7</v>
      </c>
      <c r="B25" s="599" t="s">
        <v>715</v>
      </c>
      <c r="C25" s="583" t="str">
        <f>IF(E25="","",VLOOKUP(B25,Data!$B$5:$N$503,13,FALSE))</f>
        <v>Ymh</v>
      </c>
      <c r="D25" s="584" t="str">
        <f>IF(E25="","",VLOOKUP(B25,Data!$B$5:$L$503,2,FALSE))</f>
        <v>VAC9480</v>
      </c>
      <c r="E25" s="823">
        <v>18</v>
      </c>
      <c r="F25" s="826"/>
      <c r="G25" s="587">
        <f>IF(E25="","",VLOOKUP(B25,Data!$B$5:$L$503,11,FALSE))</f>
        <v>2008.01</v>
      </c>
      <c r="H25" s="588">
        <f t="shared" si="0"/>
        <v>36144.18</v>
      </c>
      <c r="I25" s="589" t="str">
        <f>IF(E25="","",VLOOKUP(B25,Data!$B$5:$D$503,3,FALSE))</f>
        <v>C/T</v>
      </c>
      <c r="J25" s="589" t="str">
        <f>IF(E25="","",VLOOKUP(B25,Data!$B$5:$M$503,12,FALSE))</f>
        <v>Indonesia</v>
      </c>
      <c r="K25" s="590">
        <v>5119633</v>
      </c>
      <c r="L25" s="587">
        <f>IF(E25="","",VLOOKUP(B25,Data!$B$5:$E$503,4,FALSE)*E25)</f>
        <v>3582</v>
      </c>
      <c r="M25" s="587">
        <f>IF(E25="","",VLOOKUP(B25,Data!$B$5:$F$503,5,FALSE)*E25)</f>
        <v>3222</v>
      </c>
      <c r="N25" s="591" t="e">
        <f>IF(B25=Data!B139,Data!G139,(IF(B25=Data!B141,Data!G141,(IF(B25=Data!B143,Data!G143,(IF(B25=Data!#REF!,Data!#REF!,(IF(B25=Data!B148,Data!G148,(IF(B25=Data!#REF!,Data!#REF!,(IF(B25=Data!#REF!,Data!#REF!,(IF(B25=Data!#REF!,Data!#REF!,Data!#REF!)))))))))))))))&amp;IF(B25=Data!B215,Data!G215,(IF(B25=Data!#REF!,Data!#REF!,(IF(B25=Data!#REF!,Data!#REF!,(IF(B25=Data!#REF!,Data!#REF!,(IF(B25=Data!#REF!,Data!#REF!,(IF(B25=Data!#REF!,Data!G955,(IF(B25=Data!#REF!,Data!#REF!,(IF(B25=Data!#REF!,Data!#REF!,Data!#REF!)))))))))))))))&amp;IF(B25=Data!#REF!,Data!#REF!,(IF(B25=Data!#REF!,Data!#REF!,(IF(B25=Data!#REF!,Data!#REF!,(IF(B25=Data!#REF!,Data!#REF!,(IF(B25=Data!#REF!,Data!#REF!,Data!#REF!)))))))))</f>
        <v>#REF!</v>
      </c>
      <c r="O25" s="592"/>
      <c r="P25" s="593"/>
      <c r="Q25" s="594" t="e">
        <f>IF(B25=Data!B139,Data!H139,(IF(B25=Data!B141,Data!H141,(IF(B25=Data!B143,Data!H143,(IF(B25=Data!#REF!,Data!#REF!,(IF(B25=Data!B148,Data!H148,(IF(B25=Data!#REF!,Data!#REF!,(IF(B25=Data!#REF!,Data!#REF!,(IF(B25=Data!#REF!,Data!#REF!,Data!#REF!)))))))))))))))&amp;IF(B25=Data!B215,Data!H215,(IF(B25=Data!#REF!,Data!#REF!,(IF(B25=Data!#REF!,Data!#REF!,(IF(B25=Data!#REF!,Data!#REF!,(IF(B25=Data!#REF!,Data!#REF!,(IF(B25=Data!#REF!,Data!H955,(IF(B25=Data!#REF!,Data!#REF!,(IF(B25=Data!#REF!,Data!#REF!,Data!#REF!)))))))))))))))&amp;IF(B25=Data!#REF!,Data!#REF!,(IF(B25=Data!#REF!,Data!#REF!,(IF(B25=Data!#REF!,Data!#REF!,(IF(B25=Data!#REF!,Data!#REF!,(IF(B25=Data!#REF!,Data!#REF!,Data!#REF!)))))))))</f>
        <v>#REF!</v>
      </c>
      <c r="R25" s="593"/>
      <c r="S25" s="593"/>
      <c r="T25" s="594" t="e">
        <f>IF(B25=Data!B139,Data!I139,(IF(B25=Data!B141,Data!I141,(IF(B25=Data!B143,Data!I143,(IF(B25=Data!#REF!,Data!#REF!,(IF(B25=Data!B148,Data!I148,(IF(B25=Data!#REF!,Data!#REF!,(IF(B25=Data!#REF!,Data!#REF!,(IF(B25=Data!#REF!,Data!#REF!,Data!#REF!)))))))))))))))&amp;IF(B25=Data!B215,Data!I215,(IF(B25=Data!#REF!,Data!#REF!,(IF(B25=Data!#REF!,Data!#REF!,(IF(B25=Data!#REF!,Data!#REF!,(IF(B25=Data!#REF!,Data!#REF!,(IF(B25=Data!#REF!,Data!I955,(IF(B25=Data!#REF!,Data!#REF!,(IF(B25=Data!#REF!,Data!#REF!,Data!#REF!)))))))))))))))&amp;IF(B25=Data!#REF!,Data!#REF!,(IF(B25=Data!#REF!,Data!#REF!,(IF(B25=Data!#REF!,Data!#REF!,(IF(B25=Data!#REF!,Data!#REF!,(IF(B25=Data!#REF!,Data!#REF!,Data!#REF!)))))))))</f>
        <v>#REF!</v>
      </c>
      <c r="U25" s="595"/>
      <c r="V25" s="594" t="e">
        <f>IF(B25=Data!B139,Data!J139,(IF(B25=Data!B141,Data!J141,(IF(B25=Data!B143,Data!J143,(IF(B25=Data!#REF!,Data!#REF!,(IF(B25=Data!B148,Data!J148,(IF(B25=Data!#REF!,Data!#REF!,(IF(B25=Data!#REF!,Data!#REF!,(IF(B25=Data!#REF!,Data!#REF!,Data!#REF!)))))))))))))))&amp;IF(B25=Data!B215,Data!J215,(IF(B25=Data!#REF!,Data!#REF!,(IF(B25=Data!#REF!,Data!#REF!,(IF(B25=Data!#REF!,Data!#REF!,(IF(B25=Data!#REF!,Data!#REF!,(IF(B25=Data!#REF!,Data!J955,(IF(B25=Data!#REF!,Data!#REF!,(IF(B25=Data!#REF!,Data!#REF!,Data!#REF!)))))))))))))))&amp;IF(B25=Data!#REF!,Data!#REF!,(IF(B25=Data!#REF!,Data!#REF!,(IF(B25=Data!#REF!,Data!#REF!,(IF(B25=Data!#REF!,Data!#REF!,(IF(B25=Data!#REF!,Data!#REF!,Data!#REF!)))))))))</f>
        <v>#REF!</v>
      </c>
      <c r="W25" s="596">
        <f>IF(E25="","",VLOOKUP(B25,Data!$B$5:$J$503,9,FALSE)*E25)</f>
        <v>20.321999999999999</v>
      </c>
    </row>
    <row r="26" spans="1:23" s="597" customFormat="1" ht="19.25" customHeight="1">
      <c r="A26" s="598">
        <v>8</v>
      </c>
      <c r="B26" s="599" t="s">
        <v>716</v>
      </c>
      <c r="C26" s="583" t="str">
        <f>IF(E26="","",VLOOKUP(B26,Data!$B$5:$N$503,13,FALSE))</f>
        <v>Ymh</v>
      </c>
      <c r="D26" s="584" t="str">
        <f>IF(E26="","",VLOOKUP(B26,Data!$B$5:$L$503,2,FALSE))</f>
        <v>VAC9490</v>
      </c>
      <c r="E26" s="823">
        <v>7</v>
      </c>
      <c r="F26" s="586"/>
      <c r="G26" s="587">
        <f>IF(E26="","",VLOOKUP(B26,Data!$B$5:$L$503,11,FALSE))</f>
        <v>2297.34</v>
      </c>
      <c r="H26" s="588">
        <f t="shared" si="0"/>
        <v>16081.380000000001</v>
      </c>
      <c r="I26" s="589" t="str">
        <f>IF(E26="","",VLOOKUP(B26,Data!$B$5:$D$503,3,FALSE))</f>
        <v>C/T</v>
      </c>
      <c r="J26" s="589" t="str">
        <f>IF(E26="","",VLOOKUP(B26,Data!$B$5:$M$503,12,FALSE))</f>
        <v>Indonesia</v>
      </c>
      <c r="K26" s="590">
        <v>5119633</v>
      </c>
      <c r="L26" s="587">
        <f>IF(E26="","",VLOOKUP(B26,Data!$B$5:$E$503,4,FALSE)*E26)</f>
        <v>1540</v>
      </c>
      <c r="M26" s="587">
        <f>IF(E26="","",VLOOKUP(B26,Data!$B$5:$F$503,5,FALSE)*E26)</f>
        <v>1393</v>
      </c>
      <c r="N26" s="591" t="e">
        <f>IF(B26=Data!B140,Data!G140,(IF(B26=Data!B142,Data!G142,(IF(B26=Data!B144,Data!G144,(IF(B26=Data!#REF!,Data!#REF!,(IF(B26=Data!B149,Data!G149,(IF(B26=Data!#REF!,Data!#REF!,(IF(B26=Data!#REF!,Data!#REF!,(IF(B26=Data!#REF!,Data!#REF!,Data!#REF!)))))))))))))))&amp;IF(B26=Data!B216,Data!G216,(IF(B26=Data!#REF!,Data!#REF!,(IF(B26=Data!#REF!,Data!#REF!,(IF(B26=Data!#REF!,Data!#REF!,(IF(B26=Data!#REF!,Data!#REF!,(IF(B26=Data!#REF!,Data!G956,(IF(B26=Data!#REF!,Data!#REF!,(IF(B26=Data!#REF!,Data!#REF!,Data!#REF!)))))))))))))))&amp;IF(B26=Data!#REF!,Data!#REF!,(IF(B26=Data!#REF!,Data!#REF!,(IF(B26=Data!#REF!,Data!#REF!,(IF(B26=Data!#REF!,Data!#REF!,(IF(B26=Data!#REF!,Data!#REF!,Data!#REF!)))))))))</f>
        <v>#REF!</v>
      </c>
      <c r="O26" s="592"/>
      <c r="P26" s="593"/>
      <c r="Q26" s="594" t="e">
        <f>IF(B26=Data!B140,Data!H140,(IF(B26=Data!B142,Data!H142,(IF(B26=Data!B144,Data!H144,(IF(B26=Data!#REF!,Data!#REF!,(IF(B26=Data!B149,Data!H149,(IF(B26=Data!#REF!,Data!#REF!,(IF(B26=Data!#REF!,Data!#REF!,(IF(B26=Data!#REF!,Data!#REF!,Data!#REF!)))))))))))))))&amp;IF(B26=Data!B216,Data!H216,(IF(B26=Data!#REF!,Data!#REF!,(IF(B26=Data!#REF!,Data!#REF!,(IF(B26=Data!#REF!,Data!#REF!,(IF(B26=Data!#REF!,Data!#REF!,(IF(B26=Data!#REF!,Data!H956,(IF(B26=Data!#REF!,Data!#REF!,(IF(B26=Data!#REF!,Data!#REF!,Data!#REF!)))))))))))))))&amp;IF(B26=Data!#REF!,Data!#REF!,(IF(B26=Data!#REF!,Data!#REF!,(IF(B26=Data!#REF!,Data!#REF!,(IF(B26=Data!#REF!,Data!#REF!,(IF(B26=Data!#REF!,Data!#REF!,Data!#REF!)))))))))</f>
        <v>#REF!</v>
      </c>
      <c r="R26" s="593"/>
      <c r="S26" s="593"/>
      <c r="T26" s="594" t="e">
        <f>IF(B26=Data!B140,Data!I140,(IF(B26=Data!B142,Data!I142,(IF(B26=Data!B144,Data!I144,(IF(B26=Data!#REF!,Data!#REF!,(IF(B26=Data!B149,Data!I149,(IF(B26=Data!#REF!,Data!#REF!,(IF(B26=Data!#REF!,Data!#REF!,(IF(B26=Data!#REF!,Data!#REF!,Data!#REF!)))))))))))))))&amp;IF(B26=Data!B216,Data!I216,(IF(B26=Data!#REF!,Data!#REF!,(IF(B26=Data!#REF!,Data!#REF!,(IF(B26=Data!#REF!,Data!#REF!,(IF(B26=Data!#REF!,Data!#REF!,(IF(B26=Data!#REF!,Data!I956,(IF(B26=Data!#REF!,Data!#REF!,(IF(B26=Data!#REF!,Data!#REF!,Data!#REF!)))))))))))))))&amp;IF(B26=Data!#REF!,Data!#REF!,(IF(B26=Data!#REF!,Data!#REF!,(IF(B26=Data!#REF!,Data!#REF!,(IF(B26=Data!#REF!,Data!#REF!,(IF(B26=Data!#REF!,Data!#REF!,Data!#REF!)))))))))</f>
        <v>#REF!</v>
      </c>
      <c r="U26" s="595"/>
      <c r="V26" s="594" t="e">
        <f>IF(B26=Data!B140,Data!J140,(IF(B26=Data!B142,Data!J142,(IF(B26=Data!B144,Data!J144,(IF(B26=Data!#REF!,Data!#REF!,(IF(B26=Data!B149,Data!J149,(IF(B26=Data!#REF!,Data!#REF!,(IF(B26=Data!#REF!,Data!#REF!,(IF(B26=Data!#REF!,Data!#REF!,Data!#REF!)))))))))))))))&amp;IF(B26=Data!B216,Data!J216,(IF(B26=Data!#REF!,Data!#REF!,(IF(B26=Data!#REF!,Data!#REF!,(IF(B26=Data!#REF!,Data!#REF!,(IF(B26=Data!#REF!,Data!#REF!,(IF(B26=Data!#REF!,Data!J956,(IF(B26=Data!#REF!,Data!#REF!,(IF(B26=Data!#REF!,Data!#REF!,Data!#REF!)))))))))))))))&amp;IF(B26=Data!#REF!,Data!#REF!,(IF(B26=Data!#REF!,Data!#REF!,(IF(B26=Data!#REF!,Data!#REF!,(IF(B26=Data!#REF!,Data!#REF!,(IF(B26=Data!#REF!,Data!#REF!,Data!#REF!)))))))))</f>
        <v>#REF!</v>
      </c>
      <c r="W26" s="596">
        <f>IF(E26="","",VLOOKUP(B26,Data!$B$5:$J$503,9,FALSE)*E26)</f>
        <v>8.2949999999999999</v>
      </c>
    </row>
    <row r="27" spans="1:23" s="597" customFormat="1" ht="19.25" customHeight="1">
      <c r="A27" s="598">
        <v>9</v>
      </c>
      <c r="B27" s="599" t="s">
        <v>734</v>
      </c>
      <c r="C27" s="583" t="str">
        <f>IF(E27="","",VLOOKUP(B27,Data!$B$5:$N$503,13,FALSE))</f>
        <v>Ymh</v>
      </c>
      <c r="D27" s="584" t="str">
        <f>IF(E27="","",VLOOKUP(B27,Data!$B$5:$L$503,2,FALSE))</f>
        <v>VAC9520</v>
      </c>
      <c r="E27" s="823">
        <v>5</v>
      </c>
      <c r="F27" s="586"/>
      <c r="G27" s="587">
        <f>IF(E27="","",VLOOKUP(B27,Data!$B$5:$L$503,11,FALSE))</f>
        <v>2921.12</v>
      </c>
      <c r="H27" s="588">
        <f t="shared" si="0"/>
        <v>14605.599999999999</v>
      </c>
      <c r="I27" s="589" t="str">
        <f>IF(E27="","",VLOOKUP(B27,Data!$B$5:$D$503,3,FALSE))</f>
        <v>C/T</v>
      </c>
      <c r="J27" s="589" t="str">
        <f>IF(E27="","",VLOOKUP(B27,Data!$B$5:$M$503,12,FALSE))</f>
        <v>Indonesia</v>
      </c>
      <c r="K27" s="590">
        <v>5119633</v>
      </c>
      <c r="L27" s="587">
        <f>IF(E27="","",VLOOKUP(B27,Data!$B$5:$E$503,4,FALSE)*E27)</f>
        <v>1270</v>
      </c>
      <c r="M27" s="587">
        <f>IF(E27="","",VLOOKUP(B27,Data!$B$5:$F$503,5,FALSE)*E27)</f>
        <v>1145</v>
      </c>
      <c r="N27" s="591" t="e">
        <f>IF(B27=Data!B142,Data!G142,(IF(B27=Data!B144,Data!G144,(IF(B27=Data!B146,Data!G146,(IF(B27=Data!#REF!,Data!#REF!,(IF(B27=Data!B151,Data!G151,(IF(B27=Data!#REF!,Data!#REF!,(IF(B27=Data!#REF!,Data!#REF!,(IF(B27=Data!#REF!,Data!#REF!,Data!#REF!)))))))))))))))&amp;IF(B27=Data!B218,Data!G218,(IF(B27=Data!#REF!,Data!#REF!,(IF(B27=Data!#REF!,Data!#REF!,(IF(B27=Data!#REF!,Data!#REF!,(IF(B27=Data!#REF!,Data!#REF!,(IF(B27=Data!#REF!,Data!G958,(IF(B27=Data!#REF!,Data!#REF!,(IF(B27=Data!#REF!,Data!#REF!,Data!#REF!)))))))))))))))&amp;IF(B27=Data!#REF!,Data!#REF!,(IF(B27=Data!#REF!,Data!#REF!,(IF(B27=Data!#REF!,Data!#REF!,(IF(B27=Data!#REF!,Data!#REF!,(IF(B27=Data!#REF!,Data!#REF!,Data!#REF!)))))))))</f>
        <v>#REF!</v>
      </c>
      <c r="O27" s="592"/>
      <c r="P27" s="593"/>
      <c r="Q27" s="594" t="e">
        <f>IF(B27=Data!B142,Data!H142,(IF(B27=Data!B144,Data!H144,(IF(B27=Data!B146,Data!H146,(IF(B27=Data!#REF!,Data!#REF!,(IF(B27=Data!B151,Data!H151,(IF(B27=Data!#REF!,Data!#REF!,(IF(B27=Data!#REF!,Data!#REF!,(IF(B27=Data!#REF!,Data!#REF!,Data!#REF!)))))))))))))))&amp;IF(B27=Data!B218,Data!H218,(IF(B27=Data!#REF!,Data!#REF!,(IF(B27=Data!#REF!,Data!#REF!,(IF(B27=Data!#REF!,Data!#REF!,(IF(B27=Data!#REF!,Data!#REF!,(IF(B27=Data!#REF!,Data!H958,(IF(B27=Data!#REF!,Data!#REF!,(IF(B27=Data!#REF!,Data!#REF!,Data!#REF!)))))))))))))))&amp;IF(B27=Data!#REF!,Data!#REF!,(IF(B27=Data!#REF!,Data!#REF!,(IF(B27=Data!#REF!,Data!#REF!,(IF(B27=Data!#REF!,Data!#REF!,(IF(B27=Data!#REF!,Data!#REF!,Data!#REF!)))))))))</f>
        <v>#REF!</v>
      </c>
      <c r="R27" s="593"/>
      <c r="S27" s="593"/>
      <c r="T27" s="594" t="e">
        <f>IF(B27=Data!B142,Data!I142,(IF(B27=Data!B144,Data!I144,(IF(B27=Data!B146,Data!I146,(IF(B27=Data!#REF!,Data!#REF!,(IF(B27=Data!B151,Data!I151,(IF(B27=Data!#REF!,Data!#REF!,(IF(B27=Data!#REF!,Data!#REF!,(IF(B27=Data!#REF!,Data!#REF!,Data!#REF!)))))))))))))))&amp;IF(B27=Data!B218,Data!I218,(IF(B27=Data!#REF!,Data!#REF!,(IF(B27=Data!#REF!,Data!#REF!,(IF(B27=Data!#REF!,Data!#REF!,(IF(B27=Data!#REF!,Data!#REF!,(IF(B27=Data!#REF!,Data!I958,(IF(B27=Data!#REF!,Data!#REF!,(IF(B27=Data!#REF!,Data!#REF!,Data!#REF!)))))))))))))))&amp;IF(B27=Data!#REF!,Data!#REF!,(IF(B27=Data!#REF!,Data!#REF!,(IF(B27=Data!#REF!,Data!#REF!,(IF(B27=Data!#REF!,Data!#REF!,(IF(B27=Data!#REF!,Data!#REF!,Data!#REF!)))))))))</f>
        <v>#REF!</v>
      </c>
      <c r="U27" s="595"/>
      <c r="V27" s="594" t="e">
        <f>IF(B27=Data!B142,Data!J142,(IF(B27=Data!B144,Data!J144,(IF(B27=Data!B146,Data!J146,(IF(B27=Data!#REF!,Data!#REF!,(IF(B27=Data!B151,Data!J151,(IF(B27=Data!#REF!,Data!#REF!,(IF(B27=Data!#REF!,Data!#REF!,(IF(B27=Data!#REF!,Data!#REF!,Data!#REF!)))))))))))))))&amp;IF(B27=Data!B218,Data!J218,(IF(B27=Data!#REF!,Data!#REF!,(IF(B27=Data!#REF!,Data!#REF!,(IF(B27=Data!#REF!,Data!#REF!,(IF(B27=Data!#REF!,Data!#REF!,(IF(B27=Data!#REF!,Data!J958,(IF(B27=Data!#REF!,Data!#REF!,(IF(B27=Data!#REF!,Data!#REF!,Data!#REF!)))))))))))))))&amp;IF(B27=Data!#REF!,Data!#REF!,(IF(B27=Data!#REF!,Data!#REF!,(IF(B27=Data!#REF!,Data!#REF!,(IF(B27=Data!#REF!,Data!#REF!,(IF(B27=Data!#REF!,Data!#REF!,Data!#REF!)))))))))</f>
        <v>#REF!</v>
      </c>
      <c r="W27" s="596">
        <f>IF(E27="","",VLOOKUP(B27,Data!$B$5:$J$503,9,FALSE)*E27)</f>
        <v>7.42</v>
      </c>
    </row>
    <row r="28" spans="1:23" s="597" customFormat="1" ht="19.25" customHeight="1">
      <c r="A28" s="598">
        <v>10</v>
      </c>
      <c r="B28" s="599" t="s">
        <v>721</v>
      </c>
      <c r="C28" s="583" t="str">
        <f>IF(E28="","",VLOOKUP(B28,Data!$B$5:$N$503,13,FALSE))</f>
        <v>Ymh</v>
      </c>
      <c r="D28" s="584" t="str">
        <f>IF(E28="","",VLOOKUP(B28,Data!$B$5:$L$503,2,FALSE))</f>
        <v>VAD6640</v>
      </c>
      <c r="E28" s="823">
        <v>3</v>
      </c>
      <c r="F28" s="586"/>
      <c r="G28" s="587">
        <f>IF(E28="","",VLOOKUP(B28,Data!$B$5:$L$503,11,FALSE))</f>
        <v>2137.2600000000002</v>
      </c>
      <c r="H28" s="588">
        <f t="shared" si="0"/>
        <v>6411.7800000000007</v>
      </c>
      <c r="I28" s="589" t="str">
        <f>IF(E28="","",VLOOKUP(B28,Data!$B$5:$D$503,3,FALSE))</f>
        <v>C/T</v>
      </c>
      <c r="J28" s="589" t="str">
        <f>IF(E28="","",VLOOKUP(B28,Data!$B$5:$M$503,12,FALSE))</f>
        <v>Indonesia</v>
      </c>
      <c r="K28" s="590">
        <v>5119633</v>
      </c>
      <c r="L28" s="587">
        <f>IF(E28="","",VLOOKUP(B28,Data!$B$5:$E$503,4,FALSE)*E28)</f>
        <v>597</v>
      </c>
      <c r="M28" s="587">
        <f>IF(E28="","",VLOOKUP(B28,Data!$B$5:$F$503,5,FALSE)*E28)</f>
        <v>537</v>
      </c>
      <c r="N28" s="591" t="e">
        <f>IF(B28=Data!B144,Data!G144,(IF(B28=Data!B146,Data!G146,(IF(B28=Data!B148,Data!G148,(IF(B28=Data!#REF!,Data!#REF!,(IF(B28=Data!B153,Data!G153,(IF(B28=Data!#REF!,Data!#REF!,(IF(B28=Data!#REF!,Data!#REF!,(IF(B28=Data!#REF!,Data!#REF!,Data!#REF!)))))))))))))))&amp;IF(B28=Data!B220,Data!G220,(IF(B28=Data!#REF!,Data!#REF!,(IF(B28=Data!#REF!,Data!#REF!,(IF(B28=Data!#REF!,Data!#REF!,(IF(B28=Data!#REF!,Data!#REF!,(IF(B28=Data!#REF!,Data!G960,(IF(B28=Data!#REF!,Data!#REF!,(IF(B28=Data!#REF!,Data!#REF!,Data!#REF!)))))))))))))))&amp;IF(B28=Data!#REF!,Data!#REF!,(IF(B28=Data!#REF!,Data!#REF!,(IF(B28=Data!#REF!,Data!#REF!,(IF(B28=Data!#REF!,Data!#REF!,(IF(B28=Data!#REF!,Data!#REF!,Data!#REF!)))))))))</f>
        <v>#REF!</v>
      </c>
      <c r="O28" s="592"/>
      <c r="P28" s="593"/>
      <c r="Q28" s="594" t="e">
        <f>IF(B28=Data!B144,Data!H144,(IF(B28=Data!B146,Data!H146,(IF(B28=Data!B148,Data!H148,(IF(B28=Data!#REF!,Data!#REF!,(IF(B28=Data!B153,Data!H153,(IF(B28=Data!#REF!,Data!#REF!,(IF(B28=Data!#REF!,Data!#REF!,(IF(B28=Data!#REF!,Data!#REF!,Data!#REF!)))))))))))))))&amp;IF(B28=Data!B220,Data!H220,(IF(B28=Data!#REF!,Data!#REF!,(IF(B28=Data!#REF!,Data!#REF!,(IF(B28=Data!#REF!,Data!#REF!,(IF(B28=Data!#REF!,Data!#REF!,(IF(B28=Data!#REF!,Data!H960,(IF(B28=Data!#REF!,Data!#REF!,(IF(B28=Data!#REF!,Data!#REF!,Data!#REF!)))))))))))))))&amp;IF(B28=Data!#REF!,Data!#REF!,(IF(B28=Data!#REF!,Data!#REF!,(IF(B28=Data!#REF!,Data!#REF!,(IF(B28=Data!#REF!,Data!#REF!,(IF(B28=Data!#REF!,Data!#REF!,Data!#REF!)))))))))</f>
        <v>#REF!</v>
      </c>
      <c r="R28" s="593"/>
      <c r="S28" s="593"/>
      <c r="T28" s="594" t="e">
        <f>IF(B28=Data!B144,Data!I144,(IF(B28=Data!B146,Data!I146,(IF(B28=Data!B148,Data!I148,(IF(B28=Data!#REF!,Data!#REF!,(IF(B28=Data!B153,Data!I153,(IF(B28=Data!#REF!,Data!#REF!,(IF(B28=Data!#REF!,Data!#REF!,(IF(B28=Data!#REF!,Data!#REF!,Data!#REF!)))))))))))))))&amp;IF(B28=Data!B220,Data!I220,(IF(B28=Data!#REF!,Data!#REF!,(IF(B28=Data!#REF!,Data!#REF!,(IF(B28=Data!#REF!,Data!#REF!,(IF(B28=Data!#REF!,Data!#REF!,(IF(B28=Data!#REF!,Data!I960,(IF(B28=Data!#REF!,Data!#REF!,(IF(B28=Data!#REF!,Data!#REF!,Data!#REF!)))))))))))))))&amp;IF(B28=Data!#REF!,Data!#REF!,(IF(B28=Data!#REF!,Data!#REF!,(IF(B28=Data!#REF!,Data!#REF!,(IF(B28=Data!#REF!,Data!#REF!,(IF(B28=Data!#REF!,Data!#REF!,Data!#REF!)))))))))</f>
        <v>#REF!</v>
      </c>
      <c r="U28" s="595"/>
      <c r="V28" s="594" t="e">
        <f>IF(B28=Data!B144,Data!J144,(IF(B28=Data!B146,Data!J146,(IF(B28=Data!B148,Data!J148,(IF(B28=Data!#REF!,Data!#REF!,(IF(B28=Data!B153,Data!J153,(IF(B28=Data!#REF!,Data!#REF!,(IF(B28=Data!#REF!,Data!#REF!,(IF(B28=Data!#REF!,Data!#REF!,Data!#REF!)))))))))))))))&amp;IF(B28=Data!B220,Data!J220,(IF(B28=Data!#REF!,Data!#REF!,(IF(B28=Data!#REF!,Data!#REF!,(IF(B28=Data!#REF!,Data!#REF!,(IF(B28=Data!#REF!,Data!#REF!,(IF(B28=Data!#REF!,Data!J960,(IF(B28=Data!#REF!,Data!#REF!,(IF(B28=Data!#REF!,Data!#REF!,Data!#REF!)))))))))))))))&amp;IF(B28=Data!#REF!,Data!#REF!,(IF(B28=Data!#REF!,Data!#REF!,(IF(B28=Data!#REF!,Data!#REF!,(IF(B28=Data!#REF!,Data!#REF!,(IF(B28=Data!#REF!,Data!#REF!,Data!#REF!)))))))))</f>
        <v>#REF!</v>
      </c>
      <c r="W28" s="596">
        <f>IF(E28="","",VLOOKUP(B28,Data!$B$5:$J$503,9,FALSE)*E28)</f>
        <v>3.387</v>
      </c>
    </row>
    <row r="29" spans="1:23" s="597" customFormat="1" ht="19.25" customHeight="1">
      <c r="A29" s="598">
        <v>11</v>
      </c>
      <c r="B29" s="599" t="s">
        <v>724</v>
      </c>
      <c r="C29" s="583" t="str">
        <f>IF(E29="","",VLOOKUP(B29,Data!$B$5:$N$503,13,FALSE))</f>
        <v>Ymh</v>
      </c>
      <c r="D29" s="584" t="str">
        <f>IF(E29="","",VLOOKUP(B29,Data!$B$5:$L$503,2,FALSE))</f>
        <v>VAD6650</v>
      </c>
      <c r="E29" s="823">
        <v>1</v>
      </c>
      <c r="F29" s="586"/>
      <c r="G29" s="587">
        <f>IF(E29="","",VLOOKUP(B29,Data!$B$5:$L$503,11,FALSE))</f>
        <v>2449.66</v>
      </c>
      <c r="H29" s="588">
        <f t="shared" si="0"/>
        <v>2449.66</v>
      </c>
      <c r="I29" s="589" t="str">
        <f>IF(E29="","",VLOOKUP(B29,Data!$B$5:$D$503,3,FALSE))</f>
        <v>C/T</v>
      </c>
      <c r="J29" s="589" t="str">
        <f>IF(E29="","",VLOOKUP(B29,Data!$B$5:$M$503,12,FALSE))</f>
        <v>Indonesia</v>
      </c>
      <c r="K29" s="590">
        <v>5119633</v>
      </c>
      <c r="L29" s="587">
        <f>IF(E29="","",VLOOKUP(B29,Data!$B$5:$E$503,4,FALSE)*E29)</f>
        <v>220</v>
      </c>
      <c r="M29" s="587">
        <f>IF(E29="","",VLOOKUP(B29,Data!$B$5:$F$503,5,FALSE)*E29)</f>
        <v>199</v>
      </c>
      <c r="N29" s="591" t="e">
        <f>IF(B29=Data!B145,Data!G145,(IF(B29=Data!B147,Data!G147,(IF(B29=Data!B149,Data!G149,(IF(B29=Data!#REF!,Data!#REF!,(IF(B29=Data!B154,Data!G154,(IF(B29=Data!#REF!,Data!#REF!,(IF(B29=Data!#REF!,Data!#REF!,(IF(B29=Data!#REF!,Data!#REF!,Data!#REF!)))))))))))))))&amp;IF(B29=Data!B221,Data!G221,(IF(B29=Data!#REF!,Data!#REF!,(IF(B29=Data!#REF!,Data!#REF!,(IF(B29=Data!#REF!,Data!#REF!,(IF(B29=Data!#REF!,Data!#REF!,(IF(B29=Data!#REF!,Data!G961,(IF(B29=Data!#REF!,Data!#REF!,(IF(B29=Data!#REF!,Data!#REF!,Data!#REF!)))))))))))))))&amp;IF(B29=Data!#REF!,Data!#REF!,(IF(B29=Data!#REF!,Data!#REF!,(IF(B29=Data!#REF!,Data!#REF!,(IF(B29=Data!#REF!,Data!#REF!,(IF(B29=Data!#REF!,Data!#REF!,Data!#REF!)))))))))</f>
        <v>#REF!</v>
      </c>
      <c r="O29" s="592"/>
      <c r="P29" s="593"/>
      <c r="Q29" s="594" t="e">
        <f>IF(B29=Data!B145,Data!H145,(IF(B29=Data!B147,Data!H147,(IF(B29=Data!B149,Data!H149,(IF(B29=Data!#REF!,Data!#REF!,(IF(B29=Data!B154,Data!H154,(IF(B29=Data!#REF!,Data!#REF!,(IF(B29=Data!#REF!,Data!#REF!,(IF(B29=Data!#REF!,Data!#REF!,Data!#REF!)))))))))))))))&amp;IF(B29=Data!B221,Data!H221,(IF(B29=Data!#REF!,Data!#REF!,(IF(B29=Data!#REF!,Data!#REF!,(IF(B29=Data!#REF!,Data!#REF!,(IF(B29=Data!#REF!,Data!#REF!,(IF(B29=Data!#REF!,Data!H961,(IF(B29=Data!#REF!,Data!#REF!,(IF(B29=Data!#REF!,Data!#REF!,Data!#REF!)))))))))))))))&amp;IF(B29=Data!#REF!,Data!#REF!,(IF(B29=Data!#REF!,Data!#REF!,(IF(B29=Data!#REF!,Data!#REF!,(IF(B29=Data!#REF!,Data!#REF!,(IF(B29=Data!#REF!,Data!#REF!,Data!#REF!)))))))))</f>
        <v>#REF!</v>
      </c>
      <c r="R29" s="593"/>
      <c r="S29" s="593"/>
      <c r="T29" s="594" t="e">
        <f>IF(B29=Data!B145,Data!I145,(IF(B29=Data!B147,Data!I147,(IF(B29=Data!B149,Data!I149,(IF(B29=Data!#REF!,Data!#REF!,(IF(B29=Data!B154,Data!I154,(IF(B29=Data!#REF!,Data!#REF!,(IF(B29=Data!#REF!,Data!#REF!,(IF(B29=Data!#REF!,Data!#REF!,Data!#REF!)))))))))))))))&amp;IF(B29=Data!B221,Data!I221,(IF(B29=Data!#REF!,Data!#REF!,(IF(B29=Data!#REF!,Data!#REF!,(IF(B29=Data!#REF!,Data!#REF!,(IF(B29=Data!#REF!,Data!#REF!,(IF(B29=Data!#REF!,Data!I961,(IF(B29=Data!#REF!,Data!#REF!,(IF(B29=Data!#REF!,Data!#REF!,Data!#REF!)))))))))))))))&amp;IF(B29=Data!#REF!,Data!#REF!,(IF(B29=Data!#REF!,Data!#REF!,(IF(B29=Data!#REF!,Data!#REF!,(IF(B29=Data!#REF!,Data!#REF!,(IF(B29=Data!#REF!,Data!#REF!,Data!#REF!)))))))))</f>
        <v>#REF!</v>
      </c>
      <c r="U29" s="595"/>
      <c r="V29" s="594" t="e">
        <f>IF(B29=Data!B145,Data!J145,(IF(B29=Data!B147,Data!J147,(IF(B29=Data!B149,Data!J149,(IF(B29=Data!#REF!,Data!#REF!,(IF(B29=Data!B154,Data!J154,(IF(B29=Data!#REF!,Data!#REF!,(IF(B29=Data!#REF!,Data!#REF!,(IF(B29=Data!#REF!,Data!#REF!,Data!#REF!)))))))))))))))&amp;IF(B29=Data!B221,Data!J221,(IF(B29=Data!#REF!,Data!#REF!,(IF(B29=Data!#REF!,Data!#REF!,(IF(B29=Data!#REF!,Data!#REF!,(IF(B29=Data!#REF!,Data!#REF!,(IF(B29=Data!#REF!,Data!J961,(IF(B29=Data!#REF!,Data!#REF!,(IF(B29=Data!#REF!,Data!#REF!,Data!#REF!)))))))))))))))&amp;IF(B29=Data!#REF!,Data!#REF!,(IF(B29=Data!#REF!,Data!#REF!,(IF(B29=Data!#REF!,Data!#REF!,(IF(B29=Data!#REF!,Data!#REF!,(IF(B29=Data!#REF!,Data!#REF!,Data!#REF!)))))))))</f>
        <v>#REF!</v>
      </c>
      <c r="W29" s="596">
        <f>IF(E29="","",VLOOKUP(B29,Data!$B$5:$J$503,9,FALSE)*E29)</f>
        <v>1.1850000000000001</v>
      </c>
    </row>
    <row r="30" spans="1:23" s="597" customFormat="1" ht="19.25" customHeight="1">
      <c r="A30" s="598">
        <v>12</v>
      </c>
      <c r="B30" s="599" t="s">
        <v>783</v>
      </c>
      <c r="C30" s="583" t="str">
        <f>IF(E30="","",VLOOKUP(B30,Data!$B$5:$N$503,13,FALSE))</f>
        <v>Ymh</v>
      </c>
      <c r="D30" s="584" t="str">
        <f>IF(E30="","",VLOOKUP(B30,Data!$B$5:$L$503,2,FALSE))</f>
        <v>VAK6550</v>
      </c>
      <c r="E30" s="823">
        <v>1</v>
      </c>
      <c r="F30" s="586"/>
      <c r="G30" s="587">
        <f>IF(E30="","",VLOOKUP(B30,Data!$B$5:$L$503,11,FALSE))</f>
        <v>2051.59</v>
      </c>
      <c r="H30" s="588">
        <f t="shared" si="0"/>
        <v>2051.59</v>
      </c>
      <c r="I30" s="589" t="str">
        <f>IF(E30="","",VLOOKUP(B30,Data!$B$5:$D$503,3,FALSE))</f>
        <v>C/T</v>
      </c>
      <c r="J30" s="589" t="str">
        <f>IF(E30="","",VLOOKUP(B30,Data!$B$5:$M$503,12,FALSE))</f>
        <v>Indonesia</v>
      </c>
      <c r="K30" s="590">
        <v>5119633</v>
      </c>
      <c r="L30" s="587">
        <f>IF(E30="","",VLOOKUP(B30,Data!$B$5:$E$503,4,FALSE)*E30)</f>
        <v>199</v>
      </c>
      <c r="M30" s="587">
        <f>IF(E30="","",VLOOKUP(B30,Data!$B$5:$F$503,5,FALSE)*E30)</f>
        <v>179</v>
      </c>
      <c r="N30" s="591" t="e">
        <f>IF(B30=Data!B147,Data!G147,(IF(B30=Data!B149,Data!G149,(IF(B30=Data!B151,Data!G151,(IF(B30=Data!#REF!,Data!#REF!,(IF(B30=Data!B156,Data!G156,(IF(B30=Data!#REF!,Data!#REF!,(IF(B30=Data!#REF!,Data!#REF!,(IF(B30=Data!#REF!,Data!#REF!,Data!#REF!)))))))))))))))&amp;IF(B30=Data!B223,Data!G223,(IF(B30=Data!#REF!,Data!#REF!,(IF(B30=Data!#REF!,Data!#REF!,(IF(B30=Data!#REF!,Data!#REF!,(IF(B30=Data!#REF!,Data!#REF!,(IF(B30=Data!#REF!,Data!G963,(IF(B30=Data!#REF!,Data!#REF!,(IF(B30=Data!#REF!,Data!#REF!,Data!#REF!)))))))))))))))&amp;IF(B30=Data!#REF!,Data!#REF!,(IF(B30=Data!#REF!,Data!#REF!,(IF(B30=Data!#REF!,Data!#REF!,(IF(B30=Data!#REF!,Data!#REF!,(IF(B30=Data!#REF!,Data!#REF!,Data!#REF!)))))))))</f>
        <v>#REF!</v>
      </c>
      <c r="O30" s="592"/>
      <c r="P30" s="593"/>
      <c r="Q30" s="594" t="e">
        <f>IF(B30=Data!B147,Data!H147,(IF(B30=Data!B149,Data!H149,(IF(B30=Data!B151,Data!H151,(IF(B30=Data!#REF!,Data!#REF!,(IF(B30=Data!B156,Data!H156,(IF(B30=Data!#REF!,Data!#REF!,(IF(B30=Data!#REF!,Data!#REF!,(IF(B30=Data!#REF!,Data!#REF!,Data!#REF!)))))))))))))))&amp;IF(B30=Data!B223,Data!H223,(IF(B30=Data!#REF!,Data!#REF!,(IF(B30=Data!#REF!,Data!#REF!,(IF(B30=Data!#REF!,Data!#REF!,(IF(B30=Data!#REF!,Data!#REF!,(IF(B30=Data!#REF!,Data!H963,(IF(B30=Data!#REF!,Data!#REF!,(IF(B30=Data!#REF!,Data!#REF!,Data!#REF!)))))))))))))))&amp;IF(B30=Data!#REF!,Data!#REF!,(IF(B30=Data!#REF!,Data!#REF!,(IF(B30=Data!#REF!,Data!#REF!,(IF(B30=Data!#REF!,Data!#REF!,(IF(B30=Data!#REF!,Data!#REF!,Data!#REF!)))))))))</f>
        <v>#REF!</v>
      </c>
      <c r="R30" s="593"/>
      <c r="S30" s="593"/>
      <c r="T30" s="594" t="e">
        <f>IF(B30=Data!B147,Data!I147,(IF(B30=Data!B149,Data!I149,(IF(B30=Data!B151,Data!I151,(IF(B30=Data!#REF!,Data!#REF!,(IF(B30=Data!B156,Data!I156,(IF(B30=Data!#REF!,Data!#REF!,(IF(B30=Data!#REF!,Data!#REF!,(IF(B30=Data!#REF!,Data!#REF!,Data!#REF!)))))))))))))))&amp;IF(B30=Data!B223,Data!I223,(IF(B30=Data!#REF!,Data!#REF!,(IF(B30=Data!#REF!,Data!#REF!,(IF(B30=Data!#REF!,Data!#REF!,(IF(B30=Data!#REF!,Data!#REF!,(IF(B30=Data!#REF!,Data!I963,(IF(B30=Data!#REF!,Data!#REF!,(IF(B30=Data!#REF!,Data!#REF!,Data!#REF!)))))))))))))))&amp;IF(B30=Data!#REF!,Data!#REF!,(IF(B30=Data!#REF!,Data!#REF!,(IF(B30=Data!#REF!,Data!#REF!,(IF(B30=Data!#REF!,Data!#REF!,(IF(B30=Data!#REF!,Data!#REF!,Data!#REF!)))))))))</f>
        <v>#REF!</v>
      </c>
      <c r="U30" s="595"/>
      <c r="V30" s="594" t="e">
        <f>IF(B30=Data!B147,Data!J147,(IF(B30=Data!B149,Data!J149,(IF(B30=Data!B151,Data!J151,(IF(B30=Data!#REF!,Data!#REF!,(IF(B30=Data!B156,Data!J156,(IF(B30=Data!#REF!,Data!#REF!,(IF(B30=Data!#REF!,Data!#REF!,(IF(B30=Data!#REF!,Data!#REF!,Data!#REF!)))))))))))))))&amp;IF(B30=Data!B223,Data!J223,(IF(B30=Data!#REF!,Data!#REF!,(IF(B30=Data!#REF!,Data!#REF!,(IF(B30=Data!#REF!,Data!#REF!,(IF(B30=Data!#REF!,Data!#REF!,(IF(B30=Data!#REF!,Data!J963,(IF(B30=Data!#REF!,Data!#REF!,(IF(B30=Data!#REF!,Data!#REF!,Data!#REF!)))))))))))))))&amp;IF(B30=Data!#REF!,Data!#REF!,(IF(B30=Data!#REF!,Data!#REF!,(IF(B30=Data!#REF!,Data!#REF!,(IF(B30=Data!#REF!,Data!#REF!,(IF(B30=Data!#REF!,Data!#REF!,Data!#REF!)))))))))</f>
        <v>#REF!</v>
      </c>
      <c r="W30" s="596">
        <f>IF(E30="","",VLOOKUP(B30,Data!$B$5:$J$503,9,FALSE)*E30)</f>
        <v>1.129</v>
      </c>
    </row>
    <row r="31" spans="1:23" s="597" customFormat="1" ht="19.25" customHeight="1">
      <c r="A31" s="598"/>
      <c r="B31" s="599"/>
      <c r="C31" s="583"/>
      <c r="D31" s="584"/>
      <c r="E31" s="585"/>
      <c r="F31" s="586"/>
      <c r="G31" s="587"/>
      <c r="H31" s="588"/>
      <c r="I31" s="589"/>
      <c r="J31" s="589"/>
      <c r="K31" s="590"/>
      <c r="L31" s="587"/>
      <c r="M31" s="587"/>
      <c r="N31" s="591"/>
      <c r="O31" s="592"/>
      <c r="P31" s="593"/>
      <c r="Q31" s="594"/>
      <c r="R31" s="593"/>
      <c r="S31" s="593"/>
      <c r="T31" s="594"/>
      <c r="U31" s="595"/>
      <c r="V31" s="594"/>
      <c r="W31" s="596"/>
    </row>
    <row r="32" spans="1:23" s="611" customFormat="1" ht="19.5" customHeight="1">
      <c r="A32" s="598"/>
      <c r="B32" s="818" t="s">
        <v>996</v>
      </c>
      <c r="C32" s="604"/>
      <c r="D32" s="605"/>
      <c r="E32" s="606">
        <f>SUM(E17:E31)</f>
        <v>70</v>
      </c>
      <c r="F32" s="606"/>
      <c r="G32" s="607"/>
      <c r="H32" s="607">
        <f>SUM(H17:H31)</f>
        <v>147271.89000000001</v>
      </c>
      <c r="I32" s="608"/>
      <c r="J32" s="608"/>
      <c r="K32" s="608"/>
      <c r="L32" s="609">
        <f>SUM(L17:L31)</f>
        <v>14818</v>
      </c>
      <c r="M32" s="609">
        <f>SUM(M17:M31)</f>
        <v>13343</v>
      </c>
      <c r="N32" s="609" t="e">
        <f>SUM(N17:N31)</f>
        <v>#REF!</v>
      </c>
      <c r="O32" s="609" t="e">
        <f>SUM(#REF!)</f>
        <v>#REF!</v>
      </c>
      <c r="P32" s="609">
        <f>SUM(P16:P16)</f>
        <v>0</v>
      </c>
      <c r="Q32" s="609">
        <f>SUM(Q16:Q16)</f>
        <v>0</v>
      </c>
      <c r="R32" s="609" t="e">
        <f>SUM(#REF!)</f>
        <v>#REF!</v>
      </c>
      <c r="S32" s="609">
        <f>SUM(S16:S16)</f>
        <v>0</v>
      </c>
      <c r="T32" s="609">
        <f>SUM(T16:T16)</f>
        <v>0</v>
      </c>
      <c r="U32" s="609" t="e">
        <f>SUM(#REF!)</f>
        <v>#REF!</v>
      </c>
      <c r="V32" s="609">
        <f>SUM(V16:V16)</f>
        <v>0</v>
      </c>
      <c r="W32" s="610">
        <f>SUM(W17:W31)</f>
        <v>84.225000000000009</v>
      </c>
    </row>
    <row r="33" spans="1:23" ht="11.25" customHeight="1">
      <c r="A33" s="598"/>
      <c r="B33" s="612"/>
      <c r="C33" s="545"/>
      <c r="D33" s="546"/>
      <c r="E33" s="613"/>
      <c r="F33" s="544"/>
      <c r="G33" s="614" t="s">
        <v>847</v>
      </c>
      <c r="H33" s="615"/>
      <c r="I33" s="616"/>
      <c r="J33" s="616"/>
      <c r="K33" s="616"/>
      <c r="L33" s="617"/>
      <c r="M33" s="548"/>
      <c r="N33" s="546"/>
      <c r="O33" s="545"/>
      <c r="P33" s="545"/>
      <c r="Q33" s="545"/>
      <c r="R33" s="545"/>
      <c r="S33" s="545"/>
      <c r="T33" s="545"/>
      <c r="U33" s="546"/>
      <c r="V33" s="546"/>
      <c r="W33" s="550"/>
    </row>
    <row r="34" spans="1:23" ht="14">
      <c r="A34" s="618" t="s">
        <v>546</v>
      </c>
      <c r="B34" s="619" t="s">
        <v>12</v>
      </c>
      <c r="C34" s="513"/>
      <c r="D34" s="620"/>
      <c r="E34" s="499" t="s">
        <v>555</v>
      </c>
      <c r="G34" s="621" t="s">
        <v>83</v>
      </c>
      <c r="H34" s="622"/>
      <c r="I34" s="562" t="s">
        <v>84</v>
      </c>
      <c r="J34" s="623"/>
      <c r="K34" s="534" t="s">
        <v>85</v>
      </c>
      <c r="L34" s="534"/>
      <c r="M34" s="1076" t="s">
        <v>86</v>
      </c>
      <c r="N34" s="1077"/>
      <c r="O34" s="1077"/>
      <c r="P34" s="1077"/>
      <c r="Q34" s="1077"/>
      <c r="R34" s="1077"/>
      <c r="S34" s="1077"/>
      <c r="T34" s="1077"/>
      <c r="U34" s="1077"/>
      <c r="V34" s="1077"/>
      <c r="W34" s="1078"/>
    </row>
    <row r="35" spans="1:23" ht="13">
      <c r="A35" s="829" t="s">
        <v>547</v>
      </c>
      <c r="D35" s="624"/>
      <c r="E35" s="499" t="s">
        <v>88</v>
      </c>
      <c r="G35" s="1079"/>
      <c r="H35" s="1080"/>
      <c r="I35" s="829" t="s">
        <v>89</v>
      </c>
      <c r="J35" s="625"/>
      <c r="K35" s="537" t="s">
        <v>90</v>
      </c>
      <c r="L35" s="537"/>
      <c r="M35" s="532"/>
      <c r="W35" s="538"/>
    </row>
    <row r="36" spans="1:23" ht="10.5" customHeight="1">
      <c r="A36" s="829" t="s">
        <v>548</v>
      </c>
      <c r="B36" s="503"/>
      <c r="D36" s="523"/>
      <c r="G36" s="1079"/>
      <c r="H36" s="1080"/>
      <c r="I36" s="829"/>
      <c r="J36" s="625"/>
      <c r="K36" s="537" t="s">
        <v>94</v>
      </c>
      <c r="L36" s="537"/>
      <c r="M36" s="532"/>
      <c r="W36" s="538"/>
    </row>
    <row r="37" spans="1:23" ht="10.5" customHeight="1">
      <c r="A37" s="544"/>
      <c r="B37" s="545"/>
      <c r="C37" s="545"/>
      <c r="D37" s="626"/>
      <c r="E37" s="499" t="s">
        <v>95</v>
      </c>
      <c r="G37" s="1079"/>
      <c r="H37" s="1080"/>
      <c r="I37" s="829" t="s">
        <v>96</v>
      </c>
      <c r="J37" s="625"/>
      <c r="K37" s="537"/>
      <c r="L37" s="537"/>
      <c r="M37" s="532"/>
      <c r="W37" s="538"/>
    </row>
    <row r="38" spans="1:23" ht="13">
      <c r="A38" s="512" t="s">
        <v>97</v>
      </c>
      <c r="C38" s="535"/>
      <c r="D38" s="514"/>
      <c r="E38" s="499" t="s">
        <v>98</v>
      </c>
      <c r="G38" s="627" t="s">
        <v>99</v>
      </c>
      <c r="H38" s="628"/>
      <c r="I38" s="829" t="s">
        <v>89</v>
      </c>
      <c r="J38" s="625"/>
      <c r="K38" s="537" t="s">
        <v>100</v>
      </c>
      <c r="L38" s="537"/>
      <c r="M38" s="532"/>
      <c r="W38" s="538"/>
    </row>
    <row r="39" spans="1:23" ht="13">
      <c r="A39" s="829" t="s">
        <v>561</v>
      </c>
      <c r="D39" s="523"/>
      <c r="E39" s="499" t="s">
        <v>101</v>
      </c>
      <c r="G39" s="629"/>
      <c r="H39" s="630"/>
      <c r="I39" s="829" t="s">
        <v>102</v>
      </c>
      <c r="J39" s="625"/>
      <c r="K39" s="537" t="s">
        <v>549</v>
      </c>
      <c r="L39" s="537"/>
      <c r="M39" s="1069" t="s">
        <v>616</v>
      </c>
      <c r="N39" s="1070"/>
      <c r="O39" s="1070"/>
      <c r="P39" s="1070"/>
      <c r="Q39" s="1070"/>
      <c r="R39" s="1070"/>
      <c r="S39" s="1070"/>
      <c r="T39" s="1070"/>
      <c r="U39" s="1070"/>
      <c r="V39" s="1070"/>
      <c r="W39" s="1071"/>
    </row>
    <row r="40" spans="1:23">
      <c r="A40" s="544"/>
      <c r="B40" s="545"/>
      <c r="C40" s="545"/>
      <c r="D40" s="546"/>
      <c r="E40" s="631"/>
      <c r="F40" s="545"/>
      <c r="G40" s="1053" t="s">
        <v>999</v>
      </c>
      <c r="H40" s="1054"/>
      <c r="I40" s="1053" t="s">
        <v>998</v>
      </c>
      <c r="J40" s="1054"/>
      <c r="K40" s="549" t="s">
        <v>105</v>
      </c>
      <c r="L40" s="549"/>
      <c r="M40" s="1072" t="s">
        <v>106</v>
      </c>
      <c r="N40" s="1073"/>
      <c r="O40" s="1073"/>
      <c r="P40" s="1073"/>
      <c r="Q40" s="1073"/>
      <c r="R40" s="1073"/>
      <c r="S40" s="1073"/>
      <c r="T40" s="1073"/>
      <c r="U40" s="1073"/>
      <c r="V40" s="1073"/>
      <c r="W40" s="1074"/>
    </row>
    <row r="41" spans="1:23">
      <c r="G41" s="500" t="s">
        <v>667</v>
      </c>
      <c r="K41" s="537"/>
      <c r="L41" s="537"/>
      <c r="M41" s="541"/>
      <c r="N41" s="541"/>
      <c r="O41" s="541"/>
      <c r="P41" s="541"/>
      <c r="Q41" s="541"/>
      <c r="R41" s="541"/>
      <c r="S41" s="541"/>
      <c r="T41" s="541"/>
      <c r="U41" s="541"/>
      <c r="V41" s="541"/>
      <c r="W41" s="632"/>
    </row>
    <row r="42" spans="1:23">
      <c r="G42" s="633"/>
      <c r="H42" s="633"/>
      <c r="I42" s="634"/>
      <c r="J42" s="633"/>
      <c r="K42" s="537"/>
      <c r="L42" s="537"/>
      <c r="M42" s="541"/>
      <c r="N42" s="541"/>
      <c r="O42" s="541"/>
      <c r="P42" s="541"/>
      <c r="Q42" s="541"/>
      <c r="R42" s="541"/>
      <c r="S42" s="541"/>
      <c r="T42" s="541"/>
      <c r="U42" s="541"/>
      <c r="V42" s="541"/>
      <c r="W42" s="632"/>
    </row>
    <row r="43" spans="1:23" ht="7.5" customHeight="1"/>
    <row r="44" spans="1:23" ht="13.5" customHeight="1"/>
    <row r="45" spans="1:23" ht="13.5" customHeight="1"/>
    <row r="46" spans="1:23" ht="13.5" customHeight="1"/>
    <row r="47" spans="1:23" ht="13.5" customHeight="1"/>
    <row r="48" spans="1:23" s="611" customFormat="1" ht="18" customHeight="1">
      <c r="A48" s="635" t="s">
        <v>964</v>
      </c>
      <c r="B48" s="500"/>
      <c r="C48" s="635" t="s">
        <v>622</v>
      </c>
      <c r="F48" s="636"/>
      <c r="G48" s="635" t="s">
        <v>958</v>
      </c>
      <c r="H48" s="500"/>
      <c r="I48" s="635" t="s">
        <v>969</v>
      </c>
      <c r="K48" s="636"/>
      <c r="L48" s="636"/>
      <c r="V48" s="637"/>
    </row>
    <row r="49" spans="1:23" s="611" customFormat="1" ht="18" customHeight="1">
      <c r="A49" s="635" t="s">
        <v>965</v>
      </c>
      <c r="B49" s="500"/>
      <c r="C49" s="635" t="s">
        <v>969</v>
      </c>
      <c r="F49" s="636"/>
      <c r="G49" s="635" t="s">
        <v>959</v>
      </c>
      <c r="H49" s="500"/>
      <c r="I49" s="635" t="s">
        <v>969</v>
      </c>
      <c r="K49" s="636"/>
      <c r="L49" s="636"/>
      <c r="V49" s="637"/>
    </row>
    <row r="50" spans="1:23" s="611" customFormat="1" ht="18" customHeight="1">
      <c r="A50" s="635" t="s">
        <v>966</v>
      </c>
      <c r="B50" s="500"/>
      <c r="C50" s="635" t="s">
        <v>969</v>
      </c>
      <c r="F50" s="636"/>
      <c r="G50" s="635" t="s">
        <v>960</v>
      </c>
      <c r="H50" s="500"/>
      <c r="I50" s="635" t="s">
        <v>622</v>
      </c>
      <c r="K50" s="636"/>
      <c r="L50" s="636"/>
      <c r="V50" s="637"/>
    </row>
    <row r="51" spans="1:23" s="611" customFormat="1" ht="18" customHeight="1">
      <c r="A51" s="635" t="s">
        <v>967</v>
      </c>
      <c r="B51" s="500"/>
      <c r="C51" s="635" t="s">
        <v>622</v>
      </c>
      <c r="F51" s="636"/>
      <c r="G51" s="635" t="s">
        <v>961</v>
      </c>
      <c r="H51" s="500"/>
      <c r="I51" s="635" t="s">
        <v>622</v>
      </c>
      <c r="K51" s="636"/>
      <c r="L51" s="636"/>
      <c r="V51" s="637"/>
    </row>
    <row r="52" spans="1:23" s="611" customFormat="1" ht="18" customHeight="1">
      <c r="A52" s="635" t="s">
        <v>968</v>
      </c>
      <c r="B52" s="500"/>
      <c r="C52" s="635" t="s">
        <v>622</v>
      </c>
      <c r="F52" s="636"/>
      <c r="G52" s="635" t="s">
        <v>963</v>
      </c>
      <c r="H52" s="500"/>
      <c r="I52" s="635" t="s">
        <v>622</v>
      </c>
      <c r="K52" s="636"/>
      <c r="L52" s="636"/>
      <c r="V52" s="637"/>
    </row>
    <row r="53" spans="1:23" ht="20">
      <c r="E53" s="830"/>
      <c r="F53" s="500"/>
      <c r="G53" s="635" t="s">
        <v>962</v>
      </c>
      <c r="I53" s="635" t="s">
        <v>622</v>
      </c>
      <c r="K53" s="500"/>
      <c r="M53" s="830"/>
      <c r="V53" s="501"/>
      <c r="W53" s="830"/>
    </row>
    <row r="54" spans="1:23" ht="17.5">
      <c r="A54" s="638"/>
      <c r="E54" s="830"/>
      <c r="G54" s="639"/>
      <c r="H54" s="639"/>
    </row>
    <row r="59" spans="1:23" ht="14">
      <c r="A59" s="640"/>
      <c r="C59" s="641"/>
      <c r="D59" s="641"/>
      <c r="E59" s="642"/>
    </row>
    <row r="60" spans="1:23" ht="14">
      <c r="A60" s="643"/>
      <c r="C60" s="641"/>
      <c r="D60" s="644"/>
      <c r="E60" s="642"/>
    </row>
    <row r="61" spans="1:23" ht="14">
      <c r="A61" s="643"/>
      <c r="B61" s="645"/>
      <c r="C61" s="641"/>
      <c r="D61" s="641"/>
      <c r="E61" s="642"/>
    </row>
    <row r="62" spans="1:23" ht="14">
      <c r="A62" s="643"/>
      <c r="B62" s="646" t="s">
        <v>354</v>
      </c>
      <c r="C62" s="641"/>
      <c r="D62" s="641"/>
      <c r="E62" s="642"/>
    </row>
    <row r="63" spans="1:23" ht="15.5">
      <c r="A63" s="643"/>
      <c r="B63" s="647" t="s">
        <v>249</v>
      </c>
      <c r="C63" s="641"/>
      <c r="D63" s="641"/>
      <c r="E63" s="642"/>
    </row>
    <row r="64" spans="1:23" ht="14">
      <c r="A64" s="643"/>
      <c r="B64" s="648" t="s">
        <v>250</v>
      </c>
      <c r="C64" s="641"/>
      <c r="D64" s="641"/>
      <c r="E64" s="642"/>
    </row>
    <row r="65" spans="1:5" ht="15.5">
      <c r="A65" s="649"/>
      <c r="B65" s="647" t="s">
        <v>251</v>
      </c>
      <c r="C65" s="641"/>
      <c r="D65" s="641"/>
      <c r="E65" s="642"/>
    </row>
    <row r="66" spans="1:5" ht="15.5">
      <c r="A66" s="643"/>
      <c r="B66" s="647" t="s">
        <v>252</v>
      </c>
      <c r="C66" s="641"/>
      <c r="D66" s="641"/>
      <c r="E66" s="642"/>
    </row>
    <row r="67" spans="1:5" ht="14">
      <c r="A67" s="649"/>
      <c r="B67" s="646" t="s">
        <v>253</v>
      </c>
      <c r="C67" s="641"/>
      <c r="D67" s="641"/>
      <c r="E67" s="642"/>
    </row>
    <row r="68" spans="1:5" ht="14">
      <c r="A68" s="649"/>
      <c r="B68" s="646" t="s">
        <v>357</v>
      </c>
      <c r="C68" s="641"/>
      <c r="D68" s="641"/>
      <c r="E68" s="642"/>
    </row>
    <row r="69" spans="1:5" ht="14">
      <c r="A69" s="643"/>
      <c r="B69" s="646" t="s">
        <v>358</v>
      </c>
      <c r="C69" s="641"/>
      <c r="D69" s="641"/>
      <c r="E69" s="642"/>
    </row>
    <row r="70" spans="1:5" ht="14">
      <c r="A70" s="643"/>
      <c r="B70" s="646" t="s">
        <v>288</v>
      </c>
      <c r="C70" s="641"/>
      <c r="D70" s="641"/>
      <c r="E70" s="642"/>
    </row>
    <row r="71" spans="1:5" ht="14">
      <c r="A71" s="643"/>
      <c r="B71" s="646" t="s">
        <v>292</v>
      </c>
      <c r="C71" s="641"/>
      <c r="D71" s="641"/>
      <c r="E71" s="642"/>
    </row>
    <row r="72" spans="1:5" ht="15.5">
      <c r="A72" s="643"/>
      <c r="B72" s="647" t="s">
        <v>423</v>
      </c>
      <c r="C72" s="641"/>
      <c r="D72" s="641"/>
      <c r="E72" s="642"/>
    </row>
    <row r="73" spans="1:5" ht="14">
      <c r="A73" s="643"/>
      <c r="B73" s="646" t="s">
        <v>424</v>
      </c>
      <c r="C73" s="641"/>
      <c r="D73" s="641"/>
      <c r="E73" s="642"/>
    </row>
    <row r="74" spans="1:5" ht="14">
      <c r="A74" s="643"/>
      <c r="B74" s="646" t="s">
        <v>279</v>
      </c>
      <c r="C74" s="641"/>
      <c r="D74" s="644"/>
      <c r="E74" s="642"/>
    </row>
    <row r="75" spans="1:5" ht="14">
      <c r="A75" s="643"/>
      <c r="B75" s="646" t="s">
        <v>281</v>
      </c>
      <c r="C75" s="641"/>
      <c r="D75" s="641"/>
      <c r="E75" s="642"/>
    </row>
    <row r="76" spans="1:5" ht="14">
      <c r="A76" s="643"/>
      <c r="B76" s="646" t="s">
        <v>287</v>
      </c>
      <c r="C76" s="641"/>
      <c r="D76" s="644"/>
      <c r="E76" s="642"/>
    </row>
    <row r="77" spans="1:5" ht="15.5">
      <c r="A77" s="643"/>
      <c r="B77" s="647" t="s">
        <v>420</v>
      </c>
      <c r="C77" s="641"/>
      <c r="D77" s="644"/>
      <c r="E77" s="642"/>
    </row>
    <row r="78" spans="1:5" ht="14">
      <c r="A78" s="650"/>
      <c r="B78" s="646" t="s">
        <v>421</v>
      </c>
      <c r="C78" s="579"/>
      <c r="D78" s="578"/>
      <c r="E78" s="575"/>
    </row>
    <row r="79" spans="1:5" ht="14">
      <c r="A79" s="572"/>
      <c r="B79" s="646" t="s">
        <v>422</v>
      </c>
      <c r="C79" s="579"/>
      <c r="D79" s="578"/>
      <c r="E79" s="651">
        <f>SUM(E58:E77)</f>
        <v>0</v>
      </c>
    </row>
    <row r="80" spans="1:5" ht="14">
      <c r="B80" s="646" t="s">
        <v>417</v>
      </c>
    </row>
    <row r="81" spans="2:2" ht="14">
      <c r="B81" s="646" t="s">
        <v>397</v>
      </c>
    </row>
  </sheetData>
  <mergeCells count="10">
    <mergeCell ref="M39:W39"/>
    <mergeCell ref="G40:H40"/>
    <mergeCell ref="I40:J40"/>
    <mergeCell ref="M40:W40"/>
    <mergeCell ref="O1:S1"/>
    <mergeCell ref="P2:W2"/>
    <mergeCell ref="M34:W34"/>
    <mergeCell ref="G35:H35"/>
    <mergeCell ref="G36:H36"/>
    <mergeCell ref="G37:H37"/>
  </mergeCells>
  <printOptions horizontalCentered="1"/>
  <pageMargins left="0.19685039370078741" right="0.19685039370078741" top="0" bottom="0.17" header="0.31496062992125984" footer="0.17"/>
  <pageSetup paperSize="9" scale="74" firstPageNumber="4294963191" fitToHeight="2" orientation="landscape" horizontalDpi="4294967295" verticalDpi="4294967295" r:id="rId1"/>
  <headerFooter alignWithMargins="0"/>
  <rowBreaks count="1" manualBreakCount="1">
    <brk id="40" max="22"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77"/>
  <sheetViews>
    <sheetView view="pageBreakPreview" topLeftCell="A16" zoomScale="70" zoomScaleNormal="85" zoomScaleSheetLayoutView="70" workbookViewId="0">
      <selection activeCell="K38" sqref="K38"/>
    </sheetView>
  </sheetViews>
  <sheetFormatPr defaultColWidth="9.1796875" defaultRowHeight="12.5"/>
  <cols>
    <col min="1" max="1" width="4.08984375" style="830" customWidth="1"/>
    <col min="2" max="2" width="30.1796875" style="830" customWidth="1"/>
    <col min="3" max="3" width="6.453125" style="830" customWidth="1"/>
    <col min="4" max="4" width="13.453125" style="830" customWidth="1"/>
    <col min="5" max="5" width="10.453125" style="499" customWidth="1"/>
    <col min="6" max="6" width="13.08984375" style="830" customWidth="1"/>
    <col min="7" max="7" width="14.81640625" style="500" customWidth="1"/>
    <col min="8" max="8" width="17" style="500" customWidth="1"/>
    <col min="9" max="9" width="6.1796875" style="830" customWidth="1"/>
    <col min="10" max="10" width="14.1796875" style="830" customWidth="1"/>
    <col min="11" max="11" width="11.1796875" style="830" customWidth="1"/>
    <col min="12" max="13" width="15.1796875" style="500" customWidth="1"/>
    <col min="14" max="14" width="0.453125" style="830" hidden="1" customWidth="1"/>
    <col min="15" max="15" width="3.1796875" style="830" customWidth="1"/>
    <col min="16" max="16" width="2.54296875" style="830" customWidth="1"/>
    <col min="17" max="17" width="4.81640625" style="830" hidden="1" customWidth="1"/>
    <col min="18" max="18" width="2" style="830" customWidth="1"/>
    <col min="19" max="19" width="2.54296875" style="830" customWidth="1"/>
    <col min="20" max="20" width="5.81640625" style="830" hidden="1" customWidth="1"/>
    <col min="21" max="21" width="1" style="830" customWidth="1"/>
    <col min="22" max="22" width="9.1796875" style="830" hidden="1" customWidth="1"/>
    <col min="23" max="23" width="13.1796875" style="501" customWidth="1"/>
    <col min="24" max="24" width="1.81640625" style="830" customWidth="1"/>
    <col min="25" max="25" width="9.1796875" style="830" customWidth="1"/>
    <col min="26" max="16384" width="9.1796875" style="83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3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2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29" t="s">
        <v>557</v>
      </c>
      <c r="D8" s="523"/>
      <c r="E8" s="531"/>
      <c r="G8" s="532"/>
      <c r="H8" s="533"/>
      <c r="I8" s="829"/>
      <c r="K8" s="514"/>
      <c r="L8" s="532"/>
      <c r="M8" s="534"/>
      <c r="O8" s="514"/>
      <c r="U8" s="535"/>
      <c r="V8" s="535"/>
      <c r="W8" s="536"/>
    </row>
    <row r="9" spans="1:23">
      <c r="A9" s="829" t="s">
        <v>558</v>
      </c>
      <c r="D9" s="523"/>
      <c r="E9" s="531" t="s">
        <v>54</v>
      </c>
      <c r="G9" s="532" t="s">
        <v>55</v>
      </c>
      <c r="H9" s="533"/>
      <c r="I9" s="829" t="s">
        <v>56</v>
      </c>
      <c r="K9" s="523"/>
      <c r="L9" s="532" t="s">
        <v>57</v>
      </c>
      <c r="M9" s="537"/>
      <c r="O9" s="523"/>
      <c r="P9" s="830" t="s">
        <v>58</v>
      </c>
      <c r="W9" s="538"/>
    </row>
    <row r="10" spans="1:23" ht="13">
      <c r="A10" s="829" t="s">
        <v>559</v>
      </c>
      <c r="D10" s="539" t="s">
        <v>560</v>
      </c>
      <c r="E10" s="531" t="s">
        <v>59</v>
      </c>
      <c r="G10" s="532"/>
      <c r="H10" s="533"/>
      <c r="I10" s="540"/>
      <c r="J10" s="541"/>
      <c r="K10" s="542"/>
      <c r="L10" s="532"/>
      <c r="M10" s="537"/>
      <c r="O10" s="523"/>
      <c r="W10" s="538"/>
    </row>
    <row r="11" spans="1:23" ht="13">
      <c r="A11" s="829" t="s">
        <v>551</v>
      </c>
      <c r="D11" s="523"/>
      <c r="E11" s="515"/>
      <c r="F11" s="543"/>
      <c r="G11" s="532" t="s">
        <v>60</v>
      </c>
      <c r="H11" s="533"/>
      <c r="I11" s="829" t="s">
        <v>61</v>
      </c>
      <c r="K11" s="523"/>
      <c r="L11" s="532" t="s">
        <v>523</v>
      </c>
      <c r="M11" s="537"/>
      <c r="O11" s="523"/>
      <c r="P11" s="830" t="s">
        <v>63</v>
      </c>
      <c r="W11" s="538"/>
    </row>
    <row r="12" spans="1:23">
      <c r="A12" s="544" t="s">
        <v>64</v>
      </c>
      <c r="D12" s="523"/>
      <c r="E12" s="531" t="s">
        <v>65</v>
      </c>
      <c r="G12" s="532"/>
      <c r="H12" s="533"/>
      <c r="I12" s="82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995</v>
      </c>
      <c r="C17" s="583" t="str">
        <f>IF(E17="","",VLOOKUP(B17,Data!$B$5:$N$503,13,FALSE))</f>
        <v/>
      </c>
      <c r="D17" s="584" t="str">
        <f>IF(E17="","",VLOOKUP(B17,Data!$B$5:$L$503,2,FALSE))</f>
        <v/>
      </c>
      <c r="E17" s="823"/>
      <c r="F17" s="600"/>
      <c r="G17" s="587" t="str">
        <f>IF(E17="","",VLOOKUP(B17,Data!$B$5:$L$503,11,FALSE))</f>
        <v/>
      </c>
      <c r="H17" s="588" t="str">
        <f t="shared" ref="H1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253,Data!G253,(IF(B17=Data!B255,Data!G255,(IF(B17=Data!B257,Data!G257,(IF(B17=Data!#REF!,Data!#REF!,(IF(B17=Data!B262,Data!G262,(IF(B17=Data!#REF!,Data!#REF!,(IF(B17=Data!#REF!,Data!#REF!,(IF(B17=Data!#REF!,Data!#REF!,Data!#REF!)))))))))))))))&amp;IF(B17=Data!B329,Data!G329,(IF(B17=Data!#REF!,Data!#REF!,(IF(B17=Data!#REF!,Data!#REF!,(IF(B17=Data!#REF!,Data!#REF!,(IF(B17=Data!#REF!,Data!#REF!,(IF(B17=Data!#REF!,Data!G1069,(IF(B17=Data!#REF!,Data!#REF!,(IF(B17=Data!#REF!,Data!#REF!,Data!#REF!)))))))))))))))&amp;IF(B17=Data!#REF!,Data!#REF!,(IF(B17=Data!#REF!,Data!#REF!,(IF(B17=Data!#REF!,Data!#REF!,(IF(B17=Data!#REF!,Data!#REF!,(IF(B17=Data!#REF!,Data!#REF!,Data!#REF!)))))))))</f>
        <v>#REF!</v>
      </c>
      <c r="O17" s="592"/>
      <c r="P17" s="593"/>
      <c r="Q17" s="594" t="e">
        <f>IF(B17=Data!B253,Data!H253,(IF(B17=Data!B255,Data!H255,(IF(B17=Data!B257,Data!H257,(IF(B17=Data!#REF!,Data!#REF!,(IF(B17=Data!B262,Data!H262,(IF(B17=Data!#REF!,Data!#REF!,(IF(B17=Data!#REF!,Data!#REF!,(IF(B17=Data!#REF!,Data!#REF!,Data!#REF!)))))))))))))))&amp;IF(B17=Data!B329,Data!H329,(IF(B17=Data!#REF!,Data!#REF!,(IF(B17=Data!#REF!,Data!#REF!,(IF(B17=Data!#REF!,Data!#REF!,(IF(B17=Data!#REF!,Data!#REF!,(IF(B17=Data!#REF!,Data!H1069,(IF(B17=Data!#REF!,Data!#REF!,(IF(B17=Data!#REF!,Data!#REF!,Data!#REF!)))))))))))))))&amp;IF(B17=Data!#REF!,Data!#REF!,(IF(B17=Data!#REF!,Data!#REF!,(IF(B17=Data!#REF!,Data!#REF!,(IF(B17=Data!#REF!,Data!#REF!,(IF(B17=Data!#REF!,Data!#REF!,Data!#REF!)))))))))</f>
        <v>#REF!</v>
      </c>
      <c r="R17" s="593"/>
      <c r="S17" s="593"/>
      <c r="T17" s="594" t="e">
        <f>IF(B17=Data!B253,Data!I253,(IF(B17=Data!B255,Data!I255,(IF(B17=Data!B257,Data!I257,(IF(B17=Data!#REF!,Data!#REF!,(IF(B17=Data!B262,Data!I262,(IF(B17=Data!#REF!,Data!#REF!,(IF(B17=Data!#REF!,Data!#REF!,(IF(B17=Data!#REF!,Data!#REF!,Data!#REF!)))))))))))))))&amp;IF(B17=Data!B329,Data!I329,(IF(B17=Data!#REF!,Data!#REF!,(IF(B17=Data!#REF!,Data!#REF!,(IF(B17=Data!#REF!,Data!#REF!,(IF(B17=Data!#REF!,Data!#REF!,(IF(B17=Data!#REF!,Data!I1069,(IF(B17=Data!#REF!,Data!#REF!,(IF(B17=Data!#REF!,Data!#REF!,Data!#REF!)))))))))))))))&amp;IF(B17=Data!#REF!,Data!#REF!,(IF(B17=Data!#REF!,Data!#REF!,(IF(B17=Data!#REF!,Data!#REF!,(IF(B17=Data!#REF!,Data!#REF!,(IF(B17=Data!#REF!,Data!#REF!,Data!#REF!)))))))))</f>
        <v>#REF!</v>
      </c>
      <c r="U17" s="595"/>
      <c r="V17" s="594" t="e">
        <f>IF(B17=Data!B253,Data!J253,(IF(B17=Data!B255,Data!J255,(IF(B17=Data!B257,Data!J257,(IF(B17=Data!#REF!,Data!#REF!,(IF(B17=Data!B262,Data!J262,(IF(B17=Data!#REF!,Data!#REF!,(IF(B17=Data!#REF!,Data!#REF!,(IF(B17=Data!#REF!,Data!#REF!,Data!#REF!)))))))))))))))&amp;IF(B17=Data!B329,Data!J329,(IF(B17=Data!#REF!,Data!#REF!,(IF(B17=Data!#REF!,Data!#REF!,(IF(B17=Data!#REF!,Data!#REF!,(IF(B17=Data!#REF!,Data!#REF!,(IF(B17=Data!#REF!,Data!J1069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717</v>
      </c>
      <c r="C18" s="583" t="str">
        <f>IF(E18="","",VLOOKUP(B18,Data!$B$5:$N$503,13,FALSE))</f>
        <v>Ymh</v>
      </c>
      <c r="D18" s="584" t="str">
        <f>IF(E18="","",VLOOKUP(B18,Data!$B$5:$L$503,2,FALSE))</f>
        <v>VAC9500</v>
      </c>
      <c r="E18" s="823">
        <v>18</v>
      </c>
      <c r="F18" s="600" t="s">
        <v>544</v>
      </c>
      <c r="G18" s="587">
        <f>IF(E18="","",VLOOKUP(B18,Data!$B$5:$L$503,11,FALSE))</f>
        <v>2627.86</v>
      </c>
      <c r="H18" s="588">
        <f t="shared" ref="H18:H26" si="1">IF(E18&gt;0,E18*G18,"-")</f>
        <v>47301.48</v>
      </c>
      <c r="I18" s="589" t="str">
        <f>IF(E18="","",VLOOKUP(B18,Data!$B$5:$D$503,3,FALSE))</f>
        <v>C/T</v>
      </c>
      <c r="J18" s="589" t="str">
        <f>IF(E18="","",VLOOKUP(B18,Data!$B$5:$M$503,12,FALSE))</f>
        <v>Indonesia</v>
      </c>
      <c r="K18" s="590">
        <v>5119633</v>
      </c>
      <c r="L18" s="587">
        <f>IF(E18="","",VLOOKUP(B18,Data!$B$5:$E$503,4,FALSE)*E18)</f>
        <v>4806</v>
      </c>
      <c r="M18" s="587">
        <f>IF(E18="","",VLOOKUP(B18,Data!$B$5:$F$503,5,FALSE)*E18)</f>
        <v>4446</v>
      </c>
      <c r="N18" s="591" t="e">
        <f>IF(B18=Data!B128,Data!G128,(IF(B18=Data!B130,Data!G130,(IF(B18=Data!B132,Data!G132,(IF(B18=Data!#REF!,Data!#REF!,(IF(B18=Data!B137,Data!G137,(IF(B18=Data!#REF!,Data!#REF!,(IF(B18=Data!#REF!,Data!#REF!,(IF(B18=Data!#REF!,Data!#REF!,Data!#REF!)))))))))))))))&amp;IF(B18=Data!B204,Data!G204,(IF(B18=Data!#REF!,Data!#REF!,(IF(B18=Data!#REF!,Data!#REF!,(IF(B18=Data!#REF!,Data!#REF!,(IF(B18=Data!#REF!,Data!#REF!,(IF(B18=Data!#REF!,Data!G944,(IF(B18=Data!#REF!,Data!#REF!,(IF(B18=Data!#REF!,Data!#REF!,Data!#REF!)))))))))))))))&amp;IF(B18=Data!#REF!,Data!#REF!,(IF(B18=Data!#REF!,Data!#REF!,(IF(B18=Data!#REF!,Data!#REF!,(IF(B18=Data!#REF!,Data!#REF!,(IF(B18=Data!#REF!,Data!#REF!,Data!#REF!)))))))))</f>
        <v>#REF!</v>
      </c>
      <c r="O18" s="592"/>
      <c r="P18" s="593"/>
      <c r="Q18" s="594" t="e">
        <f>IF(B18=Data!B128,Data!H128,(IF(B18=Data!B130,Data!H130,(IF(B18=Data!B132,Data!H132,(IF(B18=Data!#REF!,Data!#REF!,(IF(B18=Data!B137,Data!H137,(IF(B18=Data!#REF!,Data!#REF!,(IF(B18=Data!#REF!,Data!#REF!,(IF(B18=Data!#REF!,Data!#REF!,Data!#REF!)))))))))))))))&amp;IF(B18=Data!B204,Data!H204,(IF(B18=Data!#REF!,Data!#REF!,(IF(B18=Data!#REF!,Data!#REF!,(IF(B18=Data!#REF!,Data!#REF!,(IF(B18=Data!#REF!,Data!#REF!,(IF(B18=Data!#REF!,Data!H944,(IF(B18=Data!#REF!,Data!#REF!,(IF(B18=Data!#REF!,Data!#REF!,Data!#REF!)))))))))))))))&amp;IF(B18=Data!#REF!,Data!#REF!,(IF(B18=Data!#REF!,Data!#REF!,(IF(B18=Data!#REF!,Data!#REF!,(IF(B18=Data!#REF!,Data!#REF!,(IF(B18=Data!#REF!,Data!#REF!,Data!#REF!)))))))))</f>
        <v>#REF!</v>
      </c>
      <c r="R18" s="593"/>
      <c r="S18" s="593"/>
      <c r="T18" s="594" t="e">
        <f>IF(B18=Data!B128,Data!I128,(IF(B18=Data!B130,Data!I130,(IF(B18=Data!B132,Data!I132,(IF(B18=Data!#REF!,Data!#REF!,(IF(B18=Data!B137,Data!I137,(IF(B18=Data!#REF!,Data!#REF!,(IF(B18=Data!#REF!,Data!#REF!,(IF(B18=Data!#REF!,Data!#REF!,Data!#REF!)))))))))))))))&amp;IF(B18=Data!B204,Data!I204,(IF(B18=Data!#REF!,Data!#REF!,(IF(B18=Data!#REF!,Data!#REF!,(IF(B18=Data!#REF!,Data!#REF!,(IF(B18=Data!#REF!,Data!#REF!,(IF(B18=Data!#REF!,Data!I944,(IF(B18=Data!#REF!,Data!#REF!,(IF(B18=Data!#REF!,Data!#REF!,Data!#REF!)))))))))))))))&amp;IF(B18=Data!#REF!,Data!#REF!,(IF(B18=Data!#REF!,Data!#REF!,(IF(B18=Data!#REF!,Data!#REF!,(IF(B18=Data!#REF!,Data!#REF!,(IF(B18=Data!#REF!,Data!#REF!,Data!#REF!)))))))))</f>
        <v>#REF!</v>
      </c>
      <c r="U18" s="595"/>
      <c r="V18" s="594" t="e">
        <f>IF(B18=Data!B128,Data!J128,(IF(B18=Data!B130,Data!J130,(IF(B18=Data!B132,Data!J132,(IF(B18=Data!#REF!,Data!#REF!,(IF(B18=Data!B137,Data!J137,(IF(B18=Data!#REF!,Data!#REF!,(IF(B18=Data!#REF!,Data!#REF!,(IF(B18=Data!#REF!,Data!#REF!,Data!#REF!)))))))))))))))&amp;IF(B18=Data!B204,Data!J204,(IF(B18=Data!#REF!,Data!#REF!,(IF(B18=Data!#REF!,Data!#REF!,(IF(B18=Data!#REF!,Data!#REF!,(IF(B18=Data!#REF!,Data!#REF!,(IF(B18=Data!#REF!,Data!J944,(IF(B18=Data!#REF!,Data!#REF!,(IF(B18=Data!#REF!,Data!#REF!,Data!#REF!)))))))))))))))&amp;IF(B18=Data!#REF!,Data!#REF!,(IF(B18=Data!#REF!,Data!#REF!,(IF(B18=Data!#REF!,Data!#REF!,(IF(B18=Data!#REF!,Data!#REF!,(IF(B18=Data!#REF!,Data!#REF!,Data!#REF!)))))))))</f>
        <v>#REF!</v>
      </c>
      <c r="W18" s="596">
        <f>IF(E18="","",VLOOKUP(B18,Data!$B$5:$J$503,9,FALSE)*E18)</f>
        <v>26.783999999999999</v>
      </c>
    </row>
    <row r="19" spans="1:23" s="597" customFormat="1" ht="19.25" customHeight="1">
      <c r="A19" s="598">
        <v>2</v>
      </c>
      <c r="B19" s="599" t="s">
        <v>813</v>
      </c>
      <c r="C19" s="583" t="str">
        <f>IF(E19="","",VLOOKUP(B19,Data!$B$5:$N$503,13,FALSE))</f>
        <v>Ymh</v>
      </c>
      <c r="D19" s="584" t="str">
        <f>IF(E19="","",VLOOKUP(B19,Data!$B$5:$L$503,2,FALSE))</f>
        <v>VAK6570</v>
      </c>
      <c r="E19" s="823">
        <v>1</v>
      </c>
      <c r="F19" s="586"/>
      <c r="G19" s="587">
        <f>IF(E19="","",VLOOKUP(B19,Data!$B$5:$L$503,11,FALSE))</f>
        <v>2669.61</v>
      </c>
      <c r="H19" s="588">
        <f t="shared" si="1"/>
        <v>2669.61</v>
      </c>
      <c r="I19" s="589" t="str">
        <f>IF(E19="","",VLOOKUP(B19,Data!$B$5:$D$503,3,FALSE))</f>
        <v>C/T</v>
      </c>
      <c r="J19" s="589" t="str">
        <f>IF(E19="","",VLOOKUP(B19,Data!$B$5:$M$503,12,FALSE))</f>
        <v>Indonesia</v>
      </c>
      <c r="K19" s="590">
        <v>5119633</v>
      </c>
      <c r="L19" s="587">
        <f>IF(E19="","",VLOOKUP(B19,Data!$B$5:$E$503,4,FALSE)*E19)</f>
        <v>267</v>
      </c>
      <c r="M19" s="587">
        <f>IF(E19="","",VLOOKUP(B19,Data!$B$5:$F$503,5,FALSE)*E19)</f>
        <v>247</v>
      </c>
      <c r="N19" s="591" t="e">
        <f>IF(B19=Data!B129,Data!G129,(IF(B19=Data!B131,Data!G131,(IF(B19=Data!B133,Data!G133,(IF(B19=Data!#REF!,Data!#REF!,(IF(B19=Data!B138,Data!G138,(IF(B19=Data!#REF!,Data!#REF!,(IF(B19=Data!#REF!,Data!#REF!,(IF(B19=Data!#REF!,Data!#REF!,Data!#REF!)))))))))))))))&amp;IF(B19=Data!B205,Data!G205,(IF(B19=Data!#REF!,Data!#REF!,(IF(B19=Data!#REF!,Data!#REF!,(IF(B19=Data!#REF!,Data!#REF!,(IF(B19=Data!#REF!,Data!#REF!,(IF(B19=Data!#REF!,Data!G945,(IF(B19=Data!#REF!,Data!#REF!,(IF(B19=Data!#REF!,Data!#REF!,Data!#REF!)))))))))))))))&amp;IF(B19=Data!#REF!,Data!#REF!,(IF(B19=Data!#REF!,Data!#REF!,(IF(B19=Data!#REF!,Data!#REF!,(IF(B19=Data!#REF!,Data!#REF!,(IF(B19=Data!#REF!,Data!#REF!,Data!#REF!)))))))))</f>
        <v>#REF!</v>
      </c>
      <c r="O19" s="592"/>
      <c r="P19" s="593"/>
      <c r="Q19" s="594" t="e">
        <f>IF(B19=Data!B129,Data!H129,(IF(B19=Data!B131,Data!H131,(IF(B19=Data!B133,Data!H133,(IF(B19=Data!#REF!,Data!#REF!,(IF(B19=Data!B138,Data!H138,(IF(B19=Data!#REF!,Data!#REF!,(IF(B19=Data!#REF!,Data!#REF!,(IF(B19=Data!#REF!,Data!#REF!,Data!#REF!)))))))))))))))&amp;IF(B19=Data!B205,Data!H205,(IF(B19=Data!#REF!,Data!#REF!,(IF(B19=Data!#REF!,Data!#REF!,(IF(B19=Data!#REF!,Data!#REF!,(IF(B19=Data!#REF!,Data!#REF!,(IF(B19=Data!#REF!,Data!H945,(IF(B19=Data!#REF!,Data!#REF!,(IF(B19=Data!#REF!,Data!#REF!,Data!#REF!)))))))))))))))&amp;IF(B19=Data!#REF!,Data!#REF!,(IF(B19=Data!#REF!,Data!#REF!,(IF(B19=Data!#REF!,Data!#REF!,(IF(B19=Data!#REF!,Data!#REF!,(IF(B19=Data!#REF!,Data!#REF!,Data!#REF!)))))))))</f>
        <v>#REF!</v>
      </c>
      <c r="R19" s="593"/>
      <c r="S19" s="593"/>
      <c r="T19" s="594" t="e">
        <f>IF(B19=Data!B129,Data!I129,(IF(B19=Data!B131,Data!I131,(IF(B19=Data!B133,Data!I133,(IF(B19=Data!#REF!,Data!#REF!,(IF(B19=Data!B138,Data!I138,(IF(B19=Data!#REF!,Data!#REF!,(IF(B19=Data!#REF!,Data!#REF!,(IF(B19=Data!#REF!,Data!#REF!,Data!#REF!)))))))))))))))&amp;IF(B19=Data!B205,Data!I205,(IF(B19=Data!#REF!,Data!#REF!,(IF(B19=Data!#REF!,Data!#REF!,(IF(B19=Data!#REF!,Data!#REF!,(IF(B19=Data!#REF!,Data!#REF!,(IF(B19=Data!#REF!,Data!I945,(IF(B19=Data!#REF!,Data!#REF!,(IF(B19=Data!#REF!,Data!#REF!,Data!#REF!)))))))))))))))&amp;IF(B19=Data!#REF!,Data!#REF!,(IF(B19=Data!#REF!,Data!#REF!,(IF(B19=Data!#REF!,Data!#REF!,(IF(B19=Data!#REF!,Data!#REF!,(IF(B19=Data!#REF!,Data!#REF!,Data!#REF!)))))))))</f>
        <v>#REF!</v>
      </c>
      <c r="U19" s="595"/>
      <c r="V19" s="594" t="e">
        <f>IF(B19=Data!B129,Data!J129,(IF(B19=Data!B131,Data!J131,(IF(B19=Data!B133,Data!J133,(IF(B19=Data!#REF!,Data!#REF!,(IF(B19=Data!B138,Data!J138,(IF(B19=Data!#REF!,Data!#REF!,(IF(B19=Data!#REF!,Data!#REF!,(IF(B19=Data!#REF!,Data!#REF!,Data!#REF!)))))))))))))))&amp;IF(B19=Data!B205,Data!J205,(IF(B19=Data!#REF!,Data!#REF!,(IF(B19=Data!#REF!,Data!#REF!,(IF(B19=Data!#REF!,Data!#REF!,(IF(B19=Data!#REF!,Data!#REF!,(IF(B19=Data!#REF!,Data!J945,(IF(B19=Data!#REF!,Data!#REF!,(IF(B19=Data!#REF!,Data!#REF!,Data!#REF!)))))))))))))))&amp;IF(B19=Data!#REF!,Data!#REF!,(IF(B19=Data!#REF!,Data!#REF!,(IF(B19=Data!#REF!,Data!#REF!,(IF(B19=Data!#REF!,Data!#REF!,(IF(B19=Data!#REF!,Data!#REF!,Data!#REF!)))))))))</f>
        <v>#REF!</v>
      </c>
      <c r="W19" s="596">
        <f>IF(E19="","",VLOOKUP(B19,Data!$B$5:$J$503,9,FALSE)*E19)</f>
        <v>1.488</v>
      </c>
    </row>
    <row r="20" spans="1:23" s="597" customFormat="1" ht="19.25" customHeight="1">
      <c r="A20" s="598">
        <v>3</v>
      </c>
      <c r="B20" s="599" t="s">
        <v>231</v>
      </c>
      <c r="C20" s="583" t="str">
        <f>IF(E20="","",VLOOKUP(B20,Data!$B$5:$N$503,13,FALSE))</f>
        <v>Ymh</v>
      </c>
      <c r="D20" s="584" t="str">
        <f>IF(E20="","",VLOOKUP(B20,Data!$B$5:$L$503,2,FALSE))</f>
        <v>WN49720</v>
      </c>
      <c r="E20" s="823">
        <v>3</v>
      </c>
      <c r="F20" s="600" t="s">
        <v>545</v>
      </c>
      <c r="G20" s="587">
        <f>IF(E20="","",VLOOKUP(B20,Data!$B$5:$L$503,11,FALSE))</f>
        <v>1776.21</v>
      </c>
      <c r="H20" s="588">
        <f t="shared" si="1"/>
        <v>5328.63</v>
      </c>
      <c r="I20" s="589" t="str">
        <f>IF(E20="","",VLOOKUP(B20,Data!$B$5:$D$503,3,FALSE))</f>
        <v>C/T</v>
      </c>
      <c r="J20" s="589" t="str">
        <f>IF(E20="","",VLOOKUP(B20,Data!$B$5:$M$503,12,FALSE))</f>
        <v>Indonesia</v>
      </c>
      <c r="K20" s="590">
        <v>5119633</v>
      </c>
      <c r="L20" s="587">
        <f>IF(E20="","",VLOOKUP(B20,Data!$B$5:$E$503,4,FALSE)*E20)</f>
        <v>582</v>
      </c>
      <c r="M20" s="587">
        <f>IF(E20="","",VLOOKUP(B20,Data!$B$5:$F$503,5,FALSE)*E20)</f>
        <v>522</v>
      </c>
      <c r="N20" s="591" t="e">
        <f>IF(B20=Data!B135,Data!G135,(IF(B20=Data!B137,Data!G137,(IF(B20=Data!B139,Data!G139,(IF(B20=Data!#REF!,Data!#REF!,(IF(B20=Data!B144,Data!G144,(IF(B20=Data!#REF!,Data!#REF!,(IF(B20=Data!#REF!,Data!#REF!,(IF(B20=Data!#REF!,Data!#REF!,Data!#REF!)))))))))))))))&amp;IF(B20=Data!B211,Data!G211,(IF(B20=Data!#REF!,Data!#REF!,(IF(B20=Data!#REF!,Data!#REF!,(IF(B20=Data!#REF!,Data!#REF!,(IF(B20=Data!#REF!,Data!#REF!,(IF(B20=Data!#REF!,Data!G951,(IF(B20=Data!#REF!,Data!#REF!,(IF(B20=Data!#REF!,Data!#REF!,Data!#REF!)))))))))))))))&amp;IF(B20=Data!#REF!,Data!#REF!,(IF(B20=Data!#REF!,Data!#REF!,(IF(B20=Data!#REF!,Data!#REF!,(IF(B20=Data!#REF!,Data!#REF!,(IF(B20=Data!#REF!,Data!#REF!,Data!#REF!)))))))))</f>
        <v>#REF!</v>
      </c>
      <c r="O20" s="592"/>
      <c r="P20" s="593"/>
      <c r="Q20" s="594" t="e">
        <f>IF(B20=Data!B135,Data!H135,(IF(B20=Data!B137,Data!H137,(IF(B20=Data!B139,Data!H139,(IF(B20=Data!#REF!,Data!#REF!,(IF(B20=Data!B144,Data!H144,(IF(B20=Data!#REF!,Data!#REF!,(IF(B20=Data!#REF!,Data!#REF!,(IF(B20=Data!#REF!,Data!#REF!,Data!#REF!)))))))))))))))&amp;IF(B20=Data!B211,Data!H211,(IF(B20=Data!#REF!,Data!#REF!,(IF(B20=Data!#REF!,Data!#REF!,(IF(B20=Data!#REF!,Data!#REF!,(IF(B20=Data!#REF!,Data!#REF!,(IF(B20=Data!#REF!,Data!H951,(IF(B20=Data!#REF!,Data!#REF!,(IF(B20=Data!#REF!,Data!#REF!,Data!#REF!)))))))))))))))&amp;IF(B20=Data!#REF!,Data!#REF!,(IF(B20=Data!#REF!,Data!#REF!,(IF(B20=Data!#REF!,Data!#REF!,(IF(B20=Data!#REF!,Data!#REF!,(IF(B20=Data!#REF!,Data!#REF!,Data!#REF!)))))))))</f>
        <v>#REF!</v>
      </c>
      <c r="R20" s="593"/>
      <c r="S20" s="593"/>
      <c r="T20" s="594" t="e">
        <f>IF(B20=Data!B135,Data!I135,(IF(B20=Data!B137,Data!I137,(IF(B20=Data!B139,Data!I139,(IF(B20=Data!#REF!,Data!#REF!,(IF(B20=Data!B144,Data!I144,(IF(B20=Data!#REF!,Data!#REF!,(IF(B20=Data!#REF!,Data!#REF!,(IF(B20=Data!#REF!,Data!#REF!,Data!#REF!)))))))))))))))&amp;IF(B20=Data!B211,Data!I211,(IF(B20=Data!#REF!,Data!#REF!,(IF(B20=Data!#REF!,Data!#REF!,(IF(B20=Data!#REF!,Data!#REF!,(IF(B20=Data!#REF!,Data!#REF!,(IF(B20=Data!#REF!,Data!I951,(IF(B20=Data!#REF!,Data!#REF!,(IF(B20=Data!#REF!,Data!#REF!,Data!#REF!)))))))))))))))&amp;IF(B20=Data!#REF!,Data!#REF!,(IF(B20=Data!#REF!,Data!#REF!,(IF(B20=Data!#REF!,Data!#REF!,(IF(B20=Data!#REF!,Data!#REF!,(IF(B20=Data!#REF!,Data!#REF!,Data!#REF!)))))))))</f>
        <v>#REF!</v>
      </c>
      <c r="U20" s="595"/>
      <c r="V20" s="594" t="e">
        <f>IF(B20=Data!B135,Data!J135,(IF(B20=Data!B137,Data!J137,(IF(B20=Data!B139,Data!J139,(IF(B20=Data!#REF!,Data!#REF!,(IF(B20=Data!B144,Data!J144,(IF(B20=Data!#REF!,Data!#REF!,(IF(B20=Data!#REF!,Data!#REF!,(IF(B20=Data!#REF!,Data!#REF!,Data!#REF!)))))))))))))))&amp;IF(B20=Data!B211,Data!J211,(IF(B20=Data!#REF!,Data!#REF!,(IF(B20=Data!#REF!,Data!#REF!,(IF(B20=Data!#REF!,Data!#REF!,(IF(B20=Data!#REF!,Data!#REF!,(IF(B20=Data!#REF!,Data!J951,(IF(B20=Data!#REF!,Data!#REF!,(IF(B20=Data!#REF!,Data!#REF!,Data!#REF!)))))))))))))))&amp;IF(B20=Data!#REF!,Data!#REF!,(IF(B20=Data!#REF!,Data!#REF!,(IF(B20=Data!#REF!,Data!#REF!,(IF(B20=Data!#REF!,Data!#REF!,(IF(B20=Data!#REF!,Data!#REF!,Data!#REF!)))))))))</f>
        <v>#REF!</v>
      </c>
      <c r="W20" s="596">
        <f>IF(E20="","",VLOOKUP(B20,Data!$B$5:$J$503,9,FALSE)*E20)</f>
        <v>3.387</v>
      </c>
    </row>
    <row r="21" spans="1:23" s="597" customFormat="1" ht="19.25" customHeight="1">
      <c r="A21" s="598">
        <v>4</v>
      </c>
      <c r="B21" s="599" t="s">
        <v>504</v>
      </c>
      <c r="C21" s="583" t="str">
        <f>IF(E21="","",VLOOKUP(B21,Data!$B$5:$N$503,13,FALSE))</f>
        <v>Ymh</v>
      </c>
      <c r="D21" s="584" t="str">
        <f>IF(E21="","",VLOOKUP(B21,Data!$B$5:$L$503,2,FALSE))</f>
        <v>ZH66250</v>
      </c>
      <c r="E21" s="823">
        <v>22</v>
      </c>
      <c r="F21" s="601"/>
      <c r="G21" s="587">
        <f>IF(E21="","",VLOOKUP(B21,Data!$B$5:$L$503,11,FALSE))</f>
        <v>2244.61</v>
      </c>
      <c r="H21" s="588">
        <f t="shared" si="1"/>
        <v>49381.420000000006</v>
      </c>
      <c r="I21" s="589" t="str">
        <f>IF(E21="","",VLOOKUP(B21,Data!$B$5:$D$503,3,FALSE))</f>
        <v>C/T</v>
      </c>
      <c r="J21" s="589" t="str">
        <f>IF(E21="","",VLOOKUP(B21,Data!$B$5:$M$503,12,FALSE))</f>
        <v>Indonesia</v>
      </c>
      <c r="K21" s="590">
        <v>5119633</v>
      </c>
      <c r="L21" s="587">
        <f>IF(E21="","",VLOOKUP(B21,Data!$B$5:$E$503,4,FALSE)*E21)</f>
        <v>5764</v>
      </c>
      <c r="M21" s="587">
        <f>IF(E21="","",VLOOKUP(B21,Data!$B$5:$F$503,5,FALSE)*E21)</f>
        <v>5214</v>
      </c>
      <c r="N21" s="591" t="e">
        <f>IF(B21=Data!B151,Data!G151,(IF(B21=Data!B153,Data!G153,(IF(B21=Data!B155,Data!G155,(IF(B21=Data!#REF!,Data!#REF!,(IF(B21=Data!B160,Data!G160,(IF(B21=Data!#REF!,Data!#REF!,(IF(B21=Data!#REF!,Data!#REF!,(IF(B21=Data!#REF!,Data!#REF!,Data!#REF!)))))))))))))))&amp;IF(B21=Data!B227,Data!G227,(IF(B21=Data!#REF!,Data!#REF!,(IF(B21=Data!#REF!,Data!#REF!,(IF(B21=Data!#REF!,Data!#REF!,(IF(B21=Data!#REF!,Data!#REF!,(IF(B21=Data!#REF!,Data!G967,(IF(B21=Data!#REF!,Data!#REF!,(IF(B21=Data!#REF!,Data!#REF!,Data!#REF!)))))))))))))))&amp;IF(B21=Data!#REF!,Data!#REF!,(IF(B21=Data!#REF!,Data!#REF!,(IF(B21=Data!#REF!,Data!#REF!,(IF(B21=Data!#REF!,Data!#REF!,(IF(B21=Data!#REF!,Data!#REF!,Data!#REF!)))))))))</f>
        <v>#REF!</v>
      </c>
      <c r="O21" s="592"/>
      <c r="P21" s="593"/>
      <c r="Q21" s="594" t="e">
        <f>IF(B21=Data!B151,Data!H151,(IF(B21=Data!B153,Data!H153,(IF(B21=Data!B155,Data!H155,(IF(B21=Data!#REF!,Data!#REF!,(IF(B21=Data!B160,Data!H160,(IF(B21=Data!#REF!,Data!#REF!,(IF(B21=Data!#REF!,Data!#REF!,(IF(B21=Data!#REF!,Data!#REF!,Data!#REF!)))))))))))))))&amp;IF(B21=Data!B227,Data!H227,(IF(B21=Data!#REF!,Data!#REF!,(IF(B21=Data!#REF!,Data!#REF!,(IF(B21=Data!#REF!,Data!#REF!,(IF(B21=Data!#REF!,Data!#REF!,(IF(B21=Data!#REF!,Data!H967,(IF(B21=Data!#REF!,Data!#REF!,(IF(B21=Data!#REF!,Data!#REF!,Data!#REF!)))))))))))))))&amp;IF(B21=Data!#REF!,Data!#REF!,(IF(B21=Data!#REF!,Data!#REF!,(IF(B21=Data!#REF!,Data!#REF!,(IF(B21=Data!#REF!,Data!#REF!,(IF(B21=Data!#REF!,Data!#REF!,Data!#REF!)))))))))</f>
        <v>#REF!</v>
      </c>
      <c r="R21" s="593"/>
      <c r="S21" s="593"/>
      <c r="T21" s="594" t="e">
        <f>IF(B21=Data!B151,Data!I151,(IF(B21=Data!B153,Data!I153,(IF(B21=Data!B155,Data!I155,(IF(B21=Data!#REF!,Data!#REF!,(IF(B21=Data!B160,Data!I160,(IF(B21=Data!#REF!,Data!#REF!,(IF(B21=Data!#REF!,Data!#REF!,(IF(B21=Data!#REF!,Data!#REF!,Data!#REF!)))))))))))))))&amp;IF(B21=Data!B227,Data!I227,(IF(B21=Data!#REF!,Data!#REF!,(IF(B21=Data!#REF!,Data!#REF!,(IF(B21=Data!#REF!,Data!#REF!,(IF(B21=Data!#REF!,Data!#REF!,(IF(B21=Data!#REF!,Data!I967,(IF(B21=Data!#REF!,Data!#REF!,(IF(B21=Data!#REF!,Data!#REF!,Data!#REF!)))))))))))))))&amp;IF(B21=Data!#REF!,Data!#REF!,(IF(B21=Data!#REF!,Data!#REF!,(IF(B21=Data!#REF!,Data!#REF!,(IF(B21=Data!#REF!,Data!#REF!,(IF(B21=Data!#REF!,Data!#REF!,Data!#REF!)))))))))</f>
        <v>#REF!</v>
      </c>
      <c r="U21" s="595"/>
      <c r="V21" s="594" t="e">
        <f>IF(B21=Data!B151,Data!J151,(IF(B21=Data!B153,Data!J153,(IF(B21=Data!B155,Data!J155,(IF(B21=Data!#REF!,Data!#REF!,(IF(B21=Data!B160,Data!J160,(IF(B21=Data!#REF!,Data!#REF!,(IF(B21=Data!#REF!,Data!#REF!,(IF(B21=Data!#REF!,Data!#REF!,Data!#REF!)))))))))))))))&amp;IF(B21=Data!B227,Data!J227,(IF(B21=Data!#REF!,Data!#REF!,(IF(B21=Data!#REF!,Data!#REF!,(IF(B21=Data!#REF!,Data!#REF!,(IF(B21=Data!#REF!,Data!#REF!,(IF(B21=Data!#REF!,Data!J967,(IF(B21=Data!#REF!,Data!#REF!,(IF(B21=Data!#REF!,Data!#REF!,Data!#REF!)))))))))))))))&amp;IF(B21=Data!#REF!,Data!#REF!,(IF(B21=Data!#REF!,Data!#REF!,(IF(B21=Data!#REF!,Data!#REF!,(IF(B21=Data!#REF!,Data!#REF!,(IF(B21=Data!#REF!,Data!#REF!,Data!#REF!)))))))))</f>
        <v>#REF!</v>
      </c>
      <c r="W21" s="596">
        <f>IF(E21="","",VLOOKUP(B21,Data!$B$5:$J$503,9,FALSE)*E21)</f>
        <v>32.735999999999997</v>
      </c>
    </row>
    <row r="22" spans="1:23" s="597" customFormat="1" ht="19.25" customHeight="1">
      <c r="A22" s="598">
        <v>5</v>
      </c>
      <c r="B22" s="599" t="s">
        <v>508</v>
      </c>
      <c r="C22" s="583" t="str">
        <f>IF(E22="","",VLOOKUP(B22,Data!$B$5:$N$503,13,FALSE))</f>
        <v>Ymh</v>
      </c>
      <c r="D22" s="584" t="str">
        <f>IF(E22="","",VLOOKUP(B22,Data!$B$5:$L$503,2,FALSE))</f>
        <v>ZH66280</v>
      </c>
      <c r="E22" s="823">
        <v>8</v>
      </c>
      <c r="F22" s="601" t="s">
        <v>569</v>
      </c>
      <c r="G22" s="587">
        <f>IF(E22="","",VLOOKUP(B22,Data!$B$5:$L$503,11,FALSE))</f>
        <v>2450.15</v>
      </c>
      <c r="H22" s="588">
        <f t="shared" si="1"/>
        <v>19601.2</v>
      </c>
      <c r="I22" s="589" t="str">
        <f>IF(E22="","",VLOOKUP(B22,Data!$B$5:$D$503,3,FALSE))</f>
        <v>C/T</v>
      </c>
      <c r="J22" s="589" t="str">
        <f>IF(E22="","",VLOOKUP(B22,Data!$B$5:$M$503,12,FALSE))</f>
        <v>Indonesia</v>
      </c>
      <c r="K22" s="590">
        <v>5119633</v>
      </c>
      <c r="L22" s="587">
        <f>IF(E22="","",VLOOKUP(B22,Data!$B$5:$E$503,4,FALSE)*E22)</f>
        <v>2096</v>
      </c>
      <c r="M22" s="587">
        <f>IF(E22="","",VLOOKUP(B22,Data!$B$5:$F$503,5,FALSE)*E22)</f>
        <v>1896</v>
      </c>
      <c r="N22" s="591" t="e">
        <f>IF(B22=Data!B126,Data!G126,(IF(B22=Data!B128,Data!G128,(IF(B22=Data!B130,Data!G130,(IF(B22=Data!#REF!,Data!#REF!,(IF(B22=Data!B135,Data!G135,(IF(B22=Data!#REF!,Data!#REF!,(IF(B22=Data!#REF!,Data!#REF!,(IF(B22=Data!#REF!,Data!#REF!,Data!#REF!)))))))))))))))&amp;IF(B22=Data!B202,Data!G202,(IF(B22=Data!#REF!,Data!#REF!,(IF(B22=Data!#REF!,Data!#REF!,(IF(B22=Data!#REF!,Data!#REF!,(IF(B22=Data!#REF!,Data!#REF!,(IF(B22=Data!#REF!,Data!G942,(IF(B22=Data!#REF!,Data!#REF!,(IF(B22=Data!#REF!,Data!#REF!,Data!#REF!)))))))))))))))&amp;IF(B22=Data!#REF!,Data!#REF!,(IF(B22=Data!#REF!,Data!#REF!,(IF(B22=Data!#REF!,Data!#REF!,(IF(B22=Data!#REF!,Data!#REF!,(IF(B22=Data!#REF!,Data!#REF!,Data!#REF!)))))))))</f>
        <v>#REF!</v>
      </c>
      <c r="O22" s="592"/>
      <c r="P22" s="593"/>
      <c r="Q22" s="594" t="e">
        <f>IF(B22=Data!B126,Data!H126,(IF(B22=Data!B128,Data!H128,(IF(B22=Data!B130,Data!H130,(IF(B22=Data!#REF!,Data!#REF!,(IF(B22=Data!B135,Data!H135,(IF(B22=Data!#REF!,Data!#REF!,(IF(B22=Data!#REF!,Data!#REF!,(IF(B22=Data!#REF!,Data!#REF!,Data!#REF!)))))))))))))))&amp;IF(B22=Data!B202,Data!H202,(IF(B22=Data!#REF!,Data!#REF!,(IF(B22=Data!#REF!,Data!#REF!,(IF(B22=Data!#REF!,Data!#REF!,(IF(B22=Data!#REF!,Data!#REF!,(IF(B22=Data!#REF!,Data!H942,(IF(B22=Data!#REF!,Data!#REF!,(IF(B22=Data!#REF!,Data!#REF!,Data!#REF!)))))))))))))))&amp;IF(B22=Data!#REF!,Data!#REF!,(IF(B22=Data!#REF!,Data!#REF!,(IF(B22=Data!#REF!,Data!#REF!,(IF(B22=Data!#REF!,Data!#REF!,(IF(B22=Data!#REF!,Data!#REF!,Data!#REF!)))))))))</f>
        <v>#REF!</v>
      </c>
      <c r="R22" s="593"/>
      <c r="S22" s="593"/>
      <c r="T22" s="594" t="e">
        <f>IF(B22=Data!B126,Data!I126,(IF(B22=Data!B128,Data!I128,(IF(B22=Data!B130,Data!I130,(IF(B22=Data!#REF!,Data!#REF!,(IF(B22=Data!B135,Data!I135,(IF(B22=Data!#REF!,Data!#REF!,(IF(B22=Data!#REF!,Data!#REF!,(IF(B22=Data!#REF!,Data!#REF!,Data!#REF!)))))))))))))))&amp;IF(B22=Data!B202,Data!I202,(IF(B22=Data!#REF!,Data!#REF!,(IF(B22=Data!#REF!,Data!#REF!,(IF(B22=Data!#REF!,Data!#REF!,(IF(B22=Data!#REF!,Data!#REF!,(IF(B22=Data!#REF!,Data!I942,(IF(B22=Data!#REF!,Data!#REF!,(IF(B22=Data!#REF!,Data!#REF!,Data!#REF!)))))))))))))))&amp;IF(B22=Data!#REF!,Data!#REF!,(IF(B22=Data!#REF!,Data!#REF!,(IF(B22=Data!#REF!,Data!#REF!,(IF(B22=Data!#REF!,Data!#REF!,(IF(B22=Data!#REF!,Data!#REF!,Data!#REF!)))))))))</f>
        <v>#REF!</v>
      </c>
      <c r="U22" s="595"/>
      <c r="V22" s="594" t="e">
        <f>IF(B22=Data!B126,Data!J126,(IF(B22=Data!B128,Data!J128,(IF(B22=Data!B130,Data!J130,(IF(B22=Data!#REF!,Data!#REF!,(IF(B22=Data!B135,Data!J135,(IF(B22=Data!#REF!,Data!#REF!,(IF(B22=Data!#REF!,Data!#REF!,(IF(B22=Data!#REF!,Data!#REF!,Data!#REF!)))))))))))))))&amp;IF(B22=Data!B202,Data!J202,(IF(B22=Data!#REF!,Data!#REF!,(IF(B22=Data!#REF!,Data!#REF!,(IF(B22=Data!#REF!,Data!#REF!,(IF(B22=Data!#REF!,Data!#REF!,(IF(B22=Data!#REF!,Data!J942,(IF(B22=Data!#REF!,Data!#REF!,(IF(B22=Data!#REF!,Data!#REF!,Data!#REF!)))))))))))))))&amp;IF(B22=Data!#REF!,Data!#REF!,(IF(B22=Data!#REF!,Data!#REF!,(IF(B22=Data!#REF!,Data!#REF!,(IF(B22=Data!#REF!,Data!#REF!,(IF(B22=Data!#REF!,Data!#REF!,Data!#REF!)))))))))</f>
        <v>#REF!</v>
      </c>
      <c r="W22" s="596">
        <f>IF(E22="","",VLOOKUP(B22,Data!$B$5:$J$503,9,FALSE)*E22)</f>
        <v>11.904</v>
      </c>
    </row>
    <row r="23" spans="1:23" s="597" customFormat="1" ht="19.25" customHeight="1">
      <c r="A23" s="598">
        <v>6</v>
      </c>
      <c r="B23" s="599" t="s">
        <v>489</v>
      </c>
      <c r="C23" s="583" t="str">
        <f>IF(E23="","",VLOOKUP(B23,Data!$B$5:$N$503,13,FALSE))</f>
        <v>Ymh</v>
      </c>
      <c r="D23" s="584" t="str">
        <f>IF(E23="","",VLOOKUP(B23,Data!$B$5:$L$503,2,FALSE))</f>
        <v>ZH66290</v>
      </c>
      <c r="E23" s="823">
        <v>2</v>
      </c>
      <c r="F23" s="601"/>
      <c r="G23" s="587">
        <f>IF(E23="","",VLOOKUP(B23,Data!$B$5:$L$503,11,FALSE))</f>
        <v>1975.79</v>
      </c>
      <c r="H23" s="588">
        <f t="shared" si="1"/>
        <v>3951.58</v>
      </c>
      <c r="I23" s="589" t="str">
        <f>IF(E23="","",VLOOKUP(B23,Data!$B$5:$D$503,3,FALSE))</f>
        <v>C/T</v>
      </c>
      <c r="J23" s="589" t="str">
        <f>IF(E23="","",VLOOKUP(B23,Data!$B$5:$M$503,12,FALSE))</f>
        <v>Indonesia</v>
      </c>
      <c r="K23" s="590">
        <v>5119633</v>
      </c>
      <c r="L23" s="587">
        <f>IF(E23="","",VLOOKUP(B23,Data!$B$5:$E$503,4,FALSE)*E23)</f>
        <v>430</v>
      </c>
      <c r="M23" s="587">
        <f>IF(E23="","",VLOOKUP(B23,Data!$B$5:$F$503,5,FALSE)*E23)</f>
        <v>388</v>
      </c>
      <c r="N23" s="591" t="e">
        <f>IF(B23=Data!B141,Data!G141,(IF(B23=Data!B143,Data!G143,(IF(B23=Data!B145,Data!G145,(IF(B23=Data!#REF!,Data!#REF!,(IF(B23=Data!B150,Data!G150,(IF(B23=Data!#REF!,Data!#REF!,(IF(B23=Data!#REF!,Data!#REF!,(IF(B23=Data!#REF!,Data!#REF!,Data!#REF!)))))))))))))))&amp;IF(B23=Data!B217,Data!G217,(IF(B23=Data!#REF!,Data!#REF!,(IF(B23=Data!#REF!,Data!#REF!,(IF(B23=Data!#REF!,Data!#REF!,(IF(B23=Data!#REF!,Data!#REF!,(IF(B23=Data!#REF!,Data!G957,(IF(B23=Data!#REF!,Data!#REF!,(IF(B23=Data!#REF!,Data!#REF!,Data!#REF!)))))))))))))))&amp;IF(B23=Data!#REF!,Data!#REF!,(IF(B23=Data!#REF!,Data!#REF!,(IF(B23=Data!#REF!,Data!#REF!,(IF(B23=Data!#REF!,Data!#REF!,(IF(B23=Data!#REF!,Data!#REF!,Data!#REF!)))))))))</f>
        <v>#REF!</v>
      </c>
      <c r="O23" s="592"/>
      <c r="P23" s="593"/>
      <c r="Q23" s="594" t="e">
        <f>IF(B23=Data!B141,Data!H141,(IF(B23=Data!B143,Data!H143,(IF(B23=Data!B145,Data!H145,(IF(B23=Data!#REF!,Data!#REF!,(IF(B23=Data!B150,Data!H150,(IF(B23=Data!#REF!,Data!#REF!,(IF(B23=Data!#REF!,Data!#REF!,(IF(B23=Data!#REF!,Data!#REF!,Data!#REF!)))))))))))))))&amp;IF(B23=Data!B217,Data!H217,(IF(B23=Data!#REF!,Data!#REF!,(IF(B23=Data!#REF!,Data!#REF!,(IF(B23=Data!#REF!,Data!#REF!,(IF(B23=Data!#REF!,Data!#REF!,(IF(B23=Data!#REF!,Data!H957,(IF(B23=Data!#REF!,Data!#REF!,(IF(B23=Data!#REF!,Data!#REF!,Data!#REF!)))))))))))))))&amp;IF(B23=Data!#REF!,Data!#REF!,(IF(B23=Data!#REF!,Data!#REF!,(IF(B23=Data!#REF!,Data!#REF!,(IF(B23=Data!#REF!,Data!#REF!,(IF(B23=Data!#REF!,Data!#REF!,Data!#REF!)))))))))</f>
        <v>#REF!</v>
      </c>
      <c r="R23" s="593"/>
      <c r="S23" s="593"/>
      <c r="T23" s="594" t="e">
        <f>IF(B23=Data!B141,Data!I141,(IF(B23=Data!B143,Data!I143,(IF(B23=Data!B145,Data!I145,(IF(B23=Data!#REF!,Data!#REF!,(IF(B23=Data!B150,Data!I150,(IF(B23=Data!#REF!,Data!#REF!,(IF(B23=Data!#REF!,Data!#REF!,(IF(B23=Data!#REF!,Data!#REF!,Data!#REF!)))))))))))))))&amp;IF(B23=Data!B217,Data!I217,(IF(B23=Data!#REF!,Data!#REF!,(IF(B23=Data!#REF!,Data!#REF!,(IF(B23=Data!#REF!,Data!#REF!,(IF(B23=Data!#REF!,Data!#REF!,(IF(B23=Data!#REF!,Data!I957,(IF(B23=Data!#REF!,Data!#REF!,(IF(B23=Data!#REF!,Data!#REF!,Data!#REF!)))))))))))))))&amp;IF(B23=Data!#REF!,Data!#REF!,(IF(B23=Data!#REF!,Data!#REF!,(IF(B23=Data!#REF!,Data!#REF!,(IF(B23=Data!#REF!,Data!#REF!,(IF(B23=Data!#REF!,Data!#REF!,Data!#REF!)))))))))</f>
        <v>#REF!</v>
      </c>
      <c r="U23" s="595"/>
      <c r="V23" s="594" t="e">
        <f>IF(B23=Data!B141,Data!J141,(IF(B23=Data!B143,Data!J143,(IF(B23=Data!B145,Data!J145,(IF(B23=Data!#REF!,Data!#REF!,(IF(B23=Data!B150,Data!J150,(IF(B23=Data!#REF!,Data!#REF!,(IF(B23=Data!#REF!,Data!#REF!,(IF(B23=Data!#REF!,Data!#REF!,Data!#REF!)))))))))))))))&amp;IF(B23=Data!B217,Data!J217,(IF(B23=Data!#REF!,Data!#REF!,(IF(B23=Data!#REF!,Data!#REF!,(IF(B23=Data!#REF!,Data!#REF!,(IF(B23=Data!#REF!,Data!#REF!,(IF(B23=Data!#REF!,Data!J957,(IF(B23=Data!#REF!,Data!#REF!,(IF(B23=Data!#REF!,Data!#REF!,Data!#REF!)))))))))))))))&amp;IF(B23=Data!#REF!,Data!#REF!,(IF(B23=Data!#REF!,Data!#REF!,(IF(B23=Data!#REF!,Data!#REF!,(IF(B23=Data!#REF!,Data!#REF!,(IF(B23=Data!#REF!,Data!#REF!,Data!#REF!)))))))))</f>
        <v>#REF!</v>
      </c>
      <c r="W23" s="596">
        <f>IF(E23="","",VLOOKUP(B23,Data!$B$5:$J$503,9,FALSE)*E23)</f>
        <v>2.37</v>
      </c>
    </row>
    <row r="24" spans="1:23" s="597" customFormat="1" ht="19.25" customHeight="1">
      <c r="A24" s="598">
        <v>7</v>
      </c>
      <c r="B24" s="599" t="s">
        <v>495</v>
      </c>
      <c r="C24" s="583" t="str">
        <f>IF(E24="","",VLOOKUP(B24,Data!$B$5:$N$503,13,FALSE))</f>
        <v>Ymh</v>
      </c>
      <c r="D24" s="584" t="str">
        <f>IF(E24="","",VLOOKUP(B24,Data!$B$5:$L$503,2,FALSE))</f>
        <v>ZH66300</v>
      </c>
      <c r="E24" s="823">
        <v>5</v>
      </c>
      <c r="F24" s="600"/>
      <c r="G24" s="587">
        <f>IF(E24="","",VLOOKUP(B24,Data!$B$5:$L$503,11,FALSE))</f>
        <v>2086.5500000000002</v>
      </c>
      <c r="H24" s="588">
        <f t="shared" si="1"/>
        <v>10432.75</v>
      </c>
      <c r="I24" s="589" t="str">
        <f>IF(E24="","",VLOOKUP(B24,Data!$B$5:$D$503,3,FALSE))</f>
        <v>C/T</v>
      </c>
      <c r="J24" s="589" t="str">
        <f>IF(E24="","",VLOOKUP(B24,Data!$B$5:$M$503,12,FALSE))</f>
        <v>Indonesia</v>
      </c>
      <c r="K24" s="590">
        <v>5119633</v>
      </c>
      <c r="L24" s="587">
        <f>IF(E24="","",VLOOKUP(B24,Data!$B$5:$E$503,4,FALSE)*E24)</f>
        <v>1075</v>
      </c>
      <c r="M24" s="587">
        <f>IF(E24="","",VLOOKUP(B24,Data!$B$5:$F$503,5,FALSE)*E24)</f>
        <v>970</v>
      </c>
      <c r="N24" s="591" t="e">
        <f>IF(B24=Data!B142,Data!G142,(IF(B24=Data!B144,Data!G144,(IF(B24=Data!B146,Data!G146,(IF(B24=Data!#REF!,Data!#REF!,(IF(B24=Data!B151,Data!G151,(IF(B24=Data!#REF!,Data!#REF!,(IF(B24=Data!#REF!,Data!#REF!,(IF(B24=Data!#REF!,Data!#REF!,Data!#REF!)))))))))))))))&amp;IF(B24=Data!B218,Data!G218,(IF(B24=Data!#REF!,Data!#REF!,(IF(B24=Data!#REF!,Data!#REF!,(IF(B24=Data!#REF!,Data!#REF!,(IF(B24=Data!#REF!,Data!#REF!,(IF(B24=Data!#REF!,Data!G958,(IF(B24=Data!#REF!,Data!#REF!,(IF(B24=Data!#REF!,Data!#REF!,Data!#REF!)))))))))))))))&amp;IF(B24=Data!#REF!,Data!#REF!,(IF(B24=Data!#REF!,Data!#REF!,(IF(B24=Data!#REF!,Data!#REF!,(IF(B24=Data!#REF!,Data!#REF!,(IF(B24=Data!#REF!,Data!#REF!,Data!#REF!)))))))))</f>
        <v>#REF!</v>
      </c>
      <c r="O24" s="592"/>
      <c r="P24" s="593"/>
      <c r="Q24" s="594" t="e">
        <f>IF(B24=Data!B142,Data!H142,(IF(B24=Data!B144,Data!H144,(IF(B24=Data!B146,Data!H146,(IF(B24=Data!#REF!,Data!#REF!,(IF(B24=Data!B151,Data!H151,(IF(B24=Data!#REF!,Data!#REF!,(IF(B24=Data!#REF!,Data!#REF!,(IF(B24=Data!#REF!,Data!#REF!,Data!#REF!)))))))))))))))&amp;IF(B24=Data!B218,Data!H218,(IF(B24=Data!#REF!,Data!#REF!,(IF(B24=Data!#REF!,Data!#REF!,(IF(B24=Data!#REF!,Data!#REF!,(IF(B24=Data!#REF!,Data!#REF!,(IF(B24=Data!#REF!,Data!H958,(IF(B24=Data!#REF!,Data!#REF!,(IF(B24=Data!#REF!,Data!#REF!,Data!#REF!)))))))))))))))&amp;IF(B24=Data!#REF!,Data!#REF!,(IF(B24=Data!#REF!,Data!#REF!,(IF(B24=Data!#REF!,Data!#REF!,(IF(B24=Data!#REF!,Data!#REF!,(IF(B24=Data!#REF!,Data!#REF!,Data!#REF!)))))))))</f>
        <v>#REF!</v>
      </c>
      <c r="R24" s="593"/>
      <c r="S24" s="593"/>
      <c r="T24" s="594" t="e">
        <f>IF(B24=Data!B142,Data!I142,(IF(B24=Data!B144,Data!I144,(IF(B24=Data!B146,Data!I146,(IF(B24=Data!#REF!,Data!#REF!,(IF(B24=Data!B151,Data!I151,(IF(B24=Data!#REF!,Data!#REF!,(IF(B24=Data!#REF!,Data!#REF!,(IF(B24=Data!#REF!,Data!#REF!,Data!#REF!)))))))))))))))&amp;IF(B24=Data!B218,Data!I218,(IF(B24=Data!#REF!,Data!#REF!,(IF(B24=Data!#REF!,Data!#REF!,(IF(B24=Data!#REF!,Data!#REF!,(IF(B24=Data!#REF!,Data!#REF!,(IF(B24=Data!#REF!,Data!I958,(IF(B24=Data!#REF!,Data!#REF!,(IF(B24=Data!#REF!,Data!#REF!,Data!#REF!)))))))))))))))&amp;IF(B24=Data!#REF!,Data!#REF!,(IF(B24=Data!#REF!,Data!#REF!,(IF(B24=Data!#REF!,Data!#REF!,(IF(B24=Data!#REF!,Data!#REF!,(IF(B24=Data!#REF!,Data!#REF!,Data!#REF!)))))))))</f>
        <v>#REF!</v>
      </c>
      <c r="U24" s="595"/>
      <c r="V24" s="594" t="e">
        <f>IF(B24=Data!B142,Data!J142,(IF(B24=Data!B144,Data!J144,(IF(B24=Data!B146,Data!J146,(IF(B24=Data!#REF!,Data!#REF!,(IF(B24=Data!B151,Data!J151,(IF(B24=Data!#REF!,Data!#REF!,(IF(B24=Data!#REF!,Data!#REF!,(IF(B24=Data!#REF!,Data!#REF!,Data!#REF!)))))))))))))))&amp;IF(B24=Data!B218,Data!J218,(IF(B24=Data!#REF!,Data!#REF!,(IF(B24=Data!#REF!,Data!#REF!,(IF(B24=Data!#REF!,Data!#REF!,(IF(B24=Data!#REF!,Data!#REF!,(IF(B24=Data!#REF!,Data!J958,(IF(B24=Data!#REF!,Data!#REF!,(IF(B24=Data!#REF!,Data!#REF!,Data!#REF!)))))))))))))))&amp;IF(B24=Data!#REF!,Data!#REF!,(IF(B24=Data!#REF!,Data!#REF!,(IF(B24=Data!#REF!,Data!#REF!,(IF(B24=Data!#REF!,Data!#REF!,(IF(B24=Data!#REF!,Data!#REF!,Data!#REF!)))))))))</f>
        <v>#REF!</v>
      </c>
      <c r="W24" s="596">
        <f>IF(E24="","",VLOOKUP(B24,Data!$B$5:$J$503,9,FALSE)*E24)</f>
        <v>5.9250000000000007</v>
      </c>
    </row>
    <row r="25" spans="1:23" s="597" customFormat="1" ht="19.25" customHeight="1">
      <c r="A25" s="598">
        <v>8</v>
      </c>
      <c r="B25" s="599" t="s">
        <v>487</v>
      </c>
      <c r="C25" s="583" t="str">
        <f>IF(E25="","",VLOOKUP(B25,Data!$B$5:$N$503,13,FALSE))</f>
        <v>Ymh</v>
      </c>
      <c r="D25" s="584" t="str">
        <f>IF(E25="","",VLOOKUP(B25,Data!$B$5:$L$503,2,FALSE))</f>
        <v>ZH66310</v>
      </c>
      <c r="E25" s="823">
        <v>8</v>
      </c>
      <c r="F25" s="600"/>
      <c r="G25" s="587">
        <f>IF(E25="","",VLOOKUP(B25,Data!$B$5:$L$503,11,FALSE))</f>
        <v>1933.89</v>
      </c>
      <c r="H25" s="588">
        <f t="shared" si="1"/>
        <v>15471.12</v>
      </c>
      <c r="I25" s="589" t="str">
        <f>IF(E25="","",VLOOKUP(B25,Data!$B$5:$D$503,3,FALSE))</f>
        <v>C/T</v>
      </c>
      <c r="J25" s="589" t="str">
        <f>IF(E25="","",VLOOKUP(B25,Data!$B$5:$M$503,12,FALSE))</f>
        <v>Indonesia</v>
      </c>
      <c r="K25" s="590">
        <v>5119633</v>
      </c>
      <c r="L25" s="587">
        <f>IF(E25="","",VLOOKUP(B25,Data!$B$5:$E$503,4,FALSE)*E25)</f>
        <v>1720</v>
      </c>
      <c r="M25" s="587">
        <f>IF(E25="","",VLOOKUP(B25,Data!$B$5:$F$503,5,FALSE)*E25)</f>
        <v>1552</v>
      </c>
      <c r="N25" s="591" t="e">
        <f>IF(B25=Data!B140,Data!G140,(IF(B25=Data!B142,Data!G142,(IF(B25=Data!B144,Data!G144,(IF(B25=Data!#REF!,Data!#REF!,(IF(B25=Data!B149,Data!G149,(IF(B25=Data!#REF!,Data!#REF!,(IF(B25=Data!#REF!,Data!#REF!,(IF(B25=Data!#REF!,Data!#REF!,Data!#REF!)))))))))))))))&amp;IF(B25=Data!B216,Data!G216,(IF(B25=Data!#REF!,Data!#REF!,(IF(B25=Data!#REF!,Data!#REF!,(IF(B25=Data!#REF!,Data!#REF!,(IF(B25=Data!#REF!,Data!#REF!,(IF(B25=Data!#REF!,Data!G956,(IF(B25=Data!#REF!,Data!#REF!,(IF(B25=Data!#REF!,Data!#REF!,Data!#REF!)))))))))))))))&amp;IF(B25=Data!#REF!,Data!#REF!,(IF(B25=Data!#REF!,Data!#REF!,(IF(B25=Data!#REF!,Data!#REF!,(IF(B25=Data!#REF!,Data!#REF!,(IF(B25=Data!#REF!,Data!#REF!,Data!#REF!)))))))))</f>
        <v>#REF!</v>
      </c>
      <c r="O25" s="592"/>
      <c r="P25" s="593"/>
      <c r="Q25" s="594" t="e">
        <f>IF(B25=Data!B140,Data!H140,(IF(B25=Data!B142,Data!H142,(IF(B25=Data!B144,Data!H144,(IF(B25=Data!#REF!,Data!#REF!,(IF(B25=Data!B149,Data!H149,(IF(B25=Data!#REF!,Data!#REF!,(IF(B25=Data!#REF!,Data!#REF!,(IF(B25=Data!#REF!,Data!#REF!,Data!#REF!)))))))))))))))&amp;IF(B25=Data!B216,Data!H216,(IF(B25=Data!#REF!,Data!#REF!,(IF(B25=Data!#REF!,Data!#REF!,(IF(B25=Data!#REF!,Data!#REF!,(IF(B25=Data!#REF!,Data!#REF!,(IF(B25=Data!#REF!,Data!H956,(IF(B25=Data!#REF!,Data!#REF!,(IF(B25=Data!#REF!,Data!#REF!,Data!#REF!)))))))))))))))&amp;IF(B25=Data!#REF!,Data!#REF!,(IF(B25=Data!#REF!,Data!#REF!,(IF(B25=Data!#REF!,Data!#REF!,(IF(B25=Data!#REF!,Data!#REF!,(IF(B25=Data!#REF!,Data!#REF!,Data!#REF!)))))))))</f>
        <v>#REF!</v>
      </c>
      <c r="R25" s="593"/>
      <c r="S25" s="593"/>
      <c r="T25" s="594" t="e">
        <f>IF(B25=Data!B140,Data!I140,(IF(B25=Data!B142,Data!I142,(IF(B25=Data!B144,Data!I144,(IF(B25=Data!#REF!,Data!#REF!,(IF(B25=Data!B149,Data!I149,(IF(B25=Data!#REF!,Data!#REF!,(IF(B25=Data!#REF!,Data!#REF!,(IF(B25=Data!#REF!,Data!#REF!,Data!#REF!)))))))))))))))&amp;IF(B25=Data!B216,Data!I216,(IF(B25=Data!#REF!,Data!#REF!,(IF(B25=Data!#REF!,Data!#REF!,(IF(B25=Data!#REF!,Data!#REF!,(IF(B25=Data!#REF!,Data!#REF!,(IF(B25=Data!#REF!,Data!I956,(IF(B25=Data!#REF!,Data!#REF!,(IF(B25=Data!#REF!,Data!#REF!,Data!#REF!)))))))))))))))&amp;IF(B25=Data!#REF!,Data!#REF!,(IF(B25=Data!#REF!,Data!#REF!,(IF(B25=Data!#REF!,Data!#REF!,(IF(B25=Data!#REF!,Data!#REF!,(IF(B25=Data!#REF!,Data!#REF!,Data!#REF!)))))))))</f>
        <v>#REF!</v>
      </c>
      <c r="U25" s="595"/>
      <c r="V25" s="594" t="e">
        <f>IF(B25=Data!B140,Data!J140,(IF(B25=Data!B142,Data!J142,(IF(B25=Data!B144,Data!J144,(IF(B25=Data!#REF!,Data!#REF!,(IF(B25=Data!B149,Data!J149,(IF(B25=Data!#REF!,Data!#REF!,(IF(B25=Data!#REF!,Data!#REF!,(IF(B25=Data!#REF!,Data!#REF!,Data!#REF!)))))))))))))))&amp;IF(B25=Data!B216,Data!J216,(IF(B25=Data!#REF!,Data!#REF!,(IF(B25=Data!#REF!,Data!#REF!,(IF(B25=Data!#REF!,Data!#REF!,(IF(B25=Data!#REF!,Data!#REF!,(IF(B25=Data!#REF!,Data!J956,(IF(B25=Data!#REF!,Data!#REF!,(IF(B25=Data!#REF!,Data!#REF!,Data!#REF!)))))))))))))))&amp;IF(B25=Data!#REF!,Data!#REF!,(IF(B25=Data!#REF!,Data!#REF!,(IF(B25=Data!#REF!,Data!#REF!,(IF(B25=Data!#REF!,Data!#REF!,(IF(B25=Data!#REF!,Data!#REF!,Data!#REF!)))))))))</f>
        <v>#REF!</v>
      </c>
      <c r="W25" s="596">
        <f>IF(E25="","",VLOOKUP(B25,Data!$B$5:$J$503,9,FALSE)*E25)</f>
        <v>9.48</v>
      </c>
    </row>
    <row r="26" spans="1:23" s="597" customFormat="1" ht="19.25" customHeight="1">
      <c r="A26" s="598">
        <v>9</v>
      </c>
      <c r="B26" s="599" t="s">
        <v>594</v>
      </c>
      <c r="C26" s="583" t="str">
        <f>IF(E26="","",VLOOKUP(B26,Data!$B$5:$N$503,13,FALSE))</f>
        <v>Ymh</v>
      </c>
      <c r="D26" s="584" t="str">
        <f>IF(E26="","",VLOOKUP(B26,Data!$B$5:$L$503,2,FALSE))</f>
        <v>ZN12160</v>
      </c>
      <c r="E26" s="823">
        <v>3</v>
      </c>
      <c r="F26" s="600"/>
      <c r="G26" s="587">
        <f>IF(E26="","",VLOOKUP(B26,Data!$B$5:$L$503,11,FALSE))</f>
        <v>2286.36</v>
      </c>
      <c r="H26" s="588">
        <f t="shared" si="1"/>
        <v>6859.08</v>
      </c>
      <c r="I26" s="589" t="str">
        <f>IF(E26="","",VLOOKUP(B26,Data!$B$5:$D$503,3,FALSE))</f>
        <v>C/T</v>
      </c>
      <c r="J26" s="589" t="str">
        <f>IF(E26="","",VLOOKUP(B26,Data!$B$5:$M$503,12,FALSE))</f>
        <v>Indonesia</v>
      </c>
      <c r="K26" s="590">
        <v>5119633</v>
      </c>
      <c r="L26" s="587">
        <f>IF(E26="","",VLOOKUP(B26,Data!$B$5:$E$503,4,FALSE)*E26)</f>
        <v>786</v>
      </c>
      <c r="M26" s="587">
        <f>IF(E26="","",VLOOKUP(B26,Data!$B$5:$F$503,5,FALSE)*E26)</f>
        <v>711</v>
      </c>
      <c r="N26" s="591" t="e">
        <f>IF(B26=Data!B152,Data!G152,(IF(B26=Data!B154,Data!G154,(IF(B26=Data!B156,Data!G156,(IF(B26=Data!#REF!,Data!#REF!,(IF(B26=Data!B161,Data!G161,(IF(B26=Data!#REF!,Data!#REF!,(IF(B26=Data!#REF!,Data!#REF!,(IF(B26=Data!#REF!,Data!#REF!,Data!#REF!)))))))))))))))&amp;IF(B26=Data!B228,Data!G228,(IF(B26=Data!#REF!,Data!#REF!,(IF(B26=Data!#REF!,Data!#REF!,(IF(B26=Data!#REF!,Data!#REF!,(IF(B26=Data!#REF!,Data!#REF!,(IF(B26=Data!#REF!,Data!G968,(IF(B26=Data!#REF!,Data!#REF!,(IF(B26=Data!#REF!,Data!#REF!,Data!#REF!)))))))))))))))&amp;IF(B26=Data!#REF!,Data!#REF!,(IF(B26=Data!#REF!,Data!#REF!,(IF(B26=Data!#REF!,Data!#REF!,(IF(B26=Data!#REF!,Data!#REF!,(IF(B26=Data!#REF!,Data!#REF!,Data!#REF!)))))))))</f>
        <v>#REF!</v>
      </c>
      <c r="O26" s="592"/>
      <c r="P26" s="593"/>
      <c r="Q26" s="594" t="e">
        <f>IF(B26=Data!B152,Data!H152,(IF(B26=Data!B154,Data!H154,(IF(B26=Data!B156,Data!H156,(IF(B26=Data!#REF!,Data!#REF!,(IF(B26=Data!B161,Data!H161,(IF(B26=Data!#REF!,Data!#REF!,(IF(B26=Data!#REF!,Data!#REF!,(IF(B26=Data!#REF!,Data!#REF!,Data!#REF!)))))))))))))))&amp;IF(B26=Data!B228,Data!H228,(IF(B26=Data!#REF!,Data!#REF!,(IF(B26=Data!#REF!,Data!#REF!,(IF(B26=Data!#REF!,Data!#REF!,(IF(B26=Data!#REF!,Data!#REF!,(IF(B26=Data!#REF!,Data!H968,(IF(B26=Data!#REF!,Data!#REF!,(IF(B26=Data!#REF!,Data!#REF!,Data!#REF!)))))))))))))))&amp;IF(B26=Data!#REF!,Data!#REF!,(IF(B26=Data!#REF!,Data!#REF!,(IF(B26=Data!#REF!,Data!#REF!,(IF(B26=Data!#REF!,Data!#REF!,(IF(B26=Data!#REF!,Data!#REF!,Data!#REF!)))))))))</f>
        <v>#REF!</v>
      </c>
      <c r="R26" s="593"/>
      <c r="S26" s="593"/>
      <c r="T26" s="594" t="e">
        <f>IF(B26=Data!B152,Data!I152,(IF(B26=Data!B154,Data!I154,(IF(B26=Data!B156,Data!I156,(IF(B26=Data!#REF!,Data!#REF!,(IF(B26=Data!B161,Data!I161,(IF(B26=Data!#REF!,Data!#REF!,(IF(B26=Data!#REF!,Data!#REF!,(IF(B26=Data!#REF!,Data!#REF!,Data!#REF!)))))))))))))))&amp;IF(B26=Data!B228,Data!I228,(IF(B26=Data!#REF!,Data!#REF!,(IF(B26=Data!#REF!,Data!#REF!,(IF(B26=Data!#REF!,Data!#REF!,(IF(B26=Data!#REF!,Data!#REF!,(IF(B26=Data!#REF!,Data!I968,(IF(B26=Data!#REF!,Data!#REF!,(IF(B26=Data!#REF!,Data!#REF!,Data!#REF!)))))))))))))))&amp;IF(B26=Data!#REF!,Data!#REF!,(IF(B26=Data!#REF!,Data!#REF!,(IF(B26=Data!#REF!,Data!#REF!,(IF(B26=Data!#REF!,Data!#REF!,(IF(B26=Data!#REF!,Data!#REF!,Data!#REF!)))))))))</f>
        <v>#REF!</v>
      </c>
      <c r="U26" s="595"/>
      <c r="V26" s="594" t="e">
        <f>IF(B26=Data!B152,Data!J152,(IF(B26=Data!B154,Data!J154,(IF(B26=Data!B156,Data!J156,(IF(B26=Data!#REF!,Data!#REF!,(IF(B26=Data!B161,Data!J161,(IF(B26=Data!#REF!,Data!#REF!,(IF(B26=Data!#REF!,Data!#REF!,(IF(B26=Data!#REF!,Data!#REF!,Data!#REF!)))))))))))))))&amp;IF(B26=Data!B228,Data!J228,(IF(B26=Data!#REF!,Data!#REF!,(IF(B26=Data!#REF!,Data!#REF!,(IF(B26=Data!#REF!,Data!#REF!,(IF(B26=Data!#REF!,Data!#REF!,(IF(B26=Data!#REF!,Data!J968,(IF(B26=Data!#REF!,Data!#REF!,(IF(B26=Data!#REF!,Data!#REF!,Data!#REF!)))))))))))))))&amp;IF(B26=Data!#REF!,Data!#REF!,(IF(B26=Data!#REF!,Data!#REF!,(IF(B26=Data!#REF!,Data!#REF!,(IF(B26=Data!#REF!,Data!#REF!,(IF(B26=Data!#REF!,Data!#REF!,Data!#REF!)))))))))</f>
        <v>#REF!</v>
      </c>
      <c r="W26" s="596">
        <f>IF(E26="","",VLOOKUP(B26,Data!$B$5:$J$503,9,FALSE)*E26)</f>
        <v>4.4640000000000004</v>
      </c>
    </row>
    <row r="27" spans="1:23" s="597" customFormat="1" ht="19.25" customHeight="1">
      <c r="A27" s="598"/>
      <c r="B27" s="599"/>
      <c r="C27" s="583"/>
      <c r="D27" s="584"/>
      <c r="E27" s="585"/>
      <c r="F27" s="586"/>
      <c r="G27" s="587"/>
      <c r="H27" s="588"/>
      <c r="I27" s="589"/>
      <c r="J27" s="589"/>
      <c r="K27" s="590"/>
      <c r="L27" s="587"/>
      <c r="M27" s="587"/>
      <c r="N27" s="591"/>
      <c r="O27" s="592"/>
      <c r="P27" s="593"/>
      <c r="Q27" s="594"/>
      <c r="R27" s="593"/>
      <c r="S27" s="593"/>
      <c r="T27" s="594"/>
      <c r="U27" s="595"/>
      <c r="V27" s="594"/>
      <c r="W27" s="596"/>
    </row>
    <row r="28" spans="1:23" s="611" customFormat="1" ht="19.5" customHeight="1">
      <c r="A28" s="598"/>
      <c r="B28" s="818" t="s">
        <v>997</v>
      </c>
      <c r="C28" s="604"/>
      <c r="D28" s="605"/>
      <c r="E28" s="606">
        <f>SUM(E17:E27)</f>
        <v>70</v>
      </c>
      <c r="F28" s="606"/>
      <c r="G28" s="607"/>
      <c r="H28" s="607">
        <f>SUM(H17:H27)</f>
        <v>160996.87</v>
      </c>
      <c r="I28" s="608"/>
      <c r="J28" s="608"/>
      <c r="K28" s="608"/>
      <c r="L28" s="609">
        <f>SUM(L17:L27)</f>
        <v>17526</v>
      </c>
      <c r="M28" s="609">
        <f>SUM(M17:M27)</f>
        <v>15946</v>
      </c>
      <c r="N28" s="609" t="e">
        <f>SUM(N17:N27)</f>
        <v>#REF!</v>
      </c>
      <c r="O28" s="609" t="e">
        <f>SUM(#REF!)</f>
        <v>#REF!</v>
      </c>
      <c r="P28" s="609">
        <f>SUM(P16:P16)</f>
        <v>0</v>
      </c>
      <c r="Q28" s="609">
        <f>SUM(Q16:Q16)</f>
        <v>0</v>
      </c>
      <c r="R28" s="609" t="e">
        <f>SUM(#REF!)</f>
        <v>#REF!</v>
      </c>
      <c r="S28" s="609">
        <f>SUM(S16:S16)</f>
        <v>0</v>
      </c>
      <c r="T28" s="609">
        <f>SUM(T16:T16)</f>
        <v>0</v>
      </c>
      <c r="U28" s="609" t="e">
        <f>SUM(#REF!)</f>
        <v>#REF!</v>
      </c>
      <c r="V28" s="609">
        <f>SUM(V16:V16)</f>
        <v>0</v>
      </c>
      <c r="W28" s="610">
        <f>SUM(W17:W27)</f>
        <v>98.537999999999997</v>
      </c>
    </row>
    <row r="29" spans="1:23" ht="11.25" customHeight="1">
      <c r="A29" s="598"/>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829" t="s">
        <v>547</v>
      </c>
      <c r="D31" s="624"/>
      <c r="E31" s="499" t="s">
        <v>88</v>
      </c>
      <c r="G31" s="1079"/>
      <c r="H31" s="1080"/>
      <c r="I31" s="829" t="s">
        <v>89</v>
      </c>
      <c r="J31" s="625"/>
      <c r="K31" s="537" t="s">
        <v>90</v>
      </c>
      <c r="L31" s="537"/>
      <c r="M31" s="532"/>
      <c r="W31" s="538"/>
    </row>
    <row r="32" spans="1:23" ht="10.5" customHeight="1">
      <c r="A32" s="829" t="s">
        <v>548</v>
      </c>
      <c r="B32" s="503"/>
      <c r="D32" s="523"/>
      <c r="G32" s="1079"/>
      <c r="H32" s="1080"/>
      <c r="I32" s="829"/>
      <c r="J32" s="625"/>
      <c r="K32" s="537" t="s">
        <v>94</v>
      </c>
      <c r="L32" s="537"/>
      <c r="M32" s="532"/>
      <c r="W32" s="538"/>
    </row>
    <row r="33" spans="1:23" ht="10.5" customHeight="1">
      <c r="A33" s="544"/>
      <c r="B33" s="545"/>
      <c r="C33" s="545"/>
      <c r="D33" s="626"/>
      <c r="E33" s="499" t="s">
        <v>95</v>
      </c>
      <c r="G33" s="1079"/>
      <c r="H33" s="1080"/>
      <c r="I33" s="829" t="s">
        <v>96</v>
      </c>
      <c r="J33" s="625"/>
      <c r="K33" s="537"/>
      <c r="L33" s="537"/>
      <c r="M33" s="532"/>
      <c r="W33" s="538"/>
    </row>
    <row r="34" spans="1:23" ht="13">
      <c r="A34" s="512" t="s">
        <v>97</v>
      </c>
      <c r="C34" s="535"/>
      <c r="D34" s="514"/>
      <c r="E34" s="499" t="s">
        <v>98</v>
      </c>
      <c r="G34" s="627" t="s">
        <v>99</v>
      </c>
      <c r="H34" s="628"/>
      <c r="I34" s="829" t="s">
        <v>89</v>
      </c>
      <c r="J34" s="625"/>
      <c r="K34" s="537" t="s">
        <v>100</v>
      </c>
      <c r="L34" s="537"/>
      <c r="M34" s="532"/>
      <c r="W34" s="538"/>
    </row>
    <row r="35" spans="1:23" ht="13">
      <c r="A35" s="829" t="s">
        <v>561</v>
      </c>
      <c r="D35" s="523"/>
      <c r="E35" s="499" t="s">
        <v>101</v>
      </c>
      <c r="G35" s="629"/>
      <c r="H35" s="630"/>
      <c r="I35" s="829"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999</v>
      </c>
      <c r="H36" s="1054"/>
      <c r="I36" s="1053" t="s">
        <v>998</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ht="13.5" customHeight="1"/>
    <row r="43" spans="1:23" ht="13.5" customHeight="1"/>
    <row r="44" spans="1:23" s="611" customFormat="1" ht="18" customHeight="1">
      <c r="A44" s="635" t="s">
        <v>964</v>
      </c>
      <c r="B44" s="500"/>
      <c r="C44" s="635" t="s">
        <v>622</v>
      </c>
      <c r="F44" s="636"/>
      <c r="G44" s="635" t="s">
        <v>958</v>
      </c>
      <c r="H44" s="500"/>
      <c r="I44" s="635" t="s">
        <v>969</v>
      </c>
      <c r="K44" s="636"/>
      <c r="L44" s="636"/>
      <c r="V44" s="637"/>
    </row>
    <row r="45" spans="1:23" s="611" customFormat="1" ht="18" customHeight="1">
      <c r="A45" s="635" t="s">
        <v>965</v>
      </c>
      <c r="B45" s="500"/>
      <c r="C45" s="635" t="s">
        <v>969</v>
      </c>
      <c r="F45" s="636"/>
      <c r="G45" s="635" t="s">
        <v>959</v>
      </c>
      <c r="H45" s="500"/>
      <c r="I45" s="635" t="s">
        <v>969</v>
      </c>
      <c r="K45" s="636"/>
      <c r="L45" s="636"/>
      <c r="V45" s="637"/>
    </row>
    <row r="46" spans="1:23" s="611" customFormat="1" ht="18" customHeight="1">
      <c r="A46" s="635" t="s">
        <v>966</v>
      </c>
      <c r="B46" s="500"/>
      <c r="C46" s="635" t="s">
        <v>969</v>
      </c>
      <c r="F46" s="636"/>
      <c r="G46" s="635" t="s">
        <v>960</v>
      </c>
      <c r="H46" s="500"/>
      <c r="I46" s="635" t="s">
        <v>622</v>
      </c>
      <c r="K46" s="636"/>
      <c r="L46" s="636"/>
      <c r="V46" s="637"/>
    </row>
    <row r="47" spans="1:23" s="611" customFormat="1" ht="18" customHeight="1">
      <c r="A47" s="635" t="s">
        <v>967</v>
      </c>
      <c r="B47" s="500"/>
      <c r="C47" s="635" t="s">
        <v>622</v>
      </c>
      <c r="F47" s="636"/>
      <c r="G47" s="635" t="s">
        <v>961</v>
      </c>
      <c r="H47" s="500"/>
      <c r="I47" s="635" t="s">
        <v>622</v>
      </c>
      <c r="K47" s="636"/>
      <c r="L47" s="636"/>
      <c r="V47" s="637"/>
    </row>
    <row r="48" spans="1:23" s="611" customFormat="1" ht="18" customHeight="1">
      <c r="A48" s="635" t="s">
        <v>968</v>
      </c>
      <c r="B48" s="500"/>
      <c r="C48" s="635" t="s">
        <v>622</v>
      </c>
      <c r="F48" s="636"/>
      <c r="G48" s="635" t="s">
        <v>963</v>
      </c>
      <c r="H48" s="500"/>
      <c r="I48" s="635" t="s">
        <v>622</v>
      </c>
      <c r="K48" s="636"/>
      <c r="L48" s="636"/>
      <c r="V48" s="637"/>
    </row>
    <row r="49" spans="1:23" ht="20">
      <c r="E49" s="830"/>
      <c r="F49" s="500"/>
      <c r="G49" s="635" t="s">
        <v>962</v>
      </c>
      <c r="I49" s="635" t="s">
        <v>622</v>
      </c>
      <c r="K49" s="500"/>
      <c r="M49" s="830"/>
      <c r="V49" s="501"/>
      <c r="W49" s="830"/>
    </row>
    <row r="50" spans="1:23" ht="17.5">
      <c r="A50" s="638"/>
      <c r="E50" s="830"/>
      <c r="G50" s="639"/>
      <c r="H50" s="639"/>
    </row>
    <row r="55" spans="1:23" ht="14">
      <c r="A55" s="640"/>
      <c r="C55" s="641"/>
      <c r="D55" s="641"/>
      <c r="E55" s="642"/>
    </row>
    <row r="56" spans="1:23" ht="14">
      <c r="A56" s="643"/>
      <c r="C56" s="641"/>
      <c r="D56" s="644"/>
      <c r="E56" s="642"/>
    </row>
    <row r="57" spans="1:23" ht="14">
      <c r="A57" s="643"/>
      <c r="B57" s="645"/>
      <c r="C57" s="641"/>
      <c r="D57" s="641"/>
      <c r="E57" s="642"/>
    </row>
    <row r="58" spans="1:23" ht="14">
      <c r="A58" s="643"/>
      <c r="B58" s="646" t="s">
        <v>354</v>
      </c>
      <c r="C58" s="641"/>
      <c r="D58" s="641"/>
      <c r="E58" s="642"/>
    </row>
    <row r="59" spans="1:23" ht="15.5">
      <c r="A59" s="643"/>
      <c r="B59" s="647" t="s">
        <v>249</v>
      </c>
      <c r="C59" s="641"/>
      <c r="D59" s="641"/>
      <c r="E59" s="642"/>
    </row>
    <row r="60" spans="1:23" ht="14">
      <c r="A60" s="643"/>
      <c r="B60" s="648" t="s">
        <v>250</v>
      </c>
      <c r="C60" s="641"/>
      <c r="D60" s="641"/>
      <c r="E60" s="642"/>
    </row>
    <row r="61" spans="1:23" ht="15.5">
      <c r="A61" s="649"/>
      <c r="B61" s="647" t="s">
        <v>251</v>
      </c>
      <c r="C61" s="641"/>
      <c r="D61" s="641"/>
      <c r="E61" s="642"/>
    </row>
    <row r="62" spans="1:23" ht="15.5">
      <c r="A62" s="643"/>
      <c r="B62" s="647" t="s">
        <v>252</v>
      </c>
      <c r="C62" s="641"/>
      <c r="D62" s="641"/>
      <c r="E62" s="642"/>
    </row>
    <row r="63" spans="1:23" ht="14">
      <c r="A63" s="649"/>
      <c r="B63" s="646" t="s">
        <v>253</v>
      </c>
      <c r="C63" s="641"/>
      <c r="D63" s="641"/>
      <c r="E63" s="642"/>
    </row>
    <row r="64" spans="1:23" ht="14">
      <c r="A64" s="649"/>
      <c r="B64" s="646" t="s">
        <v>357</v>
      </c>
      <c r="C64" s="641"/>
      <c r="D64" s="641"/>
      <c r="E64" s="642"/>
    </row>
    <row r="65" spans="1:5" ht="14">
      <c r="A65" s="643"/>
      <c r="B65" s="646" t="s">
        <v>358</v>
      </c>
      <c r="C65" s="641"/>
      <c r="D65" s="641"/>
      <c r="E65" s="642"/>
    </row>
    <row r="66" spans="1:5" ht="14">
      <c r="A66" s="643"/>
      <c r="B66" s="646" t="s">
        <v>288</v>
      </c>
      <c r="C66" s="641"/>
      <c r="D66" s="641"/>
      <c r="E66" s="642"/>
    </row>
    <row r="67" spans="1:5" ht="14">
      <c r="A67" s="643"/>
      <c r="B67" s="646" t="s">
        <v>292</v>
      </c>
      <c r="C67" s="641"/>
      <c r="D67" s="641"/>
      <c r="E67" s="642"/>
    </row>
    <row r="68" spans="1:5" ht="15.5">
      <c r="A68" s="643"/>
      <c r="B68" s="647" t="s">
        <v>423</v>
      </c>
      <c r="C68" s="641"/>
      <c r="D68" s="641"/>
      <c r="E68" s="642"/>
    </row>
    <row r="69" spans="1:5" ht="14">
      <c r="A69" s="643"/>
      <c r="B69" s="646" t="s">
        <v>424</v>
      </c>
      <c r="C69" s="641"/>
      <c r="D69" s="641"/>
      <c r="E69" s="642"/>
    </row>
    <row r="70" spans="1:5" ht="14">
      <c r="A70" s="643"/>
      <c r="B70" s="646" t="s">
        <v>279</v>
      </c>
      <c r="C70" s="641"/>
      <c r="D70" s="644"/>
      <c r="E70" s="642"/>
    </row>
    <row r="71" spans="1:5" ht="14">
      <c r="A71" s="643"/>
      <c r="B71" s="646" t="s">
        <v>281</v>
      </c>
      <c r="C71" s="641"/>
      <c r="D71" s="641"/>
      <c r="E71" s="642"/>
    </row>
    <row r="72" spans="1:5" ht="14">
      <c r="A72" s="643"/>
      <c r="B72" s="646" t="s">
        <v>287</v>
      </c>
      <c r="C72" s="641"/>
      <c r="D72" s="644"/>
      <c r="E72" s="642"/>
    </row>
    <row r="73" spans="1:5" ht="15.5">
      <c r="A73" s="643"/>
      <c r="B73" s="647" t="s">
        <v>420</v>
      </c>
      <c r="C73" s="641"/>
      <c r="D73" s="644"/>
      <c r="E73" s="642"/>
    </row>
    <row r="74" spans="1:5" ht="14">
      <c r="A74" s="650"/>
      <c r="B74" s="646" t="s">
        <v>421</v>
      </c>
      <c r="C74" s="579"/>
      <c r="D74" s="578"/>
      <c r="E74" s="575"/>
    </row>
    <row r="75" spans="1:5" ht="14">
      <c r="A75" s="572"/>
      <c r="B75" s="646" t="s">
        <v>422</v>
      </c>
      <c r="C75" s="579"/>
      <c r="D75" s="578"/>
      <c r="E75" s="651">
        <f>SUM(E54:E73)</f>
        <v>0</v>
      </c>
    </row>
    <row r="76" spans="1:5" ht="14">
      <c r="B76" s="646" t="s">
        <v>417</v>
      </c>
    </row>
    <row r="77" spans="1:5" ht="14">
      <c r="B77" s="646" t="s">
        <v>397</v>
      </c>
    </row>
  </sheetData>
  <sortState xmlns:xlrd2="http://schemas.microsoft.com/office/spreadsheetml/2017/richdata2" ref="A18:Y26">
    <sortCondition ref="D18:D26"/>
  </sortState>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5748031496062992" header="0.31496062992125984" footer="0.15748031496062992"/>
  <pageSetup paperSize="9" scale="75" firstPageNumber="4294963191" fitToHeight="2" orientation="landscape" horizontalDpi="4294967295" verticalDpi="4294967295"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84"/>
  <sheetViews>
    <sheetView zoomScale="85" zoomScaleNormal="85" zoomScaleSheetLayoutView="85" workbookViewId="0">
      <selection activeCell="K38" sqref="K38"/>
    </sheetView>
  </sheetViews>
  <sheetFormatPr defaultColWidth="9.1796875" defaultRowHeight="12.5"/>
  <cols>
    <col min="1" max="1" width="4.08984375" style="832" customWidth="1"/>
    <col min="2" max="2" width="30.1796875" style="832" customWidth="1"/>
    <col min="3" max="3" width="6.453125" style="832" customWidth="1"/>
    <col min="4" max="4" width="13.453125" style="832" customWidth="1"/>
    <col min="5" max="5" width="10.453125" style="499" customWidth="1"/>
    <col min="6" max="6" width="13.08984375" style="832" customWidth="1"/>
    <col min="7" max="7" width="14.81640625" style="500" customWidth="1"/>
    <col min="8" max="8" width="17" style="500" customWidth="1"/>
    <col min="9" max="9" width="6.1796875" style="832" customWidth="1"/>
    <col min="10" max="10" width="14.1796875" style="832" customWidth="1"/>
    <col min="11" max="11" width="11.1796875" style="832" customWidth="1"/>
    <col min="12" max="13" width="15.1796875" style="500" customWidth="1"/>
    <col min="14" max="14" width="0.453125" style="832" hidden="1" customWidth="1"/>
    <col min="15" max="15" width="3.1796875" style="832" customWidth="1"/>
    <col min="16" max="16" width="2.54296875" style="832" customWidth="1"/>
    <col min="17" max="17" width="4.81640625" style="832" hidden="1" customWidth="1"/>
    <col min="18" max="18" width="2" style="832" customWidth="1"/>
    <col min="19" max="19" width="2.54296875" style="832" customWidth="1"/>
    <col min="20" max="20" width="5.81640625" style="832" hidden="1" customWidth="1"/>
    <col min="21" max="21" width="1" style="832" customWidth="1"/>
    <col min="22" max="22" width="9.1796875" style="832" hidden="1" customWidth="1"/>
    <col min="23" max="23" width="13.1796875" style="501" customWidth="1"/>
    <col min="24" max="24" width="1.81640625" style="832" customWidth="1"/>
    <col min="25" max="25" width="9.1796875" style="832" customWidth="1"/>
    <col min="26" max="16384" width="9.1796875" style="83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3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3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31" t="s">
        <v>557</v>
      </c>
      <c r="D8" s="523"/>
      <c r="E8" s="531"/>
      <c r="G8" s="532"/>
      <c r="H8" s="533"/>
      <c r="I8" s="831"/>
      <c r="K8" s="514"/>
      <c r="L8" s="532"/>
      <c r="M8" s="534"/>
      <c r="O8" s="514"/>
      <c r="U8" s="535"/>
      <c r="V8" s="535"/>
      <c r="W8" s="536"/>
    </row>
    <row r="9" spans="1:23">
      <c r="A9" s="831" t="s">
        <v>558</v>
      </c>
      <c r="D9" s="523"/>
      <c r="E9" s="531" t="s">
        <v>54</v>
      </c>
      <c r="G9" s="532" t="s">
        <v>55</v>
      </c>
      <c r="H9" s="533"/>
      <c r="I9" s="831" t="s">
        <v>56</v>
      </c>
      <c r="K9" s="523"/>
      <c r="L9" s="532" t="s">
        <v>57</v>
      </c>
      <c r="M9" s="537"/>
      <c r="O9" s="523"/>
      <c r="P9" s="832" t="s">
        <v>58</v>
      </c>
      <c r="W9" s="538"/>
    </row>
    <row r="10" spans="1:23" ht="13">
      <c r="A10" s="831" t="s">
        <v>559</v>
      </c>
      <c r="D10" s="539" t="s">
        <v>560</v>
      </c>
      <c r="E10" s="531" t="s">
        <v>59</v>
      </c>
      <c r="G10" s="532"/>
      <c r="H10" s="533"/>
      <c r="I10" s="540"/>
      <c r="J10" s="541"/>
      <c r="K10" s="542"/>
      <c r="L10" s="532"/>
      <c r="M10" s="537"/>
      <c r="O10" s="523"/>
      <c r="W10" s="538"/>
    </row>
    <row r="11" spans="1:23" ht="13">
      <c r="A11" s="831" t="s">
        <v>551</v>
      </c>
      <c r="D11" s="523"/>
      <c r="E11" s="515"/>
      <c r="F11" s="543"/>
      <c r="G11" s="532" t="s">
        <v>60</v>
      </c>
      <c r="H11" s="533"/>
      <c r="I11" s="831" t="s">
        <v>61</v>
      </c>
      <c r="K11" s="523"/>
      <c r="L11" s="532" t="s">
        <v>523</v>
      </c>
      <c r="M11" s="537"/>
      <c r="O11" s="523"/>
      <c r="P11" s="832" t="s">
        <v>63</v>
      </c>
      <c r="W11" s="538"/>
    </row>
    <row r="12" spans="1:23">
      <c r="A12" s="544" t="s">
        <v>64</v>
      </c>
      <c r="D12" s="523"/>
      <c r="E12" s="531" t="s">
        <v>65</v>
      </c>
      <c r="G12" s="532"/>
      <c r="H12" s="533"/>
      <c r="I12" s="83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980</v>
      </c>
      <c r="C17" s="583" t="str">
        <f>IF(E17="","",VLOOKUP(B17,Data!$B$5:$N$503,13,FALSE))</f>
        <v/>
      </c>
      <c r="D17" s="584" t="str">
        <f>IF(E17="","",VLOOKUP(B17,Data!$B$5:$L$503,2,FALSE))</f>
        <v/>
      </c>
      <c r="E17" s="823"/>
      <c r="F17" s="600"/>
      <c r="G17" s="587" t="str">
        <f>IF(E17="","",VLOOKUP(B17,Data!$B$5:$L$503,11,FALSE))</f>
        <v/>
      </c>
      <c r="H17" s="588" t="str">
        <f t="shared" ref="H1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253,Data!G253,(IF(B17=Data!B255,Data!G255,(IF(B17=Data!B257,Data!G257,(IF(B17=Data!#REF!,Data!#REF!,(IF(B17=Data!B262,Data!G262,(IF(B17=Data!#REF!,Data!#REF!,(IF(B17=Data!#REF!,Data!#REF!,(IF(B17=Data!#REF!,Data!#REF!,Data!#REF!)))))))))))))))&amp;IF(B17=Data!B329,Data!G329,(IF(B17=Data!#REF!,Data!#REF!,(IF(B17=Data!#REF!,Data!#REF!,(IF(B17=Data!#REF!,Data!#REF!,(IF(B17=Data!#REF!,Data!#REF!,(IF(B17=Data!#REF!,Data!G1069,(IF(B17=Data!#REF!,Data!#REF!,(IF(B17=Data!#REF!,Data!#REF!,Data!#REF!)))))))))))))))&amp;IF(B17=Data!#REF!,Data!#REF!,(IF(B17=Data!#REF!,Data!#REF!,(IF(B17=Data!#REF!,Data!#REF!,(IF(B17=Data!#REF!,Data!#REF!,(IF(B17=Data!#REF!,Data!#REF!,Data!#REF!)))))))))</f>
        <v>#REF!</v>
      </c>
      <c r="O17" s="592"/>
      <c r="P17" s="593"/>
      <c r="Q17" s="594" t="e">
        <f>IF(B17=Data!B253,Data!H253,(IF(B17=Data!B255,Data!H255,(IF(B17=Data!B257,Data!H257,(IF(B17=Data!#REF!,Data!#REF!,(IF(B17=Data!B262,Data!H262,(IF(B17=Data!#REF!,Data!#REF!,(IF(B17=Data!#REF!,Data!#REF!,(IF(B17=Data!#REF!,Data!#REF!,Data!#REF!)))))))))))))))&amp;IF(B17=Data!B329,Data!H329,(IF(B17=Data!#REF!,Data!#REF!,(IF(B17=Data!#REF!,Data!#REF!,(IF(B17=Data!#REF!,Data!#REF!,(IF(B17=Data!#REF!,Data!#REF!,(IF(B17=Data!#REF!,Data!H1069,(IF(B17=Data!#REF!,Data!#REF!,(IF(B17=Data!#REF!,Data!#REF!,Data!#REF!)))))))))))))))&amp;IF(B17=Data!#REF!,Data!#REF!,(IF(B17=Data!#REF!,Data!#REF!,(IF(B17=Data!#REF!,Data!#REF!,(IF(B17=Data!#REF!,Data!#REF!,(IF(B17=Data!#REF!,Data!#REF!,Data!#REF!)))))))))</f>
        <v>#REF!</v>
      </c>
      <c r="R17" s="593"/>
      <c r="S17" s="593"/>
      <c r="T17" s="594" t="e">
        <f>IF(B17=Data!B253,Data!I253,(IF(B17=Data!B255,Data!I255,(IF(B17=Data!B257,Data!I257,(IF(B17=Data!#REF!,Data!#REF!,(IF(B17=Data!B262,Data!I262,(IF(B17=Data!#REF!,Data!#REF!,(IF(B17=Data!#REF!,Data!#REF!,(IF(B17=Data!#REF!,Data!#REF!,Data!#REF!)))))))))))))))&amp;IF(B17=Data!B329,Data!I329,(IF(B17=Data!#REF!,Data!#REF!,(IF(B17=Data!#REF!,Data!#REF!,(IF(B17=Data!#REF!,Data!#REF!,(IF(B17=Data!#REF!,Data!#REF!,(IF(B17=Data!#REF!,Data!I1069,(IF(B17=Data!#REF!,Data!#REF!,(IF(B17=Data!#REF!,Data!#REF!,Data!#REF!)))))))))))))))&amp;IF(B17=Data!#REF!,Data!#REF!,(IF(B17=Data!#REF!,Data!#REF!,(IF(B17=Data!#REF!,Data!#REF!,(IF(B17=Data!#REF!,Data!#REF!,(IF(B17=Data!#REF!,Data!#REF!,Data!#REF!)))))))))</f>
        <v>#REF!</v>
      </c>
      <c r="U17" s="595"/>
      <c r="V17" s="594" t="e">
        <f>IF(B17=Data!B253,Data!J253,(IF(B17=Data!B255,Data!J255,(IF(B17=Data!B257,Data!J257,(IF(B17=Data!#REF!,Data!#REF!,(IF(B17=Data!B262,Data!J262,(IF(B17=Data!#REF!,Data!#REF!,(IF(B17=Data!#REF!,Data!#REF!,(IF(B17=Data!#REF!,Data!#REF!,Data!#REF!)))))))))))))))&amp;IF(B17=Data!B329,Data!J329,(IF(B17=Data!#REF!,Data!#REF!,(IF(B17=Data!#REF!,Data!#REF!,(IF(B17=Data!#REF!,Data!#REF!,(IF(B17=Data!#REF!,Data!#REF!,(IF(B17=Data!#REF!,Data!J1069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428</v>
      </c>
      <c r="C18" s="583" t="str">
        <f>IF(E18="","",VLOOKUP(B18,Data!$B$5:$N$503,13,FALSE))</f>
        <v>Ymh</v>
      </c>
      <c r="D18" s="584" t="str">
        <f>IF(E18="","",VLOOKUP(B18,Data!$B$5:$L$503,2,FALSE))</f>
        <v>ZU62660</v>
      </c>
      <c r="E18" s="823">
        <v>1</v>
      </c>
      <c r="F18" s="600" t="s">
        <v>544</v>
      </c>
      <c r="G18" s="587">
        <f>IF(E18="","",VLOOKUP(B18,Data!$B$5:$L$503,11,FALSE))</f>
        <v>6831.9</v>
      </c>
      <c r="H18" s="588">
        <f>IF(E18&gt;0,E18*G18,"-")</f>
        <v>6831.9</v>
      </c>
      <c r="I18" s="589" t="str">
        <f>IF(E18="","",VLOOKUP(B18,Data!$B$5:$D$503,3,FALSE))</f>
        <v>C/T</v>
      </c>
      <c r="J18" s="589" t="str">
        <f>IF(E18="","",VLOOKUP(B18,Data!$B$5:$M$503,12,FALSE))</f>
        <v>Indonesia</v>
      </c>
      <c r="K18" s="590">
        <v>5117382</v>
      </c>
      <c r="L18" s="587">
        <f>IF(E18="","",VLOOKUP(B18,Data!$B$5:$E$503,4,FALSE)*E18)</f>
        <v>338</v>
      </c>
      <c r="M18" s="587">
        <f>IF(E18="","",VLOOKUP(B18,Data!$B$5:$F$503,5,FALSE)*E18)</f>
        <v>297</v>
      </c>
      <c r="N18" s="591" t="e">
        <f>IF(B18=Data!B135,Data!G135,(IF(B18=Data!B137,Data!G137,(IF(B18=Data!B139,Data!G139,(IF(B18=Data!#REF!,Data!#REF!,(IF(B18=Data!B144,Data!G144,(IF(B18=Data!#REF!,Data!#REF!,(IF(B18=Data!#REF!,Data!#REF!,(IF(B18=Data!#REF!,Data!#REF!,Data!#REF!)))))))))))))))&amp;IF(B18=Data!B211,Data!G211,(IF(B18=Data!#REF!,Data!#REF!,(IF(B18=Data!#REF!,Data!#REF!,(IF(B18=Data!#REF!,Data!#REF!,(IF(B18=Data!#REF!,Data!#REF!,(IF(B18=Data!#REF!,Data!G951,(IF(B18=Data!#REF!,Data!#REF!,(IF(B18=Data!#REF!,Data!#REF!,Data!#REF!)))))))))))))))&amp;IF(B18=Data!#REF!,Data!#REF!,(IF(B18=Data!#REF!,Data!#REF!,(IF(B18=Data!#REF!,Data!#REF!,(IF(B18=Data!#REF!,Data!#REF!,(IF(B18=Data!#REF!,Data!#REF!,Data!#REF!)))))))))</f>
        <v>#REF!</v>
      </c>
      <c r="O18" s="592"/>
      <c r="P18" s="593"/>
      <c r="Q18" s="594" t="e">
        <f>IF(B18=Data!B135,Data!H135,(IF(B18=Data!B137,Data!H137,(IF(B18=Data!B139,Data!H139,(IF(B18=Data!#REF!,Data!#REF!,(IF(B18=Data!B144,Data!H144,(IF(B18=Data!#REF!,Data!#REF!,(IF(B18=Data!#REF!,Data!#REF!,(IF(B18=Data!#REF!,Data!#REF!,Data!#REF!)))))))))))))))&amp;IF(B18=Data!B211,Data!H211,(IF(B18=Data!#REF!,Data!#REF!,(IF(B18=Data!#REF!,Data!#REF!,(IF(B18=Data!#REF!,Data!#REF!,(IF(B18=Data!#REF!,Data!#REF!,(IF(B18=Data!#REF!,Data!H951,(IF(B18=Data!#REF!,Data!#REF!,(IF(B18=Data!#REF!,Data!#REF!,Data!#REF!)))))))))))))))&amp;IF(B18=Data!#REF!,Data!#REF!,(IF(B18=Data!#REF!,Data!#REF!,(IF(B18=Data!#REF!,Data!#REF!,(IF(B18=Data!#REF!,Data!#REF!,(IF(B18=Data!#REF!,Data!#REF!,Data!#REF!)))))))))</f>
        <v>#REF!</v>
      </c>
      <c r="R18" s="593"/>
      <c r="S18" s="593"/>
      <c r="T18" s="594" t="e">
        <f>IF(B18=Data!B135,Data!I135,(IF(B18=Data!B137,Data!I137,(IF(B18=Data!B139,Data!I139,(IF(B18=Data!#REF!,Data!#REF!,(IF(B18=Data!B144,Data!I144,(IF(B18=Data!#REF!,Data!#REF!,(IF(B18=Data!#REF!,Data!#REF!,(IF(B18=Data!#REF!,Data!#REF!,Data!#REF!)))))))))))))))&amp;IF(B18=Data!B211,Data!I211,(IF(B18=Data!#REF!,Data!#REF!,(IF(B18=Data!#REF!,Data!#REF!,(IF(B18=Data!#REF!,Data!#REF!,(IF(B18=Data!#REF!,Data!#REF!,(IF(B18=Data!#REF!,Data!I951,(IF(B18=Data!#REF!,Data!#REF!,(IF(B18=Data!#REF!,Data!#REF!,Data!#REF!)))))))))))))))&amp;IF(B18=Data!#REF!,Data!#REF!,(IF(B18=Data!#REF!,Data!#REF!,(IF(B18=Data!#REF!,Data!#REF!,(IF(B18=Data!#REF!,Data!#REF!,(IF(B18=Data!#REF!,Data!#REF!,Data!#REF!)))))))))</f>
        <v>#REF!</v>
      </c>
      <c r="U18" s="595"/>
      <c r="V18" s="594" t="e">
        <f>IF(B18=Data!B135,Data!J135,(IF(B18=Data!B137,Data!J137,(IF(B18=Data!B139,Data!J139,(IF(B18=Data!#REF!,Data!#REF!,(IF(B18=Data!B144,Data!J144,(IF(B18=Data!#REF!,Data!#REF!,(IF(B18=Data!#REF!,Data!#REF!,(IF(B18=Data!#REF!,Data!#REF!,Data!#REF!)))))))))))))))&amp;IF(B18=Data!B211,Data!J211,(IF(B18=Data!#REF!,Data!#REF!,(IF(B18=Data!#REF!,Data!#REF!,(IF(B18=Data!#REF!,Data!#REF!,(IF(B18=Data!#REF!,Data!#REF!,(IF(B18=Data!#REF!,Data!J951,(IF(B18=Data!#REF!,Data!#REF!,(IF(B18=Data!#REF!,Data!#REF!,Data!#REF!)))))))))))))))&amp;IF(B18=Data!#REF!,Data!#REF!,(IF(B18=Data!#REF!,Data!#REF!,(IF(B18=Data!#REF!,Data!#REF!,(IF(B18=Data!#REF!,Data!#REF!,(IF(B18=Data!#REF!,Data!#REF!,Data!#REF!)))))))))</f>
        <v>#REF!</v>
      </c>
      <c r="W18" s="596">
        <f>IF(E18="","",VLOOKUP(B18,Data!$B$5:$J$503,9,FALSE)*E18)</f>
        <v>1.806</v>
      </c>
    </row>
    <row r="19" spans="1:23" s="597" customFormat="1" ht="19.25" customHeight="1">
      <c r="A19" s="598">
        <v>2</v>
      </c>
      <c r="B19" s="599" t="s">
        <v>718</v>
      </c>
      <c r="C19" s="583" t="str">
        <f>IF(E19="","",VLOOKUP(B19,Data!$B$5:$N$503,13,FALSE))</f>
        <v>Ymh</v>
      </c>
      <c r="D19" s="584" t="str">
        <f>IF(E19="","",VLOOKUP(B19,Data!$B$5:$L$503,2,FALSE))</f>
        <v>VAC9580</v>
      </c>
      <c r="E19" s="823">
        <v>7</v>
      </c>
      <c r="F19" s="600"/>
      <c r="G19" s="587">
        <f>IF(E19="","",VLOOKUP(B19,Data!$B$5:$L$503,11,FALSE))</f>
        <v>5024.08</v>
      </c>
      <c r="H19" s="588">
        <f>IF(E19&gt;0,E19*G19,"-")</f>
        <v>35168.559999999998</v>
      </c>
      <c r="I19" s="589" t="str">
        <f>IF(E19="","",VLOOKUP(B19,Data!$B$5:$D$503,3,FALSE))</f>
        <v>C/T</v>
      </c>
      <c r="J19" s="589" t="str">
        <f>IF(E19="","",VLOOKUP(B19,Data!$B$5:$M$503,12,FALSE))</f>
        <v>Indonesia</v>
      </c>
      <c r="K19" s="590">
        <v>5117382</v>
      </c>
      <c r="L19" s="587">
        <f>IF(E19="","",VLOOKUP(B19,Data!$B$5:$E$503,4,FALSE)*E19)</f>
        <v>2114</v>
      </c>
      <c r="M19" s="587">
        <f>IF(E19="","",VLOOKUP(B19,Data!$B$5:$F$503,5,FALSE)*E19)</f>
        <v>1869</v>
      </c>
      <c r="N19" s="591" t="e">
        <f>IF(B19=Data!B118,Data!G118,(IF(B19=Data!B120,Data!G120,(IF(B19=Data!B122,Data!G122,(IF(B19=Data!#REF!,Data!#REF!,(IF(B19=Data!B127,Data!G127,(IF(B19=Data!#REF!,Data!#REF!,(IF(B19=Data!#REF!,Data!#REF!,(IF(B19=Data!#REF!,Data!#REF!,Data!#REF!)))))))))))))))&amp;IF(B19=Data!B194,Data!G194,(IF(B19=Data!#REF!,Data!#REF!,(IF(B19=Data!#REF!,Data!#REF!,(IF(B19=Data!#REF!,Data!#REF!,(IF(B19=Data!#REF!,Data!#REF!,(IF(B19=Data!#REF!,Data!G934,(IF(B19=Data!#REF!,Data!#REF!,(IF(B19=Data!#REF!,Data!#REF!,Data!#REF!)))))))))))))))&amp;IF(B19=Data!#REF!,Data!#REF!,(IF(B19=Data!#REF!,Data!#REF!,(IF(B19=Data!#REF!,Data!#REF!,(IF(B19=Data!#REF!,Data!#REF!,(IF(B19=Data!#REF!,Data!#REF!,Data!#REF!)))))))))</f>
        <v>#REF!</v>
      </c>
      <c r="O19" s="592"/>
      <c r="P19" s="593"/>
      <c r="Q19" s="594" t="e">
        <f>IF(B19=Data!B118,Data!H118,(IF(B19=Data!B120,Data!H120,(IF(B19=Data!B122,Data!H122,(IF(B19=Data!#REF!,Data!#REF!,(IF(B19=Data!B127,Data!H127,(IF(B19=Data!#REF!,Data!#REF!,(IF(B19=Data!#REF!,Data!#REF!,(IF(B19=Data!#REF!,Data!#REF!,Data!#REF!)))))))))))))))&amp;IF(B19=Data!B194,Data!H194,(IF(B19=Data!#REF!,Data!#REF!,(IF(B19=Data!#REF!,Data!#REF!,(IF(B19=Data!#REF!,Data!#REF!,(IF(B19=Data!#REF!,Data!#REF!,(IF(B19=Data!#REF!,Data!H934,(IF(B19=Data!#REF!,Data!#REF!,(IF(B19=Data!#REF!,Data!#REF!,Data!#REF!)))))))))))))))&amp;IF(B19=Data!#REF!,Data!#REF!,(IF(B19=Data!#REF!,Data!#REF!,(IF(B19=Data!#REF!,Data!#REF!,(IF(B19=Data!#REF!,Data!#REF!,(IF(B19=Data!#REF!,Data!#REF!,Data!#REF!)))))))))</f>
        <v>#REF!</v>
      </c>
      <c r="R19" s="593"/>
      <c r="S19" s="593"/>
      <c r="T19" s="594" t="e">
        <f>IF(B19=Data!B118,Data!I118,(IF(B19=Data!B120,Data!I120,(IF(B19=Data!B122,Data!I122,(IF(B19=Data!#REF!,Data!#REF!,(IF(B19=Data!B127,Data!I127,(IF(B19=Data!#REF!,Data!#REF!,(IF(B19=Data!#REF!,Data!#REF!,(IF(B19=Data!#REF!,Data!#REF!,Data!#REF!)))))))))))))))&amp;IF(B19=Data!B194,Data!I194,(IF(B19=Data!#REF!,Data!#REF!,(IF(B19=Data!#REF!,Data!#REF!,(IF(B19=Data!#REF!,Data!#REF!,(IF(B19=Data!#REF!,Data!#REF!,(IF(B19=Data!#REF!,Data!I934,(IF(B19=Data!#REF!,Data!#REF!,(IF(B19=Data!#REF!,Data!#REF!,Data!#REF!)))))))))))))))&amp;IF(B19=Data!#REF!,Data!#REF!,(IF(B19=Data!#REF!,Data!#REF!,(IF(B19=Data!#REF!,Data!#REF!,(IF(B19=Data!#REF!,Data!#REF!,(IF(B19=Data!#REF!,Data!#REF!,Data!#REF!)))))))))</f>
        <v>#REF!</v>
      </c>
      <c r="U19" s="595"/>
      <c r="V19" s="594" t="e">
        <f>IF(B19=Data!B118,Data!J118,(IF(B19=Data!B120,Data!J120,(IF(B19=Data!B122,Data!J122,(IF(B19=Data!#REF!,Data!#REF!,(IF(B19=Data!B127,Data!J127,(IF(B19=Data!#REF!,Data!#REF!,(IF(B19=Data!#REF!,Data!#REF!,(IF(B19=Data!#REF!,Data!#REF!,Data!#REF!)))))))))))))))&amp;IF(B19=Data!B194,Data!J194,(IF(B19=Data!#REF!,Data!#REF!,(IF(B19=Data!#REF!,Data!#REF!,(IF(B19=Data!#REF!,Data!#REF!,(IF(B19=Data!#REF!,Data!#REF!,(IF(B19=Data!#REF!,Data!J934,(IF(B19=Data!#REF!,Data!#REF!,(IF(B19=Data!#REF!,Data!#REF!,Data!#REF!)))))))))))))))&amp;IF(B19=Data!#REF!,Data!#REF!,(IF(B19=Data!#REF!,Data!#REF!,(IF(B19=Data!#REF!,Data!#REF!,(IF(B19=Data!#REF!,Data!#REF!,(IF(B19=Data!#REF!,Data!#REF!,Data!#REF!)))))))))</f>
        <v>#REF!</v>
      </c>
      <c r="W19" s="596">
        <f>IF(E19="","",VLOOKUP(B19,Data!$B$5:$J$503,9,FALSE)*E19)</f>
        <v>10.738</v>
      </c>
    </row>
    <row r="20" spans="1:23" s="597" customFormat="1" ht="19.25" customHeight="1">
      <c r="A20" s="598">
        <v>3</v>
      </c>
      <c r="B20" s="599" t="s">
        <v>735</v>
      </c>
      <c r="C20" s="583" t="str">
        <f>IF(E20="","",VLOOKUP(B20,Data!$B$5:$N$503,13,FALSE))</f>
        <v>Ymh</v>
      </c>
      <c r="D20" s="584" t="str">
        <f>IF(E20="","",VLOOKUP(B20,Data!$B$5:$L$503,2,FALSE))</f>
        <v>VAD6680</v>
      </c>
      <c r="E20" s="823">
        <v>1</v>
      </c>
      <c r="F20" s="600" t="s">
        <v>545</v>
      </c>
      <c r="G20" s="587">
        <f>IF(E20="","",VLOOKUP(B20,Data!$B$5:$L$503,11,FALSE))</f>
        <v>3062.68</v>
      </c>
      <c r="H20" s="588">
        <f>IF(E20&gt;0,E20*G20,"-")</f>
        <v>3062.68</v>
      </c>
      <c r="I20" s="589" t="str">
        <f>IF(E20="","",VLOOKUP(B20,Data!$B$5:$D$503,3,FALSE))</f>
        <v>C/T</v>
      </c>
      <c r="J20" s="589" t="str">
        <f>IF(E20="","",VLOOKUP(B20,Data!$B$5:$M$503,12,FALSE))</f>
        <v>Indonesia</v>
      </c>
      <c r="K20" s="590">
        <v>5117382</v>
      </c>
      <c r="L20" s="587">
        <f>IF(E20="","",VLOOKUP(B20,Data!$B$5:$E$503,4,FALSE)*E20)</f>
        <v>259</v>
      </c>
      <c r="M20" s="587">
        <f>IF(E20="","",VLOOKUP(B20,Data!$B$5:$F$503,5,FALSE)*E20)</f>
        <v>234</v>
      </c>
      <c r="N20" s="591" t="e">
        <f>IF(B20=Data!B128,Data!G128,(IF(B20=Data!B130,Data!G130,(IF(B20=Data!B132,Data!G132,(IF(B20=Data!#REF!,Data!#REF!,(IF(B20=Data!B137,Data!G137,(IF(B20=Data!#REF!,Data!#REF!,(IF(B20=Data!#REF!,Data!#REF!,(IF(B20=Data!#REF!,Data!#REF!,Data!#REF!)))))))))))))))&amp;IF(B20=Data!B204,Data!G204,(IF(B20=Data!#REF!,Data!#REF!,(IF(B20=Data!#REF!,Data!#REF!,(IF(B20=Data!#REF!,Data!#REF!,(IF(B20=Data!#REF!,Data!#REF!,(IF(B20=Data!#REF!,Data!G944,(IF(B20=Data!#REF!,Data!#REF!,(IF(B20=Data!#REF!,Data!#REF!,Data!#REF!)))))))))))))))&amp;IF(B20=Data!#REF!,Data!#REF!,(IF(B20=Data!#REF!,Data!#REF!,(IF(B20=Data!#REF!,Data!#REF!,(IF(B20=Data!#REF!,Data!#REF!,(IF(B20=Data!#REF!,Data!#REF!,Data!#REF!)))))))))</f>
        <v>#REF!</v>
      </c>
      <c r="O20" s="592"/>
      <c r="P20" s="593"/>
      <c r="Q20" s="594" t="e">
        <f>IF(B20=Data!B128,Data!H128,(IF(B20=Data!B130,Data!H130,(IF(B20=Data!B132,Data!H132,(IF(B20=Data!#REF!,Data!#REF!,(IF(B20=Data!B137,Data!H137,(IF(B20=Data!#REF!,Data!#REF!,(IF(B20=Data!#REF!,Data!#REF!,(IF(B20=Data!#REF!,Data!#REF!,Data!#REF!)))))))))))))))&amp;IF(B20=Data!B204,Data!H204,(IF(B20=Data!#REF!,Data!#REF!,(IF(B20=Data!#REF!,Data!#REF!,(IF(B20=Data!#REF!,Data!#REF!,(IF(B20=Data!#REF!,Data!#REF!,(IF(B20=Data!#REF!,Data!H944,(IF(B20=Data!#REF!,Data!#REF!,(IF(B20=Data!#REF!,Data!#REF!,Data!#REF!)))))))))))))))&amp;IF(B20=Data!#REF!,Data!#REF!,(IF(B20=Data!#REF!,Data!#REF!,(IF(B20=Data!#REF!,Data!#REF!,(IF(B20=Data!#REF!,Data!#REF!,(IF(B20=Data!#REF!,Data!#REF!,Data!#REF!)))))))))</f>
        <v>#REF!</v>
      </c>
      <c r="R20" s="593"/>
      <c r="S20" s="593"/>
      <c r="T20" s="594" t="e">
        <f>IF(B20=Data!B128,Data!I128,(IF(B20=Data!B130,Data!I130,(IF(B20=Data!B132,Data!I132,(IF(B20=Data!#REF!,Data!#REF!,(IF(B20=Data!B137,Data!I137,(IF(B20=Data!#REF!,Data!#REF!,(IF(B20=Data!#REF!,Data!#REF!,(IF(B20=Data!#REF!,Data!#REF!,Data!#REF!)))))))))))))))&amp;IF(B20=Data!B204,Data!I204,(IF(B20=Data!#REF!,Data!#REF!,(IF(B20=Data!#REF!,Data!#REF!,(IF(B20=Data!#REF!,Data!#REF!,(IF(B20=Data!#REF!,Data!#REF!,(IF(B20=Data!#REF!,Data!I944,(IF(B20=Data!#REF!,Data!#REF!,(IF(B20=Data!#REF!,Data!#REF!,Data!#REF!)))))))))))))))&amp;IF(B20=Data!#REF!,Data!#REF!,(IF(B20=Data!#REF!,Data!#REF!,(IF(B20=Data!#REF!,Data!#REF!,(IF(B20=Data!#REF!,Data!#REF!,(IF(B20=Data!#REF!,Data!#REF!,Data!#REF!)))))))))</f>
        <v>#REF!</v>
      </c>
      <c r="U20" s="595"/>
      <c r="V20" s="594" t="e">
        <f>IF(B20=Data!B128,Data!J128,(IF(B20=Data!B130,Data!J130,(IF(B20=Data!B132,Data!J132,(IF(B20=Data!#REF!,Data!#REF!,(IF(B20=Data!B137,Data!J137,(IF(B20=Data!#REF!,Data!#REF!,(IF(B20=Data!#REF!,Data!#REF!,(IF(B20=Data!#REF!,Data!#REF!,Data!#REF!)))))))))))))))&amp;IF(B20=Data!B204,Data!J204,(IF(B20=Data!#REF!,Data!#REF!,(IF(B20=Data!#REF!,Data!#REF!,(IF(B20=Data!#REF!,Data!#REF!,(IF(B20=Data!#REF!,Data!#REF!,(IF(B20=Data!#REF!,Data!J944,(IF(B20=Data!#REF!,Data!#REF!,(IF(B20=Data!#REF!,Data!#REF!,Data!#REF!)))))))))))))))&amp;IF(B20=Data!#REF!,Data!#REF!,(IF(B20=Data!#REF!,Data!#REF!,(IF(B20=Data!#REF!,Data!#REF!,(IF(B20=Data!#REF!,Data!#REF!,(IF(B20=Data!#REF!,Data!#REF!,Data!#REF!)))))))))</f>
        <v>#REF!</v>
      </c>
      <c r="W20" s="596">
        <f>IF(E20="","",VLOOKUP(B20,Data!$B$5:$J$503,9,FALSE)*E20)</f>
        <v>1.484</v>
      </c>
    </row>
    <row r="21" spans="1:23" s="597" customFormat="1" ht="19" customHeight="1">
      <c r="A21" s="581"/>
      <c r="B21" s="582" t="s">
        <v>995</v>
      </c>
      <c r="C21" s="583" t="str">
        <f>IF(E21="","",VLOOKUP(B21,Data!$B$5:$N$503,13,FALSE))</f>
        <v/>
      </c>
      <c r="D21" s="584" t="str">
        <f>IF(E21="","",VLOOKUP(B21,Data!$B$5:$L$503,2,FALSE))</f>
        <v/>
      </c>
      <c r="E21" s="823"/>
      <c r="F21" s="600"/>
      <c r="G21" s="587" t="str">
        <f>IF(E21="","",VLOOKUP(B21,Data!$B$5:$L$503,11,FALSE))</f>
        <v/>
      </c>
      <c r="H21" s="588" t="str">
        <f t="shared" ref="H21" si="1">IF(E21&gt;0,E21*G21,"-")</f>
        <v>-</v>
      </c>
      <c r="I21" s="589" t="str">
        <f>IF(E21="","",VLOOKUP(B21,Data!$B$5:$D$503,3,FALSE))</f>
        <v/>
      </c>
      <c r="J21" s="589" t="str">
        <f>IF(E21="","",VLOOKUP(B21,Data!$B$5:$M$503,12,FALSE))</f>
        <v/>
      </c>
      <c r="K21" s="590"/>
      <c r="L21" s="587" t="str">
        <f>IF(E21="","",VLOOKUP(B21,Data!$B$5:$E$503,4,FALSE)*E21)</f>
        <v/>
      </c>
      <c r="M21" s="587" t="str">
        <f>IF(E21="","",VLOOKUP(B21,Data!$B$5:$F$503,5,FALSE)*E21)</f>
        <v/>
      </c>
      <c r="N21" s="591" t="e">
        <f>IF(B21=Data!B264,Data!G264,(IF(B21=Data!B266,Data!G266,(IF(B21=Data!B268,Data!G268,(IF(B21=Data!#REF!,Data!#REF!,(IF(B21=Data!B273,Data!G273,(IF(B21=Data!#REF!,Data!#REF!,(IF(B21=Data!#REF!,Data!#REF!,(IF(B21=Data!#REF!,Data!#REF!,Data!#REF!)))))))))))))))&amp;IF(B21=Data!B340,Data!G340,(IF(B21=Data!#REF!,Data!#REF!,(IF(B21=Data!#REF!,Data!#REF!,(IF(B21=Data!#REF!,Data!#REF!,(IF(B21=Data!#REF!,Data!#REF!,(IF(B21=Data!#REF!,Data!G1080,(IF(B21=Data!#REF!,Data!#REF!,(IF(B21=Data!#REF!,Data!#REF!,Data!#REF!)))))))))))))))&amp;IF(B21=Data!#REF!,Data!#REF!,(IF(B21=Data!#REF!,Data!#REF!,(IF(B21=Data!#REF!,Data!#REF!,(IF(B21=Data!#REF!,Data!#REF!,(IF(B21=Data!#REF!,Data!#REF!,Data!#REF!)))))))))</f>
        <v>#REF!</v>
      </c>
      <c r="O21" s="592"/>
      <c r="P21" s="593"/>
      <c r="Q21" s="594" t="e">
        <f>IF(B21=Data!B264,Data!H264,(IF(B21=Data!B266,Data!H266,(IF(B21=Data!B268,Data!H268,(IF(B21=Data!#REF!,Data!#REF!,(IF(B21=Data!B273,Data!H273,(IF(B21=Data!#REF!,Data!#REF!,(IF(B21=Data!#REF!,Data!#REF!,(IF(B21=Data!#REF!,Data!#REF!,Data!#REF!)))))))))))))))&amp;IF(B21=Data!B340,Data!H340,(IF(B21=Data!#REF!,Data!#REF!,(IF(B21=Data!#REF!,Data!#REF!,(IF(B21=Data!#REF!,Data!#REF!,(IF(B21=Data!#REF!,Data!#REF!,(IF(B21=Data!#REF!,Data!H1080,(IF(B21=Data!#REF!,Data!#REF!,(IF(B21=Data!#REF!,Data!#REF!,Data!#REF!)))))))))))))))&amp;IF(B21=Data!#REF!,Data!#REF!,(IF(B21=Data!#REF!,Data!#REF!,(IF(B21=Data!#REF!,Data!#REF!,(IF(B21=Data!#REF!,Data!#REF!,(IF(B21=Data!#REF!,Data!#REF!,Data!#REF!)))))))))</f>
        <v>#REF!</v>
      </c>
      <c r="R21" s="593"/>
      <c r="S21" s="593"/>
      <c r="T21" s="594" t="e">
        <f>IF(B21=Data!B264,Data!I264,(IF(B21=Data!B266,Data!I266,(IF(B21=Data!B268,Data!I268,(IF(B21=Data!#REF!,Data!#REF!,(IF(B21=Data!B273,Data!I273,(IF(B21=Data!#REF!,Data!#REF!,(IF(B21=Data!#REF!,Data!#REF!,(IF(B21=Data!#REF!,Data!#REF!,Data!#REF!)))))))))))))))&amp;IF(B21=Data!B340,Data!I340,(IF(B21=Data!#REF!,Data!#REF!,(IF(B21=Data!#REF!,Data!#REF!,(IF(B21=Data!#REF!,Data!#REF!,(IF(B21=Data!#REF!,Data!#REF!,(IF(B21=Data!#REF!,Data!I1080,(IF(B21=Data!#REF!,Data!#REF!,(IF(B21=Data!#REF!,Data!#REF!,Data!#REF!)))))))))))))))&amp;IF(B21=Data!#REF!,Data!#REF!,(IF(B21=Data!#REF!,Data!#REF!,(IF(B21=Data!#REF!,Data!#REF!,(IF(B21=Data!#REF!,Data!#REF!,(IF(B21=Data!#REF!,Data!#REF!,Data!#REF!)))))))))</f>
        <v>#REF!</v>
      </c>
      <c r="U21" s="595"/>
      <c r="V21" s="594" t="e">
        <f>IF(B21=Data!B264,Data!J264,(IF(B21=Data!B266,Data!J266,(IF(B21=Data!B268,Data!J268,(IF(B21=Data!#REF!,Data!#REF!,(IF(B21=Data!B273,Data!J273,(IF(B21=Data!#REF!,Data!#REF!,(IF(B21=Data!#REF!,Data!#REF!,(IF(B21=Data!#REF!,Data!#REF!,Data!#REF!)))))))))))))))&amp;IF(B21=Data!B340,Data!J340,(IF(B21=Data!#REF!,Data!#REF!,(IF(B21=Data!#REF!,Data!#REF!,(IF(B21=Data!#REF!,Data!#REF!,(IF(B21=Data!#REF!,Data!#REF!,(IF(B21=Data!#REF!,Data!J1080,(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598">
        <v>4</v>
      </c>
      <c r="B22" s="599" t="s">
        <v>368</v>
      </c>
      <c r="C22" s="583" t="str">
        <f>IF(E22="","",VLOOKUP(B22,Data!$B$5:$N$503,13,FALSE))</f>
        <v>Ymh</v>
      </c>
      <c r="D22" s="584" t="str">
        <f>IF(E22="","",VLOOKUP(B22,Data!$B$5:$L$503,2,FALSE))</f>
        <v>WQ78230</v>
      </c>
      <c r="E22" s="823">
        <v>8</v>
      </c>
      <c r="F22" s="601" t="s">
        <v>569</v>
      </c>
      <c r="G22" s="587">
        <f>IF(E22="","",VLOOKUP(B22,Data!$B$5:$L$503,11,FALSE))</f>
        <v>4233.07</v>
      </c>
      <c r="H22" s="588">
        <f t="shared" ref="H22:H33" si="2">IF(E22&gt;0,E22*G22,"-")</f>
        <v>33864.559999999998</v>
      </c>
      <c r="I22" s="589" t="str">
        <f>IF(E22="","",VLOOKUP(B22,Data!$B$5:$D$503,3,FALSE))</f>
        <v>C/T</v>
      </c>
      <c r="J22" s="589" t="str">
        <f>IF(E22="","",VLOOKUP(B22,Data!$B$5:$M$503,12,FALSE))</f>
        <v>Indonesia</v>
      </c>
      <c r="K22" s="590">
        <v>5119633</v>
      </c>
      <c r="L22" s="587">
        <f>IF(E22="","",VLOOKUP(B22,Data!$B$5:$E$503,4,FALSE)*E22)</f>
        <v>2376</v>
      </c>
      <c r="M22" s="587">
        <f>IF(E22="","",VLOOKUP(B22,Data!$B$5:$F$503,5,FALSE)*E22)</f>
        <v>2096</v>
      </c>
      <c r="N22" s="591" t="e">
        <f>IF(B22=Data!B122,Data!G122,(IF(B22=Data!B124,Data!G124,(IF(B22=Data!B126,Data!G126,(IF(B22=Data!#REF!,Data!#REF!,(IF(B22=Data!B131,Data!G131,(IF(B22=Data!#REF!,Data!#REF!,(IF(B22=Data!#REF!,Data!#REF!,(IF(B22=Data!#REF!,Data!#REF!,Data!#REF!)))))))))))))))&amp;IF(B22=Data!B198,Data!G198,(IF(B22=Data!#REF!,Data!#REF!,(IF(B22=Data!#REF!,Data!#REF!,(IF(B22=Data!#REF!,Data!#REF!,(IF(B22=Data!#REF!,Data!#REF!,(IF(B22=Data!#REF!,Data!G938,(IF(B22=Data!#REF!,Data!#REF!,(IF(B22=Data!#REF!,Data!#REF!,Data!#REF!)))))))))))))))&amp;IF(B22=Data!#REF!,Data!#REF!,(IF(B22=Data!#REF!,Data!#REF!,(IF(B22=Data!#REF!,Data!#REF!,(IF(B22=Data!#REF!,Data!#REF!,(IF(B22=Data!#REF!,Data!#REF!,Data!#REF!)))))))))</f>
        <v>#REF!</v>
      </c>
      <c r="O22" s="592"/>
      <c r="P22" s="593"/>
      <c r="Q22" s="594" t="e">
        <f>IF(B22=Data!B122,Data!H122,(IF(B22=Data!B124,Data!H124,(IF(B22=Data!B126,Data!H126,(IF(B22=Data!#REF!,Data!#REF!,(IF(B22=Data!B131,Data!H131,(IF(B22=Data!#REF!,Data!#REF!,(IF(B22=Data!#REF!,Data!#REF!,(IF(B22=Data!#REF!,Data!#REF!,Data!#REF!)))))))))))))))&amp;IF(B22=Data!B198,Data!H198,(IF(B22=Data!#REF!,Data!#REF!,(IF(B22=Data!#REF!,Data!#REF!,(IF(B22=Data!#REF!,Data!#REF!,(IF(B22=Data!#REF!,Data!#REF!,(IF(B22=Data!#REF!,Data!H938,(IF(B22=Data!#REF!,Data!#REF!,(IF(B22=Data!#REF!,Data!#REF!,Data!#REF!)))))))))))))))&amp;IF(B22=Data!#REF!,Data!#REF!,(IF(B22=Data!#REF!,Data!#REF!,(IF(B22=Data!#REF!,Data!#REF!,(IF(B22=Data!#REF!,Data!#REF!,(IF(B22=Data!#REF!,Data!#REF!,Data!#REF!)))))))))</f>
        <v>#REF!</v>
      </c>
      <c r="R22" s="593"/>
      <c r="S22" s="593"/>
      <c r="T22" s="594" t="e">
        <f>IF(B22=Data!B122,Data!I122,(IF(B22=Data!B124,Data!I124,(IF(B22=Data!B126,Data!I126,(IF(B22=Data!#REF!,Data!#REF!,(IF(B22=Data!B131,Data!I131,(IF(B22=Data!#REF!,Data!#REF!,(IF(B22=Data!#REF!,Data!#REF!,(IF(B22=Data!#REF!,Data!#REF!,Data!#REF!)))))))))))))))&amp;IF(B22=Data!B198,Data!I198,(IF(B22=Data!#REF!,Data!#REF!,(IF(B22=Data!#REF!,Data!#REF!,(IF(B22=Data!#REF!,Data!#REF!,(IF(B22=Data!#REF!,Data!#REF!,(IF(B22=Data!#REF!,Data!I938,(IF(B22=Data!#REF!,Data!#REF!,(IF(B22=Data!#REF!,Data!#REF!,Data!#REF!)))))))))))))))&amp;IF(B22=Data!#REF!,Data!#REF!,(IF(B22=Data!#REF!,Data!#REF!,(IF(B22=Data!#REF!,Data!#REF!,(IF(B22=Data!#REF!,Data!#REF!,(IF(B22=Data!#REF!,Data!#REF!,Data!#REF!)))))))))</f>
        <v>#REF!</v>
      </c>
      <c r="U22" s="595"/>
      <c r="V22" s="594" t="e">
        <f>IF(B22=Data!B122,Data!J122,(IF(B22=Data!B124,Data!J124,(IF(B22=Data!B126,Data!J126,(IF(B22=Data!#REF!,Data!#REF!,(IF(B22=Data!B131,Data!J131,(IF(B22=Data!#REF!,Data!#REF!,(IF(B22=Data!#REF!,Data!#REF!,(IF(B22=Data!#REF!,Data!#REF!,Data!#REF!)))))))))))))))&amp;IF(B22=Data!B198,Data!J198,(IF(B22=Data!#REF!,Data!#REF!,(IF(B22=Data!#REF!,Data!#REF!,(IF(B22=Data!#REF!,Data!#REF!,(IF(B22=Data!#REF!,Data!#REF!,(IF(B22=Data!#REF!,Data!J938,(IF(B22=Data!#REF!,Data!#REF!,(IF(B22=Data!#REF!,Data!#REF!,Data!#REF!)))))))))))))))&amp;IF(B22=Data!#REF!,Data!#REF!,(IF(B22=Data!#REF!,Data!#REF!,(IF(B22=Data!#REF!,Data!#REF!,(IF(B22=Data!#REF!,Data!#REF!,(IF(B22=Data!#REF!,Data!#REF!,Data!#REF!)))))))))</f>
        <v>#REF!</v>
      </c>
      <c r="W22" s="596">
        <f>IF(E22="","",VLOOKUP(B22,Data!$B$5:$J$503,9,FALSE)*E22)</f>
        <v>12.272</v>
      </c>
    </row>
    <row r="23" spans="1:23" s="597" customFormat="1" ht="19.25" customHeight="1">
      <c r="A23" s="598">
        <v>5</v>
      </c>
      <c r="B23" s="599" t="s">
        <v>718</v>
      </c>
      <c r="C23" s="583" t="str">
        <f>IF(E23="","",VLOOKUP(B23,Data!$B$5:$N$503,13,FALSE))</f>
        <v>Ymh</v>
      </c>
      <c r="D23" s="584" t="str">
        <f>IF(E23="","",VLOOKUP(B23,Data!$B$5:$L$503,2,FALSE))</f>
        <v>VAC9580</v>
      </c>
      <c r="E23" s="823">
        <v>4</v>
      </c>
      <c r="F23" s="601"/>
      <c r="G23" s="587">
        <f>IF(E23="","",VLOOKUP(B23,Data!$B$5:$L$503,11,FALSE))</f>
        <v>5024.08</v>
      </c>
      <c r="H23" s="588">
        <f t="shared" si="2"/>
        <v>20096.32</v>
      </c>
      <c r="I23" s="589" t="str">
        <f>IF(E23="","",VLOOKUP(B23,Data!$B$5:$D$503,3,FALSE))</f>
        <v>C/T</v>
      </c>
      <c r="J23" s="589" t="str">
        <f>IF(E23="","",VLOOKUP(B23,Data!$B$5:$M$503,12,FALSE))</f>
        <v>Indonesia</v>
      </c>
      <c r="K23" s="590">
        <v>5119633</v>
      </c>
      <c r="L23" s="587">
        <f>IF(E23="","",VLOOKUP(B23,Data!$B$5:$E$503,4,FALSE)*E23)</f>
        <v>1208</v>
      </c>
      <c r="M23" s="587">
        <f>IF(E23="","",VLOOKUP(B23,Data!$B$5:$F$503,5,FALSE)*E23)</f>
        <v>1068</v>
      </c>
      <c r="N23" s="591" t="e">
        <f>IF(B23=Data!B127,Data!G127,(IF(B23=Data!B129,Data!G129,(IF(B23=Data!B131,Data!G131,(IF(B23=Data!#REF!,Data!#REF!,(IF(B23=Data!B136,Data!G136,(IF(B23=Data!#REF!,Data!#REF!,(IF(B23=Data!#REF!,Data!#REF!,(IF(B23=Data!#REF!,Data!#REF!,Data!#REF!)))))))))))))))&amp;IF(B23=Data!B203,Data!G203,(IF(B23=Data!#REF!,Data!#REF!,(IF(B23=Data!#REF!,Data!#REF!,(IF(B23=Data!#REF!,Data!#REF!,(IF(B23=Data!#REF!,Data!#REF!,(IF(B23=Data!#REF!,Data!G943,(IF(B23=Data!#REF!,Data!#REF!,(IF(B23=Data!#REF!,Data!#REF!,Data!#REF!)))))))))))))))&amp;IF(B23=Data!#REF!,Data!#REF!,(IF(B23=Data!#REF!,Data!#REF!,(IF(B23=Data!#REF!,Data!#REF!,(IF(B23=Data!#REF!,Data!#REF!,(IF(B23=Data!#REF!,Data!#REF!,Data!#REF!)))))))))</f>
        <v>#REF!</v>
      </c>
      <c r="O23" s="592"/>
      <c r="P23" s="593"/>
      <c r="Q23" s="594" t="e">
        <f>IF(B23=Data!B127,Data!H127,(IF(B23=Data!B129,Data!H129,(IF(B23=Data!B131,Data!H131,(IF(B23=Data!#REF!,Data!#REF!,(IF(B23=Data!B136,Data!H136,(IF(B23=Data!#REF!,Data!#REF!,(IF(B23=Data!#REF!,Data!#REF!,(IF(B23=Data!#REF!,Data!#REF!,Data!#REF!)))))))))))))))&amp;IF(B23=Data!B203,Data!H203,(IF(B23=Data!#REF!,Data!#REF!,(IF(B23=Data!#REF!,Data!#REF!,(IF(B23=Data!#REF!,Data!#REF!,(IF(B23=Data!#REF!,Data!#REF!,(IF(B23=Data!#REF!,Data!H943,(IF(B23=Data!#REF!,Data!#REF!,(IF(B23=Data!#REF!,Data!#REF!,Data!#REF!)))))))))))))))&amp;IF(B23=Data!#REF!,Data!#REF!,(IF(B23=Data!#REF!,Data!#REF!,(IF(B23=Data!#REF!,Data!#REF!,(IF(B23=Data!#REF!,Data!#REF!,(IF(B23=Data!#REF!,Data!#REF!,Data!#REF!)))))))))</f>
        <v>#REF!</v>
      </c>
      <c r="R23" s="593"/>
      <c r="S23" s="593"/>
      <c r="T23" s="594" t="e">
        <f>IF(B23=Data!B127,Data!I127,(IF(B23=Data!B129,Data!I129,(IF(B23=Data!B131,Data!I131,(IF(B23=Data!#REF!,Data!#REF!,(IF(B23=Data!B136,Data!I136,(IF(B23=Data!#REF!,Data!#REF!,(IF(B23=Data!#REF!,Data!#REF!,(IF(B23=Data!#REF!,Data!#REF!,Data!#REF!)))))))))))))))&amp;IF(B23=Data!B203,Data!I203,(IF(B23=Data!#REF!,Data!#REF!,(IF(B23=Data!#REF!,Data!#REF!,(IF(B23=Data!#REF!,Data!#REF!,(IF(B23=Data!#REF!,Data!#REF!,(IF(B23=Data!#REF!,Data!I943,(IF(B23=Data!#REF!,Data!#REF!,(IF(B23=Data!#REF!,Data!#REF!,Data!#REF!)))))))))))))))&amp;IF(B23=Data!#REF!,Data!#REF!,(IF(B23=Data!#REF!,Data!#REF!,(IF(B23=Data!#REF!,Data!#REF!,(IF(B23=Data!#REF!,Data!#REF!,(IF(B23=Data!#REF!,Data!#REF!,Data!#REF!)))))))))</f>
        <v>#REF!</v>
      </c>
      <c r="U23" s="595"/>
      <c r="V23" s="594" t="e">
        <f>IF(B23=Data!B127,Data!J127,(IF(B23=Data!B129,Data!J129,(IF(B23=Data!B131,Data!J131,(IF(B23=Data!#REF!,Data!#REF!,(IF(B23=Data!B136,Data!J136,(IF(B23=Data!#REF!,Data!#REF!,(IF(B23=Data!#REF!,Data!#REF!,(IF(B23=Data!#REF!,Data!#REF!,Data!#REF!)))))))))))))))&amp;IF(B23=Data!B203,Data!J203,(IF(B23=Data!#REF!,Data!#REF!,(IF(B23=Data!#REF!,Data!#REF!,(IF(B23=Data!#REF!,Data!#REF!,(IF(B23=Data!#REF!,Data!#REF!,(IF(B23=Data!#REF!,Data!J943,(IF(B23=Data!#REF!,Data!#REF!,(IF(B23=Data!#REF!,Data!#REF!,Data!#REF!)))))))))))))))&amp;IF(B23=Data!#REF!,Data!#REF!,(IF(B23=Data!#REF!,Data!#REF!,(IF(B23=Data!#REF!,Data!#REF!,(IF(B23=Data!#REF!,Data!#REF!,(IF(B23=Data!#REF!,Data!#REF!,Data!#REF!)))))))))</f>
        <v>#REF!</v>
      </c>
      <c r="W23" s="596">
        <f>IF(E23="","",VLOOKUP(B23,Data!$B$5:$J$503,9,FALSE)*E23)</f>
        <v>6.1360000000000001</v>
      </c>
    </row>
    <row r="24" spans="1:23" s="597" customFormat="1" ht="19.25" customHeight="1">
      <c r="A24" s="598">
        <v>6</v>
      </c>
      <c r="B24" s="599" t="s">
        <v>742</v>
      </c>
      <c r="C24" s="583" t="str">
        <f>IF(E24="","",VLOOKUP(B24,Data!$B$5:$N$503,13,FALSE))</f>
        <v>Ymh</v>
      </c>
      <c r="D24" s="584" t="str">
        <f>IF(E24="","",VLOOKUP(B24,Data!$B$5:$L$503,2,FALSE))</f>
        <v>VAD6820</v>
      </c>
      <c r="E24" s="823">
        <v>1</v>
      </c>
      <c r="F24" s="601"/>
      <c r="G24" s="587">
        <f>IF(E24="","",VLOOKUP(B24,Data!$B$5:$L$503,11,FALSE))</f>
        <v>5394.15</v>
      </c>
      <c r="H24" s="588">
        <f t="shared" si="2"/>
        <v>5394.15</v>
      </c>
      <c r="I24" s="589" t="str">
        <f>IF(E24="","",VLOOKUP(B24,Data!$B$5:$D$503,3,FALSE))</f>
        <v>C/T</v>
      </c>
      <c r="J24" s="589" t="str">
        <f>IF(E24="","",VLOOKUP(B24,Data!$B$5:$M$503,12,FALSE))</f>
        <v>Indonesia</v>
      </c>
      <c r="K24" s="590">
        <v>5119633</v>
      </c>
      <c r="L24" s="587">
        <f>IF(E24="","",VLOOKUP(B24,Data!$B$5:$E$503,4,FALSE)*E24)</f>
        <v>302</v>
      </c>
      <c r="M24" s="587">
        <f>IF(E24="","",VLOOKUP(B24,Data!$B$5:$F$503,5,FALSE)*E24)</f>
        <v>267</v>
      </c>
      <c r="N24" s="591" t="e">
        <f>IF(B24=Data!B125,Data!G125,(IF(B24=Data!B127,Data!G127,(IF(B24=Data!B129,Data!G129,(IF(B24=Data!#REF!,Data!#REF!,(IF(B24=Data!B134,Data!G134,(IF(B24=Data!#REF!,Data!#REF!,(IF(B24=Data!#REF!,Data!#REF!,(IF(B24=Data!#REF!,Data!#REF!,Data!#REF!)))))))))))))))&amp;IF(B24=Data!B201,Data!G201,(IF(B24=Data!#REF!,Data!#REF!,(IF(B24=Data!#REF!,Data!#REF!,(IF(B24=Data!#REF!,Data!#REF!,(IF(B24=Data!#REF!,Data!#REF!,(IF(B24=Data!#REF!,Data!G941,(IF(B24=Data!#REF!,Data!#REF!,(IF(B24=Data!#REF!,Data!#REF!,Data!#REF!)))))))))))))))&amp;IF(B24=Data!#REF!,Data!#REF!,(IF(B24=Data!#REF!,Data!#REF!,(IF(B24=Data!#REF!,Data!#REF!,(IF(B24=Data!#REF!,Data!#REF!,(IF(B24=Data!#REF!,Data!#REF!,Data!#REF!)))))))))</f>
        <v>#REF!</v>
      </c>
      <c r="O24" s="592"/>
      <c r="P24" s="593"/>
      <c r="Q24" s="594" t="e">
        <f>IF(B24=Data!B125,Data!H125,(IF(B24=Data!B127,Data!H127,(IF(B24=Data!B129,Data!H129,(IF(B24=Data!#REF!,Data!#REF!,(IF(B24=Data!B134,Data!H134,(IF(B24=Data!#REF!,Data!#REF!,(IF(B24=Data!#REF!,Data!#REF!,(IF(B24=Data!#REF!,Data!#REF!,Data!#REF!)))))))))))))))&amp;IF(B24=Data!B201,Data!H201,(IF(B24=Data!#REF!,Data!#REF!,(IF(B24=Data!#REF!,Data!#REF!,(IF(B24=Data!#REF!,Data!#REF!,(IF(B24=Data!#REF!,Data!#REF!,(IF(B24=Data!#REF!,Data!H941,(IF(B24=Data!#REF!,Data!#REF!,(IF(B24=Data!#REF!,Data!#REF!,Data!#REF!)))))))))))))))&amp;IF(B24=Data!#REF!,Data!#REF!,(IF(B24=Data!#REF!,Data!#REF!,(IF(B24=Data!#REF!,Data!#REF!,(IF(B24=Data!#REF!,Data!#REF!,(IF(B24=Data!#REF!,Data!#REF!,Data!#REF!)))))))))</f>
        <v>#REF!</v>
      </c>
      <c r="R24" s="593"/>
      <c r="S24" s="593"/>
      <c r="T24" s="594" t="e">
        <f>IF(B24=Data!B125,Data!I125,(IF(B24=Data!B127,Data!I127,(IF(B24=Data!B129,Data!I129,(IF(B24=Data!#REF!,Data!#REF!,(IF(B24=Data!B134,Data!I134,(IF(B24=Data!#REF!,Data!#REF!,(IF(B24=Data!#REF!,Data!#REF!,(IF(B24=Data!#REF!,Data!#REF!,Data!#REF!)))))))))))))))&amp;IF(B24=Data!B201,Data!I201,(IF(B24=Data!#REF!,Data!#REF!,(IF(B24=Data!#REF!,Data!#REF!,(IF(B24=Data!#REF!,Data!#REF!,(IF(B24=Data!#REF!,Data!#REF!,(IF(B24=Data!#REF!,Data!I941,(IF(B24=Data!#REF!,Data!#REF!,(IF(B24=Data!#REF!,Data!#REF!,Data!#REF!)))))))))))))))&amp;IF(B24=Data!#REF!,Data!#REF!,(IF(B24=Data!#REF!,Data!#REF!,(IF(B24=Data!#REF!,Data!#REF!,(IF(B24=Data!#REF!,Data!#REF!,(IF(B24=Data!#REF!,Data!#REF!,Data!#REF!)))))))))</f>
        <v>#REF!</v>
      </c>
      <c r="U24" s="595"/>
      <c r="V24" s="594" t="e">
        <f>IF(B24=Data!B125,Data!J125,(IF(B24=Data!B127,Data!J127,(IF(B24=Data!B129,Data!J129,(IF(B24=Data!#REF!,Data!#REF!,(IF(B24=Data!B134,Data!J134,(IF(B24=Data!#REF!,Data!#REF!,(IF(B24=Data!#REF!,Data!#REF!,(IF(B24=Data!#REF!,Data!#REF!,Data!#REF!)))))))))))))))&amp;IF(B24=Data!B201,Data!J201,(IF(B24=Data!#REF!,Data!#REF!,(IF(B24=Data!#REF!,Data!#REF!,(IF(B24=Data!#REF!,Data!#REF!,(IF(B24=Data!#REF!,Data!#REF!,(IF(B24=Data!#REF!,Data!J941,(IF(B24=Data!#REF!,Data!#REF!,(IF(B24=Data!#REF!,Data!#REF!,Data!#REF!)))))))))))))))&amp;IF(B24=Data!#REF!,Data!#REF!,(IF(B24=Data!#REF!,Data!#REF!,(IF(B24=Data!#REF!,Data!#REF!,(IF(B24=Data!#REF!,Data!#REF!,(IF(B24=Data!#REF!,Data!#REF!,Data!#REF!)))))))))</f>
        <v>#REF!</v>
      </c>
      <c r="W24" s="596">
        <f>IF(E24="","",VLOOKUP(B24,Data!$B$5:$J$503,9,FALSE)*E24)</f>
        <v>1.534</v>
      </c>
    </row>
    <row r="25" spans="1:23" s="597" customFormat="1" ht="19.25" customHeight="1">
      <c r="A25" s="598">
        <v>7</v>
      </c>
      <c r="B25" s="599" t="s">
        <v>237</v>
      </c>
      <c r="C25" s="583" t="str">
        <f>IF(E25="","",VLOOKUP(B25,Data!$B$5:$N$503,13,FALSE))</f>
        <v>Ymh</v>
      </c>
      <c r="D25" s="584" t="str">
        <f>IF(E25="","",VLOOKUP(B25,Data!$B$5:$L$503,2,FALSE))</f>
        <v>AAE6341</v>
      </c>
      <c r="E25" s="823">
        <v>2</v>
      </c>
      <c r="F25" s="835"/>
      <c r="G25" s="587">
        <f>IF(E25="","",VLOOKUP(B25,Data!$B$5:$L$503,11,FALSE))</f>
        <v>1819.39</v>
      </c>
      <c r="H25" s="588">
        <f t="shared" si="2"/>
        <v>3638.78</v>
      </c>
      <c r="I25" s="589" t="str">
        <f>IF(E25="","",VLOOKUP(B25,Data!$B$5:$D$503,3,FALSE))</f>
        <v>C/T</v>
      </c>
      <c r="J25" s="589" t="str">
        <f>IF(E25="","",VLOOKUP(B25,Data!$B$5:$M$503,12,FALSE))</f>
        <v>Indonesia</v>
      </c>
      <c r="K25" s="590">
        <v>5119633</v>
      </c>
      <c r="L25" s="587">
        <f>IF(E25="","",VLOOKUP(B25,Data!$B$5:$E$503,4,FALSE)*E25)</f>
        <v>388</v>
      </c>
      <c r="M25" s="587">
        <f>IF(E25="","",VLOOKUP(B25,Data!$B$5:$F$503,5,FALSE)*E25)</f>
        <v>348</v>
      </c>
      <c r="N25" s="591" t="e">
        <f>IF(B25=Data!B123,Data!G123,(IF(B25=Data!B125,Data!G125,(IF(B25=Data!B127,Data!G127,(IF(B25=Data!#REF!,Data!#REF!,(IF(B25=Data!B132,Data!G132,(IF(B25=Data!#REF!,Data!#REF!,(IF(B25=Data!#REF!,Data!#REF!,(IF(B25=Data!#REF!,Data!#REF!,Data!#REF!)))))))))))))))&amp;IF(B25=Data!B199,Data!G199,(IF(B25=Data!#REF!,Data!#REF!,(IF(B25=Data!#REF!,Data!#REF!,(IF(B25=Data!#REF!,Data!#REF!,(IF(B25=Data!#REF!,Data!#REF!,(IF(B25=Data!#REF!,Data!G939,(IF(B25=Data!#REF!,Data!#REF!,(IF(B25=Data!#REF!,Data!#REF!,Data!#REF!)))))))))))))))&amp;IF(B25=Data!#REF!,Data!#REF!,(IF(B25=Data!#REF!,Data!#REF!,(IF(B25=Data!#REF!,Data!#REF!,(IF(B25=Data!#REF!,Data!#REF!,(IF(B25=Data!#REF!,Data!#REF!,Data!#REF!)))))))))</f>
        <v>#REF!</v>
      </c>
      <c r="O25" s="592"/>
      <c r="P25" s="593"/>
      <c r="Q25" s="594" t="e">
        <f>IF(B25=Data!B123,Data!H123,(IF(B25=Data!B125,Data!H125,(IF(B25=Data!B127,Data!H127,(IF(B25=Data!#REF!,Data!#REF!,(IF(B25=Data!B132,Data!H132,(IF(B25=Data!#REF!,Data!#REF!,(IF(B25=Data!#REF!,Data!#REF!,(IF(B25=Data!#REF!,Data!#REF!,Data!#REF!)))))))))))))))&amp;IF(B25=Data!B199,Data!H199,(IF(B25=Data!#REF!,Data!#REF!,(IF(B25=Data!#REF!,Data!#REF!,(IF(B25=Data!#REF!,Data!#REF!,(IF(B25=Data!#REF!,Data!#REF!,(IF(B25=Data!#REF!,Data!H939,(IF(B25=Data!#REF!,Data!#REF!,(IF(B25=Data!#REF!,Data!#REF!,Data!#REF!)))))))))))))))&amp;IF(B25=Data!#REF!,Data!#REF!,(IF(B25=Data!#REF!,Data!#REF!,(IF(B25=Data!#REF!,Data!#REF!,(IF(B25=Data!#REF!,Data!#REF!,(IF(B25=Data!#REF!,Data!#REF!,Data!#REF!)))))))))</f>
        <v>#REF!</v>
      </c>
      <c r="R25" s="593"/>
      <c r="S25" s="593"/>
      <c r="T25" s="594" t="e">
        <f>IF(B25=Data!B123,Data!I123,(IF(B25=Data!B125,Data!I125,(IF(B25=Data!B127,Data!I127,(IF(B25=Data!#REF!,Data!#REF!,(IF(B25=Data!B132,Data!I132,(IF(B25=Data!#REF!,Data!#REF!,(IF(B25=Data!#REF!,Data!#REF!,(IF(B25=Data!#REF!,Data!#REF!,Data!#REF!)))))))))))))))&amp;IF(B25=Data!B199,Data!I199,(IF(B25=Data!#REF!,Data!#REF!,(IF(B25=Data!#REF!,Data!#REF!,(IF(B25=Data!#REF!,Data!#REF!,(IF(B25=Data!#REF!,Data!#REF!,(IF(B25=Data!#REF!,Data!I939,(IF(B25=Data!#REF!,Data!#REF!,(IF(B25=Data!#REF!,Data!#REF!,Data!#REF!)))))))))))))))&amp;IF(B25=Data!#REF!,Data!#REF!,(IF(B25=Data!#REF!,Data!#REF!,(IF(B25=Data!#REF!,Data!#REF!,(IF(B25=Data!#REF!,Data!#REF!,(IF(B25=Data!#REF!,Data!#REF!,Data!#REF!)))))))))</f>
        <v>#REF!</v>
      </c>
      <c r="U25" s="595"/>
      <c r="V25" s="594" t="e">
        <f>IF(B25=Data!B123,Data!J123,(IF(B25=Data!B125,Data!J125,(IF(B25=Data!B127,Data!J127,(IF(B25=Data!#REF!,Data!#REF!,(IF(B25=Data!B132,Data!J132,(IF(B25=Data!#REF!,Data!#REF!,(IF(B25=Data!#REF!,Data!#REF!,(IF(B25=Data!#REF!,Data!#REF!,Data!#REF!)))))))))))))))&amp;IF(B25=Data!B199,Data!J199,(IF(B25=Data!#REF!,Data!#REF!,(IF(B25=Data!#REF!,Data!#REF!,(IF(B25=Data!#REF!,Data!#REF!,(IF(B25=Data!#REF!,Data!#REF!,(IF(B25=Data!#REF!,Data!J939,(IF(B25=Data!#REF!,Data!#REF!,(IF(B25=Data!#REF!,Data!#REF!,Data!#REF!)))))))))))))))&amp;IF(B25=Data!#REF!,Data!#REF!,(IF(B25=Data!#REF!,Data!#REF!,(IF(B25=Data!#REF!,Data!#REF!,(IF(B25=Data!#REF!,Data!#REF!,(IF(B25=Data!#REF!,Data!#REF!,Data!#REF!)))))))))</f>
        <v>#REF!</v>
      </c>
      <c r="W25" s="596">
        <f>IF(E25="","",VLOOKUP(B25,Data!$B$5:$J$503,9,FALSE)*E25)</f>
        <v>2.258</v>
      </c>
    </row>
    <row r="26" spans="1:23" s="597" customFormat="1" ht="19.25" customHeight="1">
      <c r="A26" s="598">
        <v>8</v>
      </c>
      <c r="B26" s="599" t="s">
        <v>223</v>
      </c>
      <c r="C26" s="583" t="str">
        <f>IF(E26="","",VLOOKUP(B26,Data!$B$5:$N$503,13,FALSE))</f>
        <v>Ymh</v>
      </c>
      <c r="D26" s="584" t="str">
        <f>IF(E26="","",VLOOKUP(B26,Data!$B$5:$L$503,2,FALSE))</f>
        <v>AAE6337</v>
      </c>
      <c r="E26" s="823">
        <v>8</v>
      </c>
      <c r="F26" s="601"/>
      <c r="G26" s="587">
        <f>IF(E26="","",VLOOKUP(B26,Data!$B$5:$L$503,11,FALSE))</f>
        <v>1646.63</v>
      </c>
      <c r="H26" s="588">
        <f t="shared" si="2"/>
        <v>13173.04</v>
      </c>
      <c r="I26" s="589" t="str">
        <f>IF(E26="","",VLOOKUP(B26,Data!$B$5:$D$503,3,FALSE))</f>
        <v>C/T</v>
      </c>
      <c r="J26" s="589" t="str">
        <f>IF(E26="","",VLOOKUP(B26,Data!$B$5:$M$503,12,FALSE))</f>
        <v>Indonesia</v>
      </c>
      <c r="K26" s="590">
        <v>5119633</v>
      </c>
      <c r="L26" s="587">
        <f>IF(E26="","",VLOOKUP(B26,Data!$B$5:$E$503,4,FALSE)*E26)</f>
        <v>1552</v>
      </c>
      <c r="M26" s="587">
        <f>IF(E26="","",VLOOKUP(B26,Data!$B$5:$F$503,5,FALSE)*E26)</f>
        <v>1392</v>
      </c>
      <c r="N26" s="591" t="e">
        <f>IF(B26=Data!B133,Data!G133,(IF(B26=Data!B135,Data!G135,(IF(B26=Data!B137,Data!G137,(IF(B26=Data!#REF!,Data!#REF!,(IF(B26=Data!B142,Data!G142,(IF(B26=Data!#REF!,Data!#REF!,(IF(B26=Data!#REF!,Data!#REF!,(IF(B26=Data!#REF!,Data!#REF!,Data!#REF!)))))))))))))))&amp;IF(B26=Data!B209,Data!G209,(IF(B26=Data!#REF!,Data!#REF!,(IF(B26=Data!#REF!,Data!#REF!,(IF(B26=Data!#REF!,Data!#REF!,(IF(B26=Data!#REF!,Data!#REF!,(IF(B26=Data!#REF!,Data!G949,(IF(B26=Data!#REF!,Data!#REF!,(IF(B26=Data!#REF!,Data!#REF!,Data!#REF!)))))))))))))))&amp;IF(B26=Data!#REF!,Data!#REF!,(IF(B26=Data!#REF!,Data!#REF!,(IF(B26=Data!#REF!,Data!#REF!,(IF(B26=Data!#REF!,Data!#REF!,(IF(B26=Data!#REF!,Data!#REF!,Data!#REF!)))))))))</f>
        <v>#REF!</v>
      </c>
      <c r="O26" s="592"/>
      <c r="P26" s="593"/>
      <c r="Q26" s="594" t="e">
        <f>IF(B26=Data!B133,Data!H133,(IF(B26=Data!B135,Data!H135,(IF(B26=Data!B137,Data!H137,(IF(B26=Data!#REF!,Data!#REF!,(IF(B26=Data!B142,Data!H142,(IF(B26=Data!#REF!,Data!#REF!,(IF(B26=Data!#REF!,Data!#REF!,(IF(B26=Data!#REF!,Data!#REF!,Data!#REF!)))))))))))))))&amp;IF(B26=Data!B209,Data!H209,(IF(B26=Data!#REF!,Data!#REF!,(IF(B26=Data!#REF!,Data!#REF!,(IF(B26=Data!#REF!,Data!#REF!,(IF(B26=Data!#REF!,Data!#REF!,(IF(B26=Data!#REF!,Data!H949,(IF(B26=Data!#REF!,Data!#REF!,(IF(B26=Data!#REF!,Data!#REF!,Data!#REF!)))))))))))))))&amp;IF(B26=Data!#REF!,Data!#REF!,(IF(B26=Data!#REF!,Data!#REF!,(IF(B26=Data!#REF!,Data!#REF!,(IF(B26=Data!#REF!,Data!#REF!,(IF(B26=Data!#REF!,Data!#REF!,Data!#REF!)))))))))</f>
        <v>#REF!</v>
      </c>
      <c r="R26" s="593"/>
      <c r="S26" s="593"/>
      <c r="T26" s="594" t="e">
        <f>IF(B26=Data!B133,Data!I133,(IF(B26=Data!B135,Data!I135,(IF(B26=Data!B137,Data!I137,(IF(B26=Data!#REF!,Data!#REF!,(IF(B26=Data!B142,Data!I142,(IF(B26=Data!#REF!,Data!#REF!,(IF(B26=Data!#REF!,Data!#REF!,(IF(B26=Data!#REF!,Data!#REF!,Data!#REF!)))))))))))))))&amp;IF(B26=Data!B209,Data!I209,(IF(B26=Data!#REF!,Data!#REF!,(IF(B26=Data!#REF!,Data!#REF!,(IF(B26=Data!#REF!,Data!#REF!,(IF(B26=Data!#REF!,Data!#REF!,(IF(B26=Data!#REF!,Data!I949,(IF(B26=Data!#REF!,Data!#REF!,(IF(B26=Data!#REF!,Data!#REF!,Data!#REF!)))))))))))))))&amp;IF(B26=Data!#REF!,Data!#REF!,(IF(B26=Data!#REF!,Data!#REF!,(IF(B26=Data!#REF!,Data!#REF!,(IF(B26=Data!#REF!,Data!#REF!,(IF(B26=Data!#REF!,Data!#REF!,Data!#REF!)))))))))</f>
        <v>#REF!</v>
      </c>
      <c r="U26" s="595"/>
      <c r="V26" s="594" t="e">
        <f>IF(B26=Data!B133,Data!J133,(IF(B26=Data!B135,Data!J135,(IF(B26=Data!B137,Data!J137,(IF(B26=Data!#REF!,Data!#REF!,(IF(B26=Data!B142,Data!J142,(IF(B26=Data!#REF!,Data!#REF!,(IF(B26=Data!#REF!,Data!#REF!,(IF(B26=Data!#REF!,Data!#REF!,Data!#REF!)))))))))))))))&amp;IF(B26=Data!B209,Data!J209,(IF(B26=Data!#REF!,Data!#REF!,(IF(B26=Data!#REF!,Data!#REF!,(IF(B26=Data!#REF!,Data!#REF!,(IF(B26=Data!#REF!,Data!#REF!,(IF(B26=Data!#REF!,Data!J949,(IF(B26=Data!#REF!,Data!#REF!,(IF(B26=Data!#REF!,Data!#REF!,Data!#REF!)))))))))))))))&amp;IF(B26=Data!#REF!,Data!#REF!,(IF(B26=Data!#REF!,Data!#REF!,(IF(B26=Data!#REF!,Data!#REF!,(IF(B26=Data!#REF!,Data!#REF!,(IF(B26=Data!#REF!,Data!#REF!,Data!#REF!)))))))))</f>
        <v>#REF!</v>
      </c>
      <c r="W26" s="596">
        <f>IF(E26="","",VLOOKUP(B26,Data!$B$5:$J$503,9,FALSE)*E26)</f>
        <v>9.032</v>
      </c>
    </row>
    <row r="27" spans="1:23" s="597" customFormat="1" ht="19.25" customHeight="1">
      <c r="A27" s="598">
        <v>9</v>
      </c>
      <c r="B27" s="599" t="s">
        <v>715</v>
      </c>
      <c r="C27" s="583" t="str">
        <f>IF(E27="","",VLOOKUP(B27,Data!$B$5:$N$503,13,FALSE))</f>
        <v>Ymh</v>
      </c>
      <c r="D27" s="584" t="str">
        <f>IF(E27="","",VLOOKUP(B27,Data!$B$5:$L$503,2,FALSE))</f>
        <v>VAC9480</v>
      </c>
      <c r="E27" s="823">
        <v>4</v>
      </c>
      <c r="F27" s="601"/>
      <c r="G27" s="587">
        <f>IF(E27="","",VLOOKUP(B27,Data!$B$5:$L$503,11,FALSE))</f>
        <v>2008.01</v>
      </c>
      <c r="H27" s="588">
        <f t="shared" si="2"/>
        <v>8032.04</v>
      </c>
      <c r="I27" s="589" t="str">
        <f>IF(E27="","",VLOOKUP(B27,Data!$B$5:$D$503,3,FALSE))</f>
        <v>C/T</v>
      </c>
      <c r="J27" s="589" t="str">
        <f>IF(E27="","",VLOOKUP(B27,Data!$B$5:$M$503,12,FALSE))</f>
        <v>Indonesia</v>
      </c>
      <c r="K27" s="590">
        <v>5119633</v>
      </c>
      <c r="L27" s="587">
        <f>IF(E27="","",VLOOKUP(B27,Data!$B$5:$E$503,4,FALSE)*E27)</f>
        <v>796</v>
      </c>
      <c r="M27" s="587">
        <f>IF(E27="","",VLOOKUP(B27,Data!$B$5:$F$503,5,FALSE)*E27)</f>
        <v>716</v>
      </c>
      <c r="N27" s="591" t="e">
        <f>IF(B27=Data!B126,Data!G126,(IF(B27=Data!B128,Data!G128,(IF(B27=Data!B130,Data!G130,(IF(B27=Data!#REF!,Data!#REF!,(IF(B27=Data!B135,Data!G135,(IF(B27=Data!#REF!,Data!#REF!,(IF(B27=Data!#REF!,Data!#REF!,(IF(B27=Data!#REF!,Data!#REF!,Data!#REF!)))))))))))))))&amp;IF(B27=Data!B202,Data!G202,(IF(B27=Data!#REF!,Data!#REF!,(IF(B27=Data!#REF!,Data!#REF!,(IF(B27=Data!#REF!,Data!#REF!,(IF(B27=Data!#REF!,Data!#REF!,(IF(B27=Data!#REF!,Data!G942,(IF(B27=Data!#REF!,Data!#REF!,(IF(B27=Data!#REF!,Data!#REF!,Data!#REF!)))))))))))))))&amp;IF(B27=Data!#REF!,Data!#REF!,(IF(B27=Data!#REF!,Data!#REF!,(IF(B27=Data!#REF!,Data!#REF!,(IF(B27=Data!#REF!,Data!#REF!,(IF(B27=Data!#REF!,Data!#REF!,Data!#REF!)))))))))</f>
        <v>#REF!</v>
      </c>
      <c r="O27" s="592"/>
      <c r="P27" s="593"/>
      <c r="Q27" s="594" t="e">
        <f>IF(B27=Data!B126,Data!H126,(IF(B27=Data!B128,Data!H128,(IF(B27=Data!B130,Data!H130,(IF(B27=Data!#REF!,Data!#REF!,(IF(B27=Data!B135,Data!H135,(IF(B27=Data!#REF!,Data!#REF!,(IF(B27=Data!#REF!,Data!#REF!,(IF(B27=Data!#REF!,Data!#REF!,Data!#REF!)))))))))))))))&amp;IF(B27=Data!B202,Data!H202,(IF(B27=Data!#REF!,Data!#REF!,(IF(B27=Data!#REF!,Data!#REF!,(IF(B27=Data!#REF!,Data!#REF!,(IF(B27=Data!#REF!,Data!#REF!,(IF(B27=Data!#REF!,Data!H942,(IF(B27=Data!#REF!,Data!#REF!,(IF(B27=Data!#REF!,Data!#REF!,Data!#REF!)))))))))))))))&amp;IF(B27=Data!#REF!,Data!#REF!,(IF(B27=Data!#REF!,Data!#REF!,(IF(B27=Data!#REF!,Data!#REF!,(IF(B27=Data!#REF!,Data!#REF!,(IF(B27=Data!#REF!,Data!#REF!,Data!#REF!)))))))))</f>
        <v>#REF!</v>
      </c>
      <c r="R27" s="593"/>
      <c r="S27" s="593"/>
      <c r="T27" s="594" t="e">
        <f>IF(B27=Data!B126,Data!I126,(IF(B27=Data!B128,Data!I128,(IF(B27=Data!B130,Data!I130,(IF(B27=Data!#REF!,Data!#REF!,(IF(B27=Data!B135,Data!I135,(IF(B27=Data!#REF!,Data!#REF!,(IF(B27=Data!#REF!,Data!#REF!,(IF(B27=Data!#REF!,Data!#REF!,Data!#REF!)))))))))))))))&amp;IF(B27=Data!B202,Data!I202,(IF(B27=Data!#REF!,Data!#REF!,(IF(B27=Data!#REF!,Data!#REF!,(IF(B27=Data!#REF!,Data!#REF!,(IF(B27=Data!#REF!,Data!#REF!,(IF(B27=Data!#REF!,Data!I942,(IF(B27=Data!#REF!,Data!#REF!,(IF(B27=Data!#REF!,Data!#REF!,Data!#REF!)))))))))))))))&amp;IF(B27=Data!#REF!,Data!#REF!,(IF(B27=Data!#REF!,Data!#REF!,(IF(B27=Data!#REF!,Data!#REF!,(IF(B27=Data!#REF!,Data!#REF!,(IF(B27=Data!#REF!,Data!#REF!,Data!#REF!)))))))))</f>
        <v>#REF!</v>
      </c>
      <c r="U27" s="595"/>
      <c r="V27" s="594" t="e">
        <f>IF(B27=Data!B126,Data!J126,(IF(B27=Data!B128,Data!J128,(IF(B27=Data!B130,Data!J130,(IF(B27=Data!#REF!,Data!#REF!,(IF(B27=Data!B135,Data!J135,(IF(B27=Data!#REF!,Data!#REF!,(IF(B27=Data!#REF!,Data!#REF!,(IF(B27=Data!#REF!,Data!#REF!,Data!#REF!)))))))))))))))&amp;IF(B27=Data!B202,Data!J202,(IF(B27=Data!#REF!,Data!#REF!,(IF(B27=Data!#REF!,Data!#REF!,(IF(B27=Data!#REF!,Data!#REF!,(IF(B27=Data!#REF!,Data!#REF!,(IF(B27=Data!#REF!,Data!J942,(IF(B27=Data!#REF!,Data!#REF!,(IF(B27=Data!#REF!,Data!#REF!,Data!#REF!)))))))))))))))&amp;IF(B27=Data!#REF!,Data!#REF!,(IF(B27=Data!#REF!,Data!#REF!,(IF(B27=Data!#REF!,Data!#REF!,(IF(B27=Data!#REF!,Data!#REF!,(IF(B27=Data!#REF!,Data!#REF!,Data!#REF!)))))))))</f>
        <v>#REF!</v>
      </c>
      <c r="W27" s="596">
        <f>IF(E27="","",VLOOKUP(B27,Data!$B$5:$J$503,9,FALSE)*E27)</f>
        <v>4.516</v>
      </c>
    </row>
    <row r="28" spans="1:23" s="597" customFormat="1" ht="19.25" customHeight="1">
      <c r="A28" s="598">
        <v>10</v>
      </c>
      <c r="B28" s="599" t="s">
        <v>487</v>
      </c>
      <c r="C28" s="583" t="str">
        <f>IF(E28="","",VLOOKUP(B28,Data!$B$5:$N$503,13,FALSE))</f>
        <v>Ymh</v>
      </c>
      <c r="D28" s="584" t="str">
        <f>IF(E28="","",VLOOKUP(B28,Data!$B$5:$L$503,2,FALSE))</f>
        <v>ZH66310</v>
      </c>
      <c r="E28" s="823">
        <v>4</v>
      </c>
      <c r="F28" s="601"/>
      <c r="G28" s="587">
        <f>IF(E28="","",VLOOKUP(B28,Data!$B$5:$L$503,11,FALSE))</f>
        <v>1933.89</v>
      </c>
      <c r="H28" s="588">
        <f t="shared" si="2"/>
        <v>7735.56</v>
      </c>
      <c r="I28" s="589" t="str">
        <f>IF(E28="","",VLOOKUP(B28,Data!$B$5:$D$503,3,FALSE))</f>
        <v>C/T</v>
      </c>
      <c r="J28" s="589" t="str">
        <f>IF(E28="","",VLOOKUP(B28,Data!$B$5:$M$503,12,FALSE))</f>
        <v>Indonesia</v>
      </c>
      <c r="K28" s="590">
        <v>5119633</v>
      </c>
      <c r="L28" s="587">
        <f>IF(E28="","",VLOOKUP(B28,Data!$B$5:$E$503,4,FALSE)*E28)</f>
        <v>860</v>
      </c>
      <c r="M28" s="587">
        <f>IF(E28="","",VLOOKUP(B28,Data!$B$5:$F$503,5,FALSE)*E28)</f>
        <v>776</v>
      </c>
      <c r="N28" s="591" t="e">
        <f>IF(B28=Data!B125,Data!G125,(IF(B28=Data!B127,Data!G127,(IF(B28=Data!B129,Data!G129,(IF(B28=Data!#REF!,Data!#REF!,(IF(B28=Data!B134,Data!G134,(IF(B28=Data!#REF!,Data!#REF!,(IF(B28=Data!#REF!,Data!#REF!,(IF(B28=Data!#REF!,Data!#REF!,Data!#REF!)))))))))))))))&amp;IF(B28=Data!B201,Data!G201,(IF(B28=Data!#REF!,Data!#REF!,(IF(B28=Data!#REF!,Data!#REF!,(IF(B28=Data!#REF!,Data!#REF!,(IF(B28=Data!#REF!,Data!#REF!,(IF(B28=Data!#REF!,Data!G941,(IF(B28=Data!#REF!,Data!#REF!,(IF(B28=Data!#REF!,Data!#REF!,Data!#REF!)))))))))))))))&amp;IF(B28=Data!#REF!,Data!#REF!,(IF(B28=Data!#REF!,Data!#REF!,(IF(B28=Data!#REF!,Data!#REF!,(IF(B28=Data!#REF!,Data!#REF!,(IF(B28=Data!#REF!,Data!#REF!,Data!#REF!)))))))))</f>
        <v>#REF!</v>
      </c>
      <c r="O28" s="592"/>
      <c r="P28" s="593"/>
      <c r="Q28" s="594" t="e">
        <f>IF(B28=Data!B125,Data!H125,(IF(B28=Data!B127,Data!H127,(IF(B28=Data!B129,Data!H129,(IF(B28=Data!#REF!,Data!#REF!,(IF(B28=Data!B134,Data!H134,(IF(B28=Data!#REF!,Data!#REF!,(IF(B28=Data!#REF!,Data!#REF!,(IF(B28=Data!#REF!,Data!#REF!,Data!#REF!)))))))))))))))&amp;IF(B28=Data!B201,Data!H201,(IF(B28=Data!#REF!,Data!#REF!,(IF(B28=Data!#REF!,Data!#REF!,(IF(B28=Data!#REF!,Data!#REF!,(IF(B28=Data!#REF!,Data!#REF!,(IF(B28=Data!#REF!,Data!H941,(IF(B28=Data!#REF!,Data!#REF!,(IF(B28=Data!#REF!,Data!#REF!,Data!#REF!)))))))))))))))&amp;IF(B28=Data!#REF!,Data!#REF!,(IF(B28=Data!#REF!,Data!#REF!,(IF(B28=Data!#REF!,Data!#REF!,(IF(B28=Data!#REF!,Data!#REF!,(IF(B28=Data!#REF!,Data!#REF!,Data!#REF!)))))))))</f>
        <v>#REF!</v>
      </c>
      <c r="R28" s="593"/>
      <c r="S28" s="593"/>
      <c r="T28" s="594" t="e">
        <f>IF(B28=Data!B125,Data!I125,(IF(B28=Data!B127,Data!I127,(IF(B28=Data!B129,Data!I129,(IF(B28=Data!#REF!,Data!#REF!,(IF(B28=Data!B134,Data!I134,(IF(B28=Data!#REF!,Data!#REF!,(IF(B28=Data!#REF!,Data!#REF!,(IF(B28=Data!#REF!,Data!#REF!,Data!#REF!)))))))))))))))&amp;IF(B28=Data!B201,Data!I201,(IF(B28=Data!#REF!,Data!#REF!,(IF(B28=Data!#REF!,Data!#REF!,(IF(B28=Data!#REF!,Data!#REF!,(IF(B28=Data!#REF!,Data!#REF!,(IF(B28=Data!#REF!,Data!I941,(IF(B28=Data!#REF!,Data!#REF!,(IF(B28=Data!#REF!,Data!#REF!,Data!#REF!)))))))))))))))&amp;IF(B28=Data!#REF!,Data!#REF!,(IF(B28=Data!#REF!,Data!#REF!,(IF(B28=Data!#REF!,Data!#REF!,(IF(B28=Data!#REF!,Data!#REF!,(IF(B28=Data!#REF!,Data!#REF!,Data!#REF!)))))))))</f>
        <v>#REF!</v>
      </c>
      <c r="U28" s="595"/>
      <c r="V28" s="594" t="e">
        <f>IF(B28=Data!B125,Data!J125,(IF(B28=Data!B127,Data!J127,(IF(B28=Data!B129,Data!J129,(IF(B28=Data!#REF!,Data!#REF!,(IF(B28=Data!B134,Data!J134,(IF(B28=Data!#REF!,Data!#REF!,(IF(B28=Data!#REF!,Data!#REF!,(IF(B28=Data!#REF!,Data!#REF!,Data!#REF!)))))))))))))))&amp;IF(B28=Data!B201,Data!J201,(IF(B28=Data!#REF!,Data!#REF!,(IF(B28=Data!#REF!,Data!#REF!,(IF(B28=Data!#REF!,Data!#REF!,(IF(B28=Data!#REF!,Data!#REF!,(IF(B28=Data!#REF!,Data!J941,(IF(B28=Data!#REF!,Data!#REF!,(IF(B28=Data!#REF!,Data!#REF!,Data!#REF!)))))))))))))))&amp;IF(B28=Data!#REF!,Data!#REF!,(IF(B28=Data!#REF!,Data!#REF!,(IF(B28=Data!#REF!,Data!#REF!,(IF(B28=Data!#REF!,Data!#REF!,(IF(B28=Data!#REF!,Data!#REF!,Data!#REF!)))))))))</f>
        <v>#REF!</v>
      </c>
      <c r="W28" s="596">
        <f>IF(E28="","",VLOOKUP(B28,Data!$B$5:$J$503,9,FALSE)*E28)</f>
        <v>4.74</v>
      </c>
    </row>
    <row r="29" spans="1:23" s="597" customFormat="1" ht="19.25" customHeight="1">
      <c r="A29" s="598">
        <v>11</v>
      </c>
      <c r="B29" s="599" t="s">
        <v>724</v>
      </c>
      <c r="C29" s="583" t="str">
        <f>IF(E29="","",VLOOKUP(B29,Data!$B$5:$N$503,13,FALSE))</f>
        <v>Ymh</v>
      </c>
      <c r="D29" s="584" t="str">
        <f>IF(E29="","",VLOOKUP(B29,Data!$B$5:$L$503,2,FALSE))</f>
        <v>VAD6650</v>
      </c>
      <c r="E29" s="823">
        <v>7</v>
      </c>
      <c r="F29" s="601"/>
      <c r="G29" s="587">
        <f>IF(E29="","",VLOOKUP(B29,Data!$B$5:$L$503,11,FALSE))</f>
        <v>2449.66</v>
      </c>
      <c r="H29" s="588">
        <f t="shared" si="2"/>
        <v>17147.62</v>
      </c>
      <c r="I29" s="589" t="str">
        <f>IF(E29="","",VLOOKUP(B29,Data!$B$5:$D$503,3,FALSE))</f>
        <v>C/T</v>
      </c>
      <c r="J29" s="589" t="str">
        <f>IF(E29="","",VLOOKUP(B29,Data!$B$5:$M$503,12,FALSE))</f>
        <v>Indonesia</v>
      </c>
      <c r="K29" s="590">
        <v>5119633</v>
      </c>
      <c r="L29" s="587">
        <f>IF(E29="","",VLOOKUP(B29,Data!$B$5:$E$503,4,FALSE)*E29)</f>
        <v>1540</v>
      </c>
      <c r="M29" s="587">
        <f>IF(E29="","",VLOOKUP(B29,Data!$B$5:$F$503,5,FALSE)*E29)</f>
        <v>1393</v>
      </c>
      <c r="N29" s="591" t="e">
        <f>IF(B29=Data!B135,Data!G135,(IF(B29=Data!B137,Data!G137,(IF(B29=Data!B139,Data!G139,(IF(B29=Data!#REF!,Data!#REF!,(IF(B29=Data!B144,Data!G144,(IF(B29=Data!#REF!,Data!#REF!,(IF(B29=Data!#REF!,Data!#REF!,(IF(B29=Data!#REF!,Data!#REF!,Data!#REF!)))))))))))))))&amp;IF(B29=Data!B211,Data!G211,(IF(B29=Data!#REF!,Data!#REF!,(IF(B29=Data!#REF!,Data!#REF!,(IF(B29=Data!#REF!,Data!#REF!,(IF(B29=Data!#REF!,Data!#REF!,(IF(B29=Data!#REF!,Data!G951,(IF(B29=Data!#REF!,Data!#REF!,(IF(B29=Data!#REF!,Data!#REF!,Data!#REF!)))))))))))))))&amp;IF(B29=Data!#REF!,Data!#REF!,(IF(B29=Data!#REF!,Data!#REF!,(IF(B29=Data!#REF!,Data!#REF!,(IF(B29=Data!#REF!,Data!#REF!,(IF(B29=Data!#REF!,Data!#REF!,Data!#REF!)))))))))</f>
        <v>#REF!</v>
      </c>
      <c r="O29" s="592"/>
      <c r="P29" s="593"/>
      <c r="Q29" s="594" t="e">
        <f>IF(B29=Data!B135,Data!H135,(IF(B29=Data!B137,Data!H137,(IF(B29=Data!B139,Data!H139,(IF(B29=Data!#REF!,Data!#REF!,(IF(B29=Data!B144,Data!H144,(IF(B29=Data!#REF!,Data!#REF!,(IF(B29=Data!#REF!,Data!#REF!,(IF(B29=Data!#REF!,Data!#REF!,Data!#REF!)))))))))))))))&amp;IF(B29=Data!B211,Data!H211,(IF(B29=Data!#REF!,Data!#REF!,(IF(B29=Data!#REF!,Data!#REF!,(IF(B29=Data!#REF!,Data!#REF!,(IF(B29=Data!#REF!,Data!#REF!,(IF(B29=Data!#REF!,Data!H951,(IF(B29=Data!#REF!,Data!#REF!,(IF(B29=Data!#REF!,Data!#REF!,Data!#REF!)))))))))))))))&amp;IF(B29=Data!#REF!,Data!#REF!,(IF(B29=Data!#REF!,Data!#REF!,(IF(B29=Data!#REF!,Data!#REF!,(IF(B29=Data!#REF!,Data!#REF!,(IF(B29=Data!#REF!,Data!#REF!,Data!#REF!)))))))))</f>
        <v>#REF!</v>
      </c>
      <c r="R29" s="593"/>
      <c r="S29" s="593"/>
      <c r="T29" s="594" t="e">
        <f>IF(B29=Data!B135,Data!I135,(IF(B29=Data!B137,Data!I137,(IF(B29=Data!B139,Data!I139,(IF(B29=Data!#REF!,Data!#REF!,(IF(B29=Data!B144,Data!I144,(IF(B29=Data!#REF!,Data!#REF!,(IF(B29=Data!#REF!,Data!#REF!,(IF(B29=Data!#REF!,Data!#REF!,Data!#REF!)))))))))))))))&amp;IF(B29=Data!B211,Data!I211,(IF(B29=Data!#REF!,Data!#REF!,(IF(B29=Data!#REF!,Data!#REF!,(IF(B29=Data!#REF!,Data!#REF!,(IF(B29=Data!#REF!,Data!#REF!,(IF(B29=Data!#REF!,Data!I951,(IF(B29=Data!#REF!,Data!#REF!,(IF(B29=Data!#REF!,Data!#REF!,Data!#REF!)))))))))))))))&amp;IF(B29=Data!#REF!,Data!#REF!,(IF(B29=Data!#REF!,Data!#REF!,(IF(B29=Data!#REF!,Data!#REF!,(IF(B29=Data!#REF!,Data!#REF!,(IF(B29=Data!#REF!,Data!#REF!,Data!#REF!)))))))))</f>
        <v>#REF!</v>
      </c>
      <c r="U29" s="595"/>
      <c r="V29" s="594" t="e">
        <f>IF(B29=Data!B135,Data!J135,(IF(B29=Data!B137,Data!J137,(IF(B29=Data!B139,Data!J139,(IF(B29=Data!#REF!,Data!#REF!,(IF(B29=Data!B144,Data!J144,(IF(B29=Data!#REF!,Data!#REF!,(IF(B29=Data!#REF!,Data!#REF!,(IF(B29=Data!#REF!,Data!#REF!,Data!#REF!)))))))))))))))&amp;IF(B29=Data!B211,Data!J211,(IF(B29=Data!#REF!,Data!#REF!,(IF(B29=Data!#REF!,Data!#REF!,(IF(B29=Data!#REF!,Data!#REF!,(IF(B29=Data!#REF!,Data!#REF!,(IF(B29=Data!#REF!,Data!J951,(IF(B29=Data!#REF!,Data!#REF!,(IF(B29=Data!#REF!,Data!#REF!,Data!#REF!)))))))))))))))&amp;IF(B29=Data!#REF!,Data!#REF!,(IF(B29=Data!#REF!,Data!#REF!,(IF(B29=Data!#REF!,Data!#REF!,(IF(B29=Data!#REF!,Data!#REF!,(IF(B29=Data!#REF!,Data!#REF!,Data!#REF!)))))))))</f>
        <v>#REF!</v>
      </c>
      <c r="W29" s="596">
        <f>IF(E29="","",VLOOKUP(B29,Data!$B$5:$J$503,9,FALSE)*E29)</f>
        <v>8.2949999999999999</v>
      </c>
    </row>
    <row r="30" spans="1:23" s="597" customFormat="1" ht="19.25" customHeight="1">
      <c r="A30" s="598">
        <v>12</v>
      </c>
      <c r="B30" s="599" t="s">
        <v>504</v>
      </c>
      <c r="C30" s="583" t="str">
        <f>IF(E30="","",VLOOKUP(B30,Data!$B$5:$N$503,13,FALSE))</f>
        <v>Ymh</v>
      </c>
      <c r="D30" s="584" t="str">
        <f>IF(E30="","",VLOOKUP(B30,Data!$B$5:$L$503,2,FALSE))</f>
        <v>ZH66250</v>
      </c>
      <c r="E30" s="823">
        <v>17</v>
      </c>
      <c r="F30" s="600"/>
      <c r="G30" s="587">
        <f>IF(E30="","",VLOOKUP(B30,Data!$B$5:$L$503,11,FALSE))</f>
        <v>2244.61</v>
      </c>
      <c r="H30" s="588">
        <f t="shared" si="2"/>
        <v>38158.370000000003</v>
      </c>
      <c r="I30" s="589" t="str">
        <f>IF(E30="","",VLOOKUP(B30,Data!$B$5:$D$503,3,FALSE))</f>
        <v>C/T</v>
      </c>
      <c r="J30" s="589" t="str">
        <f>IF(E30="","",VLOOKUP(B30,Data!$B$5:$M$503,12,FALSE))</f>
        <v>Indonesia</v>
      </c>
      <c r="K30" s="590">
        <v>5119633</v>
      </c>
      <c r="L30" s="587">
        <f>IF(E30="","",VLOOKUP(B30,Data!$B$5:$E$503,4,FALSE)*E30)</f>
        <v>4454</v>
      </c>
      <c r="M30" s="587">
        <f>IF(E30="","",VLOOKUP(B30,Data!$B$5:$F$503,5,FALSE)*E30)</f>
        <v>4029</v>
      </c>
      <c r="N30" s="591" t="e">
        <f>IF(B30=Data!B140,Data!G140,(IF(B30=Data!B142,Data!G142,(IF(B30=Data!B144,Data!G144,(IF(B30=Data!#REF!,Data!#REF!,(IF(B30=Data!B149,Data!G149,(IF(B30=Data!#REF!,Data!#REF!,(IF(B30=Data!#REF!,Data!#REF!,(IF(B30=Data!#REF!,Data!#REF!,Data!#REF!)))))))))))))))&amp;IF(B30=Data!B216,Data!G216,(IF(B30=Data!#REF!,Data!#REF!,(IF(B30=Data!#REF!,Data!#REF!,(IF(B30=Data!#REF!,Data!#REF!,(IF(B30=Data!#REF!,Data!#REF!,(IF(B30=Data!#REF!,Data!G956,(IF(B30=Data!#REF!,Data!#REF!,(IF(B30=Data!#REF!,Data!#REF!,Data!#REF!)))))))))))))))&amp;IF(B30=Data!#REF!,Data!#REF!,(IF(B30=Data!#REF!,Data!#REF!,(IF(B30=Data!#REF!,Data!#REF!,(IF(B30=Data!#REF!,Data!#REF!,(IF(B30=Data!#REF!,Data!#REF!,Data!#REF!)))))))))</f>
        <v>#REF!</v>
      </c>
      <c r="O30" s="592"/>
      <c r="P30" s="593"/>
      <c r="Q30" s="594" t="e">
        <f>IF(B30=Data!B140,Data!H140,(IF(B30=Data!B142,Data!H142,(IF(B30=Data!B144,Data!H144,(IF(B30=Data!#REF!,Data!#REF!,(IF(B30=Data!B149,Data!H149,(IF(B30=Data!#REF!,Data!#REF!,(IF(B30=Data!#REF!,Data!#REF!,(IF(B30=Data!#REF!,Data!#REF!,Data!#REF!)))))))))))))))&amp;IF(B30=Data!B216,Data!H216,(IF(B30=Data!#REF!,Data!#REF!,(IF(B30=Data!#REF!,Data!#REF!,(IF(B30=Data!#REF!,Data!#REF!,(IF(B30=Data!#REF!,Data!#REF!,(IF(B30=Data!#REF!,Data!H956,(IF(B30=Data!#REF!,Data!#REF!,(IF(B30=Data!#REF!,Data!#REF!,Data!#REF!)))))))))))))))&amp;IF(B30=Data!#REF!,Data!#REF!,(IF(B30=Data!#REF!,Data!#REF!,(IF(B30=Data!#REF!,Data!#REF!,(IF(B30=Data!#REF!,Data!#REF!,(IF(B30=Data!#REF!,Data!#REF!,Data!#REF!)))))))))</f>
        <v>#REF!</v>
      </c>
      <c r="R30" s="593"/>
      <c r="S30" s="593"/>
      <c r="T30" s="594" t="e">
        <f>IF(B30=Data!B140,Data!I140,(IF(B30=Data!B142,Data!I142,(IF(B30=Data!B144,Data!I144,(IF(B30=Data!#REF!,Data!#REF!,(IF(B30=Data!B149,Data!I149,(IF(B30=Data!#REF!,Data!#REF!,(IF(B30=Data!#REF!,Data!#REF!,(IF(B30=Data!#REF!,Data!#REF!,Data!#REF!)))))))))))))))&amp;IF(B30=Data!B216,Data!I216,(IF(B30=Data!#REF!,Data!#REF!,(IF(B30=Data!#REF!,Data!#REF!,(IF(B30=Data!#REF!,Data!#REF!,(IF(B30=Data!#REF!,Data!#REF!,(IF(B30=Data!#REF!,Data!I956,(IF(B30=Data!#REF!,Data!#REF!,(IF(B30=Data!#REF!,Data!#REF!,Data!#REF!)))))))))))))))&amp;IF(B30=Data!#REF!,Data!#REF!,(IF(B30=Data!#REF!,Data!#REF!,(IF(B30=Data!#REF!,Data!#REF!,(IF(B30=Data!#REF!,Data!#REF!,(IF(B30=Data!#REF!,Data!#REF!,Data!#REF!)))))))))</f>
        <v>#REF!</v>
      </c>
      <c r="U30" s="595"/>
      <c r="V30" s="594" t="e">
        <f>IF(B30=Data!B140,Data!J140,(IF(B30=Data!B142,Data!J142,(IF(B30=Data!B144,Data!J144,(IF(B30=Data!#REF!,Data!#REF!,(IF(B30=Data!B149,Data!J149,(IF(B30=Data!#REF!,Data!#REF!,(IF(B30=Data!#REF!,Data!#REF!,(IF(B30=Data!#REF!,Data!#REF!,Data!#REF!)))))))))))))))&amp;IF(B30=Data!B216,Data!J216,(IF(B30=Data!#REF!,Data!#REF!,(IF(B30=Data!#REF!,Data!#REF!,(IF(B30=Data!#REF!,Data!#REF!,(IF(B30=Data!#REF!,Data!#REF!,(IF(B30=Data!#REF!,Data!J956,(IF(B30=Data!#REF!,Data!#REF!,(IF(B30=Data!#REF!,Data!#REF!,Data!#REF!)))))))))))))))&amp;IF(B30=Data!#REF!,Data!#REF!,(IF(B30=Data!#REF!,Data!#REF!,(IF(B30=Data!#REF!,Data!#REF!,(IF(B30=Data!#REF!,Data!#REF!,(IF(B30=Data!#REF!,Data!#REF!,Data!#REF!)))))))))</f>
        <v>#REF!</v>
      </c>
      <c r="W30" s="596">
        <f>IF(E30="","",VLOOKUP(B30,Data!$B$5:$J$503,9,FALSE)*E30)</f>
        <v>25.295999999999999</v>
      </c>
    </row>
    <row r="31" spans="1:23" s="597" customFormat="1" ht="19.25" customHeight="1">
      <c r="A31" s="598">
        <v>13</v>
      </c>
      <c r="B31" s="599" t="s">
        <v>717</v>
      </c>
      <c r="C31" s="583" t="str">
        <f>IF(E31="","",VLOOKUP(B31,Data!$B$5:$N$503,13,FALSE))</f>
        <v>Ymh</v>
      </c>
      <c r="D31" s="584" t="str">
        <f>IF(E31="","",VLOOKUP(B31,Data!$B$5:$L$503,2,FALSE))</f>
        <v>VAC9500</v>
      </c>
      <c r="E31" s="823">
        <v>7</v>
      </c>
      <c r="F31" s="601"/>
      <c r="G31" s="587">
        <f>IF(E31="","",VLOOKUP(B31,Data!$B$5:$L$503,11,FALSE))</f>
        <v>2627.86</v>
      </c>
      <c r="H31" s="588">
        <f t="shared" si="2"/>
        <v>18395.02</v>
      </c>
      <c r="I31" s="589" t="str">
        <f>IF(E31="","",VLOOKUP(B31,Data!$B$5:$D$503,3,FALSE))</f>
        <v>C/T</v>
      </c>
      <c r="J31" s="589" t="str">
        <f>IF(E31="","",VLOOKUP(B31,Data!$B$5:$M$503,12,FALSE))</f>
        <v>Indonesia</v>
      </c>
      <c r="K31" s="590">
        <v>5119633</v>
      </c>
      <c r="L31" s="587">
        <f>IF(E31="","",VLOOKUP(B31,Data!$B$5:$E$503,4,FALSE)*E31)</f>
        <v>1869</v>
      </c>
      <c r="M31" s="587">
        <f>IF(E31="","",VLOOKUP(B31,Data!$B$5:$F$503,5,FALSE)*E31)</f>
        <v>1729</v>
      </c>
      <c r="N31" s="591" t="e">
        <f>IF(B31=Data!B140,Data!G140,(IF(B31=Data!B142,Data!G142,(IF(B31=Data!B144,Data!G144,(IF(B31=Data!#REF!,Data!#REF!,(IF(B31=Data!B149,Data!G149,(IF(B31=Data!#REF!,Data!#REF!,(IF(B31=Data!#REF!,Data!#REF!,(IF(B31=Data!#REF!,Data!#REF!,Data!#REF!)))))))))))))))&amp;IF(B31=Data!B216,Data!G216,(IF(B31=Data!#REF!,Data!#REF!,(IF(B31=Data!#REF!,Data!#REF!,(IF(B31=Data!#REF!,Data!#REF!,(IF(B31=Data!#REF!,Data!#REF!,(IF(B31=Data!#REF!,Data!G956,(IF(B31=Data!#REF!,Data!#REF!,(IF(B31=Data!#REF!,Data!#REF!,Data!#REF!)))))))))))))))&amp;IF(B31=Data!#REF!,Data!#REF!,(IF(B31=Data!#REF!,Data!#REF!,(IF(B31=Data!#REF!,Data!#REF!,(IF(B31=Data!#REF!,Data!#REF!,(IF(B31=Data!#REF!,Data!#REF!,Data!#REF!)))))))))</f>
        <v>#REF!</v>
      </c>
      <c r="O31" s="592"/>
      <c r="P31" s="593"/>
      <c r="Q31" s="594" t="e">
        <f>IF(B31=Data!B140,Data!H140,(IF(B31=Data!B142,Data!H142,(IF(B31=Data!B144,Data!H144,(IF(B31=Data!#REF!,Data!#REF!,(IF(B31=Data!B149,Data!H149,(IF(B31=Data!#REF!,Data!#REF!,(IF(B31=Data!#REF!,Data!#REF!,(IF(B31=Data!#REF!,Data!#REF!,Data!#REF!)))))))))))))))&amp;IF(B31=Data!B216,Data!H216,(IF(B31=Data!#REF!,Data!#REF!,(IF(B31=Data!#REF!,Data!#REF!,(IF(B31=Data!#REF!,Data!#REF!,(IF(B31=Data!#REF!,Data!#REF!,(IF(B31=Data!#REF!,Data!H956,(IF(B31=Data!#REF!,Data!#REF!,(IF(B31=Data!#REF!,Data!#REF!,Data!#REF!)))))))))))))))&amp;IF(B31=Data!#REF!,Data!#REF!,(IF(B31=Data!#REF!,Data!#REF!,(IF(B31=Data!#REF!,Data!#REF!,(IF(B31=Data!#REF!,Data!#REF!,(IF(B31=Data!#REF!,Data!#REF!,Data!#REF!)))))))))</f>
        <v>#REF!</v>
      </c>
      <c r="R31" s="593"/>
      <c r="S31" s="593"/>
      <c r="T31" s="594" t="e">
        <f>IF(B31=Data!B140,Data!I140,(IF(B31=Data!B142,Data!I142,(IF(B31=Data!B144,Data!I144,(IF(B31=Data!#REF!,Data!#REF!,(IF(B31=Data!B149,Data!I149,(IF(B31=Data!#REF!,Data!#REF!,(IF(B31=Data!#REF!,Data!#REF!,(IF(B31=Data!#REF!,Data!#REF!,Data!#REF!)))))))))))))))&amp;IF(B31=Data!B216,Data!I216,(IF(B31=Data!#REF!,Data!#REF!,(IF(B31=Data!#REF!,Data!#REF!,(IF(B31=Data!#REF!,Data!#REF!,(IF(B31=Data!#REF!,Data!#REF!,(IF(B31=Data!#REF!,Data!I956,(IF(B31=Data!#REF!,Data!#REF!,(IF(B31=Data!#REF!,Data!#REF!,Data!#REF!)))))))))))))))&amp;IF(B31=Data!#REF!,Data!#REF!,(IF(B31=Data!#REF!,Data!#REF!,(IF(B31=Data!#REF!,Data!#REF!,(IF(B31=Data!#REF!,Data!#REF!,(IF(B31=Data!#REF!,Data!#REF!,Data!#REF!)))))))))</f>
        <v>#REF!</v>
      </c>
      <c r="U31" s="595"/>
      <c r="V31" s="594" t="e">
        <f>IF(B31=Data!B140,Data!J140,(IF(B31=Data!B142,Data!J142,(IF(B31=Data!B144,Data!J144,(IF(B31=Data!#REF!,Data!#REF!,(IF(B31=Data!B149,Data!J149,(IF(B31=Data!#REF!,Data!#REF!,(IF(B31=Data!#REF!,Data!#REF!,(IF(B31=Data!#REF!,Data!#REF!,Data!#REF!)))))))))))))))&amp;IF(B31=Data!B216,Data!J216,(IF(B31=Data!#REF!,Data!#REF!,(IF(B31=Data!#REF!,Data!#REF!,(IF(B31=Data!#REF!,Data!#REF!,(IF(B31=Data!#REF!,Data!#REF!,(IF(B31=Data!#REF!,Data!J956,(IF(B31=Data!#REF!,Data!#REF!,(IF(B31=Data!#REF!,Data!#REF!,Data!#REF!)))))))))))))))&amp;IF(B31=Data!#REF!,Data!#REF!,(IF(B31=Data!#REF!,Data!#REF!,(IF(B31=Data!#REF!,Data!#REF!,(IF(B31=Data!#REF!,Data!#REF!,(IF(B31=Data!#REF!,Data!#REF!,Data!#REF!)))))))))</f>
        <v>#REF!</v>
      </c>
      <c r="W31" s="596">
        <f>IF(E31="","",VLOOKUP(B31,Data!$B$5:$J$503,9,FALSE)*E31)</f>
        <v>10.416</v>
      </c>
    </row>
    <row r="32" spans="1:23" s="597" customFormat="1" ht="19.25" customHeight="1">
      <c r="A32" s="598">
        <v>14</v>
      </c>
      <c r="B32" s="599" t="s">
        <v>734</v>
      </c>
      <c r="C32" s="583" t="str">
        <f>IF(E32="","",VLOOKUP(B32,Data!$B$5:$N$503,13,FALSE))</f>
        <v>Ymh</v>
      </c>
      <c r="D32" s="584" t="str">
        <f>IF(E32="","",VLOOKUP(B32,Data!$B$5:$L$503,2,FALSE))</f>
        <v>VAC9520</v>
      </c>
      <c r="E32" s="823">
        <v>3</v>
      </c>
      <c r="F32" s="601"/>
      <c r="G32" s="587">
        <f>IF(E32="","",VLOOKUP(B32,Data!$B$5:$L$503,11,FALSE))</f>
        <v>2921.12</v>
      </c>
      <c r="H32" s="588">
        <f t="shared" si="2"/>
        <v>8763.36</v>
      </c>
      <c r="I32" s="589" t="str">
        <f>IF(E32="","",VLOOKUP(B32,Data!$B$5:$D$503,3,FALSE))</f>
        <v>C/T</v>
      </c>
      <c r="J32" s="589" t="str">
        <f>IF(E32="","",VLOOKUP(B32,Data!$B$5:$M$503,12,FALSE))</f>
        <v>Indonesia</v>
      </c>
      <c r="K32" s="590">
        <v>5119633</v>
      </c>
      <c r="L32" s="587">
        <f>IF(E32="","",VLOOKUP(B32,Data!$B$5:$E$503,4,FALSE)*E32)</f>
        <v>762</v>
      </c>
      <c r="M32" s="587">
        <f>IF(E32="","",VLOOKUP(B32,Data!$B$5:$F$503,5,FALSE)*E32)</f>
        <v>687</v>
      </c>
      <c r="N32" s="591" t="e">
        <f>IF(B32=Data!B131,Data!G131,(IF(B32=Data!B133,Data!G133,(IF(B32=Data!B135,Data!G135,(IF(B32=Data!#REF!,Data!#REF!,(IF(B32=Data!B140,Data!G140,(IF(B32=Data!#REF!,Data!#REF!,(IF(B32=Data!#REF!,Data!#REF!,(IF(B32=Data!#REF!,Data!#REF!,Data!#REF!)))))))))))))))&amp;IF(B32=Data!B207,Data!G207,(IF(B32=Data!#REF!,Data!#REF!,(IF(B32=Data!#REF!,Data!#REF!,(IF(B32=Data!#REF!,Data!#REF!,(IF(B32=Data!#REF!,Data!#REF!,(IF(B32=Data!#REF!,Data!G947,(IF(B32=Data!#REF!,Data!#REF!,(IF(B32=Data!#REF!,Data!#REF!,Data!#REF!)))))))))))))))&amp;IF(B32=Data!#REF!,Data!#REF!,(IF(B32=Data!#REF!,Data!#REF!,(IF(B32=Data!#REF!,Data!#REF!,(IF(B32=Data!#REF!,Data!#REF!,(IF(B32=Data!#REF!,Data!#REF!,Data!#REF!)))))))))</f>
        <v>#REF!</v>
      </c>
      <c r="O32" s="592"/>
      <c r="P32" s="593"/>
      <c r="Q32" s="594" t="e">
        <f>IF(B32=Data!B131,Data!H131,(IF(B32=Data!B133,Data!H133,(IF(B32=Data!B135,Data!H135,(IF(B32=Data!#REF!,Data!#REF!,(IF(B32=Data!B140,Data!H140,(IF(B32=Data!#REF!,Data!#REF!,(IF(B32=Data!#REF!,Data!#REF!,(IF(B32=Data!#REF!,Data!#REF!,Data!#REF!)))))))))))))))&amp;IF(B32=Data!B207,Data!H207,(IF(B32=Data!#REF!,Data!#REF!,(IF(B32=Data!#REF!,Data!#REF!,(IF(B32=Data!#REF!,Data!#REF!,(IF(B32=Data!#REF!,Data!#REF!,(IF(B32=Data!#REF!,Data!H947,(IF(B32=Data!#REF!,Data!#REF!,(IF(B32=Data!#REF!,Data!#REF!,Data!#REF!)))))))))))))))&amp;IF(B32=Data!#REF!,Data!#REF!,(IF(B32=Data!#REF!,Data!#REF!,(IF(B32=Data!#REF!,Data!#REF!,(IF(B32=Data!#REF!,Data!#REF!,(IF(B32=Data!#REF!,Data!#REF!,Data!#REF!)))))))))</f>
        <v>#REF!</v>
      </c>
      <c r="R32" s="593"/>
      <c r="S32" s="593"/>
      <c r="T32" s="594" t="e">
        <f>IF(B32=Data!B131,Data!I131,(IF(B32=Data!B133,Data!I133,(IF(B32=Data!B135,Data!I135,(IF(B32=Data!#REF!,Data!#REF!,(IF(B32=Data!B140,Data!I140,(IF(B32=Data!#REF!,Data!#REF!,(IF(B32=Data!#REF!,Data!#REF!,(IF(B32=Data!#REF!,Data!#REF!,Data!#REF!)))))))))))))))&amp;IF(B32=Data!B207,Data!I207,(IF(B32=Data!#REF!,Data!#REF!,(IF(B32=Data!#REF!,Data!#REF!,(IF(B32=Data!#REF!,Data!#REF!,(IF(B32=Data!#REF!,Data!#REF!,(IF(B32=Data!#REF!,Data!I947,(IF(B32=Data!#REF!,Data!#REF!,(IF(B32=Data!#REF!,Data!#REF!,Data!#REF!)))))))))))))))&amp;IF(B32=Data!#REF!,Data!#REF!,(IF(B32=Data!#REF!,Data!#REF!,(IF(B32=Data!#REF!,Data!#REF!,(IF(B32=Data!#REF!,Data!#REF!,(IF(B32=Data!#REF!,Data!#REF!,Data!#REF!)))))))))</f>
        <v>#REF!</v>
      </c>
      <c r="U32" s="595"/>
      <c r="V32" s="594" t="e">
        <f>IF(B32=Data!B131,Data!J131,(IF(B32=Data!B133,Data!J133,(IF(B32=Data!B135,Data!J135,(IF(B32=Data!#REF!,Data!#REF!,(IF(B32=Data!B140,Data!J140,(IF(B32=Data!#REF!,Data!#REF!,(IF(B32=Data!#REF!,Data!#REF!,(IF(B32=Data!#REF!,Data!#REF!,Data!#REF!)))))))))))))))&amp;IF(B32=Data!B207,Data!J207,(IF(B32=Data!#REF!,Data!#REF!,(IF(B32=Data!#REF!,Data!#REF!,(IF(B32=Data!#REF!,Data!#REF!,(IF(B32=Data!#REF!,Data!#REF!,(IF(B32=Data!#REF!,Data!J947,(IF(B32=Data!#REF!,Data!#REF!,(IF(B32=Data!#REF!,Data!#REF!,Data!#REF!)))))))))))))))&amp;IF(B32=Data!#REF!,Data!#REF!,(IF(B32=Data!#REF!,Data!#REF!,(IF(B32=Data!#REF!,Data!#REF!,(IF(B32=Data!#REF!,Data!#REF!,(IF(B32=Data!#REF!,Data!#REF!,Data!#REF!)))))))))</f>
        <v>#REF!</v>
      </c>
      <c r="W32" s="596">
        <f>IF(E32="","",VLOOKUP(B32,Data!$B$5:$J$503,9,FALSE)*E32)</f>
        <v>4.452</v>
      </c>
    </row>
    <row r="33" spans="1:23" s="597" customFormat="1" ht="19.25" customHeight="1">
      <c r="A33" s="598"/>
      <c r="B33" s="599"/>
      <c r="C33" s="583" t="str">
        <f>IF(E33="","",VLOOKUP(B33,Data!$B$5:$N$503,13,FALSE))</f>
        <v/>
      </c>
      <c r="D33" s="584" t="str">
        <f>IF(E33="","",VLOOKUP(B33,Data!$B$5:$L$503,2,FALSE))</f>
        <v/>
      </c>
      <c r="E33" s="823"/>
      <c r="F33" s="601"/>
      <c r="G33" s="587" t="str">
        <f>IF(E33="","",VLOOKUP(B33,Data!$B$5:$L$503,11,FALSE))</f>
        <v/>
      </c>
      <c r="H33" s="588" t="str">
        <f t="shared" si="2"/>
        <v>-</v>
      </c>
      <c r="I33" s="589" t="str">
        <f>IF(E33="","",VLOOKUP(B33,Data!$B$5:$D$503,3,FALSE))</f>
        <v/>
      </c>
      <c r="J33" s="589" t="str">
        <f>IF(E33="","",VLOOKUP(B33,Data!$B$5:$M$503,12,FALSE))</f>
        <v/>
      </c>
      <c r="K33" s="590"/>
      <c r="L33" s="587" t="str">
        <f>IF(E33="","",VLOOKUP(B33,Data!$B$5:$E$503,4,FALSE)*E33)</f>
        <v/>
      </c>
      <c r="M33" s="587" t="str">
        <f>IF(E33="","",VLOOKUP(B33,Data!$B$5:$F$503,5,FALSE)*E33)</f>
        <v/>
      </c>
      <c r="N33" s="591" t="e">
        <f>IF(B33=Data!B139,Data!G139,(IF(B33=Data!B141,Data!G141,(IF(B33=Data!B143,Data!G143,(IF(B33=Data!#REF!,Data!#REF!,(IF(B33=Data!B148,Data!G148,(IF(B33=Data!#REF!,Data!#REF!,(IF(B33=Data!#REF!,Data!#REF!,(IF(B33=Data!#REF!,Data!#REF!,Data!#REF!)))))))))))))))&amp;IF(B33=Data!B215,Data!G215,(IF(B33=Data!#REF!,Data!#REF!,(IF(B33=Data!#REF!,Data!#REF!,(IF(B33=Data!#REF!,Data!#REF!,(IF(B33=Data!#REF!,Data!#REF!,(IF(B33=Data!#REF!,Data!G955,(IF(B33=Data!#REF!,Data!#REF!,(IF(B33=Data!#REF!,Data!#REF!,Data!#REF!)))))))))))))))&amp;IF(B33=Data!#REF!,Data!#REF!,(IF(B33=Data!#REF!,Data!#REF!,(IF(B33=Data!#REF!,Data!#REF!,(IF(B33=Data!#REF!,Data!#REF!,(IF(B33=Data!#REF!,Data!#REF!,Data!#REF!)))))))))</f>
        <v>#REF!</v>
      </c>
      <c r="O33" s="592"/>
      <c r="P33" s="593"/>
      <c r="Q33" s="594" t="e">
        <f>IF(B33=Data!B139,Data!H139,(IF(B33=Data!B141,Data!H141,(IF(B33=Data!B143,Data!H143,(IF(B33=Data!#REF!,Data!#REF!,(IF(B33=Data!B148,Data!H148,(IF(B33=Data!#REF!,Data!#REF!,(IF(B33=Data!#REF!,Data!#REF!,(IF(B33=Data!#REF!,Data!#REF!,Data!#REF!)))))))))))))))&amp;IF(B33=Data!B215,Data!H215,(IF(B33=Data!#REF!,Data!#REF!,(IF(B33=Data!#REF!,Data!#REF!,(IF(B33=Data!#REF!,Data!#REF!,(IF(B33=Data!#REF!,Data!#REF!,(IF(B33=Data!#REF!,Data!H955,(IF(B33=Data!#REF!,Data!#REF!,(IF(B33=Data!#REF!,Data!#REF!,Data!#REF!)))))))))))))))&amp;IF(B33=Data!#REF!,Data!#REF!,(IF(B33=Data!#REF!,Data!#REF!,(IF(B33=Data!#REF!,Data!#REF!,(IF(B33=Data!#REF!,Data!#REF!,(IF(B33=Data!#REF!,Data!#REF!,Data!#REF!)))))))))</f>
        <v>#REF!</v>
      </c>
      <c r="R33" s="593"/>
      <c r="S33" s="593"/>
      <c r="T33" s="594" t="e">
        <f>IF(B33=Data!B139,Data!I139,(IF(B33=Data!B141,Data!I141,(IF(B33=Data!B143,Data!I143,(IF(B33=Data!#REF!,Data!#REF!,(IF(B33=Data!B148,Data!I148,(IF(B33=Data!#REF!,Data!#REF!,(IF(B33=Data!#REF!,Data!#REF!,(IF(B33=Data!#REF!,Data!#REF!,Data!#REF!)))))))))))))))&amp;IF(B33=Data!B215,Data!I215,(IF(B33=Data!#REF!,Data!#REF!,(IF(B33=Data!#REF!,Data!#REF!,(IF(B33=Data!#REF!,Data!#REF!,(IF(B33=Data!#REF!,Data!#REF!,(IF(B33=Data!#REF!,Data!I955,(IF(B33=Data!#REF!,Data!#REF!,(IF(B33=Data!#REF!,Data!#REF!,Data!#REF!)))))))))))))))&amp;IF(B33=Data!#REF!,Data!#REF!,(IF(B33=Data!#REF!,Data!#REF!,(IF(B33=Data!#REF!,Data!#REF!,(IF(B33=Data!#REF!,Data!#REF!,(IF(B33=Data!#REF!,Data!#REF!,Data!#REF!)))))))))</f>
        <v>#REF!</v>
      </c>
      <c r="U33" s="595"/>
      <c r="V33" s="594" t="e">
        <f>IF(B33=Data!B139,Data!J139,(IF(B33=Data!B141,Data!J141,(IF(B33=Data!B143,Data!J143,(IF(B33=Data!#REF!,Data!#REF!,(IF(B33=Data!B148,Data!J148,(IF(B33=Data!#REF!,Data!#REF!,(IF(B33=Data!#REF!,Data!#REF!,(IF(B33=Data!#REF!,Data!#REF!,Data!#REF!)))))))))))))))&amp;IF(B33=Data!B215,Data!J215,(IF(B33=Data!#REF!,Data!#REF!,(IF(B33=Data!#REF!,Data!#REF!,(IF(B33=Data!#REF!,Data!#REF!,(IF(B33=Data!#REF!,Data!#REF!,(IF(B33=Data!#REF!,Data!J955,(IF(B33=Data!#REF!,Data!#REF!,(IF(B33=Data!#REF!,Data!#REF!,Data!#REF!)))))))))))))))&amp;IF(B33=Data!#REF!,Data!#REF!,(IF(B33=Data!#REF!,Data!#REF!,(IF(B33=Data!#REF!,Data!#REF!,(IF(B33=Data!#REF!,Data!#REF!,(IF(B33=Data!#REF!,Data!#REF!,Data!#REF!)))))))))</f>
        <v>#REF!</v>
      </c>
      <c r="W33" s="596" t="str">
        <f>IF(E33="","",VLOOKUP(B33,Data!$B$5:$J$503,9,FALSE)*E33)</f>
        <v/>
      </c>
    </row>
    <row r="34" spans="1:23" s="597" customFormat="1" ht="19.25" customHeight="1">
      <c r="A34" s="598"/>
      <c r="B34" s="599"/>
      <c r="C34" s="583"/>
      <c r="D34" s="584"/>
      <c r="E34" s="585"/>
      <c r="F34" s="586"/>
      <c r="G34" s="587"/>
      <c r="H34" s="588"/>
      <c r="I34" s="589"/>
      <c r="J34" s="589"/>
      <c r="K34" s="590"/>
      <c r="L34" s="587"/>
      <c r="M34" s="587"/>
      <c r="N34" s="591"/>
      <c r="O34" s="592"/>
      <c r="P34" s="593"/>
      <c r="Q34" s="594"/>
      <c r="R34" s="593"/>
      <c r="S34" s="593"/>
      <c r="T34" s="594"/>
      <c r="U34" s="595"/>
      <c r="V34" s="594"/>
      <c r="W34" s="596"/>
    </row>
    <row r="35" spans="1:23" s="611" customFormat="1" ht="19.5" customHeight="1">
      <c r="A35" s="598"/>
      <c r="B35" s="818" t="s">
        <v>1000</v>
      </c>
      <c r="C35" s="604"/>
      <c r="D35" s="605"/>
      <c r="E35" s="606">
        <f>SUM(E17:E34)</f>
        <v>74</v>
      </c>
      <c r="F35" s="606"/>
      <c r="G35" s="607"/>
      <c r="H35" s="607">
        <f>SUM(H17:H34)</f>
        <v>219461.95999999996</v>
      </c>
      <c r="I35" s="608"/>
      <c r="J35" s="608"/>
      <c r="K35" s="608"/>
      <c r="L35" s="609">
        <f>SUM(L17:L34)</f>
        <v>18818</v>
      </c>
      <c r="M35" s="609">
        <f>SUM(M17:M34)</f>
        <v>16901</v>
      </c>
      <c r="N35" s="609" t="e">
        <f>SUM(N17:N34)</f>
        <v>#REF!</v>
      </c>
      <c r="O35" s="609" t="e">
        <f>SUM(#REF!)</f>
        <v>#REF!</v>
      </c>
      <c r="P35" s="609">
        <f>SUM(P16:P16)</f>
        <v>0</v>
      </c>
      <c r="Q35" s="609">
        <f>SUM(Q16:Q16)</f>
        <v>0</v>
      </c>
      <c r="R35" s="609" t="e">
        <f>SUM(#REF!)</f>
        <v>#REF!</v>
      </c>
      <c r="S35" s="609">
        <f>SUM(S16:S16)</f>
        <v>0</v>
      </c>
      <c r="T35" s="609">
        <f>SUM(T16:T16)</f>
        <v>0</v>
      </c>
      <c r="U35" s="609" t="e">
        <f>SUM(#REF!)</f>
        <v>#REF!</v>
      </c>
      <c r="V35" s="609">
        <f>SUM(V16:V16)</f>
        <v>0</v>
      </c>
      <c r="W35" s="610">
        <f>SUM(W17:W34)</f>
        <v>102.97499999999999</v>
      </c>
    </row>
    <row r="36" spans="1:23" ht="11.25" customHeight="1">
      <c r="A36" s="598"/>
      <c r="B36" s="612"/>
      <c r="C36" s="545"/>
      <c r="D36" s="546"/>
      <c r="E36" s="613"/>
      <c r="F36" s="544"/>
      <c r="G36" s="614" t="s">
        <v>847</v>
      </c>
      <c r="H36" s="615"/>
      <c r="I36" s="616"/>
      <c r="J36" s="616"/>
      <c r="K36" s="616"/>
      <c r="L36" s="617"/>
      <c r="M36" s="548"/>
      <c r="N36" s="546"/>
      <c r="O36" s="545"/>
      <c r="P36" s="545"/>
      <c r="Q36" s="545"/>
      <c r="R36" s="545"/>
      <c r="S36" s="545"/>
      <c r="T36" s="545"/>
      <c r="U36" s="546"/>
      <c r="V36" s="546"/>
      <c r="W36" s="550"/>
    </row>
    <row r="37" spans="1:23" ht="14">
      <c r="A37" s="618" t="s">
        <v>546</v>
      </c>
      <c r="B37" s="619" t="s">
        <v>12</v>
      </c>
      <c r="C37" s="513"/>
      <c r="D37" s="620"/>
      <c r="E37" s="499" t="s">
        <v>555</v>
      </c>
      <c r="G37" s="621" t="s">
        <v>83</v>
      </c>
      <c r="H37" s="622"/>
      <c r="I37" s="562" t="s">
        <v>84</v>
      </c>
      <c r="J37" s="623"/>
      <c r="K37" s="534" t="s">
        <v>85</v>
      </c>
      <c r="L37" s="534"/>
      <c r="M37" s="1076" t="s">
        <v>86</v>
      </c>
      <c r="N37" s="1077"/>
      <c r="O37" s="1077"/>
      <c r="P37" s="1077"/>
      <c r="Q37" s="1077"/>
      <c r="R37" s="1077"/>
      <c r="S37" s="1077"/>
      <c r="T37" s="1077"/>
      <c r="U37" s="1077"/>
      <c r="V37" s="1077"/>
      <c r="W37" s="1078"/>
    </row>
    <row r="38" spans="1:23" ht="13">
      <c r="A38" s="831" t="s">
        <v>547</v>
      </c>
      <c r="D38" s="624"/>
      <c r="E38" s="499" t="s">
        <v>88</v>
      </c>
      <c r="G38" s="1079"/>
      <c r="H38" s="1080"/>
      <c r="I38" s="831" t="s">
        <v>89</v>
      </c>
      <c r="J38" s="625"/>
      <c r="K38" s="537" t="s">
        <v>90</v>
      </c>
      <c r="L38" s="537"/>
      <c r="M38" s="532"/>
      <c r="W38" s="538"/>
    </row>
    <row r="39" spans="1:23" ht="10.5" customHeight="1">
      <c r="A39" s="831" t="s">
        <v>548</v>
      </c>
      <c r="B39" s="503"/>
      <c r="D39" s="523"/>
      <c r="G39" s="1079"/>
      <c r="H39" s="1080"/>
      <c r="I39" s="831"/>
      <c r="J39" s="625"/>
      <c r="K39" s="537" t="s">
        <v>94</v>
      </c>
      <c r="L39" s="537"/>
      <c r="M39" s="532"/>
      <c r="W39" s="538"/>
    </row>
    <row r="40" spans="1:23" ht="10.5" customHeight="1">
      <c r="A40" s="544"/>
      <c r="B40" s="545"/>
      <c r="C40" s="545"/>
      <c r="D40" s="626"/>
      <c r="E40" s="499" t="s">
        <v>95</v>
      </c>
      <c r="G40" s="1079"/>
      <c r="H40" s="1080"/>
      <c r="I40" s="831" t="s">
        <v>96</v>
      </c>
      <c r="J40" s="625"/>
      <c r="K40" s="537"/>
      <c r="L40" s="537"/>
      <c r="M40" s="532"/>
      <c r="W40" s="538"/>
    </row>
    <row r="41" spans="1:23" ht="13">
      <c r="A41" s="512" t="s">
        <v>97</v>
      </c>
      <c r="C41" s="535"/>
      <c r="D41" s="514"/>
      <c r="E41" s="499" t="s">
        <v>98</v>
      </c>
      <c r="G41" s="627" t="s">
        <v>99</v>
      </c>
      <c r="H41" s="628"/>
      <c r="I41" s="831" t="s">
        <v>89</v>
      </c>
      <c r="J41" s="625"/>
      <c r="K41" s="537" t="s">
        <v>100</v>
      </c>
      <c r="L41" s="537"/>
      <c r="M41" s="532"/>
      <c r="W41" s="538"/>
    </row>
    <row r="42" spans="1:23" ht="13">
      <c r="A42" s="831" t="s">
        <v>561</v>
      </c>
      <c r="D42" s="523"/>
      <c r="E42" s="499" t="s">
        <v>101</v>
      </c>
      <c r="G42" s="629"/>
      <c r="H42" s="630"/>
      <c r="I42" s="831" t="s">
        <v>102</v>
      </c>
      <c r="J42" s="625"/>
      <c r="K42" s="537" t="s">
        <v>549</v>
      </c>
      <c r="L42" s="537"/>
      <c r="M42" s="1069" t="s">
        <v>616</v>
      </c>
      <c r="N42" s="1070"/>
      <c r="O42" s="1070"/>
      <c r="P42" s="1070"/>
      <c r="Q42" s="1070"/>
      <c r="R42" s="1070"/>
      <c r="S42" s="1070"/>
      <c r="T42" s="1070"/>
      <c r="U42" s="1070"/>
      <c r="V42" s="1070"/>
      <c r="W42" s="1071"/>
    </row>
    <row r="43" spans="1:23">
      <c r="A43" s="544"/>
      <c r="B43" s="545"/>
      <c r="C43" s="545"/>
      <c r="D43" s="546"/>
      <c r="E43" s="631"/>
      <c r="F43" s="545"/>
      <c r="G43" s="1053" t="s">
        <v>999</v>
      </c>
      <c r="H43" s="1054"/>
      <c r="I43" s="1053" t="s">
        <v>998</v>
      </c>
      <c r="J43" s="1054"/>
      <c r="K43" s="549" t="s">
        <v>105</v>
      </c>
      <c r="L43" s="549"/>
      <c r="M43" s="1072" t="s">
        <v>106</v>
      </c>
      <c r="N43" s="1073"/>
      <c r="O43" s="1073"/>
      <c r="P43" s="1073"/>
      <c r="Q43" s="1073"/>
      <c r="R43" s="1073"/>
      <c r="S43" s="1073"/>
      <c r="T43" s="1073"/>
      <c r="U43" s="1073"/>
      <c r="V43" s="1073"/>
      <c r="W43" s="1074"/>
    </row>
    <row r="44" spans="1:23">
      <c r="G44" s="500" t="s">
        <v>667</v>
      </c>
      <c r="K44" s="537"/>
      <c r="L44" s="537"/>
      <c r="M44" s="541"/>
      <c r="N44" s="541"/>
      <c r="O44" s="541"/>
      <c r="P44" s="541"/>
      <c r="Q44" s="541"/>
      <c r="R44" s="541"/>
      <c r="S44" s="541"/>
      <c r="T44" s="541"/>
      <c r="U44" s="541"/>
      <c r="V44" s="541"/>
      <c r="W44" s="632"/>
    </row>
    <row r="45" spans="1:23">
      <c r="G45" s="633"/>
      <c r="H45" s="633"/>
      <c r="I45" s="634"/>
      <c r="J45" s="633"/>
      <c r="K45" s="537"/>
      <c r="L45" s="537"/>
      <c r="M45" s="541"/>
      <c r="N45" s="541"/>
      <c r="O45" s="541"/>
      <c r="P45" s="541"/>
      <c r="Q45" s="541"/>
      <c r="R45" s="541"/>
      <c r="S45" s="541"/>
      <c r="T45" s="541"/>
      <c r="U45" s="541"/>
      <c r="V45" s="541"/>
      <c r="W45" s="632"/>
    </row>
    <row r="46" spans="1:23" ht="7.5" customHeight="1"/>
    <row r="47" spans="1:23" ht="13.5" customHeight="1"/>
    <row r="48" spans="1:23" ht="13.5" customHeight="1"/>
    <row r="49" spans="1:23" ht="13.5" customHeight="1"/>
    <row r="50" spans="1:23" ht="13.5" customHeight="1"/>
    <row r="51" spans="1:23" s="611" customFormat="1" ht="18" customHeight="1">
      <c r="A51" s="635" t="s">
        <v>964</v>
      </c>
      <c r="B51" s="500"/>
      <c r="C51" s="635" t="s">
        <v>622</v>
      </c>
      <c r="F51" s="636"/>
      <c r="G51" s="635" t="s">
        <v>958</v>
      </c>
      <c r="H51" s="500"/>
      <c r="I51" s="635" t="s">
        <v>969</v>
      </c>
      <c r="K51" s="636"/>
      <c r="L51" s="636"/>
      <c r="V51" s="637"/>
    </row>
    <row r="52" spans="1:23" s="611" customFormat="1" ht="18" customHeight="1">
      <c r="A52" s="635" t="s">
        <v>965</v>
      </c>
      <c r="B52" s="500"/>
      <c r="C52" s="635" t="s">
        <v>969</v>
      </c>
      <c r="F52" s="636"/>
      <c r="G52" s="635" t="s">
        <v>959</v>
      </c>
      <c r="H52" s="500"/>
      <c r="I52" s="635" t="s">
        <v>969</v>
      </c>
      <c r="K52" s="636"/>
      <c r="L52" s="636"/>
      <c r="V52" s="637"/>
    </row>
    <row r="53" spans="1:23" s="611" customFormat="1" ht="18" customHeight="1">
      <c r="A53" s="635" t="s">
        <v>966</v>
      </c>
      <c r="B53" s="500"/>
      <c r="C53" s="635" t="s">
        <v>969</v>
      </c>
      <c r="F53" s="636"/>
      <c r="G53" s="635" t="s">
        <v>960</v>
      </c>
      <c r="H53" s="500"/>
      <c r="I53" s="635" t="s">
        <v>622</v>
      </c>
      <c r="K53" s="636"/>
      <c r="L53" s="636"/>
      <c r="V53" s="637"/>
    </row>
    <row r="54" spans="1:23" s="611" customFormat="1" ht="18" customHeight="1">
      <c r="A54" s="635" t="s">
        <v>967</v>
      </c>
      <c r="B54" s="500"/>
      <c r="C54" s="635" t="s">
        <v>622</v>
      </c>
      <c r="F54" s="636"/>
      <c r="G54" s="635" t="s">
        <v>961</v>
      </c>
      <c r="H54" s="500"/>
      <c r="I54" s="635" t="s">
        <v>622</v>
      </c>
      <c r="K54" s="636"/>
      <c r="L54" s="636"/>
      <c r="V54" s="637"/>
    </row>
    <row r="55" spans="1:23" s="611" customFormat="1" ht="18" customHeight="1">
      <c r="A55" s="635" t="s">
        <v>968</v>
      </c>
      <c r="B55" s="500"/>
      <c r="C55" s="635" t="s">
        <v>622</v>
      </c>
      <c r="F55" s="636"/>
      <c r="G55" s="635" t="s">
        <v>963</v>
      </c>
      <c r="H55" s="500"/>
      <c r="I55" s="635" t="s">
        <v>622</v>
      </c>
      <c r="K55" s="636"/>
      <c r="L55" s="636"/>
      <c r="V55" s="637"/>
    </row>
    <row r="56" spans="1:23" ht="20">
      <c r="E56" s="832"/>
      <c r="F56" s="500"/>
      <c r="G56" s="635" t="s">
        <v>962</v>
      </c>
      <c r="I56" s="635" t="s">
        <v>622</v>
      </c>
      <c r="K56" s="500"/>
      <c r="M56" s="832"/>
      <c r="V56" s="501"/>
      <c r="W56" s="832"/>
    </row>
    <row r="57" spans="1:23" ht="17.5">
      <c r="A57" s="638"/>
      <c r="E57" s="832"/>
      <c r="G57" s="639"/>
      <c r="H57" s="639"/>
    </row>
    <row r="62" spans="1:23" ht="14">
      <c r="A62" s="640"/>
      <c r="C62" s="641"/>
      <c r="D62" s="641"/>
      <c r="E62" s="642"/>
    </row>
    <row r="63" spans="1:23" ht="14">
      <c r="A63" s="643"/>
      <c r="C63" s="641"/>
      <c r="D63" s="644"/>
      <c r="E63" s="642"/>
    </row>
    <row r="64" spans="1:23" ht="14">
      <c r="A64" s="643"/>
      <c r="B64" s="645"/>
      <c r="C64" s="641"/>
      <c r="D64" s="641"/>
      <c r="E64" s="642"/>
    </row>
    <row r="65" spans="1:5" ht="14">
      <c r="A65" s="643"/>
      <c r="B65" s="646" t="s">
        <v>354</v>
      </c>
      <c r="C65" s="641"/>
      <c r="D65" s="641"/>
      <c r="E65" s="642"/>
    </row>
    <row r="66" spans="1:5" ht="15.5">
      <c r="A66" s="643"/>
      <c r="B66" s="647" t="s">
        <v>249</v>
      </c>
      <c r="C66" s="641"/>
      <c r="D66" s="641"/>
      <c r="E66" s="642"/>
    </row>
    <row r="67" spans="1:5" ht="14">
      <c r="A67" s="643"/>
      <c r="B67" s="648" t="s">
        <v>250</v>
      </c>
      <c r="C67" s="641"/>
      <c r="D67" s="641"/>
      <c r="E67" s="642"/>
    </row>
    <row r="68" spans="1:5" ht="15.5">
      <c r="A68" s="649"/>
      <c r="B68" s="647" t="s">
        <v>251</v>
      </c>
      <c r="C68" s="641"/>
      <c r="D68" s="641"/>
      <c r="E68" s="642"/>
    </row>
    <row r="69" spans="1:5" ht="15.5">
      <c r="A69" s="643"/>
      <c r="B69" s="647" t="s">
        <v>252</v>
      </c>
      <c r="C69" s="641"/>
      <c r="D69" s="641"/>
      <c r="E69" s="642"/>
    </row>
    <row r="70" spans="1:5" ht="14">
      <c r="A70" s="649"/>
      <c r="B70" s="646" t="s">
        <v>253</v>
      </c>
      <c r="C70" s="641"/>
      <c r="D70" s="641"/>
      <c r="E70" s="642"/>
    </row>
    <row r="71" spans="1:5" ht="14">
      <c r="A71" s="649"/>
      <c r="B71" s="646" t="s">
        <v>357</v>
      </c>
      <c r="C71" s="641"/>
      <c r="D71" s="641"/>
      <c r="E71" s="642"/>
    </row>
    <row r="72" spans="1:5" ht="14">
      <c r="A72" s="643"/>
      <c r="B72" s="646" t="s">
        <v>358</v>
      </c>
      <c r="C72" s="641"/>
      <c r="D72" s="641"/>
      <c r="E72" s="642"/>
    </row>
    <row r="73" spans="1:5" ht="14">
      <c r="A73" s="643"/>
      <c r="B73" s="646" t="s">
        <v>288</v>
      </c>
      <c r="C73" s="641"/>
      <c r="D73" s="641"/>
      <c r="E73" s="642"/>
    </row>
    <row r="74" spans="1:5" ht="14">
      <c r="A74" s="643"/>
      <c r="B74" s="646" t="s">
        <v>292</v>
      </c>
      <c r="C74" s="641"/>
      <c r="D74" s="641"/>
      <c r="E74" s="642"/>
    </row>
    <row r="75" spans="1:5" ht="15.5">
      <c r="A75" s="643"/>
      <c r="B75" s="647" t="s">
        <v>423</v>
      </c>
      <c r="C75" s="641"/>
      <c r="D75" s="641"/>
      <c r="E75" s="642"/>
    </row>
    <row r="76" spans="1:5" ht="14">
      <c r="A76" s="643"/>
      <c r="B76" s="646" t="s">
        <v>424</v>
      </c>
      <c r="C76" s="641"/>
      <c r="D76" s="641"/>
      <c r="E76" s="642"/>
    </row>
    <row r="77" spans="1:5" ht="14">
      <c r="A77" s="643"/>
      <c r="B77" s="646" t="s">
        <v>279</v>
      </c>
      <c r="C77" s="641"/>
      <c r="D77" s="644"/>
      <c r="E77" s="642"/>
    </row>
    <row r="78" spans="1:5" ht="14">
      <c r="A78" s="643"/>
      <c r="B78" s="646" t="s">
        <v>281</v>
      </c>
      <c r="C78" s="641"/>
      <c r="D78" s="641"/>
      <c r="E78" s="642"/>
    </row>
    <row r="79" spans="1:5" ht="14">
      <c r="A79" s="643"/>
      <c r="B79" s="646" t="s">
        <v>287</v>
      </c>
      <c r="C79" s="641"/>
      <c r="D79" s="644"/>
      <c r="E79" s="642"/>
    </row>
    <row r="80" spans="1:5" ht="15.5">
      <c r="A80" s="643"/>
      <c r="B80" s="647" t="s">
        <v>420</v>
      </c>
      <c r="C80" s="641"/>
      <c r="D80" s="644"/>
      <c r="E80" s="642"/>
    </row>
    <row r="81" spans="1:5" ht="14">
      <c r="A81" s="650"/>
      <c r="B81" s="646" t="s">
        <v>421</v>
      </c>
      <c r="C81" s="579"/>
      <c r="D81" s="578"/>
      <c r="E81" s="575"/>
    </row>
    <row r="82" spans="1:5" ht="14">
      <c r="A82" s="572"/>
      <c r="B82" s="646" t="s">
        <v>422</v>
      </c>
      <c r="C82" s="579"/>
      <c r="D82" s="578"/>
      <c r="E82" s="651">
        <f>SUM(E61:E80)</f>
        <v>0</v>
      </c>
    </row>
    <row r="83" spans="1:5" ht="14">
      <c r="B83" s="646" t="s">
        <v>417</v>
      </c>
    </row>
    <row r="84" spans="1:5" ht="14">
      <c r="B84" s="646" t="s">
        <v>397</v>
      </c>
    </row>
  </sheetData>
  <sortState xmlns:xlrd2="http://schemas.microsoft.com/office/spreadsheetml/2017/richdata2" ref="A22:Y33">
    <sortCondition ref="D22:D33"/>
  </sortState>
  <mergeCells count="10">
    <mergeCell ref="M42:W42"/>
    <mergeCell ref="G43:H43"/>
    <mergeCell ref="I43:J43"/>
    <mergeCell ref="M43:W43"/>
    <mergeCell ref="O1:S1"/>
    <mergeCell ref="P2:W2"/>
    <mergeCell ref="M37:W37"/>
    <mergeCell ref="G38:H38"/>
    <mergeCell ref="G39:H39"/>
    <mergeCell ref="G40:H40"/>
  </mergeCells>
  <printOptions horizontalCentered="1"/>
  <pageMargins left="0.19685039370078741" right="0.19685039370078741" top="0" bottom="0.15748031496062992" header="0.31496062992125984" footer="0.15748031496062992"/>
  <pageSetup paperSize="9" scale="75" firstPageNumber="4294963191" fitToHeight="2" orientation="landscape" horizontalDpi="4294967295" verticalDpi="4294967295"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W88"/>
  <sheetViews>
    <sheetView topLeftCell="A28" zoomScale="85" zoomScaleNormal="85" zoomScaleSheetLayoutView="85" workbookViewId="0">
      <selection activeCell="K38" sqref="K38"/>
    </sheetView>
  </sheetViews>
  <sheetFormatPr defaultColWidth="9.1796875" defaultRowHeight="12.5"/>
  <cols>
    <col min="1" max="1" width="4.08984375" style="834" customWidth="1"/>
    <col min="2" max="2" width="30.1796875" style="834" customWidth="1"/>
    <col min="3" max="3" width="6.453125" style="834" customWidth="1"/>
    <col min="4" max="4" width="13.453125" style="834" customWidth="1"/>
    <col min="5" max="5" width="10.453125" style="499" customWidth="1"/>
    <col min="6" max="6" width="13.08984375" style="834" customWidth="1"/>
    <col min="7" max="7" width="14.81640625" style="500" customWidth="1"/>
    <col min="8" max="8" width="17" style="500" customWidth="1"/>
    <col min="9" max="9" width="6.1796875" style="834" customWidth="1"/>
    <col min="10" max="10" width="14.1796875" style="834" customWidth="1"/>
    <col min="11" max="11" width="11.1796875" style="834" customWidth="1"/>
    <col min="12" max="13" width="15.1796875" style="500" customWidth="1"/>
    <col min="14" max="14" width="0.453125" style="834" hidden="1" customWidth="1"/>
    <col min="15" max="15" width="3.1796875" style="834" customWidth="1"/>
    <col min="16" max="16" width="2.54296875" style="834" customWidth="1"/>
    <col min="17" max="17" width="4.81640625" style="834" hidden="1" customWidth="1"/>
    <col min="18" max="18" width="2" style="834" customWidth="1"/>
    <col min="19" max="19" width="2.54296875" style="834" customWidth="1"/>
    <col min="20" max="20" width="5.81640625" style="834" hidden="1" customWidth="1"/>
    <col min="21" max="21" width="1" style="834" customWidth="1"/>
    <col min="22" max="22" width="9.1796875" style="834" hidden="1" customWidth="1"/>
    <col min="23" max="23" width="13.1796875" style="501" customWidth="1"/>
    <col min="24" max="24" width="1.81640625" style="834" customWidth="1"/>
    <col min="25" max="25" width="9.1796875" style="834" customWidth="1"/>
    <col min="26" max="16384" width="9.1796875" style="834"/>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34"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33"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33" t="s">
        <v>557</v>
      </c>
      <c r="D8" s="523"/>
      <c r="E8" s="531"/>
      <c r="G8" s="532"/>
      <c r="H8" s="533"/>
      <c r="I8" s="833"/>
      <c r="K8" s="514"/>
      <c r="L8" s="532"/>
      <c r="M8" s="534"/>
      <c r="O8" s="514"/>
      <c r="U8" s="535"/>
      <c r="V8" s="535"/>
      <c r="W8" s="536"/>
    </row>
    <row r="9" spans="1:23">
      <c r="A9" s="833" t="s">
        <v>558</v>
      </c>
      <c r="D9" s="523"/>
      <c r="E9" s="531" t="s">
        <v>54</v>
      </c>
      <c r="G9" s="532" t="s">
        <v>55</v>
      </c>
      <c r="H9" s="533"/>
      <c r="I9" s="833" t="s">
        <v>56</v>
      </c>
      <c r="K9" s="523"/>
      <c r="L9" s="532" t="s">
        <v>57</v>
      </c>
      <c r="M9" s="537"/>
      <c r="O9" s="523"/>
      <c r="P9" s="834" t="s">
        <v>58</v>
      </c>
      <c r="W9" s="538"/>
    </row>
    <row r="10" spans="1:23" ht="13">
      <c r="A10" s="833" t="s">
        <v>559</v>
      </c>
      <c r="D10" s="539" t="s">
        <v>560</v>
      </c>
      <c r="E10" s="531" t="s">
        <v>59</v>
      </c>
      <c r="G10" s="532"/>
      <c r="H10" s="533"/>
      <c r="I10" s="540"/>
      <c r="J10" s="541"/>
      <c r="K10" s="542"/>
      <c r="L10" s="532"/>
      <c r="M10" s="537"/>
      <c r="O10" s="523"/>
      <c r="W10" s="538"/>
    </row>
    <row r="11" spans="1:23" ht="13">
      <c r="A11" s="833" t="s">
        <v>551</v>
      </c>
      <c r="D11" s="523"/>
      <c r="E11" s="515"/>
      <c r="F11" s="543"/>
      <c r="G11" s="532" t="s">
        <v>60</v>
      </c>
      <c r="H11" s="533"/>
      <c r="I11" s="833" t="s">
        <v>61</v>
      </c>
      <c r="K11" s="523"/>
      <c r="L11" s="532" t="s">
        <v>523</v>
      </c>
      <c r="M11" s="537"/>
      <c r="O11" s="523"/>
      <c r="P11" s="834" t="s">
        <v>63</v>
      </c>
      <c r="W11" s="538"/>
    </row>
    <row r="12" spans="1:23">
      <c r="A12" s="544" t="s">
        <v>64</v>
      </c>
      <c r="D12" s="523"/>
      <c r="E12" s="531" t="s">
        <v>65</v>
      </c>
      <c r="G12" s="532"/>
      <c r="H12" s="533"/>
      <c r="I12" s="833"/>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980</v>
      </c>
      <c r="C17" s="583" t="str">
        <f>IF(E17="","",VLOOKUP(B17,Data!$B$5:$N$503,13,FALSE))</f>
        <v/>
      </c>
      <c r="D17" s="584" t="str">
        <f>IF(E17="","",VLOOKUP(B17,Data!$B$5:$L$503,2,FALSE))</f>
        <v/>
      </c>
      <c r="E17" s="823"/>
      <c r="F17" s="600"/>
      <c r="G17" s="587" t="str">
        <f>IF(E17="","",VLOOKUP(B17,Data!$B$5:$L$503,11,FALSE))</f>
        <v/>
      </c>
      <c r="H17" s="588" t="str">
        <f t="shared" ref="H1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253,Data!G253,(IF(B17=Data!B255,Data!G255,(IF(B17=Data!B257,Data!G257,(IF(B17=Data!#REF!,Data!#REF!,(IF(B17=Data!B262,Data!G262,(IF(B17=Data!#REF!,Data!#REF!,(IF(B17=Data!#REF!,Data!#REF!,(IF(B17=Data!#REF!,Data!#REF!,Data!#REF!)))))))))))))))&amp;IF(B17=Data!B329,Data!G329,(IF(B17=Data!#REF!,Data!#REF!,(IF(B17=Data!#REF!,Data!#REF!,(IF(B17=Data!#REF!,Data!#REF!,(IF(B17=Data!#REF!,Data!#REF!,(IF(B17=Data!#REF!,Data!G1069,(IF(B17=Data!#REF!,Data!#REF!,(IF(B17=Data!#REF!,Data!#REF!,Data!#REF!)))))))))))))))&amp;IF(B17=Data!#REF!,Data!#REF!,(IF(B17=Data!#REF!,Data!#REF!,(IF(B17=Data!#REF!,Data!#REF!,(IF(B17=Data!#REF!,Data!#REF!,(IF(B17=Data!#REF!,Data!#REF!,Data!#REF!)))))))))</f>
        <v>#REF!</v>
      </c>
      <c r="O17" s="592"/>
      <c r="P17" s="593"/>
      <c r="Q17" s="594" t="e">
        <f>IF(B17=Data!B253,Data!H253,(IF(B17=Data!B255,Data!H255,(IF(B17=Data!B257,Data!H257,(IF(B17=Data!#REF!,Data!#REF!,(IF(B17=Data!B262,Data!H262,(IF(B17=Data!#REF!,Data!#REF!,(IF(B17=Data!#REF!,Data!#REF!,(IF(B17=Data!#REF!,Data!#REF!,Data!#REF!)))))))))))))))&amp;IF(B17=Data!B329,Data!H329,(IF(B17=Data!#REF!,Data!#REF!,(IF(B17=Data!#REF!,Data!#REF!,(IF(B17=Data!#REF!,Data!#REF!,(IF(B17=Data!#REF!,Data!#REF!,(IF(B17=Data!#REF!,Data!H1069,(IF(B17=Data!#REF!,Data!#REF!,(IF(B17=Data!#REF!,Data!#REF!,Data!#REF!)))))))))))))))&amp;IF(B17=Data!#REF!,Data!#REF!,(IF(B17=Data!#REF!,Data!#REF!,(IF(B17=Data!#REF!,Data!#REF!,(IF(B17=Data!#REF!,Data!#REF!,(IF(B17=Data!#REF!,Data!#REF!,Data!#REF!)))))))))</f>
        <v>#REF!</v>
      </c>
      <c r="R17" s="593"/>
      <c r="S17" s="593"/>
      <c r="T17" s="594" t="e">
        <f>IF(B17=Data!B253,Data!I253,(IF(B17=Data!B255,Data!I255,(IF(B17=Data!B257,Data!I257,(IF(B17=Data!#REF!,Data!#REF!,(IF(B17=Data!B262,Data!I262,(IF(B17=Data!#REF!,Data!#REF!,(IF(B17=Data!#REF!,Data!#REF!,(IF(B17=Data!#REF!,Data!#REF!,Data!#REF!)))))))))))))))&amp;IF(B17=Data!B329,Data!I329,(IF(B17=Data!#REF!,Data!#REF!,(IF(B17=Data!#REF!,Data!#REF!,(IF(B17=Data!#REF!,Data!#REF!,(IF(B17=Data!#REF!,Data!#REF!,(IF(B17=Data!#REF!,Data!I1069,(IF(B17=Data!#REF!,Data!#REF!,(IF(B17=Data!#REF!,Data!#REF!,Data!#REF!)))))))))))))))&amp;IF(B17=Data!#REF!,Data!#REF!,(IF(B17=Data!#REF!,Data!#REF!,(IF(B17=Data!#REF!,Data!#REF!,(IF(B17=Data!#REF!,Data!#REF!,(IF(B17=Data!#REF!,Data!#REF!,Data!#REF!)))))))))</f>
        <v>#REF!</v>
      </c>
      <c r="U17" s="595"/>
      <c r="V17" s="594" t="e">
        <f>IF(B17=Data!B253,Data!J253,(IF(B17=Data!B255,Data!J255,(IF(B17=Data!B257,Data!J257,(IF(B17=Data!#REF!,Data!#REF!,(IF(B17=Data!B262,Data!J262,(IF(B17=Data!#REF!,Data!#REF!,(IF(B17=Data!#REF!,Data!#REF!,(IF(B17=Data!#REF!,Data!#REF!,Data!#REF!)))))))))))))))&amp;IF(B17=Data!B329,Data!J329,(IF(B17=Data!#REF!,Data!#REF!,(IF(B17=Data!#REF!,Data!#REF!,(IF(B17=Data!#REF!,Data!#REF!,(IF(B17=Data!#REF!,Data!#REF!,(IF(B17=Data!#REF!,Data!J1069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849</v>
      </c>
      <c r="C18" s="583" t="str">
        <f>IF(E18="","",VLOOKUP(B18,Data!$B$5:$N$503,13,FALSE))</f>
        <v>Ymh</v>
      </c>
      <c r="D18" s="584" t="str">
        <f>IF(E18="","",VLOOKUP(B18,Data!$B$5:$L$503,2,FALSE))</f>
        <v>VCD5940</v>
      </c>
      <c r="E18" s="823">
        <v>1</v>
      </c>
      <c r="F18" s="600" t="s">
        <v>544</v>
      </c>
      <c r="G18" s="587">
        <f>IF(E18="","",VLOOKUP(B18,Data!$B$5:$L$503,11,FALSE))</f>
        <v>2839.31</v>
      </c>
      <c r="H18" s="588">
        <f t="shared" ref="H18" si="1">IF(E18&gt;0,E18*G18,"-")</f>
        <v>2839.31</v>
      </c>
      <c r="I18" s="589" t="str">
        <f>IF(E18="","",VLOOKUP(B18,Data!$B$5:$D$503,3,FALSE))</f>
        <v>C/T</v>
      </c>
      <c r="J18" s="589" t="str">
        <f>IF(E18="","",VLOOKUP(B18,Data!$B$5:$M$503,12,FALSE))</f>
        <v>Indonesia</v>
      </c>
      <c r="K18" s="590">
        <v>5117382</v>
      </c>
      <c r="L18" s="587">
        <f>IF(E18="","",VLOOKUP(B18,Data!$B$5:$E$503,4,FALSE)*E18)</f>
        <v>243</v>
      </c>
      <c r="M18" s="587">
        <f>IF(E18="","",VLOOKUP(B18,Data!$B$5:$F$503,5,FALSE)*E18)</f>
        <v>221</v>
      </c>
      <c r="N18" s="591" t="e">
        <f>IF(B18=Data!B113,Data!G113,(IF(B18=Data!B115,Data!G115,(IF(B18=Data!B117,Data!G117,(IF(B18=Data!#REF!,Data!#REF!,(IF(B18=Data!B122,Data!G122,(IF(B18=Data!#REF!,Data!#REF!,(IF(B18=Data!#REF!,Data!#REF!,(IF(B18=Data!#REF!,Data!#REF!,Data!#REF!)))))))))))))))&amp;IF(B18=Data!B189,Data!G189,(IF(B18=Data!#REF!,Data!#REF!,(IF(B18=Data!#REF!,Data!#REF!,(IF(B18=Data!#REF!,Data!#REF!,(IF(B18=Data!#REF!,Data!#REF!,(IF(B18=Data!#REF!,Data!G929,(IF(B18=Data!#REF!,Data!#REF!,(IF(B18=Data!#REF!,Data!#REF!,Data!#REF!)))))))))))))))&amp;IF(B18=Data!#REF!,Data!#REF!,(IF(B18=Data!#REF!,Data!#REF!,(IF(B18=Data!#REF!,Data!#REF!,(IF(B18=Data!#REF!,Data!#REF!,(IF(B18=Data!#REF!,Data!#REF!,Data!#REF!)))))))))</f>
        <v>#REF!</v>
      </c>
      <c r="O18" s="592"/>
      <c r="P18" s="593"/>
      <c r="Q18" s="594" t="e">
        <f>IF(B18=Data!B113,Data!H113,(IF(B18=Data!B115,Data!H115,(IF(B18=Data!B117,Data!H117,(IF(B18=Data!#REF!,Data!#REF!,(IF(B18=Data!B122,Data!H122,(IF(B18=Data!#REF!,Data!#REF!,(IF(B18=Data!#REF!,Data!#REF!,(IF(B18=Data!#REF!,Data!#REF!,Data!#REF!)))))))))))))))&amp;IF(B18=Data!B189,Data!H189,(IF(B18=Data!#REF!,Data!#REF!,(IF(B18=Data!#REF!,Data!#REF!,(IF(B18=Data!#REF!,Data!#REF!,(IF(B18=Data!#REF!,Data!#REF!,(IF(B18=Data!#REF!,Data!H929,(IF(B18=Data!#REF!,Data!#REF!,(IF(B18=Data!#REF!,Data!#REF!,Data!#REF!)))))))))))))))&amp;IF(B18=Data!#REF!,Data!#REF!,(IF(B18=Data!#REF!,Data!#REF!,(IF(B18=Data!#REF!,Data!#REF!,(IF(B18=Data!#REF!,Data!#REF!,(IF(B18=Data!#REF!,Data!#REF!,Data!#REF!)))))))))</f>
        <v>#REF!</v>
      </c>
      <c r="R18" s="593"/>
      <c r="S18" s="593"/>
      <c r="T18" s="594" t="e">
        <f>IF(B18=Data!B113,Data!I113,(IF(B18=Data!B115,Data!I115,(IF(B18=Data!B117,Data!I117,(IF(B18=Data!#REF!,Data!#REF!,(IF(B18=Data!B122,Data!I122,(IF(B18=Data!#REF!,Data!#REF!,(IF(B18=Data!#REF!,Data!#REF!,(IF(B18=Data!#REF!,Data!#REF!,Data!#REF!)))))))))))))))&amp;IF(B18=Data!B189,Data!I189,(IF(B18=Data!#REF!,Data!#REF!,(IF(B18=Data!#REF!,Data!#REF!,(IF(B18=Data!#REF!,Data!#REF!,(IF(B18=Data!#REF!,Data!#REF!,(IF(B18=Data!#REF!,Data!I929,(IF(B18=Data!#REF!,Data!#REF!,(IF(B18=Data!#REF!,Data!#REF!,Data!#REF!)))))))))))))))&amp;IF(B18=Data!#REF!,Data!#REF!,(IF(B18=Data!#REF!,Data!#REF!,(IF(B18=Data!#REF!,Data!#REF!,(IF(B18=Data!#REF!,Data!#REF!,(IF(B18=Data!#REF!,Data!#REF!,Data!#REF!)))))))))</f>
        <v>#REF!</v>
      </c>
      <c r="U18" s="595"/>
      <c r="V18" s="594" t="e">
        <f>IF(B18=Data!B113,Data!J113,(IF(B18=Data!B115,Data!J115,(IF(B18=Data!B117,Data!J117,(IF(B18=Data!#REF!,Data!#REF!,(IF(B18=Data!B122,Data!J122,(IF(B18=Data!#REF!,Data!#REF!,(IF(B18=Data!#REF!,Data!#REF!,(IF(B18=Data!#REF!,Data!#REF!,Data!#REF!)))))))))))))))&amp;IF(B18=Data!B189,Data!J189,(IF(B18=Data!#REF!,Data!#REF!,(IF(B18=Data!#REF!,Data!#REF!,(IF(B18=Data!#REF!,Data!#REF!,(IF(B18=Data!#REF!,Data!#REF!,(IF(B18=Data!#REF!,Data!J929,(IF(B18=Data!#REF!,Data!#REF!,(IF(B18=Data!#REF!,Data!#REF!,Data!#REF!)))))))))))))))&amp;IF(B18=Data!#REF!,Data!#REF!,(IF(B18=Data!#REF!,Data!#REF!,(IF(B18=Data!#REF!,Data!#REF!,(IF(B18=Data!#REF!,Data!#REF!,(IF(B18=Data!#REF!,Data!#REF!,Data!#REF!)))))))))</f>
        <v>#REF!</v>
      </c>
      <c r="W18" s="596">
        <f>IF(E18="","",VLOOKUP(B18,Data!$B$5:$J$503,9,FALSE)*E18)</f>
        <v>1.3140000000000001</v>
      </c>
    </row>
    <row r="19" spans="1:23" s="597" customFormat="1" ht="19" customHeight="1">
      <c r="A19" s="581"/>
      <c r="B19" s="582" t="s">
        <v>995</v>
      </c>
      <c r="C19" s="583" t="str">
        <f>IF(E19="","",VLOOKUP(B19,Data!$B$5:$N$503,13,FALSE))</f>
        <v/>
      </c>
      <c r="D19" s="584" t="str">
        <f>IF(E19="","",VLOOKUP(B19,Data!$B$5:$L$503,2,FALSE))</f>
        <v/>
      </c>
      <c r="E19" s="823"/>
      <c r="F19" s="600"/>
      <c r="G19" s="587" t="str">
        <f>IF(E19="","",VLOOKUP(B19,Data!$B$5:$L$503,11,FALSE))</f>
        <v/>
      </c>
      <c r="H19" s="588" t="str">
        <f t="shared" ref="H19:H40" si="2">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B264,Data!G264,(IF(B19=Data!B266,Data!G266,(IF(B19=Data!B268,Data!G268,(IF(B19=Data!#REF!,Data!#REF!,(IF(B19=Data!B273,Data!G273,(IF(B19=Data!#REF!,Data!#REF!,(IF(B19=Data!#REF!,Data!#REF!,(IF(B19=Data!#REF!,Data!#REF!,Data!#REF!)))))))))))))))&amp;IF(B19=Data!B340,Data!G340,(IF(B19=Data!#REF!,Data!#REF!,(IF(B19=Data!#REF!,Data!#REF!,(IF(B19=Data!#REF!,Data!#REF!,(IF(B19=Data!#REF!,Data!#REF!,(IF(B19=Data!#REF!,Data!G1080,(IF(B19=Data!#REF!,Data!#REF!,(IF(B19=Data!#REF!,Data!#REF!,Data!#REF!)))))))))))))))&amp;IF(B19=Data!#REF!,Data!#REF!,(IF(B19=Data!#REF!,Data!#REF!,(IF(B19=Data!#REF!,Data!#REF!,(IF(B19=Data!#REF!,Data!#REF!,(IF(B19=Data!#REF!,Data!#REF!,Data!#REF!)))))))))</f>
        <v>#REF!</v>
      </c>
      <c r="O19" s="592"/>
      <c r="P19" s="593"/>
      <c r="Q19" s="594" t="e">
        <f>IF(B19=Data!B264,Data!H264,(IF(B19=Data!B266,Data!H266,(IF(B19=Data!B268,Data!H268,(IF(B19=Data!#REF!,Data!#REF!,(IF(B19=Data!B273,Data!H273,(IF(B19=Data!#REF!,Data!#REF!,(IF(B19=Data!#REF!,Data!#REF!,(IF(B19=Data!#REF!,Data!#REF!,Data!#REF!)))))))))))))))&amp;IF(B19=Data!B340,Data!H340,(IF(B19=Data!#REF!,Data!#REF!,(IF(B19=Data!#REF!,Data!#REF!,(IF(B19=Data!#REF!,Data!#REF!,(IF(B19=Data!#REF!,Data!#REF!,(IF(B19=Data!#REF!,Data!H1080,(IF(B19=Data!#REF!,Data!#REF!,(IF(B19=Data!#REF!,Data!#REF!,Data!#REF!)))))))))))))))&amp;IF(B19=Data!#REF!,Data!#REF!,(IF(B19=Data!#REF!,Data!#REF!,(IF(B19=Data!#REF!,Data!#REF!,(IF(B19=Data!#REF!,Data!#REF!,(IF(B19=Data!#REF!,Data!#REF!,Data!#REF!)))))))))</f>
        <v>#REF!</v>
      </c>
      <c r="R19" s="593"/>
      <c r="S19" s="593"/>
      <c r="T19" s="594" t="e">
        <f>IF(B19=Data!B264,Data!I264,(IF(B19=Data!B266,Data!I266,(IF(B19=Data!B268,Data!I268,(IF(B19=Data!#REF!,Data!#REF!,(IF(B19=Data!B273,Data!I273,(IF(B19=Data!#REF!,Data!#REF!,(IF(B19=Data!#REF!,Data!#REF!,(IF(B19=Data!#REF!,Data!#REF!,Data!#REF!)))))))))))))))&amp;IF(B19=Data!B340,Data!I340,(IF(B19=Data!#REF!,Data!#REF!,(IF(B19=Data!#REF!,Data!#REF!,(IF(B19=Data!#REF!,Data!#REF!,(IF(B19=Data!#REF!,Data!#REF!,(IF(B19=Data!#REF!,Data!I1080,(IF(B19=Data!#REF!,Data!#REF!,(IF(B19=Data!#REF!,Data!#REF!,Data!#REF!)))))))))))))))&amp;IF(B19=Data!#REF!,Data!#REF!,(IF(B19=Data!#REF!,Data!#REF!,(IF(B19=Data!#REF!,Data!#REF!,(IF(B19=Data!#REF!,Data!#REF!,(IF(B19=Data!#REF!,Data!#REF!,Data!#REF!)))))))))</f>
        <v>#REF!</v>
      </c>
      <c r="U19" s="595"/>
      <c r="V19" s="594" t="e">
        <f>IF(B19=Data!B264,Data!J264,(IF(B19=Data!B266,Data!J266,(IF(B19=Data!B268,Data!J268,(IF(B19=Data!#REF!,Data!#REF!,(IF(B19=Data!B273,Data!J273,(IF(B19=Data!#REF!,Data!#REF!,(IF(B19=Data!#REF!,Data!#REF!,(IF(B19=Data!#REF!,Data!#REF!,Data!#REF!)))))))))))))))&amp;IF(B19=Data!B340,Data!J340,(IF(B19=Data!#REF!,Data!#REF!,(IF(B19=Data!#REF!,Data!#REF!,(IF(B19=Data!#REF!,Data!#REF!,(IF(B19=Data!#REF!,Data!#REF!,(IF(B19=Data!#REF!,Data!J1080,(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598">
        <v>2</v>
      </c>
      <c r="B20" s="599" t="s">
        <v>718</v>
      </c>
      <c r="C20" s="583" t="str">
        <f>IF(E20="","",VLOOKUP(B20,Data!$B$5:$N$503,13,FALSE))</f>
        <v>Ymh</v>
      </c>
      <c r="D20" s="584" t="str">
        <f>IF(E20="","",VLOOKUP(B20,Data!$B$5:$L$503,2,FALSE))</f>
        <v>VAC9580</v>
      </c>
      <c r="E20" s="823">
        <v>1</v>
      </c>
      <c r="F20" s="600" t="s">
        <v>545</v>
      </c>
      <c r="G20" s="587">
        <f>IF(E20="","",VLOOKUP(B20,Data!$B$5:$L$503,11,FALSE))</f>
        <v>5024.08</v>
      </c>
      <c r="H20" s="588">
        <f t="shared" si="2"/>
        <v>5024.08</v>
      </c>
      <c r="I20" s="589" t="str">
        <f>IF(E20="","",VLOOKUP(B20,Data!$B$5:$D$503,3,FALSE))</f>
        <v>C/T</v>
      </c>
      <c r="J20" s="589" t="str">
        <f>IF(E20="","",VLOOKUP(B20,Data!$B$5:$M$503,12,FALSE))</f>
        <v>Indonesia</v>
      </c>
      <c r="K20" s="590">
        <v>5119633</v>
      </c>
      <c r="L20" s="587">
        <f>IF(E20="","",VLOOKUP(B20,Data!$B$5:$E$503,4,FALSE)*E20)</f>
        <v>302</v>
      </c>
      <c r="M20" s="587">
        <f>IF(E20="","",VLOOKUP(B20,Data!$B$5:$F$503,5,FALSE)*E20)</f>
        <v>267</v>
      </c>
      <c r="N20" s="591" t="e">
        <f>IF(B20=Data!B125,Data!G125,(IF(B20=Data!B127,Data!G127,(IF(B20=Data!B129,Data!G129,(IF(B20=Data!#REF!,Data!#REF!,(IF(B20=Data!B134,Data!G134,(IF(B20=Data!#REF!,Data!#REF!,(IF(B20=Data!#REF!,Data!#REF!,(IF(B20=Data!#REF!,Data!#REF!,Data!#REF!)))))))))))))))&amp;IF(B20=Data!B201,Data!G201,(IF(B20=Data!#REF!,Data!#REF!,(IF(B20=Data!#REF!,Data!#REF!,(IF(B20=Data!#REF!,Data!#REF!,(IF(B20=Data!#REF!,Data!#REF!,(IF(B20=Data!#REF!,Data!G941,(IF(B20=Data!#REF!,Data!#REF!,(IF(B20=Data!#REF!,Data!#REF!,Data!#REF!)))))))))))))))&amp;IF(B20=Data!#REF!,Data!#REF!,(IF(B20=Data!#REF!,Data!#REF!,(IF(B20=Data!#REF!,Data!#REF!,(IF(B20=Data!#REF!,Data!#REF!,(IF(B20=Data!#REF!,Data!#REF!,Data!#REF!)))))))))</f>
        <v>#REF!</v>
      </c>
      <c r="O20" s="592"/>
      <c r="P20" s="593"/>
      <c r="Q20" s="594" t="e">
        <f>IF(B20=Data!B125,Data!H125,(IF(B20=Data!B127,Data!H127,(IF(B20=Data!B129,Data!H129,(IF(B20=Data!#REF!,Data!#REF!,(IF(B20=Data!B134,Data!H134,(IF(B20=Data!#REF!,Data!#REF!,(IF(B20=Data!#REF!,Data!#REF!,(IF(B20=Data!#REF!,Data!#REF!,Data!#REF!)))))))))))))))&amp;IF(B20=Data!B201,Data!H201,(IF(B20=Data!#REF!,Data!#REF!,(IF(B20=Data!#REF!,Data!#REF!,(IF(B20=Data!#REF!,Data!#REF!,(IF(B20=Data!#REF!,Data!#REF!,(IF(B20=Data!#REF!,Data!H941,(IF(B20=Data!#REF!,Data!#REF!,(IF(B20=Data!#REF!,Data!#REF!,Data!#REF!)))))))))))))))&amp;IF(B20=Data!#REF!,Data!#REF!,(IF(B20=Data!#REF!,Data!#REF!,(IF(B20=Data!#REF!,Data!#REF!,(IF(B20=Data!#REF!,Data!#REF!,(IF(B20=Data!#REF!,Data!#REF!,Data!#REF!)))))))))</f>
        <v>#REF!</v>
      </c>
      <c r="R20" s="593"/>
      <c r="S20" s="593"/>
      <c r="T20" s="594" t="e">
        <f>IF(B20=Data!B125,Data!I125,(IF(B20=Data!B127,Data!I127,(IF(B20=Data!B129,Data!I129,(IF(B20=Data!#REF!,Data!#REF!,(IF(B20=Data!B134,Data!I134,(IF(B20=Data!#REF!,Data!#REF!,(IF(B20=Data!#REF!,Data!#REF!,(IF(B20=Data!#REF!,Data!#REF!,Data!#REF!)))))))))))))))&amp;IF(B20=Data!B201,Data!I201,(IF(B20=Data!#REF!,Data!#REF!,(IF(B20=Data!#REF!,Data!#REF!,(IF(B20=Data!#REF!,Data!#REF!,(IF(B20=Data!#REF!,Data!#REF!,(IF(B20=Data!#REF!,Data!I941,(IF(B20=Data!#REF!,Data!#REF!,(IF(B20=Data!#REF!,Data!#REF!,Data!#REF!)))))))))))))))&amp;IF(B20=Data!#REF!,Data!#REF!,(IF(B20=Data!#REF!,Data!#REF!,(IF(B20=Data!#REF!,Data!#REF!,(IF(B20=Data!#REF!,Data!#REF!,(IF(B20=Data!#REF!,Data!#REF!,Data!#REF!)))))))))</f>
        <v>#REF!</v>
      </c>
      <c r="U20" s="595"/>
      <c r="V20" s="594" t="e">
        <f>IF(B20=Data!B125,Data!J125,(IF(B20=Data!B127,Data!J127,(IF(B20=Data!B129,Data!J129,(IF(B20=Data!#REF!,Data!#REF!,(IF(B20=Data!B134,Data!J134,(IF(B20=Data!#REF!,Data!#REF!,(IF(B20=Data!#REF!,Data!#REF!,(IF(B20=Data!#REF!,Data!#REF!,Data!#REF!)))))))))))))))&amp;IF(B20=Data!B201,Data!J201,(IF(B20=Data!#REF!,Data!#REF!,(IF(B20=Data!#REF!,Data!#REF!,(IF(B20=Data!#REF!,Data!#REF!,(IF(B20=Data!#REF!,Data!#REF!,(IF(B20=Data!#REF!,Data!J941,(IF(B20=Data!#REF!,Data!#REF!,(IF(B20=Data!#REF!,Data!#REF!,Data!#REF!)))))))))))))))&amp;IF(B20=Data!#REF!,Data!#REF!,(IF(B20=Data!#REF!,Data!#REF!,(IF(B20=Data!#REF!,Data!#REF!,(IF(B20=Data!#REF!,Data!#REF!,(IF(B20=Data!#REF!,Data!#REF!,Data!#REF!)))))))))</f>
        <v>#REF!</v>
      </c>
      <c r="W20" s="596">
        <f>IF(E20="","",VLOOKUP(B20,Data!$B$5:$J$503,9,FALSE)*E20)</f>
        <v>1.534</v>
      </c>
    </row>
    <row r="21" spans="1:23" s="597" customFormat="1" ht="19.25" customHeight="1">
      <c r="A21" s="598">
        <v>3</v>
      </c>
      <c r="B21" s="599" t="s">
        <v>223</v>
      </c>
      <c r="C21" s="583" t="str">
        <f>IF(E21="","",VLOOKUP(B21,Data!$B$5:$N$503,13,FALSE))</f>
        <v>Ymh</v>
      </c>
      <c r="D21" s="584" t="str">
        <f>IF(E21="","",VLOOKUP(B21,Data!$B$5:$L$503,2,FALSE))</f>
        <v>AAE6337</v>
      </c>
      <c r="E21" s="823">
        <v>15</v>
      </c>
      <c r="F21" s="601"/>
      <c r="G21" s="587">
        <f>IF(E21="","",VLOOKUP(B21,Data!$B$5:$L$503,11,FALSE))</f>
        <v>1646.63</v>
      </c>
      <c r="H21" s="588">
        <f t="shared" si="2"/>
        <v>24699.45</v>
      </c>
      <c r="I21" s="589" t="str">
        <f>IF(E21="","",VLOOKUP(B21,Data!$B$5:$D$503,3,FALSE))</f>
        <v>C/T</v>
      </c>
      <c r="J21" s="589" t="str">
        <f>IF(E21="","",VLOOKUP(B21,Data!$B$5:$M$503,12,FALSE))</f>
        <v>Indonesia</v>
      </c>
      <c r="K21" s="590">
        <v>5119633</v>
      </c>
      <c r="L21" s="587">
        <f>IF(E21="","",VLOOKUP(B21,Data!$B$5:$E$503,4,FALSE)*E21)</f>
        <v>2910</v>
      </c>
      <c r="M21" s="587">
        <f>IF(E21="","",VLOOKUP(B21,Data!$B$5:$F$503,5,FALSE)*E21)</f>
        <v>2610</v>
      </c>
      <c r="N21" s="591" t="e">
        <f>IF(B21=Data!B123,Data!G123,(IF(B21=Data!B125,Data!G125,(IF(B21=Data!B127,Data!G127,(IF(B21=Data!#REF!,Data!#REF!,(IF(B21=Data!B132,Data!G132,(IF(B21=Data!#REF!,Data!#REF!,(IF(B21=Data!#REF!,Data!#REF!,(IF(B21=Data!#REF!,Data!#REF!,Data!#REF!)))))))))))))))&amp;IF(B21=Data!B199,Data!G199,(IF(B21=Data!#REF!,Data!#REF!,(IF(B21=Data!#REF!,Data!#REF!,(IF(B21=Data!#REF!,Data!#REF!,(IF(B21=Data!#REF!,Data!#REF!,(IF(B21=Data!#REF!,Data!G939,(IF(B21=Data!#REF!,Data!#REF!,(IF(B21=Data!#REF!,Data!#REF!,Data!#REF!)))))))))))))))&amp;IF(B21=Data!#REF!,Data!#REF!,(IF(B21=Data!#REF!,Data!#REF!,(IF(B21=Data!#REF!,Data!#REF!,(IF(B21=Data!#REF!,Data!#REF!,(IF(B21=Data!#REF!,Data!#REF!,Data!#REF!)))))))))</f>
        <v>#REF!</v>
      </c>
      <c r="O21" s="592"/>
      <c r="P21" s="593"/>
      <c r="Q21" s="594" t="e">
        <f>IF(B21=Data!B123,Data!H123,(IF(B21=Data!B125,Data!H125,(IF(B21=Data!B127,Data!H127,(IF(B21=Data!#REF!,Data!#REF!,(IF(B21=Data!B132,Data!H132,(IF(B21=Data!#REF!,Data!#REF!,(IF(B21=Data!#REF!,Data!#REF!,(IF(B21=Data!#REF!,Data!#REF!,Data!#REF!)))))))))))))))&amp;IF(B21=Data!B199,Data!H199,(IF(B21=Data!#REF!,Data!#REF!,(IF(B21=Data!#REF!,Data!#REF!,(IF(B21=Data!#REF!,Data!#REF!,(IF(B21=Data!#REF!,Data!#REF!,(IF(B21=Data!#REF!,Data!H939,(IF(B21=Data!#REF!,Data!#REF!,(IF(B21=Data!#REF!,Data!#REF!,Data!#REF!)))))))))))))))&amp;IF(B21=Data!#REF!,Data!#REF!,(IF(B21=Data!#REF!,Data!#REF!,(IF(B21=Data!#REF!,Data!#REF!,(IF(B21=Data!#REF!,Data!#REF!,(IF(B21=Data!#REF!,Data!#REF!,Data!#REF!)))))))))</f>
        <v>#REF!</v>
      </c>
      <c r="R21" s="593"/>
      <c r="S21" s="593"/>
      <c r="T21" s="594" t="e">
        <f>IF(B21=Data!B123,Data!I123,(IF(B21=Data!B125,Data!I125,(IF(B21=Data!B127,Data!I127,(IF(B21=Data!#REF!,Data!#REF!,(IF(B21=Data!B132,Data!I132,(IF(B21=Data!#REF!,Data!#REF!,(IF(B21=Data!#REF!,Data!#REF!,(IF(B21=Data!#REF!,Data!#REF!,Data!#REF!)))))))))))))))&amp;IF(B21=Data!B199,Data!I199,(IF(B21=Data!#REF!,Data!#REF!,(IF(B21=Data!#REF!,Data!#REF!,(IF(B21=Data!#REF!,Data!#REF!,(IF(B21=Data!#REF!,Data!#REF!,(IF(B21=Data!#REF!,Data!I939,(IF(B21=Data!#REF!,Data!#REF!,(IF(B21=Data!#REF!,Data!#REF!,Data!#REF!)))))))))))))))&amp;IF(B21=Data!#REF!,Data!#REF!,(IF(B21=Data!#REF!,Data!#REF!,(IF(B21=Data!#REF!,Data!#REF!,(IF(B21=Data!#REF!,Data!#REF!,(IF(B21=Data!#REF!,Data!#REF!,Data!#REF!)))))))))</f>
        <v>#REF!</v>
      </c>
      <c r="U21" s="595"/>
      <c r="V21" s="594" t="e">
        <f>IF(B21=Data!B123,Data!J123,(IF(B21=Data!B125,Data!J125,(IF(B21=Data!B127,Data!J127,(IF(B21=Data!#REF!,Data!#REF!,(IF(B21=Data!B132,Data!J132,(IF(B21=Data!#REF!,Data!#REF!,(IF(B21=Data!#REF!,Data!#REF!,(IF(B21=Data!#REF!,Data!#REF!,Data!#REF!)))))))))))))))&amp;IF(B21=Data!B199,Data!J199,(IF(B21=Data!#REF!,Data!#REF!,(IF(B21=Data!#REF!,Data!#REF!,(IF(B21=Data!#REF!,Data!#REF!,(IF(B21=Data!#REF!,Data!#REF!,(IF(B21=Data!#REF!,Data!J939,(IF(B21=Data!#REF!,Data!#REF!,(IF(B21=Data!#REF!,Data!#REF!,Data!#REF!)))))))))))))))&amp;IF(B21=Data!#REF!,Data!#REF!,(IF(B21=Data!#REF!,Data!#REF!,(IF(B21=Data!#REF!,Data!#REF!,(IF(B21=Data!#REF!,Data!#REF!,(IF(B21=Data!#REF!,Data!#REF!,Data!#REF!)))))))))</f>
        <v>#REF!</v>
      </c>
      <c r="W21" s="596">
        <f>IF(E21="","",VLOOKUP(B21,Data!$B$5:$J$503,9,FALSE)*E21)</f>
        <v>16.934999999999999</v>
      </c>
    </row>
    <row r="22" spans="1:23" s="597" customFormat="1" ht="19.25" customHeight="1">
      <c r="A22" s="598">
        <v>4</v>
      </c>
      <c r="B22" s="599" t="s">
        <v>231</v>
      </c>
      <c r="C22" s="583" t="str">
        <f>IF(E22="","",VLOOKUP(B22,Data!$B$5:$N$503,13,FALSE))</f>
        <v>Ymh</v>
      </c>
      <c r="D22" s="584" t="str">
        <f>IF(E22="","",VLOOKUP(B22,Data!$B$5:$L$503,2,FALSE))</f>
        <v>WN49720</v>
      </c>
      <c r="E22" s="823">
        <v>15</v>
      </c>
      <c r="F22" s="601" t="s">
        <v>569</v>
      </c>
      <c r="G22" s="587">
        <f>IF(E22="","",VLOOKUP(B22,Data!$B$5:$L$503,11,FALSE))</f>
        <v>1776.21</v>
      </c>
      <c r="H22" s="588">
        <f t="shared" ref="H22:H38" si="3">IF(E22&gt;0,E22*G22,"-")</f>
        <v>26643.15</v>
      </c>
      <c r="I22" s="589" t="str">
        <f>IF(E22="","",VLOOKUP(B22,Data!$B$5:$D$503,3,FALSE))</f>
        <v>C/T</v>
      </c>
      <c r="J22" s="589" t="str">
        <f>IF(E22="","",VLOOKUP(B22,Data!$B$5:$M$503,12,FALSE))</f>
        <v>Indonesia</v>
      </c>
      <c r="K22" s="590">
        <v>5119633</v>
      </c>
      <c r="L22" s="587">
        <f>IF(E22="","",VLOOKUP(B22,Data!$B$5:$E$503,4,FALSE)*E22)</f>
        <v>2910</v>
      </c>
      <c r="M22" s="587">
        <f>IF(E22="","",VLOOKUP(B22,Data!$B$5:$F$503,5,FALSE)*E22)</f>
        <v>2610</v>
      </c>
      <c r="N22" s="591" t="e">
        <f>IF(B22=Data!B101,Data!G101,(IF(B22=Data!B103,Data!G103,(IF(B22=Data!B105,Data!G105,(IF(B22=Data!#REF!,Data!#REF!,(IF(B22=Data!B110,Data!G110,(IF(B22=Data!#REF!,Data!#REF!,(IF(B22=Data!#REF!,Data!#REF!,(IF(B22=Data!#REF!,Data!#REF!,Data!#REF!)))))))))))))))&amp;IF(B22=Data!B177,Data!G177,(IF(B22=Data!#REF!,Data!#REF!,(IF(B22=Data!#REF!,Data!#REF!,(IF(B22=Data!#REF!,Data!#REF!,(IF(B22=Data!#REF!,Data!#REF!,(IF(B22=Data!#REF!,Data!G917,(IF(B22=Data!#REF!,Data!#REF!,(IF(B22=Data!#REF!,Data!#REF!,Data!#REF!)))))))))))))))&amp;IF(B22=Data!#REF!,Data!#REF!,(IF(B22=Data!#REF!,Data!#REF!,(IF(B22=Data!#REF!,Data!#REF!,(IF(B22=Data!#REF!,Data!#REF!,(IF(B22=Data!#REF!,Data!#REF!,Data!#REF!)))))))))</f>
        <v>#REF!</v>
      </c>
      <c r="O22" s="592"/>
      <c r="P22" s="593"/>
      <c r="Q22" s="594" t="e">
        <f>IF(B22=Data!B101,Data!H101,(IF(B22=Data!B103,Data!H103,(IF(B22=Data!B105,Data!H105,(IF(B22=Data!#REF!,Data!#REF!,(IF(B22=Data!B110,Data!H110,(IF(B22=Data!#REF!,Data!#REF!,(IF(B22=Data!#REF!,Data!#REF!,(IF(B22=Data!#REF!,Data!#REF!,Data!#REF!)))))))))))))))&amp;IF(B22=Data!B177,Data!H177,(IF(B22=Data!#REF!,Data!#REF!,(IF(B22=Data!#REF!,Data!#REF!,(IF(B22=Data!#REF!,Data!#REF!,(IF(B22=Data!#REF!,Data!#REF!,(IF(B22=Data!#REF!,Data!H917,(IF(B22=Data!#REF!,Data!#REF!,(IF(B22=Data!#REF!,Data!#REF!,Data!#REF!)))))))))))))))&amp;IF(B22=Data!#REF!,Data!#REF!,(IF(B22=Data!#REF!,Data!#REF!,(IF(B22=Data!#REF!,Data!#REF!,(IF(B22=Data!#REF!,Data!#REF!,(IF(B22=Data!#REF!,Data!#REF!,Data!#REF!)))))))))</f>
        <v>#REF!</v>
      </c>
      <c r="R22" s="593"/>
      <c r="S22" s="593"/>
      <c r="T22" s="594" t="e">
        <f>IF(B22=Data!B101,Data!I101,(IF(B22=Data!B103,Data!I103,(IF(B22=Data!B105,Data!I105,(IF(B22=Data!#REF!,Data!#REF!,(IF(B22=Data!B110,Data!I110,(IF(B22=Data!#REF!,Data!#REF!,(IF(B22=Data!#REF!,Data!#REF!,(IF(B22=Data!#REF!,Data!#REF!,Data!#REF!)))))))))))))))&amp;IF(B22=Data!B177,Data!I177,(IF(B22=Data!#REF!,Data!#REF!,(IF(B22=Data!#REF!,Data!#REF!,(IF(B22=Data!#REF!,Data!#REF!,(IF(B22=Data!#REF!,Data!#REF!,(IF(B22=Data!#REF!,Data!I917,(IF(B22=Data!#REF!,Data!#REF!,(IF(B22=Data!#REF!,Data!#REF!,Data!#REF!)))))))))))))))&amp;IF(B22=Data!#REF!,Data!#REF!,(IF(B22=Data!#REF!,Data!#REF!,(IF(B22=Data!#REF!,Data!#REF!,(IF(B22=Data!#REF!,Data!#REF!,(IF(B22=Data!#REF!,Data!#REF!,Data!#REF!)))))))))</f>
        <v>#REF!</v>
      </c>
      <c r="U22" s="595"/>
      <c r="V22" s="594" t="e">
        <f>IF(B22=Data!B101,Data!J101,(IF(B22=Data!B103,Data!J103,(IF(B22=Data!B105,Data!J105,(IF(B22=Data!#REF!,Data!#REF!,(IF(B22=Data!B110,Data!J110,(IF(B22=Data!#REF!,Data!#REF!,(IF(B22=Data!#REF!,Data!#REF!,(IF(B22=Data!#REF!,Data!#REF!,Data!#REF!)))))))))))))))&amp;IF(B22=Data!B177,Data!J177,(IF(B22=Data!#REF!,Data!#REF!,(IF(B22=Data!#REF!,Data!#REF!,(IF(B22=Data!#REF!,Data!#REF!,(IF(B22=Data!#REF!,Data!#REF!,(IF(B22=Data!#REF!,Data!J917,(IF(B22=Data!#REF!,Data!#REF!,(IF(B22=Data!#REF!,Data!#REF!,Data!#REF!)))))))))))))))&amp;IF(B22=Data!#REF!,Data!#REF!,(IF(B22=Data!#REF!,Data!#REF!,(IF(B22=Data!#REF!,Data!#REF!,(IF(B22=Data!#REF!,Data!#REF!,(IF(B22=Data!#REF!,Data!#REF!,Data!#REF!)))))))))</f>
        <v>#REF!</v>
      </c>
      <c r="W22" s="596">
        <f>IF(E22="","",VLOOKUP(B22,Data!$B$5:$J$503,9,FALSE)*E22)</f>
        <v>16.934999999999999</v>
      </c>
    </row>
    <row r="23" spans="1:23" s="597" customFormat="1" ht="19.25" customHeight="1">
      <c r="A23" s="598">
        <v>5</v>
      </c>
      <c r="B23" s="599" t="s">
        <v>715</v>
      </c>
      <c r="C23" s="583" t="str">
        <f>IF(E23="","",VLOOKUP(B23,Data!$B$5:$N$503,13,FALSE))</f>
        <v>Ymh</v>
      </c>
      <c r="D23" s="584" t="str">
        <f>IF(E23="","",VLOOKUP(B23,Data!$B$5:$L$503,2,FALSE))</f>
        <v>VAC9480</v>
      </c>
      <c r="E23" s="823">
        <v>13</v>
      </c>
      <c r="F23" s="601"/>
      <c r="G23" s="587">
        <f>IF(E23="","",VLOOKUP(B23,Data!$B$5:$L$503,11,FALSE))</f>
        <v>2008.01</v>
      </c>
      <c r="H23" s="588">
        <f t="shared" si="3"/>
        <v>26104.13</v>
      </c>
      <c r="I23" s="589" t="str">
        <f>IF(E23="","",VLOOKUP(B23,Data!$B$5:$D$503,3,FALSE))</f>
        <v>C/T</v>
      </c>
      <c r="J23" s="589" t="str">
        <f>IF(E23="","",VLOOKUP(B23,Data!$B$5:$M$503,12,FALSE))</f>
        <v>Indonesia</v>
      </c>
      <c r="K23" s="590">
        <v>5119633</v>
      </c>
      <c r="L23" s="587">
        <f>IF(E23="","",VLOOKUP(B23,Data!$B$5:$E$503,4,FALSE)*E23)</f>
        <v>2587</v>
      </c>
      <c r="M23" s="587">
        <f>IF(E23="","",VLOOKUP(B23,Data!$B$5:$F$503,5,FALSE)*E23)</f>
        <v>2327</v>
      </c>
      <c r="N23" s="591" t="e">
        <f>IF(B23=Data!B102,Data!G102,(IF(B23=Data!B104,Data!G104,(IF(B23=Data!B106,Data!G106,(IF(B23=Data!#REF!,Data!#REF!,(IF(B23=Data!B111,Data!G111,(IF(B23=Data!#REF!,Data!#REF!,(IF(B23=Data!#REF!,Data!#REF!,(IF(B23=Data!#REF!,Data!#REF!,Data!#REF!)))))))))))))))&amp;IF(B23=Data!B178,Data!G178,(IF(B23=Data!#REF!,Data!#REF!,(IF(B23=Data!#REF!,Data!#REF!,(IF(B23=Data!#REF!,Data!#REF!,(IF(B23=Data!#REF!,Data!#REF!,(IF(B23=Data!#REF!,Data!G918,(IF(B23=Data!#REF!,Data!#REF!,(IF(B23=Data!#REF!,Data!#REF!,Data!#REF!)))))))))))))))&amp;IF(B23=Data!#REF!,Data!#REF!,(IF(B23=Data!#REF!,Data!#REF!,(IF(B23=Data!#REF!,Data!#REF!,(IF(B23=Data!#REF!,Data!#REF!,(IF(B23=Data!#REF!,Data!#REF!,Data!#REF!)))))))))</f>
        <v>#REF!</v>
      </c>
      <c r="O23" s="592"/>
      <c r="P23" s="593"/>
      <c r="Q23" s="594" t="e">
        <f>IF(B23=Data!B102,Data!H102,(IF(B23=Data!B104,Data!H104,(IF(B23=Data!B106,Data!H106,(IF(B23=Data!#REF!,Data!#REF!,(IF(B23=Data!B111,Data!H111,(IF(B23=Data!#REF!,Data!#REF!,(IF(B23=Data!#REF!,Data!#REF!,(IF(B23=Data!#REF!,Data!#REF!,Data!#REF!)))))))))))))))&amp;IF(B23=Data!B178,Data!H178,(IF(B23=Data!#REF!,Data!#REF!,(IF(B23=Data!#REF!,Data!#REF!,(IF(B23=Data!#REF!,Data!#REF!,(IF(B23=Data!#REF!,Data!#REF!,(IF(B23=Data!#REF!,Data!H918,(IF(B23=Data!#REF!,Data!#REF!,(IF(B23=Data!#REF!,Data!#REF!,Data!#REF!)))))))))))))))&amp;IF(B23=Data!#REF!,Data!#REF!,(IF(B23=Data!#REF!,Data!#REF!,(IF(B23=Data!#REF!,Data!#REF!,(IF(B23=Data!#REF!,Data!#REF!,(IF(B23=Data!#REF!,Data!#REF!,Data!#REF!)))))))))</f>
        <v>#REF!</v>
      </c>
      <c r="R23" s="593"/>
      <c r="S23" s="593"/>
      <c r="T23" s="594" t="e">
        <f>IF(B23=Data!B102,Data!I102,(IF(B23=Data!B104,Data!I104,(IF(B23=Data!B106,Data!I106,(IF(B23=Data!#REF!,Data!#REF!,(IF(B23=Data!B111,Data!I111,(IF(B23=Data!#REF!,Data!#REF!,(IF(B23=Data!#REF!,Data!#REF!,(IF(B23=Data!#REF!,Data!#REF!,Data!#REF!)))))))))))))))&amp;IF(B23=Data!B178,Data!I178,(IF(B23=Data!#REF!,Data!#REF!,(IF(B23=Data!#REF!,Data!#REF!,(IF(B23=Data!#REF!,Data!#REF!,(IF(B23=Data!#REF!,Data!#REF!,(IF(B23=Data!#REF!,Data!I918,(IF(B23=Data!#REF!,Data!#REF!,(IF(B23=Data!#REF!,Data!#REF!,Data!#REF!)))))))))))))))&amp;IF(B23=Data!#REF!,Data!#REF!,(IF(B23=Data!#REF!,Data!#REF!,(IF(B23=Data!#REF!,Data!#REF!,(IF(B23=Data!#REF!,Data!#REF!,(IF(B23=Data!#REF!,Data!#REF!,Data!#REF!)))))))))</f>
        <v>#REF!</v>
      </c>
      <c r="U23" s="595"/>
      <c r="V23" s="594" t="e">
        <f>IF(B23=Data!B102,Data!J102,(IF(B23=Data!B104,Data!J104,(IF(B23=Data!B106,Data!J106,(IF(B23=Data!#REF!,Data!#REF!,(IF(B23=Data!B111,Data!J111,(IF(B23=Data!#REF!,Data!#REF!,(IF(B23=Data!#REF!,Data!#REF!,(IF(B23=Data!#REF!,Data!#REF!,Data!#REF!)))))))))))))))&amp;IF(B23=Data!B178,Data!J178,(IF(B23=Data!#REF!,Data!#REF!,(IF(B23=Data!#REF!,Data!#REF!,(IF(B23=Data!#REF!,Data!#REF!,(IF(B23=Data!#REF!,Data!#REF!,(IF(B23=Data!#REF!,Data!J918,(IF(B23=Data!#REF!,Data!#REF!,(IF(B23=Data!#REF!,Data!#REF!,Data!#REF!)))))))))))))))&amp;IF(B23=Data!#REF!,Data!#REF!,(IF(B23=Data!#REF!,Data!#REF!,(IF(B23=Data!#REF!,Data!#REF!,(IF(B23=Data!#REF!,Data!#REF!,(IF(B23=Data!#REF!,Data!#REF!,Data!#REF!)))))))))</f>
        <v>#REF!</v>
      </c>
      <c r="W23" s="596">
        <f>IF(E23="","",VLOOKUP(B23,Data!$B$5:$J$503,9,FALSE)*E23)</f>
        <v>14.677</v>
      </c>
    </row>
    <row r="24" spans="1:23" s="597" customFormat="1" ht="19.25" customHeight="1">
      <c r="A24" s="598">
        <v>6</v>
      </c>
      <c r="B24" s="599" t="s">
        <v>783</v>
      </c>
      <c r="C24" s="583" t="str">
        <f>IF(E24="","",VLOOKUP(B24,Data!$B$5:$N$503,13,FALSE))</f>
        <v>Ymh</v>
      </c>
      <c r="D24" s="584" t="str">
        <f>IF(E24="","",VLOOKUP(B24,Data!$B$5:$L$503,2,FALSE))</f>
        <v>VAK6550</v>
      </c>
      <c r="E24" s="823">
        <v>4</v>
      </c>
      <c r="F24" s="601"/>
      <c r="G24" s="587">
        <f>IF(E24="","",VLOOKUP(B24,Data!$B$5:$L$503,11,FALSE))</f>
        <v>2051.59</v>
      </c>
      <c r="H24" s="588">
        <f t="shared" si="3"/>
        <v>8206.36</v>
      </c>
      <c r="I24" s="589" t="str">
        <f>IF(E24="","",VLOOKUP(B24,Data!$B$5:$D$503,3,FALSE))</f>
        <v>C/T</v>
      </c>
      <c r="J24" s="589" t="str">
        <f>IF(E24="","",VLOOKUP(B24,Data!$B$5:$M$503,12,FALSE))</f>
        <v>Indonesia</v>
      </c>
      <c r="K24" s="590">
        <v>5119633</v>
      </c>
      <c r="L24" s="587">
        <f>IF(E24="","",VLOOKUP(B24,Data!$B$5:$E$503,4,FALSE)*E24)</f>
        <v>796</v>
      </c>
      <c r="M24" s="587">
        <f>IF(E24="","",VLOOKUP(B24,Data!$B$5:$F$503,5,FALSE)*E24)</f>
        <v>716</v>
      </c>
      <c r="N24" s="591" t="e">
        <f>IF(B24=Data!B103,Data!G103,(IF(B24=Data!B105,Data!G105,(IF(B24=Data!B107,Data!G107,(IF(B24=Data!#REF!,Data!#REF!,(IF(B24=Data!B112,Data!G112,(IF(B24=Data!#REF!,Data!#REF!,(IF(B24=Data!#REF!,Data!#REF!,(IF(B24=Data!#REF!,Data!#REF!,Data!#REF!)))))))))))))))&amp;IF(B24=Data!B179,Data!G179,(IF(B24=Data!#REF!,Data!#REF!,(IF(B24=Data!#REF!,Data!#REF!,(IF(B24=Data!#REF!,Data!#REF!,(IF(B24=Data!#REF!,Data!#REF!,(IF(B24=Data!#REF!,Data!G919,(IF(B24=Data!#REF!,Data!#REF!,(IF(B24=Data!#REF!,Data!#REF!,Data!#REF!)))))))))))))))&amp;IF(B24=Data!#REF!,Data!#REF!,(IF(B24=Data!#REF!,Data!#REF!,(IF(B24=Data!#REF!,Data!#REF!,(IF(B24=Data!#REF!,Data!#REF!,(IF(B24=Data!#REF!,Data!#REF!,Data!#REF!)))))))))</f>
        <v>#REF!</v>
      </c>
      <c r="O24" s="592"/>
      <c r="P24" s="593"/>
      <c r="Q24" s="594" t="e">
        <f>IF(B24=Data!B103,Data!H103,(IF(B24=Data!B105,Data!H105,(IF(B24=Data!B107,Data!H107,(IF(B24=Data!#REF!,Data!#REF!,(IF(B24=Data!B112,Data!H112,(IF(B24=Data!#REF!,Data!#REF!,(IF(B24=Data!#REF!,Data!#REF!,(IF(B24=Data!#REF!,Data!#REF!,Data!#REF!)))))))))))))))&amp;IF(B24=Data!B179,Data!H179,(IF(B24=Data!#REF!,Data!#REF!,(IF(B24=Data!#REF!,Data!#REF!,(IF(B24=Data!#REF!,Data!#REF!,(IF(B24=Data!#REF!,Data!#REF!,(IF(B24=Data!#REF!,Data!H919,(IF(B24=Data!#REF!,Data!#REF!,(IF(B24=Data!#REF!,Data!#REF!,Data!#REF!)))))))))))))))&amp;IF(B24=Data!#REF!,Data!#REF!,(IF(B24=Data!#REF!,Data!#REF!,(IF(B24=Data!#REF!,Data!#REF!,(IF(B24=Data!#REF!,Data!#REF!,(IF(B24=Data!#REF!,Data!#REF!,Data!#REF!)))))))))</f>
        <v>#REF!</v>
      </c>
      <c r="R24" s="593"/>
      <c r="S24" s="593"/>
      <c r="T24" s="594" t="e">
        <f>IF(B24=Data!B103,Data!I103,(IF(B24=Data!B105,Data!I105,(IF(B24=Data!B107,Data!I107,(IF(B24=Data!#REF!,Data!#REF!,(IF(B24=Data!B112,Data!I112,(IF(B24=Data!#REF!,Data!#REF!,(IF(B24=Data!#REF!,Data!#REF!,(IF(B24=Data!#REF!,Data!#REF!,Data!#REF!)))))))))))))))&amp;IF(B24=Data!B179,Data!I179,(IF(B24=Data!#REF!,Data!#REF!,(IF(B24=Data!#REF!,Data!#REF!,(IF(B24=Data!#REF!,Data!#REF!,(IF(B24=Data!#REF!,Data!#REF!,(IF(B24=Data!#REF!,Data!I919,(IF(B24=Data!#REF!,Data!#REF!,(IF(B24=Data!#REF!,Data!#REF!,Data!#REF!)))))))))))))))&amp;IF(B24=Data!#REF!,Data!#REF!,(IF(B24=Data!#REF!,Data!#REF!,(IF(B24=Data!#REF!,Data!#REF!,(IF(B24=Data!#REF!,Data!#REF!,(IF(B24=Data!#REF!,Data!#REF!,Data!#REF!)))))))))</f>
        <v>#REF!</v>
      </c>
      <c r="U24" s="595"/>
      <c r="V24" s="594" t="e">
        <f>IF(B24=Data!B103,Data!J103,(IF(B24=Data!B105,Data!J105,(IF(B24=Data!B107,Data!J107,(IF(B24=Data!#REF!,Data!#REF!,(IF(B24=Data!B112,Data!J112,(IF(B24=Data!#REF!,Data!#REF!,(IF(B24=Data!#REF!,Data!#REF!,(IF(B24=Data!#REF!,Data!#REF!,Data!#REF!)))))))))))))))&amp;IF(B24=Data!B179,Data!J179,(IF(B24=Data!#REF!,Data!#REF!,(IF(B24=Data!#REF!,Data!#REF!,(IF(B24=Data!#REF!,Data!#REF!,(IF(B24=Data!#REF!,Data!#REF!,(IF(B24=Data!#REF!,Data!J919,(IF(B24=Data!#REF!,Data!#REF!,(IF(B24=Data!#REF!,Data!#REF!,Data!#REF!)))))))))))))))&amp;IF(B24=Data!#REF!,Data!#REF!,(IF(B24=Data!#REF!,Data!#REF!,(IF(B24=Data!#REF!,Data!#REF!,(IF(B24=Data!#REF!,Data!#REF!,(IF(B24=Data!#REF!,Data!#REF!,Data!#REF!)))))))))</f>
        <v>#REF!</v>
      </c>
      <c r="W24" s="596">
        <f>IF(E24="","",VLOOKUP(B24,Data!$B$5:$J$503,9,FALSE)*E24)</f>
        <v>4.516</v>
      </c>
    </row>
    <row r="25" spans="1:23" s="597" customFormat="1" ht="19.25" customHeight="1">
      <c r="A25" s="598">
        <v>7</v>
      </c>
      <c r="B25" s="599" t="s">
        <v>487</v>
      </c>
      <c r="C25" s="583" t="str">
        <f>IF(E25="","",VLOOKUP(B25,Data!$B$5:$N$503,13,FALSE))</f>
        <v>Ymh</v>
      </c>
      <c r="D25" s="584" t="str">
        <f>IF(E25="","",VLOOKUP(B25,Data!$B$5:$L$503,2,FALSE))</f>
        <v>ZH66310</v>
      </c>
      <c r="E25" s="823">
        <v>5</v>
      </c>
      <c r="F25" s="601"/>
      <c r="G25" s="587">
        <f>IF(E25="","",VLOOKUP(B25,Data!$B$5:$L$503,11,FALSE))</f>
        <v>1933.89</v>
      </c>
      <c r="H25" s="588">
        <f t="shared" si="3"/>
        <v>9669.4500000000007</v>
      </c>
      <c r="I25" s="589" t="str">
        <f>IF(E25="","",VLOOKUP(B25,Data!$B$5:$D$503,3,FALSE))</f>
        <v>C/T</v>
      </c>
      <c r="J25" s="589" t="str">
        <f>IF(E25="","",VLOOKUP(B25,Data!$B$5:$M$503,12,FALSE))</f>
        <v>Indonesia</v>
      </c>
      <c r="K25" s="590">
        <v>5119633</v>
      </c>
      <c r="L25" s="587">
        <f>IF(E25="","",VLOOKUP(B25,Data!$B$5:$E$503,4,FALSE)*E25)</f>
        <v>1075</v>
      </c>
      <c r="M25" s="587">
        <f>IF(E25="","",VLOOKUP(B25,Data!$B$5:$F$503,5,FALSE)*E25)</f>
        <v>970</v>
      </c>
      <c r="N25" s="591" t="e">
        <f>IF(B25=Data!B106,Data!G106,(IF(B25=Data!B108,Data!G108,(IF(B25=Data!B110,Data!G110,(IF(B25=Data!#REF!,Data!#REF!,(IF(B25=Data!B115,Data!G115,(IF(B25=Data!#REF!,Data!#REF!,(IF(B25=Data!#REF!,Data!#REF!,(IF(B25=Data!#REF!,Data!#REF!,Data!#REF!)))))))))))))))&amp;IF(B25=Data!B182,Data!G182,(IF(B25=Data!#REF!,Data!#REF!,(IF(B25=Data!#REF!,Data!#REF!,(IF(B25=Data!#REF!,Data!#REF!,(IF(B25=Data!#REF!,Data!#REF!,(IF(B25=Data!#REF!,Data!G922,(IF(B25=Data!#REF!,Data!#REF!,(IF(B25=Data!#REF!,Data!#REF!,Data!#REF!)))))))))))))))&amp;IF(B25=Data!#REF!,Data!#REF!,(IF(B25=Data!#REF!,Data!#REF!,(IF(B25=Data!#REF!,Data!#REF!,(IF(B25=Data!#REF!,Data!#REF!,(IF(B25=Data!#REF!,Data!#REF!,Data!#REF!)))))))))</f>
        <v>#REF!</v>
      </c>
      <c r="O25" s="592"/>
      <c r="P25" s="593"/>
      <c r="Q25" s="594" t="e">
        <f>IF(B25=Data!B106,Data!H106,(IF(B25=Data!B108,Data!H108,(IF(B25=Data!B110,Data!H110,(IF(B25=Data!#REF!,Data!#REF!,(IF(B25=Data!B115,Data!H115,(IF(B25=Data!#REF!,Data!#REF!,(IF(B25=Data!#REF!,Data!#REF!,(IF(B25=Data!#REF!,Data!#REF!,Data!#REF!)))))))))))))))&amp;IF(B25=Data!B182,Data!H182,(IF(B25=Data!#REF!,Data!#REF!,(IF(B25=Data!#REF!,Data!#REF!,(IF(B25=Data!#REF!,Data!#REF!,(IF(B25=Data!#REF!,Data!#REF!,(IF(B25=Data!#REF!,Data!H922,(IF(B25=Data!#REF!,Data!#REF!,(IF(B25=Data!#REF!,Data!#REF!,Data!#REF!)))))))))))))))&amp;IF(B25=Data!#REF!,Data!#REF!,(IF(B25=Data!#REF!,Data!#REF!,(IF(B25=Data!#REF!,Data!#REF!,(IF(B25=Data!#REF!,Data!#REF!,(IF(B25=Data!#REF!,Data!#REF!,Data!#REF!)))))))))</f>
        <v>#REF!</v>
      </c>
      <c r="R25" s="593"/>
      <c r="S25" s="593"/>
      <c r="T25" s="594" t="e">
        <f>IF(B25=Data!B106,Data!I106,(IF(B25=Data!B108,Data!I108,(IF(B25=Data!B110,Data!I110,(IF(B25=Data!#REF!,Data!#REF!,(IF(B25=Data!B115,Data!I115,(IF(B25=Data!#REF!,Data!#REF!,(IF(B25=Data!#REF!,Data!#REF!,(IF(B25=Data!#REF!,Data!#REF!,Data!#REF!)))))))))))))))&amp;IF(B25=Data!B182,Data!I182,(IF(B25=Data!#REF!,Data!#REF!,(IF(B25=Data!#REF!,Data!#REF!,(IF(B25=Data!#REF!,Data!#REF!,(IF(B25=Data!#REF!,Data!#REF!,(IF(B25=Data!#REF!,Data!I922,(IF(B25=Data!#REF!,Data!#REF!,(IF(B25=Data!#REF!,Data!#REF!,Data!#REF!)))))))))))))))&amp;IF(B25=Data!#REF!,Data!#REF!,(IF(B25=Data!#REF!,Data!#REF!,(IF(B25=Data!#REF!,Data!#REF!,(IF(B25=Data!#REF!,Data!#REF!,(IF(B25=Data!#REF!,Data!#REF!,Data!#REF!)))))))))</f>
        <v>#REF!</v>
      </c>
      <c r="U25" s="595"/>
      <c r="V25" s="594" t="e">
        <f>IF(B25=Data!B106,Data!J106,(IF(B25=Data!B108,Data!J108,(IF(B25=Data!B110,Data!J110,(IF(B25=Data!#REF!,Data!#REF!,(IF(B25=Data!B115,Data!J115,(IF(B25=Data!#REF!,Data!#REF!,(IF(B25=Data!#REF!,Data!#REF!,(IF(B25=Data!#REF!,Data!#REF!,Data!#REF!)))))))))))))))&amp;IF(B25=Data!B182,Data!J182,(IF(B25=Data!#REF!,Data!#REF!,(IF(B25=Data!#REF!,Data!#REF!,(IF(B25=Data!#REF!,Data!#REF!,(IF(B25=Data!#REF!,Data!#REF!,(IF(B25=Data!#REF!,Data!J922,(IF(B25=Data!#REF!,Data!#REF!,(IF(B25=Data!#REF!,Data!#REF!,Data!#REF!)))))))))))))))&amp;IF(B25=Data!#REF!,Data!#REF!,(IF(B25=Data!#REF!,Data!#REF!,(IF(B25=Data!#REF!,Data!#REF!,(IF(B25=Data!#REF!,Data!#REF!,(IF(B25=Data!#REF!,Data!#REF!,Data!#REF!)))))))))</f>
        <v>#REF!</v>
      </c>
      <c r="W25" s="596">
        <f>IF(E25="","",VLOOKUP(B25,Data!$B$5:$J$503,9,FALSE)*E25)</f>
        <v>5.9250000000000007</v>
      </c>
    </row>
    <row r="26" spans="1:23" s="597" customFormat="1" ht="19.25" customHeight="1">
      <c r="A26" s="598">
        <v>8</v>
      </c>
      <c r="B26" s="599" t="s">
        <v>489</v>
      </c>
      <c r="C26" s="583" t="str">
        <f>IF(E26="","",VLOOKUP(B26,Data!$B$5:$N$503,13,FALSE))</f>
        <v>Ymh</v>
      </c>
      <c r="D26" s="584" t="str">
        <f>IF(E26="","",VLOOKUP(B26,Data!$B$5:$L$503,2,FALSE))</f>
        <v>ZH66290</v>
      </c>
      <c r="E26" s="823">
        <v>1</v>
      </c>
      <c r="F26" s="601"/>
      <c r="G26" s="587">
        <f>IF(E26="","",VLOOKUP(B26,Data!$B$5:$L$503,11,FALSE))</f>
        <v>1975.79</v>
      </c>
      <c r="H26" s="588">
        <f t="shared" si="3"/>
        <v>1975.79</v>
      </c>
      <c r="I26" s="589" t="str">
        <f>IF(E26="","",VLOOKUP(B26,Data!$B$5:$D$503,3,FALSE))</f>
        <v>C/T</v>
      </c>
      <c r="J26" s="589" t="str">
        <f>IF(E26="","",VLOOKUP(B26,Data!$B$5:$M$503,12,FALSE))</f>
        <v>Indonesia</v>
      </c>
      <c r="K26" s="590">
        <v>5119633</v>
      </c>
      <c r="L26" s="587">
        <f>IF(E26="","",VLOOKUP(B26,Data!$B$5:$E$503,4,FALSE)*E26)</f>
        <v>215</v>
      </c>
      <c r="M26" s="587">
        <f>IF(E26="","",VLOOKUP(B26,Data!$B$5:$F$503,5,FALSE)*E26)</f>
        <v>194</v>
      </c>
      <c r="N26" s="591" t="e">
        <f>IF(B26=Data!B107,Data!G107,(IF(B26=Data!B109,Data!G109,(IF(B26=Data!B111,Data!G111,(IF(B26=Data!#REF!,Data!#REF!,(IF(B26=Data!B116,Data!G116,(IF(B26=Data!#REF!,Data!#REF!,(IF(B26=Data!#REF!,Data!#REF!,(IF(B26=Data!#REF!,Data!#REF!,Data!#REF!)))))))))))))))&amp;IF(B26=Data!B183,Data!G183,(IF(B26=Data!#REF!,Data!#REF!,(IF(B26=Data!#REF!,Data!#REF!,(IF(B26=Data!#REF!,Data!#REF!,(IF(B26=Data!#REF!,Data!#REF!,(IF(B26=Data!#REF!,Data!G923,(IF(B26=Data!#REF!,Data!#REF!,(IF(B26=Data!#REF!,Data!#REF!,Data!#REF!)))))))))))))))&amp;IF(B26=Data!#REF!,Data!#REF!,(IF(B26=Data!#REF!,Data!#REF!,(IF(B26=Data!#REF!,Data!#REF!,(IF(B26=Data!#REF!,Data!#REF!,(IF(B26=Data!#REF!,Data!#REF!,Data!#REF!)))))))))</f>
        <v>#REF!</v>
      </c>
      <c r="O26" s="592"/>
      <c r="P26" s="593"/>
      <c r="Q26" s="594" t="e">
        <f>IF(B26=Data!B107,Data!H107,(IF(B26=Data!B109,Data!H109,(IF(B26=Data!B111,Data!H111,(IF(B26=Data!#REF!,Data!#REF!,(IF(B26=Data!B116,Data!H116,(IF(B26=Data!#REF!,Data!#REF!,(IF(B26=Data!#REF!,Data!#REF!,(IF(B26=Data!#REF!,Data!#REF!,Data!#REF!)))))))))))))))&amp;IF(B26=Data!B183,Data!H183,(IF(B26=Data!#REF!,Data!#REF!,(IF(B26=Data!#REF!,Data!#REF!,(IF(B26=Data!#REF!,Data!#REF!,(IF(B26=Data!#REF!,Data!#REF!,(IF(B26=Data!#REF!,Data!H923,(IF(B26=Data!#REF!,Data!#REF!,(IF(B26=Data!#REF!,Data!#REF!,Data!#REF!)))))))))))))))&amp;IF(B26=Data!#REF!,Data!#REF!,(IF(B26=Data!#REF!,Data!#REF!,(IF(B26=Data!#REF!,Data!#REF!,(IF(B26=Data!#REF!,Data!#REF!,(IF(B26=Data!#REF!,Data!#REF!,Data!#REF!)))))))))</f>
        <v>#REF!</v>
      </c>
      <c r="R26" s="593"/>
      <c r="S26" s="593"/>
      <c r="T26" s="594" t="e">
        <f>IF(B26=Data!B107,Data!I107,(IF(B26=Data!B109,Data!I109,(IF(B26=Data!B111,Data!I111,(IF(B26=Data!#REF!,Data!#REF!,(IF(B26=Data!B116,Data!I116,(IF(B26=Data!#REF!,Data!#REF!,(IF(B26=Data!#REF!,Data!#REF!,(IF(B26=Data!#REF!,Data!#REF!,Data!#REF!)))))))))))))))&amp;IF(B26=Data!B183,Data!I183,(IF(B26=Data!#REF!,Data!#REF!,(IF(B26=Data!#REF!,Data!#REF!,(IF(B26=Data!#REF!,Data!#REF!,(IF(B26=Data!#REF!,Data!#REF!,(IF(B26=Data!#REF!,Data!I923,(IF(B26=Data!#REF!,Data!#REF!,(IF(B26=Data!#REF!,Data!#REF!,Data!#REF!)))))))))))))))&amp;IF(B26=Data!#REF!,Data!#REF!,(IF(B26=Data!#REF!,Data!#REF!,(IF(B26=Data!#REF!,Data!#REF!,(IF(B26=Data!#REF!,Data!#REF!,(IF(B26=Data!#REF!,Data!#REF!,Data!#REF!)))))))))</f>
        <v>#REF!</v>
      </c>
      <c r="U26" s="595"/>
      <c r="V26" s="594" t="e">
        <f>IF(B26=Data!B107,Data!J107,(IF(B26=Data!B109,Data!J109,(IF(B26=Data!B111,Data!J111,(IF(B26=Data!#REF!,Data!#REF!,(IF(B26=Data!B116,Data!J116,(IF(B26=Data!#REF!,Data!#REF!,(IF(B26=Data!#REF!,Data!#REF!,(IF(B26=Data!#REF!,Data!#REF!,Data!#REF!)))))))))))))))&amp;IF(B26=Data!B183,Data!J183,(IF(B26=Data!#REF!,Data!#REF!,(IF(B26=Data!#REF!,Data!#REF!,(IF(B26=Data!#REF!,Data!#REF!,(IF(B26=Data!#REF!,Data!#REF!,(IF(B26=Data!#REF!,Data!J923,(IF(B26=Data!#REF!,Data!#REF!,(IF(B26=Data!#REF!,Data!#REF!,Data!#REF!)))))))))))))))&amp;IF(B26=Data!#REF!,Data!#REF!,(IF(B26=Data!#REF!,Data!#REF!,(IF(B26=Data!#REF!,Data!#REF!,(IF(B26=Data!#REF!,Data!#REF!,(IF(B26=Data!#REF!,Data!#REF!,Data!#REF!)))))))))</f>
        <v>#REF!</v>
      </c>
      <c r="W26" s="596">
        <f>IF(E26="","",VLOOKUP(B26,Data!$B$5:$J$503,9,FALSE)*E26)</f>
        <v>1.1850000000000001</v>
      </c>
    </row>
    <row r="27" spans="1:23" s="597" customFormat="1" ht="19.25" customHeight="1">
      <c r="A27" s="598">
        <v>9</v>
      </c>
      <c r="B27" s="599" t="s">
        <v>806</v>
      </c>
      <c r="C27" s="583" t="str">
        <f>IF(E27="","",VLOOKUP(B27,Data!$B$5:$N$503,13,FALSE))</f>
        <v>Ymh</v>
      </c>
      <c r="D27" s="584" t="str">
        <f>IF(E27="","",VLOOKUP(B27,Data!$B$5:$L$503,2,FALSE))</f>
        <v>VAK6590</v>
      </c>
      <c r="E27" s="823">
        <v>2</v>
      </c>
      <c r="F27" s="601"/>
      <c r="G27" s="587">
        <f>IF(E27="","",VLOOKUP(B27,Data!$B$5:$L$503,11,FALSE))</f>
        <v>2536.65</v>
      </c>
      <c r="H27" s="588">
        <f t="shared" si="3"/>
        <v>5073.3</v>
      </c>
      <c r="I27" s="589" t="str">
        <f>IF(E27="","",VLOOKUP(B27,Data!$B$5:$D$503,3,FALSE))</f>
        <v>C/T</v>
      </c>
      <c r="J27" s="589" t="str">
        <f>IF(E27="","",VLOOKUP(B27,Data!$B$5:$M$503,12,FALSE))</f>
        <v>Indonesia</v>
      </c>
      <c r="K27" s="590">
        <v>5119633</v>
      </c>
      <c r="L27" s="587">
        <f>IF(E27="","",VLOOKUP(B27,Data!$B$5:$E$503,4,FALSE)*E27)</f>
        <v>440</v>
      </c>
      <c r="M27" s="587">
        <f>IF(E27="","",VLOOKUP(B27,Data!$B$5:$F$503,5,FALSE)*E27)</f>
        <v>398</v>
      </c>
      <c r="N27" s="591" t="e">
        <f>IF(B27=Data!B109,Data!G109,(IF(B27=Data!B111,Data!G111,(IF(B27=Data!B113,Data!G113,(IF(B27=Data!#REF!,Data!#REF!,(IF(B27=Data!B118,Data!G118,(IF(B27=Data!#REF!,Data!#REF!,(IF(B27=Data!#REF!,Data!#REF!,(IF(B27=Data!#REF!,Data!#REF!,Data!#REF!)))))))))))))))&amp;IF(B27=Data!B185,Data!G185,(IF(B27=Data!#REF!,Data!#REF!,(IF(B27=Data!#REF!,Data!#REF!,(IF(B27=Data!#REF!,Data!#REF!,(IF(B27=Data!#REF!,Data!#REF!,(IF(B27=Data!#REF!,Data!G925,(IF(B27=Data!#REF!,Data!#REF!,(IF(B27=Data!#REF!,Data!#REF!,Data!#REF!)))))))))))))))&amp;IF(B27=Data!#REF!,Data!#REF!,(IF(B27=Data!#REF!,Data!#REF!,(IF(B27=Data!#REF!,Data!#REF!,(IF(B27=Data!#REF!,Data!#REF!,(IF(B27=Data!#REF!,Data!#REF!,Data!#REF!)))))))))</f>
        <v>#REF!</v>
      </c>
      <c r="O27" s="592"/>
      <c r="P27" s="593"/>
      <c r="Q27" s="594" t="e">
        <f>IF(B27=Data!B109,Data!H109,(IF(B27=Data!B111,Data!H111,(IF(B27=Data!B113,Data!H113,(IF(B27=Data!#REF!,Data!#REF!,(IF(B27=Data!B118,Data!H118,(IF(B27=Data!#REF!,Data!#REF!,(IF(B27=Data!#REF!,Data!#REF!,(IF(B27=Data!#REF!,Data!#REF!,Data!#REF!)))))))))))))))&amp;IF(B27=Data!B185,Data!H185,(IF(B27=Data!#REF!,Data!#REF!,(IF(B27=Data!#REF!,Data!#REF!,(IF(B27=Data!#REF!,Data!#REF!,(IF(B27=Data!#REF!,Data!#REF!,(IF(B27=Data!#REF!,Data!H925,(IF(B27=Data!#REF!,Data!#REF!,(IF(B27=Data!#REF!,Data!#REF!,Data!#REF!)))))))))))))))&amp;IF(B27=Data!#REF!,Data!#REF!,(IF(B27=Data!#REF!,Data!#REF!,(IF(B27=Data!#REF!,Data!#REF!,(IF(B27=Data!#REF!,Data!#REF!,(IF(B27=Data!#REF!,Data!#REF!,Data!#REF!)))))))))</f>
        <v>#REF!</v>
      </c>
      <c r="R27" s="593"/>
      <c r="S27" s="593"/>
      <c r="T27" s="594" t="e">
        <f>IF(B27=Data!B109,Data!I109,(IF(B27=Data!B111,Data!I111,(IF(B27=Data!B113,Data!I113,(IF(B27=Data!#REF!,Data!#REF!,(IF(B27=Data!B118,Data!I118,(IF(B27=Data!#REF!,Data!#REF!,(IF(B27=Data!#REF!,Data!#REF!,(IF(B27=Data!#REF!,Data!#REF!,Data!#REF!)))))))))))))))&amp;IF(B27=Data!B185,Data!I185,(IF(B27=Data!#REF!,Data!#REF!,(IF(B27=Data!#REF!,Data!#REF!,(IF(B27=Data!#REF!,Data!#REF!,(IF(B27=Data!#REF!,Data!#REF!,(IF(B27=Data!#REF!,Data!I925,(IF(B27=Data!#REF!,Data!#REF!,(IF(B27=Data!#REF!,Data!#REF!,Data!#REF!)))))))))))))))&amp;IF(B27=Data!#REF!,Data!#REF!,(IF(B27=Data!#REF!,Data!#REF!,(IF(B27=Data!#REF!,Data!#REF!,(IF(B27=Data!#REF!,Data!#REF!,(IF(B27=Data!#REF!,Data!#REF!,Data!#REF!)))))))))</f>
        <v>#REF!</v>
      </c>
      <c r="U27" s="595"/>
      <c r="V27" s="594" t="e">
        <f>IF(B27=Data!B109,Data!J109,(IF(B27=Data!B111,Data!J111,(IF(B27=Data!B113,Data!J113,(IF(B27=Data!#REF!,Data!#REF!,(IF(B27=Data!B118,Data!J118,(IF(B27=Data!#REF!,Data!#REF!,(IF(B27=Data!#REF!,Data!#REF!,(IF(B27=Data!#REF!,Data!#REF!,Data!#REF!)))))))))))))))&amp;IF(B27=Data!B185,Data!J185,(IF(B27=Data!#REF!,Data!#REF!,(IF(B27=Data!#REF!,Data!#REF!,(IF(B27=Data!#REF!,Data!#REF!,(IF(B27=Data!#REF!,Data!#REF!,(IF(B27=Data!#REF!,Data!J925,(IF(B27=Data!#REF!,Data!#REF!,(IF(B27=Data!#REF!,Data!#REF!,Data!#REF!)))))))))))))))&amp;IF(B27=Data!#REF!,Data!#REF!,(IF(B27=Data!#REF!,Data!#REF!,(IF(B27=Data!#REF!,Data!#REF!,(IF(B27=Data!#REF!,Data!#REF!,(IF(B27=Data!#REF!,Data!#REF!,Data!#REF!)))))))))</f>
        <v>#REF!</v>
      </c>
      <c r="W27" s="596">
        <f>IF(E27="","",VLOOKUP(B27,Data!$B$5:$J$503,9,FALSE)*E27)</f>
        <v>2.37</v>
      </c>
    </row>
    <row r="28" spans="1:23" s="597" customFormat="1" ht="19.25" customHeight="1">
      <c r="A28" s="598">
        <v>10</v>
      </c>
      <c r="B28" s="599" t="s">
        <v>716</v>
      </c>
      <c r="C28" s="583" t="str">
        <f>IF(E28="","",VLOOKUP(B28,Data!$B$5:$N$503,13,FALSE))</f>
        <v>Ymh</v>
      </c>
      <c r="D28" s="584" t="str">
        <f>IF(E28="","",VLOOKUP(B28,Data!$B$5:$L$503,2,FALSE))</f>
        <v>VAC9490</v>
      </c>
      <c r="E28" s="823">
        <v>3</v>
      </c>
      <c r="F28" s="601"/>
      <c r="G28" s="587">
        <f>IF(E28="","",VLOOKUP(B28,Data!$B$5:$L$503,11,FALSE))</f>
        <v>2297.34</v>
      </c>
      <c r="H28" s="588">
        <f t="shared" si="3"/>
        <v>6892.02</v>
      </c>
      <c r="I28" s="589" t="str">
        <f>IF(E28="","",VLOOKUP(B28,Data!$B$5:$D$503,3,FALSE))</f>
        <v>C/T</v>
      </c>
      <c r="J28" s="589" t="str">
        <f>IF(E28="","",VLOOKUP(B28,Data!$B$5:$M$503,12,FALSE))</f>
        <v>Indonesia</v>
      </c>
      <c r="K28" s="590">
        <v>5119633</v>
      </c>
      <c r="L28" s="587">
        <f>IF(E28="","",VLOOKUP(B28,Data!$B$5:$E$503,4,FALSE)*E28)</f>
        <v>660</v>
      </c>
      <c r="M28" s="587">
        <f>IF(E28="","",VLOOKUP(B28,Data!$B$5:$F$503,5,FALSE)*E28)</f>
        <v>597</v>
      </c>
      <c r="N28" s="591" t="e">
        <f>IF(B28=Data!B110,Data!G110,(IF(B28=Data!B112,Data!G112,(IF(B28=Data!B114,Data!G114,(IF(B28=Data!#REF!,Data!#REF!,(IF(B28=Data!B119,Data!G119,(IF(B28=Data!#REF!,Data!#REF!,(IF(B28=Data!#REF!,Data!#REF!,(IF(B28=Data!#REF!,Data!#REF!,Data!#REF!)))))))))))))))&amp;IF(B28=Data!B186,Data!G186,(IF(B28=Data!#REF!,Data!#REF!,(IF(B28=Data!#REF!,Data!#REF!,(IF(B28=Data!#REF!,Data!#REF!,(IF(B28=Data!#REF!,Data!#REF!,(IF(B28=Data!#REF!,Data!G926,(IF(B28=Data!#REF!,Data!#REF!,(IF(B28=Data!#REF!,Data!#REF!,Data!#REF!)))))))))))))))&amp;IF(B28=Data!#REF!,Data!#REF!,(IF(B28=Data!#REF!,Data!#REF!,(IF(B28=Data!#REF!,Data!#REF!,(IF(B28=Data!#REF!,Data!#REF!,(IF(B28=Data!#REF!,Data!#REF!,Data!#REF!)))))))))</f>
        <v>#REF!</v>
      </c>
      <c r="O28" s="592"/>
      <c r="P28" s="593"/>
      <c r="Q28" s="594" t="e">
        <f>IF(B28=Data!B110,Data!H110,(IF(B28=Data!B112,Data!H112,(IF(B28=Data!B114,Data!H114,(IF(B28=Data!#REF!,Data!#REF!,(IF(B28=Data!B119,Data!H119,(IF(B28=Data!#REF!,Data!#REF!,(IF(B28=Data!#REF!,Data!#REF!,(IF(B28=Data!#REF!,Data!#REF!,Data!#REF!)))))))))))))))&amp;IF(B28=Data!B186,Data!H186,(IF(B28=Data!#REF!,Data!#REF!,(IF(B28=Data!#REF!,Data!#REF!,(IF(B28=Data!#REF!,Data!#REF!,(IF(B28=Data!#REF!,Data!#REF!,(IF(B28=Data!#REF!,Data!H926,(IF(B28=Data!#REF!,Data!#REF!,(IF(B28=Data!#REF!,Data!#REF!,Data!#REF!)))))))))))))))&amp;IF(B28=Data!#REF!,Data!#REF!,(IF(B28=Data!#REF!,Data!#REF!,(IF(B28=Data!#REF!,Data!#REF!,(IF(B28=Data!#REF!,Data!#REF!,(IF(B28=Data!#REF!,Data!#REF!,Data!#REF!)))))))))</f>
        <v>#REF!</v>
      </c>
      <c r="R28" s="593"/>
      <c r="S28" s="593"/>
      <c r="T28" s="594" t="e">
        <f>IF(B28=Data!B110,Data!I110,(IF(B28=Data!B112,Data!I112,(IF(B28=Data!B114,Data!I114,(IF(B28=Data!#REF!,Data!#REF!,(IF(B28=Data!B119,Data!I119,(IF(B28=Data!#REF!,Data!#REF!,(IF(B28=Data!#REF!,Data!#REF!,(IF(B28=Data!#REF!,Data!#REF!,Data!#REF!)))))))))))))))&amp;IF(B28=Data!B186,Data!I186,(IF(B28=Data!#REF!,Data!#REF!,(IF(B28=Data!#REF!,Data!#REF!,(IF(B28=Data!#REF!,Data!#REF!,(IF(B28=Data!#REF!,Data!#REF!,(IF(B28=Data!#REF!,Data!I926,(IF(B28=Data!#REF!,Data!#REF!,(IF(B28=Data!#REF!,Data!#REF!,Data!#REF!)))))))))))))))&amp;IF(B28=Data!#REF!,Data!#REF!,(IF(B28=Data!#REF!,Data!#REF!,(IF(B28=Data!#REF!,Data!#REF!,(IF(B28=Data!#REF!,Data!#REF!,(IF(B28=Data!#REF!,Data!#REF!,Data!#REF!)))))))))</f>
        <v>#REF!</v>
      </c>
      <c r="U28" s="595"/>
      <c r="V28" s="594" t="e">
        <f>IF(B28=Data!B110,Data!J110,(IF(B28=Data!B112,Data!J112,(IF(B28=Data!B114,Data!J114,(IF(B28=Data!#REF!,Data!#REF!,(IF(B28=Data!B119,Data!J119,(IF(B28=Data!#REF!,Data!#REF!,(IF(B28=Data!#REF!,Data!#REF!,(IF(B28=Data!#REF!,Data!#REF!,Data!#REF!)))))))))))))))&amp;IF(B28=Data!B186,Data!J186,(IF(B28=Data!#REF!,Data!#REF!,(IF(B28=Data!#REF!,Data!#REF!,(IF(B28=Data!#REF!,Data!#REF!,(IF(B28=Data!#REF!,Data!#REF!,(IF(B28=Data!#REF!,Data!J926,(IF(B28=Data!#REF!,Data!#REF!,(IF(B28=Data!#REF!,Data!#REF!,Data!#REF!)))))))))))))))&amp;IF(B28=Data!#REF!,Data!#REF!,(IF(B28=Data!#REF!,Data!#REF!,(IF(B28=Data!#REF!,Data!#REF!,(IF(B28=Data!#REF!,Data!#REF!,(IF(B28=Data!#REF!,Data!#REF!,Data!#REF!)))))))))</f>
        <v>#REF!</v>
      </c>
      <c r="W28" s="596">
        <f>IF(E28="","",VLOOKUP(B28,Data!$B$5:$J$503,9,FALSE)*E28)</f>
        <v>3.5550000000000002</v>
      </c>
    </row>
    <row r="29" spans="1:23" s="597" customFormat="1" ht="19.25" customHeight="1">
      <c r="A29" s="598">
        <v>11</v>
      </c>
      <c r="B29" s="599" t="s">
        <v>815</v>
      </c>
      <c r="C29" s="583" t="str">
        <f>IF(E29="","",VLOOKUP(B29,Data!$B$5:$N$503,13,FALSE))</f>
        <v>Ymh</v>
      </c>
      <c r="D29" s="584" t="str">
        <f>IF(E29="","",VLOOKUP(B29,Data!$B$5:$L$503,2,FALSE))</f>
        <v>VAK6560</v>
      </c>
      <c r="E29" s="823">
        <v>5</v>
      </c>
      <c r="F29" s="601"/>
      <c r="G29" s="587">
        <f>IF(E29="","",VLOOKUP(B29,Data!$B$5:$L$503,11,FALSE))</f>
        <v>2339.4499999999998</v>
      </c>
      <c r="H29" s="588">
        <f t="shared" si="3"/>
        <v>11697.25</v>
      </c>
      <c r="I29" s="589" t="str">
        <f>IF(E29="","",VLOOKUP(B29,Data!$B$5:$D$503,3,FALSE))</f>
        <v>C/T</v>
      </c>
      <c r="J29" s="589" t="str">
        <f>IF(E29="","",VLOOKUP(B29,Data!$B$5:$M$503,12,FALSE))</f>
        <v>Indonesia</v>
      </c>
      <c r="K29" s="590">
        <v>5119633</v>
      </c>
      <c r="L29" s="587">
        <f>IF(E29="","",VLOOKUP(B29,Data!$B$5:$E$503,4,FALSE)*E29)</f>
        <v>1100</v>
      </c>
      <c r="M29" s="587">
        <f>IF(E29="","",VLOOKUP(B29,Data!$B$5:$F$503,5,FALSE)*E29)</f>
        <v>995</v>
      </c>
      <c r="N29" s="591" t="e">
        <f>IF(B29=Data!B111,Data!G111,(IF(B29=Data!B113,Data!G113,(IF(B29=Data!B115,Data!G115,(IF(B29=Data!#REF!,Data!#REF!,(IF(B29=Data!B120,Data!G120,(IF(B29=Data!#REF!,Data!#REF!,(IF(B29=Data!#REF!,Data!#REF!,(IF(B29=Data!#REF!,Data!#REF!,Data!#REF!)))))))))))))))&amp;IF(B29=Data!B187,Data!G187,(IF(B29=Data!#REF!,Data!#REF!,(IF(B29=Data!#REF!,Data!#REF!,(IF(B29=Data!#REF!,Data!#REF!,(IF(B29=Data!#REF!,Data!#REF!,(IF(B29=Data!#REF!,Data!G927,(IF(B29=Data!#REF!,Data!#REF!,(IF(B29=Data!#REF!,Data!#REF!,Data!#REF!)))))))))))))))&amp;IF(B29=Data!#REF!,Data!#REF!,(IF(B29=Data!#REF!,Data!#REF!,(IF(B29=Data!#REF!,Data!#REF!,(IF(B29=Data!#REF!,Data!#REF!,(IF(B29=Data!#REF!,Data!#REF!,Data!#REF!)))))))))</f>
        <v>#REF!</v>
      </c>
      <c r="O29" s="592"/>
      <c r="P29" s="593"/>
      <c r="Q29" s="594" t="e">
        <f>IF(B29=Data!B111,Data!H111,(IF(B29=Data!B113,Data!H113,(IF(B29=Data!B115,Data!H115,(IF(B29=Data!#REF!,Data!#REF!,(IF(B29=Data!B120,Data!H120,(IF(B29=Data!#REF!,Data!#REF!,(IF(B29=Data!#REF!,Data!#REF!,(IF(B29=Data!#REF!,Data!#REF!,Data!#REF!)))))))))))))))&amp;IF(B29=Data!B187,Data!H187,(IF(B29=Data!#REF!,Data!#REF!,(IF(B29=Data!#REF!,Data!#REF!,(IF(B29=Data!#REF!,Data!#REF!,(IF(B29=Data!#REF!,Data!#REF!,(IF(B29=Data!#REF!,Data!H927,(IF(B29=Data!#REF!,Data!#REF!,(IF(B29=Data!#REF!,Data!#REF!,Data!#REF!)))))))))))))))&amp;IF(B29=Data!#REF!,Data!#REF!,(IF(B29=Data!#REF!,Data!#REF!,(IF(B29=Data!#REF!,Data!#REF!,(IF(B29=Data!#REF!,Data!#REF!,(IF(B29=Data!#REF!,Data!#REF!,Data!#REF!)))))))))</f>
        <v>#REF!</v>
      </c>
      <c r="R29" s="593"/>
      <c r="S29" s="593"/>
      <c r="T29" s="594" t="e">
        <f>IF(B29=Data!B111,Data!I111,(IF(B29=Data!B113,Data!I113,(IF(B29=Data!B115,Data!I115,(IF(B29=Data!#REF!,Data!#REF!,(IF(B29=Data!B120,Data!I120,(IF(B29=Data!#REF!,Data!#REF!,(IF(B29=Data!#REF!,Data!#REF!,(IF(B29=Data!#REF!,Data!#REF!,Data!#REF!)))))))))))))))&amp;IF(B29=Data!B187,Data!I187,(IF(B29=Data!#REF!,Data!#REF!,(IF(B29=Data!#REF!,Data!#REF!,(IF(B29=Data!#REF!,Data!#REF!,(IF(B29=Data!#REF!,Data!#REF!,(IF(B29=Data!#REF!,Data!I927,(IF(B29=Data!#REF!,Data!#REF!,(IF(B29=Data!#REF!,Data!#REF!,Data!#REF!)))))))))))))))&amp;IF(B29=Data!#REF!,Data!#REF!,(IF(B29=Data!#REF!,Data!#REF!,(IF(B29=Data!#REF!,Data!#REF!,(IF(B29=Data!#REF!,Data!#REF!,(IF(B29=Data!#REF!,Data!#REF!,Data!#REF!)))))))))</f>
        <v>#REF!</v>
      </c>
      <c r="U29" s="595"/>
      <c r="V29" s="594" t="e">
        <f>IF(B29=Data!B111,Data!J111,(IF(B29=Data!B113,Data!J113,(IF(B29=Data!B115,Data!J115,(IF(B29=Data!#REF!,Data!#REF!,(IF(B29=Data!B120,Data!J120,(IF(B29=Data!#REF!,Data!#REF!,(IF(B29=Data!#REF!,Data!#REF!,(IF(B29=Data!#REF!,Data!#REF!,Data!#REF!)))))))))))))))&amp;IF(B29=Data!B187,Data!J187,(IF(B29=Data!#REF!,Data!#REF!,(IF(B29=Data!#REF!,Data!#REF!,(IF(B29=Data!#REF!,Data!#REF!,(IF(B29=Data!#REF!,Data!#REF!,(IF(B29=Data!#REF!,Data!J927,(IF(B29=Data!#REF!,Data!#REF!,(IF(B29=Data!#REF!,Data!#REF!,Data!#REF!)))))))))))))))&amp;IF(B29=Data!#REF!,Data!#REF!,(IF(B29=Data!#REF!,Data!#REF!,(IF(B29=Data!#REF!,Data!#REF!,(IF(B29=Data!#REF!,Data!#REF!,(IF(B29=Data!#REF!,Data!#REF!,Data!#REF!)))))))))</f>
        <v>#REF!</v>
      </c>
      <c r="W29" s="596">
        <f>IF(E29="","",VLOOKUP(B29,Data!$B$5:$J$503,9,FALSE)*E29)</f>
        <v>5.9250000000000007</v>
      </c>
    </row>
    <row r="30" spans="1:23" s="597" customFormat="1" ht="19.25" customHeight="1">
      <c r="A30" s="598">
        <v>12</v>
      </c>
      <c r="B30" s="599" t="s">
        <v>803</v>
      </c>
      <c r="C30" s="583" t="str">
        <f>IF(E30="","",VLOOKUP(B30,Data!$B$5:$N$503,13,FALSE))</f>
        <v>Ymh</v>
      </c>
      <c r="D30" s="584" t="str">
        <f>IF(E30="","",VLOOKUP(B30,Data!$B$5:$L$503,2,FALSE))</f>
        <v>VAK6510</v>
      </c>
      <c r="E30" s="823">
        <v>1</v>
      </c>
      <c r="F30" s="601"/>
      <c r="G30" s="587">
        <f>IF(E30="","",VLOOKUP(B30,Data!$B$5:$L$503,11,FALSE))</f>
        <v>2735.24</v>
      </c>
      <c r="H30" s="588">
        <f t="shared" si="3"/>
        <v>2735.24</v>
      </c>
      <c r="I30" s="589" t="str">
        <f>IF(E30="","",VLOOKUP(B30,Data!$B$5:$D$503,3,FALSE))</f>
        <v>C/T</v>
      </c>
      <c r="J30" s="589" t="str">
        <f>IF(E30="","",VLOOKUP(B30,Data!$B$5:$M$503,12,FALSE))</f>
        <v>Indonesia</v>
      </c>
      <c r="K30" s="590">
        <v>5119633</v>
      </c>
      <c r="L30" s="587">
        <f>IF(E30="","",VLOOKUP(B30,Data!$B$5:$E$503,4,FALSE)*E30)</f>
        <v>220</v>
      </c>
      <c r="M30" s="587">
        <f>IF(E30="","",VLOOKUP(B30,Data!$B$5:$F$503,5,FALSE)*E30)</f>
        <v>199</v>
      </c>
      <c r="N30" s="591" t="e">
        <f>IF(B30=Data!B112,Data!G112,(IF(B30=Data!B114,Data!G114,(IF(B30=Data!B116,Data!G116,(IF(B30=Data!#REF!,Data!#REF!,(IF(B30=Data!B121,Data!G121,(IF(B30=Data!#REF!,Data!#REF!,(IF(B30=Data!#REF!,Data!#REF!,(IF(B30=Data!#REF!,Data!#REF!,Data!#REF!)))))))))))))))&amp;IF(B30=Data!B188,Data!G188,(IF(B30=Data!#REF!,Data!#REF!,(IF(B30=Data!#REF!,Data!#REF!,(IF(B30=Data!#REF!,Data!#REF!,(IF(B30=Data!#REF!,Data!#REF!,(IF(B30=Data!#REF!,Data!G928,(IF(B30=Data!#REF!,Data!#REF!,(IF(B30=Data!#REF!,Data!#REF!,Data!#REF!)))))))))))))))&amp;IF(B30=Data!#REF!,Data!#REF!,(IF(B30=Data!#REF!,Data!#REF!,(IF(B30=Data!#REF!,Data!#REF!,(IF(B30=Data!#REF!,Data!#REF!,(IF(B30=Data!#REF!,Data!#REF!,Data!#REF!)))))))))</f>
        <v>#REF!</v>
      </c>
      <c r="O30" s="592"/>
      <c r="P30" s="593"/>
      <c r="Q30" s="594" t="e">
        <f>IF(B30=Data!B112,Data!H112,(IF(B30=Data!B114,Data!H114,(IF(B30=Data!B116,Data!H116,(IF(B30=Data!#REF!,Data!#REF!,(IF(B30=Data!B121,Data!H121,(IF(B30=Data!#REF!,Data!#REF!,(IF(B30=Data!#REF!,Data!#REF!,(IF(B30=Data!#REF!,Data!#REF!,Data!#REF!)))))))))))))))&amp;IF(B30=Data!B188,Data!H188,(IF(B30=Data!#REF!,Data!#REF!,(IF(B30=Data!#REF!,Data!#REF!,(IF(B30=Data!#REF!,Data!#REF!,(IF(B30=Data!#REF!,Data!#REF!,(IF(B30=Data!#REF!,Data!H928,(IF(B30=Data!#REF!,Data!#REF!,(IF(B30=Data!#REF!,Data!#REF!,Data!#REF!)))))))))))))))&amp;IF(B30=Data!#REF!,Data!#REF!,(IF(B30=Data!#REF!,Data!#REF!,(IF(B30=Data!#REF!,Data!#REF!,(IF(B30=Data!#REF!,Data!#REF!,(IF(B30=Data!#REF!,Data!#REF!,Data!#REF!)))))))))</f>
        <v>#REF!</v>
      </c>
      <c r="R30" s="593"/>
      <c r="S30" s="593"/>
      <c r="T30" s="594" t="e">
        <f>IF(B30=Data!B112,Data!I112,(IF(B30=Data!B114,Data!I114,(IF(B30=Data!B116,Data!I116,(IF(B30=Data!#REF!,Data!#REF!,(IF(B30=Data!B121,Data!I121,(IF(B30=Data!#REF!,Data!#REF!,(IF(B30=Data!#REF!,Data!#REF!,(IF(B30=Data!#REF!,Data!#REF!,Data!#REF!)))))))))))))))&amp;IF(B30=Data!B188,Data!I188,(IF(B30=Data!#REF!,Data!#REF!,(IF(B30=Data!#REF!,Data!#REF!,(IF(B30=Data!#REF!,Data!#REF!,(IF(B30=Data!#REF!,Data!#REF!,(IF(B30=Data!#REF!,Data!I928,(IF(B30=Data!#REF!,Data!#REF!,(IF(B30=Data!#REF!,Data!#REF!,Data!#REF!)))))))))))))))&amp;IF(B30=Data!#REF!,Data!#REF!,(IF(B30=Data!#REF!,Data!#REF!,(IF(B30=Data!#REF!,Data!#REF!,(IF(B30=Data!#REF!,Data!#REF!,(IF(B30=Data!#REF!,Data!#REF!,Data!#REF!)))))))))</f>
        <v>#REF!</v>
      </c>
      <c r="U30" s="595"/>
      <c r="V30" s="594" t="e">
        <f>IF(B30=Data!B112,Data!J112,(IF(B30=Data!B114,Data!J114,(IF(B30=Data!B116,Data!J116,(IF(B30=Data!#REF!,Data!#REF!,(IF(B30=Data!B121,Data!J121,(IF(B30=Data!#REF!,Data!#REF!,(IF(B30=Data!#REF!,Data!#REF!,(IF(B30=Data!#REF!,Data!#REF!,Data!#REF!)))))))))))))))&amp;IF(B30=Data!B188,Data!J188,(IF(B30=Data!#REF!,Data!#REF!,(IF(B30=Data!#REF!,Data!#REF!,(IF(B30=Data!#REF!,Data!#REF!,(IF(B30=Data!#REF!,Data!#REF!,(IF(B30=Data!#REF!,Data!J928,(IF(B30=Data!#REF!,Data!#REF!,(IF(B30=Data!#REF!,Data!#REF!,Data!#REF!)))))))))))))))&amp;IF(B30=Data!#REF!,Data!#REF!,(IF(B30=Data!#REF!,Data!#REF!,(IF(B30=Data!#REF!,Data!#REF!,(IF(B30=Data!#REF!,Data!#REF!,(IF(B30=Data!#REF!,Data!#REF!,Data!#REF!)))))))))</f>
        <v>#REF!</v>
      </c>
      <c r="W30" s="596">
        <f>IF(E30="","",VLOOKUP(B30,Data!$B$5:$J$503,9,FALSE)*E30)</f>
        <v>1.1850000000000001</v>
      </c>
    </row>
    <row r="31" spans="1:23" s="597" customFormat="1" ht="19.25" customHeight="1">
      <c r="A31" s="598">
        <v>13</v>
      </c>
      <c r="B31" s="599" t="s">
        <v>728</v>
      </c>
      <c r="C31" s="583" t="str">
        <f>IF(E31="","",VLOOKUP(B31,Data!$B$5:$N$503,13,FALSE))</f>
        <v>Ymh</v>
      </c>
      <c r="D31" s="584" t="str">
        <f>IF(E31="","",VLOOKUP(B31,Data!$B$5:$L$503,2,FALSE))</f>
        <v>VAD6660</v>
      </c>
      <c r="E31" s="823">
        <v>2</v>
      </c>
      <c r="F31" s="601"/>
      <c r="G31" s="587">
        <f>IF(E31="","",VLOOKUP(B31,Data!$B$5:$L$503,11,FALSE))</f>
        <v>2832.84</v>
      </c>
      <c r="H31" s="588">
        <f t="shared" si="3"/>
        <v>5665.68</v>
      </c>
      <c r="I31" s="589" t="str">
        <f>IF(E31="","",VLOOKUP(B31,Data!$B$5:$D$503,3,FALSE))</f>
        <v>C/T</v>
      </c>
      <c r="J31" s="589" t="str">
        <f>IF(E31="","",VLOOKUP(B31,Data!$B$5:$M$503,12,FALSE))</f>
        <v>Indonesia</v>
      </c>
      <c r="K31" s="590">
        <v>5119633</v>
      </c>
      <c r="L31" s="587">
        <f>IF(E31="","",VLOOKUP(B31,Data!$B$5:$E$503,4,FALSE)*E31)</f>
        <v>534</v>
      </c>
      <c r="M31" s="587">
        <f>IF(E31="","",VLOOKUP(B31,Data!$B$5:$F$503,5,FALSE)*E31)</f>
        <v>484</v>
      </c>
      <c r="N31" s="591" t="e">
        <f>IF(B31=Data!B114,Data!G114,(IF(B31=Data!B116,Data!G116,(IF(B31=Data!B118,Data!G118,(IF(B31=Data!#REF!,Data!#REF!,(IF(B31=Data!B123,Data!G123,(IF(B31=Data!#REF!,Data!#REF!,(IF(B31=Data!#REF!,Data!#REF!,(IF(B31=Data!#REF!,Data!#REF!,Data!#REF!)))))))))))))))&amp;IF(B31=Data!B190,Data!G190,(IF(B31=Data!#REF!,Data!#REF!,(IF(B31=Data!#REF!,Data!#REF!,(IF(B31=Data!#REF!,Data!#REF!,(IF(B31=Data!#REF!,Data!#REF!,(IF(B31=Data!#REF!,Data!G930,(IF(B31=Data!#REF!,Data!#REF!,(IF(B31=Data!#REF!,Data!#REF!,Data!#REF!)))))))))))))))&amp;IF(B31=Data!#REF!,Data!#REF!,(IF(B31=Data!#REF!,Data!#REF!,(IF(B31=Data!#REF!,Data!#REF!,(IF(B31=Data!#REF!,Data!#REF!,(IF(B31=Data!#REF!,Data!#REF!,Data!#REF!)))))))))</f>
        <v>#REF!</v>
      </c>
      <c r="O31" s="592"/>
      <c r="P31" s="593"/>
      <c r="Q31" s="594" t="e">
        <f>IF(B31=Data!B114,Data!H114,(IF(B31=Data!B116,Data!H116,(IF(B31=Data!B118,Data!H118,(IF(B31=Data!#REF!,Data!#REF!,(IF(B31=Data!B123,Data!H123,(IF(B31=Data!#REF!,Data!#REF!,(IF(B31=Data!#REF!,Data!#REF!,(IF(B31=Data!#REF!,Data!#REF!,Data!#REF!)))))))))))))))&amp;IF(B31=Data!B190,Data!H190,(IF(B31=Data!#REF!,Data!#REF!,(IF(B31=Data!#REF!,Data!#REF!,(IF(B31=Data!#REF!,Data!#REF!,(IF(B31=Data!#REF!,Data!#REF!,(IF(B31=Data!#REF!,Data!H930,(IF(B31=Data!#REF!,Data!#REF!,(IF(B31=Data!#REF!,Data!#REF!,Data!#REF!)))))))))))))))&amp;IF(B31=Data!#REF!,Data!#REF!,(IF(B31=Data!#REF!,Data!#REF!,(IF(B31=Data!#REF!,Data!#REF!,(IF(B31=Data!#REF!,Data!#REF!,(IF(B31=Data!#REF!,Data!#REF!,Data!#REF!)))))))))</f>
        <v>#REF!</v>
      </c>
      <c r="R31" s="593"/>
      <c r="S31" s="593"/>
      <c r="T31" s="594" t="e">
        <f>IF(B31=Data!B114,Data!I114,(IF(B31=Data!B116,Data!I116,(IF(B31=Data!B118,Data!I118,(IF(B31=Data!#REF!,Data!#REF!,(IF(B31=Data!B123,Data!I123,(IF(B31=Data!#REF!,Data!#REF!,(IF(B31=Data!#REF!,Data!#REF!,(IF(B31=Data!#REF!,Data!#REF!,Data!#REF!)))))))))))))))&amp;IF(B31=Data!B190,Data!I190,(IF(B31=Data!#REF!,Data!#REF!,(IF(B31=Data!#REF!,Data!#REF!,(IF(B31=Data!#REF!,Data!#REF!,(IF(B31=Data!#REF!,Data!#REF!,(IF(B31=Data!#REF!,Data!I930,(IF(B31=Data!#REF!,Data!#REF!,(IF(B31=Data!#REF!,Data!#REF!,Data!#REF!)))))))))))))))&amp;IF(B31=Data!#REF!,Data!#REF!,(IF(B31=Data!#REF!,Data!#REF!,(IF(B31=Data!#REF!,Data!#REF!,(IF(B31=Data!#REF!,Data!#REF!,(IF(B31=Data!#REF!,Data!#REF!,Data!#REF!)))))))))</f>
        <v>#REF!</v>
      </c>
      <c r="U31" s="595"/>
      <c r="V31" s="594" t="e">
        <f>IF(B31=Data!B114,Data!J114,(IF(B31=Data!B116,Data!J116,(IF(B31=Data!B118,Data!J118,(IF(B31=Data!#REF!,Data!#REF!,(IF(B31=Data!B123,Data!J123,(IF(B31=Data!#REF!,Data!#REF!,(IF(B31=Data!#REF!,Data!#REF!,(IF(B31=Data!#REF!,Data!#REF!,Data!#REF!)))))))))))))))&amp;IF(B31=Data!B190,Data!J190,(IF(B31=Data!#REF!,Data!#REF!,(IF(B31=Data!#REF!,Data!#REF!,(IF(B31=Data!#REF!,Data!#REF!,(IF(B31=Data!#REF!,Data!#REF!,(IF(B31=Data!#REF!,Data!J930,(IF(B31=Data!#REF!,Data!#REF!,(IF(B31=Data!#REF!,Data!#REF!,Data!#REF!)))))))))))))))&amp;IF(B31=Data!#REF!,Data!#REF!,(IF(B31=Data!#REF!,Data!#REF!,(IF(B31=Data!#REF!,Data!#REF!,(IF(B31=Data!#REF!,Data!#REF!,(IF(B31=Data!#REF!,Data!#REF!,Data!#REF!)))))))))</f>
        <v>#REF!</v>
      </c>
      <c r="W31" s="596">
        <f>IF(E31="","",VLOOKUP(B31,Data!$B$5:$J$503,9,FALSE)*E31)</f>
        <v>2.976</v>
      </c>
    </row>
    <row r="32" spans="1:23" s="597" customFormat="1" ht="19.25" customHeight="1">
      <c r="A32" s="598">
        <v>14</v>
      </c>
      <c r="B32" s="599" t="s">
        <v>504</v>
      </c>
      <c r="C32" s="583" t="str">
        <f>IF(E32="","",VLOOKUP(B32,Data!$B$5:$N$503,13,FALSE))</f>
        <v>Ymh</v>
      </c>
      <c r="D32" s="584" t="str">
        <f>IF(E32="","",VLOOKUP(B32,Data!$B$5:$L$503,2,FALSE))</f>
        <v>ZH66250</v>
      </c>
      <c r="E32" s="823">
        <v>6</v>
      </c>
      <c r="F32" s="601"/>
      <c r="G32" s="587">
        <f>IF(E32="","",VLOOKUP(B32,Data!$B$5:$L$503,11,FALSE))</f>
        <v>2244.61</v>
      </c>
      <c r="H32" s="588">
        <f t="shared" si="3"/>
        <v>13467.66</v>
      </c>
      <c r="I32" s="589" t="str">
        <f>IF(E32="","",VLOOKUP(B32,Data!$B$5:$D$503,3,FALSE))</f>
        <v>C/T</v>
      </c>
      <c r="J32" s="589" t="str">
        <f>IF(E32="","",VLOOKUP(B32,Data!$B$5:$M$503,12,FALSE))</f>
        <v>Indonesia</v>
      </c>
      <c r="K32" s="590">
        <v>5119633</v>
      </c>
      <c r="L32" s="587">
        <f>IF(E32="","",VLOOKUP(B32,Data!$B$5:$E$503,4,FALSE)*E32)</f>
        <v>1572</v>
      </c>
      <c r="M32" s="587">
        <f>IF(E32="","",VLOOKUP(B32,Data!$B$5:$F$503,5,FALSE)*E32)</f>
        <v>1422</v>
      </c>
      <c r="N32" s="591" t="e">
        <f>IF(B32=Data!B116,Data!G116,(IF(B32=Data!B118,Data!G118,(IF(B32=Data!B120,Data!G120,(IF(B32=Data!#REF!,Data!#REF!,(IF(B32=Data!B125,Data!G125,(IF(B32=Data!#REF!,Data!#REF!,(IF(B32=Data!#REF!,Data!#REF!,(IF(B32=Data!#REF!,Data!#REF!,Data!#REF!)))))))))))))))&amp;IF(B32=Data!B192,Data!G192,(IF(B32=Data!#REF!,Data!#REF!,(IF(B32=Data!#REF!,Data!#REF!,(IF(B32=Data!#REF!,Data!#REF!,(IF(B32=Data!#REF!,Data!#REF!,(IF(B32=Data!#REF!,Data!G932,(IF(B32=Data!#REF!,Data!#REF!,(IF(B32=Data!#REF!,Data!#REF!,Data!#REF!)))))))))))))))&amp;IF(B32=Data!#REF!,Data!#REF!,(IF(B32=Data!#REF!,Data!#REF!,(IF(B32=Data!#REF!,Data!#REF!,(IF(B32=Data!#REF!,Data!#REF!,(IF(B32=Data!#REF!,Data!#REF!,Data!#REF!)))))))))</f>
        <v>#REF!</v>
      </c>
      <c r="O32" s="592"/>
      <c r="P32" s="593"/>
      <c r="Q32" s="594" t="e">
        <f>IF(B32=Data!B116,Data!H116,(IF(B32=Data!B118,Data!H118,(IF(B32=Data!B120,Data!H120,(IF(B32=Data!#REF!,Data!#REF!,(IF(B32=Data!B125,Data!H125,(IF(B32=Data!#REF!,Data!#REF!,(IF(B32=Data!#REF!,Data!#REF!,(IF(B32=Data!#REF!,Data!#REF!,Data!#REF!)))))))))))))))&amp;IF(B32=Data!B192,Data!H192,(IF(B32=Data!#REF!,Data!#REF!,(IF(B32=Data!#REF!,Data!#REF!,(IF(B32=Data!#REF!,Data!#REF!,(IF(B32=Data!#REF!,Data!#REF!,(IF(B32=Data!#REF!,Data!H932,(IF(B32=Data!#REF!,Data!#REF!,(IF(B32=Data!#REF!,Data!#REF!,Data!#REF!)))))))))))))))&amp;IF(B32=Data!#REF!,Data!#REF!,(IF(B32=Data!#REF!,Data!#REF!,(IF(B32=Data!#REF!,Data!#REF!,(IF(B32=Data!#REF!,Data!#REF!,(IF(B32=Data!#REF!,Data!#REF!,Data!#REF!)))))))))</f>
        <v>#REF!</v>
      </c>
      <c r="R32" s="593"/>
      <c r="S32" s="593"/>
      <c r="T32" s="594" t="e">
        <f>IF(B32=Data!B116,Data!I116,(IF(B32=Data!B118,Data!I118,(IF(B32=Data!B120,Data!I120,(IF(B32=Data!#REF!,Data!#REF!,(IF(B32=Data!B125,Data!I125,(IF(B32=Data!#REF!,Data!#REF!,(IF(B32=Data!#REF!,Data!#REF!,(IF(B32=Data!#REF!,Data!#REF!,Data!#REF!)))))))))))))))&amp;IF(B32=Data!B192,Data!I192,(IF(B32=Data!#REF!,Data!#REF!,(IF(B32=Data!#REF!,Data!#REF!,(IF(B32=Data!#REF!,Data!#REF!,(IF(B32=Data!#REF!,Data!#REF!,(IF(B32=Data!#REF!,Data!I932,(IF(B32=Data!#REF!,Data!#REF!,(IF(B32=Data!#REF!,Data!#REF!,Data!#REF!)))))))))))))))&amp;IF(B32=Data!#REF!,Data!#REF!,(IF(B32=Data!#REF!,Data!#REF!,(IF(B32=Data!#REF!,Data!#REF!,(IF(B32=Data!#REF!,Data!#REF!,(IF(B32=Data!#REF!,Data!#REF!,Data!#REF!)))))))))</f>
        <v>#REF!</v>
      </c>
      <c r="U32" s="595"/>
      <c r="V32" s="594" t="e">
        <f>IF(B32=Data!B116,Data!J116,(IF(B32=Data!B118,Data!J118,(IF(B32=Data!B120,Data!J120,(IF(B32=Data!#REF!,Data!#REF!,(IF(B32=Data!B125,Data!J125,(IF(B32=Data!#REF!,Data!#REF!,(IF(B32=Data!#REF!,Data!#REF!,(IF(B32=Data!#REF!,Data!#REF!,Data!#REF!)))))))))))))))&amp;IF(B32=Data!B192,Data!J192,(IF(B32=Data!#REF!,Data!#REF!,(IF(B32=Data!#REF!,Data!#REF!,(IF(B32=Data!#REF!,Data!#REF!,(IF(B32=Data!#REF!,Data!#REF!,(IF(B32=Data!#REF!,Data!J932,(IF(B32=Data!#REF!,Data!#REF!,(IF(B32=Data!#REF!,Data!#REF!,Data!#REF!)))))))))))))))&amp;IF(B32=Data!#REF!,Data!#REF!,(IF(B32=Data!#REF!,Data!#REF!,(IF(B32=Data!#REF!,Data!#REF!,(IF(B32=Data!#REF!,Data!#REF!,(IF(B32=Data!#REF!,Data!#REF!,Data!#REF!)))))))))</f>
        <v>#REF!</v>
      </c>
      <c r="W32" s="596">
        <f>IF(E32="","",VLOOKUP(B32,Data!$B$5:$J$503,9,FALSE)*E32)</f>
        <v>8.9280000000000008</v>
      </c>
    </row>
    <row r="33" spans="1:23" s="597" customFormat="1" ht="19.25" customHeight="1">
      <c r="A33" s="598">
        <v>15</v>
      </c>
      <c r="B33" s="599" t="s">
        <v>717</v>
      </c>
      <c r="C33" s="583" t="str">
        <f>IF(E33="","",VLOOKUP(B33,Data!$B$5:$N$503,13,FALSE))</f>
        <v>Ymh</v>
      </c>
      <c r="D33" s="584" t="str">
        <f>IF(E33="","",VLOOKUP(B33,Data!$B$5:$L$503,2,FALSE))</f>
        <v>VAC9500</v>
      </c>
      <c r="E33" s="823">
        <v>5</v>
      </c>
      <c r="F33" s="601"/>
      <c r="G33" s="587">
        <f>IF(E33="","",VLOOKUP(B33,Data!$B$5:$L$503,11,FALSE))</f>
        <v>2627.86</v>
      </c>
      <c r="H33" s="588">
        <f t="shared" si="3"/>
        <v>13139.300000000001</v>
      </c>
      <c r="I33" s="589" t="str">
        <f>IF(E33="","",VLOOKUP(B33,Data!$B$5:$D$503,3,FALSE))</f>
        <v>C/T</v>
      </c>
      <c r="J33" s="589" t="str">
        <f>IF(E33="","",VLOOKUP(B33,Data!$B$5:$M$503,12,FALSE))</f>
        <v>Indonesia</v>
      </c>
      <c r="K33" s="590">
        <v>5119633</v>
      </c>
      <c r="L33" s="587">
        <f>IF(E33="","",VLOOKUP(B33,Data!$B$5:$E$503,4,FALSE)*E33)</f>
        <v>1335</v>
      </c>
      <c r="M33" s="587">
        <f>IF(E33="","",VLOOKUP(B33,Data!$B$5:$F$503,5,FALSE)*E33)</f>
        <v>1235</v>
      </c>
      <c r="N33" s="591" t="e">
        <f>IF(B33=Data!B118,Data!G118,(IF(B33=Data!B120,Data!G120,(IF(B33=Data!B122,Data!G122,(IF(B33=Data!#REF!,Data!#REF!,(IF(B33=Data!B127,Data!G127,(IF(B33=Data!#REF!,Data!#REF!,(IF(B33=Data!#REF!,Data!#REF!,(IF(B33=Data!#REF!,Data!#REF!,Data!#REF!)))))))))))))))&amp;IF(B33=Data!B194,Data!G194,(IF(B33=Data!#REF!,Data!#REF!,(IF(B33=Data!#REF!,Data!#REF!,(IF(B33=Data!#REF!,Data!#REF!,(IF(B33=Data!#REF!,Data!#REF!,(IF(B33=Data!#REF!,Data!G934,(IF(B33=Data!#REF!,Data!#REF!,(IF(B33=Data!#REF!,Data!#REF!,Data!#REF!)))))))))))))))&amp;IF(B33=Data!#REF!,Data!#REF!,(IF(B33=Data!#REF!,Data!#REF!,(IF(B33=Data!#REF!,Data!#REF!,(IF(B33=Data!#REF!,Data!#REF!,(IF(B33=Data!#REF!,Data!#REF!,Data!#REF!)))))))))</f>
        <v>#REF!</v>
      </c>
      <c r="O33" s="592"/>
      <c r="P33" s="593"/>
      <c r="Q33" s="594" t="e">
        <f>IF(B33=Data!B118,Data!H118,(IF(B33=Data!B120,Data!H120,(IF(B33=Data!B122,Data!H122,(IF(B33=Data!#REF!,Data!#REF!,(IF(B33=Data!B127,Data!H127,(IF(B33=Data!#REF!,Data!#REF!,(IF(B33=Data!#REF!,Data!#REF!,(IF(B33=Data!#REF!,Data!#REF!,Data!#REF!)))))))))))))))&amp;IF(B33=Data!B194,Data!H194,(IF(B33=Data!#REF!,Data!#REF!,(IF(B33=Data!#REF!,Data!#REF!,(IF(B33=Data!#REF!,Data!#REF!,(IF(B33=Data!#REF!,Data!#REF!,(IF(B33=Data!#REF!,Data!H934,(IF(B33=Data!#REF!,Data!#REF!,(IF(B33=Data!#REF!,Data!#REF!,Data!#REF!)))))))))))))))&amp;IF(B33=Data!#REF!,Data!#REF!,(IF(B33=Data!#REF!,Data!#REF!,(IF(B33=Data!#REF!,Data!#REF!,(IF(B33=Data!#REF!,Data!#REF!,(IF(B33=Data!#REF!,Data!#REF!,Data!#REF!)))))))))</f>
        <v>#REF!</v>
      </c>
      <c r="R33" s="593"/>
      <c r="S33" s="593"/>
      <c r="T33" s="594" t="e">
        <f>IF(B33=Data!B118,Data!I118,(IF(B33=Data!B120,Data!I120,(IF(B33=Data!B122,Data!I122,(IF(B33=Data!#REF!,Data!#REF!,(IF(B33=Data!B127,Data!I127,(IF(B33=Data!#REF!,Data!#REF!,(IF(B33=Data!#REF!,Data!#REF!,(IF(B33=Data!#REF!,Data!#REF!,Data!#REF!)))))))))))))))&amp;IF(B33=Data!B194,Data!I194,(IF(B33=Data!#REF!,Data!#REF!,(IF(B33=Data!#REF!,Data!#REF!,(IF(B33=Data!#REF!,Data!#REF!,(IF(B33=Data!#REF!,Data!#REF!,(IF(B33=Data!#REF!,Data!I934,(IF(B33=Data!#REF!,Data!#REF!,(IF(B33=Data!#REF!,Data!#REF!,Data!#REF!)))))))))))))))&amp;IF(B33=Data!#REF!,Data!#REF!,(IF(B33=Data!#REF!,Data!#REF!,(IF(B33=Data!#REF!,Data!#REF!,(IF(B33=Data!#REF!,Data!#REF!,(IF(B33=Data!#REF!,Data!#REF!,Data!#REF!)))))))))</f>
        <v>#REF!</v>
      </c>
      <c r="U33" s="595"/>
      <c r="V33" s="594" t="e">
        <f>IF(B33=Data!B118,Data!J118,(IF(B33=Data!B120,Data!J120,(IF(B33=Data!B122,Data!J122,(IF(B33=Data!#REF!,Data!#REF!,(IF(B33=Data!B127,Data!J127,(IF(B33=Data!#REF!,Data!#REF!,(IF(B33=Data!#REF!,Data!#REF!,(IF(B33=Data!#REF!,Data!#REF!,Data!#REF!)))))))))))))))&amp;IF(B33=Data!B194,Data!J194,(IF(B33=Data!#REF!,Data!#REF!,(IF(B33=Data!#REF!,Data!#REF!,(IF(B33=Data!#REF!,Data!#REF!,(IF(B33=Data!#REF!,Data!#REF!,(IF(B33=Data!#REF!,Data!J934,(IF(B33=Data!#REF!,Data!#REF!,(IF(B33=Data!#REF!,Data!#REF!,Data!#REF!)))))))))))))))&amp;IF(B33=Data!#REF!,Data!#REF!,(IF(B33=Data!#REF!,Data!#REF!,(IF(B33=Data!#REF!,Data!#REF!,(IF(B33=Data!#REF!,Data!#REF!,(IF(B33=Data!#REF!,Data!#REF!,Data!#REF!)))))))))</f>
        <v>#REF!</v>
      </c>
      <c r="W33" s="596">
        <f>IF(E33="","",VLOOKUP(B33,Data!$B$5:$J$503,9,FALSE)*E33)</f>
        <v>7.4399999999999995</v>
      </c>
    </row>
    <row r="34" spans="1:23" s="597" customFormat="1" ht="19.25" customHeight="1">
      <c r="A34" s="598">
        <v>16</v>
      </c>
      <c r="B34" s="599" t="s">
        <v>288</v>
      </c>
      <c r="C34" s="583" t="str">
        <f>IF(E34="","",VLOOKUP(B34,Data!$B$5:$N$503,13,FALSE))</f>
        <v>Ymh</v>
      </c>
      <c r="D34" s="584" t="str">
        <f>IF(E34="","",VLOOKUP(B34,Data!$B$5:$L$503,2,FALSE))</f>
        <v>WT58110</v>
      </c>
      <c r="E34" s="823">
        <v>1</v>
      </c>
      <c r="F34" s="601"/>
      <c r="G34" s="587">
        <f>IF(E34="","",VLOOKUP(B34,Data!$B$5:$L$503,11,FALSE))</f>
        <v>2268.35</v>
      </c>
      <c r="H34" s="588">
        <f t="shared" si="3"/>
        <v>2268.35</v>
      </c>
      <c r="I34" s="589" t="str">
        <f>IF(E34="","",VLOOKUP(B34,Data!$B$5:$D$503,3,FALSE))</f>
        <v>C/T</v>
      </c>
      <c r="J34" s="589" t="str">
        <f>IF(E34="","",VLOOKUP(B34,Data!$B$5:$M$503,12,FALSE))</f>
        <v>Indonesia</v>
      </c>
      <c r="K34" s="590">
        <v>5119633</v>
      </c>
      <c r="L34" s="587">
        <f>IF(E34="","",VLOOKUP(B34,Data!$B$5:$E$503,4,FALSE)*E34)</f>
        <v>238</v>
      </c>
      <c r="M34" s="587">
        <f>IF(E34="","",VLOOKUP(B34,Data!$B$5:$F$503,5,FALSE)*E34)</f>
        <v>216</v>
      </c>
      <c r="N34" s="591" t="e">
        <f>IF(B34=Data!B121,Data!G121,(IF(B34=Data!B123,Data!G123,(IF(B34=Data!B125,Data!G125,(IF(B34=Data!#REF!,Data!#REF!,(IF(B34=Data!B130,Data!G130,(IF(B34=Data!#REF!,Data!#REF!,(IF(B34=Data!#REF!,Data!#REF!,(IF(B34=Data!#REF!,Data!#REF!,Data!#REF!)))))))))))))))&amp;IF(B34=Data!B197,Data!G197,(IF(B34=Data!#REF!,Data!#REF!,(IF(B34=Data!#REF!,Data!#REF!,(IF(B34=Data!#REF!,Data!#REF!,(IF(B34=Data!#REF!,Data!#REF!,(IF(B34=Data!#REF!,Data!G937,(IF(B34=Data!#REF!,Data!#REF!,(IF(B34=Data!#REF!,Data!#REF!,Data!#REF!)))))))))))))))&amp;IF(B34=Data!#REF!,Data!#REF!,(IF(B34=Data!#REF!,Data!#REF!,(IF(B34=Data!#REF!,Data!#REF!,(IF(B34=Data!#REF!,Data!#REF!,(IF(B34=Data!#REF!,Data!#REF!,Data!#REF!)))))))))</f>
        <v>#REF!</v>
      </c>
      <c r="O34" s="592"/>
      <c r="P34" s="593"/>
      <c r="Q34" s="594" t="e">
        <f>IF(B34=Data!B121,Data!H121,(IF(B34=Data!B123,Data!H123,(IF(B34=Data!B125,Data!H125,(IF(B34=Data!#REF!,Data!#REF!,(IF(B34=Data!B130,Data!H130,(IF(B34=Data!#REF!,Data!#REF!,(IF(B34=Data!#REF!,Data!#REF!,(IF(B34=Data!#REF!,Data!#REF!,Data!#REF!)))))))))))))))&amp;IF(B34=Data!B197,Data!H197,(IF(B34=Data!#REF!,Data!#REF!,(IF(B34=Data!#REF!,Data!#REF!,(IF(B34=Data!#REF!,Data!#REF!,(IF(B34=Data!#REF!,Data!#REF!,(IF(B34=Data!#REF!,Data!H937,(IF(B34=Data!#REF!,Data!#REF!,(IF(B34=Data!#REF!,Data!#REF!,Data!#REF!)))))))))))))))&amp;IF(B34=Data!#REF!,Data!#REF!,(IF(B34=Data!#REF!,Data!#REF!,(IF(B34=Data!#REF!,Data!#REF!,(IF(B34=Data!#REF!,Data!#REF!,(IF(B34=Data!#REF!,Data!#REF!,Data!#REF!)))))))))</f>
        <v>#REF!</v>
      </c>
      <c r="R34" s="593"/>
      <c r="S34" s="593"/>
      <c r="T34" s="594" t="e">
        <f>IF(B34=Data!B121,Data!I121,(IF(B34=Data!B123,Data!I123,(IF(B34=Data!B125,Data!I125,(IF(B34=Data!#REF!,Data!#REF!,(IF(B34=Data!B130,Data!I130,(IF(B34=Data!#REF!,Data!#REF!,(IF(B34=Data!#REF!,Data!#REF!,(IF(B34=Data!#REF!,Data!#REF!,Data!#REF!)))))))))))))))&amp;IF(B34=Data!B197,Data!I197,(IF(B34=Data!#REF!,Data!#REF!,(IF(B34=Data!#REF!,Data!#REF!,(IF(B34=Data!#REF!,Data!#REF!,(IF(B34=Data!#REF!,Data!#REF!,(IF(B34=Data!#REF!,Data!I937,(IF(B34=Data!#REF!,Data!#REF!,(IF(B34=Data!#REF!,Data!#REF!,Data!#REF!)))))))))))))))&amp;IF(B34=Data!#REF!,Data!#REF!,(IF(B34=Data!#REF!,Data!#REF!,(IF(B34=Data!#REF!,Data!#REF!,(IF(B34=Data!#REF!,Data!#REF!,(IF(B34=Data!#REF!,Data!#REF!,Data!#REF!)))))))))</f>
        <v>#REF!</v>
      </c>
      <c r="U34" s="595"/>
      <c r="V34" s="594" t="e">
        <f>IF(B34=Data!B121,Data!J121,(IF(B34=Data!B123,Data!J123,(IF(B34=Data!B125,Data!J125,(IF(B34=Data!#REF!,Data!#REF!,(IF(B34=Data!B130,Data!J130,(IF(B34=Data!#REF!,Data!#REF!,(IF(B34=Data!#REF!,Data!#REF!,(IF(B34=Data!#REF!,Data!#REF!,Data!#REF!)))))))))))))))&amp;IF(B34=Data!B197,Data!J197,(IF(B34=Data!#REF!,Data!#REF!,(IF(B34=Data!#REF!,Data!#REF!,(IF(B34=Data!#REF!,Data!#REF!,(IF(B34=Data!#REF!,Data!#REF!,(IF(B34=Data!#REF!,Data!J937,(IF(B34=Data!#REF!,Data!#REF!,(IF(B34=Data!#REF!,Data!#REF!,Data!#REF!)))))))))))))))&amp;IF(B34=Data!#REF!,Data!#REF!,(IF(B34=Data!#REF!,Data!#REF!,(IF(B34=Data!#REF!,Data!#REF!,(IF(B34=Data!#REF!,Data!#REF!,(IF(B34=Data!#REF!,Data!#REF!,Data!#REF!)))))))))</f>
        <v>#REF!</v>
      </c>
      <c r="W34" s="596">
        <f>IF(E34="","",VLOOKUP(B34,Data!$B$5:$J$503,9,FALSE)*E34)</f>
        <v>1.3140000000000001</v>
      </c>
    </row>
    <row r="35" spans="1:23" s="597" customFormat="1" ht="19.25" customHeight="1">
      <c r="A35" s="598">
        <v>17</v>
      </c>
      <c r="B35" s="599" t="s">
        <v>732</v>
      </c>
      <c r="C35" s="583" t="str">
        <f>IF(E35="","",VLOOKUP(B35,Data!$B$5:$N$503,13,FALSE))</f>
        <v>Ymh</v>
      </c>
      <c r="D35" s="584" t="str">
        <f>IF(E35="","",VLOOKUP(B35,Data!$B$5:$L$503,2,FALSE))</f>
        <v>VAC9510</v>
      </c>
      <c r="E35" s="823">
        <v>2</v>
      </c>
      <c r="F35" s="601"/>
      <c r="G35" s="587">
        <f>IF(E35="","",VLOOKUP(B35,Data!$B$5:$L$503,11,FALSE))</f>
        <v>2665.96</v>
      </c>
      <c r="H35" s="588">
        <f t="shared" si="3"/>
        <v>5331.92</v>
      </c>
      <c r="I35" s="589" t="str">
        <f>IF(E35="","",VLOOKUP(B35,Data!$B$5:$D$503,3,FALSE))</f>
        <v>C/T</v>
      </c>
      <c r="J35" s="589" t="str">
        <f>IF(E35="","",VLOOKUP(B35,Data!$B$5:$M$503,12,FALSE))</f>
        <v>Indonesia</v>
      </c>
      <c r="K35" s="590">
        <v>5119633</v>
      </c>
      <c r="L35" s="587">
        <f>IF(E35="","",VLOOKUP(B35,Data!$B$5:$E$503,4,FALSE)*E35)</f>
        <v>476</v>
      </c>
      <c r="M35" s="587">
        <f>IF(E35="","",VLOOKUP(B35,Data!$B$5:$F$503,5,FALSE)*E35)</f>
        <v>432</v>
      </c>
      <c r="N35" s="591" t="e">
        <f>IF(B35=Data!B122,Data!G122,(IF(B35=Data!B124,Data!G124,(IF(B35=Data!B126,Data!G126,(IF(B35=Data!#REF!,Data!#REF!,(IF(B35=Data!B131,Data!G131,(IF(B35=Data!#REF!,Data!#REF!,(IF(B35=Data!#REF!,Data!#REF!,(IF(B35=Data!#REF!,Data!#REF!,Data!#REF!)))))))))))))))&amp;IF(B35=Data!B198,Data!G198,(IF(B35=Data!#REF!,Data!#REF!,(IF(B35=Data!#REF!,Data!#REF!,(IF(B35=Data!#REF!,Data!#REF!,(IF(B35=Data!#REF!,Data!#REF!,(IF(B35=Data!#REF!,Data!G938,(IF(B35=Data!#REF!,Data!#REF!,(IF(B35=Data!#REF!,Data!#REF!,Data!#REF!)))))))))))))))&amp;IF(B35=Data!#REF!,Data!#REF!,(IF(B35=Data!#REF!,Data!#REF!,(IF(B35=Data!#REF!,Data!#REF!,(IF(B35=Data!#REF!,Data!#REF!,(IF(B35=Data!#REF!,Data!#REF!,Data!#REF!)))))))))</f>
        <v>#REF!</v>
      </c>
      <c r="O35" s="592"/>
      <c r="P35" s="593"/>
      <c r="Q35" s="594" t="e">
        <f>IF(B35=Data!B122,Data!H122,(IF(B35=Data!B124,Data!H124,(IF(B35=Data!B126,Data!H126,(IF(B35=Data!#REF!,Data!#REF!,(IF(B35=Data!B131,Data!H131,(IF(B35=Data!#REF!,Data!#REF!,(IF(B35=Data!#REF!,Data!#REF!,(IF(B35=Data!#REF!,Data!#REF!,Data!#REF!)))))))))))))))&amp;IF(B35=Data!B198,Data!H198,(IF(B35=Data!#REF!,Data!#REF!,(IF(B35=Data!#REF!,Data!#REF!,(IF(B35=Data!#REF!,Data!#REF!,(IF(B35=Data!#REF!,Data!#REF!,(IF(B35=Data!#REF!,Data!H938,(IF(B35=Data!#REF!,Data!#REF!,(IF(B35=Data!#REF!,Data!#REF!,Data!#REF!)))))))))))))))&amp;IF(B35=Data!#REF!,Data!#REF!,(IF(B35=Data!#REF!,Data!#REF!,(IF(B35=Data!#REF!,Data!#REF!,(IF(B35=Data!#REF!,Data!#REF!,(IF(B35=Data!#REF!,Data!#REF!,Data!#REF!)))))))))</f>
        <v>#REF!</v>
      </c>
      <c r="R35" s="593"/>
      <c r="S35" s="593"/>
      <c r="T35" s="594" t="e">
        <f>IF(B35=Data!B122,Data!I122,(IF(B35=Data!B124,Data!I124,(IF(B35=Data!B126,Data!I126,(IF(B35=Data!#REF!,Data!#REF!,(IF(B35=Data!B131,Data!I131,(IF(B35=Data!#REF!,Data!#REF!,(IF(B35=Data!#REF!,Data!#REF!,(IF(B35=Data!#REF!,Data!#REF!,Data!#REF!)))))))))))))))&amp;IF(B35=Data!B198,Data!I198,(IF(B35=Data!#REF!,Data!#REF!,(IF(B35=Data!#REF!,Data!#REF!,(IF(B35=Data!#REF!,Data!#REF!,(IF(B35=Data!#REF!,Data!#REF!,(IF(B35=Data!#REF!,Data!I938,(IF(B35=Data!#REF!,Data!#REF!,(IF(B35=Data!#REF!,Data!#REF!,Data!#REF!)))))))))))))))&amp;IF(B35=Data!#REF!,Data!#REF!,(IF(B35=Data!#REF!,Data!#REF!,(IF(B35=Data!#REF!,Data!#REF!,(IF(B35=Data!#REF!,Data!#REF!,(IF(B35=Data!#REF!,Data!#REF!,Data!#REF!)))))))))</f>
        <v>#REF!</v>
      </c>
      <c r="U35" s="595"/>
      <c r="V35" s="594" t="e">
        <f>IF(B35=Data!B122,Data!J122,(IF(B35=Data!B124,Data!J124,(IF(B35=Data!B126,Data!J126,(IF(B35=Data!#REF!,Data!#REF!,(IF(B35=Data!B131,Data!J131,(IF(B35=Data!#REF!,Data!#REF!,(IF(B35=Data!#REF!,Data!#REF!,(IF(B35=Data!#REF!,Data!#REF!,Data!#REF!)))))))))))))))&amp;IF(B35=Data!B198,Data!J198,(IF(B35=Data!#REF!,Data!#REF!,(IF(B35=Data!#REF!,Data!#REF!,(IF(B35=Data!#REF!,Data!#REF!,(IF(B35=Data!#REF!,Data!#REF!,(IF(B35=Data!#REF!,Data!J938,(IF(B35=Data!#REF!,Data!#REF!,(IF(B35=Data!#REF!,Data!#REF!,Data!#REF!)))))))))))))))&amp;IF(B35=Data!#REF!,Data!#REF!,(IF(B35=Data!#REF!,Data!#REF!,(IF(B35=Data!#REF!,Data!#REF!,(IF(B35=Data!#REF!,Data!#REF!,(IF(B35=Data!#REF!,Data!#REF!,Data!#REF!)))))))))</f>
        <v>#REF!</v>
      </c>
      <c r="W35" s="596">
        <f>IF(E35="","",VLOOKUP(B35,Data!$B$5:$J$503,9,FALSE)*E35)</f>
        <v>2.6280000000000001</v>
      </c>
    </row>
    <row r="36" spans="1:23" s="597" customFormat="1" ht="19.25" customHeight="1">
      <c r="A36" s="598">
        <v>18</v>
      </c>
      <c r="B36" s="599" t="s">
        <v>779</v>
      </c>
      <c r="C36" s="583" t="str">
        <f>IF(E36="","",VLOOKUP(B36,Data!$B$5:$N$503,13,FALSE))</f>
        <v>Ymh</v>
      </c>
      <c r="D36" s="584" t="str">
        <f>IF(E36="","",VLOOKUP(B36,Data!$B$5:$L$503,2,FALSE))</f>
        <v>VAW7000</v>
      </c>
      <c r="E36" s="823">
        <v>1</v>
      </c>
      <c r="F36" s="601"/>
      <c r="G36" s="587">
        <f>IF(E36="","",VLOOKUP(B36,Data!$B$5:$L$503,11,FALSE))</f>
        <v>2710.22</v>
      </c>
      <c r="H36" s="588">
        <f t="shared" si="3"/>
        <v>2710.22</v>
      </c>
      <c r="I36" s="589" t="str">
        <f>IF(E36="","",VLOOKUP(B36,Data!$B$5:$D$503,3,FALSE))</f>
        <v>C/T</v>
      </c>
      <c r="J36" s="589" t="str">
        <f>IF(E36="","",VLOOKUP(B36,Data!$B$5:$M$503,12,FALSE))</f>
        <v>Indonesia</v>
      </c>
      <c r="K36" s="590">
        <v>5119633</v>
      </c>
      <c r="L36" s="587">
        <f>IF(E36="","",VLOOKUP(B36,Data!$B$5:$E$503,4,FALSE)*E36)</f>
        <v>243</v>
      </c>
      <c r="M36" s="587">
        <f>IF(E36="","",VLOOKUP(B36,Data!$B$5:$F$503,5,FALSE)*E36)</f>
        <v>221</v>
      </c>
      <c r="N36" s="591" t="e">
        <f>IF(B36=Data!B123,Data!G123,(IF(B36=Data!B125,Data!G125,(IF(B36=Data!B127,Data!G127,(IF(B36=Data!#REF!,Data!#REF!,(IF(B36=Data!B132,Data!G132,(IF(B36=Data!#REF!,Data!#REF!,(IF(B36=Data!#REF!,Data!#REF!,(IF(B36=Data!#REF!,Data!#REF!,Data!#REF!)))))))))))))))&amp;IF(B36=Data!B199,Data!G199,(IF(B36=Data!#REF!,Data!#REF!,(IF(B36=Data!#REF!,Data!#REF!,(IF(B36=Data!#REF!,Data!#REF!,(IF(B36=Data!#REF!,Data!#REF!,(IF(B36=Data!#REF!,Data!G939,(IF(B36=Data!#REF!,Data!#REF!,(IF(B36=Data!#REF!,Data!#REF!,Data!#REF!)))))))))))))))&amp;IF(B36=Data!#REF!,Data!#REF!,(IF(B36=Data!#REF!,Data!#REF!,(IF(B36=Data!#REF!,Data!#REF!,(IF(B36=Data!#REF!,Data!#REF!,(IF(B36=Data!#REF!,Data!#REF!,Data!#REF!)))))))))</f>
        <v>#REF!</v>
      </c>
      <c r="O36" s="592"/>
      <c r="P36" s="593"/>
      <c r="Q36" s="594" t="e">
        <f>IF(B36=Data!B123,Data!H123,(IF(B36=Data!B125,Data!H125,(IF(B36=Data!B127,Data!H127,(IF(B36=Data!#REF!,Data!#REF!,(IF(B36=Data!B132,Data!H132,(IF(B36=Data!#REF!,Data!#REF!,(IF(B36=Data!#REF!,Data!#REF!,(IF(B36=Data!#REF!,Data!#REF!,Data!#REF!)))))))))))))))&amp;IF(B36=Data!B199,Data!H199,(IF(B36=Data!#REF!,Data!#REF!,(IF(B36=Data!#REF!,Data!#REF!,(IF(B36=Data!#REF!,Data!#REF!,(IF(B36=Data!#REF!,Data!#REF!,(IF(B36=Data!#REF!,Data!H939,(IF(B36=Data!#REF!,Data!#REF!,(IF(B36=Data!#REF!,Data!#REF!,Data!#REF!)))))))))))))))&amp;IF(B36=Data!#REF!,Data!#REF!,(IF(B36=Data!#REF!,Data!#REF!,(IF(B36=Data!#REF!,Data!#REF!,(IF(B36=Data!#REF!,Data!#REF!,(IF(B36=Data!#REF!,Data!#REF!,Data!#REF!)))))))))</f>
        <v>#REF!</v>
      </c>
      <c r="R36" s="593"/>
      <c r="S36" s="593"/>
      <c r="T36" s="594" t="e">
        <f>IF(B36=Data!B123,Data!I123,(IF(B36=Data!B125,Data!I125,(IF(B36=Data!B127,Data!I127,(IF(B36=Data!#REF!,Data!#REF!,(IF(B36=Data!B132,Data!I132,(IF(B36=Data!#REF!,Data!#REF!,(IF(B36=Data!#REF!,Data!#REF!,(IF(B36=Data!#REF!,Data!#REF!,Data!#REF!)))))))))))))))&amp;IF(B36=Data!B199,Data!I199,(IF(B36=Data!#REF!,Data!#REF!,(IF(B36=Data!#REF!,Data!#REF!,(IF(B36=Data!#REF!,Data!#REF!,(IF(B36=Data!#REF!,Data!#REF!,(IF(B36=Data!#REF!,Data!I939,(IF(B36=Data!#REF!,Data!#REF!,(IF(B36=Data!#REF!,Data!#REF!,Data!#REF!)))))))))))))))&amp;IF(B36=Data!#REF!,Data!#REF!,(IF(B36=Data!#REF!,Data!#REF!,(IF(B36=Data!#REF!,Data!#REF!,(IF(B36=Data!#REF!,Data!#REF!,(IF(B36=Data!#REF!,Data!#REF!,Data!#REF!)))))))))</f>
        <v>#REF!</v>
      </c>
      <c r="U36" s="595"/>
      <c r="V36" s="594" t="e">
        <f>IF(B36=Data!B123,Data!J123,(IF(B36=Data!B125,Data!J125,(IF(B36=Data!B127,Data!J127,(IF(B36=Data!#REF!,Data!#REF!,(IF(B36=Data!B132,Data!J132,(IF(B36=Data!#REF!,Data!#REF!,(IF(B36=Data!#REF!,Data!#REF!,(IF(B36=Data!#REF!,Data!#REF!,Data!#REF!)))))))))))))))&amp;IF(B36=Data!B199,Data!J199,(IF(B36=Data!#REF!,Data!#REF!,(IF(B36=Data!#REF!,Data!#REF!,(IF(B36=Data!#REF!,Data!#REF!,(IF(B36=Data!#REF!,Data!#REF!,(IF(B36=Data!#REF!,Data!J939,(IF(B36=Data!#REF!,Data!#REF!,(IF(B36=Data!#REF!,Data!#REF!,Data!#REF!)))))))))))))))&amp;IF(B36=Data!#REF!,Data!#REF!,(IF(B36=Data!#REF!,Data!#REF!,(IF(B36=Data!#REF!,Data!#REF!,(IF(B36=Data!#REF!,Data!#REF!,(IF(B36=Data!#REF!,Data!#REF!,Data!#REF!)))))))))</f>
        <v>#REF!</v>
      </c>
      <c r="W36" s="596">
        <f>IF(E36="","",VLOOKUP(B36,Data!$B$5:$J$503,9,FALSE)*E36)</f>
        <v>1.3140000000000001</v>
      </c>
    </row>
    <row r="37" spans="1:23" s="597" customFormat="1" ht="19.25" customHeight="1">
      <c r="A37" s="598">
        <v>19</v>
      </c>
      <c r="B37" s="599" t="s">
        <v>733</v>
      </c>
      <c r="C37" s="583" t="str">
        <f>IF(E37="","",VLOOKUP(B37,Data!$B$5:$N$503,13,FALSE))</f>
        <v>Ymh</v>
      </c>
      <c r="D37" s="584" t="str">
        <f>IF(E37="","",VLOOKUP(B37,Data!$B$5:$L$503,2,FALSE))</f>
        <v>VAD6670</v>
      </c>
      <c r="E37" s="823">
        <v>1</v>
      </c>
      <c r="F37" s="601"/>
      <c r="G37" s="587">
        <f>IF(E37="","",VLOOKUP(B37,Data!$B$5:$L$503,11,FALSE))</f>
        <v>2798.66</v>
      </c>
      <c r="H37" s="588">
        <f t="shared" si="3"/>
        <v>2798.66</v>
      </c>
      <c r="I37" s="589" t="str">
        <f>IF(E37="","",VLOOKUP(B37,Data!$B$5:$D$503,3,FALSE))</f>
        <v>C/T</v>
      </c>
      <c r="J37" s="589" t="str">
        <f>IF(E37="","",VLOOKUP(B37,Data!$B$5:$M$503,12,FALSE))</f>
        <v>Indonesia</v>
      </c>
      <c r="K37" s="590">
        <v>5119633</v>
      </c>
      <c r="L37" s="587">
        <f>IF(E37="","",VLOOKUP(B37,Data!$B$5:$E$503,4,FALSE)*E37)</f>
        <v>243</v>
      </c>
      <c r="M37" s="587">
        <f>IF(E37="","",VLOOKUP(B37,Data!$B$5:$F$503,5,FALSE)*E37)</f>
        <v>221</v>
      </c>
      <c r="N37" s="591" t="e">
        <f>IF(B37=Data!B124,Data!G124,(IF(B37=Data!B126,Data!G126,(IF(B37=Data!B128,Data!G128,(IF(B37=Data!#REF!,Data!#REF!,(IF(B37=Data!B133,Data!G133,(IF(B37=Data!#REF!,Data!#REF!,(IF(B37=Data!#REF!,Data!#REF!,(IF(B37=Data!#REF!,Data!#REF!,Data!#REF!)))))))))))))))&amp;IF(B37=Data!B200,Data!G200,(IF(B37=Data!#REF!,Data!#REF!,(IF(B37=Data!#REF!,Data!#REF!,(IF(B37=Data!#REF!,Data!#REF!,(IF(B37=Data!#REF!,Data!#REF!,(IF(B37=Data!#REF!,Data!G940,(IF(B37=Data!#REF!,Data!#REF!,(IF(B37=Data!#REF!,Data!#REF!,Data!#REF!)))))))))))))))&amp;IF(B37=Data!#REF!,Data!#REF!,(IF(B37=Data!#REF!,Data!#REF!,(IF(B37=Data!#REF!,Data!#REF!,(IF(B37=Data!#REF!,Data!#REF!,(IF(B37=Data!#REF!,Data!#REF!,Data!#REF!)))))))))</f>
        <v>#REF!</v>
      </c>
      <c r="O37" s="592"/>
      <c r="P37" s="593"/>
      <c r="Q37" s="594" t="e">
        <f>IF(B37=Data!B124,Data!H124,(IF(B37=Data!B126,Data!H126,(IF(B37=Data!B128,Data!H128,(IF(B37=Data!#REF!,Data!#REF!,(IF(B37=Data!B133,Data!H133,(IF(B37=Data!#REF!,Data!#REF!,(IF(B37=Data!#REF!,Data!#REF!,(IF(B37=Data!#REF!,Data!#REF!,Data!#REF!)))))))))))))))&amp;IF(B37=Data!B200,Data!H200,(IF(B37=Data!#REF!,Data!#REF!,(IF(B37=Data!#REF!,Data!#REF!,(IF(B37=Data!#REF!,Data!#REF!,(IF(B37=Data!#REF!,Data!#REF!,(IF(B37=Data!#REF!,Data!H940,(IF(B37=Data!#REF!,Data!#REF!,(IF(B37=Data!#REF!,Data!#REF!,Data!#REF!)))))))))))))))&amp;IF(B37=Data!#REF!,Data!#REF!,(IF(B37=Data!#REF!,Data!#REF!,(IF(B37=Data!#REF!,Data!#REF!,(IF(B37=Data!#REF!,Data!#REF!,(IF(B37=Data!#REF!,Data!#REF!,Data!#REF!)))))))))</f>
        <v>#REF!</v>
      </c>
      <c r="R37" s="593"/>
      <c r="S37" s="593"/>
      <c r="T37" s="594" t="e">
        <f>IF(B37=Data!B124,Data!I124,(IF(B37=Data!B126,Data!I126,(IF(B37=Data!B128,Data!I128,(IF(B37=Data!#REF!,Data!#REF!,(IF(B37=Data!B133,Data!I133,(IF(B37=Data!#REF!,Data!#REF!,(IF(B37=Data!#REF!,Data!#REF!,(IF(B37=Data!#REF!,Data!#REF!,Data!#REF!)))))))))))))))&amp;IF(B37=Data!B200,Data!I200,(IF(B37=Data!#REF!,Data!#REF!,(IF(B37=Data!#REF!,Data!#REF!,(IF(B37=Data!#REF!,Data!#REF!,(IF(B37=Data!#REF!,Data!#REF!,(IF(B37=Data!#REF!,Data!I940,(IF(B37=Data!#REF!,Data!#REF!,(IF(B37=Data!#REF!,Data!#REF!,Data!#REF!)))))))))))))))&amp;IF(B37=Data!#REF!,Data!#REF!,(IF(B37=Data!#REF!,Data!#REF!,(IF(B37=Data!#REF!,Data!#REF!,(IF(B37=Data!#REF!,Data!#REF!,(IF(B37=Data!#REF!,Data!#REF!,Data!#REF!)))))))))</f>
        <v>#REF!</v>
      </c>
      <c r="U37" s="595"/>
      <c r="V37" s="594" t="e">
        <f>IF(B37=Data!B124,Data!J124,(IF(B37=Data!B126,Data!J126,(IF(B37=Data!B128,Data!J128,(IF(B37=Data!#REF!,Data!#REF!,(IF(B37=Data!B133,Data!J133,(IF(B37=Data!#REF!,Data!#REF!,(IF(B37=Data!#REF!,Data!#REF!,(IF(B37=Data!#REF!,Data!#REF!,Data!#REF!)))))))))))))))&amp;IF(B37=Data!B200,Data!J200,(IF(B37=Data!#REF!,Data!#REF!,(IF(B37=Data!#REF!,Data!#REF!,(IF(B37=Data!#REF!,Data!#REF!,(IF(B37=Data!#REF!,Data!#REF!,(IF(B37=Data!#REF!,Data!J940,(IF(B37=Data!#REF!,Data!#REF!,(IF(B37=Data!#REF!,Data!#REF!,Data!#REF!)))))))))))))))&amp;IF(B37=Data!#REF!,Data!#REF!,(IF(B37=Data!#REF!,Data!#REF!,(IF(B37=Data!#REF!,Data!#REF!,(IF(B37=Data!#REF!,Data!#REF!,(IF(B37=Data!#REF!,Data!#REF!,Data!#REF!)))))))))</f>
        <v>#REF!</v>
      </c>
      <c r="W37" s="596">
        <f>IF(E37="","",VLOOKUP(B37,Data!$B$5:$J$503,9,FALSE)*E37)</f>
        <v>1.3140000000000001</v>
      </c>
    </row>
    <row r="38" spans="1:23" s="597" customFormat="1" ht="19.25" customHeight="1">
      <c r="A38" s="598">
        <v>20</v>
      </c>
      <c r="B38" s="599" t="s">
        <v>279</v>
      </c>
      <c r="C38" s="583" t="str">
        <f>IF(E38="","",VLOOKUP(B38,Data!$B$5:$N$503,13,FALSE))</f>
        <v>Ymh</v>
      </c>
      <c r="D38" s="584" t="str">
        <f>IF(E38="","",VLOOKUP(B38,Data!$B$5:$L$503,2,FALSE))</f>
        <v>WT58060</v>
      </c>
      <c r="E38" s="823">
        <v>9</v>
      </c>
      <c r="F38" s="601"/>
      <c r="G38" s="587">
        <f>IF(E38="","",VLOOKUP(B38,Data!$B$5:$L$503,11,FALSE))</f>
        <v>2511.65</v>
      </c>
      <c r="H38" s="588">
        <f t="shared" si="3"/>
        <v>22604.850000000002</v>
      </c>
      <c r="I38" s="589" t="str">
        <f>IF(E38="","",VLOOKUP(B38,Data!$B$5:$D$503,3,FALSE))</f>
        <v>C/T</v>
      </c>
      <c r="J38" s="589" t="str">
        <f>IF(E38="","",VLOOKUP(B38,Data!$B$5:$M$503,12,FALSE))</f>
        <v>Indonesia</v>
      </c>
      <c r="K38" s="590">
        <v>5119633</v>
      </c>
      <c r="L38" s="587">
        <f>IF(E38="","",VLOOKUP(B38,Data!$B$5:$E$503,4,FALSE)*E38)</f>
        <v>2286</v>
      </c>
      <c r="M38" s="587">
        <f>IF(E38="","",VLOOKUP(B38,Data!$B$5:$F$503,5,FALSE)*E38)</f>
        <v>2061</v>
      </c>
      <c r="N38" s="591" t="e">
        <f>IF(B38=Data!B125,Data!G125,(IF(B38=Data!B127,Data!G127,(IF(B38=Data!B129,Data!G129,(IF(B38=Data!#REF!,Data!#REF!,(IF(B38=Data!B134,Data!G134,(IF(B38=Data!#REF!,Data!#REF!,(IF(B38=Data!#REF!,Data!#REF!,(IF(B38=Data!#REF!,Data!#REF!,Data!#REF!)))))))))))))))&amp;IF(B38=Data!B201,Data!G201,(IF(B38=Data!#REF!,Data!#REF!,(IF(B38=Data!#REF!,Data!#REF!,(IF(B38=Data!#REF!,Data!#REF!,(IF(B38=Data!#REF!,Data!#REF!,(IF(B38=Data!#REF!,Data!G941,(IF(B38=Data!#REF!,Data!#REF!,(IF(B38=Data!#REF!,Data!#REF!,Data!#REF!)))))))))))))))&amp;IF(B38=Data!#REF!,Data!#REF!,(IF(B38=Data!#REF!,Data!#REF!,(IF(B38=Data!#REF!,Data!#REF!,(IF(B38=Data!#REF!,Data!#REF!,(IF(B38=Data!#REF!,Data!#REF!,Data!#REF!)))))))))</f>
        <v>#REF!</v>
      </c>
      <c r="O38" s="592"/>
      <c r="P38" s="593"/>
      <c r="Q38" s="594" t="e">
        <f>IF(B38=Data!B125,Data!H125,(IF(B38=Data!B127,Data!H127,(IF(B38=Data!B129,Data!H129,(IF(B38=Data!#REF!,Data!#REF!,(IF(B38=Data!B134,Data!H134,(IF(B38=Data!#REF!,Data!#REF!,(IF(B38=Data!#REF!,Data!#REF!,(IF(B38=Data!#REF!,Data!#REF!,Data!#REF!)))))))))))))))&amp;IF(B38=Data!B201,Data!H201,(IF(B38=Data!#REF!,Data!#REF!,(IF(B38=Data!#REF!,Data!#REF!,(IF(B38=Data!#REF!,Data!#REF!,(IF(B38=Data!#REF!,Data!#REF!,(IF(B38=Data!#REF!,Data!H941,(IF(B38=Data!#REF!,Data!#REF!,(IF(B38=Data!#REF!,Data!#REF!,Data!#REF!)))))))))))))))&amp;IF(B38=Data!#REF!,Data!#REF!,(IF(B38=Data!#REF!,Data!#REF!,(IF(B38=Data!#REF!,Data!#REF!,(IF(B38=Data!#REF!,Data!#REF!,(IF(B38=Data!#REF!,Data!#REF!,Data!#REF!)))))))))</f>
        <v>#REF!</v>
      </c>
      <c r="R38" s="593"/>
      <c r="S38" s="593"/>
      <c r="T38" s="594" t="e">
        <f>IF(B38=Data!B125,Data!I125,(IF(B38=Data!B127,Data!I127,(IF(B38=Data!B129,Data!I129,(IF(B38=Data!#REF!,Data!#REF!,(IF(B38=Data!B134,Data!I134,(IF(B38=Data!#REF!,Data!#REF!,(IF(B38=Data!#REF!,Data!#REF!,(IF(B38=Data!#REF!,Data!#REF!,Data!#REF!)))))))))))))))&amp;IF(B38=Data!B201,Data!I201,(IF(B38=Data!#REF!,Data!#REF!,(IF(B38=Data!#REF!,Data!#REF!,(IF(B38=Data!#REF!,Data!#REF!,(IF(B38=Data!#REF!,Data!#REF!,(IF(B38=Data!#REF!,Data!I941,(IF(B38=Data!#REF!,Data!#REF!,(IF(B38=Data!#REF!,Data!#REF!,Data!#REF!)))))))))))))))&amp;IF(B38=Data!#REF!,Data!#REF!,(IF(B38=Data!#REF!,Data!#REF!,(IF(B38=Data!#REF!,Data!#REF!,(IF(B38=Data!#REF!,Data!#REF!,(IF(B38=Data!#REF!,Data!#REF!,Data!#REF!)))))))))</f>
        <v>#REF!</v>
      </c>
      <c r="U38" s="595"/>
      <c r="V38" s="594" t="e">
        <f>IF(B38=Data!B125,Data!J125,(IF(B38=Data!B127,Data!J127,(IF(B38=Data!B129,Data!J129,(IF(B38=Data!#REF!,Data!#REF!,(IF(B38=Data!B134,Data!J134,(IF(B38=Data!#REF!,Data!#REF!,(IF(B38=Data!#REF!,Data!#REF!,(IF(B38=Data!#REF!,Data!#REF!,Data!#REF!)))))))))))))))&amp;IF(B38=Data!B201,Data!J201,(IF(B38=Data!#REF!,Data!#REF!,(IF(B38=Data!#REF!,Data!#REF!,(IF(B38=Data!#REF!,Data!#REF!,(IF(B38=Data!#REF!,Data!#REF!,(IF(B38=Data!#REF!,Data!J941,(IF(B38=Data!#REF!,Data!#REF!,(IF(B38=Data!#REF!,Data!#REF!,Data!#REF!)))))))))))))))&amp;IF(B38=Data!#REF!,Data!#REF!,(IF(B38=Data!#REF!,Data!#REF!,(IF(B38=Data!#REF!,Data!#REF!,(IF(B38=Data!#REF!,Data!#REF!,(IF(B38=Data!#REF!,Data!#REF!,Data!#REF!)))))))))</f>
        <v>#REF!</v>
      </c>
      <c r="W38" s="596">
        <f>IF(E38="","",VLOOKUP(B38,Data!$B$5:$J$503,9,FALSE)*E38)</f>
        <v>13.356</v>
      </c>
    </row>
    <row r="39" spans="1:23" s="597" customFormat="1" ht="19.25" customHeight="1">
      <c r="A39" s="598">
        <v>21</v>
      </c>
      <c r="B39" s="599" t="s">
        <v>281</v>
      </c>
      <c r="C39" s="583" t="str">
        <f>IF(E39="","",VLOOKUP(B39,Data!$B$5:$N$503,13,FALSE))</f>
        <v>Ymh</v>
      </c>
      <c r="D39" s="584" t="str">
        <f>IF(E39="","",VLOOKUP(B39,Data!$B$5:$L$503,2,FALSE))</f>
        <v>WT58070</v>
      </c>
      <c r="E39" s="823">
        <v>1</v>
      </c>
      <c r="F39" s="601"/>
      <c r="G39" s="587">
        <f>IF(E39="","",VLOOKUP(B39,Data!$B$5:$L$503,11,FALSE))</f>
        <v>2555.37</v>
      </c>
      <c r="H39" s="588">
        <f t="shared" si="2"/>
        <v>2555.37</v>
      </c>
      <c r="I39" s="589" t="str">
        <f>IF(E39="","",VLOOKUP(B39,Data!$B$5:$D$503,3,FALSE))</f>
        <v>C/T</v>
      </c>
      <c r="J39" s="589" t="str">
        <f>IF(E39="","",VLOOKUP(B39,Data!$B$5:$M$503,12,FALSE))</f>
        <v>Indonesia</v>
      </c>
      <c r="K39" s="590">
        <v>5119633</v>
      </c>
      <c r="L39" s="587">
        <f>IF(E39="","",VLOOKUP(B39,Data!$B$5:$E$503,4,FALSE)*E39)</f>
        <v>254</v>
      </c>
      <c r="M39" s="587">
        <f>IF(E39="","",VLOOKUP(B39,Data!$B$5:$F$503,5,FALSE)*E39)</f>
        <v>229</v>
      </c>
      <c r="N39" s="591" t="e">
        <f>IF(B39=Data!B126,Data!G126,(IF(B39=Data!B128,Data!G128,(IF(B39=Data!B130,Data!G130,(IF(B39=Data!#REF!,Data!#REF!,(IF(B39=Data!B135,Data!G135,(IF(B39=Data!#REF!,Data!#REF!,(IF(B39=Data!#REF!,Data!#REF!,(IF(B39=Data!#REF!,Data!#REF!,Data!#REF!)))))))))))))))&amp;IF(B39=Data!B202,Data!G202,(IF(B39=Data!#REF!,Data!#REF!,(IF(B39=Data!#REF!,Data!#REF!,(IF(B39=Data!#REF!,Data!#REF!,(IF(B39=Data!#REF!,Data!#REF!,(IF(B39=Data!#REF!,Data!G942,(IF(B39=Data!#REF!,Data!#REF!,(IF(B39=Data!#REF!,Data!#REF!,Data!#REF!)))))))))))))))&amp;IF(B39=Data!#REF!,Data!#REF!,(IF(B39=Data!#REF!,Data!#REF!,(IF(B39=Data!#REF!,Data!#REF!,(IF(B39=Data!#REF!,Data!#REF!,(IF(B39=Data!#REF!,Data!#REF!,Data!#REF!)))))))))</f>
        <v>#REF!</v>
      </c>
      <c r="O39" s="592"/>
      <c r="P39" s="593"/>
      <c r="Q39" s="594" t="e">
        <f>IF(B39=Data!B126,Data!H126,(IF(B39=Data!B128,Data!H128,(IF(B39=Data!B130,Data!H130,(IF(B39=Data!#REF!,Data!#REF!,(IF(B39=Data!B135,Data!H135,(IF(B39=Data!#REF!,Data!#REF!,(IF(B39=Data!#REF!,Data!#REF!,(IF(B39=Data!#REF!,Data!#REF!,Data!#REF!)))))))))))))))&amp;IF(B39=Data!B202,Data!H202,(IF(B39=Data!#REF!,Data!#REF!,(IF(B39=Data!#REF!,Data!#REF!,(IF(B39=Data!#REF!,Data!#REF!,(IF(B39=Data!#REF!,Data!#REF!,(IF(B39=Data!#REF!,Data!H942,(IF(B39=Data!#REF!,Data!#REF!,(IF(B39=Data!#REF!,Data!#REF!,Data!#REF!)))))))))))))))&amp;IF(B39=Data!#REF!,Data!#REF!,(IF(B39=Data!#REF!,Data!#REF!,(IF(B39=Data!#REF!,Data!#REF!,(IF(B39=Data!#REF!,Data!#REF!,(IF(B39=Data!#REF!,Data!#REF!,Data!#REF!)))))))))</f>
        <v>#REF!</v>
      </c>
      <c r="R39" s="593"/>
      <c r="S39" s="593"/>
      <c r="T39" s="594" t="e">
        <f>IF(B39=Data!B126,Data!I126,(IF(B39=Data!B128,Data!I128,(IF(B39=Data!B130,Data!I130,(IF(B39=Data!#REF!,Data!#REF!,(IF(B39=Data!B135,Data!I135,(IF(B39=Data!#REF!,Data!#REF!,(IF(B39=Data!#REF!,Data!#REF!,(IF(B39=Data!#REF!,Data!#REF!,Data!#REF!)))))))))))))))&amp;IF(B39=Data!B202,Data!I202,(IF(B39=Data!#REF!,Data!#REF!,(IF(B39=Data!#REF!,Data!#REF!,(IF(B39=Data!#REF!,Data!#REF!,(IF(B39=Data!#REF!,Data!#REF!,(IF(B39=Data!#REF!,Data!I942,(IF(B39=Data!#REF!,Data!#REF!,(IF(B39=Data!#REF!,Data!#REF!,Data!#REF!)))))))))))))))&amp;IF(B39=Data!#REF!,Data!#REF!,(IF(B39=Data!#REF!,Data!#REF!,(IF(B39=Data!#REF!,Data!#REF!,(IF(B39=Data!#REF!,Data!#REF!,(IF(B39=Data!#REF!,Data!#REF!,Data!#REF!)))))))))</f>
        <v>#REF!</v>
      </c>
      <c r="U39" s="595"/>
      <c r="V39" s="594" t="e">
        <f>IF(B39=Data!B126,Data!J126,(IF(B39=Data!B128,Data!J128,(IF(B39=Data!B130,Data!J130,(IF(B39=Data!#REF!,Data!#REF!,(IF(B39=Data!B135,Data!J135,(IF(B39=Data!#REF!,Data!#REF!,(IF(B39=Data!#REF!,Data!#REF!,(IF(B39=Data!#REF!,Data!#REF!,Data!#REF!)))))))))))))))&amp;IF(B39=Data!B202,Data!J202,(IF(B39=Data!#REF!,Data!#REF!,(IF(B39=Data!#REF!,Data!#REF!,(IF(B39=Data!#REF!,Data!#REF!,(IF(B39=Data!#REF!,Data!#REF!,(IF(B39=Data!#REF!,Data!J942,(IF(B39=Data!#REF!,Data!#REF!,(IF(B39=Data!#REF!,Data!#REF!,Data!#REF!)))))))))))))))&amp;IF(B39=Data!#REF!,Data!#REF!,(IF(B39=Data!#REF!,Data!#REF!,(IF(B39=Data!#REF!,Data!#REF!,(IF(B39=Data!#REF!,Data!#REF!,(IF(B39=Data!#REF!,Data!#REF!,Data!#REF!)))))))))</f>
        <v>#REF!</v>
      </c>
      <c r="W39" s="596">
        <f>IF(E39="","",VLOOKUP(B39,Data!$B$5:$J$503,9,FALSE)*E39)</f>
        <v>1.484</v>
      </c>
    </row>
    <row r="40" spans="1:23" s="597" customFormat="1" ht="19.25" customHeight="1">
      <c r="A40" s="598"/>
      <c r="B40" s="599"/>
      <c r="C40" s="583" t="str">
        <f>IF(E40="","",VLOOKUP(B40,Data!$B$5:$N$503,13,FALSE))</f>
        <v/>
      </c>
      <c r="D40" s="584" t="str">
        <f>IF(E40="","",VLOOKUP(B40,Data!$B$5:$L$503,2,FALSE))</f>
        <v/>
      </c>
      <c r="E40" s="823"/>
      <c r="F40" s="601"/>
      <c r="G40" s="587" t="str">
        <f>IF(E40="","",VLOOKUP(B40,Data!$B$5:$L$503,11,FALSE))</f>
        <v/>
      </c>
      <c r="H40" s="588" t="str">
        <f t="shared" si="2"/>
        <v>-</v>
      </c>
      <c r="I40" s="589" t="str">
        <f>IF(E40="","",VLOOKUP(B40,Data!$B$5:$D$503,3,FALSE))</f>
        <v/>
      </c>
      <c r="J40" s="589" t="str">
        <f>IF(E40="","",VLOOKUP(B40,Data!$B$5:$M$503,12,FALSE))</f>
        <v/>
      </c>
      <c r="K40" s="590"/>
      <c r="L40" s="587" t="str">
        <f>IF(E40="","",VLOOKUP(B40,Data!$B$5:$E$503,4,FALSE)*E40)</f>
        <v/>
      </c>
      <c r="M40" s="587" t="str">
        <f>IF(E40="","",VLOOKUP(B40,Data!$B$5:$F$503,5,FALSE)*E40)</f>
        <v/>
      </c>
      <c r="N40" s="591" t="e">
        <f>IF(B40=Data!B139,Data!G139,(IF(B40=Data!B141,Data!G141,(IF(B40=Data!B143,Data!G143,(IF(B40=Data!#REF!,Data!#REF!,(IF(B40=Data!B148,Data!G148,(IF(B40=Data!#REF!,Data!#REF!,(IF(B40=Data!#REF!,Data!#REF!,(IF(B40=Data!#REF!,Data!#REF!,Data!#REF!)))))))))))))))&amp;IF(B40=Data!B215,Data!G215,(IF(B40=Data!#REF!,Data!#REF!,(IF(B40=Data!#REF!,Data!#REF!,(IF(B40=Data!#REF!,Data!#REF!,(IF(B40=Data!#REF!,Data!#REF!,(IF(B40=Data!#REF!,Data!G955,(IF(B40=Data!#REF!,Data!#REF!,(IF(B40=Data!#REF!,Data!#REF!,Data!#REF!)))))))))))))))&amp;IF(B40=Data!#REF!,Data!#REF!,(IF(B40=Data!#REF!,Data!#REF!,(IF(B40=Data!#REF!,Data!#REF!,(IF(B40=Data!#REF!,Data!#REF!,(IF(B40=Data!#REF!,Data!#REF!,Data!#REF!)))))))))</f>
        <v>#REF!</v>
      </c>
      <c r="O40" s="592"/>
      <c r="P40" s="593"/>
      <c r="Q40" s="594" t="e">
        <f>IF(B40=Data!B139,Data!H139,(IF(B40=Data!B141,Data!H141,(IF(B40=Data!B143,Data!H143,(IF(B40=Data!#REF!,Data!#REF!,(IF(B40=Data!B148,Data!H148,(IF(B40=Data!#REF!,Data!#REF!,(IF(B40=Data!#REF!,Data!#REF!,(IF(B40=Data!#REF!,Data!#REF!,Data!#REF!)))))))))))))))&amp;IF(B40=Data!B215,Data!H215,(IF(B40=Data!#REF!,Data!#REF!,(IF(B40=Data!#REF!,Data!#REF!,(IF(B40=Data!#REF!,Data!#REF!,(IF(B40=Data!#REF!,Data!#REF!,(IF(B40=Data!#REF!,Data!H955,(IF(B40=Data!#REF!,Data!#REF!,(IF(B40=Data!#REF!,Data!#REF!,Data!#REF!)))))))))))))))&amp;IF(B40=Data!#REF!,Data!#REF!,(IF(B40=Data!#REF!,Data!#REF!,(IF(B40=Data!#REF!,Data!#REF!,(IF(B40=Data!#REF!,Data!#REF!,(IF(B40=Data!#REF!,Data!#REF!,Data!#REF!)))))))))</f>
        <v>#REF!</v>
      </c>
      <c r="R40" s="593"/>
      <c r="S40" s="593"/>
      <c r="T40" s="594" t="e">
        <f>IF(B40=Data!B139,Data!I139,(IF(B40=Data!B141,Data!I141,(IF(B40=Data!B143,Data!I143,(IF(B40=Data!#REF!,Data!#REF!,(IF(B40=Data!B148,Data!I148,(IF(B40=Data!#REF!,Data!#REF!,(IF(B40=Data!#REF!,Data!#REF!,(IF(B40=Data!#REF!,Data!#REF!,Data!#REF!)))))))))))))))&amp;IF(B40=Data!B215,Data!I215,(IF(B40=Data!#REF!,Data!#REF!,(IF(B40=Data!#REF!,Data!#REF!,(IF(B40=Data!#REF!,Data!#REF!,(IF(B40=Data!#REF!,Data!#REF!,(IF(B40=Data!#REF!,Data!I955,(IF(B40=Data!#REF!,Data!#REF!,(IF(B40=Data!#REF!,Data!#REF!,Data!#REF!)))))))))))))))&amp;IF(B40=Data!#REF!,Data!#REF!,(IF(B40=Data!#REF!,Data!#REF!,(IF(B40=Data!#REF!,Data!#REF!,(IF(B40=Data!#REF!,Data!#REF!,(IF(B40=Data!#REF!,Data!#REF!,Data!#REF!)))))))))</f>
        <v>#REF!</v>
      </c>
      <c r="U40" s="595"/>
      <c r="V40" s="594" t="e">
        <f>IF(B40=Data!B139,Data!J139,(IF(B40=Data!B141,Data!J141,(IF(B40=Data!B143,Data!J143,(IF(B40=Data!#REF!,Data!#REF!,(IF(B40=Data!B148,Data!J148,(IF(B40=Data!#REF!,Data!#REF!,(IF(B40=Data!#REF!,Data!#REF!,(IF(B40=Data!#REF!,Data!#REF!,Data!#REF!)))))))))))))))&amp;IF(B40=Data!B215,Data!J215,(IF(B40=Data!#REF!,Data!#REF!,(IF(B40=Data!#REF!,Data!#REF!,(IF(B40=Data!#REF!,Data!#REF!,(IF(B40=Data!#REF!,Data!#REF!,(IF(B40=Data!#REF!,Data!J955,(IF(B40=Data!#REF!,Data!#REF!,(IF(B40=Data!#REF!,Data!#REF!,Data!#REF!)))))))))))))))&amp;IF(B40=Data!#REF!,Data!#REF!,(IF(B40=Data!#REF!,Data!#REF!,(IF(B40=Data!#REF!,Data!#REF!,(IF(B40=Data!#REF!,Data!#REF!,(IF(B40=Data!#REF!,Data!#REF!,Data!#REF!)))))))))</f>
        <v>#REF!</v>
      </c>
      <c r="W40" s="596" t="str">
        <f>IF(E40="","",VLOOKUP(B40,Data!$B$5:$J$503,9,FALSE)*E40)</f>
        <v/>
      </c>
    </row>
    <row r="41" spans="1:23" s="611" customFormat="1" ht="19.5" customHeight="1">
      <c r="A41" s="598"/>
      <c r="B41" s="818"/>
      <c r="C41" s="604"/>
      <c r="D41" s="605"/>
      <c r="E41" s="606">
        <f>SUM(E17:E40)</f>
        <v>94</v>
      </c>
      <c r="F41" s="606"/>
      <c r="G41" s="607"/>
      <c r="H41" s="607">
        <f>SUM(H17:H40)</f>
        <v>202101.54</v>
      </c>
      <c r="I41" s="608"/>
      <c r="J41" s="608"/>
      <c r="K41" s="608"/>
      <c r="L41" s="609">
        <f>SUM(L17:L40)</f>
        <v>20639</v>
      </c>
      <c r="M41" s="609">
        <f>SUM(M17:M40)</f>
        <v>18625</v>
      </c>
      <c r="N41" s="609" t="e">
        <f>SUM(N17:N40)</f>
        <v>#REF!</v>
      </c>
      <c r="O41" s="609" t="e">
        <f>SUM(#REF!)</f>
        <v>#REF!</v>
      </c>
      <c r="P41" s="609">
        <f>SUM(P16:P16)</f>
        <v>0</v>
      </c>
      <c r="Q41" s="609">
        <f>SUM(Q16:Q16)</f>
        <v>0</v>
      </c>
      <c r="R41" s="609" t="e">
        <f>SUM(#REF!)</f>
        <v>#REF!</v>
      </c>
      <c r="S41" s="609">
        <f>SUM(S16:S16)</f>
        <v>0</v>
      </c>
      <c r="T41" s="609">
        <f>SUM(T16:T16)</f>
        <v>0</v>
      </c>
      <c r="U41" s="609" t="e">
        <f>SUM(#REF!)</f>
        <v>#REF!</v>
      </c>
      <c r="V41" s="609">
        <f>SUM(V16:V16)</f>
        <v>0</v>
      </c>
      <c r="W41" s="610">
        <f>SUM(W17:W40)</f>
        <v>116.80999999999999</v>
      </c>
    </row>
    <row r="42" spans="1:23" ht="11.25" customHeight="1">
      <c r="A42" s="598"/>
      <c r="B42" s="612"/>
      <c r="C42" s="545"/>
      <c r="D42" s="546"/>
      <c r="E42" s="613"/>
      <c r="F42" s="544"/>
      <c r="G42" s="614" t="s">
        <v>847</v>
      </c>
      <c r="H42" s="615"/>
      <c r="I42" s="616"/>
      <c r="J42" s="616"/>
      <c r="K42" s="616"/>
      <c r="L42" s="617"/>
      <c r="M42" s="548"/>
      <c r="N42" s="546"/>
      <c r="O42" s="545"/>
      <c r="P42" s="545"/>
      <c r="Q42" s="545"/>
      <c r="R42" s="545"/>
      <c r="S42" s="545"/>
      <c r="T42" s="545"/>
      <c r="U42" s="546"/>
      <c r="V42" s="546"/>
      <c r="W42" s="550"/>
    </row>
    <row r="43" spans="1:23" ht="14">
      <c r="A43" s="618" t="s">
        <v>546</v>
      </c>
      <c r="B43" s="619" t="s">
        <v>12</v>
      </c>
      <c r="C43" s="513"/>
      <c r="D43" s="620"/>
      <c r="E43" s="499" t="s">
        <v>555</v>
      </c>
      <c r="G43" s="621" t="s">
        <v>83</v>
      </c>
      <c r="H43" s="622"/>
      <c r="I43" s="562" t="s">
        <v>84</v>
      </c>
      <c r="J43" s="623"/>
      <c r="K43" s="534" t="s">
        <v>85</v>
      </c>
      <c r="L43" s="534"/>
      <c r="M43" s="1076" t="s">
        <v>86</v>
      </c>
      <c r="N43" s="1077"/>
      <c r="O43" s="1077"/>
      <c r="P43" s="1077"/>
      <c r="Q43" s="1077"/>
      <c r="R43" s="1077"/>
      <c r="S43" s="1077"/>
      <c r="T43" s="1077"/>
      <c r="U43" s="1077"/>
      <c r="V43" s="1077"/>
      <c r="W43" s="1078"/>
    </row>
    <row r="44" spans="1:23" ht="13">
      <c r="A44" s="833" t="s">
        <v>547</v>
      </c>
      <c r="D44" s="624"/>
      <c r="E44" s="499" t="s">
        <v>88</v>
      </c>
      <c r="G44" s="1079"/>
      <c r="H44" s="1080"/>
      <c r="I44" s="833" t="s">
        <v>89</v>
      </c>
      <c r="J44" s="625"/>
      <c r="K44" s="537" t="s">
        <v>90</v>
      </c>
      <c r="L44" s="537"/>
      <c r="M44" s="532"/>
      <c r="W44" s="538"/>
    </row>
    <row r="45" spans="1:23" ht="10.5" customHeight="1">
      <c r="A45" s="833" t="s">
        <v>548</v>
      </c>
      <c r="B45" s="503"/>
      <c r="D45" s="523"/>
      <c r="G45" s="1079"/>
      <c r="H45" s="1080"/>
      <c r="I45" s="833"/>
      <c r="J45" s="625"/>
      <c r="K45" s="537" t="s">
        <v>94</v>
      </c>
      <c r="L45" s="537"/>
      <c r="M45" s="532"/>
      <c r="W45" s="538"/>
    </row>
    <row r="46" spans="1:23" ht="10.5" customHeight="1">
      <c r="A46" s="544"/>
      <c r="B46" s="545"/>
      <c r="C46" s="545"/>
      <c r="D46" s="626"/>
      <c r="E46" s="499" t="s">
        <v>95</v>
      </c>
      <c r="G46" s="1079"/>
      <c r="H46" s="1080"/>
      <c r="I46" s="833" t="s">
        <v>96</v>
      </c>
      <c r="J46" s="625"/>
      <c r="K46" s="537"/>
      <c r="L46" s="537"/>
      <c r="M46" s="532"/>
      <c r="W46" s="538"/>
    </row>
    <row r="47" spans="1:23" ht="13">
      <c r="A47" s="512" t="s">
        <v>97</v>
      </c>
      <c r="C47" s="535"/>
      <c r="D47" s="514"/>
      <c r="E47" s="499" t="s">
        <v>98</v>
      </c>
      <c r="G47" s="627" t="s">
        <v>99</v>
      </c>
      <c r="H47" s="628"/>
      <c r="I47" s="833" t="s">
        <v>89</v>
      </c>
      <c r="J47" s="625"/>
      <c r="K47" s="537" t="s">
        <v>100</v>
      </c>
      <c r="L47" s="537"/>
      <c r="M47" s="532"/>
      <c r="W47" s="538"/>
    </row>
    <row r="48" spans="1:23" ht="13">
      <c r="A48" s="833" t="s">
        <v>561</v>
      </c>
      <c r="D48" s="523"/>
      <c r="E48" s="499" t="s">
        <v>101</v>
      </c>
      <c r="G48" s="629"/>
      <c r="H48" s="630"/>
      <c r="I48" s="833" t="s">
        <v>102</v>
      </c>
      <c r="J48" s="625"/>
      <c r="K48" s="537" t="s">
        <v>549</v>
      </c>
      <c r="L48" s="537"/>
      <c r="M48" s="1069" t="s">
        <v>616</v>
      </c>
      <c r="N48" s="1070"/>
      <c r="O48" s="1070"/>
      <c r="P48" s="1070"/>
      <c r="Q48" s="1070"/>
      <c r="R48" s="1070"/>
      <c r="S48" s="1070"/>
      <c r="T48" s="1070"/>
      <c r="U48" s="1070"/>
      <c r="V48" s="1070"/>
      <c r="W48" s="1071"/>
    </row>
    <row r="49" spans="1:23">
      <c r="A49" s="544"/>
      <c r="B49" s="545"/>
      <c r="C49" s="545"/>
      <c r="D49" s="546"/>
      <c r="E49" s="631"/>
      <c r="F49" s="545"/>
      <c r="G49" s="1053" t="s">
        <v>1002</v>
      </c>
      <c r="H49" s="1054"/>
      <c r="I49" s="1053" t="s">
        <v>1001</v>
      </c>
      <c r="J49" s="1054"/>
      <c r="K49" s="549" t="s">
        <v>105</v>
      </c>
      <c r="L49" s="549"/>
      <c r="M49" s="1072" t="s">
        <v>106</v>
      </c>
      <c r="N49" s="1073"/>
      <c r="O49" s="1073"/>
      <c r="P49" s="1073"/>
      <c r="Q49" s="1073"/>
      <c r="R49" s="1073"/>
      <c r="S49" s="1073"/>
      <c r="T49" s="1073"/>
      <c r="U49" s="1073"/>
      <c r="V49" s="1073"/>
      <c r="W49" s="1074"/>
    </row>
    <row r="50" spans="1:23">
      <c r="G50" s="500" t="s">
        <v>667</v>
      </c>
      <c r="K50" s="537"/>
      <c r="L50" s="537"/>
      <c r="M50" s="541"/>
      <c r="N50" s="541"/>
      <c r="O50" s="541"/>
      <c r="P50" s="541"/>
      <c r="Q50" s="541"/>
      <c r="R50" s="541"/>
      <c r="S50" s="541"/>
      <c r="T50" s="541"/>
      <c r="U50" s="541"/>
      <c r="V50" s="541"/>
      <c r="W50" s="632"/>
    </row>
    <row r="51" spans="1:23">
      <c r="G51" s="633"/>
      <c r="H51" s="633"/>
      <c r="I51" s="634"/>
      <c r="J51" s="633"/>
      <c r="K51" s="537"/>
      <c r="L51" s="537"/>
      <c r="M51" s="541"/>
      <c r="N51" s="541"/>
      <c r="O51" s="541"/>
      <c r="P51" s="541"/>
      <c r="Q51" s="541"/>
      <c r="R51" s="541"/>
      <c r="S51" s="541"/>
      <c r="T51" s="541"/>
      <c r="U51" s="541"/>
      <c r="V51" s="541"/>
      <c r="W51" s="632"/>
    </row>
    <row r="52" spans="1:23" ht="7.5" customHeight="1"/>
    <row r="53" spans="1:23" ht="13.5" customHeight="1"/>
    <row r="54" spans="1:23" ht="13.5" customHeight="1"/>
    <row r="55" spans="1:23" s="611" customFormat="1" ht="18" customHeight="1">
      <c r="A55" s="635" t="s">
        <v>964</v>
      </c>
      <c r="B55" s="500"/>
      <c r="C55" s="635" t="s">
        <v>622</v>
      </c>
      <c r="F55" s="636"/>
      <c r="G55" s="635" t="s">
        <v>958</v>
      </c>
      <c r="H55" s="500"/>
      <c r="I55" s="635" t="s">
        <v>969</v>
      </c>
      <c r="K55" s="636"/>
      <c r="L55" s="636"/>
      <c r="V55" s="637"/>
    </row>
    <row r="56" spans="1:23" s="611" customFormat="1" ht="18" customHeight="1">
      <c r="A56" s="635" t="s">
        <v>965</v>
      </c>
      <c r="B56" s="500"/>
      <c r="C56" s="635" t="s">
        <v>1003</v>
      </c>
      <c r="F56" s="636"/>
      <c r="G56" s="635" t="s">
        <v>959</v>
      </c>
      <c r="H56" s="500"/>
      <c r="I56" s="635" t="s">
        <v>969</v>
      </c>
      <c r="K56" s="636"/>
      <c r="L56" s="636"/>
      <c r="V56" s="637"/>
    </row>
    <row r="57" spans="1:23" s="611" customFormat="1" ht="18" customHeight="1">
      <c r="A57" s="635" t="s">
        <v>966</v>
      </c>
      <c r="B57" s="500"/>
      <c r="C57" s="635" t="s">
        <v>1004</v>
      </c>
      <c r="F57" s="636"/>
      <c r="G57" s="635" t="s">
        <v>960</v>
      </c>
      <c r="H57" s="500"/>
      <c r="I57" s="635" t="s">
        <v>622</v>
      </c>
      <c r="K57" s="636"/>
      <c r="L57" s="636"/>
      <c r="V57" s="637"/>
    </row>
    <row r="58" spans="1:23" s="611" customFormat="1" ht="18" customHeight="1">
      <c r="A58" s="635" t="s">
        <v>967</v>
      </c>
      <c r="B58" s="500"/>
      <c r="C58" s="635" t="s">
        <v>622</v>
      </c>
      <c r="F58" s="636"/>
      <c r="G58" s="635" t="s">
        <v>961</v>
      </c>
      <c r="H58" s="500"/>
      <c r="I58" s="635" t="s">
        <v>622</v>
      </c>
      <c r="K58" s="636"/>
      <c r="L58" s="636"/>
      <c r="V58" s="637"/>
    </row>
    <row r="59" spans="1:23" s="611" customFormat="1" ht="18" customHeight="1">
      <c r="A59" s="635" t="s">
        <v>968</v>
      </c>
      <c r="B59" s="500"/>
      <c r="C59" s="635" t="s">
        <v>622</v>
      </c>
      <c r="F59" s="636"/>
      <c r="G59" s="635" t="s">
        <v>963</v>
      </c>
      <c r="H59" s="500"/>
      <c r="I59" s="635" t="s">
        <v>622</v>
      </c>
      <c r="K59" s="636"/>
      <c r="L59" s="636"/>
      <c r="V59" s="637"/>
    </row>
    <row r="60" spans="1:23" ht="20">
      <c r="E60" s="834"/>
      <c r="F60" s="500"/>
      <c r="G60" s="635" t="s">
        <v>962</v>
      </c>
      <c r="I60" s="635" t="s">
        <v>622</v>
      </c>
      <c r="K60" s="500"/>
      <c r="M60" s="834"/>
      <c r="V60" s="501"/>
      <c r="W60" s="834"/>
    </row>
    <row r="61" spans="1:23" ht="17.5">
      <c r="A61" s="638"/>
      <c r="E61" s="834"/>
      <c r="G61" s="639"/>
      <c r="H61" s="639"/>
    </row>
    <row r="66" spans="1:5" ht="14">
      <c r="A66" s="640"/>
      <c r="C66" s="641"/>
      <c r="D66" s="641"/>
      <c r="E66" s="642"/>
    </row>
    <row r="67" spans="1:5" ht="14">
      <c r="A67" s="643"/>
      <c r="C67" s="641"/>
      <c r="D67" s="644"/>
      <c r="E67" s="642"/>
    </row>
    <row r="68" spans="1:5" ht="14">
      <c r="A68" s="643"/>
      <c r="B68" s="645"/>
      <c r="C68" s="641"/>
      <c r="D68" s="641"/>
      <c r="E68" s="642"/>
    </row>
    <row r="69" spans="1:5" ht="14">
      <c r="A69" s="643"/>
      <c r="B69" s="646" t="s">
        <v>354</v>
      </c>
      <c r="C69" s="641"/>
      <c r="D69" s="641"/>
      <c r="E69" s="642"/>
    </row>
    <row r="70" spans="1:5" ht="15.5">
      <c r="A70" s="643"/>
      <c r="B70" s="647" t="s">
        <v>249</v>
      </c>
      <c r="C70" s="641"/>
      <c r="D70" s="641"/>
      <c r="E70" s="642"/>
    </row>
    <row r="71" spans="1:5" ht="14">
      <c r="A71" s="643"/>
      <c r="B71" s="648" t="s">
        <v>250</v>
      </c>
      <c r="C71" s="641"/>
      <c r="D71" s="641"/>
      <c r="E71" s="642"/>
    </row>
    <row r="72" spans="1:5" ht="15.5">
      <c r="A72" s="649"/>
      <c r="B72" s="647" t="s">
        <v>251</v>
      </c>
      <c r="C72" s="641"/>
      <c r="D72" s="641"/>
      <c r="E72" s="642"/>
    </row>
    <row r="73" spans="1:5" ht="15.5">
      <c r="A73" s="643"/>
      <c r="B73" s="647" t="s">
        <v>252</v>
      </c>
      <c r="C73" s="641"/>
      <c r="D73" s="641"/>
      <c r="E73" s="642"/>
    </row>
    <row r="74" spans="1:5" ht="14">
      <c r="A74" s="649"/>
      <c r="B74" s="646" t="s">
        <v>253</v>
      </c>
      <c r="C74" s="641"/>
      <c r="D74" s="641"/>
      <c r="E74" s="642"/>
    </row>
    <row r="75" spans="1:5" ht="14">
      <c r="A75" s="649"/>
      <c r="B75" s="646" t="s">
        <v>357</v>
      </c>
      <c r="C75" s="641"/>
      <c r="D75" s="641"/>
      <c r="E75" s="642"/>
    </row>
    <row r="76" spans="1:5" ht="14">
      <c r="A76" s="643"/>
      <c r="B76" s="646" t="s">
        <v>358</v>
      </c>
      <c r="C76" s="641"/>
      <c r="D76" s="641"/>
      <c r="E76" s="642"/>
    </row>
    <row r="77" spans="1:5" ht="14">
      <c r="A77" s="643"/>
      <c r="B77" s="646" t="s">
        <v>288</v>
      </c>
      <c r="C77" s="641"/>
      <c r="D77" s="641"/>
      <c r="E77" s="642"/>
    </row>
    <row r="78" spans="1:5" ht="14">
      <c r="A78" s="643"/>
      <c r="B78" s="646" t="s">
        <v>292</v>
      </c>
      <c r="C78" s="641"/>
      <c r="D78" s="641"/>
      <c r="E78" s="642"/>
    </row>
    <row r="79" spans="1:5" ht="15.5">
      <c r="A79" s="643"/>
      <c r="B79" s="647" t="s">
        <v>423</v>
      </c>
      <c r="C79" s="641"/>
      <c r="D79" s="641"/>
      <c r="E79" s="642"/>
    </row>
    <row r="80" spans="1:5" ht="14">
      <c r="A80" s="643"/>
      <c r="B80" s="646" t="s">
        <v>424</v>
      </c>
      <c r="C80" s="641"/>
      <c r="D80" s="641"/>
      <c r="E80" s="642"/>
    </row>
    <row r="81" spans="1:5" ht="14">
      <c r="A81" s="643"/>
      <c r="B81" s="646" t="s">
        <v>279</v>
      </c>
      <c r="C81" s="641"/>
      <c r="D81" s="644"/>
      <c r="E81" s="642"/>
    </row>
    <row r="82" spans="1:5" ht="14">
      <c r="A82" s="643"/>
      <c r="B82" s="646" t="s">
        <v>281</v>
      </c>
      <c r="C82" s="641"/>
      <c r="D82" s="641"/>
      <c r="E82" s="642"/>
    </row>
    <row r="83" spans="1:5" ht="14">
      <c r="A83" s="643"/>
      <c r="B83" s="646" t="s">
        <v>287</v>
      </c>
      <c r="C83" s="641"/>
      <c r="D83" s="644"/>
      <c r="E83" s="642"/>
    </row>
    <row r="84" spans="1:5" ht="15.5">
      <c r="A84" s="643"/>
      <c r="B84" s="647" t="s">
        <v>420</v>
      </c>
      <c r="C84" s="641"/>
      <c r="D84" s="644"/>
      <c r="E84" s="642"/>
    </row>
    <row r="85" spans="1:5" ht="14">
      <c r="A85" s="650"/>
      <c r="B85" s="646" t="s">
        <v>421</v>
      </c>
      <c r="C85" s="579"/>
      <c r="D85" s="578"/>
      <c r="E85" s="575"/>
    </row>
    <row r="86" spans="1:5" ht="14">
      <c r="A86" s="572"/>
      <c r="B86" s="646" t="s">
        <v>422</v>
      </c>
      <c r="C86" s="579"/>
      <c r="D86" s="578"/>
      <c r="E86" s="651">
        <f>SUM(E65:E84)</f>
        <v>0</v>
      </c>
    </row>
    <row r="87" spans="1:5" ht="14">
      <c r="B87" s="646" t="s">
        <v>417</v>
      </c>
    </row>
    <row r="88" spans="1:5" ht="14">
      <c r="B88" s="646" t="s">
        <v>397</v>
      </c>
    </row>
  </sheetData>
  <mergeCells count="10">
    <mergeCell ref="M48:W48"/>
    <mergeCell ref="G49:H49"/>
    <mergeCell ref="I49:J49"/>
    <mergeCell ref="M49:W49"/>
    <mergeCell ref="O1:S1"/>
    <mergeCell ref="P2:W2"/>
    <mergeCell ref="M43:W43"/>
    <mergeCell ref="G44:H44"/>
    <mergeCell ref="G45:H45"/>
    <mergeCell ref="G46:H46"/>
  </mergeCells>
  <printOptions horizontalCentered="1"/>
  <pageMargins left="0.19685039370078741" right="0.19685039370078741" top="0" bottom="0.15748031496062992" header="0.31496062992125984" footer="0.15748031496062992"/>
  <pageSetup paperSize="9" scale="75" firstPageNumber="4294963191" fitToHeight="2" orientation="landscape" horizontalDpi="4294967295" verticalDpi="4294967295"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W80"/>
  <sheetViews>
    <sheetView topLeftCell="A22" zoomScale="85" zoomScaleNormal="85" zoomScaleSheetLayoutView="85" workbookViewId="0">
      <selection activeCell="K38" sqref="K38"/>
    </sheetView>
  </sheetViews>
  <sheetFormatPr defaultColWidth="9.1796875" defaultRowHeight="12.5"/>
  <cols>
    <col min="1" max="1" width="4.08984375" style="837" customWidth="1"/>
    <col min="2" max="2" width="30.1796875" style="837" customWidth="1"/>
    <col min="3" max="3" width="6.453125" style="837" customWidth="1"/>
    <col min="4" max="4" width="13.453125" style="837" customWidth="1"/>
    <col min="5" max="5" width="10.453125" style="499" customWidth="1"/>
    <col min="6" max="6" width="13.08984375" style="837" customWidth="1"/>
    <col min="7" max="7" width="14.81640625" style="500" customWidth="1"/>
    <col min="8" max="8" width="17" style="500" customWidth="1"/>
    <col min="9" max="9" width="6.1796875" style="837" customWidth="1"/>
    <col min="10" max="10" width="14.1796875" style="837" customWidth="1"/>
    <col min="11" max="11" width="11.1796875" style="837" customWidth="1"/>
    <col min="12" max="13" width="15.1796875" style="500" customWidth="1"/>
    <col min="14" max="14" width="0.453125" style="837" hidden="1" customWidth="1"/>
    <col min="15" max="15" width="3.1796875" style="837" customWidth="1"/>
    <col min="16" max="16" width="2.54296875" style="837" customWidth="1"/>
    <col min="17" max="17" width="4.81640625" style="837" hidden="1" customWidth="1"/>
    <col min="18" max="18" width="2" style="837" customWidth="1"/>
    <col min="19" max="19" width="2.54296875" style="837" customWidth="1"/>
    <col min="20" max="20" width="5.81640625" style="837" hidden="1" customWidth="1"/>
    <col min="21" max="21" width="1" style="837" customWidth="1"/>
    <col min="22" max="22" width="9.1796875" style="837" hidden="1" customWidth="1"/>
    <col min="23" max="23" width="13.1796875" style="501" customWidth="1"/>
    <col min="24" max="24" width="1.81640625" style="837" customWidth="1"/>
    <col min="25" max="25" width="9.1796875" style="837" customWidth="1"/>
    <col min="26" max="16384" width="9.1796875" style="837"/>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37"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36"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36" t="s">
        <v>557</v>
      </c>
      <c r="D8" s="523"/>
      <c r="E8" s="531"/>
      <c r="G8" s="532"/>
      <c r="H8" s="533"/>
      <c r="I8" s="836"/>
      <c r="K8" s="514"/>
      <c r="L8" s="532"/>
      <c r="M8" s="534"/>
      <c r="O8" s="514"/>
      <c r="U8" s="535"/>
      <c r="V8" s="535"/>
      <c r="W8" s="536"/>
    </row>
    <row r="9" spans="1:23">
      <c r="A9" s="836" t="s">
        <v>558</v>
      </c>
      <c r="D9" s="523"/>
      <c r="E9" s="531" t="s">
        <v>54</v>
      </c>
      <c r="G9" s="532" t="s">
        <v>55</v>
      </c>
      <c r="H9" s="533"/>
      <c r="I9" s="836" t="s">
        <v>56</v>
      </c>
      <c r="K9" s="523"/>
      <c r="L9" s="532" t="s">
        <v>57</v>
      </c>
      <c r="M9" s="537"/>
      <c r="O9" s="523"/>
      <c r="P9" s="837" t="s">
        <v>58</v>
      </c>
      <c r="W9" s="538"/>
    </row>
    <row r="10" spans="1:23" ht="13">
      <c r="A10" s="836" t="s">
        <v>559</v>
      </c>
      <c r="D10" s="539" t="s">
        <v>560</v>
      </c>
      <c r="E10" s="531" t="s">
        <v>59</v>
      </c>
      <c r="G10" s="532"/>
      <c r="H10" s="533"/>
      <c r="I10" s="540"/>
      <c r="J10" s="541"/>
      <c r="K10" s="542"/>
      <c r="L10" s="532"/>
      <c r="M10" s="537"/>
      <c r="O10" s="523"/>
      <c r="W10" s="538"/>
    </row>
    <row r="11" spans="1:23" ht="13">
      <c r="A11" s="836" t="s">
        <v>551</v>
      </c>
      <c r="D11" s="523"/>
      <c r="E11" s="515"/>
      <c r="F11" s="543"/>
      <c r="G11" s="532" t="s">
        <v>60</v>
      </c>
      <c r="H11" s="533"/>
      <c r="I11" s="836" t="s">
        <v>61</v>
      </c>
      <c r="K11" s="523"/>
      <c r="L11" s="532" t="s">
        <v>523</v>
      </c>
      <c r="M11" s="537"/>
      <c r="O11" s="523"/>
      <c r="P11" s="837" t="s">
        <v>63</v>
      </c>
      <c r="W11" s="538"/>
    </row>
    <row r="12" spans="1:23">
      <c r="A12" s="544" t="s">
        <v>64</v>
      </c>
      <c r="D12" s="523"/>
      <c r="E12" s="531" t="s">
        <v>65</v>
      </c>
      <c r="G12" s="532"/>
      <c r="H12" s="533"/>
      <c r="I12" s="836"/>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995</v>
      </c>
      <c r="C17" s="583" t="str">
        <f>IF(E17="","",VLOOKUP(B17,Data!$B$5:$N$503,13,FALSE))</f>
        <v/>
      </c>
      <c r="D17" s="584" t="str">
        <f>IF(E17="","",VLOOKUP(B17,Data!$B$5:$L$503,2,FALSE))</f>
        <v/>
      </c>
      <c r="E17" s="823"/>
      <c r="F17" s="601"/>
      <c r="G17" s="587" t="str">
        <f>IF(E17="","",VLOOKUP(B17,Data!$B$5:$L$503,11,FALSE))</f>
        <v/>
      </c>
      <c r="H17" s="588" t="str">
        <f t="shared" ref="H17:H32"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264,Data!G264,(IF(B17=Data!B266,Data!G266,(IF(B17=Data!B268,Data!G268,(IF(B17=Data!#REF!,Data!#REF!,(IF(B17=Data!B273,Data!G273,(IF(B17=Data!#REF!,Data!#REF!,(IF(B17=Data!#REF!,Data!#REF!,(IF(B17=Data!#REF!,Data!#REF!,Data!#REF!)))))))))))))))&amp;IF(B17=Data!B340,Data!G340,(IF(B17=Data!#REF!,Data!#REF!,(IF(B17=Data!#REF!,Data!#REF!,(IF(B17=Data!#REF!,Data!#REF!,(IF(B17=Data!#REF!,Data!#REF!,(IF(B17=Data!#REF!,Data!G1080,(IF(B17=Data!#REF!,Data!#REF!,(IF(B17=Data!#REF!,Data!#REF!,Data!#REF!)))))))))))))))&amp;IF(B17=Data!#REF!,Data!#REF!,(IF(B17=Data!#REF!,Data!#REF!,(IF(B17=Data!#REF!,Data!#REF!,(IF(B17=Data!#REF!,Data!#REF!,(IF(B17=Data!#REF!,Data!#REF!,Data!#REF!)))))))))</f>
        <v>#REF!</v>
      </c>
      <c r="O17" s="592"/>
      <c r="P17" s="593"/>
      <c r="Q17" s="594" t="e">
        <f>IF(B17=Data!B264,Data!H264,(IF(B17=Data!B266,Data!H266,(IF(B17=Data!B268,Data!H268,(IF(B17=Data!#REF!,Data!#REF!,(IF(B17=Data!B273,Data!H273,(IF(B17=Data!#REF!,Data!#REF!,(IF(B17=Data!#REF!,Data!#REF!,(IF(B17=Data!#REF!,Data!#REF!,Data!#REF!)))))))))))))))&amp;IF(B17=Data!B340,Data!H340,(IF(B17=Data!#REF!,Data!#REF!,(IF(B17=Data!#REF!,Data!#REF!,(IF(B17=Data!#REF!,Data!#REF!,(IF(B17=Data!#REF!,Data!#REF!,(IF(B17=Data!#REF!,Data!H1080,(IF(B17=Data!#REF!,Data!#REF!,(IF(B17=Data!#REF!,Data!#REF!,Data!#REF!)))))))))))))))&amp;IF(B17=Data!#REF!,Data!#REF!,(IF(B17=Data!#REF!,Data!#REF!,(IF(B17=Data!#REF!,Data!#REF!,(IF(B17=Data!#REF!,Data!#REF!,(IF(B17=Data!#REF!,Data!#REF!,Data!#REF!)))))))))</f>
        <v>#REF!</v>
      </c>
      <c r="R17" s="593"/>
      <c r="S17" s="593"/>
      <c r="T17" s="594" t="e">
        <f>IF(B17=Data!B264,Data!I264,(IF(B17=Data!B266,Data!I266,(IF(B17=Data!B268,Data!I268,(IF(B17=Data!#REF!,Data!#REF!,(IF(B17=Data!B273,Data!I273,(IF(B17=Data!#REF!,Data!#REF!,(IF(B17=Data!#REF!,Data!#REF!,(IF(B17=Data!#REF!,Data!#REF!,Data!#REF!)))))))))))))))&amp;IF(B17=Data!B340,Data!I340,(IF(B17=Data!#REF!,Data!#REF!,(IF(B17=Data!#REF!,Data!#REF!,(IF(B17=Data!#REF!,Data!#REF!,(IF(B17=Data!#REF!,Data!#REF!,(IF(B17=Data!#REF!,Data!I1080,(IF(B17=Data!#REF!,Data!#REF!,(IF(B17=Data!#REF!,Data!#REF!,Data!#REF!)))))))))))))))&amp;IF(B17=Data!#REF!,Data!#REF!,(IF(B17=Data!#REF!,Data!#REF!,(IF(B17=Data!#REF!,Data!#REF!,(IF(B17=Data!#REF!,Data!#REF!,(IF(B17=Data!#REF!,Data!#REF!,Data!#REF!)))))))))</f>
        <v>#REF!</v>
      </c>
      <c r="U17" s="595"/>
      <c r="V17" s="594" t="e">
        <f>IF(B17=Data!B264,Data!J264,(IF(B17=Data!B266,Data!J266,(IF(B17=Data!B268,Data!J268,(IF(B17=Data!#REF!,Data!#REF!,(IF(B17=Data!B273,Data!J273,(IF(B17=Data!#REF!,Data!#REF!,(IF(B17=Data!#REF!,Data!#REF!,(IF(B17=Data!#REF!,Data!#REF!,Data!#REF!)))))))))))))))&amp;IF(B17=Data!B340,Data!J340,(IF(B17=Data!#REF!,Data!#REF!,(IF(B17=Data!#REF!,Data!#REF!,(IF(B17=Data!#REF!,Data!#REF!,(IF(B17=Data!#REF!,Data!#REF!,(IF(B17=Data!#REF!,Data!J1080,(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c r="B18" s="599" t="s">
        <v>718</v>
      </c>
      <c r="C18" s="583" t="str">
        <f>IF(E18="","",VLOOKUP(B18,Data!$B$5:$N$503,13,FALSE))</f>
        <v>Ymh</v>
      </c>
      <c r="D18" s="584" t="str">
        <f>IF(E18="","",VLOOKUP(B18,Data!$B$5:$L$503,2,FALSE))</f>
        <v>VAC9580</v>
      </c>
      <c r="E18" s="823">
        <v>2</v>
      </c>
      <c r="F18" s="600" t="s">
        <v>544</v>
      </c>
      <c r="G18" s="587">
        <f>IF(E18="","",VLOOKUP(B18,Data!$B$5:$L$503,11,FALSE))</f>
        <v>5024.08</v>
      </c>
      <c r="H18" s="588">
        <f t="shared" si="0"/>
        <v>10048.16</v>
      </c>
      <c r="I18" s="589" t="str">
        <f>IF(E18="","",VLOOKUP(B18,Data!$B$5:$D$503,3,FALSE))</f>
        <v>C/T</v>
      </c>
      <c r="J18" s="589" t="str">
        <f>IF(E18="","",VLOOKUP(B18,Data!$B$5:$M$503,12,FALSE))</f>
        <v>Indonesia</v>
      </c>
      <c r="K18" s="590">
        <v>5119633</v>
      </c>
      <c r="L18" s="587">
        <f>IF(E18="","",VLOOKUP(B18,Data!$B$5:$E$503,4,FALSE)*E18)</f>
        <v>604</v>
      </c>
      <c r="M18" s="587">
        <f>IF(E18="","",VLOOKUP(B18,Data!$B$5:$F$503,5,FALSE)*E18)</f>
        <v>534</v>
      </c>
      <c r="N18" s="591" t="e">
        <f>IF(B18=Data!B101,Data!G101,(IF(B18=Data!B103,Data!G103,(IF(B18=Data!B105,Data!G105,(IF(B18=Data!#REF!,Data!#REF!,(IF(B18=Data!B110,Data!G110,(IF(B18=Data!#REF!,Data!#REF!,(IF(B18=Data!#REF!,Data!#REF!,(IF(B18=Data!#REF!,Data!#REF!,Data!#REF!)))))))))))))))&amp;IF(B18=Data!B177,Data!G177,(IF(B18=Data!#REF!,Data!#REF!,(IF(B18=Data!#REF!,Data!#REF!,(IF(B18=Data!#REF!,Data!#REF!,(IF(B18=Data!#REF!,Data!#REF!,(IF(B18=Data!#REF!,Data!G917,(IF(B18=Data!#REF!,Data!#REF!,(IF(B18=Data!#REF!,Data!#REF!,Data!#REF!)))))))))))))))&amp;IF(B18=Data!#REF!,Data!#REF!,(IF(B18=Data!#REF!,Data!#REF!,(IF(B18=Data!#REF!,Data!#REF!,(IF(B18=Data!#REF!,Data!#REF!,(IF(B18=Data!#REF!,Data!#REF!,Data!#REF!)))))))))</f>
        <v>#REF!</v>
      </c>
      <c r="O18" s="592"/>
      <c r="P18" s="593"/>
      <c r="Q18" s="594" t="e">
        <f>IF(B18=Data!B101,Data!H101,(IF(B18=Data!B103,Data!H103,(IF(B18=Data!B105,Data!H105,(IF(B18=Data!#REF!,Data!#REF!,(IF(B18=Data!B110,Data!H110,(IF(B18=Data!#REF!,Data!#REF!,(IF(B18=Data!#REF!,Data!#REF!,(IF(B18=Data!#REF!,Data!#REF!,Data!#REF!)))))))))))))))&amp;IF(B18=Data!B177,Data!H177,(IF(B18=Data!#REF!,Data!#REF!,(IF(B18=Data!#REF!,Data!#REF!,(IF(B18=Data!#REF!,Data!#REF!,(IF(B18=Data!#REF!,Data!#REF!,(IF(B18=Data!#REF!,Data!H917,(IF(B18=Data!#REF!,Data!#REF!,(IF(B18=Data!#REF!,Data!#REF!,Data!#REF!)))))))))))))))&amp;IF(B18=Data!#REF!,Data!#REF!,(IF(B18=Data!#REF!,Data!#REF!,(IF(B18=Data!#REF!,Data!#REF!,(IF(B18=Data!#REF!,Data!#REF!,(IF(B18=Data!#REF!,Data!#REF!,Data!#REF!)))))))))</f>
        <v>#REF!</v>
      </c>
      <c r="R18" s="593"/>
      <c r="S18" s="593"/>
      <c r="T18" s="594" t="e">
        <f>IF(B18=Data!B101,Data!I101,(IF(B18=Data!B103,Data!I103,(IF(B18=Data!B105,Data!I105,(IF(B18=Data!#REF!,Data!#REF!,(IF(B18=Data!B110,Data!I110,(IF(B18=Data!#REF!,Data!#REF!,(IF(B18=Data!#REF!,Data!#REF!,(IF(B18=Data!#REF!,Data!#REF!,Data!#REF!)))))))))))))))&amp;IF(B18=Data!B177,Data!I177,(IF(B18=Data!#REF!,Data!#REF!,(IF(B18=Data!#REF!,Data!#REF!,(IF(B18=Data!#REF!,Data!#REF!,(IF(B18=Data!#REF!,Data!#REF!,(IF(B18=Data!#REF!,Data!I917,(IF(B18=Data!#REF!,Data!#REF!,(IF(B18=Data!#REF!,Data!#REF!,Data!#REF!)))))))))))))))&amp;IF(B18=Data!#REF!,Data!#REF!,(IF(B18=Data!#REF!,Data!#REF!,(IF(B18=Data!#REF!,Data!#REF!,(IF(B18=Data!#REF!,Data!#REF!,(IF(B18=Data!#REF!,Data!#REF!,Data!#REF!)))))))))</f>
        <v>#REF!</v>
      </c>
      <c r="U18" s="595"/>
      <c r="V18" s="594" t="e">
        <f>IF(B18=Data!B101,Data!J101,(IF(B18=Data!B103,Data!J103,(IF(B18=Data!B105,Data!J105,(IF(B18=Data!#REF!,Data!#REF!,(IF(B18=Data!B110,Data!J110,(IF(B18=Data!#REF!,Data!#REF!,(IF(B18=Data!#REF!,Data!#REF!,(IF(B18=Data!#REF!,Data!#REF!,Data!#REF!)))))))))))))))&amp;IF(B18=Data!B177,Data!J177,(IF(B18=Data!#REF!,Data!#REF!,(IF(B18=Data!#REF!,Data!#REF!,(IF(B18=Data!#REF!,Data!#REF!,(IF(B18=Data!#REF!,Data!#REF!,(IF(B18=Data!#REF!,Data!J917,(IF(B18=Data!#REF!,Data!#REF!,(IF(B18=Data!#REF!,Data!#REF!,Data!#REF!)))))))))))))))&amp;IF(B18=Data!#REF!,Data!#REF!,(IF(B18=Data!#REF!,Data!#REF!,(IF(B18=Data!#REF!,Data!#REF!,(IF(B18=Data!#REF!,Data!#REF!,(IF(B18=Data!#REF!,Data!#REF!,Data!#REF!)))))))))</f>
        <v>#REF!</v>
      </c>
      <c r="W18" s="596">
        <f>IF(E18="","",VLOOKUP(B18,Data!$B$5:$J$503,9,FALSE)*E18)</f>
        <v>3.0680000000000001</v>
      </c>
    </row>
    <row r="19" spans="1:23" s="597" customFormat="1" ht="19.25" customHeight="1">
      <c r="A19" s="598"/>
      <c r="B19" s="599" t="s">
        <v>223</v>
      </c>
      <c r="C19" s="583" t="str">
        <f>IF(E19="","",VLOOKUP(B19,Data!$B$5:$N$503,13,FALSE))</f>
        <v>Ymh</v>
      </c>
      <c r="D19" s="584" t="str">
        <f>IF(E19="","",VLOOKUP(B19,Data!$B$5:$L$503,2,FALSE))</f>
        <v>AAE6337</v>
      </c>
      <c r="E19" s="823">
        <v>1</v>
      </c>
      <c r="F19" s="601"/>
      <c r="G19" s="587">
        <f>IF(E19="","",VLOOKUP(B19,Data!$B$5:$L$503,11,FALSE))</f>
        <v>1646.63</v>
      </c>
      <c r="H19" s="588">
        <f t="shared" si="0"/>
        <v>1646.63</v>
      </c>
      <c r="I19" s="589" t="str">
        <f>IF(E19="","",VLOOKUP(B19,Data!$B$5:$D$503,3,FALSE))</f>
        <v>C/T</v>
      </c>
      <c r="J19" s="589" t="str">
        <f>IF(E19="","",VLOOKUP(B19,Data!$B$5:$M$503,12,FALSE))</f>
        <v>Indonesia</v>
      </c>
      <c r="K19" s="590">
        <v>5119633</v>
      </c>
      <c r="L19" s="587">
        <f>IF(E19="","",VLOOKUP(B19,Data!$B$5:$E$503,4,FALSE)*E19)</f>
        <v>194</v>
      </c>
      <c r="M19" s="587">
        <f>IF(E19="","",VLOOKUP(B19,Data!$B$5:$F$503,5,FALSE)*E19)</f>
        <v>174</v>
      </c>
      <c r="N19" s="591" t="e">
        <f>IF(B19=Data!B102,Data!G102,(IF(B19=Data!B104,Data!G104,(IF(B19=Data!B106,Data!G106,(IF(B19=Data!#REF!,Data!#REF!,(IF(B19=Data!B111,Data!G111,(IF(B19=Data!#REF!,Data!#REF!,(IF(B19=Data!#REF!,Data!#REF!,(IF(B19=Data!#REF!,Data!#REF!,Data!#REF!)))))))))))))))&amp;IF(B19=Data!B178,Data!G178,(IF(B19=Data!#REF!,Data!#REF!,(IF(B19=Data!#REF!,Data!#REF!,(IF(B19=Data!#REF!,Data!#REF!,(IF(B19=Data!#REF!,Data!#REF!,(IF(B19=Data!#REF!,Data!G918,(IF(B19=Data!#REF!,Data!#REF!,(IF(B19=Data!#REF!,Data!#REF!,Data!#REF!)))))))))))))))&amp;IF(B19=Data!#REF!,Data!#REF!,(IF(B19=Data!#REF!,Data!#REF!,(IF(B19=Data!#REF!,Data!#REF!,(IF(B19=Data!#REF!,Data!#REF!,(IF(B19=Data!#REF!,Data!#REF!,Data!#REF!)))))))))</f>
        <v>#REF!</v>
      </c>
      <c r="O19" s="592"/>
      <c r="P19" s="593"/>
      <c r="Q19" s="594" t="e">
        <f>IF(B19=Data!B102,Data!H102,(IF(B19=Data!B104,Data!H104,(IF(B19=Data!B106,Data!H106,(IF(B19=Data!#REF!,Data!#REF!,(IF(B19=Data!B111,Data!H111,(IF(B19=Data!#REF!,Data!#REF!,(IF(B19=Data!#REF!,Data!#REF!,(IF(B19=Data!#REF!,Data!#REF!,Data!#REF!)))))))))))))))&amp;IF(B19=Data!B178,Data!H178,(IF(B19=Data!#REF!,Data!#REF!,(IF(B19=Data!#REF!,Data!#REF!,(IF(B19=Data!#REF!,Data!#REF!,(IF(B19=Data!#REF!,Data!#REF!,(IF(B19=Data!#REF!,Data!H918,(IF(B19=Data!#REF!,Data!#REF!,(IF(B19=Data!#REF!,Data!#REF!,Data!#REF!)))))))))))))))&amp;IF(B19=Data!#REF!,Data!#REF!,(IF(B19=Data!#REF!,Data!#REF!,(IF(B19=Data!#REF!,Data!#REF!,(IF(B19=Data!#REF!,Data!#REF!,(IF(B19=Data!#REF!,Data!#REF!,Data!#REF!)))))))))</f>
        <v>#REF!</v>
      </c>
      <c r="R19" s="593"/>
      <c r="S19" s="593"/>
      <c r="T19" s="594" t="e">
        <f>IF(B19=Data!B102,Data!I102,(IF(B19=Data!B104,Data!I104,(IF(B19=Data!B106,Data!I106,(IF(B19=Data!#REF!,Data!#REF!,(IF(B19=Data!B111,Data!I111,(IF(B19=Data!#REF!,Data!#REF!,(IF(B19=Data!#REF!,Data!#REF!,(IF(B19=Data!#REF!,Data!#REF!,Data!#REF!)))))))))))))))&amp;IF(B19=Data!B178,Data!I178,(IF(B19=Data!#REF!,Data!#REF!,(IF(B19=Data!#REF!,Data!#REF!,(IF(B19=Data!#REF!,Data!#REF!,(IF(B19=Data!#REF!,Data!#REF!,(IF(B19=Data!#REF!,Data!I918,(IF(B19=Data!#REF!,Data!#REF!,(IF(B19=Data!#REF!,Data!#REF!,Data!#REF!)))))))))))))))&amp;IF(B19=Data!#REF!,Data!#REF!,(IF(B19=Data!#REF!,Data!#REF!,(IF(B19=Data!#REF!,Data!#REF!,(IF(B19=Data!#REF!,Data!#REF!,(IF(B19=Data!#REF!,Data!#REF!,Data!#REF!)))))))))</f>
        <v>#REF!</v>
      </c>
      <c r="U19" s="595"/>
      <c r="V19" s="594" t="e">
        <f>IF(B19=Data!B102,Data!J102,(IF(B19=Data!B104,Data!J104,(IF(B19=Data!B106,Data!J106,(IF(B19=Data!#REF!,Data!#REF!,(IF(B19=Data!B111,Data!J111,(IF(B19=Data!#REF!,Data!#REF!,(IF(B19=Data!#REF!,Data!#REF!,(IF(B19=Data!#REF!,Data!#REF!,Data!#REF!)))))))))))))))&amp;IF(B19=Data!B178,Data!J178,(IF(B19=Data!#REF!,Data!#REF!,(IF(B19=Data!#REF!,Data!#REF!,(IF(B19=Data!#REF!,Data!#REF!,(IF(B19=Data!#REF!,Data!#REF!,(IF(B19=Data!#REF!,Data!J918,(IF(B19=Data!#REF!,Data!#REF!,(IF(B19=Data!#REF!,Data!#REF!,Data!#REF!)))))))))))))))&amp;IF(B19=Data!#REF!,Data!#REF!,(IF(B19=Data!#REF!,Data!#REF!,(IF(B19=Data!#REF!,Data!#REF!,(IF(B19=Data!#REF!,Data!#REF!,(IF(B19=Data!#REF!,Data!#REF!,Data!#REF!)))))))))</f>
        <v>#REF!</v>
      </c>
      <c r="W19" s="596">
        <f>IF(E19="","",VLOOKUP(B19,Data!$B$5:$J$503,9,FALSE)*E19)</f>
        <v>1.129</v>
      </c>
    </row>
    <row r="20" spans="1:23" s="597" customFormat="1" ht="19.25" customHeight="1">
      <c r="A20" s="598"/>
      <c r="B20" s="599" t="s">
        <v>225</v>
      </c>
      <c r="C20" s="583" t="str">
        <f>IF(E20="","",VLOOKUP(B20,Data!$B$5:$N$503,13,FALSE))</f>
        <v>Ymh</v>
      </c>
      <c r="D20" s="584" t="str">
        <f>IF(E20="","",VLOOKUP(B20,Data!$B$5:$L$503,2,FALSE))</f>
        <v>WV62290</v>
      </c>
      <c r="E20" s="823">
        <v>4</v>
      </c>
      <c r="F20" s="600" t="s">
        <v>545</v>
      </c>
      <c r="G20" s="587">
        <f>IF(E20="","",VLOOKUP(B20,Data!$B$5:$L$503,11,FALSE))</f>
        <v>1690.21</v>
      </c>
      <c r="H20" s="588">
        <f t="shared" si="0"/>
        <v>6760.84</v>
      </c>
      <c r="I20" s="589" t="str">
        <f>IF(E20="","",VLOOKUP(B20,Data!$B$5:$D$503,3,FALSE))</f>
        <v>C/T</v>
      </c>
      <c r="J20" s="589" t="str">
        <f>IF(E20="","",VLOOKUP(B20,Data!$B$5:$M$503,12,FALSE))</f>
        <v>Indonesia</v>
      </c>
      <c r="K20" s="590">
        <v>5119633</v>
      </c>
      <c r="L20" s="587">
        <f>IF(E20="","",VLOOKUP(B20,Data!$B$5:$E$503,4,FALSE)*E20)</f>
        <v>776</v>
      </c>
      <c r="M20" s="587">
        <f>IF(E20="","",VLOOKUP(B20,Data!$B$5:$F$503,5,FALSE)*E20)</f>
        <v>696</v>
      </c>
      <c r="N20" s="591" t="e">
        <f>IF(B20=Data!B103,Data!G103,(IF(B20=Data!B105,Data!G105,(IF(B20=Data!B107,Data!G107,(IF(B20=Data!#REF!,Data!#REF!,(IF(B20=Data!B112,Data!G112,(IF(B20=Data!#REF!,Data!#REF!,(IF(B20=Data!#REF!,Data!#REF!,(IF(B20=Data!#REF!,Data!#REF!,Data!#REF!)))))))))))))))&amp;IF(B20=Data!B179,Data!G179,(IF(B20=Data!#REF!,Data!#REF!,(IF(B20=Data!#REF!,Data!#REF!,(IF(B20=Data!#REF!,Data!#REF!,(IF(B20=Data!#REF!,Data!#REF!,(IF(B20=Data!#REF!,Data!G919,(IF(B20=Data!#REF!,Data!#REF!,(IF(B20=Data!#REF!,Data!#REF!,Data!#REF!)))))))))))))))&amp;IF(B20=Data!#REF!,Data!#REF!,(IF(B20=Data!#REF!,Data!#REF!,(IF(B20=Data!#REF!,Data!#REF!,(IF(B20=Data!#REF!,Data!#REF!,(IF(B20=Data!#REF!,Data!#REF!,Data!#REF!)))))))))</f>
        <v>#REF!</v>
      </c>
      <c r="O20" s="592"/>
      <c r="P20" s="593"/>
      <c r="Q20" s="594" t="e">
        <f>IF(B20=Data!B103,Data!H103,(IF(B20=Data!B105,Data!H105,(IF(B20=Data!B107,Data!H107,(IF(B20=Data!#REF!,Data!#REF!,(IF(B20=Data!B112,Data!H112,(IF(B20=Data!#REF!,Data!#REF!,(IF(B20=Data!#REF!,Data!#REF!,(IF(B20=Data!#REF!,Data!#REF!,Data!#REF!)))))))))))))))&amp;IF(B20=Data!B179,Data!H179,(IF(B20=Data!#REF!,Data!#REF!,(IF(B20=Data!#REF!,Data!#REF!,(IF(B20=Data!#REF!,Data!#REF!,(IF(B20=Data!#REF!,Data!#REF!,(IF(B20=Data!#REF!,Data!H919,(IF(B20=Data!#REF!,Data!#REF!,(IF(B20=Data!#REF!,Data!#REF!,Data!#REF!)))))))))))))))&amp;IF(B20=Data!#REF!,Data!#REF!,(IF(B20=Data!#REF!,Data!#REF!,(IF(B20=Data!#REF!,Data!#REF!,(IF(B20=Data!#REF!,Data!#REF!,(IF(B20=Data!#REF!,Data!#REF!,Data!#REF!)))))))))</f>
        <v>#REF!</v>
      </c>
      <c r="R20" s="593"/>
      <c r="S20" s="593"/>
      <c r="T20" s="594" t="e">
        <f>IF(B20=Data!B103,Data!I103,(IF(B20=Data!B105,Data!I105,(IF(B20=Data!B107,Data!I107,(IF(B20=Data!#REF!,Data!#REF!,(IF(B20=Data!B112,Data!I112,(IF(B20=Data!#REF!,Data!#REF!,(IF(B20=Data!#REF!,Data!#REF!,(IF(B20=Data!#REF!,Data!#REF!,Data!#REF!)))))))))))))))&amp;IF(B20=Data!B179,Data!I179,(IF(B20=Data!#REF!,Data!#REF!,(IF(B20=Data!#REF!,Data!#REF!,(IF(B20=Data!#REF!,Data!#REF!,(IF(B20=Data!#REF!,Data!#REF!,(IF(B20=Data!#REF!,Data!I919,(IF(B20=Data!#REF!,Data!#REF!,(IF(B20=Data!#REF!,Data!#REF!,Data!#REF!)))))))))))))))&amp;IF(B20=Data!#REF!,Data!#REF!,(IF(B20=Data!#REF!,Data!#REF!,(IF(B20=Data!#REF!,Data!#REF!,(IF(B20=Data!#REF!,Data!#REF!,(IF(B20=Data!#REF!,Data!#REF!,Data!#REF!)))))))))</f>
        <v>#REF!</v>
      </c>
      <c r="U20" s="595"/>
      <c r="V20" s="594" t="e">
        <f>IF(B20=Data!B103,Data!J103,(IF(B20=Data!B105,Data!J105,(IF(B20=Data!B107,Data!J107,(IF(B20=Data!#REF!,Data!#REF!,(IF(B20=Data!B112,Data!J112,(IF(B20=Data!#REF!,Data!#REF!,(IF(B20=Data!#REF!,Data!#REF!,(IF(B20=Data!#REF!,Data!#REF!,Data!#REF!)))))))))))))))&amp;IF(B20=Data!B179,Data!J179,(IF(B20=Data!#REF!,Data!#REF!,(IF(B20=Data!#REF!,Data!#REF!,(IF(B20=Data!#REF!,Data!#REF!,(IF(B20=Data!#REF!,Data!#REF!,(IF(B20=Data!#REF!,Data!J919,(IF(B20=Data!#REF!,Data!#REF!,(IF(B20=Data!#REF!,Data!#REF!,Data!#REF!)))))))))))))))&amp;IF(B20=Data!#REF!,Data!#REF!,(IF(B20=Data!#REF!,Data!#REF!,(IF(B20=Data!#REF!,Data!#REF!,(IF(B20=Data!#REF!,Data!#REF!,(IF(B20=Data!#REF!,Data!#REF!,Data!#REF!)))))))))</f>
        <v>#REF!</v>
      </c>
      <c r="W20" s="596">
        <f>IF(E20="","",VLOOKUP(B20,Data!$B$5:$J$503,9,FALSE)*E20)</f>
        <v>4.516</v>
      </c>
    </row>
    <row r="21" spans="1:23" s="597" customFormat="1" ht="19.25" customHeight="1">
      <c r="A21" s="598"/>
      <c r="B21" s="599" t="s">
        <v>227</v>
      </c>
      <c r="C21" s="583" t="str">
        <f>IF(E21="","",VLOOKUP(B21,Data!$B$5:$N$503,13,FALSE))</f>
        <v>Ymh</v>
      </c>
      <c r="D21" s="584" t="str">
        <f>IF(E21="","",VLOOKUP(B21,Data!$B$5:$L$503,2,FALSE))</f>
        <v>AAE6338</v>
      </c>
      <c r="E21" s="823">
        <v>1</v>
      </c>
      <c r="F21" s="601"/>
      <c r="G21" s="587">
        <f>IF(E21="","",VLOOKUP(B21,Data!$B$5:$L$503,11,FALSE))</f>
        <v>2046.23</v>
      </c>
      <c r="H21" s="588">
        <f t="shared" ref="H21:H30" si="1">IF(E21&gt;0,E21*G21,"-")</f>
        <v>2046.23</v>
      </c>
      <c r="I21" s="589" t="str">
        <f>IF(E21="","",VLOOKUP(B21,Data!$B$5:$D$503,3,FALSE))</f>
        <v>C/T</v>
      </c>
      <c r="J21" s="589" t="str">
        <f>IF(E21="","",VLOOKUP(B21,Data!$B$5:$M$503,12,FALSE))</f>
        <v>Indonesia</v>
      </c>
      <c r="K21" s="590">
        <v>5119633</v>
      </c>
      <c r="L21" s="587">
        <f>IF(E21="","",VLOOKUP(B21,Data!$B$5:$E$503,4,FALSE)*E21)</f>
        <v>194</v>
      </c>
      <c r="M21" s="587">
        <f>IF(E21="","",VLOOKUP(B21,Data!$B$5:$F$503,5,FALSE)*E21)</f>
        <v>174</v>
      </c>
      <c r="N21" s="591" t="e">
        <f>IF(B21=Data!B93,Data!G93,(IF(B21=Data!B95,Data!G95,(IF(B21=Data!B97,Data!G97,(IF(B21=Data!#REF!,Data!#REF!,(IF(B21=Data!B102,Data!G102,(IF(B21=Data!#REF!,Data!#REF!,(IF(B21=Data!#REF!,Data!#REF!,(IF(B21=Data!#REF!,Data!#REF!,Data!#REF!)))))))))))))))&amp;IF(B21=Data!B169,Data!G169,(IF(B21=Data!#REF!,Data!#REF!,(IF(B21=Data!#REF!,Data!#REF!,(IF(B21=Data!#REF!,Data!#REF!,(IF(B21=Data!#REF!,Data!#REF!,(IF(B21=Data!#REF!,Data!G909,(IF(B21=Data!#REF!,Data!#REF!,(IF(B21=Data!#REF!,Data!#REF!,Data!#REF!)))))))))))))))&amp;IF(B21=Data!#REF!,Data!#REF!,(IF(B21=Data!#REF!,Data!#REF!,(IF(B21=Data!#REF!,Data!#REF!,(IF(B21=Data!#REF!,Data!#REF!,(IF(B21=Data!#REF!,Data!#REF!,Data!#REF!)))))))))</f>
        <v>#REF!</v>
      </c>
      <c r="O21" s="592"/>
      <c r="P21" s="593"/>
      <c r="Q21" s="594" t="e">
        <f>IF(B21=Data!B93,Data!H93,(IF(B21=Data!B95,Data!H95,(IF(B21=Data!B97,Data!H97,(IF(B21=Data!#REF!,Data!#REF!,(IF(B21=Data!B102,Data!H102,(IF(B21=Data!#REF!,Data!#REF!,(IF(B21=Data!#REF!,Data!#REF!,(IF(B21=Data!#REF!,Data!#REF!,Data!#REF!)))))))))))))))&amp;IF(B21=Data!B169,Data!H169,(IF(B21=Data!#REF!,Data!#REF!,(IF(B21=Data!#REF!,Data!#REF!,(IF(B21=Data!#REF!,Data!#REF!,(IF(B21=Data!#REF!,Data!#REF!,(IF(B21=Data!#REF!,Data!H909,(IF(B21=Data!#REF!,Data!#REF!,(IF(B21=Data!#REF!,Data!#REF!,Data!#REF!)))))))))))))))&amp;IF(B21=Data!#REF!,Data!#REF!,(IF(B21=Data!#REF!,Data!#REF!,(IF(B21=Data!#REF!,Data!#REF!,(IF(B21=Data!#REF!,Data!#REF!,(IF(B21=Data!#REF!,Data!#REF!,Data!#REF!)))))))))</f>
        <v>#REF!</v>
      </c>
      <c r="R21" s="593"/>
      <c r="S21" s="593"/>
      <c r="T21" s="594" t="e">
        <f>IF(B21=Data!B93,Data!I93,(IF(B21=Data!B95,Data!I95,(IF(B21=Data!B97,Data!I97,(IF(B21=Data!#REF!,Data!#REF!,(IF(B21=Data!B102,Data!I102,(IF(B21=Data!#REF!,Data!#REF!,(IF(B21=Data!#REF!,Data!#REF!,(IF(B21=Data!#REF!,Data!#REF!,Data!#REF!)))))))))))))))&amp;IF(B21=Data!B169,Data!I169,(IF(B21=Data!#REF!,Data!#REF!,(IF(B21=Data!#REF!,Data!#REF!,(IF(B21=Data!#REF!,Data!#REF!,(IF(B21=Data!#REF!,Data!#REF!,(IF(B21=Data!#REF!,Data!I909,(IF(B21=Data!#REF!,Data!#REF!,(IF(B21=Data!#REF!,Data!#REF!,Data!#REF!)))))))))))))))&amp;IF(B21=Data!#REF!,Data!#REF!,(IF(B21=Data!#REF!,Data!#REF!,(IF(B21=Data!#REF!,Data!#REF!,(IF(B21=Data!#REF!,Data!#REF!,(IF(B21=Data!#REF!,Data!#REF!,Data!#REF!)))))))))</f>
        <v>#REF!</v>
      </c>
      <c r="U21" s="595"/>
      <c r="V21" s="594" t="e">
        <f>IF(B21=Data!B93,Data!J93,(IF(B21=Data!B95,Data!J95,(IF(B21=Data!B97,Data!J97,(IF(B21=Data!#REF!,Data!#REF!,(IF(B21=Data!B102,Data!J102,(IF(B21=Data!#REF!,Data!#REF!,(IF(B21=Data!#REF!,Data!#REF!,(IF(B21=Data!#REF!,Data!#REF!,Data!#REF!)))))))))))))))&amp;IF(B21=Data!B169,Data!J169,(IF(B21=Data!#REF!,Data!#REF!,(IF(B21=Data!#REF!,Data!#REF!,(IF(B21=Data!#REF!,Data!#REF!,(IF(B21=Data!#REF!,Data!#REF!,(IF(B21=Data!#REF!,Data!J909,(IF(B21=Data!#REF!,Data!#REF!,(IF(B21=Data!#REF!,Data!#REF!,Data!#REF!)))))))))))))))&amp;IF(B21=Data!#REF!,Data!#REF!,(IF(B21=Data!#REF!,Data!#REF!,(IF(B21=Data!#REF!,Data!#REF!,(IF(B21=Data!#REF!,Data!#REF!,(IF(B21=Data!#REF!,Data!#REF!,Data!#REF!)))))))))</f>
        <v>#REF!</v>
      </c>
      <c r="W21" s="596">
        <f>IF(E21="","",VLOOKUP(B21,Data!$B$5:$J$503,9,FALSE)*E21)</f>
        <v>1.129</v>
      </c>
    </row>
    <row r="22" spans="1:23" s="597" customFormat="1" ht="19.25" customHeight="1">
      <c r="A22" s="598"/>
      <c r="B22" s="599" t="s">
        <v>229</v>
      </c>
      <c r="C22" s="583" t="str">
        <f>IF(E22="","",VLOOKUP(B22,Data!$B$5:$N$503,13,FALSE))</f>
        <v>Ymh</v>
      </c>
      <c r="D22" s="584" t="str">
        <f>IF(E22="","",VLOOKUP(B22,Data!$B$5:$L$503,2,FALSE))</f>
        <v>AAE6339</v>
      </c>
      <c r="E22" s="823">
        <v>1</v>
      </c>
      <c r="F22" s="601" t="s">
        <v>569</v>
      </c>
      <c r="G22" s="587">
        <f>IF(E22="","",VLOOKUP(B22,Data!$B$5:$L$503,11,FALSE))</f>
        <v>2055.02</v>
      </c>
      <c r="H22" s="588">
        <f t="shared" si="1"/>
        <v>2055.02</v>
      </c>
      <c r="I22" s="589" t="str">
        <f>IF(E22="","",VLOOKUP(B22,Data!$B$5:$D$503,3,FALSE))</f>
        <v>C/T</v>
      </c>
      <c r="J22" s="589" t="str">
        <f>IF(E22="","",VLOOKUP(B22,Data!$B$5:$M$503,12,FALSE))</f>
        <v>Indonesia</v>
      </c>
      <c r="K22" s="590">
        <v>5119633</v>
      </c>
      <c r="L22" s="587">
        <f>IF(E22="","",VLOOKUP(B22,Data!$B$5:$E$503,4,FALSE)*E22)</f>
        <v>199</v>
      </c>
      <c r="M22" s="587">
        <f>IF(E22="","",VLOOKUP(B22,Data!$B$5:$F$503,5,FALSE)*E22)</f>
        <v>174</v>
      </c>
      <c r="N22" s="591" t="e">
        <f>IF(B22=Data!B94,Data!G94,(IF(B22=Data!B96,Data!G96,(IF(B22=Data!B98,Data!G98,(IF(B22=Data!#REF!,Data!#REF!,(IF(B22=Data!B103,Data!G103,(IF(B22=Data!#REF!,Data!#REF!,(IF(B22=Data!#REF!,Data!#REF!,(IF(B22=Data!#REF!,Data!#REF!,Data!#REF!)))))))))))))))&amp;IF(B22=Data!B170,Data!G170,(IF(B22=Data!#REF!,Data!#REF!,(IF(B22=Data!#REF!,Data!#REF!,(IF(B22=Data!#REF!,Data!#REF!,(IF(B22=Data!#REF!,Data!#REF!,(IF(B22=Data!#REF!,Data!G910,(IF(B22=Data!#REF!,Data!#REF!,(IF(B22=Data!#REF!,Data!#REF!,Data!#REF!)))))))))))))))&amp;IF(B22=Data!#REF!,Data!#REF!,(IF(B22=Data!#REF!,Data!#REF!,(IF(B22=Data!#REF!,Data!#REF!,(IF(B22=Data!#REF!,Data!#REF!,(IF(B22=Data!#REF!,Data!#REF!,Data!#REF!)))))))))</f>
        <v>#REF!</v>
      </c>
      <c r="O22" s="592"/>
      <c r="P22" s="593"/>
      <c r="Q22" s="594" t="e">
        <f>IF(B22=Data!B94,Data!H94,(IF(B22=Data!B96,Data!H96,(IF(B22=Data!B98,Data!H98,(IF(B22=Data!#REF!,Data!#REF!,(IF(B22=Data!B103,Data!H103,(IF(B22=Data!#REF!,Data!#REF!,(IF(B22=Data!#REF!,Data!#REF!,(IF(B22=Data!#REF!,Data!#REF!,Data!#REF!)))))))))))))))&amp;IF(B22=Data!B170,Data!H170,(IF(B22=Data!#REF!,Data!#REF!,(IF(B22=Data!#REF!,Data!#REF!,(IF(B22=Data!#REF!,Data!#REF!,(IF(B22=Data!#REF!,Data!#REF!,(IF(B22=Data!#REF!,Data!H910,(IF(B22=Data!#REF!,Data!#REF!,(IF(B22=Data!#REF!,Data!#REF!,Data!#REF!)))))))))))))))&amp;IF(B22=Data!#REF!,Data!#REF!,(IF(B22=Data!#REF!,Data!#REF!,(IF(B22=Data!#REF!,Data!#REF!,(IF(B22=Data!#REF!,Data!#REF!,(IF(B22=Data!#REF!,Data!#REF!,Data!#REF!)))))))))</f>
        <v>#REF!</v>
      </c>
      <c r="R22" s="593"/>
      <c r="S22" s="593"/>
      <c r="T22" s="594" t="e">
        <f>IF(B22=Data!B94,Data!I94,(IF(B22=Data!B96,Data!I96,(IF(B22=Data!B98,Data!I98,(IF(B22=Data!#REF!,Data!#REF!,(IF(B22=Data!B103,Data!I103,(IF(B22=Data!#REF!,Data!#REF!,(IF(B22=Data!#REF!,Data!#REF!,(IF(B22=Data!#REF!,Data!#REF!,Data!#REF!)))))))))))))))&amp;IF(B22=Data!B170,Data!I170,(IF(B22=Data!#REF!,Data!#REF!,(IF(B22=Data!#REF!,Data!#REF!,(IF(B22=Data!#REF!,Data!#REF!,(IF(B22=Data!#REF!,Data!#REF!,(IF(B22=Data!#REF!,Data!I910,(IF(B22=Data!#REF!,Data!#REF!,(IF(B22=Data!#REF!,Data!#REF!,Data!#REF!)))))))))))))))&amp;IF(B22=Data!#REF!,Data!#REF!,(IF(B22=Data!#REF!,Data!#REF!,(IF(B22=Data!#REF!,Data!#REF!,(IF(B22=Data!#REF!,Data!#REF!,(IF(B22=Data!#REF!,Data!#REF!,Data!#REF!)))))))))</f>
        <v>#REF!</v>
      </c>
      <c r="U22" s="595"/>
      <c r="V22" s="594" t="e">
        <f>IF(B22=Data!B94,Data!J94,(IF(B22=Data!B96,Data!J96,(IF(B22=Data!B98,Data!J98,(IF(B22=Data!#REF!,Data!#REF!,(IF(B22=Data!B103,Data!J103,(IF(B22=Data!#REF!,Data!#REF!,(IF(B22=Data!#REF!,Data!#REF!,(IF(B22=Data!#REF!,Data!#REF!,Data!#REF!)))))))))))))))&amp;IF(B22=Data!B170,Data!J170,(IF(B22=Data!#REF!,Data!#REF!,(IF(B22=Data!#REF!,Data!#REF!,(IF(B22=Data!#REF!,Data!#REF!,(IF(B22=Data!#REF!,Data!#REF!,(IF(B22=Data!#REF!,Data!J910,(IF(B22=Data!#REF!,Data!#REF!,(IF(B22=Data!#REF!,Data!#REF!,Data!#REF!)))))))))))))))&amp;IF(B22=Data!#REF!,Data!#REF!,(IF(B22=Data!#REF!,Data!#REF!,(IF(B22=Data!#REF!,Data!#REF!,(IF(B22=Data!#REF!,Data!#REF!,(IF(B22=Data!#REF!,Data!#REF!,Data!#REF!)))))))))</f>
        <v>#REF!</v>
      </c>
      <c r="W22" s="596">
        <f>IF(E22="","",VLOOKUP(B22,Data!$B$5:$J$503,9,FALSE)*E22)</f>
        <v>1.129</v>
      </c>
    </row>
    <row r="23" spans="1:23" s="597" customFormat="1" ht="19.25" customHeight="1">
      <c r="A23" s="598"/>
      <c r="B23" s="599" t="s">
        <v>231</v>
      </c>
      <c r="C23" s="583" t="str">
        <f>IF(E23="","",VLOOKUP(B23,Data!$B$5:$N$503,13,FALSE))</f>
        <v>Ymh</v>
      </c>
      <c r="D23" s="584" t="str">
        <f>IF(E23="","",VLOOKUP(B23,Data!$B$5:$L$503,2,FALSE))</f>
        <v>WN49720</v>
      </c>
      <c r="E23" s="823">
        <v>8</v>
      </c>
      <c r="F23" s="601"/>
      <c r="G23" s="587">
        <f>IF(E23="","",VLOOKUP(B23,Data!$B$5:$L$503,11,FALSE))</f>
        <v>1776.21</v>
      </c>
      <c r="H23" s="588">
        <f t="shared" si="1"/>
        <v>14209.68</v>
      </c>
      <c r="I23" s="589" t="str">
        <f>IF(E23="","",VLOOKUP(B23,Data!$B$5:$D$503,3,FALSE))</f>
        <v>C/T</v>
      </c>
      <c r="J23" s="589" t="str">
        <f>IF(E23="","",VLOOKUP(B23,Data!$B$5:$M$503,12,FALSE))</f>
        <v>Indonesia</v>
      </c>
      <c r="K23" s="590">
        <v>5119633</v>
      </c>
      <c r="L23" s="587">
        <f>IF(E23="","",VLOOKUP(B23,Data!$B$5:$E$503,4,FALSE)*E23)</f>
        <v>1552</v>
      </c>
      <c r="M23" s="587">
        <f>IF(E23="","",VLOOKUP(B23,Data!$B$5:$F$503,5,FALSE)*E23)</f>
        <v>1392</v>
      </c>
      <c r="N23" s="591" t="e">
        <f>IF(B23=Data!B95,Data!G95,(IF(B23=Data!B97,Data!G97,(IF(B23=Data!B99,Data!G99,(IF(B23=Data!#REF!,Data!#REF!,(IF(B23=Data!B104,Data!G104,(IF(B23=Data!#REF!,Data!#REF!,(IF(B23=Data!#REF!,Data!#REF!,(IF(B23=Data!#REF!,Data!#REF!,Data!#REF!)))))))))))))))&amp;IF(B23=Data!B171,Data!G171,(IF(B23=Data!#REF!,Data!#REF!,(IF(B23=Data!#REF!,Data!#REF!,(IF(B23=Data!#REF!,Data!#REF!,(IF(B23=Data!#REF!,Data!#REF!,(IF(B23=Data!#REF!,Data!G911,(IF(B23=Data!#REF!,Data!#REF!,(IF(B23=Data!#REF!,Data!#REF!,Data!#REF!)))))))))))))))&amp;IF(B23=Data!#REF!,Data!#REF!,(IF(B23=Data!#REF!,Data!#REF!,(IF(B23=Data!#REF!,Data!#REF!,(IF(B23=Data!#REF!,Data!#REF!,(IF(B23=Data!#REF!,Data!#REF!,Data!#REF!)))))))))</f>
        <v>#REF!</v>
      </c>
      <c r="O23" s="592"/>
      <c r="P23" s="593"/>
      <c r="Q23" s="594" t="e">
        <f>IF(B23=Data!B95,Data!H95,(IF(B23=Data!B97,Data!H97,(IF(B23=Data!B99,Data!H99,(IF(B23=Data!#REF!,Data!#REF!,(IF(B23=Data!B104,Data!H104,(IF(B23=Data!#REF!,Data!#REF!,(IF(B23=Data!#REF!,Data!#REF!,(IF(B23=Data!#REF!,Data!#REF!,Data!#REF!)))))))))))))))&amp;IF(B23=Data!B171,Data!H171,(IF(B23=Data!#REF!,Data!#REF!,(IF(B23=Data!#REF!,Data!#REF!,(IF(B23=Data!#REF!,Data!#REF!,(IF(B23=Data!#REF!,Data!#REF!,(IF(B23=Data!#REF!,Data!H911,(IF(B23=Data!#REF!,Data!#REF!,(IF(B23=Data!#REF!,Data!#REF!,Data!#REF!)))))))))))))))&amp;IF(B23=Data!#REF!,Data!#REF!,(IF(B23=Data!#REF!,Data!#REF!,(IF(B23=Data!#REF!,Data!#REF!,(IF(B23=Data!#REF!,Data!#REF!,(IF(B23=Data!#REF!,Data!#REF!,Data!#REF!)))))))))</f>
        <v>#REF!</v>
      </c>
      <c r="R23" s="593"/>
      <c r="S23" s="593"/>
      <c r="T23" s="594" t="e">
        <f>IF(B23=Data!B95,Data!I95,(IF(B23=Data!B97,Data!I97,(IF(B23=Data!B99,Data!I99,(IF(B23=Data!#REF!,Data!#REF!,(IF(B23=Data!B104,Data!I104,(IF(B23=Data!#REF!,Data!#REF!,(IF(B23=Data!#REF!,Data!#REF!,(IF(B23=Data!#REF!,Data!#REF!,Data!#REF!)))))))))))))))&amp;IF(B23=Data!B171,Data!I171,(IF(B23=Data!#REF!,Data!#REF!,(IF(B23=Data!#REF!,Data!#REF!,(IF(B23=Data!#REF!,Data!#REF!,(IF(B23=Data!#REF!,Data!#REF!,(IF(B23=Data!#REF!,Data!I911,(IF(B23=Data!#REF!,Data!#REF!,(IF(B23=Data!#REF!,Data!#REF!,Data!#REF!)))))))))))))))&amp;IF(B23=Data!#REF!,Data!#REF!,(IF(B23=Data!#REF!,Data!#REF!,(IF(B23=Data!#REF!,Data!#REF!,(IF(B23=Data!#REF!,Data!#REF!,(IF(B23=Data!#REF!,Data!#REF!,Data!#REF!)))))))))</f>
        <v>#REF!</v>
      </c>
      <c r="U23" s="595"/>
      <c r="V23" s="594" t="e">
        <f>IF(B23=Data!B95,Data!J95,(IF(B23=Data!B97,Data!J97,(IF(B23=Data!B99,Data!J99,(IF(B23=Data!#REF!,Data!#REF!,(IF(B23=Data!B104,Data!J104,(IF(B23=Data!#REF!,Data!#REF!,(IF(B23=Data!#REF!,Data!#REF!,(IF(B23=Data!#REF!,Data!#REF!,Data!#REF!)))))))))))))))&amp;IF(B23=Data!B171,Data!J171,(IF(B23=Data!#REF!,Data!#REF!,(IF(B23=Data!#REF!,Data!#REF!,(IF(B23=Data!#REF!,Data!#REF!,(IF(B23=Data!#REF!,Data!#REF!,(IF(B23=Data!#REF!,Data!J911,(IF(B23=Data!#REF!,Data!#REF!,(IF(B23=Data!#REF!,Data!#REF!,Data!#REF!)))))))))))))))&amp;IF(B23=Data!#REF!,Data!#REF!,(IF(B23=Data!#REF!,Data!#REF!,(IF(B23=Data!#REF!,Data!#REF!,(IF(B23=Data!#REF!,Data!#REF!,(IF(B23=Data!#REF!,Data!#REF!,Data!#REF!)))))))))</f>
        <v>#REF!</v>
      </c>
      <c r="W23" s="596">
        <f>IF(E23="","",VLOOKUP(B23,Data!$B$5:$J$503,9,FALSE)*E23)</f>
        <v>9.032</v>
      </c>
    </row>
    <row r="24" spans="1:23" s="597" customFormat="1" ht="19.25" customHeight="1">
      <c r="A24" s="598"/>
      <c r="B24" s="599" t="s">
        <v>715</v>
      </c>
      <c r="C24" s="583" t="str">
        <f>IF(E24="","",VLOOKUP(B24,Data!$B$5:$N$503,13,FALSE))</f>
        <v>Ymh</v>
      </c>
      <c r="D24" s="495" t="str">
        <f>IF(E24="","",VLOOKUP(B24,Data!$B$5:$L$503,2,FALSE))</f>
        <v>VAC9480</v>
      </c>
      <c r="E24" s="823">
        <v>24</v>
      </c>
      <c r="F24" s="601"/>
      <c r="G24" s="587">
        <f>IF(E24="","",VLOOKUP(B24,Data!$B$5:$L$503,11,FALSE))</f>
        <v>2008.01</v>
      </c>
      <c r="H24" s="588">
        <f t="shared" si="1"/>
        <v>48192.24</v>
      </c>
      <c r="I24" s="589" t="str">
        <f>IF(E24="","",VLOOKUP(B24,Data!$B$5:$D$503,3,FALSE))</f>
        <v>C/T</v>
      </c>
      <c r="J24" s="589" t="str">
        <f>IF(E24="","",VLOOKUP(B24,Data!$B$5:$M$503,12,FALSE))</f>
        <v>Indonesia</v>
      </c>
      <c r="K24" s="590">
        <v>5119633</v>
      </c>
      <c r="L24" s="587">
        <f>IF(E24="","",VLOOKUP(B24,Data!$B$5:$E$503,4,FALSE)*E24)</f>
        <v>4776</v>
      </c>
      <c r="M24" s="587">
        <f>IF(E24="","",VLOOKUP(B24,Data!$B$5:$F$503,5,FALSE)*E24)</f>
        <v>4296</v>
      </c>
      <c r="N24" s="591" t="e">
        <f>IF(B24=Data!B96,Data!G96,(IF(B24=Data!B98,Data!G98,(IF(B24=Data!B100,Data!G100,(IF(B24=Data!#REF!,Data!#REF!,(IF(B24=Data!B105,Data!G105,(IF(B24=Data!#REF!,Data!#REF!,(IF(B24=Data!#REF!,Data!#REF!,(IF(B24=Data!#REF!,Data!#REF!,Data!#REF!)))))))))))))))&amp;IF(B24=Data!B172,Data!G172,(IF(B24=Data!#REF!,Data!#REF!,(IF(B24=Data!#REF!,Data!#REF!,(IF(B24=Data!#REF!,Data!#REF!,(IF(B24=Data!#REF!,Data!#REF!,(IF(B24=Data!#REF!,Data!G912,(IF(B24=Data!#REF!,Data!#REF!,(IF(B24=Data!#REF!,Data!#REF!,Data!#REF!)))))))))))))))&amp;IF(B24=Data!#REF!,Data!#REF!,(IF(B24=Data!#REF!,Data!#REF!,(IF(B24=Data!#REF!,Data!#REF!,(IF(B24=Data!#REF!,Data!#REF!,(IF(B24=Data!#REF!,Data!#REF!,Data!#REF!)))))))))</f>
        <v>#REF!</v>
      </c>
      <c r="O24" s="592"/>
      <c r="P24" s="593"/>
      <c r="Q24" s="594" t="e">
        <f>IF(B24=Data!B96,Data!H96,(IF(B24=Data!B98,Data!H98,(IF(B24=Data!B100,Data!H100,(IF(B24=Data!#REF!,Data!#REF!,(IF(B24=Data!B105,Data!H105,(IF(B24=Data!#REF!,Data!#REF!,(IF(B24=Data!#REF!,Data!#REF!,(IF(B24=Data!#REF!,Data!#REF!,Data!#REF!)))))))))))))))&amp;IF(B24=Data!B172,Data!H172,(IF(B24=Data!#REF!,Data!#REF!,(IF(B24=Data!#REF!,Data!#REF!,(IF(B24=Data!#REF!,Data!#REF!,(IF(B24=Data!#REF!,Data!#REF!,(IF(B24=Data!#REF!,Data!H912,(IF(B24=Data!#REF!,Data!#REF!,(IF(B24=Data!#REF!,Data!#REF!,Data!#REF!)))))))))))))))&amp;IF(B24=Data!#REF!,Data!#REF!,(IF(B24=Data!#REF!,Data!#REF!,(IF(B24=Data!#REF!,Data!#REF!,(IF(B24=Data!#REF!,Data!#REF!,(IF(B24=Data!#REF!,Data!#REF!,Data!#REF!)))))))))</f>
        <v>#REF!</v>
      </c>
      <c r="R24" s="593"/>
      <c r="S24" s="593"/>
      <c r="T24" s="594" t="e">
        <f>IF(B24=Data!B96,Data!I96,(IF(B24=Data!B98,Data!I98,(IF(B24=Data!B100,Data!I100,(IF(B24=Data!#REF!,Data!#REF!,(IF(B24=Data!B105,Data!I105,(IF(B24=Data!#REF!,Data!#REF!,(IF(B24=Data!#REF!,Data!#REF!,(IF(B24=Data!#REF!,Data!#REF!,Data!#REF!)))))))))))))))&amp;IF(B24=Data!B172,Data!I172,(IF(B24=Data!#REF!,Data!#REF!,(IF(B24=Data!#REF!,Data!#REF!,(IF(B24=Data!#REF!,Data!#REF!,(IF(B24=Data!#REF!,Data!#REF!,(IF(B24=Data!#REF!,Data!I912,(IF(B24=Data!#REF!,Data!#REF!,(IF(B24=Data!#REF!,Data!#REF!,Data!#REF!)))))))))))))))&amp;IF(B24=Data!#REF!,Data!#REF!,(IF(B24=Data!#REF!,Data!#REF!,(IF(B24=Data!#REF!,Data!#REF!,(IF(B24=Data!#REF!,Data!#REF!,(IF(B24=Data!#REF!,Data!#REF!,Data!#REF!)))))))))</f>
        <v>#REF!</v>
      </c>
      <c r="U24" s="595"/>
      <c r="V24" s="594" t="e">
        <f>IF(B24=Data!B96,Data!J96,(IF(B24=Data!B98,Data!J98,(IF(B24=Data!B100,Data!J100,(IF(B24=Data!#REF!,Data!#REF!,(IF(B24=Data!B105,Data!J105,(IF(B24=Data!#REF!,Data!#REF!,(IF(B24=Data!#REF!,Data!#REF!,(IF(B24=Data!#REF!,Data!#REF!,Data!#REF!)))))))))))))))&amp;IF(B24=Data!B172,Data!J172,(IF(B24=Data!#REF!,Data!#REF!,(IF(B24=Data!#REF!,Data!#REF!,(IF(B24=Data!#REF!,Data!#REF!,(IF(B24=Data!#REF!,Data!#REF!,(IF(B24=Data!#REF!,Data!J912,(IF(B24=Data!#REF!,Data!#REF!,(IF(B24=Data!#REF!,Data!#REF!,Data!#REF!)))))))))))))))&amp;IF(B24=Data!#REF!,Data!#REF!,(IF(B24=Data!#REF!,Data!#REF!,(IF(B24=Data!#REF!,Data!#REF!,(IF(B24=Data!#REF!,Data!#REF!,(IF(B24=Data!#REF!,Data!#REF!,Data!#REF!)))))))))</f>
        <v>#REF!</v>
      </c>
      <c r="W24" s="596">
        <f>IF(E24="","",VLOOKUP(B24,Data!$B$5:$J$503,9,FALSE)*E24)</f>
        <v>27.096</v>
      </c>
    </row>
    <row r="25" spans="1:23" s="597" customFormat="1" ht="19.25" customHeight="1">
      <c r="A25" s="598"/>
      <c r="B25" s="599" t="s">
        <v>716</v>
      </c>
      <c r="C25" s="583" t="str">
        <f>IF(E25="","",VLOOKUP(B25,Data!$B$5:$N$503,13,FALSE))</f>
        <v>Ymh</v>
      </c>
      <c r="D25" s="584" t="str">
        <f>IF(E25="","",VLOOKUP(B25,Data!$B$5:$L$503,2,FALSE))</f>
        <v>VAC9490</v>
      </c>
      <c r="E25" s="823">
        <v>28</v>
      </c>
      <c r="F25" s="601"/>
      <c r="G25" s="587">
        <f>IF(E25="","",VLOOKUP(B25,Data!$B$5:$L$503,11,FALSE))</f>
        <v>2297.34</v>
      </c>
      <c r="H25" s="588">
        <f t="shared" si="1"/>
        <v>64325.520000000004</v>
      </c>
      <c r="I25" s="589" t="str">
        <f>IF(E25="","",VLOOKUP(B25,Data!$B$5:$D$503,3,FALSE))</f>
        <v>C/T</v>
      </c>
      <c r="J25" s="589" t="str">
        <f>IF(E25="","",VLOOKUP(B25,Data!$B$5:$M$503,12,FALSE))</f>
        <v>Indonesia</v>
      </c>
      <c r="K25" s="590">
        <v>5119633</v>
      </c>
      <c r="L25" s="587">
        <f>IF(E25="","",VLOOKUP(B25,Data!$B$5:$E$503,4,FALSE)*E25)</f>
        <v>6160</v>
      </c>
      <c r="M25" s="587">
        <f>IF(E25="","",VLOOKUP(B25,Data!$B$5:$F$503,5,FALSE)*E25)</f>
        <v>5572</v>
      </c>
      <c r="N25" s="591" t="e">
        <f>IF(B25=Data!B102,Data!G102,(IF(B25=Data!B104,Data!G104,(IF(B25=Data!B106,Data!G106,(IF(B25=Data!#REF!,Data!#REF!,(IF(B25=Data!B111,Data!G111,(IF(B25=Data!#REF!,Data!#REF!,(IF(B25=Data!#REF!,Data!#REF!,(IF(B25=Data!#REF!,Data!#REF!,Data!#REF!)))))))))))))))&amp;IF(B25=Data!B178,Data!G178,(IF(B25=Data!#REF!,Data!#REF!,(IF(B25=Data!#REF!,Data!#REF!,(IF(B25=Data!#REF!,Data!#REF!,(IF(B25=Data!#REF!,Data!#REF!,(IF(B25=Data!#REF!,Data!G918,(IF(B25=Data!#REF!,Data!#REF!,(IF(B25=Data!#REF!,Data!#REF!,Data!#REF!)))))))))))))))&amp;IF(B25=Data!#REF!,Data!#REF!,(IF(B25=Data!#REF!,Data!#REF!,(IF(B25=Data!#REF!,Data!#REF!,(IF(B25=Data!#REF!,Data!#REF!,(IF(B25=Data!#REF!,Data!#REF!,Data!#REF!)))))))))</f>
        <v>#REF!</v>
      </c>
      <c r="O25" s="592"/>
      <c r="P25" s="593"/>
      <c r="Q25" s="594" t="e">
        <f>IF(B25=Data!B102,Data!H102,(IF(B25=Data!B104,Data!H104,(IF(B25=Data!B106,Data!H106,(IF(B25=Data!#REF!,Data!#REF!,(IF(B25=Data!B111,Data!H111,(IF(B25=Data!#REF!,Data!#REF!,(IF(B25=Data!#REF!,Data!#REF!,(IF(B25=Data!#REF!,Data!#REF!,Data!#REF!)))))))))))))))&amp;IF(B25=Data!B178,Data!H178,(IF(B25=Data!#REF!,Data!#REF!,(IF(B25=Data!#REF!,Data!#REF!,(IF(B25=Data!#REF!,Data!#REF!,(IF(B25=Data!#REF!,Data!#REF!,(IF(B25=Data!#REF!,Data!H918,(IF(B25=Data!#REF!,Data!#REF!,(IF(B25=Data!#REF!,Data!#REF!,Data!#REF!)))))))))))))))&amp;IF(B25=Data!#REF!,Data!#REF!,(IF(B25=Data!#REF!,Data!#REF!,(IF(B25=Data!#REF!,Data!#REF!,(IF(B25=Data!#REF!,Data!#REF!,(IF(B25=Data!#REF!,Data!#REF!,Data!#REF!)))))))))</f>
        <v>#REF!</v>
      </c>
      <c r="R25" s="593"/>
      <c r="S25" s="593"/>
      <c r="T25" s="594" t="e">
        <f>IF(B25=Data!B102,Data!I102,(IF(B25=Data!B104,Data!I104,(IF(B25=Data!B106,Data!I106,(IF(B25=Data!#REF!,Data!#REF!,(IF(B25=Data!B111,Data!I111,(IF(B25=Data!#REF!,Data!#REF!,(IF(B25=Data!#REF!,Data!#REF!,(IF(B25=Data!#REF!,Data!#REF!,Data!#REF!)))))))))))))))&amp;IF(B25=Data!B178,Data!I178,(IF(B25=Data!#REF!,Data!#REF!,(IF(B25=Data!#REF!,Data!#REF!,(IF(B25=Data!#REF!,Data!#REF!,(IF(B25=Data!#REF!,Data!#REF!,(IF(B25=Data!#REF!,Data!I918,(IF(B25=Data!#REF!,Data!#REF!,(IF(B25=Data!#REF!,Data!#REF!,Data!#REF!)))))))))))))))&amp;IF(B25=Data!#REF!,Data!#REF!,(IF(B25=Data!#REF!,Data!#REF!,(IF(B25=Data!#REF!,Data!#REF!,(IF(B25=Data!#REF!,Data!#REF!,(IF(B25=Data!#REF!,Data!#REF!,Data!#REF!)))))))))</f>
        <v>#REF!</v>
      </c>
      <c r="U25" s="595"/>
      <c r="V25" s="594" t="e">
        <f>IF(B25=Data!B102,Data!J102,(IF(B25=Data!B104,Data!J104,(IF(B25=Data!B106,Data!J106,(IF(B25=Data!#REF!,Data!#REF!,(IF(B25=Data!B111,Data!J111,(IF(B25=Data!#REF!,Data!#REF!,(IF(B25=Data!#REF!,Data!#REF!,(IF(B25=Data!#REF!,Data!#REF!,Data!#REF!)))))))))))))))&amp;IF(B25=Data!B178,Data!J178,(IF(B25=Data!#REF!,Data!#REF!,(IF(B25=Data!#REF!,Data!#REF!,(IF(B25=Data!#REF!,Data!#REF!,(IF(B25=Data!#REF!,Data!#REF!,(IF(B25=Data!#REF!,Data!J918,(IF(B25=Data!#REF!,Data!#REF!,(IF(B25=Data!#REF!,Data!#REF!,Data!#REF!)))))))))))))))&amp;IF(B25=Data!#REF!,Data!#REF!,(IF(B25=Data!#REF!,Data!#REF!,(IF(B25=Data!#REF!,Data!#REF!,(IF(B25=Data!#REF!,Data!#REF!,(IF(B25=Data!#REF!,Data!#REF!,Data!#REF!)))))))))</f>
        <v>#REF!</v>
      </c>
      <c r="W25" s="596">
        <f>IF(E25="","",VLOOKUP(B25,Data!$B$5:$J$503,9,FALSE)*E25)</f>
        <v>33.18</v>
      </c>
    </row>
    <row r="26" spans="1:23" s="597" customFormat="1" ht="19.25" customHeight="1">
      <c r="A26" s="598"/>
      <c r="B26" s="599" t="s">
        <v>724</v>
      </c>
      <c r="C26" s="583" t="str">
        <f>IF(E26="","",VLOOKUP(B26,Data!$B$5:$N$503,13,FALSE))</f>
        <v>Ymh</v>
      </c>
      <c r="D26" s="584" t="str">
        <f>IF(E26="","",VLOOKUP(B26,Data!$B$5:$L$503,2,FALSE))</f>
        <v>VAD6650</v>
      </c>
      <c r="E26" s="823">
        <v>3</v>
      </c>
      <c r="F26" s="601"/>
      <c r="G26" s="587">
        <f>IF(E26="","",VLOOKUP(B26,Data!$B$5:$L$503,11,FALSE))</f>
        <v>2449.66</v>
      </c>
      <c r="H26" s="588">
        <f t="shared" si="1"/>
        <v>7348.98</v>
      </c>
      <c r="I26" s="589" t="str">
        <f>IF(E26="","",VLOOKUP(B26,Data!$B$5:$D$503,3,FALSE))</f>
        <v>C/T</v>
      </c>
      <c r="J26" s="589" t="str">
        <f>IF(E26="","",VLOOKUP(B26,Data!$B$5:$M$503,12,FALSE))</f>
        <v>Indonesia</v>
      </c>
      <c r="K26" s="590">
        <v>5119633</v>
      </c>
      <c r="L26" s="587">
        <f>IF(E26="","",VLOOKUP(B26,Data!$B$5:$E$503,4,FALSE)*E26)</f>
        <v>660</v>
      </c>
      <c r="M26" s="587">
        <f>IF(E26="","",VLOOKUP(B26,Data!$B$5:$F$503,5,FALSE)*E26)</f>
        <v>597</v>
      </c>
      <c r="N26" s="591" t="e">
        <f>IF(B26=Data!B103,Data!G103,(IF(B26=Data!B105,Data!G105,(IF(B26=Data!B107,Data!G107,(IF(B26=Data!#REF!,Data!#REF!,(IF(B26=Data!B112,Data!G112,(IF(B26=Data!#REF!,Data!#REF!,(IF(B26=Data!#REF!,Data!#REF!,(IF(B26=Data!#REF!,Data!#REF!,Data!#REF!)))))))))))))))&amp;IF(B26=Data!B179,Data!G179,(IF(B26=Data!#REF!,Data!#REF!,(IF(B26=Data!#REF!,Data!#REF!,(IF(B26=Data!#REF!,Data!#REF!,(IF(B26=Data!#REF!,Data!#REF!,(IF(B26=Data!#REF!,Data!G919,(IF(B26=Data!#REF!,Data!#REF!,(IF(B26=Data!#REF!,Data!#REF!,Data!#REF!)))))))))))))))&amp;IF(B26=Data!#REF!,Data!#REF!,(IF(B26=Data!#REF!,Data!#REF!,(IF(B26=Data!#REF!,Data!#REF!,(IF(B26=Data!#REF!,Data!#REF!,(IF(B26=Data!#REF!,Data!#REF!,Data!#REF!)))))))))</f>
        <v>#REF!</v>
      </c>
      <c r="O26" s="592"/>
      <c r="P26" s="593"/>
      <c r="Q26" s="594" t="e">
        <f>IF(B26=Data!B103,Data!H103,(IF(B26=Data!B105,Data!H105,(IF(B26=Data!B107,Data!H107,(IF(B26=Data!#REF!,Data!#REF!,(IF(B26=Data!B112,Data!H112,(IF(B26=Data!#REF!,Data!#REF!,(IF(B26=Data!#REF!,Data!#REF!,(IF(B26=Data!#REF!,Data!#REF!,Data!#REF!)))))))))))))))&amp;IF(B26=Data!B179,Data!H179,(IF(B26=Data!#REF!,Data!#REF!,(IF(B26=Data!#REF!,Data!#REF!,(IF(B26=Data!#REF!,Data!#REF!,(IF(B26=Data!#REF!,Data!#REF!,(IF(B26=Data!#REF!,Data!H919,(IF(B26=Data!#REF!,Data!#REF!,(IF(B26=Data!#REF!,Data!#REF!,Data!#REF!)))))))))))))))&amp;IF(B26=Data!#REF!,Data!#REF!,(IF(B26=Data!#REF!,Data!#REF!,(IF(B26=Data!#REF!,Data!#REF!,(IF(B26=Data!#REF!,Data!#REF!,(IF(B26=Data!#REF!,Data!#REF!,Data!#REF!)))))))))</f>
        <v>#REF!</v>
      </c>
      <c r="R26" s="593"/>
      <c r="S26" s="593"/>
      <c r="T26" s="594" t="e">
        <f>IF(B26=Data!B103,Data!I103,(IF(B26=Data!B105,Data!I105,(IF(B26=Data!B107,Data!I107,(IF(B26=Data!#REF!,Data!#REF!,(IF(B26=Data!B112,Data!I112,(IF(B26=Data!#REF!,Data!#REF!,(IF(B26=Data!#REF!,Data!#REF!,(IF(B26=Data!#REF!,Data!#REF!,Data!#REF!)))))))))))))))&amp;IF(B26=Data!B179,Data!I179,(IF(B26=Data!#REF!,Data!#REF!,(IF(B26=Data!#REF!,Data!#REF!,(IF(B26=Data!#REF!,Data!#REF!,(IF(B26=Data!#REF!,Data!#REF!,(IF(B26=Data!#REF!,Data!I919,(IF(B26=Data!#REF!,Data!#REF!,(IF(B26=Data!#REF!,Data!#REF!,Data!#REF!)))))))))))))))&amp;IF(B26=Data!#REF!,Data!#REF!,(IF(B26=Data!#REF!,Data!#REF!,(IF(B26=Data!#REF!,Data!#REF!,(IF(B26=Data!#REF!,Data!#REF!,(IF(B26=Data!#REF!,Data!#REF!,Data!#REF!)))))))))</f>
        <v>#REF!</v>
      </c>
      <c r="U26" s="595"/>
      <c r="V26" s="594" t="e">
        <f>IF(B26=Data!B103,Data!J103,(IF(B26=Data!B105,Data!J105,(IF(B26=Data!B107,Data!J107,(IF(B26=Data!#REF!,Data!#REF!,(IF(B26=Data!B112,Data!J112,(IF(B26=Data!#REF!,Data!#REF!,(IF(B26=Data!#REF!,Data!#REF!,(IF(B26=Data!#REF!,Data!#REF!,Data!#REF!)))))))))))))))&amp;IF(B26=Data!B179,Data!J179,(IF(B26=Data!#REF!,Data!#REF!,(IF(B26=Data!#REF!,Data!#REF!,(IF(B26=Data!#REF!,Data!#REF!,(IF(B26=Data!#REF!,Data!#REF!,(IF(B26=Data!#REF!,Data!J919,(IF(B26=Data!#REF!,Data!#REF!,(IF(B26=Data!#REF!,Data!#REF!,Data!#REF!)))))))))))))))&amp;IF(B26=Data!#REF!,Data!#REF!,(IF(B26=Data!#REF!,Data!#REF!,(IF(B26=Data!#REF!,Data!#REF!,(IF(B26=Data!#REF!,Data!#REF!,(IF(B26=Data!#REF!,Data!#REF!,Data!#REF!)))))))))</f>
        <v>#REF!</v>
      </c>
      <c r="W26" s="596">
        <f>IF(E26="","",VLOOKUP(B26,Data!$B$5:$J$503,9,FALSE)*E26)</f>
        <v>3.5550000000000002</v>
      </c>
    </row>
    <row r="27" spans="1:23" s="597" customFormat="1" ht="19.25" customHeight="1">
      <c r="A27" s="598"/>
      <c r="B27" s="599" t="s">
        <v>504</v>
      </c>
      <c r="C27" s="583" t="str">
        <f>IF(E27="","",VLOOKUP(B27,Data!$B$5:$N$503,13,FALSE))</f>
        <v>Ymh</v>
      </c>
      <c r="D27" s="584" t="str">
        <f>IF(E27="","",VLOOKUP(B27,Data!$B$5:$L$503,2,FALSE))</f>
        <v>ZH66250</v>
      </c>
      <c r="E27" s="823">
        <v>8</v>
      </c>
      <c r="F27" s="601"/>
      <c r="G27" s="587">
        <f>IF(E27="","",VLOOKUP(B27,Data!$B$5:$L$503,11,FALSE))</f>
        <v>2244.61</v>
      </c>
      <c r="H27" s="588">
        <f t="shared" ref="H27:H28" si="2">IF(E27&gt;0,E27*G27,"-")</f>
        <v>17956.88</v>
      </c>
      <c r="I27" s="589" t="str">
        <f>IF(E27="","",VLOOKUP(B27,Data!$B$5:$D$503,3,FALSE))</f>
        <v>C/T</v>
      </c>
      <c r="J27" s="589" t="str">
        <f>IF(E27="","",VLOOKUP(B27,Data!$B$5:$M$503,12,FALSE))</f>
        <v>Indonesia</v>
      </c>
      <c r="K27" s="590">
        <v>5119633</v>
      </c>
      <c r="L27" s="587">
        <f>IF(E27="","",VLOOKUP(B27,Data!$B$5:$E$503,4,FALSE)*E27)</f>
        <v>2096</v>
      </c>
      <c r="M27" s="587">
        <f>IF(E27="","",VLOOKUP(B27,Data!$B$5:$F$503,5,FALSE)*E27)</f>
        <v>1896</v>
      </c>
      <c r="N27" s="591" t="e">
        <f>IF(B27=Data!B102,Data!G102,(IF(B27=Data!B104,Data!G104,(IF(B27=Data!B106,Data!G106,(IF(B27=Data!#REF!,Data!#REF!,(IF(B27=Data!B111,Data!G111,(IF(B27=Data!#REF!,Data!#REF!,(IF(B27=Data!#REF!,Data!#REF!,(IF(B27=Data!#REF!,Data!#REF!,Data!#REF!)))))))))))))))&amp;IF(B27=Data!B178,Data!G178,(IF(B27=Data!#REF!,Data!#REF!,(IF(B27=Data!#REF!,Data!#REF!,(IF(B27=Data!#REF!,Data!#REF!,(IF(B27=Data!#REF!,Data!#REF!,(IF(B27=Data!#REF!,Data!G918,(IF(B27=Data!#REF!,Data!#REF!,(IF(B27=Data!#REF!,Data!#REF!,Data!#REF!)))))))))))))))&amp;IF(B27=Data!#REF!,Data!#REF!,(IF(B27=Data!#REF!,Data!#REF!,(IF(B27=Data!#REF!,Data!#REF!,(IF(B27=Data!#REF!,Data!#REF!,(IF(B27=Data!#REF!,Data!#REF!,Data!#REF!)))))))))</f>
        <v>#REF!</v>
      </c>
      <c r="O27" s="592"/>
      <c r="P27" s="593"/>
      <c r="Q27" s="594" t="e">
        <f>IF(B27=Data!B102,Data!H102,(IF(B27=Data!B104,Data!H104,(IF(B27=Data!B106,Data!H106,(IF(B27=Data!#REF!,Data!#REF!,(IF(B27=Data!B111,Data!H111,(IF(B27=Data!#REF!,Data!#REF!,(IF(B27=Data!#REF!,Data!#REF!,(IF(B27=Data!#REF!,Data!#REF!,Data!#REF!)))))))))))))))&amp;IF(B27=Data!B178,Data!H178,(IF(B27=Data!#REF!,Data!#REF!,(IF(B27=Data!#REF!,Data!#REF!,(IF(B27=Data!#REF!,Data!#REF!,(IF(B27=Data!#REF!,Data!#REF!,(IF(B27=Data!#REF!,Data!H918,(IF(B27=Data!#REF!,Data!#REF!,(IF(B27=Data!#REF!,Data!#REF!,Data!#REF!)))))))))))))))&amp;IF(B27=Data!#REF!,Data!#REF!,(IF(B27=Data!#REF!,Data!#REF!,(IF(B27=Data!#REF!,Data!#REF!,(IF(B27=Data!#REF!,Data!#REF!,(IF(B27=Data!#REF!,Data!#REF!,Data!#REF!)))))))))</f>
        <v>#REF!</v>
      </c>
      <c r="R27" s="593"/>
      <c r="S27" s="593"/>
      <c r="T27" s="594" t="e">
        <f>IF(B27=Data!B102,Data!I102,(IF(B27=Data!B104,Data!I104,(IF(B27=Data!B106,Data!I106,(IF(B27=Data!#REF!,Data!#REF!,(IF(B27=Data!B111,Data!I111,(IF(B27=Data!#REF!,Data!#REF!,(IF(B27=Data!#REF!,Data!#REF!,(IF(B27=Data!#REF!,Data!#REF!,Data!#REF!)))))))))))))))&amp;IF(B27=Data!B178,Data!I178,(IF(B27=Data!#REF!,Data!#REF!,(IF(B27=Data!#REF!,Data!#REF!,(IF(B27=Data!#REF!,Data!#REF!,(IF(B27=Data!#REF!,Data!#REF!,(IF(B27=Data!#REF!,Data!I918,(IF(B27=Data!#REF!,Data!#REF!,(IF(B27=Data!#REF!,Data!#REF!,Data!#REF!)))))))))))))))&amp;IF(B27=Data!#REF!,Data!#REF!,(IF(B27=Data!#REF!,Data!#REF!,(IF(B27=Data!#REF!,Data!#REF!,(IF(B27=Data!#REF!,Data!#REF!,(IF(B27=Data!#REF!,Data!#REF!,Data!#REF!)))))))))</f>
        <v>#REF!</v>
      </c>
      <c r="U27" s="595"/>
      <c r="V27" s="594" t="e">
        <f>IF(B27=Data!B102,Data!J102,(IF(B27=Data!B104,Data!J104,(IF(B27=Data!B106,Data!J106,(IF(B27=Data!#REF!,Data!#REF!,(IF(B27=Data!B111,Data!J111,(IF(B27=Data!#REF!,Data!#REF!,(IF(B27=Data!#REF!,Data!#REF!,(IF(B27=Data!#REF!,Data!#REF!,Data!#REF!)))))))))))))))&amp;IF(B27=Data!B178,Data!J178,(IF(B27=Data!#REF!,Data!#REF!,(IF(B27=Data!#REF!,Data!#REF!,(IF(B27=Data!#REF!,Data!#REF!,(IF(B27=Data!#REF!,Data!#REF!,(IF(B27=Data!#REF!,Data!J918,(IF(B27=Data!#REF!,Data!#REF!,(IF(B27=Data!#REF!,Data!#REF!,Data!#REF!)))))))))))))))&amp;IF(B27=Data!#REF!,Data!#REF!,(IF(B27=Data!#REF!,Data!#REF!,(IF(B27=Data!#REF!,Data!#REF!,(IF(B27=Data!#REF!,Data!#REF!,(IF(B27=Data!#REF!,Data!#REF!,Data!#REF!)))))))))</f>
        <v>#REF!</v>
      </c>
      <c r="W27" s="596">
        <f>IF(E27="","",VLOOKUP(B27,Data!$B$5:$J$503,9,FALSE)*E27)</f>
        <v>11.904</v>
      </c>
    </row>
    <row r="28" spans="1:23" s="597" customFormat="1" ht="19.25" customHeight="1">
      <c r="A28" s="598"/>
      <c r="B28" s="599" t="s">
        <v>807</v>
      </c>
      <c r="C28" s="583" t="str">
        <f>IF(E28="","",VLOOKUP(B28,Data!$B$5:$N$503,13,FALSE))</f>
        <v>Ymh</v>
      </c>
      <c r="D28" s="584" t="str">
        <f>IF(E28="","",VLOOKUP(B28,Data!$B$5:$L$503,2,FALSE))</f>
        <v>VAK6600</v>
      </c>
      <c r="E28" s="823">
        <v>2</v>
      </c>
      <c r="F28" s="601"/>
      <c r="G28" s="587">
        <f>IF(E28="","",VLOOKUP(B28,Data!$B$5:$L$503,11,FALSE))</f>
        <v>2868.86</v>
      </c>
      <c r="H28" s="588">
        <f t="shared" si="2"/>
        <v>5737.72</v>
      </c>
      <c r="I28" s="589" t="str">
        <f>IF(E28="","",VLOOKUP(B28,Data!$B$5:$D$503,3,FALSE))</f>
        <v>C/T</v>
      </c>
      <c r="J28" s="589" t="str">
        <f>IF(E28="","",VLOOKUP(B28,Data!$B$5:$M$503,12,FALSE))</f>
        <v>Indonesia</v>
      </c>
      <c r="K28" s="590">
        <v>5119633</v>
      </c>
      <c r="L28" s="587">
        <f>IF(E28="","",VLOOKUP(B28,Data!$B$5:$E$503,4,FALSE)*E28)</f>
        <v>534</v>
      </c>
      <c r="M28" s="587">
        <f>IF(E28="","",VLOOKUP(B28,Data!$B$5:$F$503,5,FALSE)*E28)</f>
        <v>484</v>
      </c>
      <c r="N28" s="591" t="e">
        <f>IF(B28=Data!B103,Data!G103,(IF(B28=Data!B105,Data!G105,(IF(B28=Data!B107,Data!G107,(IF(B28=Data!#REF!,Data!#REF!,(IF(B28=Data!B112,Data!G112,(IF(B28=Data!#REF!,Data!#REF!,(IF(B28=Data!#REF!,Data!#REF!,(IF(B28=Data!#REF!,Data!#REF!,Data!#REF!)))))))))))))))&amp;IF(B28=Data!B179,Data!G179,(IF(B28=Data!#REF!,Data!#REF!,(IF(B28=Data!#REF!,Data!#REF!,(IF(B28=Data!#REF!,Data!#REF!,(IF(B28=Data!#REF!,Data!#REF!,(IF(B28=Data!#REF!,Data!G919,(IF(B28=Data!#REF!,Data!#REF!,(IF(B28=Data!#REF!,Data!#REF!,Data!#REF!)))))))))))))))&amp;IF(B28=Data!#REF!,Data!#REF!,(IF(B28=Data!#REF!,Data!#REF!,(IF(B28=Data!#REF!,Data!#REF!,(IF(B28=Data!#REF!,Data!#REF!,(IF(B28=Data!#REF!,Data!#REF!,Data!#REF!)))))))))</f>
        <v>#REF!</v>
      </c>
      <c r="O28" s="592"/>
      <c r="P28" s="593"/>
      <c r="Q28" s="594" t="e">
        <f>IF(B28=Data!B103,Data!H103,(IF(B28=Data!B105,Data!H105,(IF(B28=Data!B107,Data!H107,(IF(B28=Data!#REF!,Data!#REF!,(IF(B28=Data!B112,Data!H112,(IF(B28=Data!#REF!,Data!#REF!,(IF(B28=Data!#REF!,Data!#REF!,(IF(B28=Data!#REF!,Data!#REF!,Data!#REF!)))))))))))))))&amp;IF(B28=Data!B179,Data!H179,(IF(B28=Data!#REF!,Data!#REF!,(IF(B28=Data!#REF!,Data!#REF!,(IF(B28=Data!#REF!,Data!#REF!,(IF(B28=Data!#REF!,Data!#REF!,(IF(B28=Data!#REF!,Data!H919,(IF(B28=Data!#REF!,Data!#REF!,(IF(B28=Data!#REF!,Data!#REF!,Data!#REF!)))))))))))))))&amp;IF(B28=Data!#REF!,Data!#REF!,(IF(B28=Data!#REF!,Data!#REF!,(IF(B28=Data!#REF!,Data!#REF!,(IF(B28=Data!#REF!,Data!#REF!,(IF(B28=Data!#REF!,Data!#REF!,Data!#REF!)))))))))</f>
        <v>#REF!</v>
      </c>
      <c r="R28" s="593"/>
      <c r="S28" s="593"/>
      <c r="T28" s="594" t="e">
        <f>IF(B28=Data!B103,Data!I103,(IF(B28=Data!B105,Data!I105,(IF(B28=Data!B107,Data!I107,(IF(B28=Data!#REF!,Data!#REF!,(IF(B28=Data!B112,Data!I112,(IF(B28=Data!#REF!,Data!#REF!,(IF(B28=Data!#REF!,Data!#REF!,(IF(B28=Data!#REF!,Data!#REF!,Data!#REF!)))))))))))))))&amp;IF(B28=Data!B179,Data!I179,(IF(B28=Data!#REF!,Data!#REF!,(IF(B28=Data!#REF!,Data!#REF!,(IF(B28=Data!#REF!,Data!#REF!,(IF(B28=Data!#REF!,Data!#REF!,(IF(B28=Data!#REF!,Data!I919,(IF(B28=Data!#REF!,Data!#REF!,(IF(B28=Data!#REF!,Data!#REF!,Data!#REF!)))))))))))))))&amp;IF(B28=Data!#REF!,Data!#REF!,(IF(B28=Data!#REF!,Data!#REF!,(IF(B28=Data!#REF!,Data!#REF!,(IF(B28=Data!#REF!,Data!#REF!,(IF(B28=Data!#REF!,Data!#REF!,Data!#REF!)))))))))</f>
        <v>#REF!</v>
      </c>
      <c r="U28" s="595"/>
      <c r="V28" s="594" t="e">
        <f>IF(B28=Data!B103,Data!J103,(IF(B28=Data!B105,Data!J105,(IF(B28=Data!B107,Data!J107,(IF(B28=Data!#REF!,Data!#REF!,(IF(B28=Data!B112,Data!J112,(IF(B28=Data!#REF!,Data!#REF!,(IF(B28=Data!#REF!,Data!#REF!,(IF(B28=Data!#REF!,Data!#REF!,Data!#REF!)))))))))))))))&amp;IF(B28=Data!B179,Data!J179,(IF(B28=Data!#REF!,Data!#REF!,(IF(B28=Data!#REF!,Data!#REF!,(IF(B28=Data!#REF!,Data!#REF!,(IF(B28=Data!#REF!,Data!#REF!,(IF(B28=Data!#REF!,Data!J919,(IF(B28=Data!#REF!,Data!#REF!,(IF(B28=Data!#REF!,Data!#REF!,Data!#REF!)))))))))))))))&amp;IF(B28=Data!#REF!,Data!#REF!,(IF(B28=Data!#REF!,Data!#REF!,(IF(B28=Data!#REF!,Data!#REF!,(IF(B28=Data!#REF!,Data!#REF!,(IF(B28=Data!#REF!,Data!#REF!,Data!#REF!)))))))))</f>
        <v>#REF!</v>
      </c>
      <c r="W28" s="596">
        <f>IF(E28="","",VLOOKUP(B28,Data!$B$5:$J$503,9,FALSE)*E28)</f>
        <v>2.976</v>
      </c>
    </row>
    <row r="29" spans="1:23" s="597" customFormat="1" ht="19.25" customHeight="1">
      <c r="A29" s="598"/>
      <c r="B29" s="599" t="s">
        <v>717</v>
      </c>
      <c r="C29" s="583" t="str">
        <f>IF(E29="","",VLOOKUP(B29,Data!$B$5:$N$503,13,FALSE))</f>
        <v>Ymh</v>
      </c>
      <c r="D29" s="584" t="str">
        <f>IF(E29="","",VLOOKUP(B29,Data!$B$5:$L$503,2,FALSE))</f>
        <v>VAC9500</v>
      </c>
      <c r="E29" s="823">
        <v>11</v>
      </c>
      <c r="F29" s="601"/>
      <c r="G29" s="587">
        <f>IF(E29="","",VLOOKUP(B29,Data!$B$5:$L$503,11,FALSE))</f>
        <v>2627.86</v>
      </c>
      <c r="H29" s="588">
        <f t="shared" si="1"/>
        <v>28906.460000000003</v>
      </c>
      <c r="I29" s="589" t="str">
        <f>IF(E29="","",VLOOKUP(B29,Data!$B$5:$D$503,3,FALSE))</f>
        <v>C/T</v>
      </c>
      <c r="J29" s="589" t="str">
        <f>IF(E29="","",VLOOKUP(B29,Data!$B$5:$M$503,12,FALSE))</f>
        <v>Indonesia</v>
      </c>
      <c r="K29" s="590">
        <v>5119633</v>
      </c>
      <c r="L29" s="587">
        <f>IF(E29="","",VLOOKUP(B29,Data!$B$5:$E$503,4,FALSE)*E29)</f>
        <v>2937</v>
      </c>
      <c r="M29" s="587">
        <f>IF(E29="","",VLOOKUP(B29,Data!$B$5:$F$503,5,FALSE)*E29)</f>
        <v>2717</v>
      </c>
      <c r="N29" s="591" t="e">
        <f>IF(B29=Data!B104,Data!G104,(IF(B29=Data!B106,Data!G106,(IF(B29=Data!B108,Data!G108,(IF(B29=Data!#REF!,Data!#REF!,(IF(B29=Data!B113,Data!G113,(IF(B29=Data!#REF!,Data!#REF!,(IF(B29=Data!#REF!,Data!#REF!,(IF(B29=Data!#REF!,Data!#REF!,Data!#REF!)))))))))))))))&amp;IF(B29=Data!B180,Data!G180,(IF(B29=Data!#REF!,Data!#REF!,(IF(B29=Data!#REF!,Data!#REF!,(IF(B29=Data!#REF!,Data!#REF!,(IF(B29=Data!#REF!,Data!#REF!,(IF(B29=Data!#REF!,Data!G920,(IF(B29=Data!#REF!,Data!#REF!,(IF(B29=Data!#REF!,Data!#REF!,Data!#REF!)))))))))))))))&amp;IF(B29=Data!#REF!,Data!#REF!,(IF(B29=Data!#REF!,Data!#REF!,(IF(B29=Data!#REF!,Data!#REF!,(IF(B29=Data!#REF!,Data!#REF!,(IF(B29=Data!#REF!,Data!#REF!,Data!#REF!)))))))))</f>
        <v>#REF!</v>
      </c>
      <c r="O29" s="592"/>
      <c r="P29" s="593"/>
      <c r="Q29" s="594" t="e">
        <f>IF(B29=Data!B104,Data!H104,(IF(B29=Data!B106,Data!H106,(IF(B29=Data!B108,Data!H108,(IF(B29=Data!#REF!,Data!#REF!,(IF(B29=Data!B113,Data!H113,(IF(B29=Data!#REF!,Data!#REF!,(IF(B29=Data!#REF!,Data!#REF!,(IF(B29=Data!#REF!,Data!#REF!,Data!#REF!)))))))))))))))&amp;IF(B29=Data!B180,Data!H180,(IF(B29=Data!#REF!,Data!#REF!,(IF(B29=Data!#REF!,Data!#REF!,(IF(B29=Data!#REF!,Data!#REF!,(IF(B29=Data!#REF!,Data!#REF!,(IF(B29=Data!#REF!,Data!H920,(IF(B29=Data!#REF!,Data!#REF!,(IF(B29=Data!#REF!,Data!#REF!,Data!#REF!)))))))))))))))&amp;IF(B29=Data!#REF!,Data!#REF!,(IF(B29=Data!#REF!,Data!#REF!,(IF(B29=Data!#REF!,Data!#REF!,(IF(B29=Data!#REF!,Data!#REF!,(IF(B29=Data!#REF!,Data!#REF!,Data!#REF!)))))))))</f>
        <v>#REF!</v>
      </c>
      <c r="R29" s="593"/>
      <c r="S29" s="593"/>
      <c r="T29" s="594" t="e">
        <f>IF(B29=Data!B104,Data!I104,(IF(B29=Data!B106,Data!I106,(IF(B29=Data!B108,Data!I108,(IF(B29=Data!#REF!,Data!#REF!,(IF(B29=Data!B113,Data!I113,(IF(B29=Data!#REF!,Data!#REF!,(IF(B29=Data!#REF!,Data!#REF!,(IF(B29=Data!#REF!,Data!#REF!,Data!#REF!)))))))))))))))&amp;IF(B29=Data!B180,Data!I180,(IF(B29=Data!#REF!,Data!#REF!,(IF(B29=Data!#REF!,Data!#REF!,(IF(B29=Data!#REF!,Data!#REF!,(IF(B29=Data!#REF!,Data!#REF!,(IF(B29=Data!#REF!,Data!I920,(IF(B29=Data!#REF!,Data!#REF!,(IF(B29=Data!#REF!,Data!#REF!,Data!#REF!)))))))))))))))&amp;IF(B29=Data!#REF!,Data!#REF!,(IF(B29=Data!#REF!,Data!#REF!,(IF(B29=Data!#REF!,Data!#REF!,(IF(B29=Data!#REF!,Data!#REF!,(IF(B29=Data!#REF!,Data!#REF!,Data!#REF!)))))))))</f>
        <v>#REF!</v>
      </c>
      <c r="U29" s="595"/>
      <c r="V29" s="594" t="e">
        <f>IF(B29=Data!B104,Data!J104,(IF(B29=Data!B106,Data!J106,(IF(B29=Data!B108,Data!J108,(IF(B29=Data!#REF!,Data!#REF!,(IF(B29=Data!B113,Data!J113,(IF(B29=Data!#REF!,Data!#REF!,(IF(B29=Data!#REF!,Data!#REF!,(IF(B29=Data!#REF!,Data!#REF!,Data!#REF!)))))))))))))))&amp;IF(B29=Data!B180,Data!J180,(IF(B29=Data!#REF!,Data!#REF!,(IF(B29=Data!#REF!,Data!#REF!,(IF(B29=Data!#REF!,Data!#REF!,(IF(B29=Data!#REF!,Data!#REF!,(IF(B29=Data!#REF!,Data!J920,(IF(B29=Data!#REF!,Data!#REF!,(IF(B29=Data!#REF!,Data!#REF!,Data!#REF!)))))))))))))))&amp;IF(B29=Data!#REF!,Data!#REF!,(IF(B29=Data!#REF!,Data!#REF!,(IF(B29=Data!#REF!,Data!#REF!,(IF(B29=Data!#REF!,Data!#REF!,(IF(B29=Data!#REF!,Data!#REF!,Data!#REF!)))))))))</f>
        <v>#REF!</v>
      </c>
      <c r="W29" s="596">
        <f>IF(E29="","",VLOOKUP(B29,Data!$B$5:$J$503,9,FALSE)*E29)</f>
        <v>16.367999999999999</v>
      </c>
    </row>
    <row r="30" spans="1:23" s="597" customFormat="1" ht="19.25" customHeight="1">
      <c r="A30" s="598"/>
      <c r="B30" s="599" t="s">
        <v>813</v>
      </c>
      <c r="C30" s="583" t="str">
        <f>IF(E30="","",VLOOKUP(B30,Data!$B$5:$N$503,13,FALSE))</f>
        <v>Ymh</v>
      </c>
      <c r="D30" s="584" t="str">
        <f>IF(E30="","",VLOOKUP(B30,Data!$B$5:$L$503,2,FALSE))</f>
        <v>VAK6570</v>
      </c>
      <c r="E30" s="823">
        <v>2</v>
      </c>
      <c r="F30" s="601"/>
      <c r="G30" s="587">
        <f>IF(E30="","",VLOOKUP(B30,Data!$B$5:$L$503,11,FALSE))</f>
        <v>2669.61</v>
      </c>
      <c r="H30" s="588">
        <f t="shared" si="1"/>
        <v>5339.22</v>
      </c>
      <c r="I30" s="589" t="str">
        <f>IF(E30="","",VLOOKUP(B30,Data!$B$5:$D$503,3,FALSE))</f>
        <v>C/T</v>
      </c>
      <c r="J30" s="589" t="str">
        <f>IF(E30="","",VLOOKUP(B30,Data!$B$5:$M$503,12,FALSE))</f>
        <v>Indonesia</v>
      </c>
      <c r="K30" s="590">
        <v>5119633</v>
      </c>
      <c r="L30" s="587">
        <f>IF(E30="","",VLOOKUP(B30,Data!$B$5:$E$503,4,FALSE)*E30)</f>
        <v>534</v>
      </c>
      <c r="M30" s="587">
        <f>IF(E30="","",VLOOKUP(B30,Data!$B$5:$F$503,5,FALSE)*E30)</f>
        <v>494</v>
      </c>
      <c r="N30" s="591" t="e">
        <f>IF(B30=Data!B105,Data!G105,(IF(B30=Data!B107,Data!G107,(IF(B30=Data!B109,Data!G109,(IF(B30=Data!#REF!,Data!#REF!,(IF(B30=Data!B114,Data!G114,(IF(B30=Data!#REF!,Data!#REF!,(IF(B30=Data!#REF!,Data!#REF!,(IF(B30=Data!#REF!,Data!#REF!,Data!#REF!)))))))))))))))&amp;IF(B30=Data!B181,Data!G181,(IF(B30=Data!#REF!,Data!#REF!,(IF(B30=Data!#REF!,Data!#REF!,(IF(B30=Data!#REF!,Data!#REF!,(IF(B30=Data!#REF!,Data!#REF!,(IF(B30=Data!#REF!,Data!G921,(IF(B30=Data!#REF!,Data!#REF!,(IF(B30=Data!#REF!,Data!#REF!,Data!#REF!)))))))))))))))&amp;IF(B30=Data!#REF!,Data!#REF!,(IF(B30=Data!#REF!,Data!#REF!,(IF(B30=Data!#REF!,Data!#REF!,(IF(B30=Data!#REF!,Data!#REF!,(IF(B30=Data!#REF!,Data!#REF!,Data!#REF!)))))))))</f>
        <v>#REF!</v>
      </c>
      <c r="O30" s="592"/>
      <c r="P30" s="593"/>
      <c r="Q30" s="594" t="e">
        <f>IF(B30=Data!B105,Data!H105,(IF(B30=Data!B107,Data!H107,(IF(B30=Data!B109,Data!H109,(IF(B30=Data!#REF!,Data!#REF!,(IF(B30=Data!B114,Data!H114,(IF(B30=Data!#REF!,Data!#REF!,(IF(B30=Data!#REF!,Data!#REF!,(IF(B30=Data!#REF!,Data!#REF!,Data!#REF!)))))))))))))))&amp;IF(B30=Data!B181,Data!H181,(IF(B30=Data!#REF!,Data!#REF!,(IF(B30=Data!#REF!,Data!#REF!,(IF(B30=Data!#REF!,Data!#REF!,(IF(B30=Data!#REF!,Data!#REF!,(IF(B30=Data!#REF!,Data!H921,(IF(B30=Data!#REF!,Data!#REF!,(IF(B30=Data!#REF!,Data!#REF!,Data!#REF!)))))))))))))))&amp;IF(B30=Data!#REF!,Data!#REF!,(IF(B30=Data!#REF!,Data!#REF!,(IF(B30=Data!#REF!,Data!#REF!,(IF(B30=Data!#REF!,Data!#REF!,(IF(B30=Data!#REF!,Data!#REF!,Data!#REF!)))))))))</f>
        <v>#REF!</v>
      </c>
      <c r="R30" s="593"/>
      <c r="S30" s="593"/>
      <c r="T30" s="594" t="e">
        <f>IF(B30=Data!B105,Data!I105,(IF(B30=Data!B107,Data!I107,(IF(B30=Data!B109,Data!I109,(IF(B30=Data!#REF!,Data!#REF!,(IF(B30=Data!B114,Data!I114,(IF(B30=Data!#REF!,Data!#REF!,(IF(B30=Data!#REF!,Data!#REF!,(IF(B30=Data!#REF!,Data!#REF!,Data!#REF!)))))))))))))))&amp;IF(B30=Data!B181,Data!I181,(IF(B30=Data!#REF!,Data!#REF!,(IF(B30=Data!#REF!,Data!#REF!,(IF(B30=Data!#REF!,Data!#REF!,(IF(B30=Data!#REF!,Data!#REF!,(IF(B30=Data!#REF!,Data!I921,(IF(B30=Data!#REF!,Data!#REF!,(IF(B30=Data!#REF!,Data!#REF!,Data!#REF!)))))))))))))))&amp;IF(B30=Data!#REF!,Data!#REF!,(IF(B30=Data!#REF!,Data!#REF!,(IF(B30=Data!#REF!,Data!#REF!,(IF(B30=Data!#REF!,Data!#REF!,(IF(B30=Data!#REF!,Data!#REF!,Data!#REF!)))))))))</f>
        <v>#REF!</v>
      </c>
      <c r="U30" s="595"/>
      <c r="V30" s="594" t="e">
        <f>IF(B30=Data!B105,Data!J105,(IF(B30=Data!B107,Data!J107,(IF(B30=Data!B109,Data!J109,(IF(B30=Data!#REF!,Data!#REF!,(IF(B30=Data!B114,Data!J114,(IF(B30=Data!#REF!,Data!#REF!,(IF(B30=Data!#REF!,Data!#REF!,(IF(B30=Data!#REF!,Data!#REF!,Data!#REF!)))))))))))))))&amp;IF(B30=Data!B181,Data!J181,(IF(B30=Data!#REF!,Data!#REF!,(IF(B30=Data!#REF!,Data!#REF!,(IF(B30=Data!#REF!,Data!#REF!,(IF(B30=Data!#REF!,Data!#REF!,(IF(B30=Data!#REF!,Data!J921,(IF(B30=Data!#REF!,Data!#REF!,(IF(B30=Data!#REF!,Data!#REF!,Data!#REF!)))))))))))))))&amp;IF(B30=Data!#REF!,Data!#REF!,(IF(B30=Data!#REF!,Data!#REF!,(IF(B30=Data!#REF!,Data!#REF!,(IF(B30=Data!#REF!,Data!#REF!,(IF(B30=Data!#REF!,Data!#REF!,Data!#REF!)))))))))</f>
        <v>#REF!</v>
      </c>
      <c r="W30" s="596">
        <f>IF(E30="","",VLOOKUP(B30,Data!$B$5:$J$503,9,FALSE)*E30)</f>
        <v>2.976</v>
      </c>
    </row>
    <row r="31" spans="1:23" s="597" customFormat="1" ht="19.25" customHeight="1">
      <c r="A31" s="598"/>
      <c r="B31" s="599" t="s">
        <v>734</v>
      </c>
      <c r="C31" s="583" t="str">
        <f>IF(E31="","",VLOOKUP(B31,Data!$B$5:$N$503,13,FALSE))</f>
        <v>Ymh</v>
      </c>
      <c r="D31" s="584" t="str">
        <f>IF(E31="","",VLOOKUP(B31,Data!$B$5:$L$503,2,FALSE))</f>
        <v>VAC9520</v>
      </c>
      <c r="E31" s="823">
        <v>1</v>
      </c>
      <c r="F31" s="601"/>
      <c r="G31" s="587">
        <f>IF(E31="","",VLOOKUP(B31,Data!$B$5:$L$503,11,FALSE))</f>
        <v>2921.12</v>
      </c>
      <c r="H31" s="588">
        <f t="shared" si="0"/>
        <v>2921.12</v>
      </c>
      <c r="I31" s="589" t="str">
        <f>IF(E31="","",VLOOKUP(B31,Data!$B$5:$D$503,3,FALSE))</f>
        <v>C/T</v>
      </c>
      <c r="J31" s="589" t="str">
        <f>IF(E31="","",VLOOKUP(B31,Data!$B$5:$M$503,12,FALSE))</f>
        <v>Indonesia</v>
      </c>
      <c r="K31" s="590">
        <v>5119633</v>
      </c>
      <c r="L31" s="587">
        <f>IF(E31="","",VLOOKUP(B31,Data!$B$5:$E$503,4,FALSE)*E31)</f>
        <v>254</v>
      </c>
      <c r="M31" s="587">
        <f>IF(E31="","",VLOOKUP(B31,Data!$B$5:$F$503,5,FALSE)*E31)</f>
        <v>229</v>
      </c>
      <c r="N31" s="591" t="e">
        <f>IF(B31=Data!B109,Data!G109,(IF(B31=Data!B111,Data!G111,(IF(B31=Data!B113,Data!G113,(IF(B31=Data!#REF!,Data!#REF!,(IF(B31=Data!B118,Data!G118,(IF(B31=Data!#REF!,Data!#REF!,(IF(B31=Data!#REF!,Data!#REF!,(IF(B31=Data!#REF!,Data!#REF!,Data!#REF!)))))))))))))))&amp;IF(B31=Data!B185,Data!G185,(IF(B31=Data!#REF!,Data!#REF!,(IF(B31=Data!#REF!,Data!#REF!,(IF(B31=Data!#REF!,Data!#REF!,(IF(B31=Data!#REF!,Data!#REF!,(IF(B31=Data!#REF!,Data!G925,(IF(B31=Data!#REF!,Data!#REF!,(IF(B31=Data!#REF!,Data!#REF!,Data!#REF!)))))))))))))))&amp;IF(B31=Data!#REF!,Data!#REF!,(IF(B31=Data!#REF!,Data!#REF!,(IF(B31=Data!#REF!,Data!#REF!,(IF(B31=Data!#REF!,Data!#REF!,(IF(B31=Data!#REF!,Data!#REF!,Data!#REF!)))))))))</f>
        <v>#REF!</v>
      </c>
      <c r="O31" s="592"/>
      <c r="P31" s="593"/>
      <c r="Q31" s="594" t="e">
        <f>IF(B31=Data!B109,Data!H109,(IF(B31=Data!B111,Data!H111,(IF(B31=Data!B113,Data!H113,(IF(B31=Data!#REF!,Data!#REF!,(IF(B31=Data!B118,Data!H118,(IF(B31=Data!#REF!,Data!#REF!,(IF(B31=Data!#REF!,Data!#REF!,(IF(B31=Data!#REF!,Data!#REF!,Data!#REF!)))))))))))))))&amp;IF(B31=Data!B185,Data!H185,(IF(B31=Data!#REF!,Data!#REF!,(IF(B31=Data!#REF!,Data!#REF!,(IF(B31=Data!#REF!,Data!#REF!,(IF(B31=Data!#REF!,Data!#REF!,(IF(B31=Data!#REF!,Data!H925,(IF(B31=Data!#REF!,Data!#REF!,(IF(B31=Data!#REF!,Data!#REF!,Data!#REF!)))))))))))))))&amp;IF(B31=Data!#REF!,Data!#REF!,(IF(B31=Data!#REF!,Data!#REF!,(IF(B31=Data!#REF!,Data!#REF!,(IF(B31=Data!#REF!,Data!#REF!,(IF(B31=Data!#REF!,Data!#REF!,Data!#REF!)))))))))</f>
        <v>#REF!</v>
      </c>
      <c r="R31" s="593"/>
      <c r="S31" s="593"/>
      <c r="T31" s="594" t="e">
        <f>IF(B31=Data!B109,Data!I109,(IF(B31=Data!B111,Data!I111,(IF(B31=Data!B113,Data!I113,(IF(B31=Data!#REF!,Data!#REF!,(IF(B31=Data!B118,Data!I118,(IF(B31=Data!#REF!,Data!#REF!,(IF(B31=Data!#REF!,Data!#REF!,(IF(B31=Data!#REF!,Data!#REF!,Data!#REF!)))))))))))))))&amp;IF(B31=Data!B185,Data!I185,(IF(B31=Data!#REF!,Data!#REF!,(IF(B31=Data!#REF!,Data!#REF!,(IF(B31=Data!#REF!,Data!#REF!,(IF(B31=Data!#REF!,Data!#REF!,(IF(B31=Data!#REF!,Data!I925,(IF(B31=Data!#REF!,Data!#REF!,(IF(B31=Data!#REF!,Data!#REF!,Data!#REF!)))))))))))))))&amp;IF(B31=Data!#REF!,Data!#REF!,(IF(B31=Data!#REF!,Data!#REF!,(IF(B31=Data!#REF!,Data!#REF!,(IF(B31=Data!#REF!,Data!#REF!,(IF(B31=Data!#REF!,Data!#REF!,Data!#REF!)))))))))</f>
        <v>#REF!</v>
      </c>
      <c r="U31" s="595"/>
      <c r="V31" s="594" t="e">
        <f>IF(B31=Data!B109,Data!J109,(IF(B31=Data!B111,Data!J111,(IF(B31=Data!B113,Data!J113,(IF(B31=Data!#REF!,Data!#REF!,(IF(B31=Data!B118,Data!J118,(IF(B31=Data!#REF!,Data!#REF!,(IF(B31=Data!#REF!,Data!#REF!,(IF(B31=Data!#REF!,Data!#REF!,Data!#REF!)))))))))))))))&amp;IF(B31=Data!B185,Data!J185,(IF(B31=Data!#REF!,Data!#REF!,(IF(B31=Data!#REF!,Data!#REF!,(IF(B31=Data!#REF!,Data!#REF!,(IF(B31=Data!#REF!,Data!#REF!,(IF(B31=Data!#REF!,Data!J925,(IF(B31=Data!#REF!,Data!#REF!,(IF(B31=Data!#REF!,Data!#REF!,Data!#REF!)))))))))))))))&amp;IF(B31=Data!#REF!,Data!#REF!,(IF(B31=Data!#REF!,Data!#REF!,(IF(B31=Data!#REF!,Data!#REF!,(IF(B31=Data!#REF!,Data!#REF!,(IF(B31=Data!#REF!,Data!#REF!,Data!#REF!)))))))))</f>
        <v>#REF!</v>
      </c>
      <c r="W31" s="596">
        <f>IF(E31="","",VLOOKUP(B31,Data!$B$5:$J$503,9,FALSE)*E31)</f>
        <v>1.484</v>
      </c>
    </row>
    <row r="32" spans="1:23" s="597" customFormat="1" ht="19.25" customHeight="1">
      <c r="A32" s="598"/>
      <c r="B32" s="599"/>
      <c r="C32" s="583" t="str">
        <f>IF(E32="","",VLOOKUP(B32,Data!$B$5:$N$503,13,FALSE))</f>
        <v/>
      </c>
      <c r="D32" s="584" t="str">
        <f>IF(E32="","",VLOOKUP(B32,Data!$B$5:$L$503,2,FALSE))</f>
        <v/>
      </c>
      <c r="E32" s="823"/>
      <c r="F32" s="601"/>
      <c r="G32" s="587" t="str">
        <f>IF(E32="","",VLOOKUP(B32,Data!$B$5:$L$503,11,FALSE))</f>
        <v/>
      </c>
      <c r="H32" s="588" t="str">
        <f t="shared" si="0"/>
        <v>-</v>
      </c>
      <c r="I32" s="589" t="str">
        <f>IF(E32="","",VLOOKUP(B32,Data!$B$5:$D$503,3,FALSE))</f>
        <v/>
      </c>
      <c r="J32" s="589" t="str">
        <f>IF(E32="","",VLOOKUP(B32,Data!$B$5:$M$503,12,FALSE))</f>
        <v/>
      </c>
      <c r="K32" s="590"/>
      <c r="L32" s="587" t="str">
        <f>IF(E32="","",VLOOKUP(B32,Data!$B$5:$E$503,4,FALSE)*E32)</f>
        <v/>
      </c>
      <c r="M32" s="587" t="str">
        <f>IF(E32="","",VLOOKUP(B32,Data!$B$5:$F$503,5,FALSE)*E32)</f>
        <v/>
      </c>
      <c r="N32" s="591" t="e">
        <f>IF(B32=Data!B139,Data!G139,(IF(B32=Data!B141,Data!G141,(IF(B32=Data!B143,Data!G143,(IF(B32=Data!#REF!,Data!#REF!,(IF(B32=Data!B148,Data!G148,(IF(B32=Data!#REF!,Data!#REF!,(IF(B32=Data!#REF!,Data!#REF!,(IF(B32=Data!#REF!,Data!#REF!,Data!#REF!)))))))))))))))&amp;IF(B32=Data!B215,Data!G215,(IF(B32=Data!#REF!,Data!#REF!,(IF(B32=Data!#REF!,Data!#REF!,(IF(B32=Data!#REF!,Data!#REF!,(IF(B32=Data!#REF!,Data!#REF!,(IF(B32=Data!#REF!,Data!G955,(IF(B32=Data!#REF!,Data!#REF!,(IF(B32=Data!#REF!,Data!#REF!,Data!#REF!)))))))))))))))&amp;IF(B32=Data!#REF!,Data!#REF!,(IF(B32=Data!#REF!,Data!#REF!,(IF(B32=Data!#REF!,Data!#REF!,(IF(B32=Data!#REF!,Data!#REF!,(IF(B32=Data!#REF!,Data!#REF!,Data!#REF!)))))))))</f>
        <v>#REF!</v>
      </c>
      <c r="O32" s="592"/>
      <c r="P32" s="593"/>
      <c r="Q32" s="594" t="e">
        <f>IF(B32=Data!B139,Data!H139,(IF(B32=Data!B141,Data!H141,(IF(B32=Data!B143,Data!H143,(IF(B32=Data!#REF!,Data!#REF!,(IF(B32=Data!B148,Data!H148,(IF(B32=Data!#REF!,Data!#REF!,(IF(B32=Data!#REF!,Data!#REF!,(IF(B32=Data!#REF!,Data!#REF!,Data!#REF!)))))))))))))))&amp;IF(B32=Data!B215,Data!H215,(IF(B32=Data!#REF!,Data!#REF!,(IF(B32=Data!#REF!,Data!#REF!,(IF(B32=Data!#REF!,Data!#REF!,(IF(B32=Data!#REF!,Data!#REF!,(IF(B32=Data!#REF!,Data!H955,(IF(B32=Data!#REF!,Data!#REF!,(IF(B32=Data!#REF!,Data!#REF!,Data!#REF!)))))))))))))))&amp;IF(B32=Data!#REF!,Data!#REF!,(IF(B32=Data!#REF!,Data!#REF!,(IF(B32=Data!#REF!,Data!#REF!,(IF(B32=Data!#REF!,Data!#REF!,(IF(B32=Data!#REF!,Data!#REF!,Data!#REF!)))))))))</f>
        <v>#REF!</v>
      </c>
      <c r="R32" s="593"/>
      <c r="S32" s="593"/>
      <c r="T32" s="594" t="e">
        <f>IF(B32=Data!B139,Data!I139,(IF(B32=Data!B141,Data!I141,(IF(B32=Data!B143,Data!I143,(IF(B32=Data!#REF!,Data!#REF!,(IF(B32=Data!B148,Data!I148,(IF(B32=Data!#REF!,Data!#REF!,(IF(B32=Data!#REF!,Data!#REF!,(IF(B32=Data!#REF!,Data!#REF!,Data!#REF!)))))))))))))))&amp;IF(B32=Data!B215,Data!I215,(IF(B32=Data!#REF!,Data!#REF!,(IF(B32=Data!#REF!,Data!#REF!,(IF(B32=Data!#REF!,Data!#REF!,(IF(B32=Data!#REF!,Data!#REF!,(IF(B32=Data!#REF!,Data!I955,(IF(B32=Data!#REF!,Data!#REF!,(IF(B32=Data!#REF!,Data!#REF!,Data!#REF!)))))))))))))))&amp;IF(B32=Data!#REF!,Data!#REF!,(IF(B32=Data!#REF!,Data!#REF!,(IF(B32=Data!#REF!,Data!#REF!,(IF(B32=Data!#REF!,Data!#REF!,(IF(B32=Data!#REF!,Data!#REF!,Data!#REF!)))))))))</f>
        <v>#REF!</v>
      </c>
      <c r="U32" s="595"/>
      <c r="V32" s="594" t="e">
        <f>IF(B32=Data!B139,Data!J139,(IF(B32=Data!B141,Data!J141,(IF(B32=Data!B143,Data!J143,(IF(B32=Data!#REF!,Data!#REF!,(IF(B32=Data!B148,Data!J148,(IF(B32=Data!#REF!,Data!#REF!,(IF(B32=Data!#REF!,Data!#REF!,(IF(B32=Data!#REF!,Data!#REF!,Data!#REF!)))))))))))))))&amp;IF(B32=Data!B215,Data!J215,(IF(B32=Data!#REF!,Data!#REF!,(IF(B32=Data!#REF!,Data!#REF!,(IF(B32=Data!#REF!,Data!#REF!,(IF(B32=Data!#REF!,Data!#REF!,(IF(B32=Data!#REF!,Data!J955,(IF(B32=Data!#REF!,Data!#REF!,(IF(B32=Data!#REF!,Data!#REF!,Data!#REF!)))))))))))))))&amp;IF(B32=Data!#REF!,Data!#REF!,(IF(B32=Data!#REF!,Data!#REF!,(IF(B32=Data!#REF!,Data!#REF!,(IF(B32=Data!#REF!,Data!#REF!,(IF(B32=Data!#REF!,Data!#REF!,Data!#REF!)))))))))</f>
        <v>#REF!</v>
      </c>
      <c r="W32" s="596" t="str">
        <f>IF(E32="","",VLOOKUP(B32,Data!$B$5:$J$503,9,FALSE)*E32)</f>
        <v/>
      </c>
    </row>
    <row r="33" spans="1:23" s="611" customFormat="1" ht="19.5" customHeight="1">
      <c r="A33" s="598"/>
      <c r="B33" s="818"/>
      <c r="C33" s="604"/>
      <c r="D33" s="605"/>
      <c r="E33" s="606">
        <f>SUM(E17:E32)</f>
        <v>96</v>
      </c>
      <c r="F33" s="606"/>
      <c r="G33" s="607"/>
      <c r="H33" s="607">
        <f>SUM(H17:H32)</f>
        <v>217494.7</v>
      </c>
      <c r="I33" s="608"/>
      <c r="J33" s="608"/>
      <c r="K33" s="608"/>
      <c r="L33" s="609">
        <f>SUM(L17:L32)</f>
        <v>21470</v>
      </c>
      <c r="M33" s="609">
        <f>SUM(M17:M32)</f>
        <v>19429</v>
      </c>
      <c r="N33" s="609" t="e">
        <f>SUM(N17:N32)</f>
        <v>#REF!</v>
      </c>
      <c r="O33" s="609" t="e">
        <f>SUM(#REF!)</f>
        <v>#REF!</v>
      </c>
      <c r="P33" s="609">
        <f>SUM(P16:P16)</f>
        <v>0</v>
      </c>
      <c r="Q33" s="609">
        <f>SUM(Q16:Q16)</f>
        <v>0</v>
      </c>
      <c r="R33" s="609" t="e">
        <f>SUM(#REF!)</f>
        <v>#REF!</v>
      </c>
      <c r="S33" s="609">
        <f>SUM(S16:S16)</f>
        <v>0</v>
      </c>
      <c r="T33" s="609">
        <f>SUM(T16:T16)</f>
        <v>0</v>
      </c>
      <c r="U33" s="609" t="e">
        <f>SUM(#REF!)</f>
        <v>#REF!</v>
      </c>
      <c r="V33" s="609">
        <f>SUM(V16:V16)</f>
        <v>0</v>
      </c>
      <c r="W33" s="610">
        <f>SUM(W17:W32)</f>
        <v>119.54199999999999</v>
      </c>
    </row>
    <row r="34" spans="1:23" ht="11.25" customHeight="1">
      <c r="A34" s="598"/>
      <c r="B34" s="612"/>
      <c r="C34" s="545"/>
      <c r="D34" s="546"/>
      <c r="E34" s="613"/>
      <c r="F34" s="544"/>
      <c r="G34" s="614" t="s">
        <v>847</v>
      </c>
      <c r="H34" s="615"/>
      <c r="I34" s="616"/>
      <c r="J34" s="616"/>
      <c r="K34" s="616"/>
      <c r="L34" s="617"/>
      <c r="M34" s="548"/>
      <c r="N34" s="546"/>
      <c r="O34" s="545"/>
      <c r="P34" s="545"/>
      <c r="Q34" s="545"/>
      <c r="R34" s="545"/>
      <c r="S34" s="545"/>
      <c r="T34" s="545"/>
      <c r="U34" s="546"/>
      <c r="V34" s="546"/>
      <c r="W34" s="550"/>
    </row>
    <row r="35" spans="1:23" ht="14">
      <c r="A35" s="618" t="s">
        <v>546</v>
      </c>
      <c r="B35" s="619" t="s">
        <v>12</v>
      </c>
      <c r="C35" s="513"/>
      <c r="D35" s="620"/>
      <c r="E35" s="499" t="s">
        <v>555</v>
      </c>
      <c r="G35" s="621" t="s">
        <v>83</v>
      </c>
      <c r="H35" s="622"/>
      <c r="I35" s="562" t="s">
        <v>84</v>
      </c>
      <c r="J35" s="623"/>
      <c r="K35" s="534" t="s">
        <v>85</v>
      </c>
      <c r="L35" s="534"/>
      <c r="M35" s="1076" t="s">
        <v>86</v>
      </c>
      <c r="N35" s="1077"/>
      <c r="O35" s="1077"/>
      <c r="P35" s="1077"/>
      <c r="Q35" s="1077"/>
      <c r="R35" s="1077"/>
      <c r="S35" s="1077"/>
      <c r="T35" s="1077"/>
      <c r="U35" s="1077"/>
      <c r="V35" s="1077"/>
      <c r="W35" s="1078"/>
    </row>
    <row r="36" spans="1:23" ht="13">
      <c r="A36" s="836" t="s">
        <v>547</v>
      </c>
      <c r="D36" s="624"/>
      <c r="E36" s="499" t="s">
        <v>88</v>
      </c>
      <c r="G36" s="1079"/>
      <c r="H36" s="1080"/>
      <c r="I36" s="836" t="s">
        <v>89</v>
      </c>
      <c r="J36" s="625"/>
      <c r="K36" s="537" t="s">
        <v>90</v>
      </c>
      <c r="L36" s="537"/>
      <c r="M36" s="532"/>
      <c r="W36" s="538"/>
    </row>
    <row r="37" spans="1:23" ht="10.5" customHeight="1">
      <c r="A37" s="836" t="s">
        <v>548</v>
      </c>
      <c r="B37" s="503"/>
      <c r="D37" s="523"/>
      <c r="G37" s="1079"/>
      <c r="H37" s="1080"/>
      <c r="I37" s="836"/>
      <c r="J37" s="625"/>
      <c r="K37" s="537" t="s">
        <v>94</v>
      </c>
      <c r="L37" s="537"/>
      <c r="M37" s="532"/>
      <c r="W37" s="538"/>
    </row>
    <row r="38" spans="1:23" ht="10.5" customHeight="1">
      <c r="A38" s="544"/>
      <c r="B38" s="545"/>
      <c r="C38" s="545"/>
      <c r="D38" s="626"/>
      <c r="E38" s="499" t="s">
        <v>95</v>
      </c>
      <c r="G38" s="1079"/>
      <c r="H38" s="1080"/>
      <c r="I38" s="836" t="s">
        <v>96</v>
      </c>
      <c r="J38" s="625"/>
      <c r="K38" s="537"/>
      <c r="L38" s="537"/>
      <c r="M38" s="532"/>
      <c r="W38" s="538"/>
    </row>
    <row r="39" spans="1:23" ht="13">
      <c r="A39" s="512" t="s">
        <v>97</v>
      </c>
      <c r="C39" s="535"/>
      <c r="D39" s="514"/>
      <c r="E39" s="499" t="s">
        <v>98</v>
      </c>
      <c r="G39" s="627" t="s">
        <v>99</v>
      </c>
      <c r="H39" s="628"/>
      <c r="I39" s="836" t="s">
        <v>89</v>
      </c>
      <c r="J39" s="625"/>
      <c r="K39" s="537" t="s">
        <v>100</v>
      </c>
      <c r="L39" s="537"/>
      <c r="M39" s="532"/>
      <c r="W39" s="538"/>
    </row>
    <row r="40" spans="1:23" ht="13">
      <c r="A40" s="836" t="s">
        <v>561</v>
      </c>
      <c r="D40" s="523"/>
      <c r="E40" s="499" t="s">
        <v>101</v>
      </c>
      <c r="G40" s="629"/>
      <c r="H40" s="630"/>
      <c r="I40" s="836" t="s">
        <v>102</v>
      </c>
      <c r="J40" s="625"/>
      <c r="K40" s="537" t="s">
        <v>549</v>
      </c>
      <c r="L40" s="537"/>
      <c r="M40" s="1069" t="s">
        <v>616</v>
      </c>
      <c r="N40" s="1070"/>
      <c r="O40" s="1070"/>
      <c r="P40" s="1070"/>
      <c r="Q40" s="1070"/>
      <c r="R40" s="1070"/>
      <c r="S40" s="1070"/>
      <c r="T40" s="1070"/>
      <c r="U40" s="1070"/>
      <c r="V40" s="1070"/>
      <c r="W40" s="1071"/>
    </row>
    <row r="41" spans="1:23">
      <c r="A41" s="544"/>
      <c r="B41" s="545"/>
      <c r="C41" s="545"/>
      <c r="D41" s="546"/>
      <c r="E41" s="631"/>
      <c r="F41" s="545"/>
      <c r="G41" s="1053" t="s">
        <v>1006</v>
      </c>
      <c r="H41" s="1054"/>
      <c r="I41" s="1053" t="s">
        <v>1005</v>
      </c>
      <c r="J41" s="1054"/>
      <c r="K41" s="549" t="s">
        <v>105</v>
      </c>
      <c r="L41" s="549"/>
      <c r="M41" s="1072" t="s">
        <v>106</v>
      </c>
      <c r="N41" s="1073"/>
      <c r="O41" s="1073"/>
      <c r="P41" s="1073"/>
      <c r="Q41" s="1073"/>
      <c r="R41" s="1073"/>
      <c r="S41" s="1073"/>
      <c r="T41" s="1073"/>
      <c r="U41" s="1073"/>
      <c r="V41" s="1073"/>
      <c r="W41" s="1074"/>
    </row>
    <row r="42" spans="1:23">
      <c r="G42" s="500" t="s">
        <v>667</v>
      </c>
      <c r="K42" s="537"/>
      <c r="L42" s="537"/>
      <c r="M42" s="541"/>
      <c r="N42" s="541"/>
      <c r="O42" s="541"/>
      <c r="P42" s="541"/>
      <c r="Q42" s="541"/>
      <c r="R42" s="541"/>
      <c r="S42" s="541"/>
      <c r="T42" s="541"/>
      <c r="U42" s="541"/>
      <c r="V42" s="541"/>
      <c r="W42" s="632"/>
    </row>
    <row r="43" spans="1:23">
      <c r="G43" s="633"/>
      <c r="H43" s="633"/>
      <c r="I43" s="634"/>
      <c r="J43" s="633"/>
      <c r="K43" s="537"/>
      <c r="L43" s="537"/>
      <c r="M43" s="541"/>
      <c r="N43" s="541"/>
      <c r="O43" s="541"/>
      <c r="P43" s="541"/>
      <c r="Q43" s="541"/>
      <c r="R43" s="541"/>
      <c r="S43" s="541"/>
      <c r="T43" s="541"/>
      <c r="U43" s="541"/>
      <c r="V43" s="541"/>
      <c r="W43" s="632"/>
    </row>
    <row r="44" spans="1:23" ht="7.5" customHeight="1"/>
    <row r="45" spans="1:23" ht="13.5" customHeight="1"/>
    <row r="46" spans="1:23" ht="13.5" customHeight="1"/>
    <row r="47" spans="1:23" s="611" customFormat="1" ht="18" customHeight="1">
      <c r="A47" s="635" t="s">
        <v>964</v>
      </c>
      <c r="B47" s="500"/>
      <c r="C47" s="635" t="s">
        <v>622</v>
      </c>
      <c r="F47" s="636"/>
      <c r="G47" s="635" t="s">
        <v>958</v>
      </c>
      <c r="H47" s="500"/>
      <c r="I47" s="635" t="s">
        <v>969</v>
      </c>
      <c r="K47" s="636"/>
      <c r="L47" s="636"/>
      <c r="V47" s="637"/>
    </row>
    <row r="48" spans="1:23" s="611" customFormat="1" ht="18" customHeight="1">
      <c r="A48" s="635" t="s">
        <v>965</v>
      </c>
      <c r="B48" s="500"/>
      <c r="C48" s="635" t="s">
        <v>969</v>
      </c>
      <c r="F48" s="636"/>
      <c r="G48" s="635" t="s">
        <v>959</v>
      </c>
      <c r="H48" s="500"/>
      <c r="I48" s="635" t="s">
        <v>969</v>
      </c>
      <c r="K48" s="636"/>
      <c r="L48" s="636"/>
      <c r="V48" s="637"/>
    </row>
    <row r="49" spans="1:23" s="611" customFormat="1" ht="18" customHeight="1">
      <c r="A49" s="635" t="s">
        <v>966</v>
      </c>
      <c r="B49" s="500"/>
      <c r="C49" s="635" t="s">
        <v>969</v>
      </c>
      <c r="F49" s="636"/>
      <c r="G49" s="635" t="s">
        <v>960</v>
      </c>
      <c r="H49" s="500"/>
      <c r="I49" s="635" t="s">
        <v>622</v>
      </c>
      <c r="K49" s="636"/>
      <c r="L49" s="636"/>
      <c r="V49" s="637"/>
    </row>
    <row r="50" spans="1:23" s="611" customFormat="1" ht="18" customHeight="1">
      <c r="A50" s="635" t="s">
        <v>967</v>
      </c>
      <c r="B50" s="500"/>
      <c r="C50" s="635" t="s">
        <v>622</v>
      </c>
      <c r="F50" s="636"/>
      <c r="G50" s="635" t="s">
        <v>961</v>
      </c>
      <c r="H50" s="500"/>
      <c r="I50" s="635" t="s">
        <v>622</v>
      </c>
      <c r="K50" s="636"/>
      <c r="L50" s="636"/>
      <c r="V50" s="637"/>
    </row>
    <row r="51" spans="1:23" s="611" customFormat="1" ht="18" customHeight="1">
      <c r="A51" s="635" t="s">
        <v>968</v>
      </c>
      <c r="B51" s="500"/>
      <c r="C51" s="635" t="s">
        <v>622</v>
      </c>
      <c r="F51" s="636"/>
      <c r="G51" s="635" t="s">
        <v>963</v>
      </c>
      <c r="H51" s="500"/>
      <c r="I51" s="635" t="s">
        <v>622</v>
      </c>
      <c r="K51" s="636"/>
      <c r="L51" s="636"/>
      <c r="V51" s="637"/>
    </row>
    <row r="52" spans="1:23" ht="20">
      <c r="E52" s="837"/>
      <c r="F52" s="500"/>
      <c r="G52" s="635" t="s">
        <v>962</v>
      </c>
      <c r="I52" s="635" t="s">
        <v>622</v>
      </c>
      <c r="K52" s="500"/>
      <c r="M52" s="837"/>
      <c r="V52" s="501"/>
      <c r="W52" s="837"/>
    </row>
    <row r="53" spans="1:23" ht="17.5">
      <c r="A53" s="638"/>
      <c r="E53" s="837"/>
      <c r="G53" s="639"/>
      <c r="H53" s="639"/>
    </row>
    <row r="58" spans="1:23" ht="14">
      <c r="A58" s="640"/>
      <c r="C58" s="641"/>
      <c r="D58" s="641"/>
      <c r="E58" s="642"/>
    </row>
    <row r="59" spans="1:23" ht="14">
      <c r="A59" s="643"/>
      <c r="C59" s="641"/>
      <c r="D59" s="644"/>
      <c r="E59" s="642"/>
    </row>
    <row r="60" spans="1:23" ht="14">
      <c r="A60" s="643"/>
      <c r="B60" s="645"/>
      <c r="C60" s="641"/>
      <c r="D60" s="641"/>
      <c r="E60" s="642"/>
    </row>
    <row r="61" spans="1:23" ht="14">
      <c r="A61" s="643"/>
      <c r="B61" s="646" t="s">
        <v>354</v>
      </c>
      <c r="C61" s="641"/>
      <c r="D61" s="641"/>
      <c r="E61" s="642"/>
    </row>
    <row r="62" spans="1:23" ht="15.5">
      <c r="A62" s="643"/>
      <c r="B62" s="647" t="s">
        <v>249</v>
      </c>
      <c r="C62" s="641"/>
      <c r="D62" s="641"/>
      <c r="E62" s="642"/>
    </row>
    <row r="63" spans="1:23" ht="14">
      <c r="A63" s="643"/>
      <c r="B63" s="648" t="s">
        <v>250</v>
      </c>
      <c r="C63" s="641"/>
      <c r="D63" s="641"/>
      <c r="E63" s="642"/>
    </row>
    <row r="64" spans="1:23" ht="15.5">
      <c r="A64" s="649"/>
      <c r="B64" s="647" t="s">
        <v>251</v>
      </c>
      <c r="C64" s="641"/>
      <c r="D64" s="641"/>
      <c r="E64" s="642"/>
    </row>
    <row r="65" spans="1:5" ht="15.5">
      <c r="A65" s="643"/>
      <c r="B65" s="647" t="s">
        <v>252</v>
      </c>
      <c r="C65" s="641"/>
      <c r="D65" s="641"/>
      <c r="E65" s="642"/>
    </row>
    <row r="66" spans="1:5" ht="14">
      <c r="A66" s="649"/>
      <c r="B66" s="646" t="s">
        <v>253</v>
      </c>
      <c r="C66" s="641"/>
      <c r="D66" s="641"/>
      <c r="E66" s="642"/>
    </row>
    <row r="67" spans="1:5" ht="14">
      <c r="A67" s="649"/>
      <c r="B67" s="646" t="s">
        <v>357</v>
      </c>
      <c r="C67" s="641"/>
      <c r="D67" s="641"/>
      <c r="E67" s="642"/>
    </row>
    <row r="68" spans="1:5" ht="14">
      <c r="A68" s="643"/>
      <c r="B68" s="646" t="s">
        <v>358</v>
      </c>
      <c r="C68" s="641"/>
      <c r="D68" s="641"/>
      <c r="E68" s="642"/>
    </row>
    <row r="69" spans="1:5" ht="14">
      <c r="A69" s="643"/>
      <c r="B69" s="646" t="s">
        <v>288</v>
      </c>
      <c r="C69" s="641"/>
      <c r="D69" s="641"/>
      <c r="E69" s="642"/>
    </row>
    <row r="70" spans="1:5" ht="14">
      <c r="A70" s="643"/>
      <c r="B70" s="646" t="s">
        <v>292</v>
      </c>
      <c r="C70" s="641"/>
      <c r="D70" s="641"/>
      <c r="E70" s="642"/>
    </row>
    <row r="71" spans="1:5" ht="15.5">
      <c r="A71" s="643"/>
      <c r="B71" s="647" t="s">
        <v>423</v>
      </c>
      <c r="C71" s="641"/>
      <c r="D71" s="641"/>
      <c r="E71" s="642"/>
    </row>
    <row r="72" spans="1:5" ht="14">
      <c r="A72" s="643"/>
      <c r="B72" s="646" t="s">
        <v>424</v>
      </c>
      <c r="C72" s="641"/>
      <c r="D72" s="641"/>
      <c r="E72" s="642"/>
    </row>
    <row r="73" spans="1:5" ht="14">
      <c r="A73" s="643"/>
      <c r="B73" s="646" t="s">
        <v>279</v>
      </c>
      <c r="C73" s="641"/>
      <c r="D73" s="644"/>
      <c r="E73" s="642"/>
    </row>
    <row r="74" spans="1:5" ht="14">
      <c r="A74" s="643"/>
      <c r="B74" s="646" t="s">
        <v>281</v>
      </c>
      <c r="C74" s="641"/>
      <c r="D74" s="641"/>
      <c r="E74" s="642"/>
    </row>
    <row r="75" spans="1:5" ht="14">
      <c r="A75" s="643"/>
      <c r="B75" s="646" t="s">
        <v>287</v>
      </c>
      <c r="C75" s="641"/>
      <c r="D75" s="644"/>
      <c r="E75" s="642"/>
    </row>
    <row r="76" spans="1:5" ht="15.5">
      <c r="A76" s="643"/>
      <c r="B76" s="647" t="s">
        <v>420</v>
      </c>
      <c r="C76" s="641"/>
      <c r="D76" s="644"/>
      <c r="E76" s="642"/>
    </row>
    <row r="77" spans="1:5" ht="14">
      <c r="A77" s="650"/>
      <c r="B77" s="646" t="s">
        <v>421</v>
      </c>
      <c r="C77" s="579"/>
      <c r="D77" s="578"/>
      <c r="E77" s="575"/>
    </row>
    <row r="78" spans="1:5" ht="14">
      <c r="A78" s="572"/>
      <c r="B78" s="646" t="s">
        <v>422</v>
      </c>
      <c r="C78" s="579"/>
      <c r="D78" s="578"/>
      <c r="E78" s="651">
        <f>SUM(E57:E76)</f>
        <v>0</v>
      </c>
    </row>
    <row r="79" spans="1:5" ht="14">
      <c r="B79" s="646" t="s">
        <v>417</v>
      </c>
    </row>
    <row r="80" spans="1:5" ht="14">
      <c r="B80" s="646" t="s">
        <v>397</v>
      </c>
    </row>
  </sheetData>
  <mergeCells count="10">
    <mergeCell ref="M40:W40"/>
    <mergeCell ref="G41:H41"/>
    <mergeCell ref="I41:J41"/>
    <mergeCell ref="M41:W41"/>
    <mergeCell ref="O1:S1"/>
    <mergeCell ref="P2:W2"/>
    <mergeCell ref="M35:W35"/>
    <mergeCell ref="G36:H36"/>
    <mergeCell ref="G37:H37"/>
    <mergeCell ref="G38:H38"/>
  </mergeCells>
  <printOptions horizontalCentered="1"/>
  <pageMargins left="0.19685039370078741" right="0.19685039370078741" top="0" bottom="0.15748031496062992" header="0.31496062992125984" footer="0.15748031496062992"/>
  <pageSetup paperSize="9" scale="75" firstPageNumber="4294963191" fitToHeight="2" orientation="landscape"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sheetPr>
  <dimension ref="A1:W77"/>
  <sheetViews>
    <sheetView topLeftCell="A10" zoomScale="85" zoomScaleNormal="85" zoomScaleSheetLayoutView="85" workbookViewId="0">
      <selection activeCell="E27" sqref="E27"/>
    </sheetView>
  </sheetViews>
  <sheetFormatPr defaultColWidth="9.1796875" defaultRowHeight="12.5"/>
  <cols>
    <col min="1" max="1" width="4.08984375" style="839" customWidth="1"/>
    <col min="2" max="2" width="30.1796875" style="839" customWidth="1"/>
    <col min="3" max="3" width="6.453125" style="839" customWidth="1"/>
    <col min="4" max="4" width="13.453125" style="839" customWidth="1"/>
    <col min="5" max="5" width="10.453125" style="499" customWidth="1"/>
    <col min="6" max="6" width="13.08984375" style="839" customWidth="1"/>
    <col min="7" max="7" width="14.81640625" style="500" customWidth="1"/>
    <col min="8" max="8" width="17" style="500" customWidth="1"/>
    <col min="9" max="9" width="6.1796875" style="839" customWidth="1"/>
    <col min="10" max="10" width="14.1796875" style="839" customWidth="1"/>
    <col min="11" max="11" width="11.1796875" style="839" customWidth="1"/>
    <col min="12" max="13" width="15.1796875" style="500" customWidth="1"/>
    <col min="14" max="14" width="0.453125" style="839" hidden="1" customWidth="1"/>
    <col min="15" max="15" width="3.1796875" style="839" customWidth="1"/>
    <col min="16" max="16" width="2.54296875" style="839" customWidth="1"/>
    <col min="17" max="17" width="4.81640625" style="839" hidden="1" customWidth="1"/>
    <col min="18" max="18" width="2" style="839" customWidth="1"/>
    <col min="19" max="19" width="2.54296875" style="839" customWidth="1"/>
    <col min="20" max="20" width="5.81640625" style="839" hidden="1" customWidth="1"/>
    <col min="21" max="21" width="1" style="839" customWidth="1"/>
    <col min="22" max="22" width="9.1796875" style="839" hidden="1" customWidth="1"/>
    <col min="23" max="23" width="13.1796875" style="501" customWidth="1"/>
    <col min="24" max="24" width="1.81640625" style="839" customWidth="1"/>
    <col min="25" max="25" width="9.1796875" style="839" customWidth="1"/>
    <col min="26" max="16384" width="9.1796875" style="839"/>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39"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38"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38" t="s">
        <v>557</v>
      </c>
      <c r="D8" s="523"/>
      <c r="E8" s="531"/>
      <c r="G8" s="532"/>
      <c r="H8" s="533"/>
      <c r="I8" s="838"/>
      <c r="K8" s="514"/>
      <c r="L8" s="532"/>
      <c r="M8" s="534"/>
      <c r="O8" s="514"/>
      <c r="U8" s="535"/>
      <c r="V8" s="535"/>
      <c r="W8" s="536"/>
    </row>
    <row r="9" spans="1:23">
      <c r="A9" s="838" t="s">
        <v>558</v>
      </c>
      <c r="D9" s="523"/>
      <c r="E9" s="531" t="s">
        <v>54</v>
      </c>
      <c r="G9" s="532" t="s">
        <v>55</v>
      </c>
      <c r="H9" s="533"/>
      <c r="I9" s="838" t="s">
        <v>56</v>
      </c>
      <c r="K9" s="523"/>
      <c r="L9" s="532" t="s">
        <v>57</v>
      </c>
      <c r="M9" s="537"/>
      <c r="O9" s="523"/>
      <c r="P9" s="839" t="s">
        <v>58</v>
      </c>
      <c r="W9" s="538"/>
    </row>
    <row r="10" spans="1:23" ht="13">
      <c r="A10" s="838" t="s">
        <v>559</v>
      </c>
      <c r="D10" s="539" t="s">
        <v>560</v>
      </c>
      <c r="E10" s="531" t="s">
        <v>59</v>
      </c>
      <c r="G10" s="532"/>
      <c r="H10" s="533"/>
      <c r="I10" s="540"/>
      <c r="J10" s="541"/>
      <c r="K10" s="542"/>
      <c r="L10" s="532"/>
      <c r="M10" s="537"/>
      <c r="O10" s="523"/>
      <c r="W10" s="538"/>
    </row>
    <row r="11" spans="1:23" ht="13">
      <c r="A11" s="838" t="s">
        <v>551</v>
      </c>
      <c r="D11" s="523"/>
      <c r="E11" s="515"/>
      <c r="F11" s="543"/>
      <c r="G11" s="532" t="s">
        <v>60</v>
      </c>
      <c r="H11" s="533"/>
      <c r="I11" s="838" t="s">
        <v>61</v>
      </c>
      <c r="K11" s="523"/>
      <c r="L11" s="532" t="s">
        <v>523</v>
      </c>
      <c r="M11" s="537"/>
      <c r="O11" s="523"/>
      <c r="P11" s="839" t="s">
        <v>63</v>
      </c>
      <c r="W11" s="538"/>
    </row>
    <row r="12" spans="1:23">
      <c r="A12" s="544" t="s">
        <v>64</v>
      </c>
      <c r="D12" s="523"/>
      <c r="E12" s="531" t="s">
        <v>65</v>
      </c>
      <c r="G12" s="532"/>
      <c r="H12" s="533"/>
      <c r="I12" s="838"/>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980</v>
      </c>
      <c r="C17" s="583" t="str">
        <f>IF(E17="","",VLOOKUP(B17,Data!$B$5:$N$503,13,FALSE))</f>
        <v/>
      </c>
      <c r="D17" s="584" t="str">
        <f>IF(E17="","",VLOOKUP(B17,Data!$B$5:$L$503,2,FALSE))</f>
        <v/>
      </c>
      <c r="E17" s="823"/>
      <c r="F17" s="601"/>
      <c r="G17" s="587" t="str">
        <f>IF(E17="","",VLOOKUP(B17,Data!$B$5:$L$503,11,FALSE))</f>
        <v/>
      </c>
      <c r="H17" s="588" t="str">
        <f t="shared" ref="H17:H29"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264,Data!G264,(IF(B17=Data!B266,Data!G266,(IF(B17=Data!B268,Data!G268,(IF(B17=Data!#REF!,Data!#REF!,(IF(B17=Data!B273,Data!G273,(IF(B17=Data!#REF!,Data!#REF!,(IF(B17=Data!#REF!,Data!#REF!,(IF(B17=Data!#REF!,Data!#REF!,Data!#REF!)))))))))))))))&amp;IF(B17=Data!B340,Data!G340,(IF(B17=Data!#REF!,Data!#REF!,(IF(B17=Data!#REF!,Data!#REF!,(IF(B17=Data!#REF!,Data!#REF!,(IF(B17=Data!#REF!,Data!#REF!,(IF(B17=Data!#REF!,Data!G1080,(IF(B17=Data!#REF!,Data!#REF!,(IF(B17=Data!#REF!,Data!#REF!,Data!#REF!)))))))))))))))&amp;IF(B17=Data!#REF!,Data!#REF!,(IF(B17=Data!#REF!,Data!#REF!,(IF(B17=Data!#REF!,Data!#REF!,(IF(B17=Data!#REF!,Data!#REF!,(IF(B17=Data!#REF!,Data!#REF!,Data!#REF!)))))))))</f>
        <v>#REF!</v>
      </c>
      <c r="O17" s="592"/>
      <c r="P17" s="593"/>
      <c r="Q17" s="594" t="e">
        <f>IF(B17=Data!B264,Data!H264,(IF(B17=Data!B266,Data!H266,(IF(B17=Data!B268,Data!H268,(IF(B17=Data!#REF!,Data!#REF!,(IF(B17=Data!B273,Data!H273,(IF(B17=Data!#REF!,Data!#REF!,(IF(B17=Data!#REF!,Data!#REF!,(IF(B17=Data!#REF!,Data!#REF!,Data!#REF!)))))))))))))))&amp;IF(B17=Data!B340,Data!H340,(IF(B17=Data!#REF!,Data!#REF!,(IF(B17=Data!#REF!,Data!#REF!,(IF(B17=Data!#REF!,Data!#REF!,(IF(B17=Data!#REF!,Data!#REF!,(IF(B17=Data!#REF!,Data!H1080,(IF(B17=Data!#REF!,Data!#REF!,(IF(B17=Data!#REF!,Data!#REF!,Data!#REF!)))))))))))))))&amp;IF(B17=Data!#REF!,Data!#REF!,(IF(B17=Data!#REF!,Data!#REF!,(IF(B17=Data!#REF!,Data!#REF!,(IF(B17=Data!#REF!,Data!#REF!,(IF(B17=Data!#REF!,Data!#REF!,Data!#REF!)))))))))</f>
        <v>#REF!</v>
      </c>
      <c r="R17" s="593"/>
      <c r="S17" s="593"/>
      <c r="T17" s="594" t="e">
        <f>IF(B17=Data!B264,Data!I264,(IF(B17=Data!B266,Data!I266,(IF(B17=Data!B268,Data!I268,(IF(B17=Data!#REF!,Data!#REF!,(IF(B17=Data!B273,Data!I273,(IF(B17=Data!#REF!,Data!#REF!,(IF(B17=Data!#REF!,Data!#REF!,(IF(B17=Data!#REF!,Data!#REF!,Data!#REF!)))))))))))))))&amp;IF(B17=Data!B340,Data!I340,(IF(B17=Data!#REF!,Data!#REF!,(IF(B17=Data!#REF!,Data!#REF!,(IF(B17=Data!#REF!,Data!#REF!,(IF(B17=Data!#REF!,Data!#REF!,(IF(B17=Data!#REF!,Data!I1080,(IF(B17=Data!#REF!,Data!#REF!,(IF(B17=Data!#REF!,Data!#REF!,Data!#REF!)))))))))))))))&amp;IF(B17=Data!#REF!,Data!#REF!,(IF(B17=Data!#REF!,Data!#REF!,(IF(B17=Data!#REF!,Data!#REF!,(IF(B17=Data!#REF!,Data!#REF!,(IF(B17=Data!#REF!,Data!#REF!,Data!#REF!)))))))))</f>
        <v>#REF!</v>
      </c>
      <c r="U17" s="595"/>
      <c r="V17" s="594" t="e">
        <f>IF(B17=Data!B264,Data!J264,(IF(B17=Data!B266,Data!J266,(IF(B17=Data!B268,Data!J268,(IF(B17=Data!#REF!,Data!#REF!,(IF(B17=Data!B273,Data!J273,(IF(B17=Data!#REF!,Data!#REF!,(IF(B17=Data!#REF!,Data!#REF!,(IF(B17=Data!#REF!,Data!#REF!,Data!#REF!)))))))))))))))&amp;IF(B17=Data!B340,Data!J340,(IF(B17=Data!#REF!,Data!#REF!,(IF(B17=Data!#REF!,Data!#REF!,(IF(B17=Data!#REF!,Data!#REF!,(IF(B17=Data!#REF!,Data!#REF!,(IF(B17=Data!#REF!,Data!J1080,(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321</v>
      </c>
      <c r="C18" s="583" t="str">
        <f>IF(E18="","",VLOOKUP(B18,Data!$B$5:$N$503,13,FALSE))</f>
        <v>Ymh</v>
      </c>
      <c r="D18" s="584" t="str">
        <f>IF(E18="","",VLOOKUP(B18,Data!$B$5:$L$503,2,FALSE))</f>
        <v>ZV78250</v>
      </c>
      <c r="E18" s="823">
        <v>2</v>
      </c>
      <c r="F18" s="600" t="s">
        <v>544</v>
      </c>
      <c r="G18" s="587">
        <f>IF(E18="","",VLOOKUP(B18,Data!$B$5:$L$503,11,FALSE))</f>
        <v>7332.41</v>
      </c>
      <c r="H18" s="588">
        <f t="shared" si="0"/>
        <v>14664.82</v>
      </c>
      <c r="I18" s="589" t="str">
        <f>IF(E18="","",VLOOKUP(B18,Data!$B$5:$D$503,3,FALSE))</f>
        <v>C/T</v>
      </c>
      <c r="J18" s="589" t="str">
        <f>IF(E18="","",VLOOKUP(B18,Data!$B$5:$M$503,12,FALSE))</f>
        <v>Indonesia</v>
      </c>
      <c r="K18" s="590">
        <v>5117382</v>
      </c>
      <c r="L18" s="587">
        <f>IF(E18="","",VLOOKUP(B18,Data!$B$5:$E$503,4,FALSE)*E18)</f>
        <v>676</v>
      </c>
      <c r="M18" s="587">
        <f>IF(E18="","",VLOOKUP(B18,Data!$B$5:$F$503,5,FALSE)*E18)</f>
        <v>594</v>
      </c>
      <c r="N18" s="591" t="e">
        <f>IF(B18=Data!B101,Data!G101,(IF(B18=Data!B103,Data!G103,(IF(B18=Data!B105,Data!G105,(IF(B18=Data!#REF!,Data!#REF!,(IF(B18=Data!B110,Data!G110,(IF(B18=Data!#REF!,Data!#REF!,(IF(B18=Data!#REF!,Data!#REF!,(IF(B18=Data!#REF!,Data!#REF!,Data!#REF!)))))))))))))))&amp;IF(B18=Data!B177,Data!G177,(IF(B18=Data!#REF!,Data!#REF!,(IF(B18=Data!#REF!,Data!#REF!,(IF(B18=Data!#REF!,Data!#REF!,(IF(B18=Data!#REF!,Data!#REF!,(IF(B18=Data!#REF!,Data!G917,(IF(B18=Data!#REF!,Data!#REF!,(IF(B18=Data!#REF!,Data!#REF!,Data!#REF!)))))))))))))))&amp;IF(B18=Data!#REF!,Data!#REF!,(IF(B18=Data!#REF!,Data!#REF!,(IF(B18=Data!#REF!,Data!#REF!,(IF(B18=Data!#REF!,Data!#REF!,(IF(B18=Data!#REF!,Data!#REF!,Data!#REF!)))))))))</f>
        <v>#REF!</v>
      </c>
      <c r="O18" s="592"/>
      <c r="P18" s="593"/>
      <c r="Q18" s="594" t="e">
        <f>IF(B18=Data!B101,Data!H101,(IF(B18=Data!B103,Data!H103,(IF(B18=Data!B105,Data!H105,(IF(B18=Data!#REF!,Data!#REF!,(IF(B18=Data!B110,Data!H110,(IF(B18=Data!#REF!,Data!#REF!,(IF(B18=Data!#REF!,Data!#REF!,(IF(B18=Data!#REF!,Data!#REF!,Data!#REF!)))))))))))))))&amp;IF(B18=Data!B177,Data!H177,(IF(B18=Data!#REF!,Data!#REF!,(IF(B18=Data!#REF!,Data!#REF!,(IF(B18=Data!#REF!,Data!#REF!,(IF(B18=Data!#REF!,Data!#REF!,(IF(B18=Data!#REF!,Data!H917,(IF(B18=Data!#REF!,Data!#REF!,(IF(B18=Data!#REF!,Data!#REF!,Data!#REF!)))))))))))))))&amp;IF(B18=Data!#REF!,Data!#REF!,(IF(B18=Data!#REF!,Data!#REF!,(IF(B18=Data!#REF!,Data!#REF!,(IF(B18=Data!#REF!,Data!#REF!,(IF(B18=Data!#REF!,Data!#REF!,Data!#REF!)))))))))</f>
        <v>#REF!</v>
      </c>
      <c r="R18" s="593"/>
      <c r="S18" s="593"/>
      <c r="T18" s="594" t="e">
        <f>IF(B18=Data!B101,Data!I101,(IF(B18=Data!B103,Data!I103,(IF(B18=Data!B105,Data!I105,(IF(B18=Data!#REF!,Data!#REF!,(IF(B18=Data!B110,Data!I110,(IF(B18=Data!#REF!,Data!#REF!,(IF(B18=Data!#REF!,Data!#REF!,(IF(B18=Data!#REF!,Data!#REF!,Data!#REF!)))))))))))))))&amp;IF(B18=Data!B177,Data!I177,(IF(B18=Data!#REF!,Data!#REF!,(IF(B18=Data!#REF!,Data!#REF!,(IF(B18=Data!#REF!,Data!#REF!,(IF(B18=Data!#REF!,Data!#REF!,(IF(B18=Data!#REF!,Data!I917,(IF(B18=Data!#REF!,Data!#REF!,(IF(B18=Data!#REF!,Data!#REF!,Data!#REF!)))))))))))))))&amp;IF(B18=Data!#REF!,Data!#REF!,(IF(B18=Data!#REF!,Data!#REF!,(IF(B18=Data!#REF!,Data!#REF!,(IF(B18=Data!#REF!,Data!#REF!,(IF(B18=Data!#REF!,Data!#REF!,Data!#REF!)))))))))</f>
        <v>#REF!</v>
      </c>
      <c r="U18" s="595"/>
      <c r="V18" s="594" t="e">
        <f>IF(B18=Data!B101,Data!J101,(IF(B18=Data!B103,Data!J103,(IF(B18=Data!B105,Data!J105,(IF(B18=Data!#REF!,Data!#REF!,(IF(B18=Data!B110,Data!J110,(IF(B18=Data!#REF!,Data!#REF!,(IF(B18=Data!#REF!,Data!#REF!,(IF(B18=Data!#REF!,Data!#REF!,Data!#REF!)))))))))))))))&amp;IF(B18=Data!B177,Data!J177,(IF(B18=Data!#REF!,Data!#REF!,(IF(B18=Data!#REF!,Data!#REF!,(IF(B18=Data!#REF!,Data!#REF!,(IF(B18=Data!#REF!,Data!#REF!,(IF(B18=Data!#REF!,Data!J917,(IF(B18=Data!#REF!,Data!#REF!,(IF(B18=Data!#REF!,Data!#REF!,Data!#REF!)))))))))))))))&amp;IF(B18=Data!#REF!,Data!#REF!,(IF(B18=Data!#REF!,Data!#REF!,(IF(B18=Data!#REF!,Data!#REF!,(IF(B18=Data!#REF!,Data!#REF!,(IF(B18=Data!#REF!,Data!#REF!,Data!#REF!)))))))))</f>
        <v>#REF!</v>
      </c>
      <c r="W18" s="596">
        <f>IF(E18="","",VLOOKUP(B18,Data!$B$5:$J$503,9,FALSE)*E18)</f>
        <v>3.6120000000000001</v>
      </c>
    </row>
    <row r="19" spans="1:23" s="597" customFormat="1" ht="19" customHeight="1">
      <c r="A19" s="581"/>
      <c r="B19" s="582" t="s">
        <v>995</v>
      </c>
      <c r="C19" s="583" t="str">
        <f>IF(E19="","",VLOOKUP(B19,Data!$B$5:$N$503,13,FALSE))</f>
        <v/>
      </c>
      <c r="D19" s="584" t="str">
        <f>IF(E19="","",VLOOKUP(B19,Data!$B$5:$L$503,2,FALSE))</f>
        <v/>
      </c>
      <c r="E19" s="823"/>
      <c r="F19" s="601"/>
      <c r="G19" s="587" t="str">
        <f>IF(E19="","",VLOOKUP(B19,Data!$B$5:$L$503,11,FALSE))</f>
        <v/>
      </c>
      <c r="H19" s="588" t="str">
        <f t="shared" si="0"/>
        <v>-</v>
      </c>
      <c r="I19" s="589" t="str">
        <f>IF(E19="","",VLOOKUP(B19,Data!$B$5:$D$503,3,FALSE))</f>
        <v/>
      </c>
      <c r="J19" s="589" t="str">
        <f>IF(E19="","",VLOOKUP(B19,Data!$B$5:$M$503,12,FALSE))</f>
        <v/>
      </c>
      <c r="K19" s="590"/>
      <c r="L19" s="587" t="str">
        <f>IF(E19="","",VLOOKUP(B19,Data!$B$5:$E$503,4,FALSE)*E19)</f>
        <v/>
      </c>
      <c r="M19" s="587" t="str">
        <f>IF(E19="","",VLOOKUP(B19,Data!$B$5:$F$503,5,FALSE)*E19)</f>
        <v/>
      </c>
      <c r="N19" s="591" t="e">
        <f>IF(B19=Data!B272,Data!G272,(IF(B19=Data!B274,Data!G274,(IF(B19=Data!B276,Data!G276,(IF(B19=Data!#REF!,Data!#REF!,(IF(B19=Data!B281,Data!G281,(IF(B19=Data!#REF!,Data!#REF!,(IF(B19=Data!#REF!,Data!#REF!,(IF(B19=Data!#REF!,Data!#REF!,Data!#REF!)))))))))))))))&amp;IF(B19=Data!B348,Data!G348,(IF(B19=Data!#REF!,Data!#REF!,(IF(B19=Data!#REF!,Data!#REF!,(IF(B19=Data!#REF!,Data!#REF!,(IF(B19=Data!#REF!,Data!#REF!,(IF(B19=Data!#REF!,Data!G1088,(IF(B19=Data!#REF!,Data!#REF!,(IF(B19=Data!#REF!,Data!#REF!,Data!#REF!)))))))))))))))&amp;IF(B19=Data!#REF!,Data!#REF!,(IF(B19=Data!#REF!,Data!#REF!,(IF(B19=Data!#REF!,Data!#REF!,(IF(B19=Data!#REF!,Data!#REF!,(IF(B19=Data!#REF!,Data!#REF!,Data!#REF!)))))))))</f>
        <v>#REF!</v>
      </c>
      <c r="O19" s="592"/>
      <c r="P19" s="593"/>
      <c r="Q19" s="594" t="e">
        <f>IF(B19=Data!B272,Data!H272,(IF(B19=Data!B274,Data!H274,(IF(B19=Data!B276,Data!H276,(IF(B19=Data!#REF!,Data!#REF!,(IF(B19=Data!B281,Data!H281,(IF(B19=Data!#REF!,Data!#REF!,(IF(B19=Data!#REF!,Data!#REF!,(IF(B19=Data!#REF!,Data!#REF!,Data!#REF!)))))))))))))))&amp;IF(B19=Data!B348,Data!H348,(IF(B19=Data!#REF!,Data!#REF!,(IF(B19=Data!#REF!,Data!#REF!,(IF(B19=Data!#REF!,Data!#REF!,(IF(B19=Data!#REF!,Data!#REF!,(IF(B19=Data!#REF!,Data!H1088,(IF(B19=Data!#REF!,Data!#REF!,(IF(B19=Data!#REF!,Data!#REF!,Data!#REF!)))))))))))))))&amp;IF(B19=Data!#REF!,Data!#REF!,(IF(B19=Data!#REF!,Data!#REF!,(IF(B19=Data!#REF!,Data!#REF!,(IF(B19=Data!#REF!,Data!#REF!,(IF(B19=Data!#REF!,Data!#REF!,Data!#REF!)))))))))</f>
        <v>#REF!</v>
      </c>
      <c r="R19" s="593"/>
      <c r="S19" s="593"/>
      <c r="T19" s="594" t="e">
        <f>IF(B19=Data!B272,Data!I272,(IF(B19=Data!B274,Data!I274,(IF(B19=Data!B276,Data!I276,(IF(B19=Data!#REF!,Data!#REF!,(IF(B19=Data!B281,Data!I281,(IF(B19=Data!#REF!,Data!#REF!,(IF(B19=Data!#REF!,Data!#REF!,(IF(B19=Data!#REF!,Data!#REF!,Data!#REF!)))))))))))))))&amp;IF(B19=Data!B348,Data!I348,(IF(B19=Data!#REF!,Data!#REF!,(IF(B19=Data!#REF!,Data!#REF!,(IF(B19=Data!#REF!,Data!#REF!,(IF(B19=Data!#REF!,Data!#REF!,(IF(B19=Data!#REF!,Data!I1088,(IF(B19=Data!#REF!,Data!#REF!,(IF(B19=Data!#REF!,Data!#REF!,Data!#REF!)))))))))))))))&amp;IF(B19=Data!#REF!,Data!#REF!,(IF(B19=Data!#REF!,Data!#REF!,(IF(B19=Data!#REF!,Data!#REF!,(IF(B19=Data!#REF!,Data!#REF!,(IF(B19=Data!#REF!,Data!#REF!,Data!#REF!)))))))))</f>
        <v>#REF!</v>
      </c>
      <c r="U19" s="595"/>
      <c r="V19" s="594" t="e">
        <f>IF(B19=Data!B272,Data!J272,(IF(B19=Data!B274,Data!J274,(IF(B19=Data!B276,Data!J276,(IF(B19=Data!#REF!,Data!#REF!,(IF(B19=Data!B281,Data!J281,(IF(B19=Data!#REF!,Data!#REF!,(IF(B19=Data!#REF!,Data!#REF!,(IF(B19=Data!#REF!,Data!#REF!,Data!#REF!)))))))))))))))&amp;IF(B19=Data!B348,Data!J348,(IF(B19=Data!#REF!,Data!#REF!,(IF(B19=Data!#REF!,Data!#REF!,(IF(B19=Data!#REF!,Data!#REF!,(IF(B19=Data!#REF!,Data!#REF!,(IF(B19=Data!#REF!,Data!J1088,(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598">
        <v>2</v>
      </c>
      <c r="B20" s="599" t="s">
        <v>231</v>
      </c>
      <c r="C20" s="583" t="str">
        <f>IF(E20="","",VLOOKUP(B20,Data!$B$5:$N$503,13,FALSE))</f>
        <v>Ymh</v>
      </c>
      <c r="D20" s="584" t="str">
        <f>IF(E20="","",VLOOKUP(B20,Data!$B$5:$L$503,2,FALSE))</f>
        <v>WN49720</v>
      </c>
      <c r="E20" s="823">
        <v>2</v>
      </c>
      <c r="F20" s="600" t="s">
        <v>545</v>
      </c>
      <c r="G20" s="587">
        <f>IF(E20="","",VLOOKUP(B20,Data!$B$5:$L$503,11,FALSE))</f>
        <v>1776.21</v>
      </c>
      <c r="H20" s="588">
        <f t="shared" si="0"/>
        <v>3552.42</v>
      </c>
      <c r="I20" s="589" t="str">
        <f>IF(E20="","",VLOOKUP(B20,Data!$B$5:$D$503,3,FALSE))</f>
        <v>C/T</v>
      </c>
      <c r="J20" s="589" t="str">
        <f>IF(E20="","",VLOOKUP(B20,Data!$B$5:$M$503,12,FALSE))</f>
        <v>Indonesia</v>
      </c>
      <c r="K20" s="590">
        <v>5119633</v>
      </c>
      <c r="L20" s="587">
        <f>IF(E20="","",VLOOKUP(B20,Data!$B$5:$E$503,4,FALSE)*E20)</f>
        <v>388</v>
      </c>
      <c r="M20" s="587">
        <f>IF(E20="","",VLOOKUP(B20,Data!$B$5:$F$503,5,FALSE)*E20)</f>
        <v>348</v>
      </c>
      <c r="N20" s="591" t="e">
        <f>IF(B20=Data!B101,Data!G101,(IF(B20=Data!B103,Data!G103,(IF(B20=Data!B105,Data!G105,(IF(B20=Data!#REF!,Data!#REF!,(IF(B20=Data!B110,Data!G110,(IF(B20=Data!#REF!,Data!#REF!,(IF(B20=Data!#REF!,Data!#REF!,(IF(B20=Data!#REF!,Data!#REF!,Data!#REF!)))))))))))))))&amp;IF(B20=Data!B177,Data!G177,(IF(B20=Data!#REF!,Data!#REF!,(IF(B20=Data!#REF!,Data!#REF!,(IF(B20=Data!#REF!,Data!#REF!,(IF(B20=Data!#REF!,Data!#REF!,(IF(B20=Data!#REF!,Data!G917,(IF(B20=Data!#REF!,Data!#REF!,(IF(B20=Data!#REF!,Data!#REF!,Data!#REF!)))))))))))))))&amp;IF(B20=Data!#REF!,Data!#REF!,(IF(B20=Data!#REF!,Data!#REF!,(IF(B20=Data!#REF!,Data!#REF!,(IF(B20=Data!#REF!,Data!#REF!,(IF(B20=Data!#REF!,Data!#REF!,Data!#REF!)))))))))</f>
        <v>#REF!</v>
      </c>
      <c r="O20" s="592"/>
      <c r="P20" s="593"/>
      <c r="Q20" s="594" t="e">
        <f>IF(B20=Data!B101,Data!H101,(IF(B20=Data!B103,Data!H103,(IF(B20=Data!B105,Data!H105,(IF(B20=Data!#REF!,Data!#REF!,(IF(B20=Data!B110,Data!H110,(IF(B20=Data!#REF!,Data!#REF!,(IF(B20=Data!#REF!,Data!#REF!,(IF(B20=Data!#REF!,Data!#REF!,Data!#REF!)))))))))))))))&amp;IF(B20=Data!B177,Data!H177,(IF(B20=Data!#REF!,Data!#REF!,(IF(B20=Data!#REF!,Data!#REF!,(IF(B20=Data!#REF!,Data!#REF!,(IF(B20=Data!#REF!,Data!#REF!,(IF(B20=Data!#REF!,Data!H917,(IF(B20=Data!#REF!,Data!#REF!,(IF(B20=Data!#REF!,Data!#REF!,Data!#REF!)))))))))))))))&amp;IF(B20=Data!#REF!,Data!#REF!,(IF(B20=Data!#REF!,Data!#REF!,(IF(B20=Data!#REF!,Data!#REF!,(IF(B20=Data!#REF!,Data!#REF!,(IF(B20=Data!#REF!,Data!#REF!,Data!#REF!)))))))))</f>
        <v>#REF!</v>
      </c>
      <c r="R20" s="593"/>
      <c r="S20" s="593"/>
      <c r="T20" s="594" t="e">
        <f>IF(B20=Data!B101,Data!I101,(IF(B20=Data!B103,Data!I103,(IF(B20=Data!B105,Data!I105,(IF(B20=Data!#REF!,Data!#REF!,(IF(B20=Data!B110,Data!I110,(IF(B20=Data!#REF!,Data!#REF!,(IF(B20=Data!#REF!,Data!#REF!,(IF(B20=Data!#REF!,Data!#REF!,Data!#REF!)))))))))))))))&amp;IF(B20=Data!B177,Data!I177,(IF(B20=Data!#REF!,Data!#REF!,(IF(B20=Data!#REF!,Data!#REF!,(IF(B20=Data!#REF!,Data!#REF!,(IF(B20=Data!#REF!,Data!#REF!,(IF(B20=Data!#REF!,Data!I917,(IF(B20=Data!#REF!,Data!#REF!,(IF(B20=Data!#REF!,Data!#REF!,Data!#REF!)))))))))))))))&amp;IF(B20=Data!#REF!,Data!#REF!,(IF(B20=Data!#REF!,Data!#REF!,(IF(B20=Data!#REF!,Data!#REF!,(IF(B20=Data!#REF!,Data!#REF!,(IF(B20=Data!#REF!,Data!#REF!,Data!#REF!)))))))))</f>
        <v>#REF!</v>
      </c>
      <c r="U20" s="595"/>
      <c r="V20" s="594" t="e">
        <f>IF(B20=Data!B101,Data!J101,(IF(B20=Data!B103,Data!J103,(IF(B20=Data!B105,Data!J105,(IF(B20=Data!#REF!,Data!#REF!,(IF(B20=Data!B110,Data!J110,(IF(B20=Data!#REF!,Data!#REF!,(IF(B20=Data!#REF!,Data!#REF!,(IF(B20=Data!#REF!,Data!#REF!,Data!#REF!)))))))))))))))&amp;IF(B20=Data!B177,Data!J177,(IF(B20=Data!#REF!,Data!#REF!,(IF(B20=Data!#REF!,Data!#REF!,(IF(B20=Data!#REF!,Data!#REF!,(IF(B20=Data!#REF!,Data!#REF!,(IF(B20=Data!#REF!,Data!J917,(IF(B20=Data!#REF!,Data!#REF!,(IF(B20=Data!#REF!,Data!#REF!,Data!#REF!)))))))))))))))&amp;IF(B20=Data!#REF!,Data!#REF!,(IF(B20=Data!#REF!,Data!#REF!,(IF(B20=Data!#REF!,Data!#REF!,(IF(B20=Data!#REF!,Data!#REF!,(IF(B20=Data!#REF!,Data!#REF!,Data!#REF!)))))))))</f>
        <v>#REF!</v>
      </c>
      <c r="W20" s="596">
        <f>IF(E20="","",VLOOKUP(B20,Data!$B$5:$J$503,9,FALSE)*E20)</f>
        <v>2.258</v>
      </c>
    </row>
    <row r="21" spans="1:23" s="597" customFormat="1" ht="19.25" customHeight="1">
      <c r="A21" s="598">
        <v>3</v>
      </c>
      <c r="B21" s="599" t="s">
        <v>715</v>
      </c>
      <c r="C21" s="583" t="str">
        <f>IF(E21="","",VLOOKUP(B21,Data!$B$5:$N$503,13,FALSE))</f>
        <v>Ymh</v>
      </c>
      <c r="D21" s="584" t="str">
        <f>IF(E21="","",VLOOKUP(B21,Data!$B$5:$L$503,2,FALSE))</f>
        <v>VAC9480</v>
      </c>
      <c r="E21" s="823">
        <v>15</v>
      </c>
      <c r="F21" s="601"/>
      <c r="G21" s="587">
        <f>IF(E21="","",VLOOKUP(B21,Data!$B$5:$L$503,11,FALSE))</f>
        <v>2008.01</v>
      </c>
      <c r="H21" s="588">
        <f t="shared" ref="H21" si="1">IF(E21&gt;0,E21*G21,"-")</f>
        <v>30120.15</v>
      </c>
      <c r="I21" s="589" t="str">
        <f>IF(E21="","",VLOOKUP(B21,Data!$B$5:$D$503,3,FALSE))</f>
        <v>C/T</v>
      </c>
      <c r="J21" s="589" t="str">
        <f>IF(E21="","",VLOOKUP(B21,Data!$B$5:$M$503,12,FALSE))</f>
        <v>Indonesia</v>
      </c>
      <c r="K21" s="590">
        <v>5119633</v>
      </c>
      <c r="L21" s="587">
        <f>IF(E21="","",VLOOKUP(B21,Data!$B$5:$E$503,4,FALSE)*E21)</f>
        <v>2985</v>
      </c>
      <c r="M21" s="587">
        <f>IF(E21="","",VLOOKUP(B21,Data!$B$5:$F$503,5,FALSE)*E21)</f>
        <v>2685</v>
      </c>
      <c r="N21" s="591" t="e">
        <f>IF(B21=Data!B102,Data!G102,(IF(B21=Data!B104,Data!G104,(IF(B21=Data!B106,Data!G106,(IF(B21=Data!#REF!,Data!#REF!,(IF(B21=Data!B111,Data!G111,(IF(B21=Data!#REF!,Data!#REF!,(IF(B21=Data!#REF!,Data!#REF!,(IF(B21=Data!#REF!,Data!#REF!,Data!#REF!)))))))))))))))&amp;IF(B21=Data!B178,Data!G178,(IF(B21=Data!#REF!,Data!#REF!,(IF(B21=Data!#REF!,Data!#REF!,(IF(B21=Data!#REF!,Data!#REF!,(IF(B21=Data!#REF!,Data!#REF!,(IF(B21=Data!#REF!,Data!G918,(IF(B21=Data!#REF!,Data!#REF!,(IF(B21=Data!#REF!,Data!#REF!,Data!#REF!)))))))))))))))&amp;IF(B21=Data!#REF!,Data!#REF!,(IF(B21=Data!#REF!,Data!#REF!,(IF(B21=Data!#REF!,Data!#REF!,(IF(B21=Data!#REF!,Data!#REF!,(IF(B21=Data!#REF!,Data!#REF!,Data!#REF!)))))))))</f>
        <v>#REF!</v>
      </c>
      <c r="O21" s="592"/>
      <c r="P21" s="593"/>
      <c r="Q21" s="594" t="e">
        <f>IF(B21=Data!B102,Data!H102,(IF(B21=Data!B104,Data!H104,(IF(B21=Data!B106,Data!H106,(IF(B21=Data!#REF!,Data!#REF!,(IF(B21=Data!B111,Data!H111,(IF(B21=Data!#REF!,Data!#REF!,(IF(B21=Data!#REF!,Data!#REF!,(IF(B21=Data!#REF!,Data!#REF!,Data!#REF!)))))))))))))))&amp;IF(B21=Data!B178,Data!H178,(IF(B21=Data!#REF!,Data!#REF!,(IF(B21=Data!#REF!,Data!#REF!,(IF(B21=Data!#REF!,Data!#REF!,(IF(B21=Data!#REF!,Data!#REF!,(IF(B21=Data!#REF!,Data!H918,(IF(B21=Data!#REF!,Data!#REF!,(IF(B21=Data!#REF!,Data!#REF!,Data!#REF!)))))))))))))))&amp;IF(B21=Data!#REF!,Data!#REF!,(IF(B21=Data!#REF!,Data!#REF!,(IF(B21=Data!#REF!,Data!#REF!,(IF(B21=Data!#REF!,Data!#REF!,(IF(B21=Data!#REF!,Data!#REF!,Data!#REF!)))))))))</f>
        <v>#REF!</v>
      </c>
      <c r="R21" s="593"/>
      <c r="S21" s="593"/>
      <c r="T21" s="594" t="e">
        <f>IF(B21=Data!B102,Data!I102,(IF(B21=Data!B104,Data!I104,(IF(B21=Data!B106,Data!I106,(IF(B21=Data!#REF!,Data!#REF!,(IF(B21=Data!B111,Data!I111,(IF(B21=Data!#REF!,Data!#REF!,(IF(B21=Data!#REF!,Data!#REF!,(IF(B21=Data!#REF!,Data!#REF!,Data!#REF!)))))))))))))))&amp;IF(B21=Data!B178,Data!I178,(IF(B21=Data!#REF!,Data!#REF!,(IF(B21=Data!#REF!,Data!#REF!,(IF(B21=Data!#REF!,Data!#REF!,(IF(B21=Data!#REF!,Data!#REF!,(IF(B21=Data!#REF!,Data!I918,(IF(B21=Data!#REF!,Data!#REF!,(IF(B21=Data!#REF!,Data!#REF!,Data!#REF!)))))))))))))))&amp;IF(B21=Data!#REF!,Data!#REF!,(IF(B21=Data!#REF!,Data!#REF!,(IF(B21=Data!#REF!,Data!#REF!,(IF(B21=Data!#REF!,Data!#REF!,(IF(B21=Data!#REF!,Data!#REF!,Data!#REF!)))))))))</f>
        <v>#REF!</v>
      </c>
      <c r="U21" s="595"/>
      <c r="V21" s="594" t="e">
        <f>IF(B21=Data!B102,Data!J102,(IF(B21=Data!B104,Data!J104,(IF(B21=Data!B106,Data!J106,(IF(B21=Data!#REF!,Data!#REF!,(IF(B21=Data!B111,Data!J111,(IF(B21=Data!#REF!,Data!#REF!,(IF(B21=Data!#REF!,Data!#REF!,(IF(B21=Data!#REF!,Data!#REF!,Data!#REF!)))))))))))))))&amp;IF(B21=Data!B178,Data!J178,(IF(B21=Data!#REF!,Data!#REF!,(IF(B21=Data!#REF!,Data!#REF!,(IF(B21=Data!#REF!,Data!#REF!,(IF(B21=Data!#REF!,Data!#REF!,(IF(B21=Data!#REF!,Data!J918,(IF(B21=Data!#REF!,Data!#REF!,(IF(B21=Data!#REF!,Data!#REF!,Data!#REF!)))))))))))))))&amp;IF(B21=Data!#REF!,Data!#REF!,(IF(B21=Data!#REF!,Data!#REF!,(IF(B21=Data!#REF!,Data!#REF!,(IF(B21=Data!#REF!,Data!#REF!,(IF(B21=Data!#REF!,Data!#REF!,Data!#REF!)))))))))</f>
        <v>#REF!</v>
      </c>
      <c r="W21" s="596">
        <f>IF(E21="","",VLOOKUP(B21,Data!$B$5:$J$503,9,FALSE)*E21)</f>
        <v>16.934999999999999</v>
      </c>
    </row>
    <row r="22" spans="1:23" s="597" customFormat="1" ht="19.25" customHeight="1">
      <c r="A22" s="598">
        <v>4</v>
      </c>
      <c r="B22" s="599" t="s">
        <v>721</v>
      </c>
      <c r="C22" s="583" t="str">
        <f>IF(E22="","",VLOOKUP(B22,Data!$B$5:$N$503,13,FALSE))</f>
        <v>Ymh</v>
      </c>
      <c r="D22" s="584" t="str">
        <f>IF(E22="","",VLOOKUP(B22,Data!$B$5:$L$503,2,FALSE))</f>
        <v>VAD6640</v>
      </c>
      <c r="E22" s="841">
        <v>1</v>
      </c>
      <c r="F22" s="601" t="s">
        <v>553</v>
      </c>
      <c r="G22" s="587">
        <f>IF(E22="","",VLOOKUP(B22,Data!$B$5:$L$503,11,FALSE))</f>
        <v>2137.2600000000002</v>
      </c>
      <c r="H22" s="588">
        <f t="shared" si="0"/>
        <v>2137.2600000000002</v>
      </c>
      <c r="I22" s="589" t="str">
        <f>IF(E22="","",VLOOKUP(B22,Data!$B$5:$D$503,3,FALSE))</f>
        <v>C/T</v>
      </c>
      <c r="J22" s="589" t="str">
        <f>IF(E22="","",VLOOKUP(B22,Data!$B$5:$M$503,12,FALSE))</f>
        <v>Indonesia</v>
      </c>
      <c r="K22" s="590">
        <v>5119633</v>
      </c>
      <c r="L22" s="587">
        <f>IF(E22="","",VLOOKUP(B22,Data!$B$5:$E$503,4,FALSE)*E22)</f>
        <v>199</v>
      </c>
      <c r="M22" s="587">
        <f>IF(E22="","",VLOOKUP(B22,Data!$B$5:$F$503,5,FALSE)*E22)</f>
        <v>179</v>
      </c>
      <c r="N22" s="591" t="e">
        <f>IF(B22=Data!B103,Data!G103,(IF(B22=Data!B105,Data!G105,(IF(B22=Data!B107,Data!G107,(IF(B22=Data!#REF!,Data!#REF!,(IF(B22=Data!B112,Data!G112,(IF(B22=Data!#REF!,Data!#REF!,(IF(B22=Data!#REF!,Data!#REF!,(IF(B22=Data!#REF!,Data!#REF!,Data!#REF!)))))))))))))))&amp;IF(B22=Data!B179,Data!G179,(IF(B22=Data!#REF!,Data!#REF!,(IF(B22=Data!#REF!,Data!#REF!,(IF(B22=Data!#REF!,Data!#REF!,(IF(B22=Data!#REF!,Data!#REF!,(IF(B22=Data!#REF!,Data!G919,(IF(B22=Data!#REF!,Data!#REF!,(IF(B22=Data!#REF!,Data!#REF!,Data!#REF!)))))))))))))))&amp;IF(B22=Data!#REF!,Data!#REF!,(IF(B22=Data!#REF!,Data!#REF!,(IF(B22=Data!#REF!,Data!#REF!,(IF(B22=Data!#REF!,Data!#REF!,(IF(B22=Data!#REF!,Data!#REF!,Data!#REF!)))))))))</f>
        <v>#REF!</v>
      </c>
      <c r="O22" s="592"/>
      <c r="P22" s="593"/>
      <c r="Q22" s="594" t="e">
        <f>IF(B22=Data!B103,Data!H103,(IF(B22=Data!B105,Data!H105,(IF(B22=Data!B107,Data!H107,(IF(B22=Data!#REF!,Data!#REF!,(IF(B22=Data!B112,Data!H112,(IF(B22=Data!#REF!,Data!#REF!,(IF(B22=Data!#REF!,Data!#REF!,(IF(B22=Data!#REF!,Data!#REF!,Data!#REF!)))))))))))))))&amp;IF(B22=Data!B179,Data!H179,(IF(B22=Data!#REF!,Data!#REF!,(IF(B22=Data!#REF!,Data!#REF!,(IF(B22=Data!#REF!,Data!#REF!,(IF(B22=Data!#REF!,Data!#REF!,(IF(B22=Data!#REF!,Data!H919,(IF(B22=Data!#REF!,Data!#REF!,(IF(B22=Data!#REF!,Data!#REF!,Data!#REF!)))))))))))))))&amp;IF(B22=Data!#REF!,Data!#REF!,(IF(B22=Data!#REF!,Data!#REF!,(IF(B22=Data!#REF!,Data!#REF!,(IF(B22=Data!#REF!,Data!#REF!,(IF(B22=Data!#REF!,Data!#REF!,Data!#REF!)))))))))</f>
        <v>#REF!</v>
      </c>
      <c r="R22" s="593"/>
      <c r="S22" s="593"/>
      <c r="T22" s="594" t="e">
        <f>IF(B22=Data!B103,Data!I103,(IF(B22=Data!B105,Data!I105,(IF(B22=Data!B107,Data!I107,(IF(B22=Data!#REF!,Data!#REF!,(IF(B22=Data!B112,Data!I112,(IF(B22=Data!#REF!,Data!#REF!,(IF(B22=Data!#REF!,Data!#REF!,(IF(B22=Data!#REF!,Data!#REF!,Data!#REF!)))))))))))))))&amp;IF(B22=Data!B179,Data!I179,(IF(B22=Data!#REF!,Data!#REF!,(IF(B22=Data!#REF!,Data!#REF!,(IF(B22=Data!#REF!,Data!#REF!,(IF(B22=Data!#REF!,Data!#REF!,(IF(B22=Data!#REF!,Data!I919,(IF(B22=Data!#REF!,Data!#REF!,(IF(B22=Data!#REF!,Data!#REF!,Data!#REF!)))))))))))))))&amp;IF(B22=Data!#REF!,Data!#REF!,(IF(B22=Data!#REF!,Data!#REF!,(IF(B22=Data!#REF!,Data!#REF!,(IF(B22=Data!#REF!,Data!#REF!,(IF(B22=Data!#REF!,Data!#REF!,Data!#REF!)))))))))</f>
        <v>#REF!</v>
      </c>
      <c r="U22" s="595"/>
      <c r="V22" s="594" t="e">
        <f>IF(B22=Data!B103,Data!J103,(IF(B22=Data!B105,Data!J105,(IF(B22=Data!B107,Data!J107,(IF(B22=Data!#REF!,Data!#REF!,(IF(B22=Data!B112,Data!J112,(IF(B22=Data!#REF!,Data!#REF!,(IF(B22=Data!#REF!,Data!#REF!,(IF(B22=Data!#REF!,Data!#REF!,Data!#REF!)))))))))))))))&amp;IF(B22=Data!B179,Data!J179,(IF(B22=Data!#REF!,Data!#REF!,(IF(B22=Data!#REF!,Data!#REF!,(IF(B22=Data!#REF!,Data!#REF!,(IF(B22=Data!#REF!,Data!#REF!,(IF(B22=Data!#REF!,Data!J919,(IF(B22=Data!#REF!,Data!#REF!,(IF(B22=Data!#REF!,Data!#REF!,Data!#REF!)))))))))))))))&amp;IF(B22=Data!#REF!,Data!#REF!,(IF(B22=Data!#REF!,Data!#REF!,(IF(B22=Data!#REF!,Data!#REF!,(IF(B22=Data!#REF!,Data!#REF!,(IF(B22=Data!#REF!,Data!#REF!,Data!#REF!)))))))))</f>
        <v>#REF!</v>
      </c>
      <c r="W22" s="596">
        <f>IF(E22="","",VLOOKUP(B22,Data!$B$5:$J$503,9,FALSE)*E22)</f>
        <v>1.129</v>
      </c>
    </row>
    <row r="23" spans="1:23" s="597" customFormat="1" ht="19.25" customHeight="1">
      <c r="A23" s="598">
        <v>5</v>
      </c>
      <c r="B23" s="599" t="s">
        <v>716</v>
      </c>
      <c r="C23" s="583" t="str">
        <f>IF(E23="","",VLOOKUP(B23,Data!$B$5:$N$503,13,FALSE))</f>
        <v>Ymh</v>
      </c>
      <c r="D23" s="584" t="str">
        <f>IF(E23="","",VLOOKUP(B23,Data!$B$5:$L$503,2,FALSE))</f>
        <v>VAC9490</v>
      </c>
      <c r="E23" s="823">
        <v>6</v>
      </c>
      <c r="F23" s="601"/>
      <c r="G23" s="587">
        <f>IF(E23="","",VLOOKUP(B23,Data!$B$5:$L$503,11,FALSE))</f>
        <v>2297.34</v>
      </c>
      <c r="H23" s="588">
        <f t="shared" si="0"/>
        <v>13784.04</v>
      </c>
      <c r="I23" s="589" t="str">
        <f>IF(E23="","",VLOOKUP(B23,Data!$B$5:$D$503,3,FALSE))</f>
        <v>C/T</v>
      </c>
      <c r="J23" s="589" t="str">
        <f>IF(E23="","",VLOOKUP(B23,Data!$B$5:$M$503,12,FALSE))</f>
        <v>Indonesia</v>
      </c>
      <c r="K23" s="590">
        <v>5119633</v>
      </c>
      <c r="L23" s="587">
        <f>IF(E23="","",VLOOKUP(B23,Data!$B$5:$E$503,4,FALSE)*E23)</f>
        <v>1320</v>
      </c>
      <c r="M23" s="587">
        <f>IF(E23="","",VLOOKUP(B23,Data!$B$5:$F$503,5,FALSE)*E23)</f>
        <v>1194</v>
      </c>
      <c r="N23" s="591" t="e">
        <f>IF(B23=Data!B98,Data!G98,(IF(B23=Data!B100,Data!G100,(IF(B23=Data!B102,Data!G102,(IF(B23=Data!#REF!,Data!#REF!,(IF(B23=Data!B107,Data!G107,(IF(B23=Data!#REF!,Data!#REF!,(IF(B23=Data!#REF!,Data!#REF!,(IF(B23=Data!#REF!,Data!#REF!,Data!#REF!)))))))))))))))&amp;IF(B23=Data!B174,Data!G174,(IF(B23=Data!#REF!,Data!#REF!,(IF(B23=Data!#REF!,Data!#REF!,(IF(B23=Data!#REF!,Data!#REF!,(IF(B23=Data!#REF!,Data!#REF!,(IF(B23=Data!#REF!,Data!G914,(IF(B23=Data!#REF!,Data!#REF!,(IF(B23=Data!#REF!,Data!#REF!,Data!#REF!)))))))))))))))&amp;IF(B23=Data!#REF!,Data!#REF!,(IF(B23=Data!#REF!,Data!#REF!,(IF(B23=Data!#REF!,Data!#REF!,(IF(B23=Data!#REF!,Data!#REF!,(IF(B23=Data!#REF!,Data!#REF!,Data!#REF!)))))))))</f>
        <v>#REF!</v>
      </c>
      <c r="O23" s="592"/>
      <c r="P23" s="593"/>
      <c r="Q23" s="594" t="e">
        <f>IF(B23=Data!B98,Data!H98,(IF(B23=Data!B100,Data!H100,(IF(B23=Data!B102,Data!H102,(IF(B23=Data!#REF!,Data!#REF!,(IF(B23=Data!B107,Data!H107,(IF(B23=Data!#REF!,Data!#REF!,(IF(B23=Data!#REF!,Data!#REF!,(IF(B23=Data!#REF!,Data!#REF!,Data!#REF!)))))))))))))))&amp;IF(B23=Data!B174,Data!H174,(IF(B23=Data!#REF!,Data!#REF!,(IF(B23=Data!#REF!,Data!#REF!,(IF(B23=Data!#REF!,Data!#REF!,(IF(B23=Data!#REF!,Data!#REF!,(IF(B23=Data!#REF!,Data!H914,(IF(B23=Data!#REF!,Data!#REF!,(IF(B23=Data!#REF!,Data!#REF!,Data!#REF!)))))))))))))))&amp;IF(B23=Data!#REF!,Data!#REF!,(IF(B23=Data!#REF!,Data!#REF!,(IF(B23=Data!#REF!,Data!#REF!,(IF(B23=Data!#REF!,Data!#REF!,(IF(B23=Data!#REF!,Data!#REF!,Data!#REF!)))))))))</f>
        <v>#REF!</v>
      </c>
      <c r="R23" s="593"/>
      <c r="S23" s="593"/>
      <c r="T23" s="594" t="e">
        <f>IF(B23=Data!B98,Data!I98,(IF(B23=Data!B100,Data!I100,(IF(B23=Data!B102,Data!I102,(IF(B23=Data!#REF!,Data!#REF!,(IF(B23=Data!B107,Data!I107,(IF(B23=Data!#REF!,Data!#REF!,(IF(B23=Data!#REF!,Data!#REF!,(IF(B23=Data!#REF!,Data!#REF!,Data!#REF!)))))))))))))))&amp;IF(B23=Data!B174,Data!I174,(IF(B23=Data!#REF!,Data!#REF!,(IF(B23=Data!#REF!,Data!#REF!,(IF(B23=Data!#REF!,Data!#REF!,(IF(B23=Data!#REF!,Data!#REF!,(IF(B23=Data!#REF!,Data!I914,(IF(B23=Data!#REF!,Data!#REF!,(IF(B23=Data!#REF!,Data!#REF!,Data!#REF!)))))))))))))))&amp;IF(B23=Data!#REF!,Data!#REF!,(IF(B23=Data!#REF!,Data!#REF!,(IF(B23=Data!#REF!,Data!#REF!,(IF(B23=Data!#REF!,Data!#REF!,(IF(B23=Data!#REF!,Data!#REF!,Data!#REF!)))))))))</f>
        <v>#REF!</v>
      </c>
      <c r="U23" s="595"/>
      <c r="V23" s="594" t="e">
        <f>IF(B23=Data!B98,Data!J98,(IF(B23=Data!B100,Data!J100,(IF(B23=Data!B102,Data!J102,(IF(B23=Data!#REF!,Data!#REF!,(IF(B23=Data!B107,Data!J107,(IF(B23=Data!#REF!,Data!#REF!,(IF(B23=Data!#REF!,Data!#REF!,(IF(B23=Data!#REF!,Data!#REF!,Data!#REF!)))))))))))))))&amp;IF(B23=Data!B174,Data!J174,(IF(B23=Data!#REF!,Data!#REF!,(IF(B23=Data!#REF!,Data!#REF!,(IF(B23=Data!#REF!,Data!#REF!,(IF(B23=Data!#REF!,Data!#REF!,(IF(B23=Data!#REF!,Data!J914,(IF(B23=Data!#REF!,Data!#REF!,(IF(B23=Data!#REF!,Data!#REF!,Data!#REF!)))))))))))))))&amp;IF(B23=Data!#REF!,Data!#REF!,(IF(B23=Data!#REF!,Data!#REF!,(IF(B23=Data!#REF!,Data!#REF!,(IF(B23=Data!#REF!,Data!#REF!,(IF(B23=Data!#REF!,Data!#REF!,Data!#REF!)))))))))</f>
        <v>#REF!</v>
      </c>
      <c r="W23" s="596">
        <f>IF(E23="","",VLOOKUP(B23,Data!$B$5:$J$503,9,FALSE)*E23)</f>
        <v>7.11</v>
      </c>
    </row>
    <row r="24" spans="1:23" s="597" customFormat="1" ht="19.25" customHeight="1">
      <c r="A24" s="598">
        <v>6</v>
      </c>
      <c r="B24" s="599" t="s">
        <v>724</v>
      </c>
      <c r="C24" s="583" t="str">
        <f>IF(E24="","",VLOOKUP(B24,Data!$B$5:$N$503,13,FALSE))</f>
        <v>Ymh</v>
      </c>
      <c r="D24" s="584" t="str">
        <f>IF(E24="","",VLOOKUP(B24,Data!$B$5:$L$503,2,FALSE))</f>
        <v>VAD6650</v>
      </c>
      <c r="E24" s="823">
        <v>2</v>
      </c>
      <c r="F24" s="601"/>
      <c r="G24" s="587">
        <f>IF(E24="","",VLOOKUP(B24,Data!$B$5:$L$503,11,FALSE))</f>
        <v>2449.66</v>
      </c>
      <c r="H24" s="588">
        <f t="shared" si="0"/>
        <v>4899.32</v>
      </c>
      <c r="I24" s="589" t="str">
        <f>IF(E24="","",VLOOKUP(B24,Data!$B$5:$D$503,3,FALSE))</f>
        <v>C/T</v>
      </c>
      <c r="J24" s="589" t="str">
        <f>IF(E24="","",VLOOKUP(B24,Data!$B$5:$M$503,12,FALSE))</f>
        <v>Indonesia</v>
      </c>
      <c r="K24" s="590">
        <v>5119633</v>
      </c>
      <c r="L24" s="587">
        <f>IF(E24="","",VLOOKUP(B24,Data!$B$5:$E$503,4,FALSE)*E24)</f>
        <v>440</v>
      </c>
      <c r="M24" s="587">
        <f>IF(E24="","",VLOOKUP(B24,Data!$B$5:$F$503,5,FALSE)*E24)</f>
        <v>398</v>
      </c>
      <c r="N24" s="591" t="e">
        <f>IF(B24=Data!B99,Data!G99,(IF(B24=Data!B101,Data!G101,(IF(B24=Data!B103,Data!G103,(IF(B24=Data!#REF!,Data!#REF!,(IF(B24=Data!B108,Data!G108,(IF(B24=Data!#REF!,Data!#REF!,(IF(B24=Data!#REF!,Data!#REF!,(IF(B24=Data!#REF!,Data!#REF!,Data!#REF!)))))))))))))))&amp;IF(B24=Data!B175,Data!G175,(IF(B24=Data!#REF!,Data!#REF!,(IF(B24=Data!#REF!,Data!#REF!,(IF(B24=Data!#REF!,Data!#REF!,(IF(B24=Data!#REF!,Data!#REF!,(IF(B24=Data!#REF!,Data!G915,(IF(B24=Data!#REF!,Data!#REF!,(IF(B24=Data!#REF!,Data!#REF!,Data!#REF!)))))))))))))))&amp;IF(B24=Data!#REF!,Data!#REF!,(IF(B24=Data!#REF!,Data!#REF!,(IF(B24=Data!#REF!,Data!#REF!,(IF(B24=Data!#REF!,Data!#REF!,(IF(B24=Data!#REF!,Data!#REF!,Data!#REF!)))))))))</f>
        <v>#REF!</v>
      </c>
      <c r="O24" s="592"/>
      <c r="P24" s="593"/>
      <c r="Q24" s="594" t="e">
        <f>IF(B24=Data!B99,Data!H99,(IF(B24=Data!B101,Data!H101,(IF(B24=Data!B103,Data!H103,(IF(B24=Data!#REF!,Data!#REF!,(IF(B24=Data!B108,Data!H108,(IF(B24=Data!#REF!,Data!#REF!,(IF(B24=Data!#REF!,Data!#REF!,(IF(B24=Data!#REF!,Data!#REF!,Data!#REF!)))))))))))))))&amp;IF(B24=Data!B175,Data!H175,(IF(B24=Data!#REF!,Data!#REF!,(IF(B24=Data!#REF!,Data!#REF!,(IF(B24=Data!#REF!,Data!#REF!,(IF(B24=Data!#REF!,Data!#REF!,(IF(B24=Data!#REF!,Data!H915,(IF(B24=Data!#REF!,Data!#REF!,(IF(B24=Data!#REF!,Data!#REF!,Data!#REF!)))))))))))))))&amp;IF(B24=Data!#REF!,Data!#REF!,(IF(B24=Data!#REF!,Data!#REF!,(IF(B24=Data!#REF!,Data!#REF!,(IF(B24=Data!#REF!,Data!#REF!,(IF(B24=Data!#REF!,Data!#REF!,Data!#REF!)))))))))</f>
        <v>#REF!</v>
      </c>
      <c r="R24" s="593"/>
      <c r="S24" s="593"/>
      <c r="T24" s="594" t="e">
        <f>IF(B24=Data!B99,Data!I99,(IF(B24=Data!B101,Data!I101,(IF(B24=Data!B103,Data!I103,(IF(B24=Data!#REF!,Data!#REF!,(IF(B24=Data!B108,Data!I108,(IF(B24=Data!#REF!,Data!#REF!,(IF(B24=Data!#REF!,Data!#REF!,(IF(B24=Data!#REF!,Data!#REF!,Data!#REF!)))))))))))))))&amp;IF(B24=Data!B175,Data!I175,(IF(B24=Data!#REF!,Data!#REF!,(IF(B24=Data!#REF!,Data!#REF!,(IF(B24=Data!#REF!,Data!#REF!,(IF(B24=Data!#REF!,Data!#REF!,(IF(B24=Data!#REF!,Data!I915,(IF(B24=Data!#REF!,Data!#REF!,(IF(B24=Data!#REF!,Data!#REF!,Data!#REF!)))))))))))))))&amp;IF(B24=Data!#REF!,Data!#REF!,(IF(B24=Data!#REF!,Data!#REF!,(IF(B24=Data!#REF!,Data!#REF!,(IF(B24=Data!#REF!,Data!#REF!,(IF(B24=Data!#REF!,Data!#REF!,Data!#REF!)))))))))</f>
        <v>#REF!</v>
      </c>
      <c r="U24" s="595"/>
      <c r="V24" s="594" t="e">
        <f>IF(B24=Data!B99,Data!J99,(IF(B24=Data!B101,Data!J101,(IF(B24=Data!B103,Data!J103,(IF(B24=Data!#REF!,Data!#REF!,(IF(B24=Data!B108,Data!J108,(IF(B24=Data!#REF!,Data!#REF!,(IF(B24=Data!#REF!,Data!#REF!,(IF(B24=Data!#REF!,Data!#REF!,Data!#REF!)))))))))))))))&amp;IF(B24=Data!B175,Data!J175,(IF(B24=Data!#REF!,Data!#REF!,(IF(B24=Data!#REF!,Data!#REF!,(IF(B24=Data!#REF!,Data!#REF!,(IF(B24=Data!#REF!,Data!#REF!,(IF(B24=Data!#REF!,Data!J915,(IF(B24=Data!#REF!,Data!#REF!,(IF(B24=Data!#REF!,Data!#REF!,Data!#REF!)))))))))))))))&amp;IF(B24=Data!#REF!,Data!#REF!,(IF(B24=Data!#REF!,Data!#REF!,(IF(B24=Data!#REF!,Data!#REF!,(IF(B24=Data!#REF!,Data!#REF!,(IF(B24=Data!#REF!,Data!#REF!,Data!#REF!)))))))))</f>
        <v>#REF!</v>
      </c>
      <c r="W24" s="596">
        <f>IF(E24="","",VLOOKUP(B24,Data!$B$5:$J$503,9,FALSE)*E24)</f>
        <v>2.37</v>
      </c>
    </row>
    <row r="25" spans="1:23" s="597" customFormat="1" ht="19.25" customHeight="1">
      <c r="A25" s="598">
        <v>7</v>
      </c>
      <c r="B25" s="599" t="s">
        <v>717</v>
      </c>
      <c r="C25" s="583" t="str">
        <f>IF(E25="","",VLOOKUP(B25,Data!$B$5:$N$503,13,FALSE))</f>
        <v>Ymh</v>
      </c>
      <c r="D25" s="584" t="str">
        <f>IF(E25="","",VLOOKUP(B25,Data!$B$5:$L$503,2,FALSE))</f>
        <v>VAC9500</v>
      </c>
      <c r="E25" s="823">
        <v>5</v>
      </c>
      <c r="F25" s="601"/>
      <c r="G25" s="587">
        <f>IF(E25="","",VLOOKUP(B25,Data!$B$5:$L$503,11,FALSE))</f>
        <v>2627.86</v>
      </c>
      <c r="H25" s="588">
        <f t="shared" si="0"/>
        <v>13139.300000000001</v>
      </c>
      <c r="I25" s="589" t="str">
        <f>IF(E25="","",VLOOKUP(B25,Data!$B$5:$D$503,3,FALSE))</f>
        <v>C/T</v>
      </c>
      <c r="J25" s="589" t="str">
        <f>IF(E25="","",VLOOKUP(B25,Data!$B$5:$M$503,12,FALSE))</f>
        <v>Indonesia</v>
      </c>
      <c r="K25" s="590">
        <v>5119633</v>
      </c>
      <c r="L25" s="587">
        <f>IF(E25="","",VLOOKUP(B25,Data!$B$5:$E$503,4,FALSE)*E25)</f>
        <v>1335</v>
      </c>
      <c r="M25" s="587">
        <f>IF(E25="","",VLOOKUP(B25,Data!$B$5:$F$503,5,FALSE)*E25)</f>
        <v>1235</v>
      </c>
      <c r="N25" s="591" t="e">
        <f>IF(B25=Data!B102,Data!G102,(IF(B25=Data!B104,Data!G104,(IF(B25=Data!B106,Data!G106,(IF(B25=Data!#REF!,Data!#REF!,(IF(B25=Data!B111,Data!G111,(IF(B25=Data!#REF!,Data!#REF!,(IF(B25=Data!#REF!,Data!#REF!,(IF(B25=Data!#REF!,Data!#REF!,Data!#REF!)))))))))))))))&amp;IF(B25=Data!B178,Data!G178,(IF(B25=Data!#REF!,Data!#REF!,(IF(B25=Data!#REF!,Data!#REF!,(IF(B25=Data!#REF!,Data!#REF!,(IF(B25=Data!#REF!,Data!#REF!,(IF(B25=Data!#REF!,Data!G918,(IF(B25=Data!#REF!,Data!#REF!,(IF(B25=Data!#REF!,Data!#REF!,Data!#REF!)))))))))))))))&amp;IF(B25=Data!#REF!,Data!#REF!,(IF(B25=Data!#REF!,Data!#REF!,(IF(B25=Data!#REF!,Data!#REF!,(IF(B25=Data!#REF!,Data!#REF!,(IF(B25=Data!#REF!,Data!#REF!,Data!#REF!)))))))))</f>
        <v>#REF!</v>
      </c>
      <c r="O25" s="592"/>
      <c r="P25" s="593"/>
      <c r="Q25" s="594" t="e">
        <f>IF(B25=Data!B102,Data!H102,(IF(B25=Data!B104,Data!H104,(IF(B25=Data!B106,Data!H106,(IF(B25=Data!#REF!,Data!#REF!,(IF(B25=Data!B111,Data!H111,(IF(B25=Data!#REF!,Data!#REF!,(IF(B25=Data!#REF!,Data!#REF!,(IF(B25=Data!#REF!,Data!#REF!,Data!#REF!)))))))))))))))&amp;IF(B25=Data!B178,Data!H178,(IF(B25=Data!#REF!,Data!#REF!,(IF(B25=Data!#REF!,Data!#REF!,(IF(B25=Data!#REF!,Data!#REF!,(IF(B25=Data!#REF!,Data!#REF!,(IF(B25=Data!#REF!,Data!H918,(IF(B25=Data!#REF!,Data!#REF!,(IF(B25=Data!#REF!,Data!#REF!,Data!#REF!)))))))))))))))&amp;IF(B25=Data!#REF!,Data!#REF!,(IF(B25=Data!#REF!,Data!#REF!,(IF(B25=Data!#REF!,Data!#REF!,(IF(B25=Data!#REF!,Data!#REF!,(IF(B25=Data!#REF!,Data!#REF!,Data!#REF!)))))))))</f>
        <v>#REF!</v>
      </c>
      <c r="R25" s="593"/>
      <c r="S25" s="593"/>
      <c r="T25" s="594" t="e">
        <f>IF(B25=Data!B102,Data!I102,(IF(B25=Data!B104,Data!I104,(IF(B25=Data!B106,Data!I106,(IF(B25=Data!#REF!,Data!#REF!,(IF(B25=Data!B111,Data!I111,(IF(B25=Data!#REF!,Data!#REF!,(IF(B25=Data!#REF!,Data!#REF!,(IF(B25=Data!#REF!,Data!#REF!,Data!#REF!)))))))))))))))&amp;IF(B25=Data!B178,Data!I178,(IF(B25=Data!#REF!,Data!#REF!,(IF(B25=Data!#REF!,Data!#REF!,(IF(B25=Data!#REF!,Data!#REF!,(IF(B25=Data!#REF!,Data!#REF!,(IF(B25=Data!#REF!,Data!I918,(IF(B25=Data!#REF!,Data!#REF!,(IF(B25=Data!#REF!,Data!#REF!,Data!#REF!)))))))))))))))&amp;IF(B25=Data!#REF!,Data!#REF!,(IF(B25=Data!#REF!,Data!#REF!,(IF(B25=Data!#REF!,Data!#REF!,(IF(B25=Data!#REF!,Data!#REF!,(IF(B25=Data!#REF!,Data!#REF!,Data!#REF!)))))))))</f>
        <v>#REF!</v>
      </c>
      <c r="U25" s="595"/>
      <c r="V25" s="594" t="e">
        <f>IF(B25=Data!B102,Data!J102,(IF(B25=Data!B104,Data!J104,(IF(B25=Data!B106,Data!J106,(IF(B25=Data!#REF!,Data!#REF!,(IF(B25=Data!B111,Data!J111,(IF(B25=Data!#REF!,Data!#REF!,(IF(B25=Data!#REF!,Data!#REF!,(IF(B25=Data!#REF!,Data!#REF!,Data!#REF!)))))))))))))))&amp;IF(B25=Data!B178,Data!J178,(IF(B25=Data!#REF!,Data!#REF!,(IF(B25=Data!#REF!,Data!#REF!,(IF(B25=Data!#REF!,Data!#REF!,(IF(B25=Data!#REF!,Data!#REF!,(IF(B25=Data!#REF!,Data!J918,(IF(B25=Data!#REF!,Data!#REF!,(IF(B25=Data!#REF!,Data!#REF!,Data!#REF!)))))))))))))))&amp;IF(B25=Data!#REF!,Data!#REF!,(IF(B25=Data!#REF!,Data!#REF!,(IF(B25=Data!#REF!,Data!#REF!,(IF(B25=Data!#REF!,Data!#REF!,(IF(B25=Data!#REF!,Data!#REF!,Data!#REF!)))))))))</f>
        <v>#REF!</v>
      </c>
      <c r="W25" s="596">
        <f>IF(E25="","",VLOOKUP(B25,Data!$B$5:$J$503,9,FALSE)*E25)</f>
        <v>7.4399999999999995</v>
      </c>
    </row>
    <row r="26" spans="1:23" s="597" customFormat="1" ht="19.25" customHeight="1">
      <c r="A26" s="598">
        <v>8</v>
      </c>
      <c r="B26" s="599" t="s">
        <v>813</v>
      </c>
      <c r="C26" s="583" t="str">
        <f>IF(E26="","",VLOOKUP(B26,Data!$B$5:$N$503,13,FALSE))</f>
        <v>Ymh</v>
      </c>
      <c r="D26" s="584" t="str">
        <f>IF(E26="","",VLOOKUP(B26,Data!$B$5:$L$503,2,FALSE))</f>
        <v>VAK6570</v>
      </c>
      <c r="E26" s="823">
        <v>5</v>
      </c>
      <c r="F26" s="601"/>
      <c r="G26" s="587">
        <f>IF(E26="","",VLOOKUP(B26,Data!$B$5:$L$503,11,FALSE))</f>
        <v>2669.61</v>
      </c>
      <c r="H26" s="588">
        <f t="shared" si="0"/>
        <v>13348.050000000001</v>
      </c>
      <c r="I26" s="589" t="str">
        <f>IF(E26="","",VLOOKUP(B26,Data!$B$5:$D$503,3,FALSE))</f>
        <v>C/T</v>
      </c>
      <c r="J26" s="589" t="str">
        <f>IF(E26="","",VLOOKUP(B26,Data!$B$5:$M$503,12,FALSE))</f>
        <v>Indonesia</v>
      </c>
      <c r="K26" s="590">
        <v>5119633</v>
      </c>
      <c r="L26" s="587">
        <f>IF(E26="","",VLOOKUP(B26,Data!$B$5:$E$503,4,FALSE)*E26)</f>
        <v>1335</v>
      </c>
      <c r="M26" s="587">
        <f>IF(E26="","",VLOOKUP(B26,Data!$B$5:$F$503,5,FALSE)*E26)</f>
        <v>1235</v>
      </c>
      <c r="N26" s="591" t="e">
        <f>IF(B26=Data!B103,Data!G103,(IF(B26=Data!B105,Data!G105,(IF(B26=Data!B107,Data!G107,(IF(B26=Data!#REF!,Data!#REF!,(IF(B26=Data!B112,Data!G112,(IF(B26=Data!#REF!,Data!#REF!,(IF(B26=Data!#REF!,Data!#REF!,(IF(B26=Data!#REF!,Data!#REF!,Data!#REF!)))))))))))))))&amp;IF(B26=Data!B179,Data!G179,(IF(B26=Data!#REF!,Data!#REF!,(IF(B26=Data!#REF!,Data!#REF!,(IF(B26=Data!#REF!,Data!#REF!,(IF(B26=Data!#REF!,Data!#REF!,(IF(B26=Data!#REF!,Data!G919,(IF(B26=Data!#REF!,Data!#REF!,(IF(B26=Data!#REF!,Data!#REF!,Data!#REF!)))))))))))))))&amp;IF(B26=Data!#REF!,Data!#REF!,(IF(B26=Data!#REF!,Data!#REF!,(IF(B26=Data!#REF!,Data!#REF!,(IF(B26=Data!#REF!,Data!#REF!,(IF(B26=Data!#REF!,Data!#REF!,Data!#REF!)))))))))</f>
        <v>#REF!</v>
      </c>
      <c r="O26" s="592"/>
      <c r="P26" s="593"/>
      <c r="Q26" s="594" t="e">
        <f>IF(B26=Data!B103,Data!H103,(IF(B26=Data!B105,Data!H105,(IF(B26=Data!B107,Data!H107,(IF(B26=Data!#REF!,Data!#REF!,(IF(B26=Data!B112,Data!H112,(IF(B26=Data!#REF!,Data!#REF!,(IF(B26=Data!#REF!,Data!#REF!,(IF(B26=Data!#REF!,Data!#REF!,Data!#REF!)))))))))))))))&amp;IF(B26=Data!B179,Data!H179,(IF(B26=Data!#REF!,Data!#REF!,(IF(B26=Data!#REF!,Data!#REF!,(IF(B26=Data!#REF!,Data!#REF!,(IF(B26=Data!#REF!,Data!#REF!,(IF(B26=Data!#REF!,Data!H919,(IF(B26=Data!#REF!,Data!#REF!,(IF(B26=Data!#REF!,Data!#REF!,Data!#REF!)))))))))))))))&amp;IF(B26=Data!#REF!,Data!#REF!,(IF(B26=Data!#REF!,Data!#REF!,(IF(B26=Data!#REF!,Data!#REF!,(IF(B26=Data!#REF!,Data!#REF!,(IF(B26=Data!#REF!,Data!#REF!,Data!#REF!)))))))))</f>
        <v>#REF!</v>
      </c>
      <c r="R26" s="593"/>
      <c r="S26" s="593"/>
      <c r="T26" s="594" t="e">
        <f>IF(B26=Data!B103,Data!I103,(IF(B26=Data!B105,Data!I105,(IF(B26=Data!B107,Data!I107,(IF(B26=Data!#REF!,Data!#REF!,(IF(B26=Data!B112,Data!I112,(IF(B26=Data!#REF!,Data!#REF!,(IF(B26=Data!#REF!,Data!#REF!,(IF(B26=Data!#REF!,Data!#REF!,Data!#REF!)))))))))))))))&amp;IF(B26=Data!B179,Data!I179,(IF(B26=Data!#REF!,Data!#REF!,(IF(B26=Data!#REF!,Data!#REF!,(IF(B26=Data!#REF!,Data!#REF!,(IF(B26=Data!#REF!,Data!#REF!,(IF(B26=Data!#REF!,Data!I919,(IF(B26=Data!#REF!,Data!#REF!,(IF(B26=Data!#REF!,Data!#REF!,Data!#REF!)))))))))))))))&amp;IF(B26=Data!#REF!,Data!#REF!,(IF(B26=Data!#REF!,Data!#REF!,(IF(B26=Data!#REF!,Data!#REF!,(IF(B26=Data!#REF!,Data!#REF!,(IF(B26=Data!#REF!,Data!#REF!,Data!#REF!)))))))))</f>
        <v>#REF!</v>
      </c>
      <c r="U26" s="595"/>
      <c r="V26" s="594" t="e">
        <f>IF(B26=Data!B103,Data!J103,(IF(B26=Data!B105,Data!J105,(IF(B26=Data!B107,Data!J107,(IF(B26=Data!#REF!,Data!#REF!,(IF(B26=Data!B112,Data!J112,(IF(B26=Data!#REF!,Data!#REF!,(IF(B26=Data!#REF!,Data!#REF!,(IF(B26=Data!#REF!,Data!#REF!,Data!#REF!)))))))))))))))&amp;IF(B26=Data!B179,Data!J179,(IF(B26=Data!#REF!,Data!#REF!,(IF(B26=Data!#REF!,Data!#REF!,(IF(B26=Data!#REF!,Data!#REF!,(IF(B26=Data!#REF!,Data!#REF!,(IF(B26=Data!#REF!,Data!J919,(IF(B26=Data!#REF!,Data!#REF!,(IF(B26=Data!#REF!,Data!#REF!,Data!#REF!)))))))))))))))&amp;IF(B26=Data!#REF!,Data!#REF!,(IF(B26=Data!#REF!,Data!#REF!,(IF(B26=Data!#REF!,Data!#REF!,(IF(B26=Data!#REF!,Data!#REF!,(IF(B26=Data!#REF!,Data!#REF!,Data!#REF!)))))))))</f>
        <v>#REF!</v>
      </c>
      <c r="W26" s="596">
        <f>IF(E26="","",VLOOKUP(B26,Data!$B$5:$J$503,9,FALSE)*E26)</f>
        <v>7.4399999999999995</v>
      </c>
    </row>
    <row r="27" spans="1:23" s="597" customFormat="1" ht="19.25" customHeight="1">
      <c r="A27" s="598">
        <v>9</v>
      </c>
      <c r="B27" s="599" t="s">
        <v>288</v>
      </c>
      <c r="C27" s="583" t="str">
        <f>IF(E27="","",VLOOKUP(B27,Data!$B$5:$N$503,13,FALSE))</f>
        <v>Ymh</v>
      </c>
      <c r="D27" s="584" t="str">
        <f>IF(E27="","",VLOOKUP(B27,Data!$B$5:$L$503,2,FALSE))</f>
        <v>WT58110</v>
      </c>
      <c r="E27" s="823">
        <v>1</v>
      </c>
      <c r="F27" s="601"/>
      <c r="G27" s="587">
        <f>IF(E27="","",VLOOKUP(B27,Data!$B$5:$L$503,11,FALSE))</f>
        <v>2268.35</v>
      </c>
      <c r="H27" s="588">
        <f t="shared" si="0"/>
        <v>2268.35</v>
      </c>
      <c r="I27" s="589" t="str">
        <f>IF(E27="","",VLOOKUP(B27,Data!$B$5:$D$503,3,FALSE))</f>
        <v>C/T</v>
      </c>
      <c r="J27" s="589" t="str">
        <f>IF(E27="","",VLOOKUP(B27,Data!$B$5:$M$503,12,FALSE))</f>
        <v>Indonesia</v>
      </c>
      <c r="K27" s="590">
        <v>5119633</v>
      </c>
      <c r="L27" s="587">
        <f>IF(E27="","",VLOOKUP(B27,Data!$B$5:$E$503,4,FALSE)*E27)</f>
        <v>238</v>
      </c>
      <c r="M27" s="587">
        <f>IF(E27="","",VLOOKUP(B27,Data!$B$5:$F$503,5,FALSE)*E27)</f>
        <v>216</v>
      </c>
      <c r="N27" s="591" t="e">
        <f>IF(B27=Data!B103,Data!G103,(IF(B27=Data!B105,Data!G105,(IF(B27=Data!B107,Data!G107,(IF(B27=Data!#REF!,Data!#REF!,(IF(B27=Data!B112,Data!G112,(IF(B27=Data!#REF!,Data!#REF!,(IF(B27=Data!#REF!,Data!#REF!,(IF(B27=Data!#REF!,Data!#REF!,Data!#REF!)))))))))))))))&amp;IF(B27=Data!B179,Data!G179,(IF(B27=Data!#REF!,Data!#REF!,(IF(B27=Data!#REF!,Data!#REF!,(IF(B27=Data!#REF!,Data!#REF!,(IF(B27=Data!#REF!,Data!#REF!,(IF(B27=Data!#REF!,Data!G919,(IF(B27=Data!#REF!,Data!#REF!,(IF(B27=Data!#REF!,Data!#REF!,Data!#REF!)))))))))))))))&amp;IF(B27=Data!#REF!,Data!#REF!,(IF(B27=Data!#REF!,Data!#REF!,(IF(B27=Data!#REF!,Data!#REF!,(IF(B27=Data!#REF!,Data!#REF!,(IF(B27=Data!#REF!,Data!#REF!,Data!#REF!)))))))))</f>
        <v>#REF!</v>
      </c>
      <c r="O27" s="592"/>
      <c r="P27" s="593"/>
      <c r="Q27" s="594" t="e">
        <f>IF(B27=Data!B103,Data!H103,(IF(B27=Data!B105,Data!H105,(IF(B27=Data!B107,Data!H107,(IF(B27=Data!#REF!,Data!#REF!,(IF(B27=Data!B112,Data!H112,(IF(B27=Data!#REF!,Data!#REF!,(IF(B27=Data!#REF!,Data!#REF!,(IF(B27=Data!#REF!,Data!#REF!,Data!#REF!)))))))))))))))&amp;IF(B27=Data!B179,Data!H179,(IF(B27=Data!#REF!,Data!#REF!,(IF(B27=Data!#REF!,Data!#REF!,(IF(B27=Data!#REF!,Data!#REF!,(IF(B27=Data!#REF!,Data!#REF!,(IF(B27=Data!#REF!,Data!H919,(IF(B27=Data!#REF!,Data!#REF!,(IF(B27=Data!#REF!,Data!#REF!,Data!#REF!)))))))))))))))&amp;IF(B27=Data!#REF!,Data!#REF!,(IF(B27=Data!#REF!,Data!#REF!,(IF(B27=Data!#REF!,Data!#REF!,(IF(B27=Data!#REF!,Data!#REF!,(IF(B27=Data!#REF!,Data!#REF!,Data!#REF!)))))))))</f>
        <v>#REF!</v>
      </c>
      <c r="R27" s="593"/>
      <c r="S27" s="593"/>
      <c r="T27" s="594" t="e">
        <f>IF(B27=Data!B103,Data!I103,(IF(B27=Data!B105,Data!I105,(IF(B27=Data!B107,Data!I107,(IF(B27=Data!#REF!,Data!#REF!,(IF(B27=Data!B112,Data!I112,(IF(B27=Data!#REF!,Data!#REF!,(IF(B27=Data!#REF!,Data!#REF!,(IF(B27=Data!#REF!,Data!#REF!,Data!#REF!)))))))))))))))&amp;IF(B27=Data!B179,Data!I179,(IF(B27=Data!#REF!,Data!#REF!,(IF(B27=Data!#REF!,Data!#REF!,(IF(B27=Data!#REF!,Data!#REF!,(IF(B27=Data!#REF!,Data!#REF!,(IF(B27=Data!#REF!,Data!I919,(IF(B27=Data!#REF!,Data!#REF!,(IF(B27=Data!#REF!,Data!#REF!,Data!#REF!)))))))))))))))&amp;IF(B27=Data!#REF!,Data!#REF!,(IF(B27=Data!#REF!,Data!#REF!,(IF(B27=Data!#REF!,Data!#REF!,(IF(B27=Data!#REF!,Data!#REF!,(IF(B27=Data!#REF!,Data!#REF!,Data!#REF!)))))))))</f>
        <v>#REF!</v>
      </c>
      <c r="U27" s="595"/>
      <c r="V27" s="594" t="e">
        <f>IF(B27=Data!B103,Data!J103,(IF(B27=Data!B105,Data!J105,(IF(B27=Data!B107,Data!J107,(IF(B27=Data!#REF!,Data!#REF!,(IF(B27=Data!B112,Data!J112,(IF(B27=Data!#REF!,Data!#REF!,(IF(B27=Data!#REF!,Data!#REF!,(IF(B27=Data!#REF!,Data!#REF!,Data!#REF!)))))))))))))))&amp;IF(B27=Data!B179,Data!J179,(IF(B27=Data!#REF!,Data!#REF!,(IF(B27=Data!#REF!,Data!#REF!,(IF(B27=Data!#REF!,Data!#REF!,(IF(B27=Data!#REF!,Data!#REF!,(IF(B27=Data!#REF!,Data!J919,(IF(B27=Data!#REF!,Data!#REF!,(IF(B27=Data!#REF!,Data!#REF!,Data!#REF!)))))))))))))))&amp;IF(B27=Data!#REF!,Data!#REF!,(IF(B27=Data!#REF!,Data!#REF!,(IF(B27=Data!#REF!,Data!#REF!,(IF(B27=Data!#REF!,Data!#REF!,(IF(B27=Data!#REF!,Data!#REF!,Data!#REF!)))))))))</f>
        <v>#REF!</v>
      </c>
      <c r="W27" s="596">
        <f>IF(E27="","",VLOOKUP(B27,Data!$B$5:$J$503,9,FALSE)*E27)</f>
        <v>1.3140000000000001</v>
      </c>
    </row>
    <row r="28" spans="1:23" s="597" customFormat="1" ht="19.25" customHeight="1">
      <c r="A28" s="598">
        <v>10</v>
      </c>
      <c r="B28" s="599" t="s">
        <v>810</v>
      </c>
      <c r="C28" s="583" t="str">
        <f>IF(E28="","",VLOOKUP(B28,Data!$B$5:$N$503,13,FALSE))</f>
        <v>Ymh</v>
      </c>
      <c r="D28" s="584" t="str">
        <f>IF(E28="","",VLOOKUP(B28,Data!$B$5:$L$503,2,FALSE))</f>
        <v>VAK6650</v>
      </c>
      <c r="E28" s="841">
        <v>1</v>
      </c>
      <c r="F28" s="601"/>
      <c r="G28" s="587">
        <f>IF(E28="","",VLOOKUP(B28,Data!$B$5:$L$503,11,FALSE))</f>
        <v>2557.5</v>
      </c>
      <c r="H28" s="588">
        <f t="shared" ref="H28" si="2">IF(E28&gt;0,E28*G28,"-")</f>
        <v>2557.5</v>
      </c>
      <c r="I28" s="589" t="str">
        <f>IF(E28="","",VLOOKUP(B28,Data!$B$5:$D$503,3,FALSE))</f>
        <v>C/T</v>
      </c>
      <c r="J28" s="589" t="str">
        <f>IF(E28="","",VLOOKUP(B28,Data!$B$5:$M$503,12,FALSE))</f>
        <v>Indonesia</v>
      </c>
      <c r="K28" s="590">
        <v>5119633</v>
      </c>
      <c r="L28" s="587">
        <f>IF(E28="","",VLOOKUP(B28,Data!$B$5:$E$503,4,FALSE)*E28)</f>
        <v>220</v>
      </c>
      <c r="M28" s="587">
        <f>IF(E28="","",VLOOKUP(B28,Data!$B$5:$F$503,5,FALSE)*E28)</f>
        <v>199</v>
      </c>
      <c r="N28" s="591" t="e">
        <f>IF(B28=Data!B104,Data!G104,(IF(B28=Data!B106,Data!G106,(IF(B28=Data!B108,Data!G108,(IF(B28=Data!#REF!,Data!#REF!,(IF(B28=Data!B113,Data!G113,(IF(B28=Data!#REF!,Data!#REF!,(IF(B28=Data!#REF!,Data!#REF!,(IF(B28=Data!#REF!,Data!#REF!,Data!#REF!)))))))))))))))&amp;IF(B28=Data!B180,Data!G180,(IF(B28=Data!#REF!,Data!#REF!,(IF(B28=Data!#REF!,Data!#REF!,(IF(B28=Data!#REF!,Data!#REF!,(IF(B28=Data!#REF!,Data!#REF!,(IF(B28=Data!#REF!,Data!G920,(IF(B28=Data!#REF!,Data!#REF!,(IF(B28=Data!#REF!,Data!#REF!,Data!#REF!)))))))))))))))&amp;IF(B28=Data!#REF!,Data!#REF!,(IF(B28=Data!#REF!,Data!#REF!,(IF(B28=Data!#REF!,Data!#REF!,(IF(B28=Data!#REF!,Data!#REF!,(IF(B28=Data!#REF!,Data!#REF!,Data!#REF!)))))))))</f>
        <v>#REF!</v>
      </c>
      <c r="O28" s="592"/>
      <c r="P28" s="593"/>
      <c r="Q28" s="594" t="e">
        <f>IF(B28=Data!B104,Data!H104,(IF(B28=Data!B106,Data!H106,(IF(B28=Data!B108,Data!H108,(IF(B28=Data!#REF!,Data!#REF!,(IF(B28=Data!B113,Data!H113,(IF(B28=Data!#REF!,Data!#REF!,(IF(B28=Data!#REF!,Data!#REF!,(IF(B28=Data!#REF!,Data!#REF!,Data!#REF!)))))))))))))))&amp;IF(B28=Data!B180,Data!H180,(IF(B28=Data!#REF!,Data!#REF!,(IF(B28=Data!#REF!,Data!#REF!,(IF(B28=Data!#REF!,Data!#REF!,(IF(B28=Data!#REF!,Data!#REF!,(IF(B28=Data!#REF!,Data!H920,(IF(B28=Data!#REF!,Data!#REF!,(IF(B28=Data!#REF!,Data!#REF!,Data!#REF!)))))))))))))))&amp;IF(B28=Data!#REF!,Data!#REF!,(IF(B28=Data!#REF!,Data!#REF!,(IF(B28=Data!#REF!,Data!#REF!,(IF(B28=Data!#REF!,Data!#REF!,(IF(B28=Data!#REF!,Data!#REF!,Data!#REF!)))))))))</f>
        <v>#REF!</v>
      </c>
      <c r="R28" s="593"/>
      <c r="S28" s="593"/>
      <c r="T28" s="594" t="e">
        <f>IF(B28=Data!B104,Data!I104,(IF(B28=Data!B106,Data!I106,(IF(B28=Data!B108,Data!I108,(IF(B28=Data!#REF!,Data!#REF!,(IF(B28=Data!B113,Data!I113,(IF(B28=Data!#REF!,Data!#REF!,(IF(B28=Data!#REF!,Data!#REF!,(IF(B28=Data!#REF!,Data!#REF!,Data!#REF!)))))))))))))))&amp;IF(B28=Data!B180,Data!I180,(IF(B28=Data!#REF!,Data!#REF!,(IF(B28=Data!#REF!,Data!#REF!,(IF(B28=Data!#REF!,Data!#REF!,(IF(B28=Data!#REF!,Data!#REF!,(IF(B28=Data!#REF!,Data!I920,(IF(B28=Data!#REF!,Data!#REF!,(IF(B28=Data!#REF!,Data!#REF!,Data!#REF!)))))))))))))))&amp;IF(B28=Data!#REF!,Data!#REF!,(IF(B28=Data!#REF!,Data!#REF!,(IF(B28=Data!#REF!,Data!#REF!,(IF(B28=Data!#REF!,Data!#REF!,(IF(B28=Data!#REF!,Data!#REF!,Data!#REF!)))))))))</f>
        <v>#REF!</v>
      </c>
      <c r="U28" s="595"/>
      <c r="V28" s="594" t="e">
        <f>IF(B28=Data!B104,Data!J104,(IF(B28=Data!B106,Data!J106,(IF(B28=Data!B108,Data!J108,(IF(B28=Data!#REF!,Data!#REF!,(IF(B28=Data!B113,Data!J113,(IF(B28=Data!#REF!,Data!#REF!,(IF(B28=Data!#REF!,Data!#REF!,(IF(B28=Data!#REF!,Data!#REF!,Data!#REF!)))))))))))))))&amp;IF(B28=Data!B180,Data!J180,(IF(B28=Data!#REF!,Data!#REF!,(IF(B28=Data!#REF!,Data!#REF!,(IF(B28=Data!#REF!,Data!#REF!,(IF(B28=Data!#REF!,Data!#REF!,(IF(B28=Data!#REF!,Data!J920,(IF(B28=Data!#REF!,Data!#REF!,(IF(B28=Data!#REF!,Data!#REF!,Data!#REF!)))))))))))))))&amp;IF(B28=Data!#REF!,Data!#REF!,(IF(B28=Data!#REF!,Data!#REF!,(IF(B28=Data!#REF!,Data!#REF!,(IF(B28=Data!#REF!,Data!#REF!,(IF(B28=Data!#REF!,Data!#REF!,Data!#REF!)))))))))</f>
        <v>#REF!</v>
      </c>
      <c r="W28" s="596">
        <f>IF(E28="","",VLOOKUP(B28,Data!$B$5:$J$503,9,FALSE)*E28)</f>
        <v>1.1850000000000001</v>
      </c>
    </row>
    <row r="29" spans="1:23" s="597" customFormat="1" ht="19.25" customHeight="1">
      <c r="A29" s="598"/>
      <c r="B29" s="840"/>
      <c r="C29" s="583" t="str">
        <f>IF(E29="","",VLOOKUP(B29,Data!$B$5:$N$503,13,FALSE))</f>
        <v/>
      </c>
      <c r="D29" s="584" t="str">
        <f>IF(E29="","",VLOOKUP(B29,Data!$B$5:$L$503,2,FALSE))</f>
        <v/>
      </c>
      <c r="E29" s="823"/>
      <c r="F29" s="601"/>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B139,Data!G139,(IF(B29=Data!B141,Data!G141,(IF(B29=Data!B143,Data!G143,(IF(B29=Data!#REF!,Data!#REF!,(IF(B29=Data!B148,Data!G148,(IF(B29=Data!#REF!,Data!#REF!,(IF(B29=Data!#REF!,Data!#REF!,(IF(B29=Data!#REF!,Data!#REF!,Data!#REF!)))))))))))))))&amp;IF(B29=Data!B215,Data!G215,(IF(B29=Data!#REF!,Data!#REF!,(IF(B29=Data!#REF!,Data!#REF!,(IF(B29=Data!#REF!,Data!#REF!,(IF(B29=Data!#REF!,Data!#REF!,(IF(B29=Data!#REF!,Data!G955,(IF(B29=Data!#REF!,Data!#REF!,(IF(B29=Data!#REF!,Data!#REF!,Data!#REF!)))))))))))))))&amp;IF(B29=Data!#REF!,Data!#REF!,(IF(B29=Data!#REF!,Data!#REF!,(IF(B29=Data!#REF!,Data!#REF!,(IF(B29=Data!#REF!,Data!#REF!,(IF(B29=Data!#REF!,Data!#REF!,Data!#REF!)))))))))</f>
        <v>#REF!</v>
      </c>
      <c r="O29" s="592"/>
      <c r="P29" s="593"/>
      <c r="Q29" s="594" t="e">
        <f>IF(B29=Data!B139,Data!H139,(IF(B29=Data!B141,Data!H141,(IF(B29=Data!B143,Data!H143,(IF(B29=Data!#REF!,Data!#REF!,(IF(B29=Data!B148,Data!H148,(IF(B29=Data!#REF!,Data!#REF!,(IF(B29=Data!#REF!,Data!#REF!,(IF(B29=Data!#REF!,Data!#REF!,Data!#REF!)))))))))))))))&amp;IF(B29=Data!B215,Data!H215,(IF(B29=Data!#REF!,Data!#REF!,(IF(B29=Data!#REF!,Data!#REF!,(IF(B29=Data!#REF!,Data!#REF!,(IF(B29=Data!#REF!,Data!#REF!,(IF(B29=Data!#REF!,Data!H955,(IF(B29=Data!#REF!,Data!#REF!,(IF(B29=Data!#REF!,Data!#REF!,Data!#REF!)))))))))))))))&amp;IF(B29=Data!#REF!,Data!#REF!,(IF(B29=Data!#REF!,Data!#REF!,(IF(B29=Data!#REF!,Data!#REF!,(IF(B29=Data!#REF!,Data!#REF!,(IF(B29=Data!#REF!,Data!#REF!,Data!#REF!)))))))))</f>
        <v>#REF!</v>
      </c>
      <c r="R29" s="593"/>
      <c r="S29" s="593"/>
      <c r="T29" s="594" t="e">
        <f>IF(B29=Data!B139,Data!I139,(IF(B29=Data!B141,Data!I141,(IF(B29=Data!B143,Data!I143,(IF(B29=Data!#REF!,Data!#REF!,(IF(B29=Data!B148,Data!I148,(IF(B29=Data!#REF!,Data!#REF!,(IF(B29=Data!#REF!,Data!#REF!,(IF(B29=Data!#REF!,Data!#REF!,Data!#REF!)))))))))))))))&amp;IF(B29=Data!B215,Data!I215,(IF(B29=Data!#REF!,Data!#REF!,(IF(B29=Data!#REF!,Data!#REF!,(IF(B29=Data!#REF!,Data!#REF!,(IF(B29=Data!#REF!,Data!#REF!,(IF(B29=Data!#REF!,Data!I955,(IF(B29=Data!#REF!,Data!#REF!,(IF(B29=Data!#REF!,Data!#REF!,Data!#REF!)))))))))))))))&amp;IF(B29=Data!#REF!,Data!#REF!,(IF(B29=Data!#REF!,Data!#REF!,(IF(B29=Data!#REF!,Data!#REF!,(IF(B29=Data!#REF!,Data!#REF!,(IF(B29=Data!#REF!,Data!#REF!,Data!#REF!)))))))))</f>
        <v>#REF!</v>
      </c>
      <c r="U29" s="595"/>
      <c r="V29" s="594" t="e">
        <f>IF(B29=Data!B139,Data!J139,(IF(B29=Data!B141,Data!J141,(IF(B29=Data!B143,Data!J143,(IF(B29=Data!#REF!,Data!#REF!,(IF(B29=Data!B148,Data!J148,(IF(B29=Data!#REF!,Data!#REF!,(IF(B29=Data!#REF!,Data!#REF!,(IF(B29=Data!#REF!,Data!#REF!,Data!#REF!)))))))))))))))&amp;IF(B29=Data!B215,Data!J215,(IF(B29=Data!#REF!,Data!#REF!,(IF(B29=Data!#REF!,Data!#REF!,(IF(B29=Data!#REF!,Data!#REF!,(IF(B29=Data!#REF!,Data!#REF!,(IF(B29=Data!#REF!,Data!J955,(IF(B29=Data!#REF!,Data!#REF!,(IF(B29=Data!#REF!,Data!#REF!,Data!#REF!)))))))))))))))&amp;IF(B29=Data!#REF!,Data!#REF!,(IF(B29=Data!#REF!,Data!#REF!,(IF(B29=Data!#REF!,Data!#REF!,(IF(B29=Data!#REF!,Data!#REF!,(IF(B29=Data!#REF!,Data!#REF!,Data!#REF!)))))))))</f>
        <v>#REF!</v>
      </c>
      <c r="W29" s="596" t="str">
        <f>IF(E29="","",VLOOKUP(B29,Data!$B$5:$J$503,9,FALSE)*E29)</f>
        <v/>
      </c>
    </row>
    <row r="30" spans="1:23" s="611" customFormat="1" ht="19.5" customHeight="1">
      <c r="A30" s="598"/>
      <c r="B30" s="818"/>
      <c r="C30" s="604"/>
      <c r="D30" s="605"/>
      <c r="E30" s="606">
        <f>SUM(E17:E29)</f>
        <v>40</v>
      </c>
      <c r="F30" s="606"/>
      <c r="G30" s="607"/>
      <c r="H30" s="607">
        <f>SUM(H17:H29)</f>
        <v>100471.21000000002</v>
      </c>
      <c r="I30" s="608"/>
      <c r="J30" s="608"/>
      <c r="K30" s="608"/>
      <c r="L30" s="609">
        <f>SUM(L17:L29)</f>
        <v>9136</v>
      </c>
      <c r="M30" s="609">
        <f>SUM(M17:M29)</f>
        <v>8283</v>
      </c>
      <c r="N30" s="609" t="e">
        <f>SUM(N17:N29)</f>
        <v>#REF!</v>
      </c>
      <c r="O30" s="609" t="e">
        <f>SUM(#REF!)</f>
        <v>#REF!</v>
      </c>
      <c r="P30" s="609">
        <f>SUM(P16:P16)</f>
        <v>0</v>
      </c>
      <c r="Q30" s="609">
        <f>SUM(Q16:Q16)</f>
        <v>0</v>
      </c>
      <c r="R30" s="609" t="e">
        <f>SUM(#REF!)</f>
        <v>#REF!</v>
      </c>
      <c r="S30" s="609">
        <f>SUM(S16:S16)</f>
        <v>0</v>
      </c>
      <c r="T30" s="609">
        <f>SUM(T16:T16)</f>
        <v>0</v>
      </c>
      <c r="U30" s="609" t="e">
        <f>SUM(#REF!)</f>
        <v>#REF!</v>
      </c>
      <c r="V30" s="609">
        <f>SUM(V16:V16)</f>
        <v>0</v>
      </c>
      <c r="W30" s="610">
        <f>SUM(W17:W29)</f>
        <v>50.792999999999999</v>
      </c>
    </row>
    <row r="31" spans="1:23" ht="11.25" customHeight="1">
      <c r="A31" s="598"/>
      <c r="B31" s="612"/>
      <c r="C31" s="545"/>
      <c r="D31" s="546"/>
      <c r="E31" s="613"/>
      <c r="F31" s="544"/>
      <c r="G31" s="614" t="s">
        <v>847</v>
      </c>
      <c r="H31" s="615"/>
      <c r="I31" s="616"/>
      <c r="J31" s="616"/>
      <c r="K31" s="616"/>
      <c r="L31" s="617"/>
      <c r="M31" s="548"/>
      <c r="N31" s="546"/>
      <c r="O31" s="545"/>
      <c r="P31" s="545"/>
      <c r="Q31" s="545"/>
      <c r="R31" s="545"/>
      <c r="S31" s="545"/>
      <c r="T31" s="545"/>
      <c r="U31" s="546"/>
      <c r="V31" s="546"/>
      <c r="W31" s="550"/>
    </row>
    <row r="32" spans="1:23" ht="14">
      <c r="A32" s="618" t="s">
        <v>546</v>
      </c>
      <c r="B32" s="619" t="s">
        <v>12</v>
      </c>
      <c r="C32" s="513"/>
      <c r="D32" s="620"/>
      <c r="E32" s="499" t="s">
        <v>555</v>
      </c>
      <c r="G32" s="621" t="s">
        <v>83</v>
      </c>
      <c r="H32" s="622"/>
      <c r="I32" s="562" t="s">
        <v>84</v>
      </c>
      <c r="J32" s="623"/>
      <c r="K32" s="534" t="s">
        <v>85</v>
      </c>
      <c r="L32" s="534"/>
      <c r="M32" s="1076" t="s">
        <v>86</v>
      </c>
      <c r="N32" s="1077"/>
      <c r="O32" s="1077"/>
      <c r="P32" s="1077"/>
      <c r="Q32" s="1077"/>
      <c r="R32" s="1077"/>
      <c r="S32" s="1077"/>
      <c r="T32" s="1077"/>
      <c r="U32" s="1077"/>
      <c r="V32" s="1077"/>
      <c r="W32" s="1078"/>
    </row>
    <row r="33" spans="1:23" ht="13">
      <c r="A33" s="838" t="s">
        <v>547</v>
      </c>
      <c r="D33" s="624"/>
      <c r="E33" s="499" t="s">
        <v>88</v>
      </c>
      <c r="G33" s="1079"/>
      <c r="H33" s="1080"/>
      <c r="I33" s="838" t="s">
        <v>89</v>
      </c>
      <c r="J33" s="625"/>
      <c r="K33" s="537" t="s">
        <v>90</v>
      </c>
      <c r="L33" s="537"/>
      <c r="M33" s="532"/>
      <c r="W33" s="538"/>
    </row>
    <row r="34" spans="1:23" ht="10.5" customHeight="1">
      <c r="A34" s="838" t="s">
        <v>548</v>
      </c>
      <c r="B34" s="503"/>
      <c r="D34" s="523"/>
      <c r="G34" s="1079"/>
      <c r="H34" s="1080"/>
      <c r="I34" s="838"/>
      <c r="J34" s="625"/>
      <c r="K34" s="537" t="s">
        <v>94</v>
      </c>
      <c r="L34" s="537"/>
      <c r="M34" s="532"/>
      <c r="W34" s="538"/>
    </row>
    <row r="35" spans="1:23" ht="10.5" customHeight="1">
      <c r="A35" s="544"/>
      <c r="B35" s="545"/>
      <c r="C35" s="545"/>
      <c r="D35" s="626"/>
      <c r="E35" s="499" t="s">
        <v>95</v>
      </c>
      <c r="G35" s="1079"/>
      <c r="H35" s="1080"/>
      <c r="I35" s="838" t="s">
        <v>96</v>
      </c>
      <c r="J35" s="625"/>
      <c r="K35" s="537"/>
      <c r="L35" s="537"/>
      <c r="M35" s="532"/>
      <c r="W35" s="538"/>
    </row>
    <row r="36" spans="1:23" ht="13">
      <c r="A36" s="512" t="s">
        <v>97</v>
      </c>
      <c r="C36" s="535"/>
      <c r="D36" s="514"/>
      <c r="E36" s="499" t="s">
        <v>98</v>
      </c>
      <c r="G36" s="627" t="s">
        <v>99</v>
      </c>
      <c r="H36" s="628"/>
      <c r="I36" s="838" t="s">
        <v>89</v>
      </c>
      <c r="J36" s="625"/>
      <c r="K36" s="537" t="s">
        <v>100</v>
      </c>
      <c r="L36" s="537"/>
      <c r="M36" s="532"/>
      <c r="W36" s="538"/>
    </row>
    <row r="37" spans="1:23" ht="13">
      <c r="A37" s="838" t="s">
        <v>561</v>
      </c>
      <c r="D37" s="523"/>
      <c r="E37" s="499" t="s">
        <v>101</v>
      </c>
      <c r="G37" s="629"/>
      <c r="H37" s="630"/>
      <c r="I37" s="838" t="s">
        <v>102</v>
      </c>
      <c r="J37" s="625"/>
      <c r="K37" s="537" t="s">
        <v>549</v>
      </c>
      <c r="L37" s="537"/>
      <c r="M37" s="1069" t="s">
        <v>616</v>
      </c>
      <c r="N37" s="1070"/>
      <c r="O37" s="1070"/>
      <c r="P37" s="1070"/>
      <c r="Q37" s="1070"/>
      <c r="R37" s="1070"/>
      <c r="S37" s="1070"/>
      <c r="T37" s="1070"/>
      <c r="U37" s="1070"/>
      <c r="V37" s="1070"/>
      <c r="W37" s="1071"/>
    </row>
    <row r="38" spans="1:23">
      <c r="A38" s="544"/>
      <c r="B38" s="545"/>
      <c r="C38" s="545"/>
      <c r="D38" s="546"/>
      <c r="E38" s="631"/>
      <c r="F38" s="545"/>
      <c r="G38" s="1053" t="s">
        <v>1006</v>
      </c>
      <c r="H38" s="1054"/>
      <c r="I38" s="1053" t="s">
        <v>1007</v>
      </c>
      <c r="J38" s="1054"/>
      <c r="K38" s="549" t="s">
        <v>105</v>
      </c>
      <c r="L38" s="549"/>
      <c r="M38" s="1072" t="s">
        <v>106</v>
      </c>
      <c r="N38" s="1073"/>
      <c r="O38" s="1073"/>
      <c r="P38" s="1073"/>
      <c r="Q38" s="1073"/>
      <c r="R38" s="1073"/>
      <c r="S38" s="1073"/>
      <c r="T38" s="1073"/>
      <c r="U38" s="1073"/>
      <c r="V38" s="1073"/>
      <c r="W38" s="1074"/>
    </row>
    <row r="39" spans="1:23">
      <c r="G39" s="500" t="s">
        <v>667</v>
      </c>
      <c r="K39" s="537"/>
      <c r="L39" s="537"/>
      <c r="M39" s="541"/>
      <c r="N39" s="541"/>
      <c r="O39" s="541"/>
      <c r="P39" s="541"/>
      <c r="Q39" s="541"/>
      <c r="R39" s="541"/>
      <c r="S39" s="541"/>
      <c r="T39" s="541"/>
      <c r="U39" s="541"/>
      <c r="V39" s="541"/>
      <c r="W39" s="632"/>
    </row>
    <row r="40" spans="1:23">
      <c r="G40" s="633"/>
      <c r="H40" s="633"/>
      <c r="I40" s="634"/>
      <c r="J40" s="633"/>
      <c r="K40" s="537"/>
      <c r="L40" s="537"/>
      <c r="M40" s="541"/>
      <c r="N40" s="541"/>
      <c r="O40" s="541"/>
      <c r="P40" s="541"/>
      <c r="Q40" s="541"/>
      <c r="R40" s="541"/>
      <c r="S40" s="541"/>
      <c r="T40" s="541"/>
      <c r="U40" s="541"/>
      <c r="V40" s="541"/>
      <c r="W40" s="632"/>
    </row>
    <row r="41" spans="1:23" ht="7.5" customHeight="1"/>
    <row r="42" spans="1:23" ht="13.5" customHeight="1"/>
    <row r="43" spans="1:23" ht="13.5" customHeight="1"/>
    <row r="44" spans="1:23" s="611" customFormat="1" ht="18" customHeight="1">
      <c r="A44" s="635" t="s">
        <v>964</v>
      </c>
      <c r="B44" s="500"/>
      <c r="C44" s="635" t="s">
        <v>622</v>
      </c>
      <c r="F44" s="636"/>
      <c r="G44" s="635" t="s">
        <v>958</v>
      </c>
      <c r="H44" s="500"/>
      <c r="I44" s="635" t="s">
        <v>969</v>
      </c>
      <c r="K44" s="636"/>
      <c r="L44" s="636"/>
      <c r="V44" s="637"/>
    </row>
    <row r="45" spans="1:23" s="611" customFormat="1" ht="18" customHeight="1">
      <c r="A45" s="635" t="s">
        <v>965</v>
      </c>
      <c r="B45" s="500"/>
      <c r="C45" s="635" t="s">
        <v>969</v>
      </c>
      <c r="F45" s="636"/>
      <c r="G45" s="635" t="s">
        <v>959</v>
      </c>
      <c r="H45" s="500"/>
      <c r="I45" s="635" t="s">
        <v>969</v>
      </c>
      <c r="K45" s="636"/>
      <c r="L45" s="636"/>
      <c r="V45" s="637"/>
    </row>
    <row r="46" spans="1:23" s="611" customFormat="1" ht="18" customHeight="1">
      <c r="A46" s="635" t="s">
        <v>966</v>
      </c>
      <c r="B46" s="500"/>
      <c r="C46" s="635" t="s">
        <v>969</v>
      </c>
      <c r="F46" s="636"/>
      <c r="G46" s="635" t="s">
        <v>960</v>
      </c>
      <c r="H46" s="500"/>
      <c r="I46" s="635" t="s">
        <v>622</v>
      </c>
      <c r="K46" s="636"/>
      <c r="L46" s="636"/>
      <c r="V46" s="637"/>
    </row>
    <row r="47" spans="1:23" s="611" customFormat="1" ht="18" customHeight="1">
      <c r="A47" s="635" t="s">
        <v>967</v>
      </c>
      <c r="B47" s="500"/>
      <c r="C47" s="635" t="s">
        <v>622</v>
      </c>
      <c r="F47" s="636"/>
      <c r="G47" s="635" t="s">
        <v>961</v>
      </c>
      <c r="H47" s="500"/>
      <c r="I47" s="635" t="s">
        <v>622</v>
      </c>
      <c r="K47" s="636"/>
      <c r="L47" s="636"/>
      <c r="V47" s="637"/>
    </row>
    <row r="48" spans="1:23" s="611" customFormat="1" ht="18" customHeight="1">
      <c r="A48" s="635" t="s">
        <v>968</v>
      </c>
      <c r="B48" s="500"/>
      <c r="C48" s="635" t="s">
        <v>622</v>
      </c>
      <c r="F48" s="636"/>
      <c r="G48" s="635" t="s">
        <v>963</v>
      </c>
      <c r="H48" s="500"/>
      <c r="I48" s="635" t="s">
        <v>622</v>
      </c>
      <c r="K48" s="636"/>
      <c r="L48" s="636"/>
      <c r="V48" s="637"/>
    </row>
    <row r="49" spans="1:23" ht="20">
      <c r="E49" s="839"/>
      <c r="F49" s="500"/>
      <c r="G49" s="635" t="s">
        <v>962</v>
      </c>
      <c r="I49" s="635" t="s">
        <v>622</v>
      </c>
      <c r="K49" s="500"/>
      <c r="M49" s="839"/>
      <c r="V49" s="501"/>
      <c r="W49" s="839"/>
    </row>
    <row r="50" spans="1:23" ht="17.5">
      <c r="A50" s="638"/>
      <c r="E50" s="839"/>
      <c r="G50" s="639"/>
      <c r="H50" s="639"/>
    </row>
    <row r="55" spans="1:23" ht="14">
      <c r="A55" s="640"/>
      <c r="C55" s="641"/>
      <c r="D55" s="641"/>
      <c r="E55" s="642"/>
    </row>
    <row r="56" spans="1:23" ht="14">
      <c r="A56" s="643"/>
      <c r="C56" s="641"/>
      <c r="D56" s="644"/>
      <c r="E56" s="642"/>
    </row>
    <row r="57" spans="1:23" ht="14">
      <c r="A57" s="643"/>
      <c r="B57" s="645"/>
      <c r="C57" s="641"/>
      <c r="D57" s="641"/>
      <c r="E57" s="642"/>
    </row>
    <row r="58" spans="1:23" ht="14">
      <c r="A58" s="643"/>
      <c r="B58" s="646" t="s">
        <v>354</v>
      </c>
      <c r="C58" s="641"/>
      <c r="D58" s="641"/>
      <c r="E58" s="642"/>
    </row>
    <row r="59" spans="1:23" ht="15.5">
      <c r="A59" s="643"/>
      <c r="B59" s="647" t="s">
        <v>249</v>
      </c>
      <c r="C59" s="641"/>
      <c r="D59" s="641"/>
      <c r="E59" s="642"/>
    </row>
    <row r="60" spans="1:23" ht="14">
      <c r="A60" s="643"/>
      <c r="B60" s="648" t="s">
        <v>250</v>
      </c>
      <c r="C60" s="641"/>
      <c r="D60" s="641"/>
      <c r="E60" s="642"/>
    </row>
    <row r="61" spans="1:23" ht="15.5">
      <c r="A61" s="649"/>
      <c r="B61" s="647" t="s">
        <v>251</v>
      </c>
      <c r="C61" s="641"/>
      <c r="D61" s="641"/>
      <c r="E61" s="642"/>
    </row>
    <row r="62" spans="1:23" ht="15.5">
      <c r="A62" s="643"/>
      <c r="B62" s="647" t="s">
        <v>252</v>
      </c>
      <c r="C62" s="641"/>
      <c r="D62" s="641"/>
      <c r="E62" s="642"/>
    </row>
    <row r="63" spans="1:23" ht="14">
      <c r="A63" s="649"/>
      <c r="B63" s="646" t="s">
        <v>253</v>
      </c>
      <c r="C63" s="641"/>
      <c r="D63" s="641"/>
      <c r="E63" s="642"/>
    </row>
    <row r="64" spans="1:23" ht="14">
      <c r="A64" s="649"/>
      <c r="B64" s="646" t="s">
        <v>357</v>
      </c>
      <c r="C64" s="641"/>
      <c r="D64" s="641"/>
      <c r="E64" s="642"/>
    </row>
    <row r="65" spans="1:5" ht="14">
      <c r="A65" s="643"/>
      <c r="B65" s="646" t="s">
        <v>358</v>
      </c>
      <c r="C65" s="641"/>
      <c r="D65" s="641"/>
      <c r="E65" s="642"/>
    </row>
    <row r="66" spans="1:5" ht="14">
      <c r="A66" s="643"/>
      <c r="B66" s="646" t="s">
        <v>288</v>
      </c>
      <c r="C66" s="641"/>
      <c r="D66" s="641"/>
      <c r="E66" s="642"/>
    </row>
    <row r="67" spans="1:5" ht="14">
      <c r="A67" s="643"/>
      <c r="B67" s="646" t="s">
        <v>292</v>
      </c>
      <c r="C67" s="641"/>
      <c r="D67" s="641"/>
      <c r="E67" s="642"/>
    </row>
    <row r="68" spans="1:5" ht="15.5">
      <c r="A68" s="643"/>
      <c r="B68" s="647" t="s">
        <v>423</v>
      </c>
      <c r="C68" s="641"/>
      <c r="D68" s="641"/>
      <c r="E68" s="642"/>
    </row>
    <row r="69" spans="1:5" ht="14">
      <c r="A69" s="643"/>
      <c r="B69" s="646" t="s">
        <v>424</v>
      </c>
      <c r="C69" s="641"/>
      <c r="D69" s="641"/>
      <c r="E69" s="642"/>
    </row>
    <row r="70" spans="1:5" ht="14">
      <c r="A70" s="643"/>
      <c r="B70" s="646" t="s">
        <v>279</v>
      </c>
      <c r="C70" s="641"/>
      <c r="D70" s="644"/>
      <c r="E70" s="642"/>
    </row>
    <row r="71" spans="1:5" ht="14">
      <c r="A71" s="643"/>
      <c r="B71" s="646" t="s">
        <v>281</v>
      </c>
      <c r="C71" s="641"/>
      <c r="D71" s="641"/>
      <c r="E71" s="642"/>
    </row>
    <row r="72" spans="1:5" ht="14">
      <c r="A72" s="643"/>
      <c r="B72" s="646" t="s">
        <v>287</v>
      </c>
      <c r="C72" s="641"/>
      <c r="D72" s="644"/>
      <c r="E72" s="642"/>
    </row>
    <row r="73" spans="1:5" ht="15.5">
      <c r="A73" s="643"/>
      <c r="B73" s="647" t="s">
        <v>420</v>
      </c>
      <c r="C73" s="641"/>
      <c r="D73" s="644"/>
      <c r="E73" s="642"/>
    </row>
    <row r="74" spans="1:5" ht="14">
      <c r="A74" s="650"/>
      <c r="B74" s="646" t="s">
        <v>421</v>
      </c>
      <c r="C74" s="579"/>
      <c r="D74" s="578"/>
      <c r="E74" s="575"/>
    </row>
    <row r="75" spans="1:5" ht="14">
      <c r="A75" s="572"/>
      <c r="B75" s="646" t="s">
        <v>422</v>
      </c>
      <c r="C75" s="579"/>
      <c r="D75" s="578"/>
      <c r="E75" s="651">
        <f>SUM(E54:E73)</f>
        <v>0</v>
      </c>
    </row>
    <row r="76" spans="1:5" ht="14">
      <c r="B76" s="646" t="s">
        <v>417</v>
      </c>
    </row>
    <row r="77" spans="1:5" ht="14">
      <c r="B77" s="646" t="s">
        <v>397</v>
      </c>
    </row>
  </sheetData>
  <mergeCells count="10">
    <mergeCell ref="M37:W37"/>
    <mergeCell ref="G38:H38"/>
    <mergeCell ref="I38:J38"/>
    <mergeCell ref="M38:W38"/>
    <mergeCell ref="O1:S1"/>
    <mergeCell ref="P2:W2"/>
    <mergeCell ref="M32:W32"/>
    <mergeCell ref="G33:H33"/>
    <mergeCell ref="G34:H34"/>
    <mergeCell ref="G35:H35"/>
  </mergeCells>
  <printOptions horizontalCentered="1"/>
  <pageMargins left="0.19685039370078741" right="0.19685039370078741" top="0" bottom="0.15748031496062992" header="0.31496062992125984" footer="0.15748031496062992"/>
  <pageSetup paperSize="9" scale="75" firstPageNumber="4294963191" fitToHeight="2" orientation="landscape" horizontalDpi="4294967295" verticalDpi="4294967295"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W81"/>
  <sheetViews>
    <sheetView topLeftCell="A13" zoomScale="85" zoomScaleNormal="85" zoomScaleSheetLayoutView="85" workbookViewId="0">
      <selection activeCell="E27" sqref="E27"/>
    </sheetView>
  </sheetViews>
  <sheetFormatPr defaultColWidth="9.1796875" defaultRowHeight="12.5"/>
  <cols>
    <col min="1" max="1" width="4.08984375" style="843" customWidth="1"/>
    <col min="2" max="2" width="30.1796875" style="843" customWidth="1"/>
    <col min="3" max="3" width="6.453125" style="843" customWidth="1"/>
    <col min="4" max="4" width="13.453125" style="843" customWidth="1"/>
    <col min="5" max="5" width="10.453125" style="499" customWidth="1"/>
    <col min="6" max="6" width="13.08984375" style="843" customWidth="1"/>
    <col min="7" max="7" width="14.81640625" style="500" customWidth="1"/>
    <col min="8" max="8" width="17" style="500" customWidth="1"/>
    <col min="9" max="9" width="6.1796875" style="843" customWidth="1"/>
    <col min="10" max="10" width="14.1796875" style="843" customWidth="1"/>
    <col min="11" max="11" width="11.1796875" style="843" customWidth="1"/>
    <col min="12" max="13" width="15.1796875" style="500" customWidth="1"/>
    <col min="14" max="14" width="0.453125" style="843" hidden="1" customWidth="1"/>
    <col min="15" max="15" width="3.1796875" style="843" customWidth="1"/>
    <col min="16" max="16" width="2.54296875" style="843" customWidth="1"/>
    <col min="17" max="17" width="4.81640625" style="843" hidden="1" customWidth="1"/>
    <col min="18" max="18" width="2" style="843" customWidth="1"/>
    <col min="19" max="19" width="2.54296875" style="843" customWidth="1"/>
    <col min="20" max="20" width="5.81640625" style="843" hidden="1" customWidth="1"/>
    <col min="21" max="21" width="1" style="843" customWidth="1"/>
    <col min="22" max="22" width="9.1796875" style="843" hidden="1" customWidth="1"/>
    <col min="23" max="23" width="13.1796875" style="501" customWidth="1"/>
    <col min="24" max="24" width="1.81640625" style="843" customWidth="1"/>
    <col min="25" max="25" width="9.1796875" style="843" customWidth="1"/>
    <col min="26" max="16384" width="9.1796875" style="843"/>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43"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42"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42" t="s">
        <v>557</v>
      </c>
      <c r="D8" s="523"/>
      <c r="E8" s="531"/>
      <c r="G8" s="532"/>
      <c r="H8" s="533"/>
      <c r="I8" s="842"/>
      <c r="K8" s="514"/>
      <c r="L8" s="532"/>
      <c r="M8" s="534"/>
      <c r="O8" s="514"/>
      <c r="U8" s="535"/>
      <c r="V8" s="535"/>
      <c r="W8" s="536"/>
    </row>
    <row r="9" spans="1:23">
      <c r="A9" s="842" t="s">
        <v>558</v>
      </c>
      <c r="D9" s="523"/>
      <c r="E9" s="531" t="s">
        <v>54</v>
      </c>
      <c r="G9" s="532" t="s">
        <v>55</v>
      </c>
      <c r="H9" s="533"/>
      <c r="I9" s="842" t="s">
        <v>56</v>
      </c>
      <c r="K9" s="523"/>
      <c r="L9" s="532" t="s">
        <v>57</v>
      </c>
      <c r="M9" s="537"/>
      <c r="O9" s="523"/>
      <c r="P9" s="843" t="s">
        <v>58</v>
      </c>
      <c r="W9" s="538"/>
    </row>
    <row r="10" spans="1:23" ht="13">
      <c r="A10" s="842" t="s">
        <v>559</v>
      </c>
      <c r="D10" s="539" t="s">
        <v>560</v>
      </c>
      <c r="E10" s="531" t="s">
        <v>59</v>
      </c>
      <c r="G10" s="532"/>
      <c r="H10" s="533"/>
      <c r="I10" s="540"/>
      <c r="J10" s="541"/>
      <c r="K10" s="542"/>
      <c r="L10" s="532"/>
      <c r="M10" s="537"/>
      <c r="O10" s="523"/>
      <c r="W10" s="538"/>
    </row>
    <row r="11" spans="1:23" ht="13">
      <c r="A11" s="842" t="s">
        <v>551</v>
      </c>
      <c r="D11" s="523"/>
      <c r="E11" s="515"/>
      <c r="F11" s="543"/>
      <c r="G11" s="532" t="s">
        <v>60</v>
      </c>
      <c r="H11" s="533"/>
      <c r="I11" s="842" t="s">
        <v>61</v>
      </c>
      <c r="K11" s="523"/>
      <c r="L11" s="532" t="s">
        <v>523</v>
      </c>
      <c r="M11" s="537"/>
      <c r="O11" s="523"/>
      <c r="P11" s="843" t="s">
        <v>63</v>
      </c>
      <c r="W11" s="538"/>
    </row>
    <row r="12" spans="1:23">
      <c r="A12" s="544" t="s">
        <v>64</v>
      </c>
      <c r="D12" s="523"/>
      <c r="E12" s="531" t="s">
        <v>65</v>
      </c>
      <c r="G12" s="532"/>
      <c r="H12" s="533"/>
      <c r="I12" s="842"/>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980</v>
      </c>
      <c r="C17" s="583" t="str">
        <f>IF(E17="","",VLOOKUP(B17,Data!$B$5:$N$503,13,FALSE))</f>
        <v/>
      </c>
      <c r="D17" s="584" t="str">
        <f>IF(E17="","",VLOOKUP(B17,Data!$B$5:$L$503,2,FALSE))</f>
        <v/>
      </c>
      <c r="E17" s="823"/>
      <c r="F17" s="601"/>
      <c r="G17" s="587" t="str">
        <f>IF(E17="","",VLOOKUP(B17,Data!$B$5:$L$503,11,FALSE))</f>
        <v/>
      </c>
      <c r="H17" s="588" t="str">
        <f t="shared" ref="H17:H33"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272,Data!G272,(IF(B17=Data!B274,Data!G274,(IF(B17=Data!B276,Data!G276,(IF(B17=Data!#REF!,Data!#REF!,(IF(B17=Data!B281,Data!G281,(IF(B17=Data!#REF!,Data!#REF!,(IF(B17=Data!#REF!,Data!#REF!,(IF(B17=Data!#REF!,Data!#REF!,Data!#REF!)))))))))))))))&amp;IF(B17=Data!B348,Data!G348,(IF(B17=Data!#REF!,Data!#REF!,(IF(B17=Data!#REF!,Data!#REF!,(IF(B17=Data!#REF!,Data!#REF!,(IF(B17=Data!#REF!,Data!#REF!,(IF(B17=Data!#REF!,Data!G1088,(IF(B17=Data!#REF!,Data!#REF!,(IF(B17=Data!#REF!,Data!#REF!,Data!#REF!)))))))))))))))&amp;IF(B17=Data!#REF!,Data!#REF!,(IF(B17=Data!#REF!,Data!#REF!,(IF(B17=Data!#REF!,Data!#REF!,(IF(B17=Data!#REF!,Data!#REF!,(IF(B17=Data!#REF!,Data!#REF!,Data!#REF!)))))))))</f>
        <v>#REF!</v>
      </c>
      <c r="O17" s="592"/>
      <c r="P17" s="593"/>
      <c r="Q17" s="594" t="e">
        <f>IF(B17=Data!B272,Data!H272,(IF(B17=Data!B274,Data!H274,(IF(B17=Data!B276,Data!H276,(IF(B17=Data!#REF!,Data!#REF!,(IF(B17=Data!B281,Data!H281,(IF(B17=Data!#REF!,Data!#REF!,(IF(B17=Data!#REF!,Data!#REF!,(IF(B17=Data!#REF!,Data!#REF!,Data!#REF!)))))))))))))))&amp;IF(B17=Data!B348,Data!H348,(IF(B17=Data!#REF!,Data!#REF!,(IF(B17=Data!#REF!,Data!#REF!,(IF(B17=Data!#REF!,Data!#REF!,(IF(B17=Data!#REF!,Data!#REF!,(IF(B17=Data!#REF!,Data!H1088,(IF(B17=Data!#REF!,Data!#REF!,(IF(B17=Data!#REF!,Data!#REF!,Data!#REF!)))))))))))))))&amp;IF(B17=Data!#REF!,Data!#REF!,(IF(B17=Data!#REF!,Data!#REF!,(IF(B17=Data!#REF!,Data!#REF!,(IF(B17=Data!#REF!,Data!#REF!,(IF(B17=Data!#REF!,Data!#REF!,Data!#REF!)))))))))</f>
        <v>#REF!</v>
      </c>
      <c r="R17" s="593"/>
      <c r="S17" s="593"/>
      <c r="T17" s="594" t="e">
        <f>IF(B17=Data!B272,Data!I272,(IF(B17=Data!B274,Data!I274,(IF(B17=Data!B276,Data!I276,(IF(B17=Data!#REF!,Data!#REF!,(IF(B17=Data!B281,Data!I281,(IF(B17=Data!#REF!,Data!#REF!,(IF(B17=Data!#REF!,Data!#REF!,(IF(B17=Data!#REF!,Data!#REF!,Data!#REF!)))))))))))))))&amp;IF(B17=Data!B348,Data!I348,(IF(B17=Data!#REF!,Data!#REF!,(IF(B17=Data!#REF!,Data!#REF!,(IF(B17=Data!#REF!,Data!#REF!,(IF(B17=Data!#REF!,Data!#REF!,(IF(B17=Data!#REF!,Data!I1088,(IF(B17=Data!#REF!,Data!#REF!,(IF(B17=Data!#REF!,Data!#REF!,Data!#REF!)))))))))))))))&amp;IF(B17=Data!#REF!,Data!#REF!,(IF(B17=Data!#REF!,Data!#REF!,(IF(B17=Data!#REF!,Data!#REF!,(IF(B17=Data!#REF!,Data!#REF!,(IF(B17=Data!#REF!,Data!#REF!,Data!#REF!)))))))))</f>
        <v>#REF!</v>
      </c>
      <c r="U17" s="595"/>
      <c r="V17" s="594" t="e">
        <f>IF(B17=Data!B272,Data!J272,(IF(B17=Data!B274,Data!J274,(IF(B17=Data!B276,Data!J276,(IF(B17=Data!#REF!,Data!#REF!,(IF(B17=Data!B281,Data!J281,(IF(B17=Data!#REF!,Data!#REF!,(IF(B17=Data!#REF!,Data!#REF!,(IF(B17=Data!#REF!,Data!#REF!,Data!#REF!)))))))))))))))&amp;IF(B17=Data!B348,Data!J348,(IF(B17=Data!#REF!,Data!#REF!,(IF(B17=Data!#REF!,Data!#REF!,(IF(B17=Data!#REF!,Data!#REF!,(IF(B17=Data!#REF!,Data!#REF!,(IF(B17=Data!#REF!,Data!J1088,(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321</v>
      </c>
      <c r="C18" s="583" t="str">
        <f>IF(E18="","",VLOOKUP(B18,Data!$B$5:$N$503,13,FALSE))</f>
        <v>Ymh</v>
      </c>
      <c r="D18" s="584" t="str">
        <f>IF(E18="","",VLOOKUP(B18,Data!$B$5:$L$503,2,FALSE))</f>
        <v>ZV78250</v>
      </c>
      <c r="E18" s="823">
        <v>1</v>
      </c>
      <c r="F18" s="600" t="s">
        <v>544</v>
      </c>
      <c r="G18" s="587">
        <f>IF(E18="","",VLOOKUP(B18,Data!$B$5:$L$503,11,FALSE))</f>
        <v>7332.41</v>
      </c>
      <c r="H18" s="588">
        <f t="shared" si="0"/>
        <v>7332.41</v>
      </c>
      <c r="I18" s="589" t="str">
        <f>IF(E18="","",VLOOKUP(B18,Data!$B$5:$D$503,3,FALSE))</f>
        <v>C/T</v>
      </c>
      <c r="J18" s="589" t="str">
        <f>IF(E18="","",VLOOKUP(B18,Data!$B$5:$M$503,12,FALSE))</f>
        <v>Indonesia</v>
      </c>
      <c r="K18" s="590">
        <v>5117382</v>
      </c>
      <c r="L18" s="587">
        <f>IF(E18="","",VLOOKUP(B18,Data!$B$5:$E$503,4,FALSE)*E18)</f>
        <v>338</v>
      </c>
      <c r="M18" s="587">
        <f>IF(E18="","",VLOOKUP(B18,Data!$B$5:$F$503,5,FALSE)*E18)</f>
        <v>297</v>
      </c>
      <c r="N18" s="591" t="e">
        <f>IF(B18=Data!B103,Data!G103,(IF(B18=Data!B105,Data!G105,(IF(B18=Data!B107,Data!G107,(IF(B18=Data!#REF!,Data!#REF!,(IF(B18=Data!B112,Data!G112,(IF(B18=Data!#REF!,Data!#REF!,(IF(B18=Data!#REF!,Data!#REF!,(IF(B18=Data!#REF!,Data!#REF!,Data!#REF!)))))))))))))))&amp;IF(B18=Data!B179,Data!G179,(IF(B18=Data!#REF!,Data!#REF!,(IF(B18=Data!#REF!,Data!#REF!,(IF(B18=Data!#REF!,Data!#REF!,(IF(B18=Data!#REF!,Data!#REF!,(IF(B18=Data!#REF!,Data!G919,(IF(B18=Data!#REF!,Data!#REF!,(IF(B18=Data!#REF!,Data!#REF!,Data!#REF!)))))))))))))))&amp;IF(B18=Data!#REF!,Data!#REF!,(IF(B18=Data!#REF!,Data!#REF!,(IF(B18=Data!#REF!,Data!#REF!,(IF(B18=Data!#REF!,Data!#REF!,(IF(B18=Data!#REF!,Data!#REF!,Data!#REF!)))))))))</f>
        <v>#REF!</v>
      </c>
      <c r="O18" s="592"/>
      <c r="P18" s="593"/>
      <c r="Q18" s="594" t="e">
        <f>IF(B18=Data!B103,Data!H103,(IF(B18=Data!B105,Data!H105,(IF(B18=Data!B107,Data!H107,(IF(B18=Data!#REF!,Data!#REF!,(IF(B18=Data!B112,Data!H112,(IF(B18=Data!#REF!,Data!#REF!,(IF(B18=Data!#REF!,Data!#REF!,(IF(B18=Data!#REF!,Data!#REF!,Data!#REF!)))))))))))))))&amp;IF(B18=Data!B179,Data!H179,(IF(B18=Data!#REF!,Data!#REF!,(IF(B18=Data!#REF!,Data!#REF!,(IF(B18=Data!#REF!,Data!#REF!,(IF(B18=Data!#REF!,Data!#REF!,(IF(B18=Data!#REF!,Data!H919,(IF(B18=Data!#REF!,Data!#REF!,(IF(B18=Data!#REF!,Data!#REF!,Data!#REF!)))))))))))))))&amp;IF(B18=Data!#REF!,Data!#REF!,(IF(B18=Data!#REF!,Data!#REF!,(IF(B18=Data!#REF!,Data!#REF!,(IF(B18=Data!#REF!,Data!#REF!,(IF(B18=Data!#REF!,Data!#REF!,Data!#REF!)))))))))</f>
        <v>#REF!</v>
      </c>
      <c r="R18" s="593"/>
      <c r="S18" s="593"/>
      <c r="T18" s="594" t="e">
        <f>IF(B18=Data!B103,Data!I103,(IF(B18=Data!B105,Data!I105,(IF(B18=Data!B107,Data!I107,(IF(B18=Data!#REF!,Data!#REF!,(IF(B18=Data!B112,Data!I112,(IF(B18=Data!#REF!,Data!#REF!,(IF(B18=Data!#REF!,Data!#REF!,(IF(B18=Data!#REF!,Data!#REF!,Data!#REF!)))))))))))))))&amp;IF(B18=Data!B179,Data!I179,(IF(B18=Data!#REF!,Data!#REF!,(IF(B18=Data!#REF!,Data!#REF!,(IF(B18=Data!#REF!,Data!#REF!,(IF(B18=Data!#REF!,Data!#REF!,(IF(B18=Data!#REF!,Data!I919,(IF(B18=Data!#REF!,Data!#REF!,(IF(B18=Data!#REF!,Data!#REF!,Data!#REF!)))))))))))))))&amp;IF(B18=Data!#REF!,Data!#REF!,(IF(B18=Data!#REF!,Data!#REF!,(IF(B18=Data!#REF!,Data!#REF!,(IF(B18=Data!#REF!,Data!#REF!,(IF(B18=Data!#REF!,Data!#REF!,Data!#REF!)))))))))</f>
        <v>#REF!</v>
      </c>
      <c r="U18" s="595"/>
      <c r="V18" s="594" t="e">
        <f>IF(B18=Data!B103,Data!J103,(IF(B18=Data!B105,Data!J105,(IF(B18=Data!B107,Data!J107,(IF(B18=Data!#REF!,Data!#REF!,(IF(B18=Data!B112,Data!J112,(IF(B18=Data!#REF!,Data!#REF!,(IF(B18=Data!#REF!,Data!#REF!,(IF(B18=Data!#REF!,Data!#REF!,Data!#REF!)))))))))))))))&amp;IF(B18=Data!B179,Data!J179,(IF(B18=Data!#REF!,Data!#REF!,(IF(B18=Data!#REF!,Data!#REF!,(IF(B18=Data!#REF!,Data!#REF!,(IF(B18=Data!#REF!,Data!#REF!,(IF(B18=Data!#REF!,Data!J919,(IF(B18=Data!#REF!,Data!#REF!,(IF(B18=Data!#REF!,Data!#REF!,Data!#REF!)))))))))))))))&amp;IF(B18=Data!#REF!,Data!#REF!,(IF(B18=Data!#REF!,Data!#REF!,(IF(B18=Data!#REF!,Data!#REF!,(IF(B18=Data!#REF!,Data!#REF!,(IF(B18=Data!#REF!,Data!#REF!,Data!#REF!)))))))))</f>
        <v>#REF!</v>
      </c>
      <c r="W18" s="596">
        <f>IF(E18="","",VLOOKUP(B18,Data!$B$5:$J$503,9,FALSE)*E18)</f>
        <v>1.806</v>
      </c>
    </row>
    <row r="19" spans="1:23" s="597" customFormat="1" ht="19" customHeight="1">
      <c r="A19" s="581"/>
      <c r="B19" s="582" t="s">
        <v>995</v>
      </c>
      <c r="C19" s="583" t="str">
        <f>IF(E19="","",VLOOKUP(B19,Data!$B$5:$N$503,13,FALSE))</f>
        <v/>
      </c>
      <c r="D19" s="584" t="str">
        <f>IF(E19="","",VLOOKUP(B19,Data!$B$5:$L$503,2,FALSE))</f>
        <v/>
      </c>
      <c r="E19" s="823"/>
      <c r="F19" s="600"/>
      <c r="G19" s="587" t="str">
        <f>IF(E19="","",VLOOKUP(B19,Data!$B$5:$L$503,11,FALSE))</f>
        <v/>
      </c>
      <c r="H19" s="588" t="str">
        <f t="shared" ref="H19:H20"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B274,Data!G274,(IF(B19=Data!B276,Data!G276,(IF(B19=Data!B278,Data!G278,(IF(B19=Data!#REF!,Data!#REF!,(IF(B19=Data!B283,Data!G283,(IF(B19=Data!#REF!,Data!#REF!,(IF(B19=Data!#REF!,Data!#REF!,(IF(B19=Data!#REF!,Data!#REF!,Data!#REF!)))))))))))))))&amp;IF(B19=Data!B350,Data!G350,(IF(B19=Data!#REF!,Data!#REF!,(IF(B19=Data!#REF!,Data!#REF!,(IF(B19=Data!#REF!,Data!#REF!,(IF(B19=Data!#REF!,Data!#REF!,(IF(B19=Data!#REF!,Data!G1090,(IF(B19=Data!#REF!,Data!#REF!,(IF(B19=Data!#REF!,Data!#REF!,Data!#REF!)))))))))))))))&amp;IF(B19=Data!#REF!,Data!#REF!,(IF(B19=Data!#REF!,Data!#REF!,(IF(B19=Data!#REF!,Data!#REF!,(IF(B19=Data!#REF!,Data!#REF!,(IF(B19=Data!#REF!,Data!#REF!,Data!#REF!)))))))))</f>
        <v>#REF!</v>
      </c>
      <c r="O19" s="592"/>
      <c r="P19" s="593"/>
      <c r="Q19" s="594" t="e">
        <f>IF(B19=Data!B274,Data!H274,(IF(B19=Data!B276,Data!H276,(IF(B19=Data!B278,Data!H278,(IF(B19=Data!#REF!,Data!#REF!,(IF(B19=Data!B283,Data!H283,(IF(B19=Data!#REF!,Data!#REF!,(IF(B19=Data!#REF!,Data!#REF!,(IF(B19=Data!#REF!,Data!#REF!,Data!#REF!)))))))))))))))&amp;IF(B19=Data!B350,Data!H350,(IF(B19=Data!#REF!,Data!#REF!,(IF(B19=Data!#REF!,Data!#REF!,(IF(B19=Data!#REF!,Data!#REF!,(IF(B19=Data!#REF!,Data!#REF!,(IF(B19=Data!#REF!,Data!H1090,(IF(B19=Data!#REF!,Data!#REF!,(IF(B19=Data!#REF!,Data!#REF!,Data!#REF!)))))))))))))))&amp;IF(B19=Data!#REF!,Data!#REF!,(IF(B19=Data!#REF!,Data!#REF!,(IF(B19=Data!#REF!,Data!#REF!,(IF(B19=Data!#REF!,Data!#REF!,(IF(B19=Data!#REF!,Data!#REF!,Data!#REF!)))))))))</f>
        <v>#REF!</v>
      </c>
      <c r="R19" s="593"/>
      <c r="S19" s="593"/>
      <c r="T19" s="594" t="e">
        <f>IF(B19=Data!B274,Data!I274,(IF(B19=Data!B276,Data!I276,(IF(B19=Data!B278,Data!I278,(IF(B19=Data!#REF!,Data!#REF!,(IF(B19=Data!B283,Data!I283,(IF(B19=Data!#REF!,Data!#REF!,(IF(B19=Data!#REF!,Data!#REF!,(IF(B19=Data!#REF!,Data!#REF!,Data!#REF!)))))))))))))))&amp;IF(B19=Data!B350,Data!I350,(IF(B19=Data!#REF!,Data!#REF!,(IF(B19=Data!#REF!,Data!#REF!,(IF(B19=Data!#REF!,Data!#REF!,(IF(B19=Data!#REF!,Data!#REF!,(IF(B19=Data!#REF!,Data!I1090,(IF(B19=Data!#REF!,Data!#REF!,(IF(B19=Data!#REF!,Data!#REF!,Data!#REF!)))))))))))))))&amp;IF(B19=Data!#REF!,Data!#REF!,(IF(B19=Data!#REF!,Data!#REF!,(IF(B19=Data!#REF!,Data!#REF!,(IF(B19=Data!#REF!,Data!#REF!,(IF(B19=Data!#REF!,Data!#REF!,Data!#REF!)))))))))</f>
        <v>#REF!</v>
      </c>
      <c r="U19" s="595"/>
      <c r="V19" s="594" t="e">
        <f>IF(B19=Data!B274,Data!J274,(IF(B19=Data!B276,Data!J276,(IF(B19=Data!B278,Data!J278,(IF(B19=Data!#REF!,Data!#REF!,(IF(B19=Data!B283,Data!J283,(IF(B19=Data!#REF!,Data!#REF!,(IF(B19=Data!#REF!,Data!#REF!,(IF(B19=Data!#REF!,Data!#REF!,Data!#REF!)))))))))))))))&amp;IF(B19=Data!B350,Data!J350,(IF(B19=Data!#REF!,Data!#REF!,(IF(B19=Data!#REF!,Data!#REF!,(IF(B19=Data!#REF!,Data!#REF!,(IF(B19=Data!#REF!,Data!#REF!,(IF(B19=Data!#REF!,Data!J1090,(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598">
        <v>2</v>
      </c>
      <c r="B20" s="599" t="s">
        <v>718</v>
      </c>
      <c r="C20" s="583" t="str">
        <f>IF(E20="","",VLOOKUP(B20,Data!$B$5:$N$503,13,FALSE))</f>
        <v>Ymh</v>
      </c>
      <c r="D20" s="584" t="str">
        <f>IF(E20="","",VLOOKUP(B20,Data!$B$5:$L$503,2,FALSE))</f>
        <v>VAC9580</v>
      </c>
      <c r="E20" s="823">
        <v>10</v>
      </c>
      <c r="F20" s="600" t="s">
        <v>545</v>
      </c>
      <c r="G20" s="587">
        <f>IF(E20="","",VLOOKUP(B20,Data!$B$5:$L$503,11,FALSE))</f>
        <v>5024.08</v>
      </c>
      <c r="H20" s="588">
        <f t="shared" si="1"/>
        <v>50240.800000000003</v>
      </c>
      <c r="I20" s="589" t="str">
        <f>IF(E20="","",VLOOKUP(B20,Data!$B$5:$D$503,3,FALSE))</f>
        <v>C/T</v>
      </c>
      <c r="J20" s="589" t="str">
        <f>IF(E20="","",VLOOKUP(B20,Data!$B$5:$M$503,12,FALSE))</f>
        <v>Indonesia</v>
      </c>
      <c r="K20" s="590">
        <v>5119633</v>
      </c>
      <c r="L20" s="587">
        <f>IF(E20="","",VLOOKUP(B20,Data!$B$5:$E$503,4,FALSE)*E20)</f>
        <v>3020</v>
      </c>
      <c r="M20" s="587">
        <f>IF(E20="","",VLOOKUP(B20,Data!$B$5:$F$503,5,FALSE)*E20)</f>
        <v>2670</v>
      </c>
      <c r="N20" s="591" t="e">
        <f>IF(B20=Data!B105,Data!G105,(IF(B20=Data!B107,Data!G107,(IF(B20=Data!B109,Data!G109,(IF(B20=Data!#REF!,Data!#REF!,(IF(B20=Data!B114,Data!G114,(IF(B20=Data!#REF!,Data!#REF!,(IF(B20=Data!#REF!,Data!#REF!,(IF(B20=Data!#REF!,Data!#REF!,Data!#REF!)))))))))))))))&amp;IF(B20=Data!B181,Data!G181,(IF(B20=Data!#REF!,Data!#REF!,(IF(B20=Data!#REF!,Data!#REF!,(IF(B20=Data!#REF!,Data!#REF!,(IF(B20=Data!#REF!,Data!#REF!,(IF(B20=Data!#REF!,Data!G921,(IF(B20=Data!#REF!,Data!#REF!,(IF(B20=Data!#REF!,Data!#REF!,Data!#REF!)))))))))))))))&amp;IF(B20=Data!#REF!,Data!#REF!,(IF(B20=Data!#REF!,Data!#REF!,(IF(B20=Data!#REF!,Data!#REF!,(IF(B20=Data!#REF!,Data!#REF!,(IF(B20=Data!#REF!,Data!#REF!,Data!#REF!)))))))))</f>
        <v>#REF!</v>
      </c>
      <c r="O20" s="592"/>
      <c r="P20" s="593"/>
      <c r="Q20" s="594" t="e">
        <f>IF(B20=Data!B105,Data!H105,(IF(B20=Data!B107,Data!H107,(IF(B20=Data!B109,Data!H109,(IF(B20=Data!#REF!,Data!#REF!,(IF(B20=Data!B114,Data!H114,(IF(B20=Data!#REF!,Data!#REF!,(IF(B20=Data!#REF!,Data!#REF!,(IF(B20=Data!#REF!,Data!#REF!,Data!#REF!)))))))))))))))&amp;IF(B20=Data!B181,Data!H181,(IF(B20=Data!#REF!,Data!#REF!,(IF(B20=Data!#REF!,Data!#REF!,(IF(B20=Data!#REF!,Data!#REF!,(IF(B20=Data!#REF!,Data!#REF!,(IF(B20=Data!#REF!,Data!H921,(IF(B20=Data!#REF!,Data!#REF!,(IF(B20=Data!#REF!,Data!#REF!,Data!#REF!)))))))))))))))&amp;IF(B20=Data!#REF!,Data!#REF!,(IF(B20=Data!#REF!,Data!#REF!,(IF(B20=Data!#REF!,Data!#REF!,(IF(B20=Data!#REF!,Data!#REF!,(IF(B20=Data!#REF!,Data!#REF!,Data!#REF!)))))))))</f>
        <v>#REF!</v>
      </c>
      <c r="R20" s="593"/>
      <c r="S20" s="593"/>
      <c r="T20" s="594" t="e">
        <f>IF(B20=Data!B105,Data!I105,(IF(B20=Data!B107,Data!I107,(IF(B20=Data!B109,Data!I109,(IF(B20=Data!#REF!,Data!#REF!,(IF(B20=Data!B114,Data!I114,(IF(B20=Data!#REF!,Data!#REF!,(IF(B20=Data!#REF!,Data!#REF!,(IF(B20=Data!#REF!,Data!#REF!,Data!#REF!)))))))))))))))&amp;IF(B20=Data!B181,Data!I181,(IF(B20=Data!#REF!,Data!#REF!,(IF(B20=Data!#REF!,Data!#REF!,(IF(B20=Data!#REF!,Data!#REF!,(IF(B20=Data!#REF!,Data!#REF!,(IF(B20=Data!#REF!,Data!I921,(IF(B20=Data!#REF!,Data!#REF!,(IF(B20=Data!#REF!,Data!#REF!,Data!#REF!)))))))))))))))&amp;IF(B20=Data!#REF!,Data!#REF!,(IF(B20=Data!#REF!,Data!#REF!,(IF(B20=Data!#REF!,Data!#REF!,(IF(B20=Data!#REF!,Data!#REF!,(IF(B20=Data!#REF!,Data!#REF!,Data!#REF!)))))))))</f>
        <v>#REF!</v>
      </c>
      <c r="U20" s="595"/>
      <c r="V20" s="594" t="e">
        <f>IF(B20=Data!B105,Data!J105,(IF(B20=Data!B107,Data!J107,(IF(B20=Data!B109,Data!J109,(IF(B20=Data!#REF!,Data!#REF!,(IF(B20=Data!B114,Data!J114,(IF(B20=Data!#REF!,Data!#REF!,(IF(B20=Data!#REF!,Data!#REF!,(IF(B20=Data!#REF!,Data!#REF!,Data!#REF!)))))))))))))))&amp;IF(B20=Data!B181,Data!J181,(IF(B20=Data!#REF!,Data!#REF!,(IF(B20=Data!#REF!,Data!#REF!,(IF(B20=Data!#REF!,Data!#REF!,(IF(B20=Data!#REF!,Data!#REF!,(IF(B20=Data!#REF!,Data!J921,(IF(B20=Data!#REF!,Data!#REF!,(IF(B20=Data!#REF!,Data!#REF!,Data!#REF!)))))))))))))))&amp;IF(B20=Data!#REF!,Data!#REF!,(IF(B20=Data!#REF!,Data!#REF!,(IF(B20=Data!#REF!,Data!#REF!,(IF(B20=Data!#REF!,Data!#REF!,(IF(B20=Data!#REF!,Data!#REF!,Data!#REF!)))))))))</f>
        <v>#REF!</v>
      </c>
      <c r="W20" s="596">
        <f>IF(E20="","",VLOOKUP(B20,Data!$B$5:$J$503,9,FALSE)*E20)</f>
        <v>15.34</v>
      </c>
    </row>
    <row r="21" spans="1:23" s="597" customFormat="1" ht="19.25" customHeight="1">
      <c r="A21" s="598">
        <v>3</v>
      </c>
      <c r="B21" s="599" t="s">
        <v>715</v>
      </c>
      <c r="C21" s="583" t="str">
        <f>IF(E21="","",VLOOKUP(B21,Data!$B$5:$N$503,13,FALSE))</f>
        <v>Ymh</v>
      </c>
      <c r="D21" s="584" t="str">
        <f>IF(E21="","",VLOOKUP(B21,Data!$B$5:$L$503,2,FALSE))</f>
        <v>VAC9480</v>
      </c>
      <c r="E21" s="823">
        <v>5</v>
      </c>
      <c r="F21" s="601"/>
      <c r="G21" s="587">
        <f>IF(E21="","",VLOOKUP(B21,Data!$B$5:$L$503,11,FALSE))</f>
        <v>2008.01</v>
      </c>
      <c r="H21" s="588">
        <f t="shared" si="0"/>
        <v>10040.049999999999</v>
      </c>
      <c r="I21" s="589" t="str">
        <f>IF(E21="","",VLOOKUP(B21,Data!$B$5:$D$503,3,FALSE))</f>
        <v>C/T</v>
      </c>
      <c r="J21" s="589" t="str">
        <f>IF(E21="","",VLOOKUP(B21,Data!$B$5:$M$503,12,FALSE))</f>
        <v>Indonesia</v>
      </c>
      <c r="K21" s="590">
        <v>5119633</v>
      </c>
      <c r="L21" s="587">
        <f>IF(E21="","",VLOOKUP(B21,Data!$B$5:$E$503,4,FALSE)*E21)</f>
        <v>995</v>
      </c>
      <c r="M21" s="587">
        <f>IF(E21="","",VLOOKUP(B21,Data!$B$5:$F$503,5,FALSE)*E21)</f>
        <v>895</v>
      </c>
      <c r="N21" s="591" t="e">
        <f>IF(B21=Data!B98,Data!G98,(IF(B21=Data!B100,Data!G100,(IF(B21=Data!B102,Data!G102,(IF(B21=Data!#REF!,Data!#REF!,(IF(B21=Data!B107,Data!G107,(IF(B21=Data!#REF!,Data!#REF!,(IF(B21=Data!#REF!,Data!#REF!,(IF(B21=Data!#REF!,Data!#REF!,Data!#REF!)))))))))))))))&amp;IF(B21=Data!B174,Data!G174,(IF(B21=Data!#REF!,Data!#REF!,(IF(B21=Data!#REF!,Data!#REF!,(IF(B21=Data!#REF!,Data!#REF!,(IF(B21=Data!#REF!,Data!#REF!,(IF(B21=Data!#REF!,Data!G914,(IF(B21=Data!#REF!,Data!#REF!,(IF(B21=Data!#REF!,Data!#REF!,Data!#REF!)))))))))))))))&amp;IF(B21=Data!#REF!,Data!#REF!,(IF(B21=Data!#REF!,Data!#REF!,(IF(B21=Data!#REF!,Data!#REF!,(IF(B21=Data!#REF!,Data!#REF!,(IF(B21=Data!#REF!,Data!#REF!,Data!#REF!)))))))))</f>
        <v>#REF!</v>
      </c>
      <c r="O21" s="592"/>
      <c r="P21" s="593"/>
      <c r="Q21" s="594" t="e">
        <f>IF(B21=Data!B98,Data!H98,(IF(B21=Data!B100,Data!H100,(IF(B21=Data!B102,Data!H102,(IF(B21=Data!#REF!,Data!#REF!,(IF(B21=Data!B107,Data!H107,(IF(B21=Data!#REF!,Data!#REF!,(IF(B21=Data!#REF!,Data!#REF!,(IF(B21=Data!#REF!,Data!#REF!,Data!#REF!)))))))))))))))&amp;IF(B21=Data!B174,Data!H174,(IF(B21=Data!#REF!,Data!#REF!,(IF(B21=Data!#REF!,Data!#REF!,(IF(B21=Data!#REF!,Data!#REF!,(IF(B21=Data!#REF!,Data!#REF!,(IF(B21=Data!#REF!,Data!H914,(IF(B21=Data!#REF!,Data!#REF!,(IF(B21=Data!#REF!,Data!#REF!,Data!#REF!)))))))))))))))&amp;IF(B21=Data!#REF!,Data!#REF!,(IF(B21=Data!#REF!,Data!#REF!,(IF(B21=Data!#REF!,Data!#REF!,(IF(B21=Data!#REF!,Data!#REF!,(IF(B21=Data!#REF!,Data!#REF!,Data!#REF!)))))))))</f>
        <v>#REF!</v>
      </c>
      <c r="R21" s="593"/>
      <c r="S21" s="593"/>
      <c r="T21" s="594" t="e">
        <f>IF(B21=Data!B98,Data!I98,(IF(B21=Data!B100,Data!I100,(IF(B21=Data!B102,Data!I102,(IF(B21=Data!#REF!,Data!#REF!,(IF(B21=Data!B107,Data!I107,(IF(B21=Data!#REF!,Data!#REF!,(IF(B21=Data!#REF!,Data!#REF!,(IF(B21=Data!#REF!,Data!#REF!,Data!#REF!)))))))))))))))&amp;IF(B21=Data!B174,Data!I174,(IF(B21=Data!#REF!,Data!#REF!,(IF(B21=Data!#REF!,Data!#REF!,(IF(B21=Data!#REF!,Data!#REF!,(IF(B21=Data!#REF!,Data!#REF!,(IF(B21=Data!#REF!,Data!I914,(IF(B21=Data!#REF!,Data!#REF!,(IF(B21=Data!#REF!,Data!#REF!,Data!#REF!)))))))))))))))&amp;IF(B21=Data!#REF!,Data!#REF!,(IF(B21=Data!#REF!,Data!#REF!,(IF(B21=Data!#REF!,Data!#REF!,(IF(B21=Data!#REF!,Data!#REF!,(IF(B21=Data!#REF!,Data!#REF!,Data!#REF!)))))))))</f>
        <v>#REF!</v>
      </c>
      <c r="U21" s="595"/>
      <c r="V21" s="594" t="e">
        <f>IF(B21=Data!B98,Data!J98,(IF(B21=Data!B100,Data!J100,(IF(B21=Data!B102,Data!J102,(IF(B21=Data!#REF!,Data!#REF!,(IF(B21=Data!B107,Data!J107,(IF(B21=Data!#REF!,Data!#REF!,(IF(B21=Data!#REF!,Data!#REF!,(IF(B21=Data!#REF!,Data!#REF!,Data!#REF!)))))))))))))))&amp;IF(B21=Data!B174,Data!J174,(IF(B21=Data!#REF!,Data!#REF!,(IF(B21=Data!#REF!,Data!#REF!,(IF(B21=Data!#REF!,Data!#REF!,(IF(B21=Data!#REF!,Data!#REF!,(IF(B21=Data!#REF!,Data!J914,(IF(B21=Data!#REF!,Data!#REF!,(IF(B21=Data!#REF!,Data!#REF!,Data!#REF!)))))))))))))))&amp;IF(B21=Data!#REF!,Data!#REF!,(IF(B21=Data!#REF!,Data!#REF!,(IF(B21=Data!#REF!,Data!#REF!,(IF(B21=Data!#REF!,Data!#REF!,(IF(B21=Data!#REF!,Data!#REF!,Data!#REF!)))))))))</f>
        <v>#REF!</v>
      </c>
      <c r="W21" s="596">
        <f>IF(E21="","",VLOOKUP(B21,Data!$B$5:$J$503,9,FALSE)*E21)</f>
        <v>5.6449999999999996</v>
      </c>
    </row>
    <row r="22" spans="1:23" s="597" customFormat="1" ht="19.25" customHeight="1">
      <c r="A22" s="598">
        <v>4</v>
      </c>
      <c r="B22" s="599" t="s">
        <v>721</v>
      </c>
      <c r="C22" s="583" t="str">
        <f>IF(E22="","",VLOOKUP(B22,Data!$B$5:$N$503,13,FALSE))</f>
        <v>Ymh</v>
      </c>
      <c r="D22" s="584" t="str">
        <f>IF(E22="","",VLOOKUP(B22,Data!$B$5:$L$503,2,FALSE))</f>
        <v>VAD6640</v>
      </c>
      <c r="E22" s="823">
        <v>1</v>
      </c>
      <c r="F22" s="601" t="s">
        <v>569</v>
      </c>
      <c r="G22" s="587">
        <f>IF(E22="","",VLOOKUP(B22,Data!$B$5:$L$503,11,FALSE))</f>
        <v>2137.2600000000002</v>
      </c>
      <c r="H22" s="588">
        <f t="shared" si="0"/>
        <v>2137.2600000000002</v>
      </c>
      <c r="I22" s="589" t="str">
        <f>IF(E22="","",VLOOKUP(B22,Data!$B$5:$D$503,3,FALSE))</f>
        <v>C/T</v>
      </c>
      <c r="J22" s="589" t="str">
        <f>IF(E22="","",VLOOKUP(B22,Data!$B$5:$M$503,12,FALSE))</f>
        <v>Indonesia</v>
      </c>
      <c r="K22" s="590">
        <v>5119633</v>
      </c>
      <c r="L22" s="587">
        <f>IF(E22="","",VLOOKUP(B22,Data!$B$5:$E$503,4,FALSE)*E22)</f>
        <v>199</v>
      </c>
      <c r="M22" s="587">
        <f>IF(E22="","",VLOOKUP(B22,Data!$B$5:$F$503,5,FALSE)*E22)</f>
        <v>179</v>
      </c>
      <c r="N22" s="591" t="e">
        <f>IF(B22=Data!B99,Data!G99,(IF(B22=Data!B101,Data!G101,(IF(B22=Data!B103,Data!G103,(IF(B22=Data!#REF!,Data!#REF!,(IF(B22=Data!B108,Data!G108,(IF(B22=Data!#REF!,Data!#REF!,(IF(B22=Data!#REF!,Data!#REF!,(IF(B22=Data!#REF!,Data!#REF!,Data!#REF!)))))))))))))))&amp;IF(B22=Data!B175,Data!G175,(IF(B22=Data!#REF!,Data!#REF!,(IF(B22=Data!#REF!,Data!#REF!,(IF(B22=Data!#REF!,Data!#REF!,(IF(B22=Data!#REF!,Data!#REF!,(IF(B22=Data!#REF!,Data!G915,(IF(B22=Data!#REF!,Data!#REF!,(IF(B22=Data!#REF!,Data!#REF!,Data!#REF!)))))))))))))))&amp;IF(B22=Data!#REF!,Data!#REF!,(IF(B22=Data!#REF!,Data!#REF!,(IF(B22=Data!#REF!,Data!#REF!,(IF(B22=Data!#REF!,Data!#REF!,(IF(B22=Data!#REF!,Data!#REF!,Data!#REF!)))))))))</f>
        <v>#REF!</v>
      </c>
      <c r="O22" s="592"/>
      <c r="P22" s="593"/>
      <c r="Q22" s="594" t="e">
        <f>IF(B22=Data!B99,Data!H99,(IF(B22=Data!B101,Data!H101,(IF(B22=Data!B103,Data!H103,(IF(B22=Data!#REF!,Data!#REF!,(IF(B22=Data!B108,Data!H108,(IF(B22=Data!#REF!,Data!#REF!,(IF(B22=Data!#REF!,Data!#REF!,(IF(B22=Data!#REF!,Data!#REF!,Data!#REF!)))))))))))))))&amp;IF(B22=Data!B175,Data!H175,(IF(B22=Data!#REF!,Data!#REF!,(IF(B22=Data!#REF!,Data!#REF!,(IF(B22=Data!#REF!,Data!#REF!,(IF(B22=Data!#REF!,Data!#REF!,(IF(B22=Data!#REF!,Data!H915,(IF(B22=Data!#REF!,Data!#REF!,(IF(B22=Data!#REF!,Data!#REF!,Data!#REF!)))))))))))))))&amp;IF(B22=Data!#REF!,Data!#REF!,(IF(B22=Data!#REF!,Data!#REF!,(IF(B22=Data!#REF!,Data!#REF!,(IF(B22=Data!#REF!,Data!#REF!,(IF(B22=Data!#REF!,Data!#REF!,Data!#REF!)))))))))</f>
        <v>#REF!</v>
      </c>
      <c r="R22" s="593"/>
      <c r="S22" s="593"/>
      <c r="T22" s="594" t="e">
        <f>IF(B22=Data!B99,Data!I99,(IF(B22=Data!B101,Data!I101,(IF(B22=Data!B103,Data!I103,(IF(B22=Data!#REF!,Data!#REF!,(IF(B22=Data!B108,Data!I108,(IF(B22=Data!#REF!,Data!#REF!,(IF(B22=Data!#REF!,Data!#REF!,(IF(B22=Data!#REF!,Data!#REF!,Data!#REF!)))))))))))))))&amp;IF(B22=Data!B175,Data!I175,(IF(B22=Data!#REF!,Data!#REF!,(IF(B22=Data!#REF!,Data!#REF!,(IF(B22=Data!#REF!,Data!#REF!,(IF(B22=Data!#REF!,Data!#REF!,(IF(B22=Data!#REF!,Data!I915,(IF(B22=Data!#REF!,Data!#REF!,(IF(B22=Data!#REF!,Data!#REF!,Data!#REF!)))))))))))))))&amp;IF(B22=Data!#REF!,Data!#REF!,(IF(B22=Data!#REF!,Data!#REF!,(IF(B22=Data!#REF!,Data!#REF!,(IF(B22=Data!#REF!,Data!#REF!,(IF(B22=Data!#REF!,Data!#REF!,Data!#REF!)))))))))</f>
        <v>#REF!</v>
      </c>
      <c r="U22" s="595"/>
      <c r="V22" s="594" t="e">
        <f>IF(B22=Data!B99,Data!J99,(IF(B22=Data!B101,Data!J101,(IF(B22=Data!B103,Data!J103,(IF(B22=Data!#REF!,Data!#REF!,(IF(B22=Data!B108,Data!J108,(IF(B22=Data!#REF!,Data!#REF!,(IF(B22=Data!#REF!,Data!#REF!,(IF(B22=Data!#REF!,Data!#REF!,Data!#REF!)))))))))))))))&amp;IF(B22=Data!B175,Data!J175,(IF(B22=Data!#REF!,Data!#REF!,(IF(B22=Data!#REF!,Data!#REF!,(IF(B22=Data!#REF!,Data!#REF!,(IF(B22=Data!#REF!,Data!#REF!,(IF(B22=Data!#REF!,Data!J915,(IF(B22=Data!#REF!,Data!#REF!,(IF(B22=Data!#REF!,Data!#REF!,Data!#REF!)))))))))))))))&amp;IF(B22=Data!#REF!,Data!#REF!,(IF(B22=Data!#REF!,Data!#REF!,(IF(B22=Data!#REF!,Data!#REF!,(IF(B22=Data!#REF!,Data!#REF!,(IF(B22=Data!#REF!,Data!#REF!,Data!#REF!)))))))))</f>
        <v>#REF!</v>
      </c>
      <c r="W22" s="596">
        <f>IF(E22="","",VLOOKUP(B22,Data!$B$5:$J$503,9,FALSE)*E22)</f>
        <v>1.129</v>
      </c>
    </row>
    <row r="23" spans="1:23" s="597" customFormat="1" ht="19.25" customHeight="1">
      <c r="A23" s="598">
        <v>5</v>
      </c>
      <c r="B23" s="599" t="s">
        <v>489</v>
      </c>
      <c r="C23" s="583" t="str">
        <f>IF(E23="","",VLOOKUP(B23,Data!$B$5:$N$503,13,FALSE))</f>
        <v>Ymh</v>
      </c>
      <c r="D23" s="584" t="str">
        <f>IF(E23="","",VLOOKUP(B23,Data!$B$5:$L$503,2,FALSE))</f>
        <v>ZH66290</v>
      </c>
      <c r="E23" s="823">
        <v>1</v>
      </c>
      <c r="F23" s="601"/>
      <c r="G23" s="587">
        <f>IF(E23="","",VLOOKUP(B23,Data!$B$5:$L$503,11,FALSE))</f>
        <v>1975.79</v>
      </c>
      <c r="H23" s="588">
        <f t="shared" ref="H23:H32" si="2">IF(E23&gt;0,E23*G23,"-")</f>
        <v>1975.79</v>
      </c>
      <c r="I23" s="589" t="str">
        <f>IF(E23="","",VLOOKUP(B23,Data!$B$5:$D$503,3,FALSE))</f>
        <v>C/T</v>
      </c>
      <c r="J23" s="589" t="str">
        <f>IF(E23="","",VLOOKUP(B23,Data!$B$5:$M$503,12,FALSE))</f>
        <v>Indonesia</v>
      </c>
      <c r="K23" s="590">
        <v>5119633</v>
      </c>
      <c r="L23" s="587">
        <f>IF(E23="","",VLOOKUP(B23,Data!$B$5:$E$503,4,FALSE)*E23)</f>
        <v>215</v>
      </c>
      <c r="M23" s="587">
        <f>IF(E23="","",VLOOKUP(B23,Data!$B$5:$F$503,5,FALSE)*E23)</f>
        <v>194</v>
      </c>
      <c r="N23" s="591" t="e">
        <f>IF(B23=Data!B90,Data!G90,(IF(B23=Data!B92,Data!G92,(IF(B23=Data!B94,Data!G94,(IF(B23=Data!#REF!,Data!#REF!,(IF(B23=Data!B99,Data!G99,(IF(B23=Data!#REF!,Data!#REF!,(IF(B23=Data!#REF!,Data!#REF!,(IF(B23=Data!#REF!,Data!#REF!,Data!#REF!)))))))))))))))&amp;IF(B23=Data!B166,Data!G166,(IF(B23=Data!#REF!,Data!#REF!,(IF(B23=Data!#REF!,Data!#REF!,(IF(B23=Data!#REF!,Data!#REF!,(IF(B23=Data!#REF!,Data!#REF!,(IF(B23=Data!#REF!,Data!G906,(IF(B23=Data!#REF!,Data!#REF!,(IF(B23=Data!#REF!,Data!#REF!,Data!#REF!)))))))))))))))&amp;IF(B23=Data!#REF!,Data!#REF!,(IF(B23=Data!#REF!,Data!#REF!,(IF(B23=Data!#REF!,Data!#REF!,(IF(B23=Data!#REF!,Data!#REF!,(IF(B23=Data!#REF!,Data!#REF!,Data!#REF!)))))))))</f>
        <v>#REF!</v>
      </c>
      <c r="O23" s="592"/>
      <c r="P23" s="593"/>
      <c r="Q23" s="594" t="e">
        <f>IF(B23=Data!B90,Data!H90,(IF(B23=Data!B92,Data!H92,(IF(B23=Data!B94,Data!H94,(IF(B23=Data!#REF!,Data!#REF!,(IF(B23=Data!B99,Data!H99,(IF(B23=Data!#REF!,Data!#REF!,(IF(B23=Data!#REF!,Data!#REF!,(IF(B23=Data!#REF!,Data!#REF!,Data!#REF!)))))))))))))))&amp;IF(B23=Data!B166,Data!H166,(IF(B23=Data!#REF!,Data!#REF!,(IF(B23=Data!#REF!,Data!#REF!,(IF(B23=Data!#REF!,Data!#REF!,(IF(B23=Data!#REF!,Data!#REF!,(IF(B23=Data!#REF!,Data!H906,(IF(B23=Data!#REF!,Data!#REF!,(IF(B23=Data!#REF!,Data!#REF!,Data!#REF!)))))))))))))))&amp;IF(B23=Data!#REF!,Data!#REF!,(IF(B23=Data!#REF!,Data!#REF!,(IF(B23=Data!#REF!,Data!#REF!,(IF(B23=Data!#REF!,Data!#REF!,(IF(B23=Data!#REF!,Data!#REF!,Data!#REF!)))))))))</f>
        <v>#REF!</v>
      </c>
      <c r="R23" s="593"/>
      <c r="S23" s="593"/>
      <c r="T23" s="594" t="e">
        <f>IF(B23=Data!B90,Data!I90,(IF(B23=Data!B92,Data!I92,(IF(B23=Data!B94,Data!I94,(IF(B23=Data!#REF!,Data!#REF!,(IF(B23=Data!B99,Data!I99,(IF(B23=Data!#REF!,Data!#REF!,(IF(B23=Data!#REF!,Data!#REF!,(IF(B23=Data!#REF!,Data!#REF!,Data!#REF!)))))))))))))))&amp;IF(B23=Data!B166,Data!I166,(IF(B23=Data!#REF!,Data!#REF!,(IF(B23=Data!#REF!,Data!#REF!,(IF(B23=Data!#REF!,Data!#REF!,(IF(B23=Data!#REF!,Data!#REF!,(IF(B23=Data!#REF!,Data!I906,(IF(B23=Data!#REF!,Data!#REF!,(IF(B23=Data!#REF!,Data!#REF!,Data!#REF!)))))))))))))))&amp;IF(B23=Data!#REF!,Data!#REF!,(IF(B23=Data!#REF!,Data!#REF!,(IF(B23=Data!#REF!,Data!#REF!,(IF(B23=Data!#REF!,Data!#REF!,(IF(B23=Data!#REF!,Data!#REF!,Data!#REF!)))))))))</f>
        <v>#REF!</v>
      </c>
      <c r="U23" s="595"/>
      <c r="V23" s="594" t="e">
        <f>IF(B23=Data!B90,Data!J90,(IF(B23=Data!B92,Data!J92,(IF(B23=Data!B94,Data!J94,(IF(B23=Data!#REF!,Data!#REF!,(IF(B23=Data!B99,Data!J99,(IF(B23=Data!#REF!,Data!#REF!,(IF(B23=Data!#REF!,Data!#REF!,(IF(B23=Data!#REF!,Data!#REF!,Data!#REF!)))))))))))))))&amp;IF(B23=Data!B166,Data!J166,(IF(B23=Data!#REF!,Data!#REF!,(IF(B23=Data!#REF!,Data!#REF!,(IF(B23=Data!#REF!,Data!#REF!,(IF(B23=Data!#REF!,Data!#REF!,(IF(B23=Data!#REF!,Data!J906,(IF(B23=Data!#REF!,Data!#REF!,(IF(B23=Data!#REF!,Data!#REF!,Data!#REF!)))))))))))))))&amp;IF(B23=Data!#REF!,Data!#REF!,(IF(B23=Data!#REF!,Data!#REF!,(IF(B23=Data!#REF!,Data!#REF!,(IF(B23=Data!#REF!,Data!#REF!,(IF(B23=Data!#REF!,Data!#REF!,Data!#REF!)))))))))</f>
        <v>#REF!</v>
      </c>
      <c r="W23" s="596">
        <f>IF(E23="","",VLOOKUP(B23,Data!$B$5:$J$503,9,FALSE)*E23)</f>
        <v>1.1850000000000001</v>
      </c>
    </row>
    <row r="24" spans="1:23" s="597" customFormat="1" ht="19.25" customHeight="1">
      <c r="A24" s="598">
        <v>6</v>
      </c>
      <c r="B24" s="599" t="s">
        <v>806</v>
      </c>
      <c r="C24" s="583" t="str">
        <f>IF(E24="","",VLOOKUP(B24,Data!$B$5:$N$503,13,FALSE))</f>
        <v>Ymh</v>
      </c>
      <c r="D24" s="584" t="str">
        <f>IF(E24="","",VLOOKUP(B24,Data!$B$5:$L$503,2,FALSE))</f>
        <v>VAK6590</v>
      </c>
      <c r="E24" s="823">
        <v>2</v>
      </c>
      <c r="F24" s="601"/>
      <c r="G24" s="587">
        <f>IF(E24="","",VLOOKUP(B24,Data!$B$5:$L$503,11,FALSE))</f>
        <v>2536.65</v>
      </c>
      <c r="H24" s="588">
        <f t="shared" si="2"/>
        <v>5073.3</v>
      </c>
      <c r="I24" s="589" t="str">
        <f>IF(E24="","",VLOOKUP(B24,Data!$B$5:$D$503,3,FALSE))</f>
        <v>C/T</v>
      </c>
      <c r="J24" s="589" t="str">
        <f>IF(E24="","",VLOOKUP(B24,Data!$B$5:$M$503,12,FALSE))</f>
        <v>Indonesia</v>
      </c>
      <c r="K24" s="590">
        <v>5119633</v>
      </c>
      <c r="L24" s="587">
        <f>IF(E24="","",VLOOKUP(B24,Data!$B$5:$E$503,4,FALSE)*E24)</f>
        <v>440</v>
      </c>
      <c r="M24" s="587">
        <f>IF(E24="","",VLOOKUP(B24,Data!$B$5:$F$503,5,FALSE)*E24)</f>
        <v>398</v>
      </c>
      <c r="N24" s="591" t="e">
        <f>IF(B24=Data!B91,Data!G91,(IF(B24=Data!B93,Data!G93,(IF(B24=Data!B95,Data!G95,(IF(B24=Data!#REF!,Data!#REF!,(IF(B24=Data!B100,Data!G100,(IF(B24=Data!#REF!,Data!#REF!,(IF(B24=Data!#REF!,Data!#REF!,(IF(B24=Data!#REF!,Data!#REF!,Data!#REF!)))))))))))))))&amp;IF(B24=Data!B167,Data!G167,(IF(B24=Data!#REF!,Data!#REF!,(IF(B24=Data!#REF!,Data!#REF!,(IF(B24=Data!#REF!,Data!#REF!,(IF(B24=Data!#REF!,Data!#REF!,(IF(B24=Data!#REF!,Data!G907,(IF(B24=Data!#REF!,Data!#REF!,(IF(B24=Data!#REF!,Data!#REF!,Data!#REF!)))))))))))))))&amp;IF(B24=Data!#REF!,Data!#REF!,(IF(B24=Data!#REF!,Data!#REF!,(IF(B24=Data!#REF!,Data!#REF!,(IF(B24=Data!#REF!,Data!#REF!,(IF(B24=Data!#REF!,Data!#REF!,Data!#REF!)))))))))</f>
        <v>#REF!</v>
      </c>
      <c r="O24" s="592"/>
      <c r="P24" s="593"/>
      <c r="Q24" s="594" t="e">
        <f>IF(B24=Data!B91,Data!H91,(IF(B24=Data!B93,Data!H93,(IF(B24=Data!B95,Data!H95,(IF(B24=Data!#REF!,Data!#REF!,(IF(B24=Data!B100,Data!H100,(IF(B24=Data!#REF!,Data!#REF!,(IF(B24=Data!#REF!,Data!#REF!,(IF(B24=Data!#REF!,Data!#REF!,Data!#REF!)))))))))))))))&amp;IF(B24=Data!B167,Data!H167,(IF(B24=Data!#REF!,Data!#REF!,(IF(B24=Data!#REF!,Data!#REF!,(IF(B24=Data!#REF!,Data!#REF!,(IF(B24=Data!#REF!,Data!#REF!,(IF(B24=Data!#REF!,Data!H907,(IF(B24=Data!#REF!,Data!#REF!,(IF(B24=Data!#REF!,Data!#REF!,Data!#REF!)))))))))))))))&amp;IF(B24=Data!#REF!,Data!#REF!,(IF(B24=Data!#REF!,Data!#REF!,(IF(B24=Data!#REF!,Data!#REF!,(IF(B24=Data!#REF!,Data!#REF!,(IF(B24=Data!#REF!,Data!#REF!,Data!#REF!)))))))))</f>
        <v>#REF!</v>
      </c>
      <c r="R24" s="593"/>
      <c r="S24" s="593"/>
      <c r="T24" s="594" t="e">
        <f>IF(B24=Data!B91,Data!I91,(IF(B24=Data!B93,Data!I93,(IF(B24=Data!B95,Data!I95,(IF(B24=Data!#REF!,Data!#REF!,(IF(B24=Data!B100,Data!I100,(IF(B24=Data!#REF!,Data!#REF!,(IF(B24=Data!#REF!,Data!#REF!,(IF(B24=Data!#REF!,Data!#REF!,Data!#REF!)))))))))))))))&amp;IF(B24=Data!B167,Data!I167,(IF(B24=Data!#REF!,Data!#REF!,(IF(B24=Data!#REF!,Data!#REF!,(IF(B24=Data!#REF!,Data!#REF!,(IF(B24=Data!#REF!,Data!#REF!,(IF(B24=Data!#REF!,Data!I907,(IF(B24=Data!#REF!,Data!#REF!,(IF(B24=Data!#REF!,Data!#REF!,Data!#REF!)))))))))))))))&amp;IF(B24=Data!#REF!,Data!#REF!,(IF(B24=Data!#REF!,Data!#REF!,(IF(B24=Data!#REF!,Data!#REF!,(IF(B24=Data!#REF!,Data!#REF!,(IF(B24=Data!#REF!,Data!#REF!,Data!#REF!)))))))))</f>
        <v>#REF!</v>
      </c>
      <c r="U24" s="595"/>
      <c r="V24" s="594" t="e">
        <f>IF(B24=Data!B91,Data!J91,(IF(B24=Data!B93,Data!J93,(IF(B24=Data!B95,Data!J95,(IF(B24=Data!#REF!,Data!#REF!,(IF(B24=Data!B100,Data!J100,(IF(B24=Data!#REF!,Data!#REF!,(IF(B24=Data!#REF!,Data!#REF!,(IF(B24=Data!#REF!,Data!#REF!,Data!#REF!)))))))))))))))&amp;IF(B24=Data!B167,Data!J167,(IF(B24=Data!#REF!,Data!#REF!,(IF(B24=Data!#REF!,Data!#REF!,(IF(B24=Data!#REF!,Data!#REF!,(IF(B24=Data!#REF!,Data!#REF!,(IF(B24=Data!#REF!,Data!J907,(IF(B24=Data!#REF!,Data!#REF!,(IF(B24=Data!#REF!,Data!#REF!,Data!#REF!)))))))))))))))&amp;IF(B24=Data!#REF!,Data!#REF!,(IF(B24=Data!#REF!,Data!#REF!,(IF(B24=Data!#REF!,Data!#REF!,(IF(B24=Data!#REF!,Data!#REF!,(IF(B24=Data!#REF!,Data!#REF!,Data!#REF!)))))))))</f>
        <v>#REF!</v>
      </c>
      <c r="W24" s="596">
        <f>IF(E24="","",VLOOKUP(B24,Data!$B$5:$J$503,9,FALSE)*E24)</f>
        <v>2.37</v>
      </c>
    </row>
    <row r="25" spans="1:23" s="597" customFormat="1" ht="19.25" customHeight="1">
      <c r="A25" s="598">
        <v>7</v>
      </c>
      <c r="B25" s="599" t="s">
        <v>716</v>
      </c>
      <c r="C25" s="583" t="str">
        <f>IF(E25="","",VLOOKUP(B25,Data!$B$5:$N$503,13,FALSE))</f>
        <v>Ymh</v>
      </c>
      <c r="D25" s="584" t="str">
        <f>IF(E25="","",VLOOKUP(B25,Data!$B$5:$L$503,2,FALSE))</f>
        <v>VAC9490</v>
      </c>
      <c r="E25" s="823">
        <v>27</v>
      </c>
      <c r="F25" s="601"/>
      <c r="G25" s="587">
        <f>IF(E25="","",VLOOKUP(B25,Data!$B$5:$L$503,11,FALSE))</f>
        <v>2297.34</v>
      </c>
      <c r="H25" s="588">
        <f t="shared" si="2"/>
        <v>62028.180000000008</v>
      </c>
      <c r="I25" s="589" t="str">
        <f>IF(E25="","",VLOOKUP(B25,Data!$B$5:$D$503,3,FALSE))</f>
        <v>C/T</v>
      </c>
      <c r="J25" s="589" t="str">
        <f>IF(E25="","",VLOOKUP(B25,Data!$B$5:$M$503,12,FALSE))</f>
        <v>Indonesia</v>
      </c>
      <c r="K25" s="590">
        <v>5119633</v>
      </c>
      <c r="L25" s="587">
        <f>IF(E25="","",VLOOKUP(B25,Data!$B$5:$E$503,4,FALSE)*E25)</f>
        <v>5940</v>
      </c>
      <c r="M25" s="587">
        <f>IF(E25="","",VLOOKUP(B25,Data!$B$5:$F$503,5,FALSE)*E25)</f>
        <v>5373</v>
      </c>
      <c r="N25" s="591" t="e">
        <f>IF(B25=Data!B92,Data!G92,(IF(B25=Data!B94,Data!G94,(IF(B25=Data!B96,Data!G96,(IF(B25=Data!#REF!,Data!#REF!,(IF(B25=Data!B101,Data!G101,(IF(B25=Data!#REF!,Data!#REF!,(IF(B25=Data!#REF!,Data!#REF!,(IF(B25=Data!#REF!,Data!#REF!,Data!#REF!)))))))))))))))&amp;IF(B25=Data!B168,Data!G168,(IF(B25=Data!#REF!,Data!#REF!,(IF(B25=Data!#REF!,Data!#REF!,(IF(B25=Data!#REF!,Data!#REF!,(IF(B25=Data!#REF!,Data!#REF!,(IF(B25=Data!#REF!,Data!G908,(IF(B25=Data!#REF!,Data!#REF!,(IF(B25=Data!#REF!,Data!#REF!,Data!#REF!)))))))))))))))&amp;IF(B25=Data!#REF!,Data!#REF!,(IF(B25=Data!#REF!,Data!#REF!,(IF(B25=Data!#REF!,Data!#REF!,(IF(B25=Data!#REF!,Data!#REF!,(IF(B25=Data!#REF!,Data!#REF!,Data!#REF!)))))))))</f>
        <v>#REF!</v>
      </c>
      <c r="O25" s="592"/>
      <c r="P25" s="593"/>
      <c r="Q25" s="594" t="e">
        <f>IF(B25=Data!B92,Data!H92,(IF(B25=Data!B94,Data!H94,(IF(B25=Data!B96,Data!H96,(IF(B25=Data!#REF!,Data!#REF!,(IF(B25=Data!B101,Data!H101,(IF(B25=Data!#REF!,Data!#REF!,(IF(B25=Data!#REF!,Data!#REF!,(IF(B25=Data!#REF!,Data!#REF!,Data!#REF!)))))))))))))))&amp;IF(B25=Data!B168,Data!H168,(IF(B25=Data!#REF!,Data!#REF!,(IF(B25=Data!#REF!,Data!#REF!,(IF(B25=Data!#REF!,Data!#REF!,(IF(B25=Data!#REF!,Data!#REF!,(IF(B25=Data!#REF!,Data!H908,(IF(B25=Data!#REF!,Data!#REF!,(IF(B25=Data!#REF!,Data!#REF!,Data!#REF!)))))))))))))))&amp;IF(B25=Data!#REF!,Data!#REF!,(IF(B25=Data!#REF!,Data!#REF!,(IF(B25=Data!#REF!,Data!#REF!,(IF(B25=Data!#REF!,Data!#REF!,(IF(B25=Data!#REF!,Data!#REF!,Data!#REF!)))))))))</f>
        <v>#REF!</v>
      </c>
      <c r="R25" s="593"/>
      <c r="S25" s="593"/>
      <c r="T25" s="594" t="e">
        <f>IF(B25=Data!B92,Data!I92,(IF(B25=Data!B94,Data!I94,(IF(B25=Data!B96,Data!I96,(IF(B25=Data!#REF!,Data!#REF!,(IF(B25=Data!B101,Data!I101,(IF(B25=Data!#REF!,Data!#REF!,(IF(B25=Data!#REF!,Data!#REF!,(IF(B25=Data!#REF!,Data!#REF!,Data!#REF!)))))))))))))))&amp;IF(B25=Data!B168,Data!I168,(IF(B25=Data!#REF!,Data!#REF!,(IF(B25=Data!#REF!,Data!#REF!,(IF(B25=Data!#REF!,Data!#REF!,(IF(B25=Data!#REF!,Data!#REF!,(IF(B25=Data!#REF!,Data!I908,(IF(B25=Data!#REF!,Data!#REF!,(IF(B25=Data!#REF!,Data!#REF!,Data!#REF!)))))))))))))))&amp;IF(B25=Data!#REF!,Data!#REF!,(IF(B25=Data!#REF!,Data!#REF!,(IF(B25=Data!#REF!,Data!#REF!,(IF(B25=Data!#REF!,Data!#REF!,(IF(B25=Data!#REF!,Data!#REF!,Data!#REF!)))))))))</f>
        <v>#REF!</v>
      </c>
      <c r="U25" s="595"/>
      <c r="V25" s="594" t="e">
        <f>IF(B25=Data!B92,Data!J92,(IF(B25=Data!B94,Data!J94,(IF(B25=Data!B96,Data!J96,(IF(B25=Data!#REF!,Data!#REF!,(IF(B25=Data!B101,Data!J101,(IF(B25=Data!#REF!,Data!#REF!,(IF(B25=Data!#REF!,Data!#REF!,(IF(B25=Data!#REF!,Data!#REF!,Data!#REF!)))))))))))))))&amp;IF(B25=Data!B168,Data!J168,(IF(B25=Data!#REF!,Data!#REF!,(IF(B25=Data!#REF!,Data!#REF!,(IF(B25=Data!#REF!,Data!#REF!,(IF(B25=Data!#REF!,Data!#REF!,(IF(B25=Data!#REF!,Data!J908,(IF(B25=Data!#REF!,Data!#REF!,(IF(B25=Data!#REF!,Data!#REF!,Data!#REF!)))))))))))))))&amp;IF(B25=Data!#REF!,Data!#REF!,(IF(B25=Data!#REF!,Data!#REF!,(IF(B25=Data!#REF!,Data!#REF!,(IF(B25=Data!#REF!,Data!#REF!,(IF(B25=Data!#REF!,Data!#REF!,Data!#REF!)))))))))</f>
        <v>#REF!</v>
      </c>
      <c r="W25" s="596">
        <f>IF(E25="","",VLOOKUP(B25,Data!$B$5:$J$503,9,FALSE)*E25)</f>
        <v>31.995000000000001</v>
      </c>
    </row>
    <row r="26" spans="1:23" s="597" customFormat="1" ht="19.25" customHeight="1">
      <c r="A26" s="598">
        <v>8</v>
      </c>
      <c r="B26" s="599" t="s">
        <v>724</v>
      </c>
      <c r="C26" s="583" t="str">
        <f>IF(E26="","",VLOOKUP(B26,Data!$B$5:$N$503,13,FALSE))</f>
        <v>Ymh</v>
      </c>
      <c r="D26" s="584" t="str">
        <f>IF(E26="","",VLOOKUP(B26,Data!$B$5:$L$503,2,FALSE))</f>
        <v>VAD6650</v>
      </c>
      <c r="E26" s="823">
        <v>2</v>
      </c>
      <c r="F26" s="601"/>
      <c r="G26" s="587">
        <f>IF(E26="","",VLOOKUP(B26,Data!$B$5:$L$503,11,FALSE))</f>
        <v>2449.66</v>
      </c>
      <c r="H26" s="588">
        <f t="shared" si="2"/>
        <v>4899.32</v>
      </c>
      <c r="I26" s="589" t="str">
        <f>IF(E26="","",VLOOKUP(B26,Data!$B$5:$D$503,3,FALSE))</f>
        <v>C/T</v>
      </c>
      <c r="J26" s="589" t="str">
        <f>IF(E26="","",VLOOKUP(B26,Data!$B$5:$M$503,12,FALSE))</f>
        <v>Indonesia</v>
      </c>
      <c r="K26" s="590">
        <v>5119633</v>
      </c>
      <c r="L26" s="587">
        <f>IF(E26="","",VLOOKUP(B26,Data!$B$5:$E$503,4,FALSE)*E26)</f>
        <v>440</v>
      </c>
      <c r="M26" s="587">
        <f>IF(E26="","",VLOOKUP(B26,Data!$B$5:$F$503,5,FALSE)*E26)</f>
        <v>398</v>
      </c>
      <c r="N26" s="591" t="e">
        <f>IF(B26=Data!B93,Data!G93,(IF(B26=Data!B95,Data!G95,(IF(B26=Data!B97,Data!G97,(IF(B26=Data!#REF!,Data!#REF!,(IF(B26=Data!B102,Data!G102,(IF(B26=Data!#REF!,Data!#REF!,(IF(B26=Data!#REF!,Data!#REF!,(IF(B26=Data!#REF!,Data!#REF!,Data!#REF!)))))))))))))))&amp;IF(B26=Data!B169,Data!G169,(IF(B26=Data!#REF!,Data!#REF!,(IF(B26=Data!#REF!,Data!#REF!,(IF(B26=Data!#REF!,Data!#REF!,(IF(B26=Data!#REF!,Data!#REF!,(IF(B26=Data!#REF!,Data!G909,(IF(B26=Data!#REF!,Data!#REF!,(IF(B26=Data!#REF!,Data!#REF!,Data!#REF!)))))))))))))))&amp;IF(B26=Data!#REF!,Data!#REF!,(IF(B26=Data!#REF!,Data!#REF!,(IF(B26=Data!#REF!,Data!#REF!,(IF(B26=Data!#REF!,Data!#REF!,(IF(B26=Data!#REF!,Data!#REF!,Data!#REF!)))))))))</f>
        <v>#REF!</v>
      </c>
      <c r="O26" s="592"/>
      <c r="P26" s="593"/>
      <c r="Q26" s="594" t="e">
        <f>IF(B26=Data!B93,Data!H93,(IF(B26=Data!B95,Data!H95,(IF(B26=Data!B97,Data!H97,(IF(B26=Data!#REF!,Data!#REF!,(IF(B26=Data!B102,Data!H102,(IF(B26=Data!#REF!,Data!#REF!,(IF(B26=Data!#REF!,Data!#REF!,(IF(B26=Data!#REF!,Data!#REF!,Data!#REF!)))))))))))))))&amp;IF(B26=Data!B169,Data!H169,(IF(B26=Data!#REF!,Data!#REF!,(IF(B26=Data!#REF!,Data!#REF!,(IF(B26=Data!#REF!,Data!#REF!,(IF(B26=Data!#REF!,Data!#REF!,(IF(B26=Data!#REF!,Data!H909,(IF(B26=Data!#REF!,Data!#REF!,(IF(B26=Data!#REF!,Data!#REF!,Data!#REF!)))))))))))))))&amp;IF(B26=Data!#REF!,Data!#REF!,(IF(B26=Data!#REF!,Data!#REF!,(IF(B26=Data!#REF!,Data!#REF!,(IF(B26=Data!#REF!,Data!#REF!,(IF(B26=Data!#REF!,Data!#REF!,Data!#REF!)))))))))</f>
        <v>#REF!</v>
      </c>
      <c r="R26" s="593"/>
      <c r="S26" s="593"/>
      <c r="T26" s="594" t="e">
        <f>IF(B26=Data!B93,Data!I93,(IF(B26=Data!B95,Data!I95,(IF(B26=Data!B97,Data!I97,(IF(B26=Data!#REF!,Data!#REF!,(IF(B26=Data!B102,Data!I102,(IF(B26=Data!#REF!,Data!#REF!,(IF(B26=Data!#REF!,Data!#REF!,(IF(B26=Data!#REF!,Data!#REF!,Data!#REF!)))))))))))))))&amp;IF(B26=Data!B169,Data!I169,(IF(B26=Data!#REF!,Data!#REF!,(IF(B26=Data!#REF!,Data!#REF!,(IF(B26=Data!#REF!,Data!#REF!,(IF(B26=Data!#REF!,Data!#REF!,(IF(B26=Data!#REF!,Data!I909,(IF(B26=Data!#REF!,Data!#REF!,(IF(B26=Data!#REF!,Data!#REF!,Data!#REF!)))))))))))))))&amp;IF(B26=Data!#REF!,Data!#REF!,(IF(B26=Data!#REF!,Data!#REF!,(IF(B26=Data!#REF!,Data!#REF!,(IF(B26=Data!#REF!,Data!#REF!,(IF(B26=Data!#REF!,Data!#REF!,Data!#REF!)))))))))</f>
        <v>#REF!</v>
      </c>
      <c r="U26" s="595"/>
      <c r="V26" s="594" t="e">
        <f>IF(B26=Data!B93,Data!J93,(IF(B26=Data!B95,Data!J95,(IF(B26=Data!B97,Data!J97,(IF(B26=Data!#REF!,Data!#REF!,(IF(B26=Data!B102,Data!J102,(IF(B26=Data!#REF!,Data!#REF!,(IF(B26=Data!#REF!,Data!#REF!,(IF(B26=Data!#REF!,Data!#REF!,Data!#REF!)))))))))))))))&amp;IF(B26=Data!B169,Data!J169,(IF(B26=Data!#REF!,Data!#REF!,(IF(B26=Data!#REF!,Data!#REF!,(IF(B26=Data!#REF!,Data!#REF!,(IF(B26=Data!#REF!,Data!#REF!,(IF(B26=Data!#REF!,Data!J909,(IF(B26=Data!#REF!,Data!#REF!,(IF(B26=Data!#REF!,Data!#REF!,Data!#REF!)))))))))))))))&amp;IF(B26=Data!#REF!,Data!#REF!,(IF(B26=Data!#REF!,Data!#REF!,(IF(B26=Data!#REF!,Data!#REF!,(IF(B26=Data!#REF!,Data!#REF!,(IF(B26=Data!#REF!,Data!#REF!,Data!#REF!)))))))))</f>
        <v>#REF!</v>
      </c>
      <c r="W26" s="596">
        <f>IF(E26="","",VLOOKUP(B26,Data!$B$5:$J$503,9,FALSE)*E26)</f>
        <v>2.37</v>
      </c>
    </row>
    <row r="27" spans="1:23" s="597" customFormat="1" ht="19.25" customHeight="1">
      <c r="A27" s="598">
        <v>9</v>
      </c>
      <c r="B27" s="599" t="s">
        <v>728</v>
      </c>
      <c r="C27" s="583" t="str">
        <f>IF(E27="","",VLOOKUP(B27,Data!$B$5:$N$503,13,FALSE))</f>
        <v>Ymh</v>
      </c>
      <c r="D27" s="584" t="str">
        <f>IF(E27="","",VLOOKUP(B27,Data!$B$5:$L$503,2,FALSE))</f>
        <v>VAD6660</v>
      </c>
      <c r="E27" s="823">
        <v>2</v>
      </c>
      <c r="F27" s="601"/>
      <c r="G27" s="587">
        <f>IF(E27="","",VLOOKUP(B27,Data!$B$5:$L$503,11,FALSE))</f>
        <v>2832.84</v>
      </c>
      <c r="H27" s="588">
        <f t="shared" si="2"/>
        <v>5665.68</v>
      </c>
      <c r="I27" s="589" t="str">
        <f>IF(E27="","",VLOOKUP(B27,Data!$B$5:$D$503,3,FALSE))</f>
        <v>C/T</v>
      </c>
      <c r="J27" s="589" t="str">
        <f>IF(E27="","",VLOOKUP(B27,Data!$B$5:$M$503,12,FALSE))</f>
        <v>Indonesia</v>
      </c>
      <c r="K27" s="590">
        <v>5119633</v>
      </c>
      <c r="L27" s="587">
        <f>IF(E27="","",VLOOKUP(B27,Data!$B$5:$E$503,4,FALSE)*E27)</f>
        <v>534</v>
      </c>
      <c r="M27" s="587">
        <f>IF(E27="","",VLOOKUP(B27,Data!$B$5:$F$503,5,FALSE)*E27)</f>
        <v>484</v>
      </c>
      <c r="N27" s="591" t="e">
        <f>IF(B27=Data!B94,Data!G94,(IF(B27=Data!B96,Data!G96,(IF(B27=Data!B98,Data!G98,(IF(B27=Data!#REF!,Data!#REF!,(IF(B27=Data!B103,Data!G103,(IF(B27=Data!#REF!,Data!#REF!,(IF(B27=Data!#REF!,Data!#REF!,(IF(B27=Data!#REF!,Data!#REF!,Data!#REF!)))))))))))))))&amp;IF(B27=Data!B170,Data!G170,(IF(B27=Data!#REF!,Data!#REF!,(IF(B27=Data!#REF!,Data!#REF!,(IF(B27=Data!#REF!,Data!#REF!,(IF(B27=Data!#REF!,Data!#REF!,(IF(B27=Data!#REF!,Data!G910,(IF(B27=Data!#REF!,Data!#REF!,(IF(B27=Data!#REF!,Data!#REF!,Data!#REF!)))))))))))))))&amp;IF(B27=Data!#REF!,Data!#REF!,(IF(B27=Data!#REF!,Data!#REF!,(IF(B27=Data!#REF!,Data!#REF!,(IF(B27=Data!#REF!,Data!#REF!,(IF(B27=Data!#REF!,Data!#REF!,Data!#REF!)))))))))</f>
        <v>#REF!</v>
      </c>
      <c r="O27" s="592"/>
      <c r="P27" s="593"/>
      <c r="Q27" s="594" t="e">
        <f>IF(B27=Data!B94,Data!H94,(IF(B27=Data!B96,Data!H96,(IF(B27=Data!B98,Data!H98,(IF(B27=Data!#REF!,Data!#REF!,(IF(B27=Data!B103,Data!H103,(IF(B27=Data!#REF!,Data!#REF!,(IF(B27=Data!#REF!,Data!#REF!,(IF(B27=Data!#REF!,Data!#REF!,Data!#REF!)))))))))))))))&amp;IF(B27=Data!B170,Data!H170,(IF(B27=Data!#REF!,Data!#REF!,(IF(B27=Data!#REF!,Data!#REF!,(IF(B27=Data!#REF!,Data!#REF!,(IF(B27=Data!#REF!,Data!#REF!,(IF(B27=Data!#REF!,Data!H910,(IF(B27=Data!#REF!,Data!#REF!,(IF(B27=Data!#REF!,Data!#REF!,Data!#REF!)))))))))))))))&amp;IF(B27=Data!#REF!,Data!#REF!,(IF(B27=Data!#REF!,Data!#REF!,(IF(B27=Data!#REF!,Data!#REF!,(IF(B27=Data!#REF!,Data!#REF!,(IF(B27=Data!#REF!,Data!#REF!,Data!#REF!)))))))))</f>
        <v>#REF!</v>
      </c>
      <c r="R27" s="593"/>
      <c r="S27" s="593"/>
      <c r="T27" s="594" t="e">
        <f>IF(B27=Data!B94,Data!I94,(IF(B27=Data!B96,Data!I96,(IF(B27=Data!B98,Data!I98,(IF(B27=Data!#REF!,Data!#REF!,(IF(B27=Data!B103,Data!I103,(IF(B27=Data!#REF!,Data!#REF!,(IF(B27=Data!#REF!,Data!#REF!,(IF(B27=Data!#REF!,Data!#REF!,Data!#REF!)))))))))))))))&amp;IF(B27=Data!B170,Data!I170,(IF(B27=Data!#REF!,Data!#REF!,(IF(B27=Data!#REF!,Data!#REF!,(IF(B27=Data!#REF!,Data!#REF!,(IF(B27=Data!#REF!,Data!#REF!,(IF(B27=Data!#REF!,Data!I910,(IF(B27=Data!#REF!,Data!#REF!,(IF(B27=Data!#REF!,Data!#REF!,Data!#REF!)))))))))))))))&amp;IF(B27=Data!#REF!,Data!#REF!,(IF(B27=Data!#REF!,Data!#REF!,(IF(B27=Data!#REF!,Data!#REF!,(IF(B27=Data!#REF!,Data!#REF!,(IF(B27=Data!#REF!,Data!#REF!,Data!#REF!)))))))))</f>
        <v>#REF!</v>
      </c>
      <c r="U27" s="595"/>
      <c r="V27" s="594" t="e">
        <f>IF(B27=Data!B94,Data!J94,(IF(B27=Data!B96,Data!J96,(IF(B27=Data!B98,Data!J98,(IF(B27=Data!#REF!,Data!#REF!,(IF(B27=Data!B103,Data!J103,(IF(B27=Data!#REF!,Data!#REF!,(IF(B27=Data!#REF!,Data!#REF!,(IF(B27=Data!#REF!,Data!#REF!,Data!#REF!)))))))))))))))&amp;IF(B27=Data!B170,Data!J170,(IF(B27=Data!#REF!,Data!#REF!,(IF(B27=Data!#REF!,Data!#REF!,(IF(B27=Data!#REF!,Data!#REF!,(IF(B27=Data!#REF!,Data!#REF!,(IF(B27=Data!#REF!,Data!J910,(IF(B27=Data!#REF!,Data!#REF!,(IF(B27=Data!#REF!,Data!#REF!,Data!#REF!)))))))))))))))&amp;IF(B27=Data!#REF!,Data!#REF!,(IF(B27=Data!#REF!,Data!#REF!,(IF(B27=Data!#REF!,Data!#REF!,(IF(B27=Data!#REF!,Data!#REF!,(IF(B27=Data!#REF!,Data!#REF!,Data!#REF!)))))))))</f>
        <v>#REF!</v>
      </c>
      <c r="W27" s="596">
        <f>IF(E27="","",VLOOKUP(B27,Data!$B$5:$J$503,9,FALSE)*E27)</f>
        <v>2.976</v>
      </c>
    </row>
    <row r="28" spans="1:23" s="597" customFormat="1" ht="19.25" customHeight="1">
      <c r="A28" s="598">
        <v>10</v>
      </c>
      <c r="B28" s="599" t="s">
        <v>512</v>
      </c>
      <c r="C28" s="583" t="str">
        <f>IF(E28="","",VLOOKUP(B28,Data!$B$5:$N$503,13,FALSE))</f>
        <v>Ymh</v>
      </c>
      <c r="D28" s="584" t="str">
        <f>IF(E28="","",VLOOKUP(B28,Data!$B$5:$L$503,2,FALSE))</f>
        <v>ZH66240</v>
      </c>
      <c r="E28" s="823">
        <v>1</v>
      </c>
      <c r="F28" s="601"/>
      <c r="G28" s="587">
        <f>IF(E28="","",VLOOKUP(B28,Data!$B$5:$L$503,11,FALSE))</f>
        <v>2485.34</v>
      </c>
      <c r="H28" s="588">
        <f t="shared" si="2"/>
        <v>2485.34</v>
      </c>
      <c r="I28" s="589" t="str">
        <f>IF(E28="","",VLOOKUP(B28,Data!$B$5:$D$503,3,FALSE))</f>
        <v>C/T</v>
      </c>
      <c r="J28" s="589" t="str">
        <f>IF(E28="","",VLOOKUP(B28,Data!$B$5:$M$503,12,FALSE))</f>
        <v>Indonesia</v>
      </c>
      <c r="K28" s="590">
        <v>5119633</v>
      </c>
      <c r="L28" s="587">
        <f>IF(E28="","",VLOOKUP(B28,Data!$B$5:$E$503,4,FALSE)*E28)</f>
        <v>262</v>
      </c>
      <c r="M28" s="587">
        <f>IF(E28="","",VLOOKUP(B28,Data!$B$5:$F$503,5,FALSE)*E28)</f>
        <v>237</v>
      </c>
      <c r="N28" s="591" t="e">
        <f>IF(B28=Data!B95,Data!G95,(IF(B28=Data!B97,Data!G97,(IF(B28=Data!B99,Data!G99,(IF(B28=Data!#REF!,Data!#REF!,(IF(B28=Data!B104,Data!G104,(IF(B28=Data!#REF!,Data!#REF!,(IF(B28=Data!#REF!,Data!#REF!,(IF(B28=Data!#REF!,Data!#REF!,Data!#REF!)))))))))))))))&amp;IF(B28=Data!B171,Data!G171,(IF(B28=Data!#REF!,Data!#REF!,(IF(B28=Data!#REF!,Data!#REF!,(IF(B28=Data!#REF!,Data!#REF!,(IF(B28=Data!#REF!,Data!#REF!,(IF(B28=Data!#REF!,Data!G911,(IF(B28=Data!#REF!,Data!#REF!,(IF(B28=Data!#REF!,Data!#REF!,Data!#REF!)))))))))))))))&amp;IF(B28=Data!#REF!,Data!#REF!,(IF(B28=Data!#REF!,Data!#REF!,(IF(B28=Data!#REF!,Data!#REF!,(IF(B28=Data!#REF!,Data!#REF!,(IF(B28=Data!#REF!,Data!#REF!,Data!#REF!)))))))))</f>
        <v>#REF!</v>
      </c>
      <c r="O28" s="592"/>
      <c r="P28" s="593"/>
      <c r="Q28" s="594" t="e">
        <f>IF(B28=Data!B95,Data!H95,(IF(B28=Data!B97,Data!H97,(IF(B28=Data!B99,Data!H99,(IF(B28=Data!#REF!,Data!#REF!,(IF(B28=Data!B104,Data!H104,(IF(B28=Data!#REF!,Data!#REF!,(IF(B28=Data!#REF!,Data!#REF!,(IF(B28=Data!#REF!,Data!#REF!,Data!#REF!)))))))))))))))&amp;IF(B28=Data!B171,Data!H171,(IF(B28=Data!#REF!,Data!#REF!,(IF(B28=Data!#REF!,Data!#REF!,(IF(B28=Data!#REF!,Data!#REF!,(IF(B28=Data!#REF!,Data!#REF!,(IF(B28=Data!#REF!,Data!H911,(IF(B28=Data!#REF!,Data!#REF!,(IF(B28=Data!#REF!,Data!#REF!,Data!#REF!)))))))))))))))&amp;IF(B28=Data!#REF!,Data!#REF!,(IF(B28=Data!#REF!,Data!#REF!,(IF(B28=Data!#REF!,Data!#REF!,(IF(B28=Data!#REF!,Data!#REF!,(IF(B28=Data!#REF!,Data!#REF!,Data!#REF!)))))))))</f>
        <v>#REF!</v>
      </c>
      <c r="R28" s="593"/>
      <c r="S28" s="593"/>
      <c r="T28" s="594" t="e">
        <f>IF(B28=Data!B95,Data!I95,(IF(B28=Data!B97,Data!I97,(IF(B28=Data!B99,Data!I99,(IF(B28=Data!#REF!,Data!#REF!,(IF(B28=Data!B104,Data!I104,(IF(B28=Data!#REF!,Data!#REF!,(IF(B28=Data!#REF!,Data!#REF!,(IF(B28=Data!#REF!,Data!#REF!,Data!#REF!)))))))))))))))&amp;IF(B28=Data!B171,Data!I171,(IF(B28=Data!#REF!,Data!#REF!,(IF(B28=Data!#REF!,Data!#REF!,(IF(B28=Data!#REF!,Data!#REF!,(IF(B28=Data!#REF!,Data!#REF!,(IF(B28=Data!#REF!,Data!I911,(IF(B28=Data!#REF!,Data!#REF!,(IF(B28=Data!#REF!,Data!#REF!,Data!#REF!)))))))))))))))&amp;IF(B28=Data!#REF!,Data!#REF!,(IF(B28=Data!#REF!,Data!#REF!,(IF(B28=Data!#REF!,Data!#REF!,(IF(B28=Data!#REF!,Data!#REF!,(IF(B28=Data!#REF!,Data!#REF!,Data!#REF!)))))))))</f>
        <v>#REF!</v>
      </c>
      <c r="U28" s="595"/>
      <c r="V28" s="594" t="e">
        <f>IF(B28=Data!B95,Data!J95,(IF(B28=Data!B97,Data!J97,(IF(B28=Data!B99,Data!J99,(IF(B28=Data!#REF!,Data!#REF!,(IF(B28=Data!B104,Data!J104,(IF(B28=Data!#REF!,Data!#REF!,(IF(B28=Data!#REF!,Data!#REF!,(IF(B28=Data!#REF!,Data!#REF!,Data!#REF!)))))))))))))))&amp;IF(B28=Data!B171,Data!J171,(IF(B28=Data!#REF!,Data!#REF!,(IF(B28=Data!#REF!,Data!#REF!,(IF(B28=Data!#REF!,Data!#REF!,(IF(B28=Data!#REF!,Data!#REF!,(IF(B28=Data!#REF!,Data!J911,(IF(B28=Data!#REF!,Data!#REF!,(IF(B28=Data!#REF!,Data!#REF!,Data!#REF!)))))))))))))))&amp;IF(B28=Data!#REF!,Data!#REF!,(IF(B28=Data!#REF!,Data!#REF!,(IF(B28=Data!#REF!,Data!#REF!,(IF(B28=Data!#REF!,Data!#REF!,(IF(B28=Data!#REF!,Data!#REF!,Data!#REF!)))))))))</f>
        <v>#REF!</v>
      </c>
      <c r="W28" s="596">
        <f>IF(E28="","",VLOOKUP(B28,Data!$B$5:$J$503,9,FALSE)*E28)</f>
        <v>1.488</v>
      </c>
    </row>
    <row r="29" spans="1:23" s="597" customFormat="1" ht="19.25" customHeight="1">
      <c r="A29" s="598">
        <v>11</v>
      </c>
      <c r="B29" s="599" t="s">
        <v>813</v>
      </c>
      <c r="C29" s="583" t="str">
        <f>IF(E29="","",VLOOKUP(B29,Data!$B$5:$N$503,13,FALSE))</f>
        <v>Ymh</v>
      </c>
      <c r="D29" s="584" t="str">
        <f>IF(E29="","",VLOOKUP(B29,Data!$B$5:$L$503,2,FALSE))</f>
        <v>VAK6570</v>
      </c>
      <c r="E29" s="823">
        <v>2</v>
      </c>
      <c r="F29" s="601"/>
      <c r="G29" s="587">
        <f>IF(E29="","",VLOOKUP(B29,Data!$B$5:$L$503,11,FALSE))</f>
        <v>2669.61</v>
      </c>
      <c r="H29" s="588">
        <f t="shared" si="2"/>
        <v>5339.22</v>
      </c>
      <c r="I29" s="589" t="str">
        <f>IF(E29="","",VLOOKUP(B29,Data!$B$5:$D$503,3,FALSE))</f>
        <v>C/T</v>
      </c>
      <c r="J29" s="589" t="str">
        <f>IF(E29="","",VLOOKUP(B29,Data!$B$5:$M$503,12,FALSE))</f>
        <v>Indonesia</v>
      </c>
      <c r="K29" s="590">
        <v>5119633</v>
      </c>
      <c r="L29" s="587">
        <f>IF(E29="","",VLOOKUP(B29,Data!$B$5:$E$503,4,FALSE)*E29)</f>
        <v>534</v>
      </c>
      <c r="M29" s="587">
        <f>IF(E29="","",VLOOKUP(B29,Data!$B$5:$F$503,5,FALSE)*E29)</f>
        <v>494</v>
      </c>
      <c r="N29" s="591" t="e">
        <f>IF(B29=Data!B96,Data!G96,(IF(B29=Data!B98,Data!G98,(IF(B29=Data!B100,Data!G100,(IF(B29=Data!#REF!,Data!#REF!,(IF(B29=Data!B105,Data!G105,(IF(B29=Data!#REF!,Data!#REF!,(IF(B29=Data!#REF!,Data!#REF!,(IF(B29=Data!#REF!,Data!#REF!,Data!#REF!)))))))))))))))&amp;IF(B29=Data!B172,Data!G172,(IF(B29=Data!#REF!,Data!#REF!,(IF(B29=Data!#REF!,Data!#REF!,(IF(B29=Data!#REF!,Data!#REF!,(IF(B29=Data!#REF!,Data!#REF!,(IF(B29=Data!#REF!,Data!G912,(IF(B29=Data!#REF!,Data!#REF!,(IF(B29=Data!#REF!,Data!#REF!,Data!#REF!)))))))))))))))&amp;IF(B29=Data!#REF!,Data!#REF!,(IF(B29=Data!#REF!,Data!#REF!,(IF(B29=Data!#REF!,Data!#REF!,(IF(B29=Data!#REF!,Data!#REF!,(IF(B29=Data!#REF!,Data!#REF!,Data!#REF!)))))))))</f>
        <v>#REF!</v>
      </c>
      <c r="O29" s="592"/>
      <c r="P29" s="593"/>
      <c r="Q29" s="594" t="e">
        <f>IF(B29=Data!B96,Data!H96,(IF(B29=Data!B98,Data!H98,(IF(B29=Data!B100,Data!H100,(IF(B29=Data!#REF!,Data!#REF!,(IF(B29=Data!B105,Data!H105,(IF(B29=Data!#REF!,Data!#REF!,(IF(B29=Data!#REF!,Data!#REF!,(IF(B29=Data!#REF!,Data!#REF!,Data!#REF!)))))))))))))))&amp;IF(B29=Data!B172,Data!H172,(IF(B29=Data!#REF!,Data!#REF!,(IF(B29=Data!#REF!,Data!#REF!,(IF(B29=Data!#REF!,Data!#REF!,(IF(B29=Data!#REF!,Data!#REF!,(IF(B29=Data!#REF!,Data!H912,(IF(B29=Data!#REF!,Data!#REF!,(IF(B29=Data!#REF!,Data!#REF!,Data!#REF!)))))))))))))))&amp;IF(B29=Data!#REF!,Data!#REF!,(IF(B29=Data!#REF!,Data!#REF!,(IF(B29=Data!#REF!,Data!#REF!,(IF(B29=Data!#REF!,Data!#REF!,(IF(B29=Data!#REF!,Data!#REF!,Data!#REF!)))))))))</f>
        <v>#REF!</v>
      </c>
      <c r="R29" s="593"/>
      <c r="S29" s="593"/>
      <c r="T29" s="594" t="e">
        <f>IF(B29=Data!B96,Data!I96,(IF(B29=Data!B98,Data!I98,(IF(B29=Data!B100,Data!I100,(IF(B29=Data!#REF!,Data!#REF!,(IF(B29=Data!B105,Data!I105,(IF(B29=Data!#REF!,Data!#REF!,(IF(B29=Data!#REF!,Data!#REF!,(IF(B29=Data!#REF!,Data!#REF!,Data!#REF!)))))))))))))))&amp;IF(B29=Data!B172,Data!I172,(IF(B29=Data!#REF!,Data!#REF!,(IF(B29=Data!#REF!,Data!#REF!,(IF(B29=Data!#REF!,Data!#REF!,(IF(B29=Data!#REF!,Data!#REF!,(IF(B29=Data!#REF!,Data!I912,(IF(B29=Data!#REF!,Data!#REF!,(IF(B29=Data!#REF!,Data!#REF!,Data!#REF!)))))))))))))))&amp;IF(B29=Data!#REF!,Data!#REF!,(IF(B29=Data!#REF!,Data!#REF!,(IF(B29=Data!#REF!,Data!#REF!,(IF(B29=Data!#REF!,Data!#REF!,(IF(B29=Data!#REF!,Data!#REF!,Data!#REF!)))))))))</f>
        <v>#REF!</v>
      </c>
      <c r="U29" s="595"/>
      <c r="V29" s="594" t="e">
        <f>IF(B29=Data!B96,Data!J96,(IF(B29=Data!B98,Data!J98,(IF(B29=Data!B100,Data!J100,(IF(B29=Data!#REF!,Data!#REF!,(IF(B29=Data!B105,Data!J105,(IF(B29=Data!#REF!,Data!#REF!,(IF(B29=Data!#REF!,Data!#REF!,(IF(B29=Data!#REF!,Data!#REF!,Data!#REF!)))))))))))))))&amp;IF(B29=Data!B172,Data!J172,(IF(B29=Data!#REF!,Data!#REF!,(IF(B29=Data!#REF!,Data!#REF!,(IF(B29=Data!#REF!,Data!#REF!,(IF(B29=Data!#REF!,Data!#REF!,(IF(B29=Data!#REF!,Data!J912,(IF(B29=Data!#REF!,Data!#REF!,(IF(B29=Data!#REF!,Data!#REF!,Data!#REF!)))))))))))))))&amp;IF(B29=Data!#REF!,Data!#REF!,(IF(B29=Data!#REF!,Data!#REF!,(IF(B29=Data!#REF!,Data!#REF!,(IF(B29=Data!#REF!,Data!#REF!,(IF(B29=Data!#REF!,Data!#REF!,Data!#REF!)))))))))</f>
        <v>#REF!</v>
      </c>
      <c r="W29" s="596">
        <f>IF(E29="","",VLOOKUP(B29,Data!$B$5:$J$503,9,FALSE)*E29)</f>
        <v>2.976</v>
      </c>
    </row>
    <row r="30" spans="1:23" s="597" customFormat="1" ht="19.25" customHeight="1">
      <c r="A30" s="598">
        <v>12</v>
      </c>
      <c r="B30" s="599" t="s">
        <v>809</v>
      </c>
      <c r="C30" s="583" t="str">
        <f>IF(E30="","",VLOOKUP(B30,Data!$B$5:$N$503,13,FALSE))</f>
        <v>Ymh</v>
      </c>
      <c r="D30" s="584" t="str">
        <f>IF(E30="","",VLOOKUP(B30,Data!$B$5:$L$503,2,FALSE))</f>
        <v>VAK6630</v>
      </c>
      <c r="E30" s="823">
        <v>1</v>
      </c>
      <c r="F30" s="601"/>
      <c r="G30" s="587">
        <f>IF(E30="","",VLOOKUP(B30,Data!$B$5:$L$503,11,FALSE))</f>
        <v>2949.34</v>
      </c>
      <c r="H30" s="588">
        <f t="shared" si="2"/>
        <v>2949.34</v>
      </c>
      <c r="I30" s="589" t="str">
        <f>IF(E30="","",VLOOKUP(B30,Data!$B$5:$D$503,3,FALSE))</f>
        <v>C/T</v>
      </c>
      <c r="J30" s="589" t="str">
        <f>IF(E30="","",VLOOKUP(B30,Data!$B$5:$M$503,12,FALSE))</f>
        <v>Indonesia</v>
      </c>
      <c r="K30" s="590">
        <v>5119633</v>
      </c>
      <c r="L30" s="587">
        <f>IF(E30="","",VLOOKUP(B30,Data!$B$5:$E$503,4,FALSE)*E30)</f>
        <v>267</v>
      </c>
      <c r="M30" s="587">
        <f>IF(E30="","",VLOOKUP(B30,Data!$B$5:$F$503,5,FALSE)*E30)</f>
        <v>242</v>
      </c>
      <c r="N30" s="591" t="e">
        <f>IF(B30=Data!B97,Data!G97,(IF(B30=Data!B99,Data!G99,(IF(B30=Data!B101,Data!G101,(IF(B30=Data!#REF!,Data!#REF!,(IF(B30=Data!B106,Data!G106,(IF(B30=Data!#REF!,Data!#REF!,(IF(B30=Data!#REF!,Data!#REF!,(IF(B30=Data!#REF!,Data!#REF!,Data!#REF!)))))))))))))))&amp;IF(B30=Data!B173,Data!G173,(IF(B30=Data!#REF!,Data!#REF!,(IF(B30=Data!#REF!,Data!#REF!,(IF(B30=Data!#REF!,Data!#REF!,(IF(B30=Data!#REF!,Data!#REF!,(IF(B30=Data!#REF!,Data!G913,(IF(B30=Data!#REF!,Data!#REF!,(IF(B30=Data!#REF!,Data!#REF!,Data!#REF!)))))))))))))))&amp;IF(B30=Data!#REF!,Data!#REF!,(IF(B30=Data!#REF!,Data!#REF!,(IF(B30=Data!#REF!,Data!#REF!,(IF(B30=Data!#REF!,Data!#REF!,(IF(B30=Data!#REF!,Data!#REF!,Data!#REF!)))))))))</f>
        <v>#REF!</v>
      </c>
      <c r="O30" s="592"/>
      <c r="P30" s="593"/>
      <c r="Q30" s="594" t="e">
        <f>IF(B30=Data!B97,Data!H97,(IF(B30=Data!B99,Data!H99,(IF(B30=Data!B101,Data!H101,(IF(B30=Data!#REF!,Data!#REF!,(IF(B30=Data!B106,Data!H106,(IF(B30=Data!#REF!,Data!#REF!,(IF(B30=Data!#REF!,Data!#REF!,(IF(B30=Data!#REF!,Data!#REF!,Data!#REF!)))))))))))))))&amp;IF(B30=Data!B173,Data!H173,(IF(B30=Data!#REF!,Data!#REF!,(IF(B30=Data!#REF!,Data!#REF!,(IF(B30=Data!#REF!,Data!#REF!,(IF(B30=Data!#REF!,Data!#REF!,(IF(B30=Data!#REF!,Data!H913,(IF(B30=Data!#REF!,Data!#REF!,(IF(B30=Data!#REF!,Data!#REF!,Data!#REF!)))))))))))))))&amp;IF(B30=Data!#REF!,Data!#REF!,(IF(B30=Data!#REF!,Data!#REF!,(IF(B30=Data!#REF!,Data!#REF!,(IF(B30=Data!#REF!,Data!#REF!,(IF(B30=Data!#REF!,Data!#REF!,Data!#REF!)))))))))</f>
        <v>#REF!</v>
      </c>
      <c r="R30" s="593"/>
      <c r="S30" s="593"/>
      <c r="T30" s="594" t="e">
        <f>IF(B30=Data!B97,Data!I97,(IF(B30=Data!B99,Data!I99,(IF(B30=Data!B101,Data!I101,(IF(B30=Data!#REF!,Data!#REF!,(IF(B30=Data!B106,Data!I106,(IF(B30=Data!#REF!,Data!#REF!,(IF(B30=Data!#REF!,Data!#REF!,(IF(B30=Data!#REF!,Data!#REF!,Data!#REF!)))))))))))))))&amp;IF(B30=Data!B173,Data!I173,(IF(B30=Data!#REF!,Data!#REF!,(IF(B30=Data!#REF!,Data!#REF!,(IF(B30=Data!#REF!,Data!#REF!,(IF(B30=Data!#REF!,Data!#REF!,(IF(B30=Data!#REF!,Data!I913,(IF(B30=Data!#REF!,Data!#REF!,(IF(B30=Data!#REF!,Data!#REF!,Data!#REF!)))))))))))))))&amp;IF(B30=Data!#REF!,Data!#REF!,(IF(B30=Data!#REF!,Data!#REF!,(IF(B30=Data!#REF!,Data!#REF!,(IF(B30=Data!#REF!,Data!#REF!,(IF(B30=Data!#REF!,Data!#REF!,Data!#REF!)))))))))</f>
        <v>#REF!</v>
      </c>
      <c r="U30" s="595"/>
      <c r="V30" s="594" t="e">
        <f>IF(B30=Data!B97,Data!J97,(IF(B30=Data!B99,Data!J99,(IF(B30=Data!B101,Data!J101,(IF(B30=Data!#REF!,Data!#REF!,(IF(B30=Data!B106,Data!J106,(IF(B30=Data!#REF!,Data!#REF!,(IF(B30=Data!#REF!,Data!#REF!,(IF(B30=Data!#REF!,Data!#REF!,Data!#REF!)))))))))))))))&amp;IF(B30=Data!B173,Data!J173,(IF(B30=Data!#REF!,Data!#REF!,(IF(B30=Data!#REF!,Data!#REF!,(IF(B30=Data!#REF!,Data!#REF!,(IF(B30=Data!#REF!,Data!#REF!,(IF(B30=Data!#REF!,Data!J913,(IF(B30=Data!#REF!,Data!#REF!,(IF(B30=Data!#REF!,Data!#REF!,Data!#REF!)))))))))))))))&amp;IF(B30=Data!#REF!,Data!#REF!,(IF(B30=Data!#REF!,Data!#REF!,(IF(B30=Data!#REF!,Data!#REF!,(IF(B30=Data!#REF!,Data!#REF!,(IF(B30=Data!#REF!,Data!#REF!,Data!#REF!)))))))))</f>
        <v>#REF!</v>
      </c>
      <c r="W30" s="596">
        <f>IF(E30="","",VLOOKUP(B30,Data!$B$5:$J$503,9,FALSE)*E30)</f>
        <v>1.488</v>
      </c>
    </row>
    <row r="31" spans="1:23" s="597" customFormat="1" ht="19.25" customHeight="1">
      <c r="A31" s="598">
        <v>13</v>
      </c>
      <c r="B31" s="599" t="s">
        <v>734</v>
      </c>
      <c r="C31" s="583" t="str">
        <f>IF(E31="","",VLOOKUP(B31,Data!$B$5:$N$503,13,FALSE))</f>
        <v>Ymh</v>
      </c>
      <c r="D31" s="584" t="str">
        <f>IF(E31="","",VLOOKUP(B31,Data!$B$5:$L$503,2,FALSE))</f>
        <v>VAC9520</v>
      </c>
      <c r="E31" s="823">
        <v>6</v>
      </c>
      <c r="F31" s="601"/>
      <c r="G31" s="587">
        <f>IF(E31="","",VLOOKUP(B31,Data!$B$5:$L$503,11,FALSE))</f>
        <v>2921.12</v>
      </c>
      <c r="H31" s="588">
        <f t="shared" si="2"/>
        <v>17526.72</v>
      </c>
      <c r="I31" s="589" t="str">
        <f>IF(E31="","",VLOOKUP(B31,Data!$B$5:$D$503,3,FALSE))</f>
        <v>C/T</v>
      </c>
      <c r="J31" s="589" t="str">
        <f>IF(E31="","",VLOOKUP(B31,Data!$B$5:$M$503,12,FALSE))</f>
        <v>Indonesia</v>
      </c>
      <c r="K31" s="590">
        <v>5119633</v>
      </c>
      <c r="L31" s="587">
        <f>IF(E31="","",VLOOKUP(B31,Data!$B$5:$E$503,4,FALSE)*E31)</f>
        <v>1524</v>
      </c>
      <c r="M31" s="587">
        <f>IF(E31="","",VLOOKUP(B31,Data!$B$5:$F$503,5,FALSE)*E31)</f>
        <v>1374</v>
      </c>
      <c r="N31" s="591" t="e">
        <f>IF(B31=Data!B98,Data!G98,(IF(B31=Data!B100,Data!G100,(IF(B31=Data!B102,Data!G102,(IF(B31=Data!#REF!,Data!#REF!,(IF(B31=Data!B107,Data!G107,(IF(B31=Data!#REF!,Data!#REF!,(IF(B31=Data!#REF!,Data!#REF!,(IF(B31=Data!#REF!,Data!#REF!,Data!#REF!)))))))))))))))&amp;IF(B31=Data!B174,Data!G174,(IF(B31=Data!#REF!,Data!#REF!,(IF(B31=Data!#REF!,Data!#REF!,(IF(B31=Data!#REF!,Data!#REF!,(IF(B31=Data!#REF!,Data!#REF!,(IF(B31=Data!#REF!,Data!G914,(IF(B31=Data!#REF!,Data!#REF!,(IF(B31=Data!#REF!,Data!#REF!,Data!#REF!)))))))))))))))&amp;IF(B31=Data!#REF!,Data!#REF!,(IF(B31=Data!#REF!,Data!#REF!,(IF(B31=Data!#REF!,Data!#REF!,(IF(B31=Data!#REF!,Data!#REF!,(IF(B31=Data!#REF!,Data!#REF!,Data!#REF!)))))))))</f>
        <v>#REF!</v>
      </c>
      <c r="O31" s="592"/>
      <c r="P31" s="593"/>
      <c r="Q31" s="594" t="e">
        <f>IF(B31=Data!B98,Data!H98,(IF(B31=Data!B100,Data!H100,(IF(B31=Data!B102,Data!H102,(IF(B31=Data!#REF!,Data!#REF!,(IF(B31=Data!B107,Data!H107,(IF(B31=Data!#REF!,Data!#REF!,(IF(B31=Data!#REF!,Data!#REF!,(IF(B31=Data!#REF!,Data!#REF!,Data!#REF!)))))))))))))))&amp;IF(B31=Data!B174,Data!H174,(IF(B31=Data!#REF!,Data!#REF!,(IF(B31=Data!#REF!,Data!#REF!,(IF(B31=Data!#REF!,Data!#REF!,(IF(B31=Data!#REF!,Data!#REF!,(IF(B31=Data!#REF!,Data!H914,(IF(B31=Data!#REF!,Data!#REF!,(IF(B31=Data!#REF!,Data!#REF!,Data!#REF!)))))))))))))))&amp;IF(B31=Data!#REF!,Data!#REF!,(IF(B31=Data!#REF!,Data!#REF!,(IF(B31=Data!#REF!,Data!#REF!,(IF(B31=Data!#REF!,Data!#REF!,(IF(B31=Data!#REF!,Data!#REF!,Data!#REF!)))))))))</f>
        <v>#REF!</v>
      </c>
      <c r="R31" s="593"/>
      <c r="S31" s="593"/>
      <c r="T31" s="594" t="e">
        <f>IF(B31=Data!B98,Data!I98,(IF(B31=Data!B100,Data!I100,(IF(B31=Data!B102,Data!I102,(IF(B31=Data!#REF!,Data!#REF!,(IF(B31=Data!B107,Data!I107,(IF(B31=Data!#REF!,Data!#REF!,(IF(B31=Data!#REF!,Data!#REF!,(IF(B31=Data!#REF!,Data!#REF!,Data!#REF!)))))))))))))))&amp;IF(B31=Data!B174,Data!I174,(IF(B31=Data!#REF!,Data!#REF!,(IF(B31=Data!#REF!,Data!#REF!,(IF(B31=Data!#REF!,Data!#REF!,(IF(B31=Data!#REF!,Data!#REF!,(IF(B31=Data!#REF!,Data!I914,(IF(B31=Data!#REF!,Data!#REF!,(IF(B31=Data!#REF!,Data!#REF!,Data!#REF!)))))))))))))))&amp;IF(B31=Data!#REF!,Data!#REF!,(IF(B31=Data!#REF!,Data!#REF!,(IF(B31=Data!#REF!,Data!#REF!,(IF(B31=Data!#REF!,Data!#REF!,(IF(B31=Data!#REF!,Data!#REF!,Data!#REF!)))))))))</f>
        <v>#REF!</v>
      </c>
      <c r="U31" s="595"/>
      <c r="V31" s="594" t="e">
        <f>IF(B31=Data!B98,Data!J98,(IF(B31=Data!B100,Data!J100,(IF(B31=Data!B102,Data!J102,(IF(B31=Data!#REF!,Data!#REF!,(IF(B31=Data!B107,Data!J107,(IF(B31=Data!#REF!,Data!#REF!,(IF(B31=Data!#REF!,Data!#REF!,(IF(B31=Data!#REF!,Data!#REF!,Data!#REF!)))))))))))))))&amp;IF(B31=Data!B174,Data!J174,(IF(B31=Data!#REF!,Data!#REF!,(IF(B31=Data!#REF!,Data!#REF!,(IF(B31=Data!#REF!,Data!#REF!,(IF(B31=Data!#REF!,Data!#REF!,(IF(B31=Data!#REF!,Data!J914,(IF(B31=Data!#REF!,Data!#REF!,(IF(B31=Data!#REF!,Data!#REF!,Data!#REF!)))))))))))))))&amp;IF(B31=Data!#REF!,Data!#REF!,(IF(B31=Data!#REF!,Data!#REF!,(IF(B31=Data!#REF!,Data!#REF!,(IF(B31=Data!#REF!,Data!#REF!,(IF(B31=Data!#REF!,Data!#REF!,Data!#REF!)))))))))</f>
        <v>#REF!</v>
      </c>
      <c r="W31" s="596">
        <f>IF(E31="","",VLOOKUP(B31,Data!$B$5:$J$503,9,FALSE)*E31)</f>
        <v>8.9039999999999999</v>
      </c>
    </row>
    <row r="32" spans="1:23" s="597" customFormat="1" ht="19.25" customHeight="1">
      <c r="A32" s="598">
        <v>14</v>
      </c>
      <c r="B32" s="599" t="s">
        <v>848</v>
      </c>
      <c r="C32" s="583" t="str">
        <f>IF(E32="","",VLOOKUP(B32,Data!$B$5:$N$503,13,FALSE))</f>
        <v>Ymh</v>
      </c>
      <c r="D32" s="584" t="str">
        <f>IF(E32="","",VLOOKUP(B32,Data!$B$5:$L$503,2,FALSE))</f>
        <v>VCD5950</v>
      </c>
      <c r="E32" s="823">
        <v>1</v>
      </c>
      <c r="F32" s="601"/>
      <c r="G32" s="587">
        <f>IF(E32="","",VLOOKUP(B32,Data!$B$5:$L$503,11,FALSE))</f>
        <v>3106.4</v>
      </c>
      <c r="H32" s="588">
        <f t="shared" si="2"/>
        <v>3106.4</v>
      </c>
      <c r="I32" s="589" t="str">
        <f>IF(E32="","",VLOOKUP(B32,Data!$B$5:$D$503,3,FALSE))</f>
        <v>C/T</v>
      </c>
      <c r="J32" s="589" t="str">
        <f>IF(E32="","",VLOOKUP(B32,Data!$B$5:$M$503,12,FALSE))</f>
        <v>Indonesia</v>
      </c>
      <c r="K32" s="590">
        <v>5119633</v>
      </c>
      <c r="L32" s="587">
        <f>IF(E32="","",VLOOKUP(B32,Data!$B$5:$E$503,4,FALSE)*E32)</f>
        <v>259</v>
      </c>
      <c r="M32" s="587">
        <f>IF(E32="","",VLOOKUP(B32,Data!$B$5:$F$503,5,FALSE)*E32)</f>
        <v>234</v>
      </c>
      <c r="N32" s="591" t="e">
        <f>IF(B32=Data!B99,Data!G99,(IF(B32=Data!B101,Data!G101,(IF(B32=Data!B103,Data!G103,(IF(B32=Data!#REF!,Data!#REF!,(IF(B32=Data!B108,Data!G108,(IF(B32=Data!#REF!,Data!#REF!,(IF(B32=Data!#REF!,Data!#REF!,(IF(B32=Data!#REF!,Data!#REF!,Data!#REF!)))))))))))))))&amp;IF(B32=Data!B175,Data!G175,(IF(B32=Data!#REF!,Data!#REF!,(IF(B32=Data!#REF!,Data!#REF!,(IF(B32=Data!#REF!,Data!#REF!,(IF(B32=Data!#REF!,Data!#REF!,(IF(B32=Data!#REF!,Data!G915,(IF(B32=Data!#REF!,Data!#REF!,(IF(B32=Data!#REF!,Data!#REF!,Data!#REF!)))))))))))))))&amp;IF(B32=Data!#REF!,Data!#REF!,(IF(B32=Data!#REF!,Data!#REF!,(IF(B32=Data!#REF!,Data!#REF!,(IF(B32=Data!#REF!,Data!#REF!,(IF(B32=Data!#REF!,Data!#REF!,Data!#REF!)))))))))</f>
        <v>#REF!</v>
      </c>
      <c r="O32" s="592"/>
      <c r="P32" s="593"/>
      <c r="Q32" s="594" t="e">
        <f>IF(B32=Data!B99,Data!H99,(IF(B32=Data!B101,Data!H101,(IF(B32=Data!B103,Data!H103,(IF(B32=Data!#REF!,Data!#REF!,(IF(B32=Data!B108,Data!H108,(IF(B32=Data!#REF!,Data!#REF!,(IF(B32=Data!#REF!,Data!#REF!,(IF(B32=Data!#REF!,Data!#REF!,Data!#REF!)))))))))))))))&amp;IF(B32=Data!B175,Data!H175,(IF(B32=Data!#REF!,Data!#REF!,(IF(B32=Data!#REF!,Data!#REF!,(IF(B32=Data!#REF!,Data!#REF!,(IF(B32=Data!#REF!,Data!#REF!,(IF(B32=Data!#REF!,Data!H915,(IF(B32=Data!#REF!,Data!#REF!,(IF(B32=Data!#REF!,Data!#REF!,Data!#REF!)))))))))))))))&amp;IF(B32=Data!#REF!,Data!#REF!,(IF(B32=Data!#REF!,Data!#REF!,(IF(B32=Data!#REF!,Data!#REF!,(IF(B32=Data!#REF!,Data!#REF!,(IF(B32=Data!#REF!,Data!#REF!,Data!#REF!)))))))))</f>
        <v>#REF!</v>
      </c>
      <c r="R32" s="593"/>
      <c r="S32" s="593"/>
      <c r="T32" s="594" t="e">
        <f>IF(B32=Data!B99,Data!I99,(IF(B32=Data!B101,Data!I101,(IF(B32=Data!B103,Data!I103,(IF(B32=Data!#REF!,Data!#REF!,(IF(B32=Data!B108,Data!I108,(IF(B32=Data!#REF!,Data!#REF!,(IF(B32=Data!#REF!,Data!#REF!,(IF(B32=Data!#REF!,Data!#REF!,Data!#REF!)))))))))))))))&amp;IF(B32=Data!B175,Data!I175,(IF(B32=Data!#REF!,Data!#REF!,(IF(B32=Data!#REF!,Data!#REF!,(IF(B32=Data!#REF!,Data!#REF!,(IF(B32=Data!#REF!,Data!#REF!,(IF(B32=Data!#REF!,Data!I915,(IF(B32=Data!#REF!,Data!#REF!,(IF(B32=Data!#REF!,Data!#REF!,Data!#REF!)))))))))))))))&amp;IF(B32=Data!#REF!,Data!#REF!,(IF(B32=Data!#REF!,Data!#REF!,(IF(B32=Data!#REF!,Data!#REF!,(IF(B32=Data!#REF!,Data!#REF!,(IF(B32=Data!#REF!,Data!#REF!,Data!#REF!)))))))))</f>
        <v>#REF!</v>
      </c>
      <c r="U32" s="595"/>
      <c r="V32" s="594" t="e">
        <f>IF(B32=Data!B99,Data!J99,(IF(B32=Data!B101,Data!J101,(IF(B32=Data!B103,Data!J103,(IF(B32=Data!#REF!,Data!#REF!,(IF(B32=Data!B108,Data!J108,(IF(B32=Data!#REF!,Data!#REF!,(IF(B32=Data!#REF!,Data!#REF!,(IF(B32=Data!#REF!,Data!#REF!,Data!#REF!)))))))))))))))&amp;IF(B32=Data!B175,Data!J175,(IF(B32=Data!#REF!,Data!#REF!,(IF(B32=Data!#REF!,Data!#REF!,(IF(B32=Data!#REF!,Data!#REF!,(IF(B32=Data!#REF!,Data!#REF!,(IF(B32=Data!#REF!,Data!J915,(IF(B32=Data!#REF!,Data!#REF!,(IF(B32=Data!#REF!,Data!#REF!,Data!#REF!)))))))))))))))&amp;IF(B32=Data!#REF!,Data!#REF!,(IF(B32=Data!#REF!,Data!#REF!,(IF(B32=Data!#REF!,Data!#REF!,(IF(B32=Data!#REF!,Data!#REF!,(IF(B32=Data!#REF!,Data!#REF!,Data!#REF!)))))))))</f>
        <v>#REF!</v>
      </c>
      <c r="W32" s="596">
        <f>IF(E32="","",VLOOKUP(B32,Data!$B$5:$J$503,9,FALSE)*E32)</f>
        <v>1.48</v>
      </c>
    </row>
    <row r="33" spans="1:23" s="597" customFormat="1" ht="19.25" customHeight="1">
      <c r="A33" s="598"/>
      <c r="B33" s="840"/>
      <c r="C33" s="583" t="str">
        <f>IF(E33="","",VLOOKUP(B33,Data!$B$5:$N$503,13,FALSE))</f>
        <v/>
      </c>
      <c r="D33" s="584" t="str">
        <f>IF(E33="","",VLOOKUP(B33,Data!$B$5:$L$503,2,FALSE))</f>
        <v/>
      </c>
      <c r="E33" s="823"/>
      <c r="F33" s="601"/>
      <c r="G33" s="587" t="str">
        <f>IF(E33="","",VLOOKUP(B33,Data!$B$5:$L$503,11,FALSE))</f>
        <v/>
      </c>
      <c r="H33" s="588" t="str">
        <f t="shared" si="0"/>
        <v>-</v>
      </c>
      <c r="I33" s="589" t="str">
        <f>IF(E33="","",VLOOKUP(B33,Data!$B$5:$D$503,3,FALSE))</f>
        <v/>
      </c>
      <c r="J33" s="589" t="str">
        <f>IF(E33="","",VLOOKUP(B33,Data!$B$5:$M$503,12,FALSE))</f>
        <v/>
      </c>
      <c r="K33" s="590"/>
      <c r="L33" s="587" t="str">
        <f>IF(E33="","",VLOOKUP(B33,Data!$B$5:$E$503,4,FALSE)*E33)</f>
        <v/>
      </c>
      <c r="M33" s="587" t="str">
        <f>IF(E33="","",VLOOKUP(B33,Data!$B$5:$F$503,5,FALSE)*E33)</f>
        <v/>
      </c>
      <c r="N33" s="591" t="e">
        <f>IF(B33=Data!B139,Data!G139,(IF(B33=Data!B141,Data!G141,(IF(B33=Data!B143,Data!G143,(IF(B33=Data!#REF!,Data!#REF!,(IF(B33=Data!B148,Data!G148,(IF(B33=Data!#REF!,Data!#REF!,(IF(B33=Data!#REF!,Data!#REF!,(IF(B33=Data!#REF!,Data!#REF!,Data!#REF!)))))))))))))))&amp;IF(B33=Data!B215,Data!G215,(IF(B33=Data!#REF!,Data!#REF!,(IF(B33=Data!#REF!,Data!#REF!,(IF(B33=Data!#REF!,Data!#REF!,(IF(B33=Data!#REF!,Data!#REF!,(IF(B33=Data!#REF!,Data!G955,(IF(B33=Data!#REF!,Data!#REF!,(IF(B33=Data!#REF!,Data!#REF!,Data!#REF!)))))))))))))))&amp;IF(B33=Data!#REF!,Data!#REF!,(IF(B33=Data!#REF!,Data!#REF!,(IF(B33=Data!#REF!,Data!#REF!,(IF(B33=Data!#REF!,Data!#REF!,(IF(B33=Data!#REF!,Data!#REF!,Data!#REF!)))))))))</f>
        <v>#REF!</v>
      </c>
      <c r="O33" s="592"/>
      <c r="P33" s="593"/>
      <c r="Q33" s="594" t="e">
        <f>IF(B33=Data!B139,Data!H139,(IF(B33=Data!B141,Data!H141,(IF(B33=Data!B143,Data!H143,(IF(B33=Data!#REF!,Data!#REF!,(IF(B33=Data!B148,Data!H148,(IF(B33=Data!#REF!,Data!#REF!,(IF(B33=Data!#REF!,Data!#REF!,(IF(B33=Data!#REF!,Data!#REF!,Data!#REF!)))))))))))))))&amp;IF(B33=Data!B215,Data!H215,(IF(B33=Data!#REF!,Data!#REF!,(IF(B33=Data!#REF!,Data!#REF!,(IF(B33=Data!#REF!,Data!#REF!,(IF(B33=Data!#REF!,Data!#REF!,(IF(B33=Data!#REF!,Data!H955,(IF(B33=Data!#REF!,Data!#REF!,(IF(B33=Data!#REF!,Data!#REF!,Data!#REF!)))))))))))))))&amp;IF(B33=Data!#REF!,Data!#REF!,(IF(B33=Data!#REF!,Data!#REF!,(IF(B33=Data!#REF!,Data!#REF!,(IF(B33=Data!#REF!,Data!#REF!,(IF(B33=Data!#REF!,Data!#REF!,Data!#REF!)))))))))</f>
        <v>#REF!</v>
      </c>
      <c r="R33" s="593"/>
      <c r="S33" s="593"/>
      <c r="T33" s="594" t="e">
        <f>IF(B33=Data!B139,Data!I139,(IF(B33=Data!B141,Data!I141,(IF(B33=Data!B143,Data!I143,(IF(B33=Data!#REF!,Data!#REF!,(IF(B33=Data!B148,Data!I148,(IF(B33=Data!#REF!,Data!#REF!,(IF(B33=Data!#REF!,Data!#REF!,(IF(B33=Data!#REF!,Data!#REF!,Data!#REF!)))))))))))))))&amp;IF(B33=Data!B215,Data!I215,(IF(B33=Data!#REF!,Data!#REF!,(IF(B33=Data!#REF!,Data!#REF!,(IF(B33=Data!#REF!,Data!#REF!,(IF(B33=Data!#REF!,Data!#REF!,(IF(B33=Data!#REF!,Data!I955,(IF(B33=Data!#REF!,Data!#REF!,(IF(B33=Data!#REF!,Data!#REF!,Data!#REF!)))))))))))))))&amp;IF(B33=Data!#REF!,Data!#REF!,(IF(B33=Data!#REF!,Data!#REF!,(IF(B33=Data!#REF!,Data!#REF!,(IF(B33=Data!#REF!,Data!#REF!,(IF(B33=Data!#REF!,Data!#REF!,Data!#REF!)))))))))</f>
        <v>#REF!</v>
      </c>
      <c r="U33" s="595"/>
      <c r="V33" s="594" t="e">
        <f>IF(B33=Data!B139,Data!J139,(IF(B33=Data!B141,Data!J141,(IF(B33=Data!B143,Data!J143,(IF(B33=Data!#REF!,Data!#REF!,(IF(B33=Data!B148,Data!J148,(IF(B33=Data!#REF!,Data!#REF!,(IF(B33=Data!#REF!,Data!#REF!,(IF(B33=Data!#REF!,Data!#REF!,Data!#REF!)))))))))))))))&amp;IF(B33=Data!B215,Data!J215,(IF(B33=Data!#REF!,Data!#REF!,(IF(B33=Data!#REF!,Data!#REF!,(IF(B33=Data!#REF!,Data!#REF!,(IF(B33=Data!#REF!,Data!#REF!,(IF(B33=Data!#REF!,Data!J955,(IF(B33=Data!#REF!,Data!#REF!,(IF(B33=Data!#REF!,Data!#REF!,Data!#REF!)))))))))))))))&amp;IF(B33=Data!#REF!,Data!#REF!,(IF(B33=Data!#REF!,Data!#REF!,(IF(B33=Data!#REF!,Data!#REF!,(IF(B33=Data!#REF!,Data!#REF!,(IF(B33=Data!#REF!,Data!#REF!,Data!#REF!)))))))))</f>
        <v>#REF!</v>
      </c>
      <c r="W33" s="596" t="str">
        <f>IF(E33="","",VLOOKUP(B33,Data!$B$5:$J$503,9,FALSE)*E33)</f>
        <v/>
      </c>
    </row>
    <row r="34" spans="1:23" s="611" customFormat="1" ht="19.5" customHeight="1">
      <c r="A34" s="598"/>
      <c r="B34" s="818"/>
      <c r="C34" s="604"/>
      <c r="D34" s="605"/>
      <c r="E34" s="606">
        <f>SUM(E17:E33)</f>
        <v>62</v>
      </c>
      <c r="F34" s="606"/>
      <c r="G34" s="607"/>
      <c r="H34" s="607">
        <f>SUM(H17:H33)</f>
        <v>180799.81</v>
      </c>
      <c r="I34" s="608"/>
      <c r="J34" s="608"/>
      <c r="K34" s="608"/>
      <c r="L34" s="609">
        <f>SUM(L17:L33)</f>
        <v>14967</v>
      </c>
      <c r="M34" s="609">
        <f>SUM(M17:M33)</f>
        <v>13469</v>
      </c>
      <c r="N34" s="609" t="e">
        <f>SUM(N17:N33)</f>
        <v>#REF!</v>
      </c>
      <c r="O34" s="609" t="e">
        <f>SUM(#REF!)</f>
        <v>#REF!</v>
      </c>
      <c r="P34" s="609">
        <f>SUM(P16:P16)</f>
        <v>0</v>
      </c>
      <c r="Q34" s="609">
        <f>SUM(Q16:Q16)</f>
        <v>0</v>
      </c>
      <c r="R34" s="609" t="e">
        <f>SUM(#REF!)</f>
        <v>#REF!</v>
      </c>
      <c r="S34" s="609">
        <f>SUM(S16:S16)</f>
        <v>0</v>
      </c>
      <c r="T34" s="609">
        <f>SUM(T16:T16)</f>
        <v>0</v>
      </c>
      <c r="U34" s="609" t="e">
        <f>SUM(#REF!)</f>
        <v>#REF!</v>
      </c>
      <c r="V34" s="609">
        <f>SUM(V16:V16)</f>
        <v>0</v>
      </c>
      <c r="W34" s="610">
        <f>SUM(W17:W33)</f>
        <v>81.152000000000001</v>
      </c>
    </row>
    <row r="35" spans="1:23" ht="11.25" customHeight="1">
      <c r="A35" s="598"/>
      <c r="B35" s="612"/>
      <c r="C35" s="545"/>
      <c r="D35" s="546"/>
      <c r="E35" s="613"/>
      <c r="F35" s="544"/>
      <c r="G35" s="614" t="s">
        <v>847</v>
      </c>
      <c r="H35" s="615"/>
      <c r="I35" s="616"/>
      <c r="J35" s="616"/>
      <c r="K35" s="616"/>
      <c r="L35" s="617"/>
      <c r="M35" s="548"/>
      <c r="N35" s="546"/>
      <c r="O35" s="545"/>
      <c r="P35" s="545"/>
      <c r="Q35" s="545"/>
      <c r="R35" s="545"/>
      <c r="S35" s="545"/>
      <c r="T35" s="545"/>
      <c r="U35" s="546"/>
      <c r="V35" s="546"/>
      <c r="W35" s="550"/>
    </row>
    <row r="36" spans="1:23" ht="14">
      <c r="A36" s="618" t="s">
        <v>546</v>
      </c>
      <c r="B36" s="619" t="s">
        <v>12</v>
      </c>
      <c r="C36" s="513"/>
      <c r="D36" s="620"/>
      <c r="E36" s="499" t="s">
        <v>555</v>
      </c>
      <c r="G36" s="621" t="s">
        <v>83</v>
      </c>
      <c r="H36" s="622"/>
      <c r="I36" s="562" t="s">
        <v>84</v>
      </c>
      <c r="J36" s="623"/>
      <c r="K36" s="534" t="s">
        <v>85</v>
      </c>
      <c r="L36" s="534"/>
      <c r="M36" s="1076" t="s">
        <v>86</v>
      </c>
      <c r="N36" s="1077"/>
      <c r="O36" s="1077"/>
      <c r="P36" s="1077"/>
      <c r="Q36" s="1077"/>
      <c r="R36" s="1077"/>
      <c r="S36" s="1077"/>
      <c r="T36" s="1077"/>
      <c r="U36" s="1077"/>
      <c r="V36" s="1077"/>
      <c r="W36" s="1078"/>
    </row>
    <row r="37" spans="1:23" ht="13">
      <c r="A37" s="842" t="s">
        <v>547</v>
      </c>
      <c r="D37" s="624"/>
      <c r="E37" s="499" t="s">
        <v>88</v>
      </c>
      <c r="G37" s="1079"/>
      <c r="H37" s="1080"/>
      <c r="I37" s="842" t="s">
        <v>89</v>
      </c>
      <c r="J37" s="625"/>
      <c r="K37" s="537" t="s">
        <v>90</v>
      </c>
      <c r="L37" s="537"/>
      <c r="M37" s="532"/>
      <c r="W37" s="538"/>
    </row>
    <row r="38" spans="1:23" ht="10.5" customHeight="1">
      <c r="A38" s="842" t="s">
        <v>548</v>
      </c>
      <c r="B38" s="503"/>
      <c r="D38" s="523"/>
      <c r="G38" s="1079"/>
      <c r="H38" s="1080"/>
      <c r="I38" s="842"/>
      <c r="J38" s="625"/>
      <c r="K38" s="537" t="s">
        <v>94</v>
      </c>
      <c r="L38" s="537"/>
      <c r="M38" s="532"/>
      <c r="W38" s="538"/>
    </row>
    <row r="39" spans="1:23" ht="10.5" customHeight="1">
      <c r="A39" s="544"/>
      <c r="B39" s="545"/>
      <c r="C39" s="545"/>
      <c r="D39" s="626"/>
      <c r="E39" s="499" t="s">
        <v>95</v>
      </c>
      <c r="G39" s="1079"/>
      <c r="H39" s="1080"/>
      <c r="I39" s="842" t="s">
        <v>96</v>
      </c>
      <c r="J39" s="625"/>
      <c r="K39" s="537"/>
      <c r="L39" s="537"/>
      <c r="M39" s="532"/>
      <c r="W39" s="538"/>
    </row>
    <row r="40" spans="1:23" ht="13">
      <c r="A40" s="512" t="s">
        <v>97</v>
      </c>
      <c r="C40" s="535"/>
      <c r="D40" s="514"/>
      <c r="E40" s="499" t="s">
        <v>98</v>
      </c>
      <c r="G40" s="627" t="s">
        <v>99</v>
      </c>
      <c r="H40" s="628"/>
      <c r="I40" s="842" t="s">
        <v>89</v>
      </c>
      <c r="J40" s="625"/>
      <c r="K40" s="537" t="s">
        <v>100</v>
      </c>
      <c r="L40" s="537"/>
      <c r="M40" s="532"/>
      <c r="W40" s="538"/>
    </row>
    <row r="41" spans="1:23" ht="13">
      <c r="A41" s="842" t="s">
        <v>561</v>
      </c>
      <c r="D41" s="523"/>
      <c r="E41" s="499" t="s">
        <v>101</v>
      </c>
      <c r="G41" s="629"/>
      <c r="H41" s="630"/>
      <c r="I41" s="842" t="s">
        <v>102</v>
      </c>
      <c r="J41" s="625"/>
      <c r="K41" s="537" t="s">
        <v>549</v>
      </c>
      <c r="L41" s="537"/>
      <c r="M41" s="1069" t="s">
        <v>616</v>
      </c>
      <c r="N41" s="1070"/>
      <c r="O41" s="1070"/>
      <c r="P41" s="1070"/>
      <c r="Q41" s="1070"/>
      <c r="R41" s="1070"/>
      <c r="S41" s="1070"/>
      <c r="T41" s="1070"/>
      <c r="U41" s="1070"/>
      <c r="V41" s="1070"/>
      <c r="W41" s="1071"/>
    </row>
    <row r="42" spans="1:23">
      <c r="A42" s="544"/>
      <c r="B42" s="545"/>
      <c r="C42" s="545"/>
      <c r="D42" s="546"/>
      <c r="E42" s="631"/>
      <c r="F42" s="545"/>
      <c r="G42" s="1053" t="s">
        <v>1009</v>
      </c>
      <c r="H42" s="1054"/>
      <c r="I42" s="1053" t="s">
        <v>1008</v>
      </c>
      <c r="J42" s="1054"/>
      <c r="K42" s="549" t="s">
        <v>105</v>
      </c>
      <c r="L42" s="549"/>
      <c r="M42" s="1072" t="s">
        <v>106</v>
      </c>
      <c r="N42" s="1073"/>
      <c r="O42" s="1073"/>
      <c r="P42" s="1073"/>
      <c r="Q42" s="1073"/>
      <c r="R42" s="1073"/>
      <c r="S42" s="1073"/>
      <c r="T42" s="1073"/>
      <c r="U42" s="1073"/>
      <c r="V42" s="1073"/>
      <c r="W42" s="1074"/>
    </row>
    <row r="43" spans="1:23">
      <c r="G43" s="500" t="s">
        <v>667</v>
      </c>
      <c r="K43" s="537"/>
      <c r="L43" s="537"/>
      <c r="M43" s="541"/>
      <c r="N43" s="541"/>
      <c r="O43" s="541"/>
      <c r="P43" s="541"/>
      <c r="Q43" s="541"/>
      <c r="R43" s="541"/>
      <c r="S43" s="541"/>
      <c r="T43" s="541"/>
      <c r="U43" s="541"/>
      <c r="V43" s="541"/>
      <c r="W43" s="632"/>
    </row>
    <row r="44" spans="1:23">
      <c r="G44" s="633"/>
      <c r="H44" s="633"/>
      <c r="I44" s="634"/>
      <c r="J44" s="633"/>
      <c r="K44" s="537"/>
      <c r="L44" s="537"/>
      <c r="M44" s="541"/>
      <c r="N44" s="541"/>
      <c r="O44" s="541"/>
      <c r="P44" s="541"/>
      <c r="Q44" s="541"/>
      <c r="R44" s="541"/>
      <c r="S44" s="541"/>
      <c r="T44" s="541"/>
      <c r="U44" s="541"/>
      <c r="V44" s="541"/>
      <c r="W44" s="632"/>
    </row>
    <row r="45" spans="1:23" ht="7.5" customHeight="1"/>
    <row r="46" spans="1:23" ht="13.5" customHeight="1"/>
    <row r="47" spans="1:23" ht="13.5" customHeight="1"/>
    <row r="48" spans="1:23" s="611" customFormat="1" ht="18" customHeight="1">
      <c r="A48" s="635" t="s">
        <v>964</v>
      </c>
      <c r="B48" s="500"/>
      <c r="C48" s="635" t="s">
        <v>622</v>
      </c>
      <c r="F48" s="636"/>
      <c r="G48" s="635" t="s">
        <v>958</v>
      </c>
      <c r="H48" s="500"/>
      <c r="I48" s="635" t="s">
        <v>969</v>
      </c>
      <c r="K48" s="636"/>
      <c r="L48" s="636"/>
      <c r="V48" s="637"/>
    </row>
    <row r="49" spans="1:23" s="611" customFormat="1" ht="18" customHeight="1">
      <c r="A49" s="635" t="s">
        <v>965</v>
      </c>
      <c r="B49" s="500"/>
      <c r="C49" s="635" t="s">
        <v>1010</v>
      </c>
      <c r="F49" s="636"/>
      <c r="G49" s="635" t="s">
        <v>959</v>
      </c>
      <c r="H49" s="500"/>
      <c r="I49" s="635" t="s">
        <v>969</v>
      </c>
      <c r="K49" s="636"/>
      <c r="L49" s="636"/>
      <c r="V49" s="637"/>
    </row>
    <row r="50" spans="1:23" s="611" customFormat="1" ht="18" customHeight="1">
      <c r="A50" s="635" t="s">
        <v>966</v>
      </c>
      <c r="B50" s="500"/>
      <c r="C50" s="635" t="s">
        <v>1011</v>
      </c>
      <c r="F50" s="636"/>
      <c r="G50" s="635" t="s">
        <v>960</v>
      </c>
      <c r="H50" s="500"/>
      <c r="I50" s="635" t="s">
        <v>622</v>
      </c>
      <c r="K50" s="636"/>
      <c r="L50" s="636"/>
      <c r="V50" s="637"/>
    </row>
    <row r="51" spans="1:23" s="611" customFormat="1" ht="18" customHeight="1">
      <c r="A51" s="635" t="s">
        <v>967</v>
      </c>
      <c r="B51" s="500"/>
      <c r="C51" s="635" t="s">
        <v>622</v>
      </c>
      <c r="F51" s="636"/>
      <c r="G51" s="635" t="s">
        <v>961</v>
      </c>
      <c r="H51" s="500"/>
      <c r="I51" s="635" t="s">
        <v>622</v>
      </c>
      <c r="K51" s="636"/>
      <c r="L51" s="636"/>
      <c r="V51" s="637"/>
    </row>
    <row r="52" spans="1:23" s="611" customFormat="1" ht="18" customHeight="1">
      <c r="A52" s="635" t="s">
        <v>968</v>
      </c>
      <c r="B52" s="500"/>
      <c r="C52" s="635" t="s">
        <v>622</v>
      </c>
      <c r="F52" s="636"/>
      <c r="G52" s="635" t="s">
        <v>963</v>
      </c>
      <c r="H52" s="500"/>
      <c r="I52" s="635" t="s">
        <v>622</v>
      </c>
      <c r="K52" s="636"/>
      <c r="L52" s="636"/>
      <c r="V52" s="637"/>
    </row>
    <row r="53" spans="1:23" ht="20">
      <c r="E53" s="843"/>
      <c r="F53" s="500"/>
      <c r="G53" s="635" t="s">
        <v>962</v>
      </c>
      <c r="I53" s="635" t="s">
        <v>622</v>
      </c>
      <c r="K53" s="500"/>
      <c r="M53" s="843"/>
      <c r="V53" s="501"/>
      <c r="W53" s="843"/>
    </row>
    <row r="54" spans="1:23" ht="17.5">
      <c r="A54" s="638"/>
      <c r="E54" s="843"/>
      <c r="G54" s="639"/>
      <c r="H54" s="639"/>
    </row>
    <row r="59" spans="1:23" ht="14">
      <c r="A59" s="640"/>
      <c r="C59" s="641"/>
      <c r="D59" s="641"/>
      <c r="E59" s="642"/>
    </row>
    <row r="60" spans="1:23" ht="14">
      <c r="A60" s="643"/>
      <c r="C60" s="641"/>
      <c r="D60" s="644"/>
      <c r="E60" s="642"/>
    </row>
    <row r="61" spans="1:23" ht="14">
      <c r="A61" s="643"/>
      <c r="B61" s="645"/>
      <c r="C61" s="641"/>
      <c r="D61" s="641"/>
      <c r="E61" s="642"/>
    </row>
    <row r="62" spans="1:23" ht="14">
      <c r="A62" s="643"/>
      <c r="B62" s="646" t="s">
        <v>354</v>
      </c>
      <c r="C62" s="641"/>
      <c r="D62" s="641"/>
      <c r="E62" s="642"/>
    </row>
    <row r="63" spans="1:23" ht="15.5">
      <c r="A63" s="643"/>
      <c r="B63" s="647" t="s">
        <v>249</v>
      </c>
      <c r="C63" s="641"/>
      <c r="D63" s="641"/>
      <c r="E63" s="642"/>
    </row>
    <row r="64" spans="1:23" ht="14">
      <c r="A64" s="643"/>
      <c r="B64" s="648" t="s">
        <v>250</v>
      </c>
      <c r="C64" s="641"/>
      <c r="D64" s="641"/>
      <c r="E64" s="642"/>
    </row>
    <row r="65" spans="1:5" ht="15.5">
      <c r="A65" s="649"/>
      <c r="B65" s="647" t="s">
        <v>251</v>
      </c>
      <c r="C65" s="641"/>
      <c r="D65" s="641"/>
      <c r="E65" s="642"/>
    </row>
    <row r="66" spans="1:5" ht="15.5">
      <c r="A66" s="643"/>
      <c r="B66" s="647" t="s">
        <v>252</v>
      </c>
      <c r="C66" s="641"/>
      <c r="D66" s="641"/>
      <c r="E66" s="642"/>
    </row>
    <row r="67" spans="1:5" ht="14">
      <c r="A67" s="649"/>
      <c r="B67" s="646" t="s">
        <v>253</v>
      </c>
      <c r="C67" s="641"/>
      <c r="D67" s="641"/>
      <c r="E67" s="642"/>
    </row>
    <row r="68" spans="1:5" ht="14">
      <c r="A68" s="649"/>
      <c r="B68" s="646" t="s">
        <v>357</v>
      </c>
      <c r="C68" s="641"/>
      <c r="D68" s="641"/>
      <c r="E68" s="642"/>
    </row>
    <row r="69" spans="1:5" ht="14">
      <c r="A69" s="643"/>
      <c r="B69" s="646" t="s">
        <v>358</v>
      </c>
      <c r="C69" s="641"/>
      <c r="D69" s="641"/>
      <c r="E69" s="642"/>
    </row>
    <row r="70" spans="1:5" ht="14">
      <c r="A70" s="643"/>
      <c r="B70" s="646" t="s">
        <v>288</v>
      </c>
      <c r="C70" s="641"/>
      <c r="D70" s="641"/>
      <c r="E70" s="642"/>
    </row>
    <row r="71" spans="1:5" ht="14">
      <c r="A71" s="643"/>
      <c r="B71" s="646" t="s">
        <v>292</v>
      </c>
      <c r="C71" s="641"/>
      <c r="D71" s="641"/>
      <c r="E71" s="642"/>
    </row>
    <row r="72" spans="1:5" ht="15.5">
      <c r="A72" s="643"/>
      <c r="B72" s="647" t="s">
        <v>423</v>
      </c>
      <c r="C72" s="641"/>
      <c r="D72" s="641"/>
      <c r="E72" s="642"/>
    </row>
    <row r="73" spans="1:5" ht="14">
      <c r="A73" s="643"/>
      <c r="B73" s="646" t="s">
        <v>424</v>
      </c>
      <c r="C73" s="641"/>
      <c r="D73" s="641"/>
      <c r="E73" s="642"/>
    </row>
    <row r="74" spans="1:5" ht="14">
      <c r="A74" s="643"/>
      <c r="B74" s="646" t="s">
        <v>279</v>
      </c>
      <c r="C74" s="641"/>
      <c r="D74" s="644"/>
      <c r="E74" s="642"/>
    </row>
    <row r="75" spans="1:5" ht="14">
      <c r="A75" s="643"/>
      <c r="B75" s="646" t="s">
        <v>281</v>
      </c>
      <c r="C75" s="641"/>
      <c r="D75" s="641"/>
      <c r="E75" s="642"/>
    </row>
    <row r="76" spans="1:5" ht="14">
      <c r="A76" s="643"/>
      <c r="B76" s="646" t="s">
        <v>287</v>
      </c>
      <c r="C76" s="641"/>
      <c r="D76" s="644"/>
      <c r="E76" s="642"/>
    </row>
    <row r="77" spans="1:5" ht="15.5">
      <c r="A77" s="643"/>
      <c r="B77" s="647" t="s">
        <v>420</v>
      </c>
      <c r="C77" s="641"/>
      <c r="D77" s="644"/>
      <c r="E77" s="642"/>
    </row>
    <row r="78" spans="1:5" ht="14">
      <c r="A78" s="650"/>
      <c r="B78" s="646" t="s">
        <v>421</v>
      </c>
      <c r="C78" s="579"/>
      <c r="D78" s="578"/>
      <c r="E78" s="575"/>
    </row>
    <row r="79" spans="1:5" ht="14">
      <c r="A79" s="572"/>
      <c r="B79" s="646" t="s">
        <v>422</v>
      </c>
      <c r="C79" s="579"/>
      <c r="D79" s="578"/>
      <c r="E79" s="651">
        <f>SUM(E58:E77)</f>
        <v>0</v>
      </c>
    </row>
    <row r="80" spans="1:5" ht="14">
      <c r="B80" s="646" t="s">
        <v>417</v>
      </c>
    </row>
    <row r="81" spans="2:2" ht="14">
      <c r="B81" s="646" t="s">
        <v>397</v>
      </c>
    </row>
  </sheetData>
  <mergeCells count="10">
    <mergeCell ref="M41:W41"/>
    <mergeCell ref="G42:H42"/>
    <mergeCell ref="I42:J42"/>
    <mergeCell ref="M42:W42"/>
    <mergeCell ref="O1:S1"/>
    <mergeCell ref="P2:W2"/>
    <mergeCell ref="M36:W36"/>
    <mergeCell ref="G37:H37"/>
    <mergeCell ref="G38:H38"/>
    <mergeCell ref="G39:H39"/>
  </mergeCells>
  <printOptions horizontalCentered="1"/>
  <pageMargins left="0.19685039370078741" right="0.19685039370078741" top="0" bottom="0.15748031496062992" header="0.31496062992125984" footer="0.15748031496062992"/>
  <pageSetup paperSize="9" scale="75" firstPageNumber="4294963191" fitToHeight="2" orientation="landscape" horizontalDpi="4294967295" verticalDpi="4294967295"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W77"/>
  <sheetViews>
    <sheetView zoomScale="85" zoomScaleNormal="85" zoomScaleSheetLayoutView="85" workbookViewId="0">
      <selection activeCell="A17" sqref="A17:XFD20"/>
    </sheetView>
  </sheetViews>
  <sheetFormatPr defaultColWidth="9.1796875" defaultRowHeight="12.5"/>
  <cols>
    <col min="1" max="1" width="4.08984375" style="845" customWidth="1"/>
    <col min="2" max="2" width="30.1796875" style="845" customWidth="1"/>
    <col min="3" max="3" width="6.453125" style="845" customWidth="1"/>
    <col min="4" max="4" width="13.453125" style="845" customWidth="1"/>
    <col min="5" max="5" width="10.453125" style="499" customWidth="1"/>
    <col min="6" max="6" width="13.08984375" style="845" customWidth="1"/>
    <col min="7" max="7" width="14.81640625" style="500" customWidth="1"/>
    <col min="8" max="8" width="17" style="500" customWidth="1"/>
    <col min="9" max="9" width="6.1796875" style="845" customWidth="1"/>
    <col min="10" max="10" width="14.1796875" style="845" customWidth="1"/>
    <col min="11" max="11" width="11.1796875" style="845" customWidth="1"/>
    <col min="12" max="13" width="15.1796875" style="500" customWidth="1"/>
    <col min="14" max="14" width="0.453125" style="845" hidden="1" customWidth="1"/>
    <col min="15" max="15" width="3.1796875" style="845" customWidth="1"/>
    <col min="16" max="16" width="2.54296875" style="845" customWidth="1"/>
    <col min="17" max="17" width="4.81640625" style="845" hidden="1" customWidth="1"/>
    <col min="18" max="18" width="2" style="845" customWidth="1"/>
    <col min="19" max="19" width="2.54296875" style="845" customWidth="1"/>
    <col min="20" max="20" width="5.81640625" style="845" hidden="1" customWidth="1"/>
    <col min="21" max="21" width="1" style="845" customWidth="1"/>
    <col min="22" max="22" width="9.1796875" style="845" hidden="1" customWidth="1"/>
    <col min="23" max="23" width="13.1796875" style="501" customWidth="1"/>
    <col min="24" max="24" width="1.81640625" style="845" customWidth="1"/>
    <col min="25" max="25" width="9.1796875" style="845" customWidth="1"/>
    <col min="26" max="16384" width="9.1796875" style="845"/>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45"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44"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44" t="s">
        <v>557</v>
      </c>
      <c r="D8" s="523"/>
      <c r="E8" s="531"/>
      <c r="G8" s="532"/>
      <c r="H8" s="533"/>
      <c r="I8" s="844"/>
      <c r="K8" s="514"/>
      <c r="L8" s="532"/>
      <c r="M8" s="534"/>
      <c r="O8" s="514"/>
      <c r="U8" s="535"/>
      <c r="V8" s="535"/>
      <c r="W8" s="536"/>
    </row>
    <row r="9" spans="1:23">
      <c r="A9" s="844" t="s">
        <v>558</v>
      </c>
      <c r="D9" s="523"/>
      <c r="E9" s="531" t="s">
        <v>54</v>
      </c>
      <c r="G9" s="532" t="s">
        <v>55</v>
      </c>
      <c r="H9" s="533"/>
      <c r="I9" s="844" t="s">
        <v>56</v>
      </c>
      <c r="K9" s="523"/>
      <c r="L9" s="532" t="s">
        <v>57</v>
      </c>
      <c r="M9" s="537"/>
      <c r="O9" s="523"/>
      <c r="P9" s="845" t="s">
        <v>58</v>
      </c>
      <c r="W9" s="538"/>
    </row>
    <row r="10" spans="1:23" ht="13">
      <c r="A10" s="844" t="s">
        <v>559</v>
      </c>
      <c r="D10" s="539" t="s">
        <v>560</v>
      </c>
      <c r="E10" s="531" t="s">
        <v>59</v>
      </c>
      <c r="G10" s="532"/>
      <c r="H10" s="533"/>
      <c r="I10" s="540"/>
      <c r="J10" s="541"/>
      <c r="K10" s="542"/>
      <c r="L10" s="532"/>
      <c r="M10" s="537"/>
      <c r="O10" s="523"/>
      <c r="W10" s="538"/>
    </row>
    <row r="11" spans="1:23" ht="13">
      <c r="A11" s="844" t="s">
        <v>551</v>
      </c>
      <c r="D11" s="523"/>
      <c r="E11" s="515"/>
      <c r="F11" s="543"/>
      <c r="G11" s="532" t="s">
        <v>60</v>
      </c>
      <c r="H11" s="533"/>
      <c r="I11" s="844" t="s">
        <v>61</v>
      </c>
      <c r="K11" s="523"/>
      <c r="L11" s="532" t="s">
        <v>523</v>
      </c>
      <c r="M11" s="537"/>
      <c r="O11" s="523"/>
      <c r="P11" s="845" t="s">
        <v>63</v>
      </c>
      <c r="W11" s="538"/>
    </row>
    <row r="12" spans="1:23">
      <c r="A12" s="544" t="s">
        <v>64</v>
      </c>
      <c r="D12" s="523"/>
      <c r="E12" s="531" t="s">
        <v>65</v>
      </c>
      <c r="G12" s="532"/>
      <c r="H12" s="533"/>
      <c r="I12" s="844"/>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980</v>
      </c>
      <c r="C17" s="583" t="str">
        <f>IF(E17="","",VLOOKUP(B17,Data!$B$5:$N$503,13,FALSE))</f>
        <v/>
      </c>
      <c r="D17" s="584" t="str">
        <f>IF(E17="","",VLOOKUP(B17,Data!$B$5:$L$503,2,FALSE))</f>
        <v/>
      </c>
      <c r="E17" s="823"/>
      <c r="F17" s="601"/>
      <c r="G17" s="587" t="str">
        <f>IF(E17="","",VLOOKUP(B17,Data!$B$5:$L$503,11,FALSE))</f>
        <v/>
      </c>
      <c r="H17" s="588" t="str">
        <f t="shared" ref="H17:H28"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272,Data!G272,(IF(B17=Data!B274,Data!G274,(IF(B17=Data!B276,Data!G276,(IF(B17=Data!#REF!,Data!#REF!,(IF(B17=Data!B281,Data!G281,(IF(B17=Data!#REF!,Data!#REF!,(IF(B17=Data!#REF!,Data!#REF!,(IF(B17=Data!#REF!,Data!#REF!,Data!#REF!)))))))))))))))&amp;IF(B17=Data!B348,Data!G348,(IF(B17=Data!#REF!,Data!#REF!,(IF(B17=Data!#REF!,Data!#REF!,(IF(B17=Data!#REF!,Data!#REF!,(IF(B17=Data!#REF!,Data!#REF!,(IF(B17=Data!#REF!,Data!G1088,(IF(B17=Data!#REF!,Data!#REF!,(IF(B17=Data!#REF!,Data!#REF!,Data!#REF!)))))))))))))))&amp;IF(B17=Data!#REF!,Data!#REF!,(IF(B17=Data!#REF!,Data!#REF!,(IF(B17=Data!#REF!,Data!#REF!,(IF(B17=Data!#REF!,Data!#REF!,(IF(B17=Data!#REF!,Data!#REF!,Data!#REF!)))))))))</f>
        <v>#REF!</v>
      </c>
      <c r="O17" s="592"/>
      <c r="P17" s="593"/>
      <c r="Q17" s="594" t="e">
        <f>IF(B17=Data!B272,Data!H272,(IF(B17=Data!B274,Data!H274,(IF(B17=Data!B276,Data!H276,(IF(B17=Data!#REF!,Data!#REF!,(IF(B17=Data!B281,Data!H281,(IF(B17=Data!#REF!,Data!#REF!,(IF(B17=Data!#REF!,Data!#REF!,(IF(B17=Data!#REF!,Data!#REF!,Data!#REF!)))))))))))))))&amp;IF(B17=Data!B348,Data!H348,(IF(B17=Data!#REF!,Data!#REF!,(IF(B17=Data!#REF!,Data!#REF!,(IF(B17=Data!#REF!,Data!#REF!,(IF(B17=Data!#REF!,Data!#REF!,(IF(B17=Data!#REF!,Data!H1088,(IF(B17=Data!#REF!,Data!#REF!,(IF(B17=Data!#REF!,Data!#REF!,Data!#REF!)))))))))))))))&amp;IF(B17=Data!#REF!,Data!#REF!,(IF(B17=Data!#REF!,Data!#REF!,(IF(B17=Data!#REF!,Data!#REF!,(IF(B17=Data!#REF!,Data!#REF!,(IF(B17=Data!#REF!,Data!#REF!,Data!#REF!)))))))))</f>
        <v>#REF!</v>
      </c>
      <c r="R17" s="593"/>
      <c r="S17" s="593"/>
      <c r="T17" s="594" t="e">
        <f>IF(B17=Data!B272,Data!I272,(IF(B17=Data!B274,Data!I274,(IF(B17=Data!B276,Data!I276,(IF(B17=Data!#REF!,Data!#REF!,(IF(B17=Data!B281,Data!I281,(IF(B17=Data!#REF!,Data!#REF!,(IF(B17=Data!#REF!,Data!#REF!,(IF(B17=Data!#REF!,Data!#REF!,Data!#REF!)))))))))))))))&amp;IF(B17=Data!B348,Data!I348,(IF(B17=Data!#REF!,Data!#REF!,(IF(B17=Data!#REF!,Data!#REF!,(IF(B17=Data!#REF!,Data!#REF!,(IF(B17=Data!#REF!,Data!#REF!,(IF(B17=Data!#REF!,Data!I1088,(IF(B17=Data!#REF!,Data!#REF!,(IF(B17=Data!#REF!,Data!#REF!,Data!#REF!)))))))))))))))&amp;IF(B17=Data!#REF!,Data!#REF!,(IF(B17=Data!#REF!,Data!#REF!,(IF(B17=Data!#REF!,Data!#REF!,(IF(B17=Data!#REF!,Data!#REF!,(IF(B17=Data!#REF!,Data!#REF!,Data!#REF!)))))))))</f>
        <v>#REF!</v>
      </c>
      <c r="U17" s="595"/>
      <c r="V17" s="594" t="e">
        <f>IF(B17=Data!B272,Data!J272,(IF(B17=Data!B274,Data!J274,(IF(B17=Data!B276,Data!J276,(IF(B17=Data!#REF!,Data!#REF!,(IF(B17=Data!B281,Data!J281,(IF(B17=Data!#REF!,Data!#REF!,(IF(B17=Data!#REF!,Data!#REF!,(IF(B17=Data!#REF!,Data!#REF!,Data!#REF!)))))))))))))))&amp;IF(B17=Data!B348,Data!J348,(IF(B17=Data!#REF!,Data!#REF!,(IF(B17=Data!#REF!,Data!#REF!,(IF(B17=Data!#REF!,Data!#REF!,(IF(B17=Data!#REF!,Data!#REF!,(IF(B17=Data!#REF!,Data!J1088,(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493</v>
      </c>
      <c r="C18" s="583" t="str">
        <f>IF(E18="","",VLOOKUP(B18,Data!$B$5:$N$503,13,FALSE))</f>
        <v>Ymh</v>
      </c>
      <c r="D18" s="584" t="str">
        <f>IF(E18="","",VLOOKUP(B18,Data!$B$5:$L$503,2,FALSE))</f>
        <v>ZH66350</v>
      </c>
      <c r="E18" s="823">
        <v>1</v>
      </c>
      <c r="F18" s="600" t="s">
        <v>544</v>
      </c>
      <c r="G18" s="587">
        <f>IF(E18="","",VLOOKUP(B18,Data!$B$5:$L$503,11,FALSE))</f>
        <v>2382.59</v>
      </c>
      <c r="H18" s="588">
        <f t="shared" si="0"/>
        <v>2382.59</v>
      </c>
      <c r="I18" s="589" t="str">
        <f>IF(E18="","",VLOOKUP(B18,Data!$B$5:$D$503,3,FALSE))</f>
        <v>C/T</v>
      </c>
      <c r="J18" s="589" t="str">
        <f>IF(E18="","",VLOOKUP(B18,Data!$B$5:$M$503,12,FALSE))</f>
        <v>Indonesia</v>
      </c>
      <c r="K18" s="590">
        <v>5117382</v>
      </c>
      <c r="L18" s="587">
        <f>IF(E18="","",VLOOKUP(B18,Data!$B$5:$E$503,4,FALSE)*E18)</f>
        <v>215</v>
      </c>
      <c r="M18" s="587">
        <f>IF(E18="","",VLOOKUP(B18,Data!$B$5:$F$503,5,FALSE)*E18)</f>
        <v>194</v>
      </c>
      <c r="N18" s="591" t="e">
        <f>IF(B18=Data!B103,Data!G103,(IF(B18=Data!B105,Data!G105,(IF(B18=Data!B107,Data!G107,(IF(B18=Data!#REF!,Data!#REF!,(IF(B18=Data!B112,Data!G112,(IF(B18=Data!#REF!,Data!#REF!,(IF(B18=Data!#REF!,Data!#REF!,(IF(B18=Data!#REF!,Data!#REF!,Data!#REF!)))))))))))))))&amp;IF(B18=Data!B179,Data!G179,(IF(B18=Data!#REF!,Data!#REF!,(IF(B18=Data!#REF!,Data!#REF!,(IF(B18=Data!#REF!,Data!#REF!,(IF(B18=Data!#REF!,Data!#REF!,(IF(B18=Data!#REF!,Data!G919,(IF(B18=Data!#REF!,Data!#REF!,(IF(B18=Data!#REF!,Data!#REF!,Data!#REF!)))))))))))))))&amp;IF(B18=Data!#REF!,Data!#REF!,(IF(B18=Data!#REF!,Data!#REF!,(IF(B18=Data!#REF!,Data!#REF!,(IF(B18=Data!#REF!,Data!#REF!,(IF(B18=Data!#REF!,Data!#REF!,Data!#REF!)))))))))</f>
        <v>#REF!</v>
      </c>
      <c r="O18" s="592"/>
      <c r="P18" s="593"/>
      <c r="Q18" s="594" t="e">
        <f>IF(B18=Data!B103,Data!H103,(IF(B18=Data!B105,Data!H105,(IF(B18=Data!B107,Data!H107,(IF(B18=Data!#REF!,Data!#REF!,(IF(B18=Data!B112,Data!H112,(IF(B18=Data!#REF!,Data!#REF!,(IF(B18=Data!#REF!,Data!#REF!,(IF(B18=Data!#REF!,Data!#REF!,Data!#REF!)))))))))))))))&amp;IF(B18=Data!B179,Data!H179,(IF(B18=Data!#REF!,Data!#REF!,(IF(B18=Data!#REF!,Data!#REF!,(IF(B18=Data!#REF!,Data!#REF!,(IF(B18=Data!#REF!,Data!#REF!,(IF(B18=Data!#REF!,Data!H919,(IF(B18=Data!#REF!,Data!#REF!,(IF(B18=Data!#REF!,Data!#REF!,Data!#REF!)))))))))))))))&amp;IF(B18=Data!#REF!,Data!#REF!,(IF(B18=Data!#REF!,Data!#REF!,(IF(B18=Data!#REF!,Data!#REF!,(IF(B18=Data!#REF!,Data!#REF!,(IF(B18=Data!#REF!,Data!#REF!,Data!#REF!)))))))))</f>
        <v>#REF!</v>
      </c>
      <c r="R18" s="593"/>
      <c r="S18" s="593"/>
      <c r="T18" s="594" t="e">
        <f>IF(B18=Data!B103,Data!I103,(IF(B18=Data!B105,Data!I105,(IF(B18=Data!B107,Data!I107,(IF(B18=Data!#REF!,Data!#REF!,(IF(B18=Data!B112,Data!I112,(IF(B18=Data!#REF!,Data!#REF!,(IF(B18=Data!#REF!,Data!#REF!,(IF(B18=Data!#REF!,Data!#REF!,Data!#REF!)))))))))))))))&amp;IF(B18=Data!B179,Data!I179,(IF(B18=Data!#REF!,Data!#REF!,(IF(B18=Data!#REF!,Data!#REF!,(IF(B18=Data!#REF!,Data!#REF!,(IF(B18=Data!#REF!,Data!#REF!,(IF(B18=Data!#REF!,Data!I919,(IF(B18=Data!#REF!,Data!#REF!,(IF(B18=Data!#REF!,Data!#REF!,Data!#REF!)))))))))))))))&amp;IF(B18=Data!#REF!,Data!#REF!,(IF(B18=Data!#REF!,Data!#REF!,(IF(B18=Data!#REF!,Data!#REF!,(IF(B18=Data!#REF!,Data!#REF!,(IF(B18=Data!#REF!,Data!#REF!,Data!#REF!)))))))))</f>
        <v>#REF!</v>
      </c>
      <c r="U18" s="595"/>
      <c r="V18" s="594" t="e">
        <f>IF(B18=Data!B103,Data!J103,(IF(B18=Data!B105,Data!J105,(IF(B18=Data!B107,Data!J107,(IF(B18=Data!#REF!,Data!#REF!,(IF(B18=Data!B112,Data!J112,(IF(B18=Data!#REF!,Data!#REF!,(IF(B18=Data!#REF!,Data!#REF!,(IF(B18=Data!#REF!,Data!#REF!,Data!#REF!)))))))))))))))&amp;IF(B18=Data!B179,Data!J179,(IF(B18=Data!#REF!,Data!#REF!,(IF(B18=Data!#REF!,Data!#REF!,(IF(B18=Data!#REF!,Data!#REF!,(IF(B18=Data!#REF!,Data!#REF!,(IF(B18=Data!#REF!,Data!J919,(IF(B18=Data!#REF!,Data!#REF!,(IF(B18=Data!#REF!,Data!#REF!,Data!#REF!)))))))))))))))&amp;IF(B18=Data!#REF!,Data!#REF!,(IF(B18=Data!#REF!,Data!#REF!,(IF(B18=Data!#REF!,Data!#REF!,(IF(B18=Data!#REF!,Data!#REF!,(IF(B18=Data!#REF!,Data!#REF!,Data!#REF!)))))))))</f>
        <v>#REF!</v>
      </c>
      <c r="W18" s="596">
        <f>IF(E18="","",VLOOKUP(B18,Data!$B$5:$J$503,9,FALSE)*E18)</f>
        <v>1.1850000000000001</v>
      </c>
    </row>
    <row r="19" spans="1:23" s="597" customFormat="1" ht="19" customHeight="1">
      <c r="A19" s="581"/>
      <c r="B19" s="582" t="s">
        <v>995</v>
      </c>
      <c r="C19" s="583" t="str">
        <f>IF(E19="","",VLOOKUP(B19,Data!$B$5:$N$503,13,FALSE))</f>
        <v/>
      </c>
      <c r="D19" s="584" t="str">
        <f>IF(E19="","",VLOOKUP(B19,Data!$B$5:$L$503,2,FALSE))</f>
        <v/>
      </c>
      <c r="E19" s="823"/>
      <c r="F19" s="600"/>
      <c r="G19" s="587" t="str">
        <f>IF(E19="","",VLOOKUP(B19,Data!$B$5:$L$503,11,FALSE))</f>
        <v/>
      </c>
      <c r="H19" s="588" t="str">
        <f t="shared" si="0"/>
        <v>-</v>
      </c>
      <c r="I19" s="589" t="str">
        <f>IF(E19="","",VLOOKUP(B19,Data!$B$5:$D$503,3,FALSE))</f>
        <v/>
      </c>
      <c r="J19" s="589" t="str">
        <f>IF(E19="","",VLOOKUP(B19,Data!$B$5:$M$503,12,FALSE))</f>
        <v/>
      </c>
      <c r="K19" s="590"/>
      <c r="L19" s="587" t="str">
        <f>IF(E19="","",VLOOKUP(B19,Data!$B$5:$E$503,4,FALSE)*E19)</f>
        <v/>
      </c>
      <c r="M19" s="587" t="str">
        <f>IF(E19="","",VLOOKUP(B19,Data!$B$5:$F$503,5,FALSE)*E19)</f>
        <v/>
      </c>
      <c r="N19" s="591" t="e">
        <f>IF(B19=Data!B274,Data!G274,(IF(B19=Data!B276,Data!G276,(IF(B19=Data!B278,Data!G278,(IF(B19=Data!#REF!,Data!#REF!,(IF(B19=Data!B283,Data!G283,(IF(B19=Data!#REF!,Data!#REF!,(IF(B19=Data!#REF!,Data!#REF!,(IF(B19=Data!#REF!,Data!#REF!,Data!#REF!)))))))))))))))&amp;IF(B19=Data!B350,Data!G350,(IF(B19=Data!#REF!,Data!#REF!,(IF(B19=Data!#REF!,Data!#REF!,(IF(B19=Data!#REF!,Data!#REF!,(IF(B19=Data!#REF!,Data!#REF!,(IF(B19=Data!#REF!,Data!G1090,(IF(B19=Data!#REF!,Data!#REF!,(IF(B19=Data!#REF!,Data!#REF!,Data!#REF!)))))))))))))))&amp;IF(B19=Data!#REF!,Data!#REF!,(IF(B19=Data!#REF!,Data!#REF!,(IF(B19=Data!#REF!,Data!#REF!,(IF(B19=Data!#REF!,Data!#REF!,(IF(B19=Data!#REF!,Data!#REF!,Data!#REF!)))))))))</f>
        <v>#REF!</v>
      </c>
      <c r="O19" s="592"/>
      <c r="P19" s="593"/>
      <c r="Q19" s="594" t="e">
        <f>IF(B19=Data!B274,Data!H274,(IF(B19=Data!B276,Data!H276,(IF(B19=Data!B278,Data!H278,(IF(B19=Data!#REF!,Data!#REF!,(IF(B19=Data!B283,Data!H283,(IF(B19=Data!#REF!,Data!#REF!,(IF(B19=Data!#REF!,Data!#REF!,(IF(B19=Data!#REF!,Data!#REF!,Data!#REF!)))))))))))))))&amp;IF(B19=Data!B350,Data!H350,(IF(B19=Data!#REF!,Data!#REF!,(IF(B19=Data!#REF!,Data!#REF!,(IF(B19=Data!#REF!,Data!#REF!,(IF(B19=Data!#REF!,Data!#REF!,(IF(B19=Data!#REF!,Data!H1090,(IF(B19=Data!#REF!,Data!#REF!,(IF(B19=Data!#REF!,Data!#REF!,Data!#REF!)))))))))))))))&amp;IF(B19=Data!#REF!,Data!#REF!,(IF(B19=Data!#REF!,Data!#REF!,(IF(B19=Data!#REF!,Data!#REF!,(IF(B19=Data!#REF!,Data!#REF!,(IF(B19=Data!#REF!,Data!#REF!,Data!#REF!)))))))))</f>
        <v>#REF!</v>
      </c>
      <c r="R19" s="593"/>
      <c r="S19" s="593"/>
      <c r="T19" s="594" t="e">
        <f>IF(B19=Data!B274,Data!I274,(IF(B19=Data!B276,Data!I276,(IF(B19=Data!B278,Data!I278,(IF(B19=Data!#REF!,Data!#REF!,(IF(B19=Data!B283,Data!I283,(IF(B19=Data!#REF!,Data!#REF!,(IF(B19=Data!#REF!,Data!#REF!,(IF(B19=Data!#REF!,Data!#REF!,Data!#REF!)))))))))))))))&amp;IF(B19=Data!B350,Data!I350,(IF(B19=Data!#REF!,Data!#REF!,(IF(B19=Data!#REF!,Data!#REF!,(IF(B19=Data!#REF!,Data!#REF!,(IF(B19=Data!#REF!,Data!#REF!,(IF(B19=Data!#REF!,Data!I1090,(IF(B19=Data!#REF!,Data!#REF!,(IF(B19=Data!#REF!,Data!#REF!,Data!#REF!)))))))))))))))&amp;IF(B19=Data!#REF!,Data!#REF!,(IF(B19=Data!#REF!,Data!#REF!,(IF(B19=Data!#REF!,Data!#REF!,(IF(B19=Data!#REF!,Data!#REF!,(IF(B19=Data!#REF!,Data!#REF!,Data!#REF!)))))))))</f>
        <v>#REF!</v>
      </c>
      <c r="U19" s="595"/>
      <c r="V19" s="594" t="e">
        <f>IF(B19=Data!B274,Data!J274,(IF(B19=Data!B276,Data!J276,(IF(B19=Data!B278,Data!J278,(IF(B19=Data!#REF!,Data!#REF!,(IF(B19=Data!B283,Data!J283,(IF(B19=Data!#REF!,Data!#REF!,(IF(B19=Data!#REF!,Data!#REF!,(IF(B19=Data!#REF!,Data!#REF!,Data!#REF!)))))))))))))))&amp;IF(B19=Data!B350,Data!J350,(IF(B19=Data!#REF!,Data!#REF!,(IF(B19=Data!#REF!,Data!#REF!,(IF(B19=Data!#REF!,Data!#REF!,(IF(B19=Data!#REF!,Data!#REF!,(IF(B19=Data!#REF!,Data!J1090,(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598">
        <v>2</v>
      </c>
      <c r="B20" s="599" t="s">
        <v>537</v>
      </c>
      <c r="C20" s="583" t="str">
        <f>IF(E20="","",VLOOKUP(B20,Data!$B$5:$N$503,13,FALSE))</f>
        <v>Ymh</v>
      </c>
      <c r="D20" s="584" t="str">
        <f>IF(E20="","",VLOOKUP(B20,Data!$B$5:$L$503,2,FALSE))</f>
        <v>ZJ54440</v>
      </c>
      <c r="E20" s="823">
        <v>1</v>
      </c>
      <c r="F20" s="600" t="s">
        <v>545</v>
      </c>
      <c r="G20" s="587">
        <f>IF(E20="","",VLOOKUP(B20,Data!$B$5:$L$503,11,FALSE))</f>
        <v>4603.6099999999997</v>
      </c>
      <c r="H20" s="588">
        <f t="shared" si="0"/>
        <v>4603.6099999999997</v>
      </c>
      <c r="I20" s="589" t="str">
        <f>IF(E20="","",VLOOKUP(B20,Data!$B$5:$D$503,3,FALSE))</f>
        <v>C/T</v>
      </c>
      <c r="J20" s="589" t="str">
        <f>IF(E20="","",VLOOKUP(B20,Data!$B$5:$M$503,12,FALSE))</f>
        <v>Indonesia</v>
      </c>
      <c r="K20" s="590">
        <v>5119633</v>
      </c>
      <c r="L20" s="587">
        <f>IF(E20="","",VLOOKUP(B20,Data!$B$5:$E$503,4,FALSE)*E20)</f>
        <v>305</v>
      </c>
      <c r="M20" s="587">
        <f>IF(E20="","",VLOOKUP(B20,Data!$B$5:$F$503,5,FALSE)*E20)</f>
        <v>269</v>
      </c>
      <c r="N20" s="591" t="e">
        <f>IF(B20=Data!B105,Data!G105,(IF(B20=Data!B107,Data!G107,(IF(B20=Data!B109,Data!G109,(IF(B20=Data!#REF!,Data!#REF!,(IF(B20=Data!B114,Data!G114,(IF(B20=Data!#REF!,Data!#REF!,(IF(B20=Data!#REF!,Data!#REF!,(IF(B20=Data!#REF!,Data!#REF!,Data!#REF!)))))))))))))))&amp;IF(B20=Data!B181,Data!G181,(IF(B20=Data!#REF!,Data!#REF!,(IF(B20=Data!#REF!,Data!#REF!,(IF(B20=Data!#REF!,Data!#REF!,(IF(B20=Data!#REF!,Data!#REF!,(IF(B20=Data!#REF!,Data!G921,(IF(B20=Data!#REF!,Data!#REF!,(IF(B20=Data!#REF!,Data!#REF!,Data!#REF!)))))))))))))))&amp;IF(B20=Data!#REF!,Data!#REF!,(IF(B20=Data!#REF!,Data!#REF!,(IF(B20=Data!#REF!,Data!#REF!,(IF(B20=Data!#REF!,Data!#REF!,(IF(B20=Data!#REF!,Data!#REF!,Data!#REF!)))))))))</f>
        <v>#REF!</v>
      </c>
      <c r="O20" s="592"/>
      <c r="P20" s="593"/>
      <c r="Q20" s="594" t="e">
        <f>IF(B20=Data!B105,Data!H105,(IF(B20=Data!B107,Data!H107,(IF(B20=Data!B109,Data!H109,(IF(B20=Data!#REF!,Data!#REF!,(IF(B20=Data!B114,Data!H114,(IF(B20=Data!#REF!,Data!#REF!,(IF(B20=Data!#REF!,Data!#REF!,(IF(B20=Data!#REF!,Data!#REF!,Data!#REF!)))))))))))))))&amp;IF(B20=Data!B181,Data!H181,(IF(B20=Data!#REF!,Data!#REF!,(IF(B20=Data!#REF!,Data!#REF!,(IF(B20=Data!#REF!,Data!#REF!,(IF(B20=Data!#REF!,Data!#REF!,(IF(B20=Data!#REF!,Data!H921,(IF(B20=Data!#REF!,Data!#REF!,(IF(B20=Data!#REF!,Data!#REF!,Data!#REF!)))))))))))))))&amp;IF(B20=Data!#REF!,Data!#REF!,(IF(B20=Data!#REF!,Data!#REF!,(IF(B20=Data!#REF!,Data!#REF!,(IF(B20=Data!#REF!,Data!#REF!,(IF(B20=Data!#REF!,Data!#REF!,Data!#REF!)))))))))</f>
        <v>#REF!</v>
      </c>
      <c r="R20" s="593"/>
      <c r="S20" s="593"/>
      <c r="T20" s="594" t="e">
        <f>IF(B20=Data!B105,Data!I105,(IF(B20=Data!B107,Data!I107,(IF(B20=Data!B109,Data!I109,(IF(B20=Data!#REF!,Data!#REF!,(IF(B20=Data!B114,Data!I114,(IF(B20=Data!#REF!,Data!#REF!,(IF(B20=Data!#REF!,Data!#REF!,(IF(B20=Data!#REF!,Data!#REF!,Data!#REF!)))))))))))))))&amp;IF(B20=Data!B181,Data!I181,(IF(B20=Data!#REF!,Data!#REF!,(IF(B20=Data!#REF!,Data!#REF!,(IF(B20=Data!#REF!,Data!#REF!,(IF(B20=Data!#REF!,Data!#REF!,(IF(B20=Data!#REF!,Data!I921,(IF(B20=Data!#REF!,Data!#REF!,(IF(B20=Data!#REF!,Data!#REF!,Data!#REF!)))))))))))))))&amp;IF(B20=Data!#REF!,Data!#REF!,(IF(B20=Data!#REF!,Data!#REF!,(IF(B20=Data!#REF!,Data!#REF!,(IF(B20=Data!#REF!,Data!#REF!,(IF(B20=Data!#REF!,Data!#REF!,Data!#REF!)))))))))</f>
        <v>#REF!</v>
      </c>
      <c r="U20" s="595"/>
      <c r="V20" s="594" t="e">
        <f>IF(B20=Data!B105,Data!J105,(IF(B20=Data!B107,Data!J107,(IF(B20=Data!B109,Data!J109,(IF(B20=Data!#REF!,Data!#REF!,(IF(B20=Data!B114,Data!J114,(IF(B20=Data!#REF!,Data!#REF!,(IF(B20=Data!#REF!,Data!#REF!,(IF(B20=Data!#REF!,Data!#REF!,Data!#REF!)))))))))))))))&amp;IF(B20=Data!B181,Data!J181,(IF(B20=Data!#REF!,Data!#REF!,(IF(B20=Data!#REF!,Data!#REF!,(IF(B20=Data!#REF!,Data!#REF!,(IF(B20=Data!#REF!,Data!#REF!,(IF(B20=Data!#REF!,Data!J921,(IF(B20=Data!#REF!,Data!#REF!,(IF(B20=Data!#REF!,Data!#REF!,Data!#REF!)))))))))))))))&amp;IF(B20=Data!#REF!,Data!#REF!,(IF(B20=Data!#REF!,Data!#REF!,(IF(B20=Data!#REF!,Data!#REF!,(IF(B20=Data!#REF!,Data!#REF!,(IF(B20=Data!#REF!,Data!#REF!,Data!#REF!)))))))))</f>
        <v>#REF!</v>
      </c>
      <c r="W20" s="596">
        <f>IF(E20="","",VLOOKUP(B20,Data!$B$5:$J$503,9,FALSE)*E20)</f>
        <v>1.534</v>
      </c>
    </row>
    <row r="21" spans="1:23" s="597" customFormat="1" ht="19" customHeight="1">
      <c r="A21" s="581"/>
      <c r="B21" s="582" t="s">
        <v>1014</v>
      </c>
      <c r="C21" s="583" t="str">
        <f>IF(E21="","",VLOOKUP(B21,Data!$B$5:$N$503,13,FALSE))</f>
        <v/>
      </c>
      <c r="D21" s="584" t="str">
        <f>IF(E21="","",VLOOKUP(B21,Data!$B$5:$L$503,2,FALSE))</f>
        <v/>
      </c>
      <c r="E21" s="823"/>
      <c r="F21" s="600"/>
      <c r="G21" s="587" t="str">
        <f>IF(E21="","",VLOOKUP(B21,Data!$B$5:$L$503,11,FALSE))</f>
        <v/>
      </c>
      <c r="H21" s="588" t="str">
        <f t="shared" ref="H21:H22" si="1">IF(E21&gt;0,E21*G21,"-")</f>
        <v>-</v>
      </c>
      <c r="I21" s="589" t="str">
        <f>IF(E21="","",VLOOKUP(B21,Data!$B$5:$D$503,3,FALSE))</f>
        <v/>
      </c>
      <c r="J21" s="589" t="str">
        <f>IF(E21="","",VLOOKUP(B21,Data!$B$5:$M$503,12,FALSE))</f>
        <v/>
      </c>
      <c r="K21" s="590"/>
      <c r="L21" s="587" t="str">
        <f>IF(E21="","",VLOOKUP(B21,Data!$B$5:$E$503,4,FALSE)*E21)</f>
        <v/>
      </c>
      <c r="M21" s="587" t="str">
        <f>IF(E21="","",VLOOKUP(B21,Data!$B$5:$F$503,5,FALSE)*E21)</f>
        <v/>
      </c>
      <c r="N21" s="591" t="e">
        <f>IF(B21=Data!B276,Data!G276,(IF(B21=Data!B278,Data!G278,(IF(B21=Data!B280,Data!G280,(IF(B21=Data!#REF!,Data!#REF!,(IF(B21=Data!B285,Data!G285,(IF(B21=Data!#REF!,Data!#REF!,(IF(B21=Data!#REF!,Data!#REF!,(IF(B21=Data!#REF!,Data!#REF!,Data!#REF!)))))))))))))))&amp;IF(B21=Data!B352,Data!G352,(IF(B21=Data!#REF!,Data!#REF!,(IF(B21=Data!#REF!,Data!#REF!,(IF(B21=Data!#REF!,Data!#REF!,(IF(B21=Data!#REF!,Data!#REF!,(IF(B21=Data!#REF!,Data!G1092,(IF(B21=Data!#REF!,Data!#REF!,(IF(B21=Data!#REF!,Data!#REF!,Data!#REF!)))))))))))))))&amp;IF(B21=Data!#REF!,Data!#REF!,(IF(B21=Data!#REF!,Data!#REF!,(IF(B21=Data!#REF!,Data!#REF!,(IF(B21=Data!#REF!,Data!#REF!,(IF(B21=Data!#REF!,Data!#REF!,Data!#REF!)))))))))</f>
        <v>#REF!</v>
      </c>
      <c r="O21" s="592"/>
      <c r="P21" s="593"/>
      <c r="Q21" s="594" t="e">
        <f>IF(B21=Data!B276,Data!H276,(IF(B21=Data!B278,Data!H278,(IF(B21=Data!B280,Data!H280,(IF(B21=Data!#REF!,Data!#REF!,(IF(B21=Data!B285,Data!H285,(IF(B21=Data!#REF!,Data!#REF!,(IF(B21=Data!#REF!,Data!#REF!,(IF(B21=Data!#REF!,Data!#REF!,Data!#REF!)))))))))))))))&amp;IF(B21=Data!B352,Data!H352,(IF(B21=Data!#REF!,Data!#REF!,(IF(B21=Data!#REF!,Data!#REF!,(IF(B21=Data!#REF!,Data!#REF!,(IF(B21=Data!#REF!,Data!#REF!,(IF(B21=Data!#REF!,Data!H1092,(IF(B21=Data!#REF!,Data!#REF!,(IF(B21=Data!#REF!,Data!#REF!,Data!#REF!)))))))))))))))&amp;IF(B21=Data!#REF!,Data!#REF!,(IF(B21=Data!#REF!,Data!#REF!,(IF(B21=Data!#REF!,Data!#REF!,(IF(B21=Data!#REF!,Data!#REF!,(IF(B21=Data!#REF!,Data!#REF!,Data!#REF!)))))))))</f>
        <v>#REF!</v>
      </c>
      <c r="R21" s="593"/>
      <c r="S21" s="593"/>
      <c r="T21" s="594" t="e">
        <f>IF(B21=Data!B276,Data!I276,(IF(B21=Data!B278,Data!I278,(IF(B21=Data!B280,Data!I280,(IF(B21=Data!#REF!,Data!#REF!,(IF(B21=Data!B285,Data!I285,(IF(B21=Data!#REF!,Data!#REF!,(IF(B21=Data!#REF!,Data!#REF!,(IF(B21=Data!#REF!,Data!#REF!,Data!#REF!)))))))))))))))&amp;IF(B21=Data!B352,Data!I352,(IF(B21=Data!#REF!,Data!#REF!,(IF(B21=Data!#REF!,Data!#REF!,(IF(B21=Data!#REF!,Data!#REF!,(IF(B21=Data!#REF!,Data!#REF!,(IF(B21=Data!#REF!,Data!I1092,(IF(B21=Data!#REF!,Data!#REF!,(IF(B21=Data!#REF!,Data!#REF!,Data!#REF!)))))))))))))))&amp;IF(B21=Data!#REF!,Data!#REF!,(IF(B21=Data!#REF!,Data!#REF!,(IF(B21=Data!#REF!,Data!#REF!,(IF(B21=Data!#REF!,Data!#REF!,(IF(B21=Data!#REF!,Data!#REF!,Data!#REF!)))))))))</f>
        <v>#REF!</v>
      </c>
      <c r="U21" s="595"/>
      <c r="V21" s="594" t="e">
        <f>IF(B21=Data!B276,Data!J276,(IF(B21=Data!B278,Data!J278,(IF(B21=Data!B280,Data!J280,(IF(B21=Data!#REF!,Data!#REF!,(IF(B21=Data!B285,Data!J285,(IF(B21=Data!#REF!,Data!#REF!,(IF(B21=Data!#REF!,Data!#REF!,(IF(B21=Data!#REF!,Data!#REF!,Data!#REF!)))))))))))))))&amp;IF(B21=Data!B352,Data!J352,(IF(B21=Data!#REF!,Data!#REF!,(IF(B21=Data!#REF!,Data!#REF!,(IF(B21=Data!#REF!,Data!#REF!,(IF(B21=Data!#REF!,Data!#REF!,(IF(B21=Data!#REF!,Data!J1092,(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598">
        <v>3</v>
      </c>
      <c r="B22" s="599" t="s">
        <v>223</v>
      </c>
      <c r="C22" s="583" t="str">
        <f>IF(E22="","",VLOOKUP(B22,Data!$B$5:$N$503,13,FALSE))</f>
        <v>Ymh</v>
      </c>
      <c r="D22" s="584" t="str">
        <f>IF(E22="","",VLOOKUP(B22,Data!$B$5:$L$503,2,FALSE))</f>
        <v>AAE6337</v>
      </c>
      <c r="E22" s="823">
        <v>18</v>
      </c>
      <c r="F22" s="601" t="s">
        <v>553</v>
      </c>
      <c r="G22" s="587">
        <f>IF(E22="","",VLOOKUP(B22,Data!$B$5:$L$503,11,FALSE))</f>
        <v>1646.63</v>
      </c>
      <c r="H22" s="588">
        <f t="shared" si="1"/>
        <v>29639.340000000004</v>
      </c>
      <c r="I22" s="589" t="str">
        <f>IF(E22="","",VLOOKUP(B22,Data!$B$5:$D$503,3,FALSE))</f>
        <v>C/T</v>
      </c>
      <c r="J22" s="589" t="str">
        <f>IF(E22="","",VLOOKUP(B22,Data!$B$5:$M$503,12,FALSE))</f>
        <v>Indonesia</v>
      </c>
      <c r="K22" s="590">
        <v>5122496</v>
      </c>
      <c r="L22" s="587">
        <f>IF(E22="","",VLOOKUP(B22,Data!$B$5:$E$503,4,FALSE)*E22)</f>
        <v>3492</v>
      </c>
      <c r="M22" s="587">
        <f>IF(E22="","",VLOOKUP(B22,Data!$B$5:$F$503,5,FALSE)*E22)</f>
        <v>3132</v>
      </c>
      <c r="N22" s="591" t="e">
        <f>IF(B22=Data!B107,Data!G107,(IF(B22=Data!B109,Data!G109,(IF(B22=Data!B111,Data!G111,(IF(B22=Data!#REF!,Data!#REF!,(IF(B22=Data!B116,Data!G116,(IF(B22=Data!#REF!,Data!#REF!,(IF(B22=Data!#REF!,Data!#REF!,(IF(B22=Data!#REF!,Data!#REF!,Data!#REF!)))))))))))))))&amp;IF(B22=Data!B183,Data!G183,(IF(B22=Data!#REF!,Data!#REF!,(IF(B22=Data!#REF!,Data!#REF!,(IF(B22=Data!#REF!,Data!#REF!,(IF(B22=Data!#REF!,Data!#REF!,(IF(B22=Data!#REF!,Data!G923,(IF(B22=Data!#REF!,Data!#REF!,(IF(B22=Data!#REF!,Data!#REF!,Data!#REF!)))))))))))))))&amp;IF(B22=Data!#REF!,Data!#REF!,(IF(B22=Data!#REF!,Data!#REF!,(IF(B22=Data!#REF!,Data!#REF!,(IF(B22=Data!#REF!,Data!#REF!,(IF(B22=Data!#REF!,Data!#REF!,Data!#REF!)))))))))</f>
        <v>#REF!</v>
      </c>
      <c r="O22" s="592"/>
      <c r="P22" s="593"/>
      <c r="Q22" s="594" t="e">
        <f>IF(B22=Data!B107,Data!H107,(IF(B22=Data!B109,Data!H109,(IF(B22=Data!B111,Data!H111,(IF(B22=Data!#REF!,Data!#REF!,(IF(B22=Data!B116,Data!H116,(IF(B22=Data!#REF!,Data!#REF!,(IF(B22=Data!#REF!,Data!#REF!,(IF(B22=Data!#REF!,Data!#REF!,Data!#REF!)))))))))))))))&amp;IF(B22=Data!B183,Data!H183,(IF(B22=Data!#REF!,Data!#REF!,(IF(B22=Data!#REF!,Data!#REF!,(IF(B22=Data!#REF!,Data!#REF!,(IF(B22=Data!#REF!,Data!#REF!,(IF(B22=Data!#REF!,Data!H923,(IF(B22=Data!#REF!,Data!#REF!,(IF(B22=Data!#REF!,Data!#REF!,Data!#REF!)))))))))))))))&amp;IF(B22=Data!#REF!,Data!#REF!,(IF(B22=Data!#REF!,Data!#REF!,(IF(B22=Data!#REF!,Data!#REF!,(IF(B22=Data!#REF!,Data!#REF!,(IF(B22=Data!#REF!,Data!#REF!,Data!#REF!)))))))))</f>
        <v>#REF!</v>
      </c>
      <c r="R22" s="593"/>
      <c r="S22" s="593"/>
      <c r="T22" s="594" t="e">
        <f>IF(B22=Data!B107,Data!I107,(IF(B22=Data!B109,Data!I109,(IF(B22=Data!B111,Data!I111,(IF(B22=Data!#REF!,Data!#REF!,(IF(B22=Data!B116,Data!I116,(IF(B22=Data!#REF!,Data!#REF!,(IF(B22=Data!#REF!,Data!#REF!,(IF(B22=Data!#REF!,Data!#REF!,Data!#REF!)))))))))))))))&amp;IF(B22=Data!B183,Data!I183,(IF(B22=Data!#REF!,Data!#REF!,(IF(B22=Data!#REF!,Data!#REF!,(IF(B22=Data!#REF!,Data!#REF!,(IF(B22=Data!#REF!,Data!#REF!,(IF(B22=Data!#REF!,Data!I923,(IF(B22=Data!#REF!,Data!#REF!,(IF(B22=Data!#REF!,Data!#REF!,Data!#REF!)))))))))))))))&amp;IF(B22=Data!#REF!,Data!#REF!,(IF(B22=Data!#REF!,Data!#REF!,(IF(B22=Data!#REF!,Data!#REF!,(IF(B22=Data!#REF!,Data!#REF!,(IF(B22=Data!#REF!,Data!#REF!,Data!#REF!)))))))))</f>
        <v>#REF!</v>
      </c>
      <c r="U22" s="595"/>
      <c r="V22" s="594" t="e">
        <f>IF(B22=Data!B107,Data!J107,(IF(B22=Data!B109,Data!J109,(IF(B22=Data!B111,Data!J111,(IF(B22=Data!#REF!,Data!#REF!,(IF(B22=Data!B116,Data!J116,(IF(B22=Data!#REF!,Data!#REF!,(IF(B22=Data!#REF!,Data!#REF!,(IF(B22=Data!#REF!,Data!#REF!,Data!#REF!)))))))))))))))&amp;IF(B22=Data!B183,Data!J183,(IF(B22=Data!#REF!,Data!#REF!,(IF(B22=Data!#REF!,Data!#REF!,(IF(B22=Data!#REF!,Data!#REF!,(IF(B22=Data!#REF!,Data!#REF!,(IF(B22=Data!#REF!,Data!J923,(IF(B22=Data!#REF!,Data!#REF!,(IF(B22=Data!#REF!,Data!#REF!,Data!#REF!)))))))))))))))&amp;IF(B22=Data!#REF!,Data!#REF!,(IF(B22=Data!#REF!,Data!#REF!,(IF(B22=Data!#REF!,Data!#REF!,(IF(B22=Data!#REF!,Data!#REF!,(IF(B22=Data!#REF!,Data!#REF!,Data!#REF!)))))))))</f>
        <v>#REF!</v>
      </c>
      <c r="W22" s="596">
        <f>IF(E22="","",VLOOKUP(B22,Data!$B$5:$J$503,9,FALSE)*E22)</f>
        <v>20.321999999999999</v>
      </c>
    </row>
    <row r="23" spans="1:23" s="597" customFormat="1" ht="19.25" customHeight="1">
      <c r="A23" s="598">
        <v>4</v>
      </c>
      <c r="B23" s="599" t="s">
        <v>715</v>
      </c>
      <c r="C23" s="583" t="str">
        <f>IF(E23="","",VLOOKUP(B23,Data!$B$5:$N$503,13,FALSE))</f>
        <v>Ymh</v>
      </c>
      <c r="D23" s="584" t="str">
        <f>IF(E23="","",VLOOKUP(B23,Data!$B$5:$L$503,2,FALSE))</f>
        <v>VAC9480</v>
      </c>
      <c r="E23" s="823">
        <v>10</v>
      </c>
      <c r="F23" s="601"/>
      <c r="G23" s="587">
        <f>IF(E23="","",VLOOKUP(B23,Data!$B$5:$L$503,11,FALSE))</f>
        <v>2008.01</v>
      </c>
      <c r="H23" s="588">
        <f t="shared" si="0"/>
        <v>20080.099999999999</v>
      </c>
      <c r="I23" s="589" t="str">
        <f>IF(E23="","",VLOOKUP(B23,Data!$B$5:$D$503,3,FALSE))</f>
        <v>C/T</v>
      </c>
      <c r="J23" s="589" t="str">
        <f>IF(E23="","",VLOOKUP(B23,Data!$B$5:$M$503,12,FALSE))</f>
        <v>Indonesia</v>
      </c>
      <c r="K23" s="590">
        <v>5122496</v>
      </c>
      <c r="L23" s="587">
        <f>IF(E23="","",VLOOKUP(B23,Data!$B$5:$E$503,4,FALSE)*E23)</f>
        <v>1990</v>
      </c>
      <c r="M23" s="587">
        <f>IF(E23="","",VLOOKUP(B23,Data!$B$5:$F$503,5,FALSE)*E23)</f>
        <v>1790</v>
      </c>
      <c r="N23" s="591" t="e">
        <f>IF(B23=Data!B98,Data!G98,(IF(B23=Data!B100,Data!G100,(IF(B23=Data!B102,Data!G102,(IF(B23=Data!#REF!,Data!#REF!,(IF(B23=Data!B107,Data!G107,(IF(B23=Data!#REF!,Data!#REF!,(IF(B23=Data!#REF!,Data!#REF!,(IF(B23=Data!#REF!,Data!#REF!,Data!#REF!)))))))))))))))&amp;IF(B23=Data!B174,Data!G174,(IF(B23=Data!#REF!,Data!#REF!,(IF(B23=Data!#REF!,Data!#REF!,(IF(B23=Data!#REF!,Data!#REF!,(IF(B23=Data!#REF!,Data!#REF!,(IF(B23=Data!#REF!,Data!G914,(IF(B23=Data!#REF!,Data!#REF!,(IF(B23=Data!#REF!,Data!#REF!,Data!#REF!)))))))))))))))&amp;IF(B23=Data!#REF!,Data!#REF!,(IF(B23=Data!#REF!,Data!#REF!,(IF(B23=Data!#REF!,Data!#REF!,(IF(B23=Data!#REF!,Data!#REF!,(IF(B23=Data!#REF!,Data!#REF!,Data!#REF!)))))))))</f>
        <v>#REF!</v>
      </c>
      <c r="O23" s="592"/>
      <c r="P23" s="593"/>
      <c r="Q23" s="594" t="e">
        <f>IF(B23=Data!B98,Data!H98,(IF(B23=Data!B100,Data!H100,(IF(B23=Data!B102,Data!H102,(IF(B23=Data!#REF!,Data!#REF!,(IF(B23=Data!B107,Data!H107,(IF(B23=Data!#REF!,Data!#REF!,(IF(B23=Data!#REF!,Data!#REF!,(IF(B23=Data!#REF!,Data!#REF!,Data!#REF!)))))))))))))))&amp;IF(B23=Data!B174,Data!H174,(IF(B23=Data!#REF!,Data!#REF!,(IF(B23=Data!#REF!,Data!#REF!,(IF(B23=Data!#REF!,Data!#REF!,(IF(B23=Data!#REF!,Data!#REF!,(IF(B23=Data!#REF!,Data!H914,(IF(B23=Data!#REF!,Data!#REF!,(IF(B23=Data!#REF!,Data!#REF!,Data!#REF!)))))))))))))))&amp;IF(B23=Data!#REF!,Data!#REF!,(IF(B23=Data!#REF!,Data!#REF!,(IF(B23=Data!#REF!,Data!#REF!,(IF(B23=Data!#REF!,Data!#REF!,(IF(B23=Data!#REF!,Data!#REF!,Data!#REF!)))))))))</f>
        <v>#REF!</v>
      </c>
      <c r="R23" s="593"/>
      <c r="S23" s="593"/>
      <c r="T23" s="594" t="e">
        <f>IF(B23=Data!B98,Data!I98,(IF(B23=Data!B100,Data!I100,(IF(B23=Data!B102,Data!I102,(IF(B23=Data!#REF!,Data!#REF!,(IF(B23=Data!B107,Data!I107,(IF(B23=Data!#REF!,Data!#REF!,(IF(B23=Data!#REF!,Data!#REF!,(IF(B23=Data!#REF!,Data!#REF!,Data!#REF!)))))))))))))))&amp;IF(B23=Data!B174,Data!I174,(IF(B23=Data!#REF!,Data!#REF!,(IF(B23=Data!#REF!,Data!#REF!,(IF(B23=Data!#REF!,Data!#REF!,(IF(B23=Data!#REF!,Data!#REF!,(IF(B23=Data!#REF!,Data!I914,(IF(B23=Data!#REF!,Data!#REF!,(IF(B23=Data!#REF!,Data!#REF!,Data!#REF!)))))))))))))))&amp;IF(B23=Data!#REF!,Data!#REF!,(IF(B23=Data!#REF!,Data!#REF!,(IF(B23=Data!#REF!,Data!#REF!,(IF(B23=Data!#REF!,Data!#REF!,(IF(B23=Data!#REF!,Data!#REF!,Data!#REF!)))))))))</f>
        <v>#REF!</v>
      </c>
      <c r="U23" s="595"/>
      <c r="V23" s="594" t="e">
        <f>IF(B23=Data!B98,Data!J98,(IF(B23=Data!B100,Data!J100,(IF(B23=Data!B102,Data!J102,(IF(B23=Data!#REF!,Data!#REF!,(IF(B23=Data!B107,Data!J107,(IF(B23=Data!#REF!,Data!#REF!,(IF(B23=Data!#REF!,Data!#REF!,(IF(B23=Data!#REF!,Data!#REF!,Data!#REF!)))))))))))))))&amp;IF(B23=Data!B174,Data!J174,(IF(B23=Data!#REF!,Data!#REF!,(IF(B23=Data!#REF!,Data!#REF!,(IF(B23=Data!#REF!,Data!#REF!,(IF(B23=Data!#REF!,Data!#REF!,(IF(B23=Data!#REF!,Data!J914,(IF(B23=Data!#REF!,Data!#REF!,(IF(B23=Data!#REF!,Data!#REF!,Data!#REF!)))))))))))))))&amp;IF(B23=Data!#REF!,Data!#REF!,(IF(B23=Data!#REF!,Data!#REF!,(IF(B23=Data!#REF!,Data!#REF!,(IF(B23=Data!#REF!,Data!#REF!,(IF(B23=Data!#REF!,Data!#REF!,Data!#REF!)))))))))</f>
        <v>#REF!</v>
      </c>
      <c r="W23" s="596">
        <f>IF(E23="","",VLOOKUP(B23,Data!$B$5:$J$503,9,FALSE)*E23)</f>
        <v>11.29</v>
      </c>
    </row>
    <row r="24" spans="1:23" s="597" customFormat="1" ht="19.25" customHeight="1">
      <c r="A24" s="598">
        <v>5</v>
      </c>
      <c r="B24" s="599" t="s">
        <v>716</v>
      </c>
      <c r="C24" s="583" t="str">
        <f>IF(E24="","",VLOOKUP(B24,Data!$B$5:$N$503,13,FALSE))</f>
        <v>Ymh</v>
      </c>
      <c r="D24" s="584" t="str">
        <f>IF(E24="","",VLOOKUP(B24,Data!$B$5:$L$503,2,FALSE))</f>
        <v>VAC9490</v>
      </c>
      <c r="E24" s="823">
        <v>5</v>
      </c>
      <c r="F24" s="601"/>
      <c r="G24" s="587">
        <f>IF(E24="","",VLOOKUP(B24,Data!$B$5:$L$503,11,FALSE))</f>
        <v>2297.34</v>
      </c>
      <c r="H24" s="588">
        <f t="shared" si="0"/>
        <v>11486.7</v>
      </c>
      <c r="I24" s="589" t="str">
        <f>IF(E24="","",VLOOKUP(B24,Data!$B$5:$D$503,3,FALSE))</f>
        <v>C/T</v>
      </c>
      <c r="J24" s="589" t="str">
        <f>IF(E24="","",VLOOKUP(B24,Data!$B$5:$M$503,12,FALSE))</f>
        <v>Indonesia</v>
      </c>
      <c r="K24" s="590">
        <v>5122496</v>
      </c>
      <c r="L24" s="587">
        <f>IF(E24="","",VLOOKUP(B24,Data!$B$5:$E$503,4,FALSE)*E24)</f>
        <v>1100</v>
      </c>
      <c r="M24" s="587">
        <f>IF(E24="","",VLOOKUP(B24,Data!$B$5:$F$503,5,FALSE)*E24)</f>
        <v>995</v>
      </c>
      <c r="N24" s="591" t="e">
        <f>IF(B24=Data!B99,Data!G99,(IF(B24=Data!B101,Data!G101,(IF(B24=Data!B103,Data!G103,(IF(B24=Data!#REF!,Data!#REF!,(IF(B24=Data!B108,Data!G108,(IF(B24=Data!#REF!,Data!#REF!,(IF(B24=Data!#REF!,Data!#REF!,(IF(B24=Data!#REF!,Data!#REF!,Data!#REF!)))))))))))))))&amp;IF(B24=Data!B175,Data!G175,(IF(B24=Data!#REF!,Data!#REF!,(IF(B24=Data!#REF!,Data!#REF!,(IF(B24=Data!#REF!,Data!#REF!,(IF(B24=Data!#REF!,Data!#REF!,(IF(B24=Data!#REF!,Data!G915,(IF(B24=Data!#REF!,Data!#REF!,(IF(B24=Data!#REF!,Data!#REF!,Data!#REF!)))))))))))))))&amp;IF(B24=Data!#REF!,Data!#REF!,(IF(B24=Data!#REF!,Data!#REF!,(IF(B24=Data!#REF!,Data!#REF!,(IF(B24=Data!#REF!,Data!#REF!,(IF(B24=Data!#REF!,Data!#REF!,Data!#REF!)))))))))</f>
        <v>#REF!</v>
      </c>
      <c r="O24" s="592"/>
      <c r="P24" s="593"/>
      <c r="Q24" s="594" t="e">
        <f>IF(B24=Data!B99,Data!H99,(IF(B24=Data!B101,Data!H101,(IF(B24=Data!B103,Data!H103,(IF(B24=Data!#REF!,Data!#REF!,(IF(B24=Data!B108,Data!H108,(IF(B24=Data!#REF!,Data!#REF!,(IF(B24=Data!#REF!,Data!#REF!,(IF(B24=Data!#REF!,Data!#REF!,Data!#REF!)))))))))))))))&amp;IF(B24=Data!B175,Data!H175,(IF(B24=Data!#REF!,Data!#REF!,(IF(B24=Data!#REF!,Data!#REF!,(IF(B24=Data!#REF!,Data!#REF!,(IF(B24=Data!#REF!,Data!#REF!,(IF(B24=Data!#REF!,Data!H915,(IF(B24=Data!#REF!,Data!#REF!,(IF(B24=Data!#REF!,Data!#REF!,Data!#REF!)))))))))))))))&amp;IF(B24=Data!#REF!,Data!#REF!,(IF(B24=Data!#REF!,Data!#REF!,(IF(B24=Data!#REF!,Data!#REF!,(IF(B24=Data!#REF!,Data!#REF!,(IF(B24=Data!#REF!,Data!#REF!,Data!#REF!)))))))))</f>
        <v>#REF!</v>
      </c>
      <c r="R24" s="593"/>
      <c r="S24" s="593"/>
      <c r="T24" s="594" t="e">
        <f>IF(B24=Data!B99,Data!I99,(IF(B24=Data!B101,Data!I101,(IF(B24=Data!B103,Data!I103,(IF(B24=Data!#REF!,Data!#REF!,(IF(B24=Data!B108,Data!I108,(IF(B24=Data!#REF!,Data!#REF!,(IF(B24=Data!#REF!,Data!#REF!,(IF(B24=Data!#REF!,Data!#REF!,Data!#REF!)))))))))))))))&amp;IF(B24=Data!B175,Data!I175,(IF(B24=Data!#REF!,Data!#REF!,(IF(B24=Data!#REF!,Data!#REF!,(IF(B24=Data!#REF!,Data!#REF!,(IF(B24=Data!#REF!,Data!#REF!,(IF(B24=Data!#REF!,Data!I915,(IF(B24=Data!#REF!,Data!#REF!,(IF(B24=Data!#REF!,Data!#REF!,Data!#REF!)))))))))))))))&amp;IF(B24=Data!#REF!,Data!#REF!,(IF(B24=Data!#REF!,Data!#REF!,(IF(B24=Data!#REF!,Data!#REF!,(IF(B24=Data!#REF!,Data!#REF!,(IF(B24=Data!#REF!,Data!#REF!,Data!#REF!)))))))))</f>
        <v>#REF!</v>
      </c>
      <c r="U24" s="595"/>
      <c r="V24" s="594" t="e">
        <f>IF(B24=Data!B99,Data!J99,(IF(B24=Data!B101,Data!J101,(IF(B24=Data!B103,Data!J103,(IF(B24=Data!#REF!,Data!#REF!,(IF(B24=Data!B108,Data!J108,(IF(B24=Data!#REF!,Data!#REF!,(IF(B24=Data!#REF!,Data!#REF!,(IF(B24=Data!#REF!,Data!#REF!,Data!#REF!)))))))))))))))&amp;IF(B24=Data!B175,Data!J175,(IF(B24=Data!#REF!,Data!#REF!,(IF(B24=Data!#REF!,Data!#REF!,(IF(B24=Data!#REF!,Data!#REF!,(IF(B24=Data!#REF!,Data!#REF!,(IF(B24=Data!#REF!,Data!J915,(IF(B24=Data!#REF!,Data!#REF!,(IF(B24=Data!#REF!,Data!#REF!,Data!#REF!)))))))))))))))&amp;IF(B24=Data!#REF!,Data!#REF!,(IF(B24=Data!#REF!,Data!#REF!,(IF(B24=Data!#REF!,Data!#REF!,(IF(B24=Data!#REF!,Data!#REF!,(IF(B24=Data!#REF!,Data!#REF!,Data!#REF!)))))))))</f>
        <v>#REF!</v>
      </c>
      <c r="W24" s="596">
        <f>IF(E24="","",VLOOKUP(B24,Data!$B$5:$J$503,9,FALSE)*E24)</f>
        <v>5.9250000000000007</v>
      </c>
    </row>
    <row r="25" spans="1:23" s="597" customFormat="1" ht="19.25" customHeight="1">
      <c r="A25" s="598">
        <v>6</v>
      </c>
      <c r="B25" s="599" t="s">
        <v>504</v>
      </c>
      <c r="C25" s="583" t="str">
        <f>IF(E25="","",VLOOKUP(B25,Data!$B$5:$N$503,13,FALSE))</f>
        <v>Ymh</v>
      </c>
      <c r="D25" s="584" t="str">
        <f>IF(E25="","",VLOOKUP(B25,Data!$B$5:$L$503,2,FALSE))</f>
        <v>ZH66250</v>
      </c>
      <c r="E25" s="823">
        <v>10</v>
      </c>
      <c r="F25" s="601"/>
      <c r="G25" s="587">
        <f>IF(E25="","",VLOOKUP(B25,Data!$B$5:$L$503,11,FALSE))</f>
        <v>2244.61</v>
      </c>
      <c r="H25" s="588">
        <f t="shared" si="0"/>
        <v>22446.100000000002</v>
      </c>
      <c r="I25" s="589" t="str">
        <f>IF(E25="","",VLOOKUP(B25,Data!$B$5:$D$503,3,FALSE))</f>
        <v>C/T</v>
      </c>
      <c r="J25" s="589" t="str">
        <f>IF(E25="","",VLOOKUP(B25,Data!$B$5:$M$503,12,FALSE))</f>
        <v>Indonesia</v>
      </c>
      <c r="K25" s="590">
        <v>5122496</v>
      </c>
      <c r="L25" s="587">
        <f>IF(E25="","",VLOOKUP(B25,Data!$B$5:$E$503,4,FALSE)*E25)</f>
        <v>2620</v>
      </c>
      <c r="M25" s="587">
        <f>IF(E25="","",VLOOKUP(B25,Data!$B$5:$F$503,5,FALSE)*E25)</f>
        <v>2370</v>
      </c>
      <c r="N25" s="591" t="e">
        <f>IF(B25=Data!B90,Data!G90,(IF(B25=Data!B92,Data!G92,(IF(B25=Data!B94,Data!G94,(IF(B25=Data!#REF!,Data!#REF!,(IF(B25=Data!B99,Data!G99,(IF(B25=Data!#REF!,Data!#REF!,(IF(B25=Data!#REF!,Data!#REF!,(IF(B25=Data!#REF!,Data!#REF!,Data!#REF!)))))))))))))))&amp;IF(B25=Data!B166,Data!G166,(IF(B25=Data!#REF!,Data!#REF!,(IF(B25=Data!#REF!,Data!#REF!,(IF(B25=Data!#REF!,Data!#REF!,(IF(B25=Data!#REF!,Data!#REF!,(IF(B25=Data!#REF!,Data!G906,(IF(B25=Data!#REF!,Data!#REF!,(IF(B25=Data!#REF!,Data!#REF!,Data!#REF!)))))))))))))))&amp;IF(B25=Data!#REF!,Data!#REF!,(IF(B25=Data!#REF!,Data!#REF!,(IF(B25=Data!#REF!,Data!#REF!,(IF(B25=Data!#REF!,Data!#REF!,(IF(B25=Data!#REF!,Data!#REF!,Data!#REF!)))))))))</f>
        <v>#REF!</v>
      </c>
      <c r="O25" s="592"/>
      <c r="P25" s="593"/>
      <c r="Q25" s="594" t="e">
        <f>IF(B25=Data!B90,Data!H90,(IF(B25=Data!B92,Data!H92,(IF(B25=Data!B94,Data!H94,(IF(B25=Data!#REF!,Data!#REF!,(IF(B25=Data!B99,Data!H99,(IF(B25=Data!#REF!,Data!#REF!,(IF(B25=Data!#REF!,Data!#REF!,(IF(B25=Data!#REF!,Data!#REF!,Data!#REF!)))))))))))))))&amp;IF(B25=Data!B166,Data!H166,(IF(B25=Data!#REF!,Data!#REF!,(IF(B25=Data!#REF!,Data!#REF!,(IF(B25=Data!#REF!,Data!#REF!,(IF(B25=Data!#REF!,Data!#REF!,(IF(B25=Data!#REF!,Data!H906,(IF(B25=Data!#REF!,Data!#REF!,(IF(B25=Data!#REF!,Data!#REF!,Data!#REF!)))))))))))))))&amp;IF(B25=Data!#REF!,Data!#REF!,(IF(B25=Data!#REF!,Data!#REF!,(IF(B25=Data!#REF!,Data!#REF!,(IF(B25=Data!#REF!,Data!#REF!,(IF(B25=Data!#REF!,Data!#REF!,Data!#REF!)))))))))</f>
        <v>#REF!</v>
      </c>
      <c r="R25" s="593"/>
      <c r="S25" s="593"/>
      <c r="T25" s="594" t="e">
        <f>IF(B25=Data!B90,Data!I90,(IF(B25=Data!B92,Data!I92,(IF(B25=Data!B94,Data!I94,(IF(B25=Data!#REF!,Data!#REF!,(IF(B25=Data!B99,Data!I99,(IF(B25=Data!#REF!,Data!#REF!,(IF(B25=Data!#REF!,Data!#REF!,(IF(B25=Data!#REF!,Data!#REF!,Data!#REF!)))))))))))))))&amp;IF(B25=Data!B166,Data!I166,(IF(B25=Data!#REF!,Data!#REF!,(IF(B25=Data!#REF!,Data!#REF!,(IF(B25=Data!#REF!,Data!#REF!,(IF(B25=Data!#REF!,Data!#REF!,(IF(B25=Data!#REF!,Data!I906,(IF(B25=Data!#REF!,Data!#REF!,(IF(B25=Data!#REF!,Data!#REF!,Data!#REF!)))))))))))))))&amp;IF(B25=Data!#REF!,Data!#REF!,(IF(B25=Data!#REF!,Data!#REF!,(IF(B25=Data!#REF!,Data!#REF!,(IF(B25=Data!#REF!,Data!#REF!,(IF(B25=Data!#REF!,Data!#REF!,Data!#REF!)))))))))</f>
        <v>#REF!</v>
      </c>
      <c r="U25" s="595"/>
      <c r="V25" s="594" t="e">
        <f>IF(B25=Data!B90,Data!J90,(IF(B25=Data!B92,Data!J92,(IF(B25=Data!B94,Data!J94,(IF(B25=Data!#REF!,Data!#REF!,(IF(B25=Data!B99,Data!J99,(IF(B25=Data!#REF!,Data!#REF!,(IF(B25=Data!#REF!,Data!#REF!,(IF(B25=Data!#REF!,Data!#REF!,Data!#REF!)))))))))))))))&amp;IF(B25=Data!B166,Data!J166,(IF(B25=Data!#REF!,Data!#REF!,(IF(B25=Data!#REF!,Data!#REF!,(IF(B25=Data!#REF!,Data!#REF!,(IF(B25=Data!#REF!,Data!#REF!,(IF(B25=Data!#REF!,Data!J906,(IF(B25=Data!#REF!,Data!#REF!,(IF(B25=Data!#REF!,Data!#REF!,Data!#REF!)))))))))))))))&amp;IF(B25=Data!#REF!,Data!#REF!,(IF(B25=Data!#REF!,Data!#REF!,(IF(B25=Data!#REF!,Data!#REF!,(IF(B25=Data!#REF!,Data!#REF!,(IF(B25=Data!#REF!,Data!#REF!,Data!#REF!)))))))))</f>
        <v>#REF!</v>
      </c>
      <c r="W25" s="596">
        <f>IF(E25="","",VLOOKUP(B25,Data!$B$5:$J$503,9,FALSE)*E25)</f>
        <v>14.879999999999999</v>
      </c>
    </row>
    <row r="26" spans="1:23" s="597" customFormat="1" ht="19.25" customHeight="1">
      <c r="A26" s="598">
        <v>7</v>
      </c>
      <c r="B26" s="599" t="s">
        <v>717</v>
      </c>
      <c r="C26" s="583" t="str">
        <f>IF(E26="","",VLOOKUP(B26,Data!$B$5:$N$503,13,FALSE))</f>
        <v>Ymh</v>
      </c>
      <c r="D26" s="584" t="str">
        <f>IF(E26="","",VLOOKUP(B26,Data!$B$5:$L$503,2,FALSE))</f>
        <v>VAC9500</v>
      </c>
      <c r="E26" s="823">
        <v>1</v>
      </c>
      <c r="F26" s="601"/>
      <c r="G26" s="587">
        <f>IF(E26="","",VLOOKUP(B26,Data!$B$5:$L$503,11,FALSE))</f>
        <v>2627.86</v>
      </c>
      <c r="H26" s="588">
        <f t="shared" si="0"/>
        <v>2627.86</v>
      </c>
      <c r="I26" s="589" t="str">
        <f>IF(E26="","",VLOOKUP(B26,Data!$B$5:$D$503,3,FALSE))</f>
        <v>C/T</v>
      </c>
      <c r="J26" s="589" t="str">
        <f>IF(E26="","",VLOOKUP(B26,Data!$B$5:$M$503,12,FALSE))</f>
        <v>Indonesia</v>
      </c>
      <c r="K26" s="590">
        <v>5122496</v>
      </c>
      <c r="L26" s="587">
        <f>IF(E26="","",VLOOKUP(B26,Data!$B$5:$E$503,4,FALSE)*E26)</f>
        <v>267</v>
      </c>
      <c r="M26" s="587">
        <f>IF(E26="","",VLOOKUP(B26,Data!$B$5:$F$503,5,FALSE)*E26)</f>
        <v>247</v>
      </c>
      <c r="N26" s="591" t="e">
        <f>IF(B26=Data!B91,Data!G91,(IF(B26=Data!B93,Data!G93,(IF(B26=Data!B95,Data!G95,(IF(B26=Data!#REF!,Data!#REF!,(IF(B26=Data!B100,Data!G100,(IF(B26=Data!#REF!,Data!#REF!,(IF(B26=Data!#REF!,Data!#REF!,(IF(B26=Data!#REF!,Data!#REF!,Data!#REF!)))))))))))))))&amp;IF(B26=Data!B167,Data!G167,(IF(B26=Data!#REF!,Data!#REF!,(IF(B26=Data!#REF!,Data!#REF!,(IF(B26=Data!#REF!,Data!#REF!,(IF(B26=Data!#REF!,Data!#REF!,(IF(B26=Data!#REF!,Data!G907,(IF(B26=Data!#REF!,Data!#REF!,(IF(B26=Data!#REF!,Data!#REF!,Data!#REF!)))))))))))))))&amp;IF(B26=Data!#REF!,Data!#REF!,(IF(B26=Data!#REF!,Data!#REF!,(IF(B26=Data!#REF!,Data!#REF!,(IF(B26=Data!#REF!,Data!#REF!,(IF(B26=Data!#REF!,Data!#REF!,Data!#REF!)))))))))</f>
        <v>#REF!</v>
      </c>
      <c r="O26" s="592"/>
      <c r="P26" s="593"/>
      <c r="Q26" s="594" t="e">
        <f>IF(B26=Data!B91,Data!H91,(IF(B26=Data!B93,Data!H93,(IF(B26=Data!B95,Data!H95,(IF(B26=Data!#REF!,Data!#REF!,(IF(B26=Data!B100,Data!H100,(IF(B26=Data!#REF!,Data!#REF!,(IF(B26=Data!#REF!,Data!#REF!,(IF(B26=Data!#REF!,Data!#REF!,Data!#REF!)))))))))))))))&amp;IF(B26=Data!B167,Data!H167,(IF(B26=Data!#REF!,Data!#REF!,(IF(B26=Data!#REF!,Data!#REF!,(IF(B26=Data!#REF!,Data!#REF!,(IF(B26=Data!#REF!,Data!#REF!,(IF(B26=Data!#REF!,Data!H907,(IF(B26=Data!#REF!,Data!#REF!,(IF(B26=Data!#REF!,Data!#REF!,Data!#REF!)))))))))))))))&amp;IF(B26=Data!#REF!,Data!#REF!,(IF(B26=Data!#REF!,Data!#REF!,(IF(B26=Data!#REF!,Data!#REF!,(IF(B26=Data!#REF!,Data!#REF!,(IF(B26=Data!#REF!,Data!#REF!,Data!#REF!)))))))))</f>
        <v>#REF!</v>
      </c>
      <c r="R26" s="593"/>
      <c r="S26" s="593"/>
      <c r="T26" s="594" t="e">
        <f>IF(B26=Data!B91,Data!I91,(IF(B26=Data!B93,Data!I93,(IF(B26=Data!B95,Data!I95,(IF(B26=Data!#REF!,Data!#REF!,(IF(B26=Data!B100,Data!I100,(IF(B26=Data!#REF!,Data!#REF!,(IF(B26=Data!#REF!,Data!#REF!,(IF(B26=Data!#REF!,Data!#REF!,Data!#REF!)))))))))))))))&amp;IF(B26=Data!B167,Data!I167,(IF(B26=Data!#REF!,Data!#REF!,(IF(B26=Data!#REF!,Data!#REF!,(IF(B26=Data!#REF!,Data!#REF!,(IF(B26=Data!#REF!,Data!#REF!,(IF(B26=Data!#REF!,Data!I907,(IF(B26=Data!#REF!,Data!#REF!,(IF(B26=Data!#REF!,Data!#REF!,Data!#REF!)))))))))))))))&amp;IF(B26=Data!#REF!,Data!#REF!,(IF(B26=Data!#REF!,Data!#REF!,(IF(B26=Data!#REF!,Data!#REF!,(IF(B26=Data!#REF!,Data!#REF!,(IF(B26=Data!#REF!,Data!#REF!,Data!#REF!)))))))))</f>
        <v>#REF!</v>
      </c>
      <c r="U26" s="595"/>
      <c r="V26" s="594" t="e">
        <f>IF(B26=Data!B91,Data!J91,(IF(B26=Data!B93,Data!J93,(IF(B26=Data!B95,Data!J95,(IF(B26=Data!#REF!,Data!#REF!,(IF(B26=Data!B100,Data!J100,(IF(B26=Data!#REF!,Data!#REF!,(IF(B26=Data!#REF!,Data!#REF!,(IF(B26=Data!#REF!,Data!#REF!,Data!#REF!)))))))))))))))&amp;IF(B26=Data!B167,Data!J167,(IF(B26=Data!#REF!,Data!#REF!,(IF(B26=Data!#REF!,Data!#REF!,(IF(B26=Data!#REF!,Data!#REF!,(IF(B26=Data!#REF!,Data!#REF!,(IF(B26=Data!#REF!,Data!J907,(IF(B26=Data!#REF!,Data!#REF!,(IF(B26=Data!#REF!,Data!#REF!,Data!#REF!)))))))))))))))&amp;IF(B26=Data!#REF!,Data!#REF!,(IF(B26=Data!#REF!,Data!#REF!,(IF(B26=Data!#REF!,Data!#REF!,(IF(B26=Data!#REF!,Data!#REF!,(IF(B26=Data!#REF!,Data!#REF!,Data!#REF!)))))))))</f>
        <v>#REF!</v>
      </c>
      <c r="W26" s="596">
        <f>IF(E26="","",VLOOKUP(B26,Data!$B$5:$J$503,9,FALSE)*E26)</f>
        <v>1.488</v>
      </c>
    </row>
    <row r="27" spans="1:23" s="597" customFormat="1" ht="19.25" customHeight="1">
      <c r="A27" s="598"/>
      <c r="B27" s="599"/>
      <c r="C27" s="583" t="str">
        <f>IF(E27="","",VLOOKUP(B27,Data!$B$5:$N$503,13,FALSE))</f>
        <v/>
      </c>
      <c r="D27" s="584" t="str">
        <f>IF(E27="","",VLOOKUP(B27,Data!$B$5:$L$503,2,FALSE))</f>
        <v/>
      </c>
      <c r="E27" s="823"/>
      <c r="F27" s="601"/>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92,Data!G92,(IF(B27=Data!B94,Data!G94,(IF(B27=Data!B96,Data!G96,(IF(B27=Data!#REF!,Data!#REF!,(IF(B27=Data!B101,Data!G101,(IF(B27=Data!#REF!,Data!#REF!,(IF(B27=Data!#REF!,Data!#REF!,(IF(B27=Data!#REF!,Data!#REF!,Data!#REF!)))))))))))))))&amp;IF(B27=Data!B168,Data!G168,(IF(B27=Data!#REF!,Data!#REF!,(IF(B27=Data!#REF!,Data!#REF!,(IF(B27=Data!#REF!,Data!#REF!,(IF(B27=Data!#REF!,Data!#REF!,(IF(B27=Data!#REF!,Data!G908,(IF(B27=Data!#REF!,Data!#REF!,(IF(B27=Data!#REF!,Data!#REF!,Data!#REF!)))))))))))))))&amp;IF(B27=Data!#REF!,Data!#REF!,(IF(B27=Data!#REF!,Data!#REF!,(IF(B27=Data!#REF!,Data!#REF!,(IF(B27=Data!#REF!,Data!#REF!,(IF(B27=Data!#REF!,Data!#REF!,Data!#REF!)))))))))</f>
        <v>#REF!</v>
      </c>
      <c r="O27" s="592"/>
      <c r="P27" s="593"/>
      <c r="Q27" s="594" t="e">
        <f>IF(B27=Data!B92,Data!H92,(IF(B27=Data!B94,Data!H94,(IF(B27=Data!B96,Data!H96,(IF(B27=Data!#REF!,Data!#REF!,(IF(B27=Data!B101,Data!H101,(IF(B27=Data!#REF!,Data!#REF!,(IF(B27=Data!#REF!,Data!#REF!,(IF(B27=Data!#REF!,Data!#REF!,Data!#REF!)))))))))))))))&amp;IF(B27=Data!B168,Data!H168,(IF(B27=Data!#REF!,Data!#REF!,(IF(B27=Data!#REF!,Data!#REF!,(IF(B27=Data!#REF!,Data!#REF!,(IF(B27=Data!#REF!,Data!#REF!,(IF(B27=Data!#REF!,Data!H908,(IF(B27=Data!#REF!,Data!#REF!,(IF(B27=Data!#REF!,Data!#REF!,Data!#REF!)))))))))))))))&amp;IF(B27=Data!#REF!,Data!#REF!,(IF(B27=Data!#REF!,Data!#REF!,(IF(B27=Data!#REF!,Data!#REF!,(IF(B27=Data!#REF!,Data!#REF!,(IF(B27=Data!#REF!,Data!#REF!,Data!#REF!)))))))))</f>
        <v>#REF!</v>
      </c>
      <c r="R27" s="593"/>
      <c r="S27" s="593"/>
      <c r="T27" s="594" t="e">
        <f>IF(B27=Data!B92,Data!I92,(IF(B27=Data!B94,Data!I94,(IF(B27=Data!B96,Data!I96,(IF(B27=Data!#REF!,Data!#REF!,(IF(B27=Data!B101,Data!I101,(IF(B27=Data!#REF!,Data!#REF!,(IF(B27=Data!#REF!,Data!#REF!,(IF(B27=Data!#REF!,Data!#REF!,Data!#REF!)))))))))))))))&amp;IF(B27=Data!B168,Data!I168,(IF(B27=Data!#REF!,Data!#REF!,(IF(B27=Data!#REF!,Data!#REF!,(IF(B27=Data!#REF!,Data!#REF!,(IF(B27=Data!#REF!,Data!#REF!,(IF(B27=Data!#REF!,Data!I908,(IF(B27=Data!#REF!,Data!#REF!,(IF(B27=Data!#REF!,Data!#REF!,Data!#REF!)))))))))))))))&amp;IF(B27=Data!#REF!,Data!#REF!,(IF(B27=Data!#REF!,Data!#REF!,(IF(B27=Data!#REF!,Data!#REF!,(IF(B27=Data!#REF!,Data!#REF!,(IF(B27=Data!#REF!,Data!#REF!,Data!#REF!)))))))))</f>
        <v>#REF!</v>
      </c>
      <c r="U27" s="595"/>
      <c r="V27" s="594" t="e">
        <f>IF(B27=Data!B92,Data!J92,(IF(B27=Data!B94,Data!J94,(IF(B27=Data!B96,Data!J96,(IF(B27=Data!#REF!,Data!#REF!,(IF(B27=Data!B101,Data!J101,(IF(B27=Data!#REF!,Data!#REF!,(IF(B27=Data!#REF!,Data!#REF!,(IF(B27=Data!#REF!,Data!#REF!,Data!#REF!)))))))))))))))&amp;IF(B27=Data!B168,Data!J168,(IF(B27=Data!#REF!,Data!#REF!,(IF(B27=Data!#REF!,Data!#REF!,(IF(B27=Data!#REF!,Data!#REF!,(IF(B27=Data!#REF!,Data!#REF!,(IF(B27=Data!#REF!,Data!J908,(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598"/>
      <c r="B28" s="840"/>
      <c r="C28" s="583" t="str">
        <f>IF(E28="","",VLOOKUP(B28,Data!$B$5:$N$503,13,FALSE))</f>
        <v/>
      </c>
      <c r="D28" s="584" t="str">
        <f>IF(E28="","",VLOOKUP(B28,Data!$B$5:$L$503,2,FALSE))</f>
        <v/>
      </c>
      <c r="E28" s="823"/>
      <c r="F28" s="601"/>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B139,Data!G139,(IF(B28=Data!B141,Data!G141,(IF(B28=Data!B143,Data!G143,(IF(B28=Data!#REF!,Data!#REF!,(IF(B28=Data!B148,Data!G148,(IF(B28=Data!#REF!,Data!#REF!,(IF(B28=Data!#REF!,Data!#REF!,(IF(B28=Data!#REF!,Data!#REF!,Data!#REF!)))))))))))))))&amp;IF(B28=Data!B215,Data!G215,(IF(B28=Data!#REF!,Data!#REF!,(IF(B28=Data!#REF!,Data!#REF!,(IF(B28=Data!#REF!,Data!#REF!,(IF(B28=Data!#REF!,Data!#REF!,(IF(B28=Data!#REF!,Data!G955,(IF(B28=Data!#REF!,Data!#REF!,(IF(B28=Data!#REF!,Data!#REF!,Data!#REF!)))))))))))))))&amp;IF(B28=Data!#REF!,Data!#REF!,(IF(B28=Data!#REF!,Data!#REF!,(IF(B28=Data!#REF!,Data!#REF!,(IF(B28=Data!#REF!,Data!#REF!,(IF(B28=Data!#REF!,Data!#REF!,Data!#REF!)))))))))</f>
        <v>#REF!</v>
      </c>
      <c r="O28" s="592"/>
      <c r="P28" s="593"/>
      <c r="Q28" s="594" t="e">
        <f>IF(B28=Data!B139,Data!H139,(IF(B28=Data!B141,Data!H141,(IF(B28=Data!B143,Data!H143,(IF(B28=Data!#REF!,Data!#REF!,(IF(B28=Data!B148,Data!H148,(IF(B28=Data!#REF!,Data!#REF!,(IF(B28=Data!#REF!,Data!#REF!,(IF(B28=Data!#REF!,Data!#REF!,Data!#REF!)))))))))))))))&amp;IF(B28=Data!B215,Data!H215,(IF(B28=Data!#REF!,Data!#REF!,(IF(B28=Data!#REF!,Data!#REF!,(IF(B28=Data!#REF!,Data!#REF!,(IF(B28=Data!#REF!,Data!#REF!,(IF(B28=Data!#REF!,Data!H955,(IF(B28=Data!#REF!,Data!#REF!,(IF(B28=Data!#REF!,Data!#REF!,Data!#REF!)))))))))))))))&amp;IF(B28=Data!#REF!,Data!#REF!,(IF(B28=Data!#REF!,Data!#REF!,(IF(B28=Data!#REF!,Data!#REF!,(IF(B28=Data!#REF!,Data!#REF!,(IF(B28=Data!#REF!,Data!#REF!,Data!#REF!)))))))))</f>
        <v>#REF!</v>
      </c>
      <c r="R28" s="593"/>
      <c r="S28" s="593"/>
      <c r="T28" s="594" t="e">
        <f>IF(B28=Data!B139,Data!I139,(IF(B28=Data!B141,Data!I141,(IF(B28=Data!B143,Data!I143,(IF(B28=Data!#REF!,Data!#REF!,(IF(B28=Data!B148,Data!I148,(IF(B28=Data!#REF!,Data!#REF!,(IF(B28=Data!#REF!,Data!#REF!,(IF(B28=Data!#REF!,Data!#REF!,Data!#REF!)))))))))))))))&amp;IF(B28=Data!B215,Data!I215,(IF(B28=Data!#REF!,Data!#REF!,(IF(B28=Data!#REF!,Data!#REF!,(IF(B28=Data!#REF!,Data!#REF!,(IF(B28=Data!#REF!,Data!#REF!,(IF(B28=Data!#REF!,Data!I955,(IF(B28=Data!#REF!,Data!#REF!,(IF(B28=Data!#REF!,Data!#REF!,Data!#REF!)))))))))))))))&amp;IF(B28=Data!#REF!,Data!#REF!,(IF(B28=Data!#REF!,Data!#REF!,(IF(B28=Data!#REF!,Data!#REF!,(IF(B28=Data!#REF!,Data!#REF!,(IF(B28=Data!#REF!,Data!#REF!,Data!#REF!)))))))))</f>
        <v>#REF!</v>
      </c>
      <c r="U28" s="595"/>
      <c r="V28" s="594" t="e">
        <f>IF(B28=Data!B139,Data!J139,(IF(B28=Data!B141,Data!J141,(IF(B28=Data!B143,Data!J143,(IF(B28=Data!#REF!,Data!#REF!,(IF(B28=Data!B148,Data!J148,(IF(B28=Data!#REF!,Data!#REF!,(IF(B28=Data!#REF!,Data!#REF!,(IF(B28=Data!#REF!,Data!#REF!,Data!#REF!)))))))))))))))&amp;IF(B28=Data!B215,Data!J215,(IF(B28=Data!#REF!,Data!#REF!,(IF(B28=Data!#REF!,Data!#REF!,(IF(B28=Data!#REF!,Data!#REF!,(IF(B28=Data!#REF!,Data!#REF!,(IF(B28=Data!#REF!,Data!J955,(IF(B28=Data!#REF!,Data!#REF!,(IF(B28=Data!#REF!,Data!#REF!,Data!#REF!)))))))))))))))&amp;IF(B28=Data!#REF!,Data!#REF!,(IF(B28=Data!#REF!,Data!#REF!,(IF(B28=Data!#REF!,Data!#REF!,(IF(B28=Data!#REF!,Data!#REF!,(IF(B28=Data!#REF!,Data!#REF!,Data!#REF!)))))))))</f>
        <v>#REF!</v>
      </c>
      <c r="W28" s="596" t="str">
        <f>IF(E28="","",VLOOKUP(B28,Data!$B$5:$J$503,9,FALSE)*E28)</f>
        <v/>
      </c>
    </row>
    <row r="29" spans="1:23" s="611" customFormat="1" ht="19.5" customHeight="1">
      <c r="A29" s="598"/>
      <c r="B29" s="818"/>
      <c r="C29" s="604"/>
      <c r="D29" s="605"/>
      <c r="E29" s="606">
        <f>SUM(E17:E28)</f>
        <v>46</v>
      </c>
      <c r="F29" s="606"/>
      <c r="G29" s="607"/>
      <c r="H29" s="607">
        <f>SUM(H17:H28)</f>
        <v>93266.3</v>
      </c>
      <c r="I29" s="608"/>
      <c r="J29" s="608"/>
      <c r="K29" s="608"/>
      <c r="L29" s="609">
        <f>SUM(L17:L28)</f>
        <v>9989</v>
      </c>
      <c r="M29" s="609">
        <f>SUM(M17:M28)</f>
        <v>8997</v>
      </c>
      <c r="N29" s="609" t="e">
        <f>SUM(N17:N28)</f>
        <v>#REF!</v>
      </c>
      <c r="O29" s="609" t="e">
        <f>SUM(#REF!)</f>
        <v>#REF!</v>
      </c>
      <c r="P29" s="609">
        <f>SUM(P16:P16)</f>
        <v>0</v>
      </c>
      <c r="Q29" s="609">
        <f>SUM(Q16:Q16)</f>
        <v>0</v>
      </c>
      <c r="R29" s="609" t="e">
        <f>SUM(#REF!)</f>
        <v>#REF!</v>
      </c>
      <c r="S29" s="609">
        <f>SUM(S16:S16)</f>
        <v>0</v>
      </c>
      <c r="T29" s="609">
        <f>SUM(T16:T16)</f>
        <v>0</v>
      </c>
      <c r="U29" s="609" t="e">
        <f>SUM(#REF!)</f>
        <v>#REF!</v>
      </c>
      <c r="V29" s="609">
        <f>SUM(V16:V16)</f>
        <v>0</v>
      </c>
      <c r="W29" s="610">
        <f>SUM(W17:W28)</f>
        <v>56.623999999999995</v>
      </c>
    </row>
    <row r="30" spans="1:23" ht="11.25" customHeight="1">
      <c r="A30" s="598"/>
      <c r="B30" s="612"/>
      <c r="C30" s="545"/>
      <c r="D30" s="546"/>
      <c r="E30" s="613"/>
      <c r="F30" s="544"/>
      <c r="G30" s="614" t="s">
        <v>847</v>
      </c>
      <c r="H30" s="615"/>
      <c r="I30" s="616"/>
      <c r="J30" s="616"/>
      <c r="K30" s="616"/>
      <c r="L30" s="617"/>
      <c r="M30" s="548"/>
      <c r="N30" s="546"/>
      <c r="O30" s="545"/>
      <c r="P30" s="545"/>
      <c r="Q30" s="545"/>
      <c r="R30" s="545"/>
      <c r="S30" s="545"/>
      <c r="T30" s="545"/>
      <c r="U30" s="546"/>
      <c r="V30" s="546"/>
      <c r="W30" s="550"/>
    </row>
    <row r="31" spans="1:23" ht="14">
      <c r="A31" s="618" t="s">
        <v>546</v>
      </c>
      <c r="B31" s="619" t="s">
        <v>12</v>
      </c>
      <c r="C31" s="513"/>
      <c r="D31" s="620"/>
      <c r="E31" s="499" t="s">
        <v>555</v>
      </c>
      <c r="G31" s="621" t="s">
        <v>83</v>
      </c>
      <c r="H31" s="622"/>
      <c r="I31" s="562" t="s">
        <v>84</v>
      </c>
      <c r="J31" s="623"/>
      <c r="K31" s="534" t="s">
        <v>85</v>
      </c>
      <c r="L31" s="534"/>
      <c r="M31" s="1076" t="s">
        <v>86</v>
      </c>
      <c r="N31" s="1077"/>
      <c r="O31" s="1077"/>
      <c r="P31" s="1077"/>
      <c r="Q31" s="1077"/>
      <c r="R31" s="1077"/>
      <c r="S31" s="1077"/>
      <c r="T31" s="1077"/>
      <c r="U31" s="1077"/>
      <c r="V31" s="1077"/>
      <c r="W31" s="1078"/>
    </row>
    <row r="32" spans="1:23" ht="13">
      <c r="A32" s="844" t="s">
        <v>547</v>
      </c>
      <c r="D32" s="624"/>
      <c r="E32" s="499" t="s">
        <v>88</v>
      </c>
      <c r="G32" s="1079"/>
      <c r="H32" s="1080"/>
      <c r="I32" s="844" t="s">
        <v>89</v>
      </c>
      <c r="J32" s="625"/>
      <c r="K32" s="537" t="s">
        <v>90</v>
      </c>
      <c r="L32" s="537"/>
      <c r="M32" s="532"/>
      <c r="W32" s="538"/>
    </row>
    <row r="33" spans="1:23" ht="10.5" customHeight="1">
      <c r="A33" s="844" t="s">
        <v>548</v>
      </c>
      <c r="B33" s="503"/>
      <c r="D33" s="523"/>
      <c r="G33" s="1079"/>
      <c r="H33" s="1080"/>
      <c r="I33" s="844"/>
      <c r="J33" s="625"/>
      <c r="K33" s="537" t="s">
        <v>94</v>
      </c>
      <c r="L33" s="537"/>
      <c r="M33" s="532"/>
      <c r="W33" s="538"/>
    </row>
    <row r="34" spans="1:23" ht="10.5" customHeight="1">
      <c r="A34" s="544"/>
      <c r="B34" s="545"/>
      <c r="C34" s="545"/>
      <c r="D34" s="626"/>
      <c r="E34" s="499" t="s">
        <v>95</v>
      </c>
      <c r="G34" s="1079"/>
      <c r="H34" s="1080"/>
      <c r="I34" s="844" t="s">
        <v>96</v>
      </c>
      <c r="J34" s="625"/>
      <c r="K34" s="537"/>
      <c r="L34" s="537"/>
      <c r="M34" s="532"/>
      <c r="W34" s="538"/>
    </row>
    <row r="35" spans="1:23" ht="13">
      <c r="A35" s="512" t="s">
        <v>97</v>
      </c>
      <c r="C35" s="535"/>
      <c r="D35" s="514"/>
      <c r="E35" s="499" t="s">
        <v>98</v>
      </c>
      <c r="G35" s="627" t="s">
        <v>99</v>
      </c>
      <c r="H35" s="628"/>
      <c r="I35" s="844" t="s">
        <v>89</v>
      </c>
      <c r="J35" s="625"/>
      <c r="K35" s="537" t="s">
        <v>100</v>
      </c>
      <c r="L35" s="537"/>
      <c r="M35" s="532"/>
      <c r="W35" s="538"/>
    </row>
    <row r="36" spans="1:23" ht="13">
      <c r="A36" s="844" t="s">
        <v>561</v>
      </c>
      <c r="D36" s="523"/>
      <c r="E36" s="499" t="s">
        <v>101</v>
      </c>
      <c r="G36" s="629"/>
      <c r="H36" s="630"/>
      <c r="I36" s="844" t="s">
        <v>102</v>
      </c>
      <c r="J36" s="625"/>
      <c r="K36" s="537" t="s">
        <v>549</v>
      </c>
      <c r="L36" s="537"/>
      <c r="M36" s="1069" t="s">
        <v>616</v>
      </c>
      <c r="N36" s="1070"/>
      <c r="O36" s="1070"/>
      <c r="P36" s="1070"/>
      <c r="Q36" s="1070"/>
      <c r="R36" s="1070"/>
      <c r="S36" s="1070"/>
      <c r="T36" s="1070"/>
      <c r="U36" s="1070"/>
      <c r="V36" s="1070"/>
      <c r="W36" s="1071"/>
    </row>
    <row r="37" spans="1:23">
      <c r="A37" s="544"/>
      <c r="B37" s="545"/>
      <c r="C37" s="545"/>
      <c r="D37" s="546"/>
      <c r="E37" s="631"/>
      <c r="F37" s="545"/>
      <c r="G37" s="1053" t="s">
        <v>1013</v>
      </c>
      <c r="H37" s="1054"/>
      <c r="I37" s="1053" t="s">
        <v>1012</v>
      </c>
      <c r="J37" s="1054"/>
      <c r="K37" s="549" t="s">
        <v>105</v>
      </c>
      <c r="L37" s="549"/>
      <c r="M37" s="1072" t="s">
        <v>106</v>
      </c>
      <c r="N37" s="1073"/>
      <c r="O37" s="1073"/>
      <c r="P37" s="1073"/>
      <c r="Q37" s="1073"/>
      <c r="R37" s="1073"/>
      <c r="S37" s="1073"/>
      <c r="T37" s="1073"/>
      <c r="U37" s="1073"/>
      <c r="V37" s="1073"/>
      <c r="W37" s="1074"/>
    </row>
    <row r="38" spans="1:23">
      <c r="G38" s="500" t="s">
        <v>667</v>
      </c>
      <c r="K38" s="537"/>
      <c r="L38" s="537"/>
      <c r="M38" s="541"/>
      <c r="N38" s="541"/>
      <c r="O38" s="541"/>
      <c r="P38" s="541"/>
      <c r="Q38" s="541"/>
      <c r="R38" s="541"/>
      <c r="S38" s="541"/>
      <c r="T38" s="541"/>
      <c r="U38" s="541"/>
      <c r="V38" s="541"/>
      <c r="W38" s="632"/>
    </row>
    <row r="39" spans="1:23">
      <c r="G39" s="633"/>
      <c r="H39" s="633"/>
      <c r="I39" s="634"/>
      <c r="J39" s="633"/>
      <c r="K39" s="537"/>
      <c r="L39" s="537"/>
      <c r="M39" s="541"/>
      <c r="N39" s="541"/>
      <c r="O39" s="541"/>
      <c r="P39" s="541"/>
      <c r="Q39" s="541"/>
      <c r="R39" s="541"/>
      <c r="S39" s="541"/>
      <c r="T39" s="541"/>
      <c r="U39" s="541"/>
      <c r="V39" s="541"/>
      <c r="W39" s="632"/>
    </row>
    <row r="40" spans="1:23" ht="7.5" customHeight="1"/>
    <row r="41" spans="1:23" ht="13.5" customHeight="1"/>
    <row r="42" spans="1:23" ht="13.5" customHeight="1"/>
    <row r="43" spans="1:23" ht="13.5" customHeight="1"/>
    <row r="44" spans="1:23" s="611" customFormat="1" ht="18" customHeight="1">
      <c r="A44" s="635" t="s">
        <v>964</v>
      </c>
      <c r="B44" s="500"/>
      <c r="C44" s="635" t="s">
        <v>622</v>
      </c>
      <c r="F44" s="636"/>
      <c r="G44" s="635" t="s">
        <v>958</v>
      </c>
      <c r="H44" s="500"/>
      <c r="I44" s="635" t="s">
        <v>969</v>
      </c>
      <c r="K44" s="636"/>
      <c r="L44" s="636"/>
      <c r="V44" s="637"/>
    </row>
    <row r="45" spans="1:23" s="611" customFormat="1" ht="18" customHeight="1">
      <c r="A45" s="635" t="s">
        <v>965</v>
      </c>
      <c r="B45" s="500"/>
      <c r="C45" s="635" t="s">
        <v>969</v>
      </c>
      <c r="F45" s="636"/>
      <c r="G45" s="635" t="s">
        <v>959</v>
      </c>
      <c r="H45" s="500"/>
      <c r="I45" s="635" t="s">
        <v>969</v>
      </c>
      <c r="K45" s="636"/>
      <c r="L45" s="636"/>
      <c r="V45" s="637"/>
    </row>
    <row r="46" spans="1:23" s="611" customFormat="1" ht="18" customHeight="1">
      <c r="A46" s="635" t="s">
        <v>966</v>
      </c>
      <c r="B46" s="500"/>
      <c r="C46" s="635" t="s">
        <v>969</v>
      </c>
      <c r="F46" s="636"/>
      <c r="G46" s="635" t="s">
        <v>960</v>
      </c>
      <c r="H46" s="500"/>
      <c r="I46" s="635" t="s">
        <v>622</v>
      </c>
      <c r="K46" s="636"/>
      <c r="L46" s="636"/>
      <c r="V46" s="637"/>
    </row>
    <row r="47" spans="1:23" s="611" customFormat="1" ht="18" customHeight="1">
      <c r="A47" s="635" t="s">
        <v>967</v>
      </c>
      <c r="B47" s="500"/>
      <c r="C47" s="635" t="s">
        <v>622</v>
      </c>
      <c r="F47" s="636"/>
      <c r="G47" s="635" t="s">
        <v>961</v>
      </c>
      <c r="H47" s="500"/>
      <c r="I47" s="635" t="s">
        <v>622</v>
      </c>
      <c r="K47" s="636"/>
      <c r="L47" s="636"/>
      <c r="V47" s="637"/>
    </row>
    <row r="48" spans="1:23" s="611" customFormat="1" ht="18" customHeight="1">
      <c r="A48" s="635" t="s">
        <v>968</v>
      </c>
      <c r="B48" s="500"/>
      <c r="C48" s="635" t="s">
        <v>622</v>
      </c>
      <c r="F48" s="636"/>
      <c r="G48" s="635" t="s">
        <v>963</v>
      </c>
      <c r="H48" s="500"/>
      <c r="I48" s="635" t="s">
        <v>622</v>
      </c>
      <c r="K48" s="636"/>
      <c r="L48" s="636"/>
      <c r="V48" s="637"/>
    </row>
    <row r="49" spans="1:23" ht="20">
      <c r="E49" s="845"/>
      <c r="F49" s="500"/>
      <c r="G49" s="635" t="s">
        <v>962</v>
      </c>
      <c r="I49" s="635" t="s">
        <v>622</v>
      </c>
      <c r="K49" s="500"/>
      <c r="M49" s="845"/>
      <c r="V49" s="501"/>
      <c r="W49" s="845"/>
    </row>
    <row r="50" spans="1:23" ht="17.5">
      <c r="A50" s="638"/>
      <c r="E50" s="845"/>
      <c r="G50" s="639"/>
      <c r="H50" s="639"/>
    </row>
    <row r="55" spans="1:23" ht="14">
      <c r="A55" s="640"/>
      <c r="C55" s="641"/>
      <c r="D55" s="641"/>
      <c r="E55" s="642"/>
    </row>
    <row r="56" spans="1:23" ht="14">
      <c r="A56" s="643"/>
      <c r="C56" s="641"/>
      <c r="D56" s="644"/>
      <c r="E56" s="642"/>
    </row>
    <row r="57" spans="1:23" ht="14">
      <c r="A57" s="643"/>
      <c r="B57" s="645"/>
      <c r="C57" s="641"/>
      <c r="D57" s="641"/>
      <c r="E57" s="642"/>
    </row>
    <row r="58" spans="1:23" ht="14">
      <c r="A58" s="643"/>
      <c r="B58" s="646" t="s">
        <v>354</v>
      </c>
      <c r="C58" s="641"/>
      <c r="D58" s="641"/>
      <c r="E58" s="642"/>
    </row>
    <row r="59" spans="1:23" ht="15.5">
      <c r="A59" s="643"/>
      <c r="B59" s="647" t="s">
        <v>249</v>
      </c>
      <c r="C59" s="641"/>
      <c r="D59" s="641"/>
      <c r="E59" s="642"/>
    </row>
    <row r="60" spans="1:23" ht="14">
      <c r="A60" s="643"/>
      <c r="B60" s="648" t="s">
        <v>250</v>
      </c>
      <c r="C60" s="641"/>
      <c r="D60" s="641"/>
      <c r="E60" s="642"/>
    </row>
    <row r="61" spans="1:23" ht="15.5">
      <c r="A61" s="649"/>
      <c r="B61" s="647" t="s">
        <v>251</v>
      </c>
      <c r="C61" s="641"/>
      <c r="D61" s="641"/>
      <c r="E61" s="642"/>
    </row>
    <row r="62" spans="1:23" ht="15.5">
      <c r="A62" s="643"/>
      <c r="B62" s="647" t="s">
        <v>252</v>
      </c>
      <c r="C62" s="641"/>
      <c r="D62" s="641"/>
      <c r="E62" s="642"/>
    </row>
    <row r="63" spans="1:23" ht="14">
      <c r="A63" s="649"/>
      <c r="B63" s="646" t="s">
        <v>253</v>
      </c>
      <c r="C63" s="641"/>
      <c r="D63" s="641"/>
      <c r="E63" s="642"/>
    </row>
    <row r="64" spans="1:23" ht="14">
      <c r="A64" s="649"/>
      <c r="B64" s="646" t="s">
        <v>357</v>
      </c>
      <c r="C64" s="641"/>
      <c r="D64" s="641"/>
      <c r="E64" s="642"/>
    </row>
    <row r="65" spans="1:5" ht="14">
      <c r="A65" s="643"/>
      <c r="B65" s="646" t="s">
        <v>358</v>
      </c>
      <c r="C65" s="641"/>
      <c r="D65" s="641"/>
      <c r="E65" s="642"/>
    </row>
    <row r="66" spans="1:5" ht="14">
      <c r="A66" s="643"/>
      <c r="B66" s="646" t="s">
        <v>288</v>
      </c>
      <c r="C66" s="641"/>
      <c r="D66" s="641"/>
      <c r="E66" s="642"/>
    </row>
    <row r="67" spans="1:5" ht="14">
      <c r="A67" s="643"/>
      <c r="B67" s="646" t="s">
        <v>292</v>
      </c>
      <c r="C67" s="641"/>
      <c r="D67" s="641"/>
      <c r="E67" s="642"/>
    </row>
    <row r="68" spans="1:5" ht="15.5">
      <c r="A68" s="643"/>
      <c r="B68" s="647" t="s">
        <v>423</v>
      </c>
      <c r="C68" s="641"/>
      <c r="D68" s="641"/>
      <c r="E68" s="642"/>
    </row>
    <row r="69" spans="1:5" ht="14">
      <c r="A69" s="643"/>
      <c r="B69" s="646" t="s">
        <v>424</v>
      </c>
      <c r="C69" s="641"/>
      <c r="D69" s="641"/>
      <c r="E69" s="642"/>
    </row>
    <row r="70" spans="1:5" ht="14">
      <c r="A70" s="643"/>
      <c r="B70" s="646" t="s">
        <v>279</v>
      </c>
      <c r="C70" s="641"/>
      <c r="D70" s="644"/>
      <c r="E70" s="642"/>
    </row>
    <row r="71" spans="1:5" ht="14">
      <c r="A71" s="643"/>
      <c r="B71" s="646" t="s">
        <v>281</v>
      </c>
      <c r="C71" s="641"/>
      <c r="D71" s="641"/>
      <c r="E71" s="642"/>
    </row>
    <row r="72" spans="1:5" ht="14">
      <c r="A72" s="643"/>
      <c r="B72" s="646" t="s">
        <v>287</v>
      </c>
      <c r="C72" s="641"/>
      <c r="D72" s="644"/>
      <c r="E72" s="642"/>
    </row>
    <row r="73" spans="1:5" ht="15.5">
      <c r="A73" s="643"/>
      <c r="B73" s="647" t="s">
        <v>420</v>
      </c>
      <c r="C73" s="641"/>
      <c r="D73" s="644"/>
      <c r="E73" s="642"/>
    </row>
    <row r="74" spans="1:5" ht="14">
      <c r="A74" s="650"/>
      <c r="B74" s="646" t="s">
        <v>421</v>
      </c>
      <c r="C74" s="579"/>
      <c r="D74" s="578"/>
      <c r="E74" s="575"/>
    </row>
    <row r="75" spans="1:5" ht="14">
      <c r="A75" s="572"/>
      <c r="B75" s="646" t="s">
        <v>422</v>
      </c>
      <c r="C75" s="579"/>
      <c r="D75" s="578"/>
      <c r="E75" s="651">
        <f>SUM(E54:E73)</f>
        <v>0</v>
      </c>
    </row>
    <row r="76" spans="1:5" ht="14">
      <c r="B76" s="646" t="s">
        <v>417</v>
      </c>
    </row>
    <row r="77" spans="1:5" ht="14">
      <c r="B77" s="646" t="s">
        <v>397</v>
      </c>
    </row>
  </sheetData>
  <mergeCells count="10">
    <mergeCell ref="M36:W36"/>
    <mergeCell ref="G37:H37"/>
    <mergeCell ref="I37:J37"/>
    <mergeCell ref="M37:W37"/>
    <mergeCell ref="O1:S1"/>
    <mergeCell ref="P2:W2"/>
    <mergeCell ref="M31:W31"/>
    <mergeCell ref="G32:H32"/>
    <mergeCell ref="G33:H33"/>
    <mergeCell ref="G34:H34"/>
  </mergeCells>
  <printOptions horizontalCentered="1"/>
  <pageMargins left="0.19685039370078741" right="0.19685039370078741" top="0" bottom="0.15748031496062992" header="0.31496062992125984" footer="0.15748031496062992"/>
  <pageSetup paperSize="9" scale="75" firstPageNumber="4294963191" fitToHeight="2" orientation="landscape" horizontalDpi="4294967295" verticalDpi="4294967295"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W82"/>
  <sheetViews>
    <sheetView zoomScale="85" zoomScaleNormal="85" zoomScaleSheetLayoutView="85" workbookViewId="0">
      <selection activeCell="A17" sqref="A17:XFD20"/>
    </sheetView>
  </sheetViews>
  <sheetFormatPr defaultColWidth="9.1796875" defaultRowHeight="12.5"/>
  <cols>
    <col min="1" max="1" width="4.08984375" style="847" customWidth="1"/>
    <col min="2" max="2" width="30.1796875" style="847" customWidth="1"/>
    <col min="3" max="3" width="6.453125" style="847" customWidth="1"/>
    <col min="4" max="4" width="13.453125" style="847" customWidth="1"/>
    <col min="5" max="5" width="10.453125" style="499" customWidth="1"/>
    <col min="6" max="6" width="13.08984375" style="847" customWidth="1"/>
    <col min="7" max="7" width="14.81640625" style="500" customWidth="1"/>
    <col min="8" max="8" width="17" style="500" customWidth="1"/>
    <col min="9" max="9" width="6.1796875" style="847" customWidth="1"/>
    <col min="10" max="10" width="14.1796875" style="847" customWidth="1"/>
    <col min="11" max="11" width="11.1796875" style="847" customWidth="1"/>
    <col min="12" max="13" width="15.1796875" style="500" customWidth="1"/>
    <col min="14" max="14" width="0.453125" style="847" hidden="1" customWidth="1"/>
    <col min="15" max="15" width="3.1796875" style="847" customWidth="1"/>
    <col min="16" max="16" width="2.54296875" style="847" customWidth="1"/>
    <col min="17" max="17" width="4.81640625" style="847" hidden="1" customWidth="1"/>
    <col min="18" max="18" width="2" style="847" customWidth="1"/>
    <col min="19" max="19" width="2.54296875" style="847" customWidth="1"/>
    <col min="20" max="20" width="5.81640625" style="847" hidden="1" customWidth="1"/>
    <col min="21" max="21" width="1" style="847" customWidth="1"/>
    <col min="22" max="22" width="9.1796875" style="847" hidden="1" customWidth="1"/>
    <col min="23" max="23" width="13.1796875" style="501" customWidth="1"/>
    <col min="24" max="24" width="1.81640625" style="847" customWidth="1"/>
    <col min="25" max="25" width="9.1796875" style="847" customWidth="1"/>
    <col min="26" max="16384" width="9.1796875" style="847"/>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47"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46"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46" t="s">
        <v>557</v>
      </c>
      <c r="D8" s="523"/>
      <c r="E8" s="531"/>
      <c r="G8" s="532"/>
      <c r="H8" s="533"/>
      <c r="I8" s="846"/>
      <c r="K8" s="514"/>
      <c r="L8" s="532"/>
      <c r="M8" s="534"/>
      <c r="O8" s="514"/>
      <c r="U8" s="535"/>
      <c r="V8" s="535"/>
      <c r="W8" s="536"/>
    </row>
    <row r="9" spans="1:23">
      <c r="A9" s="846" t="s">
        <v>558</v>
      </c>
      <c r="D9" s="523"/>
      <c r="E9" s="531" t="s">
        <v>54</v>
      </c>
      <c r="G9" s="532" t="s">
        <v>55</v>
      </c>
      <c r="H9" s="533"/>
      <c r="I9" s="846" t="s">
        <v>56</v>
      </c>
      <c r="K9" s="523"/>
      <c r="L9" s="532" t="s">
        <v>57</v>
      </c>
      <c r="M9" s="537"/>
      <c r="O9" s="523"/>
      <c r="P9" s="847" t="s">
        <v>58</v>
      </c>
      <c r="W9" s="538"/>
    </row>
    <row r="10" spans="1:23" ht="13">
      <c r="A10" s="846" t="s">
        <v>559</v>
      </c>
      <c r="D10" s="539" t="s">
        <v>560</v>
      </c>
      <c r="E10" s="531" t="s">
        <v>59</v>
      </c>
      <c r="G10" s="532"/>
      <c r="H10" s="533"/>
      <c r="I10" s="540"/>
      <c r="J10" s="541"/>
      <c r="K10" s="542"/>
      <c r="L10" s="532"/>
      <c r="M10" s="537"/>
      <c r="O10" s="523"/>
      <c r="W10" s="538"/>
    </row>
    <row r="11" spans="1:23" ht="13">
      <c r="A11" s="846" t="s">
        <v>551</v>
      </c>
      <c r="D11" s="523"/>
      <c r="E11" s="515"/>
      <c r="F11" s="543"/>
      <c r="G11" s="532" t="s">
        <v>60</v>
      </c>
      <c r="H11" s="533"/>
      <c r="I11" s="846" t="s">
        <v>61</v>
      </c>
      <c r="K11" s="523"/>
      <c r="L11" s="532" t="s">
        <v>523</v>
      </c>
      <c r="M11" s="537"/>
      <c r="O11" s="523"/>
      <c r="P11" s="847" t="s">
        <v>63</v>
      </c>
      <c r="W11" s="538"/>
    </row>
    <row r="12" spans="1:23">
      <c r="A12" s="544" t="s">
        <v>64</v>
      </c>
      <c r="D12" s="523"/>
      <c r="E12" s="531" t="s">
        <v>65</v>
      </c>
      <c r="G12" s="532"/>
      <c r="H12" s="533"/>
      <c r="I12" s="846"/>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1014</v>
      </c>
      <c r="C17" s="583" t="str">
        <f>IF(E17="","",VLOOKUP(B17,Data!$B$5:$N$503,13,FALSE))</f>
        <v/>
      </c>
      <c r="D17" s="584" t="str">
        <f>IF(E17="","",VLOOKUP(B17,Data!$B$5:$L$503,2,FALSE))</f>
        <v/>
      </c>
      <c r="E17" s="823"/>
      <c r="F17" s="600"/>
      <c r="G17" s="587" t="str">
        <f>IF(E17="","",VLOOKUP(B17,Data!$B$5:$L$503,11,FALSE))</f>
        <v/>
      </c>
      <c r="H17" s="588"/>
      <c r="I17" s="589" t="str">
        <f>IF(E17="","",VLOOKUP(B17,Data!$B$5:$D$503,3,FALSE))</f>
        <v/>
      </c>
      <c r="J17" s="589" t="str">
        <f>IF(E17="","",VLOOKUP(B17,Data!$B$5:$M$503,12,FALSE))</f>
        <v/>
      </c>
      <c r="K17" s="590"/>
      <c r="L17" s="587" t="str">
        <f>IF(E17="","",VLOOKUP(B17,Data!$B$5:$E$503,4,FALSE)*E17)</f>
        <v/>
      </c>
      <c r="M17" s="587" t="str">
        <f>IF(E17="","",VLOOKUP(B17,Data!$B$5:$F$503,5,FALSE)*E17)</f>
        <v/>
      </c>
      <c r="N17" s="591" t="e">
        <f>IF(B17=Data!B276,Data!G276,(IF(B17=Data!B278,Data!G278,(IF(B17=Data!B280,Data!G280,(IF(B17=Data!#REF!,Data!#REF!,(IF(B17=Data!B285,Data!G285,(IF(B17=Data!#REF!,Data!#REF!,(IF(B17=Data!#REF!,Data!#REF!,(IF(B17=Data!#REF!,Data!#REF!,Data!#REF!)))))))))))))))&amp;IF(B17=Data!B352,Data!G352,(IF(B17=Data!#REF!,Data!#REF!,(IF(B17=Data!#REF!,Data!#REF!,(IF(B17=Data!#REF!,Data!#REF!,(IF(B17=Data!#REF!,Data!#REF!,(IF(B17=Data!#REF!,Data!G1092,(IF(B17=Data!#REF!,Data!#REF!,(IF(B17=Data!#REF!,Data!#REF!,Data!#REF!)))))))))))))))&amp;IF(B17=Data!#REF!,Data!#REF!,(IF(B17=Data!#REF!,Data!#REF!,(IF(B17=Data!#REF!,Data!#REF!,(IF(B17=Data!#REF!,Data!#REF!,(IF(B17=Data!#REF!,Data!#REF!,Data!#REF!)))))))))</f>
        <v>#REF!</v>
      </c>
      <c r="O17" s="592"/>
      <c r="P17" s="593"/>
      <c r="Q17" s="594" t="e">
        <f>IF(B17=Data!B276,Data!H276,(IF(B17=Data!B278,Data!H278,(IF(B17=Data!B280,Data!H280,(IF(B17=Data!#REF!,Data!#REF!,(IF(B17=Data!B285,Data!H285,(IF(B17=Data!#REF!,Data!#REF!,(IF(B17=Data!#REF!,Data!#REF!,(IF(B17=Data!#REF!,Data!#REF!,Data!#REF!)))))))))))))))&amp;IF(B17=Data!B352,Data!H352,(IF(B17=Data!#REF!,Data!#REF!,(IF(B17=Data!#REF!,Data!#REF!,(IF(B17=Data!#REF!,Data!#REF!,(IF(B17=Data!#REF!,Data!#REF!,(IF(B17=Data!#REF!,Data!H1092,(IF(B17=Data!#REF!,Data!#REF!,(IF(B17=Data!#REF!,Data!#REF!,Data!#REF!)))))))))))))))&amp;IF(B17=Data!#REF!,Data!#REF!,(IF(B17=Data!#REF!,Data!#REF!,(IF(B17=Data!#REF!,Data!#REF!,(IF(B17=Data!#REF!,Data!#REF!,(IF(B17=Data!#REF!,Data!#REF!,Data!#REF!)))))))))</f>
        <v>#REF!</v>
      </c>
      <c r="R17" s="593"/>
      <c r="S17" s="593"/>
      <c r="T17" s="594" t="e">
        <f>IF(B17=Data!B276,Data!I276,(IF(B17=Data!B278,Data!I278,(IF(B17=Data!B280,Data!I280,(IF(B17=Data!#REF!,Data!#REF!,(IF(B17=Data!B285,Data!I285,(IF(B17=Data!#REF!,Data!#REF!,(IF(B17=Data!#REF!,Data!#REF!,(IF(B17=Data!#REF!,Data!#REF!,Data!#REF!)))))))))))))))&amp;IF(B17=Data!B352,Data!I352,(IF(B17=Data!#REF!,Data!#REF!,(IF(B17=Data!#REF!,Data!#REF!,(IF(B17=Data!#REF!,Data!#REF!,(IF(B17=Data!#REF!,Data!#REF!,(IF(B17=Data!#REF!,Data!I1092,(IF(B17=Data!#REF!,Data!#REF!,(IF(B17=Data!#REF!,Data!#REF!,Data!#REF!)))))))))))))))&amp;IF(B17=Data!#REF!,Data!#REF!,(IF(B17=Data!#REF!,Data!#REF!,(IF(B17=Data!#REF!,Data!#REF!,(IF(B17=Data!#REF!,Data!#REF!,(IF(B17=Data!#REF!,Data!#REF!,Data!#REF!)))))))))</f>
        <v>#REF!</v>
      </c>
      <c r="U17" s="595"/>
      <c r="V17" s="594" t="e">
        <f>IF(B17=Data!B276,Data!J276,(IF(B17=Data!B278,Data!J278,(IF(B17=Data!B280,Data!J280,(IF(B17=Data!#REF!,Data!#REF!,(IF(B17=Data!B285,Data!J285,(IF(B17=Data!#REF!,Data!#REF!,(IF(B17=Data!#REF!,Data!#REF!,(IF(B17=Data!#REF!,Data!#REF!,Data!#REF!)))))))))))))))&amp;IF(B17=Data!B352,Data!J352,(IF(B17=Data!#REF!,Data!#REF!,(IF(B17=Data!#REF!,Data!#REF!,(IF(B17=Data!#REF!,Data!#REF!,(IF(B17=Data!#REF!,Data!#REF!,(IF(B17=Data!#REF!,Data!J1092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368</v>
      </c>
      <c r="C18" s="583" t="str">
        <f>IF(E18="","",VLOOKUP(B18,Data!$B$5:$N$503,13,FALSE))</f>
        <v>Ymh</v>
      </c>
      <c r="D18" s="584" t="str">
        <f>IF(E18="","",VLOOKUP(B18,Data!$B$5:$L$503,2,FALSE))</f>
        <v>WQ78230</v>
      </c>
      <c r="E18" s="823">
        <v>3</v>
      </c>
      <c r="F18" s="600" t="s">
        <v>544</v>
      </c>
      <c r="G18" s="587">
        <f>IF(E18="","",VLOOKUP(B18,Data!$B$5:$L$503,11,FALSE))</f>
        <v>4233.07</v>
      </c>
      <c r="H18" s="588">
        <f t="shared" ref="H18:H33" si="0">IF(E18&gt;0,E18*G18,"-")</f>
        <v>12699.21</v>
      </c>
      <c r="I18" s="589" t="str">
        <f>IF(E18="","",VLOOKUP(B18,Data!$B$5:$D$503,3,FALSE))</f>
        <v>C/T</v>
      </c>
      <c r="J18" s="589" t="str">
        <f>IF(E18="","",VLOOKUP(B18,Data!$B$5:$M$503,12,FALSE))</f>
        <v>Indonesia</v>
      </c>
      <c r="K18" s="590">
        <v>5122496</v>
      </c>
      <c r="L18" s="587">
        <f>IF(E18="","",VLOOKUP(B18,Data!$B$5:$E$503,4,FALSE)*E18)</f>
        <v>891</v>
      </c>
      <c r="M18" s="587">
        <f>IF(E18="","",VLOOKUP(B18,Data!$B$5:$F$503,5,FALSE)*E18)</f>
        <v>786</v>
      </c>
      <c r="N18" s="591" t="e">
        <f>IF(B18=Data!B107,Data!G107,(IF(B18=Data!B109,Data!G109,(IF(B18=Data!B111,Data!G111,(IF(B18=Data!#REF!,Data!#REF!,(IF(B18=Data!B116,Data!G116,(IF(B18=Data!#REF!,Data!#REF!,(IF(B18=Data!#REF!,Data!#REF!,(IF(B18=Data!#REF!,Data!#REF!,Data!#REF!)))))))))))))))&amp;IF(B18=Data!B183,Data!G183,(IF(B18=Data!#REF!,Data!#REF!,(IF(B18=Data!#REF!,Data!#REF!,(IF(B18=Data!#REF!,Data!#REF!,(IF(B18=Data!#REF!,Data!#REF!,(IF(B18=Data!#REF!,Data!G923,(IF(B18=Data!#REF!,Data!#REF!,(IF(B18=Data!#REF!,Data!#REF!,Data!#REF!)))))))))))))))&amp;IF(B18=Data!#REF!,Data!#REF!,(IF(B18=Data!#REF!,Data!#REF!,(IF(B18=Data!#REF!,Data!#REF!,(IF(B18=Data!#REF!,Data!#REF!,(IF(B18=Data!#REF!,Data!#REF!,Data!#REF!)))))))))</f>
        <v>#REF!</v>
      </c>
      <c r="O18" s="592"/>
      <c r="P18" s="593"/>
      <c r="Q18" s="594" t="e">
        <f>IF(B18=Data!B107,Data!H107,(IF(B18=Data!B109,Data!H109,(IF(B18=Data!B111,Data!H111,(IF(B18=Data!#REF!,Data!#REF!,(IF(B18=Data!B116,Data!H116,(IF(B18=Data!#REF!,Data!#REF!,(IF(B18=Data!#REF!,Data!#REF!,(IF(B18=Data!#REF!,Data!#REF!,Data!#REF!)))))))))))))))&amp;IF(B18=Data!B183,Data!H183,(IF(B18=Data!#REF!,Data!#REF!,(IF(B18=Data!#REF!,Data!#REF!,(IF(B18=Data!#REF!,Data!#REF!,(IF(B18=Data!#REF!,Data!#REF!,(IF(B18=Data!#REF!,Data!H923,(IF(B18=Data!#REF!,Data!#REF!,(IF(B18=Data!#REF!,Data!#REF!,Data!#REF!)))))))))))))))&amp;IF(B18=Data!#REF!,Data!#REF!,(IF(B18=Data!#REF!,Data!#REF!,(IF(B18=Data!#REF!,Data!#REF!,(IF(B18=Data!#REF!,Data!#REF!,(IF(B18=Data!#REF!,Data!#REF!,Data!#REF!)))))))))</f>
        <v>#REF!</v>
      </c>
      <c r="R18" s="593"/>
      <c r="S18" s="593"/>
      <c r="T18" s="594" t="e">
        <f>IF(B18=Data!B107,Data!I107,(IF(B18=Data!B109,Data!I109,(IF(B18=Data!B111,Data!I111,(IF(B18=Data!#REF!,Data!#REF!,(IF(B18=Data!B116,Data!I116,(IF(B18=Data!#REF!,Data!#REF!,(IF(B18=Data!#REF!,Data!#REF!,(IF(B18=Data!#REF!,Data!#REF!,Data!#REF!)))))))))))))))&amp;IF(B18=Data!B183,Data!I183,(IF(B18=Data!#REF!,Data!#REF!,(IF(B18=Data!#REF!,Data!#REF!,(IF(B18=Data!#REF!,Data!#REF!,(IF(B18=Data!#REF!,Data!#REF!,(IF(B18=Data!#REF!,Data!I923,(IF(B18=Data!#REF!,Data!#REF!,(IF(B18=Data!#REF!,Data!#REF!,Data!#REF!)))))))))))))))&amp;IF(B18=Data!#REF!,Data!#REF!,(IF(B18=Data!#REF!,Data!#REF!,(IF(B18=Data!#REF!,Data!#REF!,(IF(B18=Data!#REF!,Data!#REF!,(IF(B18=Data!#REF!,Data!#REF!,Data!#REF!)))))))))</f>
        <v>#REF!</v>
      </c>
      <c r="U18" s="595"/>
      <c r="V18" s="594" t="e">
        <f>IF(B18=Data!B107,Data!J107,(IF(B18=Data!B109,Data!J109,(IF(B18=Data!B111,Data!J111,(IF(B18=Data!#REF!,Data!#REF!,(IF(B18=Data!B116,Data!J116,(IF(B18=Data!#REF!,Data!#REF!,(IF(B18=Data!#REF!,Data!#REF!,(IF(B18=Data!#REF!,Data!#REF!,Data!#REF!)))))))))))))))&amp;IF(B18=Data!B183,Data!J183,(IF(B18=Data!#REF!,Data!#REF!,(IF(B18=Data!#REF!,Data!#REF!,(IF(B18=Data!#REF!,Data!#REF!,(IF(B18=Data!#REF!,Data!#REF!,(IF(B18=Data!#REF!,Data!J923,(IF(B18=Data!#REF!,Data!#REF!,(IF(B18=Data!#REF!,Data!#REF!,Data!#REF!)))))))))))))))&amp;IF(B18=Data!#REF!,Data!#REF!,(IF(B18=Data!#REF!,Data!#REF!,(IF(B18=Data!#REF!,Data!#REF!,(IF(B18=Data!#REF!,Data!#REF!,(IF(B18=Data!#REF!,Data!#REF!,Data!#REF!)))))))))</f>
        <v>#REF!</v>
      </c>
      <c r="W18" s="596">
        <f>IF(E18="","",VLOOKUP(B18,Data!$B$5:$J$503,9,FALSE)*E18)</f>
        <v>4.6020000000000003</v>
      </c>
    </row>
    <row r="19" spans="1:23" s="597" customFormat="1" ht="19.25" customHeight="1">
      <c r="A19" s="598">
        <v>2</v>
      </c>
      <c r="B19" s="599" t="s">
        <v>223</v>
      </c>
      <c r="C19" s="583" t="str">
        <f>IF(E19="","",VLOOKUP(B19,Data!$B$5:$N$503,13,FALSE))</f>
        <v>Ymh</v>
      </c>
      <c r="D19" s="584" t="str">
        <f>IF(E19="","",VLOOKUP(B19,Data!$B$5:$L$503,2,FALSE))</f>
        <v>AAE6337</v>
      </c>
      <c r="E19" s="823">
        <v>30</v>
      </c>
      <c r="F19" s="600"/>
      <c r="G19" s="587">
        <f>IF(E19="","",VLOOKUP(B19,Data!$B$5:$L$503,11,FALSE))</f>
        <v>1646.63</v>
      </c>
      <c r="H19" s="588">
        <f t="shared" si="0"/>
        <v>49398.9</v>
      </c>
      <c r="I19" s="589" t="str">
        <f>IF(E19="","",VLOOKUP(B19,Data!$B$5:$D$503,3,FALSE))</f>
        <v>C/T</v>
      </c>
      <c r="J19" s="589" t="str">
        <f>IF(E19="","",VLOOKUP(B19,Data!$B$5:$M$503,12,FALSE))</f>
        <v>Indonesia</v>
      </c>
      <c r="K19" s="590">
        <v>5122496</v>
      </c>
      <c r="L19" s="587">
        <f>IF(E19="","",VLOOKUP(B19,Data!$B$5:$E$503,4,FALSE)*E19)</f>
        <v>5820</v>
      </c>
      <c r="M19" s="587">
        <f>IF(E19="","",VLOOKUP(B19,Data!$B$5:$F$503,5,FALSE)*E19)</f>
        <v>5220</v>
      </c>
      <c r="N19" s="591" t="e">
        <f>IF(B19=Data!B98,Data!G98,(IF(B19=Data!B100,Data!G100,(IF(B19=Data!B102,Data!G102,(IF(B19=Data!#REF!,Data!#REF!,(IF(B19=Data!B107,Data!G107,(IF(B19=Data!#REF!,Data!#REF!,(IF(B19=Data!#REF!,Data!#REF!,(IF(B19=Data!#REF!,Data!#REF!,Data!#REF!)))))))))))))))&amp;IF(B19=Data!B174,Data!G174,(IF(B19=Data!#REF!,Data!#REF!,(IF(B19=Data!#REF!,Data!#REF!,(IF(B19=Data!#REF!,Data!#REF!,(IF(B19=Data!#REF!,Data!#REF!,(IF(B19=Data!#REF!,Data!G914,(IF(B19=Data!#REF!,Data!#REF!,(IF(B19=Data!#REF!,Data!#REF!,Data!#REF!)))))))))))))))&amp;IF(B19=Data!#REF!,Data!#REF!,(IF(B19=Data!#REF!,Data!#REF!,(IF(B19=Data!#REF!,Data!#REF!,(IF(B19=Data!#REF!,Data!#REF!,(IF(B19=Data!#REF!,Data!#REF!,Data!#REF!)))))))))</f>
        <v>#REF!</v>
      </c>
      <c r="O19" s="592"/>
      <c r="P19" s="593"/>
      <c r="Q19" s="594" t="e">
        <f>IF(B19=Data!B98,Data!H98,(IF(B19=Data!B100,Data!H100,(IF(B19=Data!B102,Data!H102,(IF(B19=Data!#REF!,Data!#REF!,(IF(B19=Data!B107,Data!H107,(IF(B19=Data!#REF!,Data!#REF!,(IF(B19=Data!#REF!,Data!#REF!,(IF(B19=Data!#REF!,Data!#REF!,Data!#REF!)))))))))))))))&amp;IF(B19=Data!B174,Data!H174,(IF(B19=Data!#REF!,Data!#REF!,(IF(B19=Data!#REF!,Data!#REF!,(IF(B19=Data!#REF!,Data!#REF!,(IF(B19=Data!#REF!,Data!#REF!,(IF(B19=Data!#REF!,Data!H914,(IF(B19=Data!#REF!,Data!#REF!,(IF(B19=Data!#REF!,Data!#REF!,Data!#REF!)))))))))))))))&amp;IF(B19=Data!#REF!,Data!#REF!,(IF(B19=Data!#REF!,Data!#REF!,(IF(B19=Data!#REF!,Data!#REF!,(IF(B19=Data!#REF!,Data!#REF!,(IF(B19=Data!#REF!,Data!#REF!,Data!#REF!)))))))))</f>
        <v>#REF!</v>
      </c>
      <c r="R19" s="593"/>
      <c r="S19" s="593"/>
      <c r="T19" s="594" t="e">
        <f>IF(B19=Data!B98,Data!I98,(IF(B19=Data!B100,Data!I100,(IF(B19=Data!B102,Data!I102,(IF(B19=Data!#REF!,Data!#REF!,(IF(B19=Data!B107,Data!I107,(IF(B19=Data!#REF!,Data!#REF!,(IF(B19=Data!#REF!,Data!#REF!,(IF(B19=Data!#REF!,Data!#REF!,Data!#REF!)))))))))))))))&amp;IF(B19=Data!B174,Data!I174,(IF(B19=Data!#REF!,Data!#REF!,(IF(B19=Data!#REF!,Data!#REF!,(IF(B19=Data!#REF!,Data!#REF!,(IF(B19=Data!#REF!,Data!#REF!,(IF(B19=Data!#REF!,Data!I914,(IF(B19=Data!#REF!,Data!#REF!,(IF(B19=Data!#REF!,Data!#REF!,Data!#REF!)))))))))))))))&amp;IF(B19=Data!#REF!,Data!#REF!,(IF(B19=Data!#REF!,Data!#REF!,(IF(B19=Data!#REF!,Data!#REF!,(IF(B19=Data!#REF!,Data!#REF!,(IF(B19=Data!#REF!,Data!#REF!,Data!#REF!)))))))))</f>
        <v>#REF!</v>
      </c>
      <c r="U19" s="595"/>
      <c r="V19" s="594" t="e">
        <f>IF(B19=Data!B98,Data!J98,(IF(B19=Data!B100,Data!J100,(IF(B19=Data!B102,Data!J102,(IF(B19=Data!#REF!,Data!#REF!,(IF(B19=Data!B107,Data!J107,(IF(B19=Data!#REF!,Data!#REF!,(IF(B19=Data!#REF!,Data!#REF!,(IF(B19=Data!#REF!,Data!#REF!,Data!#REF!)))))))))))))))&amp;IF(B19=Data!B174,Data!J174,(IF(B19=Data!#REF!,Data!#REF!,(IF(B19=Data!#REF!,Data!#REF!,(IF(B19=Data!#REF!,Data!#REF!,(IF(B19=Data!#REF!,Data!#REF!,(IF(B19=Data!#REF!,Data!J914,(IF(B19=Data!#REF!,Data!#REF!,(IF(B19=Data!#REF!,Data!#REF!,Data!#REF!)))))))))))))))&amp;IF(B19=Data!#REF!,Data!#REF!,(IF(B19=Data!#REF!,Data!#REF!,(IF(B19=Data!#REF!,Data!#REF!,(IF(B19=Data!#REF!,Data!#REF!,(IF(B19=Data!#REF!,Data!#REF!,Data!#REF!)))))))))</f>
        <v>#REF!</v>
      </c>
      <c r="W19" s="596">
        <f>IF(E19="","",VLOOKUP(B19,Data!$B$5:$J$503,9,FALSE)*E19)</f>
        <v>33.869999999999997</v>
      </c>
    </row>
    <row r="20" spans="1:23" s="597" customFormat="1" ht="19.25" customHeight="1">
      <c r="A20" s="598">
        <v>3</v>
      </c>
      <c r="B20" s="599" t="s">
        <v>225</v>
      </c>
      <c r="C20" s="583" t="str">
        <f>IF(E20="","",VLOOKUP(B20,Data!$B$5:$N$503,13,FALSE))</f>
        <v>Ymh</v>
      </c>
      <c r="D20" s="584" t="str">
        <f>IF(E20="","",VLOOKUP(B20,Data!$B$5:$L$503,2,FALSE))</f>
        <v>WV62290</v>
      </c>
      <c r="E20" s="823">
        <v>3</v>
      </c>
      <c r="F20" s="600" t="s">
        <v>545</v>
      </c>
      <c r="G20" s="587">
        <f>IF(E20="","",VLOOKUP(B20,Data!$B$5:$L$503,11,FALSE))</f>
        <v>1690.21</v>
      </c>
      <c r="H20" s="588">
        <f t="shared" ref="H20:H31" si="1">IF(E20&gt;0,E20*G20,"-")</f>
        <v>5070.63</v>
      </c>
      <c r="I20" s="589" t="str">
        <f>IF(E20="","",VLOOKUP(B20,Data!$B$5:$D$503,3,FALSE))</f>
        <v>C/T</v>
      </c>
      <c r="J20" s="589" t="str">
        <f>IF(E20="","",VLOOKUP(B20,Data!$B$5:$M$503,12,FALSE))</f>
        <v>Indonesia</v>
      </c>
      <c r="K20" s="590">
        <v>5122496</v>
      </c>
      <c r="L20" s="587">
        <f>IF(E20="","",VLOOKUP(B20,Data!$B$5:$E$503,4,FALSE)*E20)</f>
        <v>582</v>
      </c>
      <c r="M20" s="587">
        <f>IF(E20="","",VLOOKUP(B20,Data!$B$5:$F$503,5,FALSE)*E20)</f>
        <v>522</v>
      </c>
      <c r="N20" s="591" t="e">
        <f>IF(B20=Data!B78,Data!G78,(IF(B20=Data!B80,Data!G80,(IF(B20=Data!B82,Data!G82,(IF(B20=Data!#REF!,Data!#REF!,(IF(B20=Data!B87,Data!G87,(IF(B20=Data!#REF!,Data!#REF!,(IF(B20=Data!#REF!,Data!#REF!,(IF(B20=Data!#REF!,Data!#REF!,Data!#REF!)))))))))))))))&amp;IF(B20=Data!B154,Data!G154,(IF(B20=Data!#REF!,Data!#REF!,(IF(B20=Data!#REF!,Data!#REF!,(IF(B20=Data!#REF!,Data!#REF!,(IF(B20=Data!#REF!,Data!#REF!,(IF(B20=Data!#REF!,Data!G894,(IF(B20=Data!#REF!,Data!#REF!,(IF(B20=Data!#REF!,Data!#REF!,Data!#REF!)))))))))))))))&amp;IF(B20=Data!#REF!,Data!#REF!,(IF(B20=Data!#REF!,Data!#REF!,(IF(B20=Data!#REF!,Data!#REF!,(IF(B20=Data!#REF!,Data!#REF!,(IF(B20=Data!#REF!,Data!#REF!,Data!#REF!)))))))))</f>
        <v>#REF!</v>
      </c>
      <c r="O20" s="592"/>
      <c r="P20" s="593"/>
      <c r="Q20" s="594" t="e">
        <f>IF(B20=Data!B78,Data!H78,(IF(B20=Data!B80,Data!H80,(IF(B20=Data!B82,Data!H82,(IF(B20=Data!#REF!,Data!#REF!,(IF(B20=Data!B87,Data!H87,(IF(B20=Data!#REF!,Data!#REF!,(IF(B20=Data!#REF!,Data!#REF!,(IF(B20=Data!#REF!,Data!#REF!,Data!#REF!)))))))))))))))&amp;IF(B20=Data!B154,Data!H154,(IF(B20=Data!#REF!,Data!#REF!,(IF(B20=Data!#REF!,Data!#REF!,(IF(B20=Data!#REF!,Data!#REF!,(IF(B20=Data!#REF!,Data!#REF!,(IF(B20=Data!#REF!,Data!H894,(IF(B20=Data!#REF!,Data!#REF!,(IF(B20=Data!#REF!,Data!#REF!,Data!#REF!)))))))))))))))&amp;IF(B20=Data!#REF!,Data!#REF!,(IF(B20=Data!#REF!,Data!#REF!,(IF(B20=Data!#REF!,Data!#REF!,(IF(B20=Data!#REF!,Data!#REF!,(IF(B20=Data!#REF!,Data!#REF!,Data!#REF!)))))))))</f>
        <v>#REF!</v>
      </c>
      <c r="R20" s="593"/>
      <c r="S20" s="593"/>
      <c r="T20" s="594" t="e">
        <f>IF(B20=Data!B78,Data!I78,(IF(B20=Data!B80,Data!I80,(IF(B20=Data!B82,Data!I82,(IF(B20=Data!#REF!,Data!#REF!,(IF(B20=Data!B87,Data!I87,(IF(B20=Data!#REF!,Data!#REF!,(IF(B20=Data!#REF!,Data!#REF!,(IF(B20=Data!#REF!,Data!#REF!,Data!#REF!)))))))))))))))&amp;IF(B20=Data!B154,Data!I154,(IF(B20=Data!#REF!,Data!#REF!,(IF(B20=Data!#REF!,Data!#REF!,(IF(B20=Data!#REF!,Data!#REF!,(IF(B20=Data!#REF!,Data!#REF!,(IF(B20=Data!#REF!,Data!I894,(IF(B20=Data!#REF!,Data!#REF!,(IF(B20=Data!#REF!,Data!#REF!,Data!#REF!)))))))))))))))&amp;IF(B20=Data!#REF!,Data!#REF!,(IF(B20=Data!#REF!,Data!#REF!,(IF(B20=Data!#REF!,Data!#REF!,(IF(B20=Data!#REF!,Data!#REF!,(IF(B20=Data!#REF!,Data!#REF!,Data!#REF!)))))))))</f>
        <v>#REF!</v>
      </c>
      <c r="U20" s="595"/>
      <c r="V20" s="594" t="e">
        <f>IF(B20=Data!B78,Data!J78,(IF(B20=Data!B80,Data!J80,(IF(B20=Data!B82,Data!J82,(IF(B20=Data!#REF!,Data!#REF!,(IF(B20=Data!B87,Data!J87,(IF(B20=Data!#REF!,Data!#REF!,(IF(B20=Data!#REF!,Data!#REF!,(IF(B20=Data!#REF!,Data!#REF!,Data!#REF!)))))))))))))))&amp;IF(B20=Data!B154,Data!J154,(IF(B20=Data!#REF!,Data!#REF!,(IF(B20=Data!#REF!,Data!#REF!,(IF(B20=Data!#REF!,Data!#REF!,(IF(B20=Data!#REF!,Data!#REF!,(IF(B20=Data!#REF!,Data!J894,(IF(B20=Data!#REF!,Data!#REF!,(IF(B20=Data!#REF!,Data!#REF!,Data!#REF!)))))))))))))))&amp;IF(B20=Data!#REF!,Data!#REF!,(IF(B20=Data!#REF!,Data!#REF!,(IF(B20=Data!#REF!,Data!#REF!,(IF(B20=Data!#REF!,Data!#REF!,(IF(B20=Data!#REF!,Data!#REF!,Data!#REF!)))))))))</f>
        <v>#REF!</v>
      </c>
      <c r="W20" s="596">
        <f>IF(E20="","",VLOOKUP(B20,Data!$B$5:$J$503,9,FALSE)*E20)</f>
        <v>3.387</v>
      </c>
    </row>
    <row r="21" spans="1:23" s="597" customFormat="1" ht="19.25" customHeight="1">
      <c r="A21" s="598">
        <v>4</v>
      </c>
      <c r="B21" s="599" t="s">
        <v>231</v>
      </c>
      <c r="C21" s="583" t="str">
        <f>IF(E21="","",VLOOKUP(B21,Data!$B$5:$N$503,13,FALSE))</f>
        <v>Ymh</v>
      </c>
      <c r="D21" s="584" t="str">
        <f>IF(E21="","",VLOOKUP(B21,Data!$B$5:$L$503,2,FALSE))</f>
        <v>WN49720</v>
      </c>
      <c r="E21" s="823">
        <v>10</v>
      </c>
      <c r="F21" s="600"/>
      <c r="G21" s="587">
        <f>IF(E21="","",VLOOKUP(B21,Data!$B$5:$L$503,11,FALSE))</f>
        <v>1776.21</v>
      </c>
      <c r="H21" s="588">
        <f t="shared" si="1"/>
        <v>17762.099999999999</v>
      </c>
      <c r="I21" s="589" t="str">
        <f>IF(E21="","",VLOOKUP(B21,Data!$B$5:$D$503,3,FALSE))</f>
        <v>C/T</v>
      </c>
      <c r="J21" s="589" t="str">
        <f>IF(E21="","",VLOOKUP(B21,Data!$B$5:$M$503,12,FALSE))</f>
        <v>Indonesia</v>
      </c>
      <c r="K21" s="590">
        <v>5122496</v>
      </c>
      <c r="L21" s="587">
        <f>IF(E21="","",VLOOKUP(B21,Data!$B$5:$E$503,4,FALSE)*E21)</f>
        <v>1940</v>
      </c>
      <c r="M21" s="587">
        <f>IF(E21="","",VLOOKUP(B21,Data!$B$5:$F$503,5,FALSE)*E21)</f>
        <v>1740</v>
      </c>
      <c r="N21" s="591" t="e">
        <f>IF(B21=Data!B79,Data!G79,(IF(B21=Data!B81,Data!G81,(IF(B21=Data!B83,Data!G83,(IF(B21=Data!#REF!,Data!#REF!,(IF(B21=Data!B88,Data!G88,(IF(B21=Data!#REF!,Data!#REF!,(IF(B21=Data!#REF!,Data!#REF!,(IF(B21=Data!#REF!,Data!#REF!,Data!#REF!)))))))))))))))&amp;IF(B21=Data!B155,Data!G155,(IF(B21=Data!#REF!,Data!#REF!,(IF(B21=Data!#REF!,Data!#REF!,(IF(B21=Data!#REF!,Data!#REF!,(IF(B21=Data!#REF!,Data!#REF!,(IF(B21=Data!#REF!,Data!G895,(IF(B21=Data!#REF!,Data!#REF!,(IF(B21=Data!#REF!,Data!#REF!,Data!#REF!)))))))))))))))&amp;IF(B21=Data!#REF!,Data!#REF!,(IF(B21=Data!#REF!,Data!#REF!,(IF(B21=Data!#REF!,Data!#REF!,(IF(B21=Data!#REF!,Data!#REF!,(IF(B21=Data!#REF!,Data!#REF!,Data!#REF!)))))))))</f>
        <v>#REF!</v>
      </c>
      <c r="O21" s="592"/>
      <c r="P21" s="593"/>
      <c r="Q21" s="594" t="e">
        <f>IF(B21=Data!B79,Data!H79,(IF(B21=Data!B81,Data!H81,(IF(B21=Data!B83,Data!H83,(IF(B21=Data!#REF!,Data!#REF!,(IF(B21=Data!B88,Data!H88,(IF(B21=Data!#REF!,Data!#REF!,(IF(B21=Data!#REF!,Data!#REF!,(IF(B21=Data!#REF!,Data!#REF!,Data!#REF!)))))))))))))))&amp;IF(B21=Data!B155,Data!H155,(IF(B21=Data!#REF!,Data!#REF!,(IF(B21=Data!#REF!,Data!#REF!,(IF(B21=Data!#REF!,Data!#REF!,(IF(B21=Data!#REF!,Data!#REF!,(IF(B21=Data!#REF!,Data!H895,(IF(B21=Data!#REF!,Data!#REF!,(IF(B21=Data!#REF!,Data!#REF!,Data!#REF!)))))))))))))))&amp;IF(B21=Data!#REF!,Data!#REF!,(IF(B21=Data!#REF!,Data!#REF!,(IF(B21=Data!#REF!,Data!#REF!,(IF(B21=Data!#REF!,Data!#REF!,(IF(B21=Data!#REF!,Data!#REF!,Data!#REF!)))))))))</f>
        <v>#REF!</v>
      </c>
      <c r="R21" s="593"/>
      <c r="S21" s="593"/>
      <c r="T21" s="594" t="e">
        <f>IF(B21=Data!B79,Data!I79,(IF(B21=Data!B81,Data!I81,(IF(B21=Data!B83,Data!I83,(IF(B21=Data!#REF!,Data!#REF!,(IF(B21=Data!B88,Data!I88,(IF(B21=Data!#REF!,Data!#REF!,(IF(B21=Data!#REF!,Data!#REF!,(IF(B21=Data!#REF!,Data!#REF!,Data!#REF!)))))))))))))))&amp;IF(B21=Data!B155,Data!I155,(IF(B21=Data!#REF!,Data!#REF!,(IF(B21=Data!#REF!,Data!#REF!,(IF(B21=Data!#REF!,Data!#REF!,(IF(B21=Data!#REF!,Data!#REF!,(IF(B21=Data!#REF!,Data!I895,(IF(B21=Data!#REF!,Data!#REF!,(IF(B21=Data!#REF!,Data!#REF!,Data!#REF!)))))))))))))))&amp;IF(B21=Data!#REF!,Data!#REF!,(IF(B21=Data!#REF!,Data!#REF!,(IF(B21=Data!#REF!,Data!#REF!,(IF(B21=Data!#REF!,Data!#REF!,(IF(B21=Data!#REF!,Data!#REF!,Data!#REF!)))))))))</f>
        <v>#REF!</v>
      </c>
      <c r="U21" s="595"/>
      <c r="V21" s="594" t="e">
        <f>IF(B21=Data!B79,Data!J79,(IF(B21=Data!B81,Data!J81,(IF(B21=Data!B83,Data!J83,(IF(B21=Data!#REF!,Data!#REF!,(IF(B21=Data!B88,Data!J88,(IF(B21=Data!#REF!,Data!#REF!,(IF(B21=Data!#REF!,Data!#REF!,(IF(B21=Data!#REF!,Data!#REF!,Data!#REF!)))))))))))))))&amp;IF(B21=Data!B155,Data!J155,(IF(B21=Data!#REF!,Data!#REF!,(IF(B21=Data!#REF!,Data!#REF!,(IF(B21=Data!#REF!,Data!#REF!,(IF(B21=Data!#REF!,Data!#REF!,(IF(B21=Data!#REF!,Data!J895,(IF(B21=Data!#REF!,Data!#REF!,(IF(B21=Data!#REF!,Data!#REF!,Data!#REF!)))))))))))))))&amp;IF(B21=Data!#REF!,Data!#REF!,(IF(B21=Data!#REF!,Data!#REF!,(IF(B21=Data!#REF!,Data!#REF!,(IF(B21=Data!#REF!,Data!#REF!,(IF(B21=Data!#REF!,Data!#REF!,Data!#REF!)))))))))</f>
        <v>#REF!</v>
      </c>
      <c r="W21" s="596">
        <f>IF(E21="","",VLOOKUP(B21,Data!$B$5:$J$503,9,FALSE)*E21)</f>
        <v>11.29</v>
      </c>
    </row>
    <row r="22" spans="1:23" s="597" customFormat="1" ht="19.25" customHeight="1">
      <c r="A22" s="598">
        <v>5</v>
      </c>
      <c r="B22" s="599" t="s">
        <v>715</v>
      </c>
      <c r="C22" s="583" t="str">
        <f>IF(E22="","",VLOOKUP(B22,Data!$B$5:$N$503,13,FALSE))</f>
        <v>Ymh</v>
      </c>
      <c r="D22" s="584" t="str">
        <f>IF(E22="","",VLOOKUP(B22,Data!$B$5:$L$503,2,FALSE))</f>
        <v>VAC9480</v>
      </c>
      <c r="E22" s="823">
        <v>10</v>
      </c>
      <c r="F22" s="601" t="s">
        <v>569</v>
      </c>
      <c r="G22" s="587">
        <f>IF(E22="","",VLOOKUP(B22,Data!$B$5:$L$503,11,FALSE))</f>
        <v>2008.01</v>
      </c>
      <c r="H22" s="588">
        <f t="shared" si="1"/>
        <v>20080.099999999999</v>
      </c>
      <c r="I22" s="589" t="str">
        <f>IF(E22="","",VLOOKUP(B22,Data!$B$5:$D$503,3,FALSE))</f>
        <v>C/T</v>
      </c>
      <c r="J22" s="589" t="str">
        <f>IF(E22="","",VLOOKUP(B22,Data!$B$5:$M$503,12,FALSE))</f>
        <v>Indonesia</v>
      </c>
      <c r="K22" s="590">
        <v>5122496</v>
      </c>
      <c r="L22" s="587">
        <f>IF(E22="","",VLOOKUP(B22,Data!$B$5:$E$503,4,FALSE)*E22)</f>
        <v>1990</v>
      </c>
      <c r="M22" s="587">
        <f>IF(E22="","",VLOOKUP(B22,Data!$B$5:$F$503,5,FALSE)*E22)</f>
        <v>1790</v>
      </c>
      <c r="N22" s="591" t="e">
        <f>IF(B22=Data!B80,Data!G80,(IF(B22=Data!B82,Data!G82,(IF(B22=Data!B84,Data!G84,(IF(B22=Data!#REF!,Data!#REF!,(IF(B22=Data!B89,Data!G89,(IF(B22=Data!#REF!,Data!#REF!,(IF(B22=Data!#REF!,Data!#REF!,(IF(B22=Data!#REF!,Data!#REF!,Data!#REF!)))))))))))))))&amp;IF(B22=Data!B156,Data!G156,(IF(B22=Data!#REF!,Data!#REF!,(IF(B22=Data!#REF!,Data!#REF!,(IF(B22=Data!#REF!,Data!#REF!,(IF(B22=Data!#REF!,Data!#REF!,(IF(B22=Data!#REF!,Data!G896,(IF(B22=Data!#REF!,Data!#REF!,(IF(B22=Data!#REF!,Data!#REF!,Data!#REF!)))))))))))))))&amp;IF(B22=Data!#REF!,Data!#REF!,(IF(B22=Data!#REF!,Data!#REF!,(IF(B22=Data!#REF!,Data!#REF!,(IF(B22=Data!#REF!,Data!#REF!,(IF(B22=Data!#REF!,Data!#REF!,Data!#REF!)))))))))</f>
        <v>#REF!</v>
      </c>
      <c r="O22" s="592"/>
      <c r="P22" s="593"/>
      <c r="Q22" s="594" t="e">
        <f>IF(B22=Data!B80,Data!H80,(IF(B22=Data!B82,Data!H82,(IF(B22=Data!B84,Data!H84,(IF(B22=Data!#REF!,Data!#REF!,(IF(B22=Data!B89,Data!H89,(IF(B22=Data!#REF!,Data!#REF!,(IF(B22=Data!#REF!,Data!#REF!,(IF(B22=Data!#REF!,Data!#REF!,Data!#REF!)))))))))))))))&amp;IF(B22=Data!B156,Data!H156,(IF(B22=Data!#REF!,Data!#REF!,(IF(B22=Data!#REF!,Data!#REF!,(IF(B22=Data!#REF!,Data!#REF!,(IF(B22=Data!#REF!,Data!#REF!,(IF(B22=Data!#REF!,Data!H896,(IF(B22=Data!#REF!,Data!#REF!,(IF(B22=Data!#REF!,Data!#REF!,Data!#REF!)))))))))))))))&amp;IF(B22=Data!#REF!,Data!#REF!,(IF(B22=Data!#REF!,Data!#REF!,(IF(B22=Data!#REF!,Data!#REF!,(IF(B22=Data!#REF!,Data!#REF!,(IF(B22=Data!#REF!,Data!#REF!,Data!#REF!)))))))))</f>
        <v>#REF!</v>
      </c>
      <c r="R22" s="593"/>
      <c r="S22" s="593"/>
      <c r="T22" s="594" t="e">
        <f>IF(B22=Data!B80,Data!I80,(IF(B22=Data!B82,Data!I82,(IF(B22=Data!B84,Data!I84,(IF(B22=Data!#REF!,Data!#REF!,(IF(B22=Data!B89,Data!I89,(IF(B22=Data!#REF!,Data!#REF!,(IF(B22=Data!#REF!,Data!#REF!,(IF(B22=Data!#REF!,Data!#REF!,Data!#REF!)))))))))))))))&amp;IF(B22=Data!B156,Data!I156,(IF(B22=Data!#REF!,Data!#REF!,(IF(B22=Data!#REF!,Data!#REF!,(IF(B22=Data!#REF!,Data!#REF!,(IF(B22=Data!#REF!,Data!#REF!,(IF(B22=Data!#REF!,Data!I896,(IF(B22=Data!#REF!,Data!#REF!,(IF(B22=Data!#REF!,Data!#REF!,Data!#REF!)))))))))))))))&amp;IF(B22=Data!#REF!,Data!#REF!,(IF(B22=Data!#REF!,Data!#REF!,(IF(B22=Data!#REF!,Data!#REF!,(IF(B22=Data!#REF!,Data!#REF!,(IF(B22=Data!#REF!,Data!#REF!,Data!#REF!)))))))))</f>
        <v>#REF!</v>
      </c>
      <c r="U22" s="595"/>
      <c r="V22" s="594" t="e">
        <f>IF(B22=Data!B80,Data!J80,(IF(B22=Data!B82,Data!J82,(IF(B22=Data!B84,Data!J84,(IF(B22=Data!#REF!,Data!#REF!,(IF(B22=Data!B89,Data!J89,(IF(B22=Data!#REF!,Data!#REF!,(IF(B22=Data!#REF!,Data!#REF!,(IF(B22=Data!#REF!,Data!#REF!,Data!#REF!)))))))))))))))&amp;IF(B22=Data!B156,Data!J156,(IF(B22=Data!#REF!,Data!#REF!,(IF(B22=Data!#REF!,Data!#REF!,(IF(B22=Data!#REF!,Data!#REF!,(IF(B22=Data!#REF!,Data!#REF!,(IF(B22=Data!#REF!,Data!J896,(IF(B22=Data!#REF!,Data!#REF!,(IF(B22=Data!#REF!,Data!#REF!,Data!#REF!)))))))))))))))&amp;IF(B22=Data!#REF!,Data!#REF!,(IF(B22=Data!#REF!,Data!#REF!,(IF(B22=Data!#REF!,Data!#REF!,(IF(B22=Data!#REF!,Data!#REF!,(IF(B22=Data!#REF!,Data!#REF!,Data!#REF!)))))))))</f>
        <v>#REF!</v>
      </c>
      <c r="W22" s="596">
        <f>IF(E22="","",VLOOKUP(B22,Data!$B$5:$J$503,9,FALSE)*E22)</f>
        <v>11.29</v>
      </c>
    </row>
    <row r="23" spans="1:23" s="597" customFormat="1" ht="19.25" customHeight="1">
      <c r="A23" s="598">
        <v>6</v>
      </c>
      <c r="B23" s="599" t="s">
        <v>721</v>
      </c>
      <c r="C23" s="583" t="str">
        <f>IF(E23="","",VLOOKUP(B23,Data!$B$5:$N$503,13,FALSE))</f>
        <v>Ymh</v>
      </c>
      <c r="D23" s="584" t="str">
        <f>IF(E23="","",VLOOKUP(B23,Data!$B$5:$L$503,2,FALSE))</f>
        <v>VAD6640</v>
      </c>
      <c r="E23" s="823">
        <v>3</v>
      </c>
      <c r="F23" s="601"/>
      <c r="G23" s="587">
        <f>IF(E23="","",VLOOKUP(B23,Data!$B$5:$L$503,11,FALSE))</f>
        <v>2137.2600000000002</v>
      </c>
      <c r="H23" s="588">
        <f t="shared" si="1"/>
        <v>6411.7800000000007</v>
      </c>
      <c r="I23" s="589" t="str">
        <f>IF(E23="","",VLOOKUP(B23,Data!$B$5:$D$503,3,FALSE))</f>
        <v>C/T</v>
      </c>
      <c r="J23" s="589" t="str">
        <f>IF(E23="","",VLOOKUP(B23,Data!$B$5:$M$503,12,FALSE))</f>
        <v>Indonesia</v>
      </c>
      <c r="K23" s="590">
        <v>5122496</v>
      </c>
      <c r="L23" s="587">
        <f>IF(E23="","",VLOOKUP(B23,Data!$B$5:$E$503,4,FALSE)*E23)</f>
        <v>597</v>
      </c>
      <c r="M23" s="587">
        <f>IF(E23="","",VLOOKUP(B23,Data!$B$5:$F$503,5,FALSE)*E23)</f>
        <v>537</v>
      </c>
      <c r="N23" s="591" t="e">
        <f>IF(B23=Data!B81,Data!G81,(IF(B23=Data!B83,Data!G83,(IF(B23=Data!B85,Data!G85,(IF(B23=Data!#REF!,Data!#REF!,(IF(B23=Data!B90,Data!G90,(IF(B23=Data!#REF!,Data!#REF!,(IF(B23=Data!#REF!,Data!#REF!,(IF(B23=Data!#REF!,Data!#REF!,Data!#REF!)))))))))))))))&amp;IF(B23=Data!B157,Data!G157,(IF(B23=Data!#REF!,Data!#REF!,(IF(B23=Data!#REF!,Data!#REF!,(IF(B23=Data!#REF!,Data!#REF!,(IF(B23=Data!#REF!,Data!#REF!,(IF(B23=Data!#REF!,Data!G897,(IF(B23=Data!#REF!,Data!#REF!,(IF(B23=Data!#REF!,Data!#REF!,Data!#REF!)))))))))))))))&amp;IF(B23=Data!#REF!,Data!#REF!,(IF(B23=Data!#REF!,Data!#REF!,(IF(B23=Data!#REF!,Data!#REF!,(IF(B23=Data!#REF!,Data!#REF!,(IF(B23=Data!#REF!,Data!#REF!,Data!#REF!)))))))))</f>
        <v>#REF!</v>
      </c>
      <c r="O23" s="592"/>
      <c r="P23" s="593"/>
      <c r="Q23" s="594" t="e">
        <f>IF(B23=Data!B81,Data!H81,(IF(B23=Data!B83,Data!H83,(IF(B23=Data!B85,Data!H85,(IF(B23=Data!#REF!,Data!#REF!,(IF(B23=Data!B90,Data!H90,(IF(B23=Data!#REF!,Data!#REF!,(IF(B23=Data!#REF!,Data!#REF!,(IF(B23=Data!#REF!,Data!#REF!,Data!#REF!)))))))))))))))&amp;IF(B23=Data!B157,Data!H157,(IF(B23=Data!#REF!,Data!#REF!,(IF(B23=Data!#REF!,Data!#REF!,(IF(B23=Data!#REF!,Data!#REF!,(IF(B23=Data!#REF!,Data!#REF!,(IF(B23=Data!#REF!,Data!H897,(IF(B23=Data!#REF!,Data!#REF!,(IF(B23=Data!#REF!,Data!#REF!,Data!#REF!)))))))))))))))&amp;IF(B23=Data!#REF!,Data!#REF!,(IF(B23=Data!#REF!,Data!#REF!,(IF(B23=Data!#REF!,Data!#REF!,(IF(B23=Data!#REF!,Data!#REF!,(IF(B23=Data!#REF!,Data!#REF!,Data!#REF!)))))))))</f>
        <v>#REF!</v>
      </c>
      <c r="R23" s="593"/>
      <c r="S23" s="593"/>
      <c r="T23" s="594" t="e">
        <f>IF(B23=Data!B81,Data!I81,(IF(B23=Data!B83,Data!I83,(IF(B23=Data!B85,Data!I85,(IF(B23=Data!#REF!,Data!#REF!,(IF(B23=Data!B90,Data!I90,(IF(B23=Data!#REF!,Data!#REF!,(IF(B23=Data!#REF!,Data!#REF!,(IF(B23=Data!#REF!,Data!#REF!,Data!#REF!)))))))))))))))&amp;IF(B23=Data!B157,Data!I157,(IF(B23=Data!#REF!,Data!#REF!,(IF(B23=Data!#REF!,Data!#REF!,(IF(B23=Data!#REF!,Data!#REF!,(IF(B23=Data!#REF!,Data!#REF!,(IF(B23=Data!#REF!,Data!I897,(IF(B23=Data!#REF!,Data!#REF!,(IF(B23=Data!#REF!,Data!#REF!,Data!#REF!)))))))))))))))&amp;IF(B23=Data!#REF!,Data!#REF!,(IF(B23=Data!#REF!,Data!#REF!,(IF(B23=Data!#REF!,Data!#REF!,(IF(B23=Data!#REF!,Data!#REF!,(IF(B23=Data!#REF!,Data!#REF!,Data!#REF!)))))))))</f>
        <v>#REF!</v>
      </c>
      <c r="U23" s="595"/>
      <c r="V23" s="594" t="e">
        <f>IF(B23=Data!B81,Data!J81,(IF(B23=Data!B83,Data!J83,(IF(B23=Data!B85,Data!J85,(IF(B23=Data!#REF!,Data!#REF!,(IF(B23=Data!B90,Data!J90,(IF(B23=Data!#REF!,Data!#REF!,(IF(B23=Data!#REF!,Data!#REF!,(IF(B23=Data!#REF!,Data!#REF!,Data!#REF!)))))))))))))))&amp;IF(B23=Data!B157,Data!J157,(IF(B23=Data!#REF!,Data!#REF!,(IF(B23=Data!#REF!,Data!#REF!,(IF(B23=Data!#REF!,Data!#REF!,(IF(B23=Data!#REF!,Data!#REF!,(IF(B23=Data!#REF!,Data!J897,(IF(B23=Data!#REF!,Data!#REF!,(IF(B23=Data!#REF!,Data!#REF!,Data!#REF!)))))))))))))))&amp;IF(B23=Data!#REF!,Data!#REF!,(IF(B23=Data!#REF!,Data!#REF!,(IF(B23=Data!#REF!,Data!#REF!,(IF(B23=Data!#REF!,Data!#REF!,(IF(B23=Data!#REF!,Data!#REF!,Data!#REF!)))))))))</f>
        <v>#REF!</v>
      </c>
      <c r="W23" s="596">
        <f>IF(E23="","",VLOOKUP(B23,Data!$B$5:$J$503,9,FALSE)*E23)</f>
        <v>3.387</v>
      </c>
    </row>
    <row r="24" spans="1:23" s="597" customFormat="1" ht="19.25" customHeight="1">
      <c r="A24" s="598">
        <v>7</v>
      </c>
      <c r="B24" s="599" t="s">
        <v>487</v>
      </c>
      <c r="C24" s="583" t="str">
        <f>IF(E24="","",VLOOKUP(B24,Data!$B$5:$N$503,13,FALSE))</f>
        <v>Ymh</v>
      </c>
      <c r="D24" s="584" t="str">
        <f>IF(E24="","",VLOOKUP(B24,Data!$B$5:$L$503,2,FALSE))</f>
        <v>ZH66310</v>
      </c>
      <c r="E24" s="823">
        <v>15</v>
      </c>
      <c r="F24" s="601"/>
      <c r="G24" s="587">
        <f>IF(E24="","",VLOOKUP(B24,Data!$B$5:$L$503,11,FALSE))</f>
        <v>1933.89</v>
      </c>
      <c r="H24" s="588">
        <f t="shared" si="1"/>
        <v>29008.350000000002</v>
      </c>
      <c r="I24" s="589" t="str">
        <f>IF(E24="","",VLOOKUP(B24,Data!$B$5:$D$503,3,FALSE))</f>
        <v>C/T</v>
      </c>
      <c r="J24" s="589" t="str">
        <f>IF(E24="","",VLOOKUP(B24,Data!$B$5:$M$503,12,FALSE))</f>
        <v>Indonesia</v>
      </c>
      <c r="K24" s="590">
        <v>5122496</v>
      </c>
      <c r="L24" s="587">
        <f>IF(E24="","",VLOOKUP(B24,Data!$B$5:$E$503,4,FALSE)*E24)</f>
        <v>3225</v>
      </c>
      <c r="M24" s="587">
        <f>IF(E24="","",VLOOKUP(B24,Data!$B$5:$F$503,5,FALSE)*E24)</f>
        <v>2910</v>
      </c>
      <c r="N24" s="591" t="e">
        <f>IF(B24=Data!B82,Data!G82,(IF(B24=Data!B84,Data!G84,(IF(B24=Data!B86,Data!G86,(IF(B24=Data!#REF!,Data!#REF!,(IF(B24=Data!B91,Data!G91,(IF(B24=Data!#REF!,Data!#REF!,(IF(B24=Data!#REF!,Data!#REF!,(IF(B24=Data!#REF!,Data!#REF!,Data!#REF!)))))))))))))))&amp;IF(B24=Data!B158,Data!G158,(IF(B24=Data!#REF!,Data!#REF!,(IF(B24=Data!#REF!,Data!#REF!,(IF(B24=Data!#REF!,Data!#REF!,(IF(B24=Data!#REF!,Data!#REF!,(IF(B24=Data!#REF!,Data!G898,(IF(B24=Data!#REF!,Data!#REF!,(IF(B24=Data!#REF!,Data!#REF!,Data!#REF!)))))))))))))))&amp;IF(B24=Data!#REF!,Data!#REF!,(IF(B24=Data!#REF!,Data!#REF!,(IF(B24=Data!#REF!,Data!#REF!,(IF(B24=Data!#REF!,Data!#REF!,(IF(B24=Data!#REF!,Data!#REF!,Data!#REF!)))))))))</f>
        <v>#REF!</v>
      </c>
      <c r="O24" s="592"/>
      <c r="P24" s="593"/>
      <c r="Q24" s="594" t="e">
        <f>IF(B24=Data!B82,Data!H82,(IF(B24=Data!B84,Data!H84,(IF(B24=Data!B86,Data!H86,(IF(B24=Data!#REF!,Data!#REF!,(IF(B24=Data!B91,Data!H91,(IF(B24=Data!#REF!,Data!#REF!,(IF(B24=Data!#REF!,Data!#REF!,(IF(B24=Data!#REF!,Data!#REF!,Data!#REF!)))))))))))))))&amp;IF(B24=Data!B158,Data!H158,(IF(B24=Data!#REF!,Data!#REF!,(IF(B24=Data!#REF!,Data!#REF!,(IF(B24=Data!#REF!,Data!#REF!,(IF(B24=Data!#REF!,Data!#REF!,(IF(B24=Data!#REF!,Data!H898,(IF(B24=Data!#REF!,Data!#REF!,(IF(B24=Data!#REF!,Data!#REF!,Data!#REF!)))))))))))))))&amp;IF(B24=Data!#REF!,Data!#REF!,(IF(B24=Data!#REF!,Data!#REF!,(IF(B24=Data!#REF!,Data!#REF!,(IF(B24=Data!#REF!,Data!#REF!,(IF(B24=Data!#REF!,Data!#REF!,Data!#REF!)))))))))</f>
        <v>#REF!</v>
      </c>
      <c r="R24" s="593"/>
      <c r="S24" s="593"/>
      <c r="T24" s="594" t="e">
        <f>IF(B24=Data!B82,Data!I82,(IF(B24=Data!B84,Data!I84,(IF(B24=Data!B86,Data!I86,(IF(B24=Data!#REF!,Data!#REF!,(IF(B24=Data!B91,Data!I91,(IF(B24=Data!#REF!,Data!#REF!,(IF(B24=Data!#REF!,Data!#REF!,(IF(B24=Data!#REF!,Data!#REF!,Data!#REF!)))))))))))))))&amp;IF(B24=Data!B158,Data!I158,(IF(B24=Data!#REF!,Data!#REF!,(IF(B24=Data!#REF!,Data!#REF!,(IF(B24=Data!#REF!,Data!#REF!,(IF(B24=Data!#REF!,Data!#REF!,(IF(B24=Data!#REF!,Data!I898,(IF(B24=Data!#REF!,Data!#REF!,(IF(B24=Data!#REF!,Data!#REF!,Data!#REF!)))))))))))))))&amp;IF(B24=Data!#REF!,Data!#REF!,(IF(B24=Data!#REF!,Data!#REF!,(IF(B24=Data!#REF!,Data!#REF!,(IF(B24=Data!#REF!,Data!#REF!,(IF(B24=Data!#REF!,Data!#REF!,Data!#REF!)))))))))</f>
        <v>#REF!</v>
      </c>
      <c r="U24" s="595"/>
      <c r="V24" s="594" t="e">
        <f>IF(B24=Data!B82,Data!J82,(IF(B24=Data!B84,Data!J84,(IF(B24=Data!B86,Data!J86,(IF(B24=Data!#REF!,Data!#REF!,(IF(B24=Data!B91,Data!J91,(IF(B24=Data!#REF!,Data!#REF!,(IF(B24=Data!#REF!,Data!#REF!,(IF(B24=Data!#REF!,Data!#REF!,Data!#REF!)))))))))))))))&amp;IF(B24=Data!B158,Data!J158,(IF(B24=Data!#REF!,Data!#REF!,(IF(B24=Data!#REF!,Data!#REF!,(IF(B24=Data!#REF!,Data!#REF!,(IF(B24=Data!#REF!,Data!#REF!,(IF(B24=Data!#REF!,Data!J898,(IF(B24=Data!#REF!,Data!#REF!,(IF(B24=Data!#REF!,Data!#REF!,Data!#REF!)))))))))))))))&amp;IF(B24=Data!#REF!,Data!#REF!,(IF(B24=Data!#REF!,Data!#REF!,(IF(B24=Data!#REF!,Data!#REF!,(IF(B24=Data!#REF!,Data!#REF!,(IF(B24=Data!#REF!,Data!#REF!,Data!#REF!)))))))))</f>
        <v>#REF!</v>
      </c>
      <c r="W24" s="596">
        <f>IF(E24="","",VLOOKUP(B24,Data!$B$5:$J$503,9,FALSE)*E24)</f>
        <v>17.775000000000002</v>
      </c>
    </row>
    <row r="25" spans="1:23" s="597" customFormat="1" ht="19.25" customHeight="1">
      <c r="A25" s="598">
        <v>8</v>
      </c>
      <c r="B25" s="599" t="s">
        <v>489</v>
      </c>
      <c r="C25" s="583" t="str">
        <f>IF(E25="","",VLOOKUP(B25,Data!$B$5:$N$503,13,FALSE))</f>
        <v>Ymh</v>
      </c>
      <c r="D25" s="584" t="str">
        <f>IF(E25="","",VLOOKUP(B25,Data!$B$5:$L$503,2,FALSE))</f>
        <v>ZH66290</v>
      </c>
      <c r="E25" s="823">
        <v>2</v>
      </c>
      <c r="F25" s="601"/>
      <c r="G25" s="587">
        <f>IF(E25="","",VLOOKUP(B25,Data!$B$5:$L$503,11,FALSE))</f>
        <v>1975.79</v>
      </c>
      <c r="H25" s="588">
        <f t="shared" si="1"/>
        <v>3951.58</v>
      </c>
      <c r="I25" s="589" t="str">
        <f>IF(E25="","",VLOOKUP(B25,Data!$B$5:$D$503,3,FALSE))</f>
        <v>C/T</v>
      </c>
      <c r="J25" s="589" t="str">
        <f>IF(E25="","",VLOOKUP(B25,Data!$B$5:$M$503,12,FALSE))</f>
        <v>Indonesia</v>
      </c>
      <c r="K25" s="590">
        <v>5122496</v>
      </c>
      <c r="L25" s="587">
        <f>IF(E25="","",VLOOKUP(B25,Data!$B$5:$E$503,4,FALSE)*E25)</f>
        <v>430</v>
      </c>
      <c r="M25" s="587">
        <f>IF(E25="","",VLOOKUP(B25,Data!$B$5:$F$503,5,FALSE)*E25)</f>
        <v>388</v>
      </c>
      <c r="N25" s="591" t="e">
        <f>IF(B25=Data!B83,Data!G83,(IF(B25=Data!B85,Data!G85,(IF(B25=Data!B87,Data!G87,(IF(B25=Data!#REF!,Data!#REF!,(IF(B25=Data!B92,Data!G92,(IF(B25=Data!#REF!,Data!#REF!,(IF(B25=Data!#REF!,Data!#REF!,(IF(B25=Data!#REF!,Data!#REF!,Data!#REF!)))))))))))))))&amp;IF(B25=Data!B159,Data!G159,(IF(B25=Data!#REF!,Data!#REF!,(IF(B25=Data!#REF!,Data!#REF!,(IF(B25=Data!#REF!,Data!#REF!,(IF(B25=Data!#REF!,Data!#REF!,(IF(B25=Data!#REF!,Data!G899,(IF(B25=Data!#REF!,Data!#REF!,(IF(B25=Data!#REF!,Data!#REF!,Data!#REF!)))))))))))))))&amp;IF(B25=Data!#REF!,Data!#REF!,(IF(B25=Data!#REF!,Data!#REF!,(IF(B25=Data!#REF!,Data!#REF!,(IF(B25=Data!#REF!,Data!#REF!,(IF(B25=Data!#REF!,Data!#REF!,Data!#REF!)))))))))</f>
        <v>#REF!</v>
      </c>
      <c r="O25" s="592"/>
      <c r="P25" s="593"/>
      <c r="Q25" s="594" t="e">
        <f>IF(B25=Data!B83,Data!H83,(IF(B25=Data!B85,Data!H85,(IF(B25=Data!B87,Data!H87,(IF(B25=Data!#REF!,Data!#REF!,(IF(B25=Data!B92,Data!H92,(IF(B25=Data!#REF!,Data!#REF!,(IF(B25=Data!#REF!,Data!#REF!,(IF(B25=Data!#REF!,Data!#REF!,Data!#REF!)))))))))))))))&amp;IF(B25=Data!B159,Data!H159,(IF(B25=Data!#REF!,Data!#REF!,(IF(B25=Data!#REF!,Data!#REF!,(IF(B25=Data!#REF!,Data!#REF!,(IF(B25=Data!#REF!,Data!#REF!,(IF(B25=Data!#REF!,Data!H899,(IF(B25=Data!#REF!,Data!#REF!,(IF(B25=Data!#REF!,Data!#REF!,Data!#REF!)))))))))))))))&amp;IF(B25=Data!#REF!,Data!#REF!,(IF(B25=Data!#REF!,Data!#REF!,(IF(B25=Data!#REF!,Data!#REF!,(IF(B25=Data!#REF!,Data!#REF!,(IF(B25=Data!#REF!,Data!#REF!,Data!#REF!)))))))))</f>
        <v>#REF!</v>
      </c>
      <c r="R25" s="593"/>
      <c r="S25" s="593"/>
      <c r="T25" s="594" t="e">
        <f>IF(B25=Data!B83,Data!I83,(IF(B25=Data!B85,Data!I85,(IF(B25=Data!B87,Data!I87,(IF(B25=Data!#REF!,Data!#REF!,(IF(B25=Data!B92,Data!I92,(IF(B25=Data!#REF!,Data!#REF!,(IF(B25=Data!#REF!,Data!#REF!,(IF(B25=Data!#REF!,Data!#REF!,Data!#REF!)))))))))))))))&amp;IF(B25=Data!B159,Data!I159,(IF(B25=Data!#REF!,Data!#REF!,(IF(B25=Data!#REF!,Data!#REF!,(IF(B25=Data!#REF!,Data!#REF!,(IF(B25=Data!#REF!,Data!#REF!,(IF(B25=Data!#REF!,Data!I899,(IF(B25=Data!#REF!,Data!#REF!,(IF(B25=Data!#REF!,Data!#REF!,Data!#REF!)))))))))))))))&amp;IF(B25=Data!#REF!,Data!#REF!,(IF(B25=Data!#REF!,Data!#REF!,(IF(B25=Data!#REF!,Data!#REF!,(IF(B25=Data!#REF!,Data!#REF!,(IF(B25=Data!#REF!,Data!#REF!,Data!#REF!)))))))))</f>
        <v>#REF!</v>
      </c>
      <c r="U25" s="595"/>
      <c r="V25" s="594" t="e">
        <f>IF(B25=Data!B83,Data!J83,(IF(B25=Data!B85,Data!J85,(IF(B25=Data!B87,Data!J87,(IF(B25=Data!#REF!,Data!#REF!,(IF(B25=Data!B92,Data!J92,(IF(B25=Data!#REF!,Data!#REF!,(IF(B25=Data!#REF!,Data!#REF!,(IF(B25=Data!#REF!,Data!#REF!,Data!#REF!)))))))))))))))&amp;IF(B25=Data!B159,Data!J159,(IF(B25=Data!#REF!,Data!#REF!,(IF(B25=Data!#REF!,Data!#REF!,(IF(B25=Data!#REF!,Data!#REF!,(IF(B25=Data!#REF!,Data!#REF!,(IF(B25=Data!#REF!,Data!J899,(IF(B25=Data!#REF!,Data!#REF!,(IF(B25=Data!#REF!,Data!#REF!,Data!#REF!)))))))))))))))&amp;IF(B25=Data!#REF!,Data!#REF!,(IF(B25=Data!#REF!,Data!#REF!,(IF(B25=Data!#REF!,Data!#REF!,(IF(B25=Data!#REF!,Data!#REF!,(IF(B25=Data!#REF!,Data!#REF!,Data!#REF!)))))))))</f>
        <v>#REF!</v>
      </c>
      <c r="W25" s="596">
        <f>IF(E25="","",VLOOKUP(B25,Data!$B$5:$J$503,9,FALSE)*E25)</f>
        <v>2.37</v>
      </c>
    </row>
    <row r="26" spans="1:23" s="597" customFormat="1" ht="19.25" customHeight="1">
      <c r="A26" s="598">
        <v>9</v>
      </c>
      <c r="B26" s="599" t="s">
        <v>495</v>
      </c>
      <c r="C26" s="583" t="str">
        <f>IF(E26="","",VLOOKUP(B26,Data!$B$5:$N$503,13,FALSE))</f>
        <v>Ymh</v>
      </c>
      <c r="D26" s="584" t="str">
        <f>IF(E26="","",VLOOKUP(B26,Data!$B$5:$L$503,2,FALSE))</f>
        <v>ZH66300</v>
      </c>
      <c r="E26" s="823">
        <v>3</v>
      </c>
      <c r="F26" s="601"/>
      <c r="G26" s="587">
        <f>IF(E26="","",VLOOKUP(B26,Data!$B$5:$L$503,11,FALSE))</f>
        <v>2086.5500000000002</v>
      </c>
      <c r="H26" s="588">
        <f t="shared" si="1"/>
        <v>6259.6500000000005</v>
      </c>
      <c r="I26" s="589" t="str">
        <f>IF(E26="","",VLOOKUP(B26,Data!$B$5:$D$503,3,FALSE))</f>
        <v>C/T</v>
      </c>
      <c r="J26" s="589" t="str">
        <f>IF(E26="","",VLOOKUP(B26,Data!$B$5:$M$503,12,FALSE))</f>
        <v>Indonesia</v>
      </c>
      <c r="K26" s="590">
        <v>5122496</v>
      </c>
      <c r="L26" s="587">
        <f>IF(E26="","",VLOOKUP(B26,Data!$B$5:$E$503,4,FALSE)*E26)</f>
        <v>645</v>
      </c>
      <c r="M26" s="587">
        <f>IF(E26="","",VLOOKUP(B26,Data!$B$5:$F$503,5,FALSE)*E26)</f>
        <v>582</v>
      </c>
      <c r="N26" s="591" t="e">
        <f>IF(B26=Data!B84,Data!G84,(IF(B26=Data!B86,Data!G86,(IF(B26=Data!B88,Data!G88,(IF(B26=Data!#REF!,Data!#REF!,(IF(B26=Data!B93,Data!G93,(IF(B26=Data!#REF!,Data!#REF!,(IF(B26=Data!#REF!,Data!#REF!,(IF(B26=Data!#REF!,Data!#REF!,Data!#REF!)))))))))))))))&amp;IF(B26=Data!B160,Data!G160,(IF(B26=Data!#REF!,Data!#REF!,(IF(B26=Data!#REF!,Data!#REF!,(IF(B26=Data!#REF!,Data!#REF!,(IF(B26=Data!#REF!,Data!#REF!,(IF(B26=Data!#REF!,Data!G900,(IF(B26=Data!#REF!,Data!#REF!,(IF(B26=Data!#REF!,Data!#REF!,Data!#REF!)))))))))))))))&amp;IF(B26=Data!#REF!,Data!#REF!,(IF(B26=Data!#REF!,Data!#REF!,(IF(B26=Data!#REF!,Data!#REF!,(IF(B26=Data!#REF!,Data!#REF!,(IF(B26=Data!#REF!,Data!#REF!,Data!#REF!)))))))))</f>
        <v>#REF!</v>
      </c>
      <c r="O26" s="592"/>
      <c r="P26" s="593"/>
      <c r="Q26" s="594" t="e">
        <f>IF(B26=Data!B84,Data!H84,(IF(B26=Data!B86,Data!H86,(IF(B26=Data!B88,Data!H88,(IF(B26=Data!#REF!,Data!#REF!,(IF(B26=Data!B93,Data!H93,(IF(B26=Data!#REF!,Data!#REF!,(IF(B26=Data!#REF!,Data!#REF!,(IF(B26=Data!#REF!,Data!#REF!,Data!#REF!)))))))))))))))&amp;IF(B26=Data!B160,Data!H160,(IF(B26=Data!#REF!,Data!#REF!,(IF(B26=Data!#REF!,Data!#REF!,(IF(B26=Data!#REF!,Data!#REF!,(IF(B26=Data!#REF!,Data!#REF!,(IF(B26=Data!#REF!,Data!H900,(IF(B26=Data!#REF!,Data!#REF!,(IF(B26=Data!#REF!,Data!#REF!,Data!#REF!)))))))))))))))&amp;IF(B26=Data!#REF!,Data!#REF!,(IF(B26=Data!#REF!,Data!#REF!,(IF(B26=Data!#REF!,Data!#REF!,(IF(B26=Data!#REF!,Data!#REF!,(IF(B26=Data!#REF!,Data!#REF!,Data!#REF!)))))))))</f>
        <v>#REF!</v>
      </c>
      <c r="R26" s="593"/>
      <c r="S26" s="593"/>
      <c r="T26" s="594" t="e">
        <f>IF(B26=Data!B84,Data!I84,(IF(B26=Data!B86,Data!I86,(IF(B26=Data!B88,Data!I88,(IF(B26=Data!#REF!,Data!#REF!,(IF(B26=Data!B93,Data!I93,(IF(B26=Data!#REF!,Data!#REF!,(IF(B26=Data!#REF!,Data!#REF!,(IF(B26=Data!#REF!,Data!#REF!,Data!#REF!)))))))))))))))&amp;IF(B26=Data!B160,Data!I160,(IF(B26=Data!#REF!,Data!#REF!,(IF(B26=Data!#REF!,Data!#REF!,(IF(B26=Data!#REF!,Data!#REF!,(IF(B26=Data!#REF!,Data!#REF!,(IF(B26=Data!#REF!,Data!I900,(IF(B26=Data!#REF!,Data!#REF!,(IF(B26=Data!#REF!,Data!#REF!,Data!#REF!)))))))))))))))&amp;IF(B26=Data!#REF!,Data!#REF!,(IF(B26=Data!#REF!,Data!#REF!,(IF(B26=Data!#REF!,Data!#REF!,(IF(B26=Data!#REF!,Data!#REF!,(IF(B26=Data!#REF!,Data!#REF!,Data!#REF!)))))))))</f>
        <v>#REF!</v>
      </c>
      <c r="U26" s="595"/>
      <c r="V26" s="594" t="e">
        <f>IF(B26=Data!B84,Data!J84,(IF(B26=Data!B86,Data!J86,(IF(B26=Data!B88,Data!J88,(IF(B26=Data!#REF!,Data!#REF!,(IF(B26=Data!B93,Data!J93,(IF(B26=Data!#REF!,Data!#REF!,(IF(B26=Data!#REF!,Data!#REF!,(IF(B26=Data!#REF!,Data!#REF!,Data!#REF!)))))))))))))))&amp;IF(B26=Data!B160,Data!J160,(IF(B26=Data!#REF!,Data!#REF!,(IF(B26=Data!#REF!,Data!#REF!,(IF(B26=Data!#REF!,Data!#REF!,(IF(B26=Data!#REF!,Data!#REF!,(IF(B26=Data!#REF!,Data!J900,(IF(B26=Data!#REF!,Data!#REF!,(IF(B26=Data!#REF!,Data!#REF!,Data!#REF!)))))))))))))))&amp;IF(B26=Data!#REF!,Data!#REF!,(IF(B26=Data!#REF!,Data!#REF!,(IF(B26=Data!#REF!,Data!#REF!,(IF(B26=Data!#REF!,Data!#REF!,(IF(B26=Data!#REF!,Data!#REF!,Data!#REF!)))))))))</f>
        <v>#REF!</v>
      </c>
      <c r="W26" s="596">
        <f>IF(E26="","",VLOOKUP(B26,Data!$B$5:$J$503,9,FALSE)*E26)</f>
        <v>3.5550000000000002</v>
      </c>
    </row>
    <row r="27" spans="1:23" s="597" customFormat="1" ht="19.25" customHeight="1">
      <c r="A27" s="598">
        <v>10</v>
      </c>
      <c r="B27" s="599" t="s">
        <v>724</v>
      </c>
      <c r="C27" s="583" t="str">
        <f>IF(E27="","",VLOOKUP(B27,Data!$B$5:$N$503,13,FALSE))</f>
        <v>Ymh</v>
      </c>
      <c r="D27" s="584" t="str">
        <f>IF(E27="","",VLOOKUP(B27,Data!$B$5:$L$503,2,FALSE))</f>
        <v>VAD6650</v>
      </c>
      <c r="E27" s="823">
        <v>1</v>
      </c>
      <c r="F27" s="601"/>
      <c r="G27" s="587">
        <f>IF(E27="","",VLOOKUP(B27,Data!$B$5:$L$503,11,FALSE))</f>
        <v>2449.66</v>
      </c>
      <c r="H27" s="588">
        <f t="shared" si="1"/>
        <v>2449.66</v>
      </c>
      <c r="I27" s="589" t="str">
        <f>IF(E27="","",VLOOKUP(B27,Data!$B$5:$D$503,3,FALSE))</f>
        <v>C/T</v>
      </c>
      <c r="J27" s="589" t="str">
        <f>IF(E27="","",VLOOKUP(B27,Data!$B$5:$M$503,12,FALSE))</f>
        <v>Indonesia</v>
      </c>
      <c r="K27" s="590">
        <v>5122496</v>
      </c>
      <c r="L27" s="587">
        <f>IF(E27="","",VLOOKUP(B27,Data!$B$5:$E$503,4,FALSE)*E27)</f>
        <v>220</v>
      </c>
      <c r="M27" s="587">
        <f>IF(E27="","",VLOOKUP(B27,Data!$B$5:$F$503,5,FALSE)*E27)</f>
        <v>199</v>
      </c>
      <c r="N27" s="591" t="e">
        <f>IF(B27=Data!B85,Data!G85,(IF(B27=Data!B87,Data!G87,(IF(B27=Data!B89,Data!G89,(IF(B27=Data!#REF!,Data!#REF!,(IF(B27=Data!B94,Data!G94,(IF(B27=Data!#REF!,Data!#REF!,(IF(B27=Data!#REF!,Data!#REF!,(IF(B27=Data!#REF!,Data!#REF!,Data!#REF!)))))))))))))))&amp;IF(B27=Data!B161,Data!G161,(IF(B27=Data!#REF!,Data!#REF!,(IF(B27=Data!#REF!,Data!#REF!,(IF(B27=Data!#REF!,Data!#REF!,(IF(B27=Data!#REF!,Data!#REF!,(IF(B27=Data!#REF!,Data!G901,(IF(B27=Data!#REF!,Data!#REF!,(IF(B27=Data!#REF!,Data!#REF!,Data!#REF!)))))))))))))))&amp;IF(B27=Data!#REF!,Data!#REF!,(IF(B27=Data!#REF!,Data!#REF!,(IF(B27=Data!#REF!,Data!#REF!,(IF(B27=Data!#REF!,Data!#REF!,(IF(B27=Data!#REF!,Data!#REF!,Data!#REF!)))))))))</f>
        <v>#REF!</v>
      </c>
      <c r="O27" s="592"/>
      <c r="P27" s="593"/>
      <c r="Q27" s="594" t="e">
        <f>IF(B27=Data!B85,Data!H85,(IF(B27=Data!B87,Data!H87,(IF(B27=Data!B89,Data!H89,(IF(B27=Data!#REF!,Data!#REF!,(IF(B27=Data!B94,Data!H94,(IF(B27=Data!#REF!,Data!#REF!,(IF(B27=Data!#REF!,Data!#REF!,(IF(B27=Data!#REF!,Data!#REF!,Data!#REF!)))))))))))))))&amp;IF(B27=Data!B161,Data!H161,(IF(B27=Data!#REF!,Data!#REF!,(IF(B27=Data!#REF!,Data!#REF!,(IF(B27=Data!#REF!,Data!#REF!,(IF(B27=Data!#REF!,Data!#REF!,(IF(B27=Data!#REF!,Data!H901,(IF(B27=Data!#REF!,Data!#REF!,(IF(B27=Data!#REF!,Data!#REF!,Data!#REF!)))))))))))))))&amp;IF(B27=Data!#REF!,Data!#REF!,(IF(B27=Data!#REF!,Data!#REF!,(IF(B27=Data!#REF!,Data!#REF!,(IF(B27=Data!#REF!,Data!#REF!,(IF(B27=Data!#REF!,Data!#REF!,Data!#REF!)))))))))</f>
        <v>#REF!</v>
      </c>
      <c r="R27" s="593"/>
      <c r="S27" s="593"/>
      <c r="T27" s="594" t="e">
        <f>IF(B27=Data!B85,Data!I85,(IF(B27=Data!B87,Data!I87,(IF(B27=Data!B89,Data!I89,(IF(B27=Data!#REF!,Data!#REF!,(IF(B27=Data!B94,Data!I94,(IF(B27=Data!#REF!,Data!#REF!,(IF(B27=Data!#REF!,Data!#REF!,(IF(B27=Data!#REF!,Data!#REF!,Data!#REF!)))))))))))))))&amp;IF(B27=Data!B161,Data!I161,(IF(B27=Data!#REF!,Data!#REF!,(IF(B27=Data!#REF!,Data!#REF!,(IF(B27=Data!#REF!,Data!#REF!,(IF(B27=Data!#REF!,Data!#REF!,(IF(B27=Data!#REF!,Data!I901,(IF(B27=Data!#REF!,Data!#REF!,(IF(B27=Data!#REF!,Data!#REF!,Data!#REF!)))))))))))))))&amp;IF(B27=Data!#REF!,Data!#REF!,(IF(B27=Data!#REF!,Data!#REF!,(IF(B27=Data!#REF!,Data!#REF!,(IF(B27=Data!#REF!,Data!#REF!,(IF(B27=Data!#REF!,Data!#REF!,Data!#REF!)))))))))</f>
        <v>#REF!</v>
      </c>
      <c r="U27" s="595"/>
      <c r="V27" s="594" t="e">
        <f>IF(B27=Data!B85,Data!J85,(IF(B27=Data!B87,Data!J87,(IF(B27=Data!B89,Data!J89,(IF(B27=Data!#REF!,Data!#REF!,(IF(B27=Data!B94,Data!J94,(IF(B27=Data!#REF!,Data!#REF!,(IF(B27=Data!#REF!,Data!#REF!,(IF(B27=Data!#REF!,Data!#REF!,Data!#REF!)))))))))))))))&amp;IF(B27=Data!B161,Data!J161,(IF(B27=Data!#REF!,Data!#REF!,(IF(B27=Data!#REF!,Data!#REF!,(IF(B27=Data!#REF!,Data!#REF!,(IF(B27=Data!#REF!,Data!#REF!,(IF(B27=Data!#REF!,Data!J901,(IF(B27=Data!#REF!,Data!#REF!,(IF(B27=Data!#REF!,Data!#REF!,Data!#REF!)))))))))))))))&amp;IF(B27=Data!#REF!,Data!#REF!,(IF(B27=Data!#REF!,Data!#REF!,(IF(B27=Data!#REF!,Data!#REF!,(IF(B27=Data!#REF!,Data!#REF!,(IF(B27=Data!#REF!,Data!#REF!,Data!#REF!)))))))))</f>
        <v>#REF!</v>
      </c>
      <c r="W27" s="596">
        <f>IF(E27="","",VLOOKUP(B27,Data!$B$5:$J$503,9,FALSE)*E27)</f>
        <v>1.1850000000000001</v>
      </c>
    </row>
    <row r="28" spans="1:23" s="597" customFormat="1" ht="19.25" customHeight="1">
      <c r="A28" s="598">
        <v>11</v>
      </c>
      <c r="B28" s="599" t="s">
        <v>504</v>
      </c>
      <c r="C28" s="583" t="str">
        <f>IF(E28="","",VLOOKUP(B28,Data!$B$5:$N$503,13,FALSE))</f>
        <v>Ymh</v>
      </c>
      <c r="D28" s="584" t="str">
        <f>IF(E28="","",VLOOKUP(B28,Data!$B$5:$L$503,2,FALSE))</f>
        <v>ZH66250</v>
      </c>
      <c r="E28" s="823">
        <v>8</v>
      </c>
      <c r="F28" s="601"/>
      <c r="G28" s="587">
        <f>IF(E28="","",VLOOKUP(B28,Data!$B$5:$L$503,11,FALSE))</f>
        <v>2244.61</v>
      </c>
      <c r="H28" s="588">
        <f t="shared" si="1"/>
        <v>17956.88</v>
      </c>
      <c r="I28" s="589" t="str">
        <f>IF(E28="","",VLOOKUP(B28,Data!$B$5:$D$503,3,FALSE))</f>
        <v>C/T</v>
      </c>
      <c r="J28" s="589" t="str">
        <f>IF(E28="","",VLOOKUP(B28,Data!$B$5:$M$503,12,FALSE))</f>
        <v>Indonesia</v>
      </c>
      <c r="K28" s="590">
        <v>5122496</v>
      </c>
      <c r="L28" s="587">
        <f>IF(E28="","",VLOOKUP(B28,Data!$B$5:$E$503,4,FALSE)*E28)</f>
        <v>2096</v>
      </c>
      <c r="M28" s="587">
        <f>IF(E28="","",VLOOKUP(B28,Data!$B$5:$F$503,5,FALSE)*E28)</f>
        <v>1896</v>
      </c>
      <c r="N28" s="591" t="e">
        <f>IF(B28=Data!B86,Data!G86,(IF(B28=Data!B88,Data!G88,(IF(B28=Data!B90,Data!G90,(IF(B28=Data!#REF!,Data!#REF!,(IF(B28=Data!B95,Data!G95,(IF(B28=Data!#REF!,Data!#REF!,(IF(B28=Data!#REF!,Data!#REF!,(IF(B28=Data!#REF!,Data!#REF!,Data!#REF!)))))))))))))))&amp;IF(B28=Data!B162,Data!G162,(IF(B28=Data!#REF!,Data!#REF!,(IF(B28=Data!#REF!,Data!#REF!,(IF(B28=Data!#REF!,Data!#REF!,(IF(B28=Data!#REF!,Data!#REF!,(IF(B28=Data!#REF!,Data!G902,(IF(B28=Data!#REF!,Data!#REF!,(IF(B28=Data!#REF!,Data!#REF!,Data!#REF!)))))))))))))))&amp;IF(B28=Data!#REF!,Data!#REF!,(IF(B28=Data!#REF!,Data!#REF!,(IF(B28=Data!#REF!,Data!#REF!,(IF(B28=Data!#REF!,Data!#REF!,(IF(B28=Data!#REF!,Data!#REF!,Data!#REF!)))))))))</f>
        <v>#REF!</v>
      </c>
      <c r="O28" s="592"/>
      <c r="P28" s="593"/>
      <c r="Q28" s="594" t="e">
        <f>IF(B28=Data!B86,Data!H86,(IF(B28=Data!B88,Data!H88,(IF(B28=Data!B90,Data!H90,(IF(B28=Data!#REF!,Data!#REF!,(IF(B28=Data!B95,Data!H95,(IF(B28=Data!#REF!,Data!#REF!,(IF(B28=Data!#REF!,Data!#REF!,(IF(B28=Data!#REF!,Data!#REF!,Data!#REF!)))))))))))))))&amp;IF(B28=Data!B162,Data!H162,(IF(B28=Data!#REF!,Data!#REF!,(IF(B28=Data!#REF!,Data!#REF!,(IF(B28=Data!#REF!,Data!#REF!,(IF(B28=Data!#REF!,Data!#REF!,(IF(B28=Data!#REF!,Data!H902,(IF(B28=Data!#REF!,Data!#REF!,(IF(B28=Data!#REF!,Data!#REF!,Data!#REF!)))))))))))))))&amp;IF(B28=Data!#REF!,Data!#REF!,(IF(B28=Data!#REF!,Data!#REF!,(IF(B28=Data!#REF!,Data!#REF!,(IF(B28=Data!#REF!,Data!#REF!,(IF(B28=Data!#REF!,Data!#REF!,Data!#REF!)))))))))</f>
        <v>#REF!</v>
      </c>
      <c r="R28" s="593"/>
      <c r="S28" s="593"/>
      <c r="T28" s="594" t="e">
        <f>IF(B28=Data!B86,Data!I86,(IF(B28=Data!B88,Data!I88,(IF(B28=Data!B90,Data!I90,(IF(B28=Data!#REF!,Data!#REF!,(IF(B28=Data!B95,Data!I95,(IF(B28=Data!#REF!,Data!#REF!,(IF(B28=Data!#REF!,Data!#REF!,(IF(B28=Data!#REF!,Data!#REF!,Data!#REF!)))))))))))))))&amp;IF(B28=Data!B162,Data!I162,(IF(B28=Data!#REF!,Data!#REF!,(IF(B28=Data!#REF!,Data!#REF!,(IF(B28=Data!#REF!,Data!#REF!,(IF(B28=Data!#REF!,Data!#REF!,(IF(B28=Data!#REF!,Data!I902,(IF(B28=Data!#REF!,Data!#REF!,(IF(B28=Data!#REF!,Data!#REF!,Data!#REF!)))))))))))))))&amp;IF(B28=Data!#REF!,Data!#REF!,(IF(B28=Data!#REF!,Data!#REF!,(IF(B28=Data!#REF!,Data!#REF!,(IF(B28=Data!#REF!,Data!#REF!,(IF(B28=Data!#REF!,Data!#REF!,Data!#REF!)))))))))</f>
        <v>#REF!</v>
      </c>
      <c r="U28" s="595"/>
      <c r="V28" s="594" t="e">
        <f>IF(B28=Data!B86,Data!J86,(IF(B28=Data!B88,Data!J88,(IF(B28=Data!B90,Data!J90,(IF(B28=Data!#REF!,Data!#REF!,(IF(B28=Data!B95,Data!J95,(IF(B28=Data!#REF!,Data!#REF!,(IF(B28=Data!#REF!,Data!#REF!,(IF(B28=Data!#REF!,Data!#REF!,Data!#REF!)))))))))))))))&amp;IF(B28=Data!B162,Data!J162,(IF(B28=Data!#REF!,Data!#REF!,(IF(B28=Data!#REF!,Data!#REF!,(IF(B28=Data!#REF!,Data!#REF!,(IF(B28=Data!#REF!,Data!#REF!,(IF(B28=Data!#REF!,Data!J902,(IF(B28=Data!#REF!,Data!#REF!,(IF(B28=Data!#REF!,Data!#REF!,Data!#REF!)))))))))))))))&amp;IF(B28=Data!#REF!,Data!#REF!,(IF(B28=Data!#REF!,Data!#REF!,(IF(B28=Data!#REF!,Data!#REF!,(IF(B28=Data!#REF!,Data!#REF!,(IF(B28=Data!#REF!,Data!#REF!,Data!#REF!)))))))))</f>
        <v>#REF!</v>
      </c>
      <c r="W28" s="596">
        <f>IF(E28="","",VLOOKUP(B28,Data!$B$5:$J$503,9,FALSE)*E28)</f>
        <v>11.904</v>
      </c>
    </row>
    <row r="29" spans="1:23" s="597" customFormat="1" ht="19.25" customHeight="1">
      <c r="A29" s="598">
        <v>12</v>
      </c>
      <c r="B29" s="599" t="s">
        <v>594</v>
      </c>
      <c r="C29" s="583" t="str">
        <f>IF(E29="","",VLOOKUP(B29,Data!$B$5:$N$503,13,FALSE))</f>
        <v>Ymh</v>
      </c>
      <c r="D29" s="584" t="str">
        <f>IF(E29="","",VLOOKUP(B29,Data!$B$5:$L$503,2,FALSE))</f>
        <v>ZN12160</v>
      </c>
      <c r="E29" s="823">
        <v>2</v>
      </c>
      <c r="F29" s="601"/>
      <c r="G29" s="587">
        <f>IF(E29="","",VLOOKUP(B29,Data!$B$5:$L$503,11,FALSE))</f>
        <v>2286.36</v>
      </c>
      <c r="H29" s="588">
        <f t="shared" si="1"/>
        <v>4572.72</v>
      </c>
      <c r="I29" s="589" t="str">
        <f>IF(E29="","",VLOOKUP(B29,Data!$B$5:$D$503,3,FALSE))</f>
        <v>C/T</v>
      </c>
      <c r="J29" s="589" t="str">
        <f>IF(E29="","",VLOOKUP(B29,Data!$B$5:$M$503,12,FALSE))</f>
        <v>Indonesia</v>
      </c>
      <c r="K29" s="590">
        <v>5122496</v>
      </c>
      <c r="L29" s="587">
        <f>IF(E29="","",VLOOKUP(B29,Data!$B$5:$E$503,4,FALSE)*E29)</f>
        <v>524</v>
      </c>
      <c r="M29" s="587">
        <f>IF(E29="","",VLOOKUP(B29,Data!$B$5:$F$503,5,FALSE)*E29)</f>
        <v>474</v>
      </c>
      <c r="N29" s="591" t="e">
        <f>IF(B29=Data!B87,Data!G87,(IF(B29=Data!B89,Data!G89,(IF(B29=Data!B91,Data!G91,(IF(B29=Data!#REF!,Data!#REF!,(IF(B29=Data!B96,Data!G96,(IF(B29=Data!#REF!,Data!#REF!,(IF(B29=Data!#REF!,Data!#REF!,(IF(B29=Data!#REF!,Data!#REF!,Data!#REF!)))))))))))))))&amp;IF(B29=Data!B163,Data!G163,(IF(B29=Data!#REF!,Data!#REF!,(IF(B29=Data!#REF!,Data!#REF!,(IF(B29=Data!#REF!,Data!#REF!,(IF(B29=Data!#REF!,Data!#REF!,(IF(B29=Data!#REF!,Data!G903,(IF(B29=Data!#REF!,Data!#REF!,(IF(B29=Data!#REF!,Data!#REF!,Data!#REF!)))))))))))))))&amp;IF(B29=Data!#REF!,Data!#REF!,(IF(B29=Data!#REF!,Data!#REF!,(IF(B29=Data!#REF!,Data!#REF!,(IF(B29=Data!#REF!,Data!#REF!,(IF(B29=Data!#REF!,Data!#REF!,Data!#REF!)))))))))</f>
        <v>#REF!</v>
      </c>
      <c r="O29" s="592"/>
      <c r="P29" s="593"/>
      <c r="Q29" s="594" t="e">
        <f>IF(B29=Data!B87,Data!H87,(IF(B29=Data!B89,Data!H89,(IF(B29=Data!B91,Data!H91,(IF(B29=Data!#REF!,Data!#REF!,(IF(B29=Data!B96,Data!H96,(IF(B29=Data!#REF!,Data!#REF!,(IF(B29=Data!#REF!,Data!#REF!,(IF(B29=Data!#REF!,Data!#REF!,Data!#REF!)))))))))))))))&amp;IF(B29=Data!B163,Data!H163,(IF(B29=Data!#REF!,Data!#REF!,(IF(B29=Data!#REF!,Data!#REF!,(IF(B29=Data!#REF!,Data!#REF!,(IF(B29=Data!#REF!,Data!#REF!,(IF(B29=Data!#REF!,Data!H903,(IF(B29=Data!#REF!,Data!#REF!,(IF(B29=Data!#REF!,Data!#REF!,Data!#REF!)))))))))))))))&amp;IF(B29=Data!#REF!,Data!#REF!,(IF(B29=Data!#REF!,Data!#REF!,(IF(B29=Data!#REF!,Data!#REF!,(IF(B29=Data!#REF!,Data!#REF!,(IF(B29=Data!#REF!,Data!#REF!,Data!#REF!)))))))))</f>
        <v>#REF!</v>
      </c>
      <c r="R29" s="593"/>
      <c r="S29" s="593"/>
      <c r="T29" s="594" t="e">
        <f>IF(B29=Data!B87,Data!I87,(IF(B29=Data!B89,Data!I89,(IF(B29=Data!B91,Data!I91,(IF(B29=Data!#REF!,Data!#REF!,(IF(B29=Data!B96,Data!I96,(IF(B29=Data!#REF!,Data!#REF!,(IF(B29=Data!#REF!,Data!#REF!,(IF(B29=Data!#REF!,Data!#REF!,Data!#REF!)))))))))))))))&amp;IF(B29=Data!B163,Data!I163,(IF(B29=Data!#REF!,Data!#REF!,(IF(B29=Data!#REF!,Data!#REF!,(IF(B29=Data!#REF!,Data!#REF!,(IF(B29=Data!#REF!,Data!#REF!,(IF(B29=Data!#REF!,Data!I903,(IF(B29=Data!#REF!,Data!#REF!,(IF(B29=Data!#REF!,Data!#REF!,Data!#REF!)))))))))))))))&amp;IF(B29=Data!#REF!,Data!#REF!,(IF(B29=Data!#REF!,Data!#REF!,(IF(B29=Data!#REF!,Data!#REF!,(IF(B29=Data!#REF!,Data!#REF!,(IF(B29=Data!#REF!,Data!#REF!,Data!#REF!)))))))))</f>
        <v>#REF!</v>
      </c>
      <c r="U29" s="595"/>
      <c r="V29" s="594" t="e">
        <f>IF(B29=Data!B87,Data!J87,(IF(B29=Data!B89,Data!J89,(IF(B29=Data!B91,Data!J91,(IF(B29=Data!#REF!,Data!#REF!,(IF(B29=Data!B96,Data!J96,(IF(B29=Data!#REF!,Data!#REF!,(IF(B29=Data!#REF!,Data!#REF!,(IF(B29=Data!#REF!,Data!#REF!,Data!#REF!)))))))))))))))&amp;IF(B29=Data!B163,Data!J163,(IF(B29=Data!#REF!,Data!#REF!,(IF(B29=Data!#REF!,Data!#REF!,(IF(B29=Data!#REF!,Data!#REF!,(IF(B29=Data!#REF!,Data!#REF!,(IF(B29=Data!#REF!,Data!J903,(IF(B29=Data!#REF!,Data!#REF!,(IF(B29=Data!#REF!,Data!#REF!,Data!#REF!)))))))))))))))&amp;IF(B29=Data!#REF!,Data!#REF!,(IF(B29=Data!#REF!,Data!#REF!,(IF(B29=Data!#REF!,Data!#REF!,(IF(B29=Data!#REF!,Data!#REF!,(IF(B29=Data!#REF!,Data!#REF!,Data!#REF!)))))))))</f>
        <v>#REF!</v>
      </c>
      <c r="W29" s="596">
        <f>IF(E29="","",VLOOKUP(B29,Data!$B$5:$J$503,9,FALSE)*E29)</f>
        <v>2.976</v>
      </c>
    </row>
    <row r="30" spans="1:23" s="597" customFormat="1" ht="19.25" customHeight="1">
      <c r="A30" s="598">
        <v>13</v>
      </c>
      <c r="B30" s="599" t="s">
        <v>717</v>
      </c>
      <c r="C30" s="583" t="str">
        <f>IF(E30="","",VLOOKUP(B30,Data!$B$5:$N$503,13,FALSE))</f>
        <v>Ymh</v>
      </c>
      <c r="D30" s="584" t="str">
        <f>IF(E30="","",VLOOKUP(B30,Data!$B$5:$L$503,2,FALSE))</f>
        <v>VAC9500</v>
      </c>
      <c r="E30" s="823">
        <v>2</v>
      </c>
      <c r="F30" s="601"/>
      <c r="G30" s="587">
        <f>IF(E30="","",VLOOKUP(B30,Data!$B$5:$L$503,11,FALSE))</f>
        <v>2627.86</v>
      </c>
      <c r="H30" s="588">
        <f t="shared" si="1"/>
        <v>5255.72</v>
      </c>
      <c r="I30" s="589" t="str">
        <f>IF(E30="","",VLOOKUP(B30,Data!$B$5:$D$503,3,FALSE))</f>
        <v>C/T</v>
      </c>
      <c r="J30" s="589" t="str">
        <f>IF(E30="","",VLOOKUP(B30,Data!$B$5:$M$503,12,FALSE))</f>
        <v>Indonesia</v>
      </c>
      <c r="K30" s="590">
        <v>5122496</v>
      </c>
      <c r="L30" s="587">
        <f>IF(E30="","",VLOOKUP(B30,Data!$B$5:$E$503,4,FALSE)*E30)</f>
        <v>534</v>
      </c>
      <c r="M30" s="587">
        <f>IF(E30="","",VLOOKUP(B30,Data!$B$5:$F$503,5,FALSE)*E30)</f>
        <v>494</v>
      </c>
      <c r="N30" s="591" t="e">
        <f>IF(B30=Data!B88,Data!G88,(IF(B30=Data!B90,Data!G90,(IF(B30=Data!B92,Data!G92,(IF(B30=Data!#REF!,Data!#REF!,(IF(B30=Data!B97,Data!G97,(IF(B30=Data!#REF!,Data!#REF!,(IF(B30=Data!#REF!,Data!#REF!,(IF(B30=Data!#REF!,Data!#REF!,Data!#REF!)))))))))))))))&amp;IF(B30=Data!B164,Data!G164,(IF(B30=Data!#REF!,Data!#REF!,(IF(B30=Data!#REF!,Data!#REF!,(IF(B30=Data!#REF!,Data!#REF!,(IF(B30=Data!#REF!,Data!#REF!,(IF(B30=Data!#REF!,Data!G904,(IF(B30=Data!#REF!,Data!#REF!,(IF(B30=Data!#REF!,Data!#REF!,Data!#REF!)))))))))))))))&amp;IF(B30=Data!#REF!,Data!#REF!,(IF(B30=Data!#REF!,Data!#REF!,(IF(B30=Data!#REF!,Data!#REF!,(IF(B30=Data!#REF!,Data!#REF!,(IF(B30=Data!#REF!,Data!#REF!,Data!#REF!)))))))))</f>
        <v>#REF!</v>
      </c>
      <c r="O30" s="592"/>
      <c r="P30" s="593"/>
      <c r="Q30" s="594" t="e">
        <f>IF(B30=Data!B88,Data!H88,(IF(B30=Data!B90,Data!H90,(IF(B30=Data!B92,Data!H92,(IF(B30=Data!#REF!,Data!#REF!,(IF(B30=Data!B97,Data!H97,(IF(B30=Data!#REF!,Data!#REF!,(IF(B30=Data!#REF!,Data!#REF!,(IF(B30=Data!#REF!,Data!#REF!,Data!#REF!)))))))))))))))&amp;IF(B30=Data!B164,Data!H164,(IF(B30=Data!#REF!,Data!#REF!,(IF(B30=Data!#REF!,Data!#REF!,(IF(B30=Data!#REF!,Data!#REF!,(IF(B30=Data!#REF!,Data!#REF!,(IF(B30=Data!#REF!,Data!H904,(IF(B30=Data!#REF!,Data!#REF!,(IF(B30=Data!#REF!,Data!#REF!,Data!#REF!)))))))))))))))&amp;IF(B30=Data!#REF!,Data!#REF!,(IF(B30=Data!#REF!,Data!#REF!,(IF(B30=Data!#REF!,Data!#REF!,(IF(B30=Data!#REF!,Data!#REF!,(IF(B30=Data!#REF!,Data!#REF!,Data!#REF!)))))))))</f>
        <v>#REF!</v>
      </c>
      <c r="R30" s="593"/>
      <c r="S30" s="593"/>
      <c r="T30" s="594" t="e">
        <f>IF(B30=Data!B88,Data!I88,(IF(B30=Data!B90,Data!I90,(IF(B30=Data!B92,Data!I92,(IF(B30=Data!#REF!,Data!#REF!,(IF(B30=Data!B97,Data!I97,(IF(B30=Data!#REF!,Data!#REF!,(IF(B30=Data!#REF!,Data!#REF!,(IF(B30=Data!#REF!,Data!#REF!,Data!#REF!)))))))))))))))&amp;IF(B30=Data!B164,Data!I164,(IF(B30=Data!#REF!,Data!#REF!,(IF(B30=Data!#REF!,Data!#REF!,(IF(B30=Data!#REF!,Data!#REF!,(IF(B30=Data!#REF!,Data!#REF!,(IF(B30=Data!#REF!,Data!I904,(IF(B30=Data!#REF!,Data!#REF!,(IF(B30=Data!#REF!,Data!#REF!,Data!#REF!)))))))))))))))&amp;IF(B30=Data!#REF!,Data!#REF!,(IF(B30=Data!#REF!,Data!#REF!,(IF(B30=Data!#REF!,Data!#REF!,(IF(B30=Data!#REF!,Data!#REF!,(IF(B30=Data!#REF!,Data!#REF!,Data!#REF!)))))))))</f>
        <v>#REF!</v>
      </c>
      <c r="U30" s="595"/>
      <c r="V30" s="594" t="e">
        <f>IF(B30=Data!B88,Data!J88,(IF(B30=Data!B90,Data!J90,(IF(B30=Data!B92,Data!J92,(IF(B30=Data!#REF!,Data!#REF!,(IF(B30=Data!B97,Data!J97,(IF(B30=Data!#REF!,Data!#REF!,(IF(B30=Data!#REF!,Data!#REF!,(IF(B30=Data!#REF!,Data!#REF!,Data!#REF!)))))))))))))))&amp;IF(B30=Data!B164,Data!J164,(IF(B30=Data!#REF!,Data!#REF!,(IF(B30=Data!#REF!,Data!#REF!,(IF(B30=Data!#REF!,Data!#REF!,(IF(B30=Data!#REF!,Data!#REF!,(IF(B30=Data!#REF!,Data!J904,(IF(B30=Data!#REF!,Data!#REF!,(IF(B30=Data!#REF!,Data!#REF!,Data!#REF!)))))))))))))))&amp;IF(B30=Data!#REF!,Data!#REF!,(IF(B30=Data!#REF!,Data!#REF!,(IF(B30=Data!#REF!,Data!#REF!,(IF(B30=Data!#REF!,Data!#REF!,(IF(B30=Data!#REF!,Data!#REF!,Data!#REF!)))))))))</f>
        <v>#REF!</v>
      </c>
      <c r="W30" s="596">
        <f>IF(E30="","",VLOOKUP(B30,Data!$B$5:$J$503,9,FALSE)*E30)</f>
        <v>2.976</v>
      </c>
    </row>
    <row r="31" spans="1:23" s="597" customFormat="1" ht="19.25" customHeight="1">
      <c r="A31" s="598">
        <v>14</v>
      </c>
      <c r="B31" s="599" t="s">
        <v>777</v>
      </c>
      <c r="C31" s="583" t="str">
        <f>IF(E31="","",VLOOKUP(B31,Data!$B$5:$N$503,13,FALSE))</f>
        <v>Ymh</v>
      </c>
      <c r="D31" s="584" t="str">
        <f>IF(E31="","",VLOOKUP(B31,Data!$B$5:$L$503,2,FALSE))</f>
        <v>VAW6990</v>
      </c>
      <c r="E31" s="823">
        <v>1</v>
      </c>
      <c r="F31" s="601"/>
      <c r="G31" s="587">
        <f>IF(E31="","",VLOOKUP(B31,Data!$B$5:$L$503,11,FALSE))</f>
        <v>2964.84</v>
      </c>
      <c r="H31" s="588">
        <f t="shared" si="1"/>
        <v>2964.84</v>
      </c>
      <c r="I31" s="589" t="str">
        <f>IF(E31="","",VLOOKUP(B31,Data!$B$5:$D$503,3,FALSE))</f>
        <v>C/T</v>
      </c>
      <c r="J31" s="589" t="str">
        <f>IF(E31="","",VLOOKUP(B31,Data!$B$5:$M$503,12,FALSE))</f>
        <v>Indonesia</v>
      </c>
      <c r="K31" s="590">
        <v>5122496</v>
      </c>
      <c r="L31" s="587">
        <f>IF(E31="","",VLOOKUP(B31,Data!$B$5:$E$503,4,FALSE)*E31)</f>
        <v>259</v>
      </c>
      <c r="M31" s="587">
        <f>IF(E31="","",VLOOKUP(B31,Data!$B$5:$F$503,5,FALSE)*E31)</f>
        <v>234</v>
      </c>
      <c r="N31" s="591" t="e">
        <f>IF(B31=Data!B89,Data!G89,(IF(B31=Data!B91,Data!G91,(IF(B31=Data!B93,Data!G93,(IF(B31=Data!#REF!,Data!#REF!,(IF(B31=Data!B98,Data!G98,(IF(B31=Data!#REF!,Data!#REF!,(IF(B31=Data!#REF!,Data!#REF!,(IF(B31=Data!#REF!,Data!#REF!,Data!#REF!)))))))))))))))&amp;IF(B31=Data!B165,Data!G165,(IF(B31=Data!#REF!,Data!#REF!,(IF(B31=Data!#REF!,Data!#REF!,(IF(B31=Data!#REF!,Data!#REF!,(IF(B31=Data!#REF!,Data!#REF!,(IF(B31=Data!#REF!,Data!G905,(IF(B31=Data!#REF!,Data!#REF!,(IF(B31=Data!#REF!,Data!#REF!,Data!#REF!)))))))))))))))&amp;IF(B31=Data!#REF!,Data!#REF!,(IF(B31=Data!#REF!,Data!#REF!,(IF(B31=Data!#REF!,Data!#REF!,(IF(B31=Data!#REF!,Data!#REF!,(IF(B31=Data!#REF!,Data!#REF!,Data!#REF!)))))))))</f>
        <v>#REF!</v>
      </c>
      <c r="O31" s="592"/>
      <c r="P31" s="593"/>
      <c r="Q31" s="594" t="e">
        <f>IF(B31=Data!B89,Data!H89,(IF(B31=Data!B91,Data!H91,(IF(B31=Data!B93,Data!H93,(IF(B31=Data!#REF!,Data!#REF!,(IF(B31=Data!B98,Data!H98,(IF(B31=Data!#REF!,Data!#REF!,(IF(B31=Data!#REF!,Data!#REF!,(IF(B31=Data!#REF!,Data!#REF!,Data!#REF!)))))))))))))))&amp;IF(B31=Data!B165,Data!H165,(IF(B31=Data!#REF!,Data!#REF!,(IF(B31=Data!#REF!,Data!#REF!,(IF(B31=Data!#REF!,Data!#REF!,(IF(B31=Data!#REF!,Data!#REF!,(IF(B31=Data!#REF!,Data!H905,(IF(B31=Data!#REF!,Data!#REF!,(IF(B31=Data!#REF!,Data!#REF!,Data!#REF!)))))))))))))))&amp;IF(B31=Data!#REF!,Data!#REF!,(IF(B31=Data!#REF!,Data!#REF!,(IF(B31=Data!#REF!,Data!#REF!,(IF(B31=Data!#REF!,Data!#REF!,(IF(B31=Data!#REF!,Data!#REF!,Data!#REF!)))))))))</f>
        <v>#REF!</v>
      </c>
      <c r="R31" s="593"/>
      <c r="S31" s="593"/>
      <c r="T31" s="594" t="e">
        <f>IF(B31=Data!B89,Data!I89,(IF(B31=Data!B91,Data!I91,(IF(B31=Data!B93,Data!I93,(IF(B31=Data!#REF!,Data!#REF!,(IF(B31=Data!B98,Data!I98,(IF(B31=Data!#REF!,Data!#REF!,(IF(B31=Data!#REF!,Data!#REF!,(IF(B31=Data!#REF!,Data!#REF!,Data!#REF!)))))))))))))))&amp;IF(B31=Data!B165,Data!I165,(IF(B31=Data!#REF!,Data!#REF!,(IF(B31=Data!#REF!,Data!#REF!,(IF(B31=Data!#REF!,Data!#REF!,(IF(B31=Data!#REF!,Data!#REF!,(IF(B31=Data!#REF!,Data!I905,(IF(B31=Data!#REF!,Data!#REF!,(IF(B31=Data!#REF!,Data!#REF!,Data!#REF!)))))))))))))))&amp;IF(B31=Data!#REF!,Data!#REF!,(IF(B31=Data!#REF!,Data!#REF!,(IF(B31=Data!#REF!,Data!#REF!,(IF(B31=Data!#REF!,Data!#REF!,(IF(B31=Data!#REF!,Data!#REF!,Data!#REF!)))))))))</f>
        <v>#REF!</v>
      </c>
      <c r="U31" s="595"/>
      <c r="V31" s="594" t="e">
        <f>IF(B31=Data!B89,Data!J89,(IF(B31=Data!B91,Data!J91,(IF(B31=Data!B93,Data!J93,(IF(B31=Data!#REF!,Data!#REF!,(IF(B31=Data!B98,Data!J98,(IF(B31=Data!#REF!,Data!#REF!,(IF(B31=Data!#REF!,Data!#REF!,(IF(B31=Data!#REF!,Data!#REF!,Data!#REF!)))))))))))))))&amp;IF(B31=Data!B165,Data!J165,(IF(B31=Data!#REF!,Data!#REF!,(IF(B31=Data!#REF!,Data!#REF!,(IF(B31=Data!#REF!,Data!#REF!,(IF(B31=Data!#REF!,Data!#REF!,(IF(B31=Data!#REF!,Data!J905,(IF(B31=Data!#REF!,Data!#REF!,(IF(B31=Data!#REF!,Data!#REF!,Data!#REF!)))))))))))))))&amp;IF(B31=Data!#REF!,Data!#REF!,(IF(B31=Data!#REF!,Data!#REF!,(IF(B31=Data!#REF!,Data!#REF!,(IF(B31=Data!#REF!,Data!#REF!,(IF(B31=Data!#REF!,Data!#REF!,Data!#REF!)))))))))</f>
        <v>#REF!</v>
      </c>
      <c r="W31" s="596">
        <f>IF(E31="","",VLOOKUP(B31,Data!$B$5:$J$503,9,FALSE)*E31)</f>
        <v>1.484</v>
      </c>
    </row>
    <row r="32" spans="1:23" s="597" customFormat="1" ht="19.25" customHeight="1">
      <c r="A32" s="598"/>
      <c r="B32" s="599"/>
      <c r="C32" s="583" t="str">
        <f>IF(E32="","",VLOOKUP(B32,Data!$B$5:$N$503,13,FALSE))</f>
        <v/>
      </c>
      <c r="D32" s="584" t="str">
        <f>IF(E32="","",VLOOKUP(B32,Data!$B$5:$L$503,2,FALSE))</f>
        <v/>
      </c>
      <c r="E32" s="823"/>
      <c r="F32" s="601"/>
      <c r="G32" s="587" t="str">
        <f>IF(E32="","",VLOOKUP(B32,Data!$B$5:$L$503,11,FALSE))</f>
        <v/>
      </c>
      <c r="H32" s="588" t="str">
        <f t="shared" si="0"/>
        <v>-</v>
      </c>
      <c r="I32" s="589" t="str">
        <f>IF(E32="","",VLOOKUP(B32,Data!$B$5:$D$503,3,FALSE))</f>
        <v/>
      </c>
      <c r="J32" s="589" t="str">
        <f>IF(E32="","",VLOOKUP(B32,Data!$B$5:$M$503,12,FALSE))</f>
        <v/>
      </c>
      <c r="K32" s="590"/>
      <c r="L32" s="587" t="str">
        <f>IF(E32="","",VLOOKUP(B32,Data!$B$5:$E$503,4,FALSE)*E32)</f>
        <v/>
      </c>
      <c r="M32" s="587" t="str">
        <f>IF(E32="","",VLOOKUP(B32,Data!$B$5:$F$503,5,FALSE)*E32)</f>
        <v/>
      </c>
      <c r="N32" s="591" t="e">
        <f>IF(B32=Data!B92,Data!G92,(IF(B32=Data!B94,Data!G94,(IF(B32=Data!B96,Data!G96,(IF(B32=Data!#REF!,Data!#REF!,(IF(B32=Data!B101,Data!G101,(IF(B32=Data!#REF!,Data!#REF!,(IF(B32=Data!#REF!,Data!#REF!,(IF(B32=Data!#REF!,Data!#REF!,Data!#REF!)))))))))))))))&amp;IF(B32=Data!B168,Data!G168,(IF(B32=Data!#REF!,Data!#REF!,(IF(B32=Data!#REF!,Data!#REF!,(IF(B32=Data!#REF!,Data!#REF!,(IF(B32=Data!#REF!,Data!#REF!,(IF(B32=Data!#REF!,Data!G908,(IF(B32=Data!#REF!,Data!#REF!,(IF(B32=Data!#REF!,Data!#REF!,Data!#REF!)))))))))))))))&amp;IF(B32=Data!#REF!,Data!#REF!,(IF(B32=Data!#REF!,Data!#REF!,(IF(B32=Data!#REF!,Data!#REF!,(IF(B32=Data!#REF!,Data!#REF!,(IF(B32=Data!#REF!,Data!#REF!,Data!#REF!)))))))))</f>
        <v>#REF!</v>
      </c>
      <c r="O32" s="592"/>
      <c r="P32" s="593"/>
      <c r="Q32" s="594" t="e">
        <f>IF(B32=Data!B92,Data!H92,(IF(B32=Data!B94,Data!H94,(IF(B32=Data!B96,Data!H96,(IF(B32=Data!#REF!,Data!#REF!,(IF(B32=Data!B101,Data!H101,(IF(B32=Data!#REF!,Data!#REF!,(IF(B32=Data!#REF!,Data!#REF!,(IF(B32=Data!#REF!,Data!#REF!,Data!#REF!)))))))))))))))&amp;IF(B32=Data!B168,Data!H168,(IF(B32=Data!#REF!,Data!#REF!,(IF(B32=Data!#REF!,Data!#REF!,(IF(B32=Data!#REF!,Data!#REF!,(IF(B32=Data!#REF!,Data!#REF!,(IF(B32=Data!#REF!,Data!H908,(IF(B32=Data!#REF!,Data!#REF!,(IF(B32=Data!#REF!,Data!#REF!,Data!#REF!)))))))))))))))&amp;IF(B32=Data!#REF!,Data!#REF!,(IF(B32=Data!#REF!,Data!#REF!,(IF(B32=Data!#REF!,Data!#REF!,(IF(B32=Data!#REF!,Data!#REF!,(IF(B32=Data!#REF!,Data!#REF!,Data!#REF!)))))))))</f>
        <v>#REF!</v>
      </c>
      <c r="R32" s="593"/>
      <c r="S32" s="593"/>
      <c r="T32" s="594" t="e">
        <f>IF(B32=Data!B92,Data!I92,(IF(B32=Data!B94,Data!I94,(IF(B32=Data!B96,Data!I96,(IF(B32=Data!#REF!,Data!#REF!,(IF(B32=Data!B101,Data!I101,(IF(B32=Data!#REF!,Data!#REF!,(IF(B32=Data!#REF!,Data!#REF!,(IF(B32=Data!#REF!,Data!#REF!,Data!#REF!)))))))))))))))&amp;IF(B32=Data!B168,Data!I168,(IF(B32=Data!#REF!,Data!#REF!,(IF(B32=Data!#REF!,Data!#REF!,(IF(B32=Data!#REF!,Data!#REF!,(IF(B32=Data!#REF!,Data!#REF!,(IF(B32=Data!#REF!,Data!I908,(IF(B32=Data!#REF!,Data!#REF!,(IF(B32=Data!#REF!,Data!#REF!,Data!#REF!)))))))))))))))&amp;IF(B32=Data!#REF!,Data!#REF!,(IF(B32=Data!#REF!,Data!#REF!,(IF(B32=Data!#REF!,Data!#REF!,(IF(B32=Data!#REF!,Data!#REF!,(IF(B32=Data!#REF!,Data!#REF!,Data!#REF!)))))))))</f>
        <v>#REF!</v>
      </c>
      <c r="U32" s="595"/>
      <c r="V32" s="594" t="e">
        <f>IF(B32=Data!B92,Data!J92,(IF(B32=Data!B94,Data!J94,(IF(B32=Data!B96,Data!J96,(IF(B32=Data!#REF!,Data!#REF!,(IF(B32=Data!B101,Data!J101,(IF(B32=Data!#REF!,Data!#REF!,(IF(B32=Data!#REF!,Data!#REF!,(IF(B32=Data!#REF!,Data!#REF!,Data!#REF!)))))))))))))))&amp;IF(B32=Data!B168,Data!J168,(IF(B32=Data!#REF!,Data!#REF!,(IF(B32=Data!#REF!,Data!#REF!,(IF(B32=Data!#REF!,Data!#REF!,(IF(B32=Data!#REF!,Data!#REF!,(IF(B32=Data!#REF!,Data!J908,(IF(B32=Data!#REF!,Data!#REF!,(IF(B32=Data!#REF!,Data!#REF!,Data!#REF!)))))))))))))))&amp;IF(B32=Data!#REF!,Data!#REF!,(IF(B32=Data!#REF!,Data!#REF!,(IF(B32=Data!#REF!,Data!#REF!,(IF(B32=Data!#REF!,Data!#REF!,(IF(B32=Data!#REF!,Data!#REF!,Data!#REF!)))))))))</f>
        <v>#REF!</v>
      </c>
      <c r="W32" s="596" t="str">
        <f>IF(E32="","",VLOOKUP(B32,Data!$B$5:$J$503,9,FALSE)*E32)</f>
        <v/>
      </c>
    </row>
    <row r="33" spans="1:23" s="597" customFormat="1" ht="19.25" customHeight="1">
      <c r="A33" s="598"/>
      <c r="B33" s="840"/>
      <c r="C33" s="583" t="str">
        <f>IF(E33="","",VLOOKUP(B33,Data!$B$5:$N$503,13,FALSE))</f>
        <v/>
      </c>
      <c r="D33" s="584" t="str">
        <f>IF(E33="","",VLOOKUP(B33,Data!$B$5:$L$503,2,FALSE))</f>
        <v/>
      </c>
      <c r="E33" s="823"/>
      <c r="F33" s="601"/>
      <c r="G33" s="587" t="str">
        <f>IF(E33="","",VLOOKUP(B33,Data!$B$5:$L$503,11,FALSE))</f>
        <v/>
      </c>
      <c r="H33" s="588" t="str">
        <f t="shared" si="0"/>
        <v>-</v>
      </c>
      <c r="I33" s="589" t="str">
        <f>IF(E33="","",VLOOKUP(B33,Data!$B$5:$D$503,3,FALSE))</f>
        <v/>
      </c>
      <c r="J33" s="589" t="str">
        <f>IF(E33="","",VLOOKUP(B33,Data!$B$5:$M$503,12,FALSE))</f>
        <v/>
      </c>
      <c r="K33" s="590"/>
      <c r="L33" s="587" t="str">
        <f>IF(E33="","",VLOOKUP(B33,Data!$B$5:$E$503,4,FALSE)*E33)</f>
        <v/>
      </c>
      <c r="M33" s="587" t="str">
        <f>IF(E33="","",VLOOKUP(B33,Data!$B$5:$F$503,5,FALSE)*E33)</f>
        <v/>
      </c>
      <c r="N33" s="591" t="e">
        <f>IF(B33=Data!B139,Data!G139,(IF(B33=Data!B141,Data!G141,(IF(B33=Data!B143,Data!G143,(IF(B33=Data!#REF!,Data!#REF!,(IF(B33=Data!B148,Data!G148,(IF(B33=Data!#REF!,Data!#REF!,(IF(B33=Data!#REF!,Data!#REF!,(IF(B33=Data!#REF!,Data!#REF!,Data!#REF!)))))))))))))))&amp;IF(B33=Data!B215,Data!G215,(IF(B33=Data!#REF!,Data!#REF!,(IF(B33=Data!#REF!,Data!#REF!,(IF(B33=Data!#REF!,Data!#REF!,(IF(B33=Data!#REF!,Data!#REF!,(IF(B33=Data!#REF!,Data!G955,(IF(B33=Data!#REF!,Data!#REF!,(IF(B33=Data!#REF!,Data!#REF!,Data!#REF!)))))))))))))))&amp;IF(B33=Data!#REF!,Data!#REF!,(IF(B33=Data!#REF!,Data!#REF!,(IF(B33=Data!#REF!,Data!#REF!,(IF(B33=Data!#REF!,Data!#REF!,(IF(B33=Data!#REF!,Data!#REF!,Data!#REF!)))))))))</f>
        <v>#REF!</v>
      </c>
      <c r="O33" s="592"/>
      <c r="P33" s="593"/>
      <c r="Q33" s="594" t="e">
        <f>IF(B33=Data!B139,Data!H139,(IF(B33=Data!B141,Data!H141,(IF(B33=Data!B143,Data!H143,(IF(B33=Data!#REF!,Data!#REF!,(IF(B33=Data!B148,Data!H148,(IF(B33=Data!#REF!,Data!#REF!,(IF(B33=Data!#REF!,Data!#REF!,(IF(B33=Data!#REF!,Data!#REF!,Data!#REF!)))))))))))))))&amp;IF(B33=Data!B215,Data!H215,(IF(B33=Data!#REF!,Data!#REF!,(IF(B33=Data!#REF!,Data!#REF!,(IF(B33=Data!#REF!,Data!#REF!,(IF(B33=Data!#REF!,Data!#REF!,(IF(B33=Data!#REF!,Data!H955,(IF(B33=Data!#REF!,Data!#REF!,(IF(B33=Data!#REF!,Data!#REF!,Data!#REF!)))))))))))))))&amp;IF(B33=Data!#REF!,Data!#REF!,(IF(B33=Data!#REF!,Data!#REF!,(IF(B33=Data!#REF!,Data!#REF!,(IF(B33=Data!#REF!,Data!#REF!,(IF(B33=Data!#REF!,Data!#REF!,Data!#REF!)))))))))</f>
        <v>#REF!</v>
      </c>
      <c r="R33" s="593"/>
      <c r="S33" s="593"/>
      <c r="T33" s="594" t="e">
        <f>IF(B33=Data!B139,Data!I139,(IF(B33=Data!B141,Data!I141,(IF(B33=Data!B143,Data!I143,(IF(B33=Data!#REF!,Data!#REF!,(IF(B33=Data!B148,Data!I148,(IF(B33=Data!#REF!,Data!#REF!,(IF(B33=Data!#REF!,Data!#REF!,(IF(B33=Data!#REF!,Data!#REF!,Data!#REF!)))))))))))))))&amp;IF(B33=Data!B215,Data!I215,(IF(B33=Data!#REF!,Data!#REF!,(IF(B33=Data!#REF!,Data!#REF!,(IF(B33=Data!#REF!,Data!#REF!,(IF(B33=Data!#REF!,Data!#REF!,(IF(B33=Data!#REF!,Data!I955,(IF(B33=Data!#REF!,Data!#REF!,(IF(B33=Data!#REF!,Data!#REF!,Data!#REF!)))))))))))))))&amp;IF(B33=Data!#REF!,Data!#REF!,(IF(B33=Data!#REF!,Data!#REF!,(IF(B33=Data!#REF!,Data!#REF!,(IF(B33=Data!#REF!,Data!#REF!,(IF(B33=Data!#REF!,Data!#REF!,Data!#REF!)))))))))</f>
        <v>#REF!</v>
      </c>
      <c r="U33" s="595"/>
      <c r="V33" s="594" t="e">
        <f>IF(B33=Data!B139,Data!J139,(IF(B33=Data!B141,Data!J141,(IF(B33=Data!B143,Data!J143,(IF(B33=Data!#REF!,Data!#REF!,(IF(B33=Data!B148,Data!J148,(IF(B33=Data!#REF!,Data!#REF!,(IF(B33=Data!#REF!,Data!#REF!,(IF(B33=Data!#REF!,Data!#REF!,Data!#REF!)))))))))))))))&amp;IF(B33=Data!B215,Data!J215,(IF(B33=Data!#REF!,Data!#REF!,(IF(B33=Data!#REF!,Data!#REF!,(IF(B33=Data!#REF!,Data!#REF!,(IF(B33=Data!#REF!,Data!#REF!,(IF(B33=Data!#REF!,Data!J955,(IF(B33=Data!#REF!,Data!#REF!,(IF(B33=Data!#REF!,Data!#REF!,Data!#REF!)))))))))))))))&amp;IF(B33=Data!#REF!,Data!#REF!,(IF(B33=Data!#REF!,Data!#REF!,(IF(B33=Data!#REF!,Data!#REF!,(IF(B33=Data!#REF!,Data!#REF!,(IF(B33=Data!#REF!,Data!#REF!,Data!#REF!)))))))))</f>
        <v>#REF!</v>
      </c>
      <c r="W33" s="596" t="str">
        <f>IF(E33="","",VLOOKUP(B33,Data!$B$5:$J$503,9,FALSE)*E33)</f>
        <v/>
      </c>
    </row>
    <row r="34" spans="1:23" s="611" customFormat="1" ht="19.5" customHeight="1">
      <c r="A34" s="598"/>
      <c r="B34" s="818"/>
      <c r="C34" s="604"/>
      <c r="D34" s="605"/>
      <c r="E34" s="606">
        <f>SUM(E17:E33)</f>
        <v>93</v>
      </c>
      <c r="F34" s="606"/>
      <c r="G34" s="607"/>
      <c r="H34" s="607">
        <f>SUM(H17:H33)</f>
        <v>183842.12</v>
      </c>
      <c r="I34" s="608"/>
      <c r="J34" s="608"/>
      <c r="K34" s="608"/>
      <c r="L34" s="609">
        <f>SUM(L17:L33)</f>
        <v>19753</v>
      </c>
      <c r="M34" s="609">
        <f>SUM(M17:M33)</f>
        <v>17772</v>
      </c>
      <c r="N34" s="609" t="e">
        <f>SUM(N17:N33)</f>
        <v>#REF!</v>
      </c>
      <c r="O34" s="609" t="e">
        <f>SUM(#REF!)</f>
        <v>#REF!</v>
      </c>
      <c r="P34" s="609">
        <f>SUM(P16:P16)</f>
        <v>0</v>
      </c>
      <c r="Q34" s="609">
        <f>SUM(Q16:Q16)</f>
        <v>0</v>
      </c>
      <c r="R34" s="609" t="e">
        <f>SUM(#REF!)</f>
        <v>#REF!</v>
      </c>
      <c r="S34" s="609">
        <f>SUM(S16:S16)</f>
        <v>0</v>
      </c>
      <c r="T34" s="609">
        <f>SUM(T16:T16)</f>
        <v>0</v>
      </c>
      <c r="U34" s="609" t="e">
        <f>SUM(#REF!)</f>
        <v>#REF!</v>
      </c>
      <c r="V34" s="609">
        <f>SUM(V16:V16)</f>
        <v>0</v>
      </c>
      <c r="W34" s="610">
        <f>SUM(W17:W33)</f>
        <v>112.051</v>
      </c>
    </row>
    <row r="35" spans="1:23" ht="11.25" customHeight="1">
      <c r="A35" s="598"/>
      <c r="B35" s="612"/>
      <c r="C35" s="545"/>
      <c r="D35" s="546"/>
      <c r="E35" s="613"/>
      <c r="F35" s="544"/>
      <c r="G35" s="614" t="s">
        <v>847</v>
      </c>
      <c r="H35" s="615"/>
      <c r="I35" s="616"/>
      <c r="J35" s="616"/>
      <c r="K35" s="616"/>
      <c r="L35" s="617"/>
      <c r="M35" s="548"/>
      <c r="N35" s="546"/>
      <c r="O35" s="545"/>
      <c r="P35" s="545"/>
      <c r="Q35" s="545"/>
      <c r="R35" s="545"/>
      <c r="S35" s="545"/>
      <c r="T35" s="545"/>
      <c r="U35" s="546"/>
      <c r="V35" s="546"/>
      <c r="W35" s="550"/>
    </row>
    <row r="36" spans="1:23" ht="14">
      <c r="A36" s="618" t="s">
        <v>546</v>
      </c>
      <c r="B36" s="619" t="s">
        <v>12</v>
      </c>
      <c r="C36" s="513"/>
      <c r="D36" s="620"/>
      <c r="E36" s="499" t="s">
        <v>555</v>
      </c>
      <c r="G36" s="621" t="s">
        <v>83</v>
      </c>
      <c r="H36" s="622"/>
      <c r="I36" s="562" t="s">
        <v>84</v>
      </c>
      <c r="J36" s="623"/>
      <c r="K36" s="534" t="s">
        <v>85</v>
      </c>
      <c r="L36" s="534"/>
      <c r="M36" s="1076" t="s">
        <v>86</v>
      </c>
      <c r="N36" s="1077"/>
      <c r="O36" s="1077"/>
      <c r="P36" s="1077"/>
      <c r="Q36" s="1077"/>
      <c r="R36" s="1077"/>
      <c r="S36" s="1077"/>
      <c r="T36" s="1077"/>
      <c r="U36" s="1077"/>
      <c r="V36" s="1077"/>
      <c r="W36" s="1078"/>
    </row>
    <row r="37" spans="1:23" ht="13">
      <c r="A37" s="846" t="s">
        <v>547</v>
      </c>
      <c r="D37" s="624"/>
      <c r="E37" s="499" t="s">
        <v>88</v>
      </c>
      <c r="G37" s="1079"/>
      <c r="H37" s="1080"/>
      <c r="I37" s="846" t="s">
        <v>89</v>
      </c>
      <c r="J37" s="625"/>
      <c r="K37" s="537" t="s">
        <v>90</v>
      </c>
      <c r="L37" s="537"/>
      <c r="M37" s="532"/>
      <c r="W37" s="538"/>
    </row>
    <row r="38" spans="1:23" ht="10.5" customHeight="1">
      <c r="A38" s="846" t="s">
        <v>548</v>
      </c>
      <c r="B38" s="503"/>
      <c r="D38" s="523"/>
      <c r="G38" s="1079"/>
      <c r="H38" s="1080"/>
      <c r="I38" s="846"/>
      <c r="J38" s="625"/>
      <c r="K38" s="537" t="s">
        <v>94</v>
      </c>
      <c r="L38" s="537"/>
      <c r="M38" s="532"/>
      <c r="W38" s="538"/>
    </row>
    <row r="39" spans="1:23" ht="10.5" customHeight="1">
      <c r="A39" s="544"/>
      <c r="B39" s="545"/>
      <c r="C39" s="545"/>
      <c r="D39" s="626"/>
      <c r="E39" s="499" t="s">
        <v>95</v>
      </c>
      <c r="G39" s="1079"/>
      <c r="H39" s="1080"/>
      <c r="I39" s="846" t="s">
        <v>96</v>
      </c>
      <c r="J39" s="625"/>
      <c r="K39" s="537"/>
      <c r="L39" s="537"/>
      <c r="M39" s="532"/>
      <c r="W39" s="538"/>
    </row>
    <row r="40" spans="1:23" ht="13">
      <c r="A40" s="512" t="s">
        <v>97</v>
      </c>
      <c r="C40" s="535"/>
      <c r="D40" s="514"/>
      <c r="E40" s="499" t="s">
        <v>98</v>
      </c>
      <c r="G40" s="627" t="s">
        <v>99</v>
      </c>
      <c r="H40" s="628"/>
      <c r="I40" s="846" t="s">
        <v>89</v>
      </c>
      <c r="J40" s="625"/>
      <c r="K40" s="537" t="s">
        <v>100</v>
      </c>
      <c r="L40" s="537"/>
      <c r="M40" s="532"/>
      <c r="W40" s="538"/>
    </row>
    <row r="41" spans="1:23" ht="13">
      <c r="A41" s="846" t="s">
        <v>561</v>
      </c>
      <c r="D41" s="523"/>
      <c r="E41" s="499" t="s">
        <v>101</v>
      </c>
      <c r="G41" s="629"/>
      <c r="H41" s="630"/>
      <c r="I41" s="846" t="s">
        <v>102</v>
      </c>
      <c r="J41" s="625"/>
      <c r="K41" s="537" t="s">
        <v>549</v>
      </c>
      <c r="L41" s="537"/>
      <c r="M41" s="1069" t="s">
        <v>616</v>
      </c>
      <c r="N41" s="1070"/>
      <c r="O41" s="1070"/>
      <c r="P41" s="1070"/>
      <c r="Q41" s="1070"/>
      <c r="R41" s="1070"/>
      <c r="S41" s="1070"/>
      <c r="T41" s="1070"/>
      <c r="U41" s="1070"/>
      <c r="V41" s="1070"/>
      <c r="W41" s="1071"/>
    </row>
    <row r="42" spans="1:23">
      <c r="A42" s="544"/>
      <c r="B42" s="545"/>
      <c r="C42" s="545"/>
      <c r="D42" s="546"/>
      <c r="E42" s="631"/>
      <c r="F42" s="545"/>
      <c r="G42" s="1053" t="s">
        <v>1016</v>
      </c>
      <c r="H42" s="1054"/>
      <c r="I42" s="1053" t="s">
        <v>1015</v>
      </c>
      <c r="J42" s="1054"/>
      <c r="K42" s="549" t="s">
        <v>105</v>
      </c>
      <c r="L42" s="549"/>
      <c r="M42" s="1072" t="s">
        <v>106</v>
      </c>
      <c r="N42" s="1073"/>
      <c r="O42" s="1073"/>
      <c r="P42" s="1073"/>
      <c r="Q42" s="1073"/>
      <c r="R42" s="1073"/>
      <c r="S42" s="1073"/>
      <c r="T42" s="1073"/>
      <c r="U42" s="1073"/>
      <c r="V42" s="1073"/>
      <c r="W42" s="1074"/>
    </row>
    <row r="43" spans="1:23">
      <c r="G43" s="500" t="s">
        <v>667</v>
      </c>
      <c r="K43" s="537"/>
      <c r="L43" s="537"/>
      <c r="M43" s="541"/>
      <c r="N43" s="541"/>
      <c r="O43" s="541"/>
      <c r="P43" s="541"/>
      <c r="Q43" s="541"/>
      <c r="R43" s="541"/>
      <c r="S43" s="541"/>
      <c r="T43" s="541"/>
      <c r="U43" s="541"/>
      <c r="V43" s="541"/>
      <c r="W43" s="632"/>
    </row>
    <row r="44" spans="1:23">
      <c r="G44" s="633"/>
      <c r="H44" s="633"/>
      <c r="I44" s="634"/>
      <c r="J44" s="633"/>
      <c r="K44" s="537"/>
      <c r="L44" s="537"/>
      <c r="M44" s="541"/>
      <c r="N44" s="541"/>
      <c r="O44" s="541"/>
      <c r="P44" s="541"/>
      <c r="Q44" s="541"/>
      <c r="R44" s="541"/>
      <c r="S44" s="541"/>
      <c r="T44" s="541"/>
      <c r="U44" s="541"/>
      <c r="V44" s="541"/>
      <c r="W44" s="632"/>
    </row>
    <row r="45" spans="1:23" ht="7.5" customHeight="1"/>
    <row r="46" spans="1:23" ht="13.5" customHeight="1"/>
    <row r="47" spans="1:23" ht="13.5" customHeight="1"/>
    <row r="48" spans="1:23" ht="13.5" customHeight="1"/>
    <row r="49" spans="1:23" s="611" customFormat="1" ht="18" customHeight="1">
      <c r="A49" s="635" t="s">
        <v>964</v>
      </c>
      <c r="B49" s="500"/>
      <c r="C49" s="635" t="s">
        <v>622</v>
      </c>
      <c r="F49" s="636"/>
      <c r="G49" s="635" t="s">
        <v>958</v>
      </c>
      <c r="H49" s="500"/>
      <c r="I49" s="635" t="s">
        <v>969</v>
      </c>
      <c r="K49" s="636"/>
      <c r="L49" s="636"/>
      <c r="V49" s="637"/>
    </row>
    <row r="50" spans="1:23" s="611" customFormat="1" ht="18" customHeight="1">
      <c r="A50" s="635" t="s">
        <v>965</v>
      </c>
      <c r="B50" s="500"/>
      <c r="C50" s="635" t="s">
        <v>1017</v>
      </c>
      <c r="F50" s="636"/>
      <c r="G50" s="635" t="s">
        <v>959</v>
      </c>
      <c r="H50" s="500"/>
      <c r="I50" s="635" t="s">
        <v>969</v>
      </c>
      <c r="K50" s="636"/>
      <c r="L50" s="636"/>
      <c r="V50" s="637"/>
    </row>
    <row r="51" spans="1:23" s="611" customFormat="1" ht="18" customHeight="1">
      <c r="A51" s="635" t="s">
        <v>966</v>
      </c>
      <c r="B51" s="500"/>
      <c r="C51" s="635" t="s">
        <v>1018</v>
      </c>
      <c r="F51" s="636"/>
      <c r="G51" s="635" t="s">
        <v>960</v>
      </c>
      <c r="H51" s="500"/>
      <c r="I51" s="635" t="s">
        <v>622</v>
      </c>
      <c r="K51" s="636"/>
      <c r="L51" s="636"/>
      <c r="V51" s="637"/>
    </row>
    <row r="52" spans="1:23" s="611" customFormat="1" ht="18" customHeight="1">
      <c r="A52" s="635" t="s">
        <v>967</v>
      </c>
      <c r="B52" s="500"/>
      <c r="C52" s="635" t="s">
        <v>622</v>
      </c>
      <c r="F52" s="636"/>
      <c r="G52" s="635" t="s">
        <v>961</v>
      </c>
      <c r="H52" s="500"/>
      <c r="I52" s="635" t="s">
        <v>622</v>
      </c>
      <c r="K52" s="636"/>
      <c r="L52" s="636"/>
      <c r="V52" s="637"/>
    </row>
    <row r="53" spans="1:23" s="611" customFormat="1" ht="18" customHeight="1">
      <c r="A53" s="635" t="s">
        <v>968</v>
      </c>
      <c r="B53" s="500"/>
      <c r="C53" s="635" t="s">
        <v>622</v>
      </c>
      <c r="F53" s="636"/>
      <c r="G53" s="635" t="s">
        <v>963</v>
      </c>
      <c r="H53" s="500"/>
      <c r="I53" s="635" t="s">
        <v>622</v>
      </c>
      <c r="K53" s="636"/>
      <c r="L53" s="636"/>
      <c r="V53" s="637"/>
    </row>
    <row r="54" spans="1:23" ht="20">
      <c r="E54" s="847"/>
      <c r="F54" s="500"/>
      <c r="G54" s="635" t="s">
        <v>962</v>
      </c>
      <c r="I54" s="635" t="s">
        <v>622</v>
      </c>
      <c r="K54" s="500"/>
      <c r="M54" s="847"/>
      <c r="V54" s="501"/>
      <c r="W54" s="847"/>
    </row>
    <row r="55" spans="1:23" ht="17.5">
      <c r="A55" s="638"/>
      <c r="E55" s="847"/>
      <c r="G55" s="639"/>
      <c r="H55" s="639"/>
    </row>
    <row r="60" spans="1:23" ht="14">
      <c r="A60" s="640"/>
      <c r="C60" s="641"/>
      <c r="D60" s="641"/>
      <c r="E60" s="642"/>
    </row>
    <row r="61" spans="1:23" ht="14">
      <c r="A61" s="643"/>
      <c r="C61" s="641"/>
      <c r="D61" s="644"/>
      <c r="E61" s="642"/>
    </row>
    <row r="62" spans="1:23" ht="14">
      <c r="A62" s="643"/>
      <c r="B62" s="645"/>
      <c r="C62" s="641"/>
      <c r="D62" s="641"/>
      <c r="E62" s="642"/>
    </row>
    <row r="63" spans="1:23" ht="14">
      <c r="A63" s="643"/>
      <c r="B63" s="646" t="s">
        <v>354</v>
      </c>
      <c r="C63" s="641"/>
      <c r="D63" s="641"/>
      <c r="E63" s="642"/>
    </row>
    <row r="64" spans="1:23" ht="15.5">
      <c r="A64" s="643"/>
      <c r="B64" s="647" t="s">
        <v>249</v>
      </c>
      <c r="C64" s="641"/>
      <c r="D64" s="641"/>
      <c r="E64" s="642"/>
    </row>
    <row r="65" spans="1:5" ht="14">
      <c r="A65" s="643"/>
      <c r="B65" s="648" t="s">
        <v>250</v>
      </c>
      <c r="C65" s="641"/>
      <c r="D65" s="641"/>
      <c r="E65" s="642"/>
    </row>
    <row r="66" spans="1:5" ht="15.5">
      <c r="A66" s="649"/>
      <c r="B66" s="647" t="s">
        <v>251</v>
      </c>
      <c r="C66" s="641"/>
      <c r="D66" s="641"/>
      <c r="E66" s="642"/>
    </row>
    <row r="67" spans="1:5" ht="15.5">
      <c r="A67" s="643"/>
      <c r="B67" s="647" t="s">
        <v>252</v>
      </c>
      <c r="C67" s="641"/>
      <c r="D67" s="641"/>
      <c r="E67" s="642"/>
    </row>
    <row r="68" spans="1:5" ht="14">
      <c r="A68" s="649"/>
      <c r="B68" s="646" t="s">
        <v>253</v>
      </c>
      <c r="C68" s="641"/>
      <c r="D68" s="641"/>
      <c r="E68" s="642"/>
    </row>
    <row r="69" spans="1:5" ht="14">
      <c r="A69" s="649"/>
      <c r="B69" s="646" t="s">
        <v>357</v>
      </c>
      <c r="C69" s="641"/>
      <c r="D69" s="641"/>
      <c r="E69" s="642"/>
    </row>
    <row r="70" spans="1:5" ht="14">
      <c r="A70" s="643"/>
      <c r="B70" s="646" t="s">
        <v>358</v>
      </c>
      <c r="C70" s="641"/>
      <c r="D70" s="641"/>
      <c r="E70" s="642"/>
    </row>
    <row r="71" spans="1:5" ht="14">
      <c r="A71" s="643"/>
      <c r="B71" s="646" t="s">
        <v>288</v>
      </c>
      <c r="C71" s="641"/>
      <c r="D71" s="641"/>
      <c r="E71" s="642"/>
    </row>
    <row r="72" spans="1:5" ht="14">
      <c r="A72" s="643"/>
      <c r="B72" s="646" t="s">
        <v>292</v>
      </c>
      <c r="C72" s="641"/>
      <c r="D72" s="641"/>
      <c r="E72" s="642"/>
    </row>
    <row r="73" spans="1:5" ht="15.5">
      <c r="A73" s="643"/>
      <c r="B73" s="647" t="s">
        <v>423</v>
      </c>
      <c r="C73" s="641"/>
      <c r="D73" s="641"/>
      <c r="E73" s="642"/>
    </row>
    <row r="74" spans="1:5" ht="14">
      <c r="A74" s="643"/>
      <c r="B74" s="646" t="s">
        <v>424</v>
      </c>
      <c r="C74" s="641"/>
      <c r="D74" s="641"/>
      <c r="E74" s="642"/>
    </row>
    <row r="75" spans="1:5" ht="14">
      <c r="A75" s="643"/>
      <c r="B75" s="646" t="s">
        <v>279</v>
      </c>
      <c r="C75" s="641"/>
      <c r="D75" s="644"/>
      <c r="E75" s="642"/>
    </row>
    <row r="76" spans="1:5" ht="14">
      <c r="A76" s="643"/>
      <c r="B76" s="646" t="s">
        <v>281</v>
      </c>
      <c r="C76" s="641"/>
      <c r="D76" s="641"/>
      <c r="E76" s="642"/>
    </row>
    <row r="77" spans="1:5" ht="14">
      <c r="A77" s="643"/>
      <c r="B77" s="646" t="s">
        <v>287</v>
      </c>
      <c r="C77" s="641"/>
      <c r="D77" s="644"/>
      <c r="E77" s="642"/>
    </row>
    <row r="78" spans="1:5" ht="15.5">
      <c r="A78" s="643"/>
      <c r="B78" s="647" t="s">
        <v>420</v>
      </c>
      <c r="C78" s="641"/>
      <c r="D78" s="644"/>
      <c r="E78" s="642"/>
    </row>
    <row r="79" spans="1:5" ht="14">
      <c r="A79" s="650"/>
      <c r="B79" s="646" t="s">
        <v>421</v>
      </c>
      <c r="C79" s="579"/>
      <c r="D79" s="578"/>
      <c r="E79" s="575"/>
    </row>
    <row r="80" spans="1:5" ht="14">
      <c r="A80" s="572"/>
      <c r="B80" s="646" t="s">
        <v>422</v>
      </c>
      <c r="C80" s="579"/>
      <c r="D80" s="578"/>
      <c r="E80" s="651">
        <f>SUM(E59:E78)</f>
        <v>0</v>
      </c>
    </row>
    <row r="81" spans="2:2" ht="14">
      <c r="B81" s="646" t="s">
        <v>417</v>
      </c>
    </row>
    <row r="82" spans="2:2" ht="14">
      <c r="B82" s="646" t="s">
        <v>397</v>
      </c>
    </row>
  </sheetData>
  <mergeCells count="10">
    <mergeCell ref="M41:W41"/>
    <mergeCell ref="G42:H42"/>
    <mergeCell ref="I42:J42"/>
    <mergeCell ref="M42:W42"/>
    <mergeCell ref="O1:S1"/>
    <mergeCell ref="P2:W2"/>
    <mergeCell ref="M36:W36"/>
    <mergeCell ref="G37:H37"/>
    <mergeCell ref="G38:H38"/>
    <mergeCell ref="G39:H39"/>
  </mergeCells>
  <printOptions horizontalCentered="1"/>
  <pageMargins left="0.19685039370078741" right="0.19685039370078741" top="0" bottom="0.15748031496062992" header="0.31496062992125984" footer="0.15748031496062992"/>
  <pageSetup paperSize="9" scale="75" firstPageNumber="4294963191" fitToHeight="2" orientation="landscape" horizontalDpi="4294967295" verticalDpi="4294967295"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W83"/>
  <sheetViews>
    <sheetView topLeftCell="A4" zoomScale="85" zoomScaleNormal="85" zoomScaleSheetLayoutView="85" workbookViewId="0">
      <selection activeCell="A17" sqref="A17:XFD20"/>
    </sheetView>
  </sheetViews>
  <sheetFormatPr defaultColWidth="9.1796875" defaultRowHeight="12.5"/>
  <cols>
    <col min="1" max="1" width="4.08984375" style="849" customWidth="1"/>
    <col min="2" max="2" width="30.1796875" style="849" customWidth="1"/>
    <col min="3" max="3" width="6.453125" style="849" customWidth="1"/>
    <col min="4" max="4" width="13.453125" style="849" customWidth="1"/>
    <col min="5" max="5" width="10.453125" style="499" customWidth="1"/>
    <col min="6" max="6" width="13.08984375" style="849" customWidth="1"/>
    <col min="7" max="7" width="14.81640625" style="500" customWidth="1"/>
    <col min="8" max="8" width="17" style="500" customWidth="1"/>
    <col min="9" max="9" width="6.1796875" style="849" customWidth="1"/>
    <col min="10" max="10" width="14.1796875" style="849" customWidth="1"/>
    <col min="11" max="11" width="11.1796875" style="849" customWidth="1"/>
    <col min="12" max="13" width="15.1796875" style="500" customWidth="1"/>
    <col min="14" max="14" width="0.453125" style="849" hidden="1" customWidth="1"/>
    <col min="15" max="15" width="3.1796875" style="849" customWidth="1"/>
    <col min="16" max="16" width="2.54296875" style="849" customWidth="1"/>
    <col min="17" max="17" width="4.81640625" style="849" hidden="1" customWidth="1"/>
    <col min="18" max="18" width="2" style="849" customWidth="1"/>
    <col min="19" max="19" width="2.54296875" style="849" customWidth="1"/>
    <col min="20" max="20" width="5.81640625" style="849" hidden="1" customWidth="1"/>
    <col min="21" max="21" width="1" style="849" customWidth="1"/>
    <col min="22" max="22" width="9.1796875" style="849" hidden="1" customWidth="1"/>
    <col min="23" max="23" width="13.1796875" style="501" customWidth="1"/>
    <col min="24" max="24" width="1.81640625" style="849" customWidth="1"/>
    <col min="25" max="25" width="9.1796875" style="849" customWidth="1"/>
    <col min="26" max="16384" width="9.1796875" style="849"/>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49"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48"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48" t="s">
        <v>557</v>
      </c>
      <c r="D8" s="523"/>
      <c r="E8" s="531"/>
      <c r="G8" s="532"/>
      <c r="H8" s="533"/>
      <c r="I8" s="848"/>
      <c r="K8" s="514"/>
      <c r="L8" s="532"/>
      <c r="M8" s="534"/>
      <c r="O8" s="514"/>
      <c r="U8" s="535"/>
      <c r="V8" s="535"/>
      <c r="W8" s="536"/>
    </row>
    <row r="9" spans="1:23">
      <c r="A9" s="848" t="s">
        <v>558</v>
      </c>
      <c r="D9" s="523"/>
      <c r="E9" s="531" t="s">
        <v>54</v>
      </c>
      <c r="G9" s="532" t="s">
        <v>55</v>
      </c>
      <c r="H9" s="533"/>
      <c r="I9" s="848" t="s">
        <v>56</v>
      </c>
      <c r="K9" s="523"/>
      <c r="L9" s="532" t="s">
        <v>57</v>
      </c>
      <c r="M9" s="537"/>
      <c r="O9" s="523"/>
      <c r="P9" s="849" t="s">
        <v>58</v>
      </c>
      <c r="W9" s="538"/>
    </row>
    <row r="10" spans="1:23" ht="13">
      <c r="A10" s="848" t="s">
        <v>559</v>
      </c>
      <c r="D10" s="539" t="s">
        <v>560</v>
      </c>
      <c r="E10" s="531" t="s">
        <v>59</v>
      </c>
      <c r="G10" s="532"/>
      <c r="H10" s="533"/>
      <c r="I10" s="540"/>
      <c r="J10" s="541"/>
      <c r="K10" s="542"/>
      <c r="L10" s="532"/>
      <c r="M10" s="537"/>
      <c r="O10" s="523"/>
      <c r="W10" s="538"/>
    </row>
    <row r="11" spans="1:23" ht="13">
      <c r="A11" s="848" t="s">
        <v>551</v>
      </c>
      <c r="D11" s="523"/>
      <c r="E11" s="515"/>
      <c r="F11" s="543"/>
      <c r="G11" s="532" t="s">
        <v>60</v>
      </c>
      <c r="H11" s="533"/>
      <c r="I11" s="848" t="s">
        <v>61</v>
      </c>
      <c r="K11" s="523"/>
      <c r="L11" s="532" t="s">
        <v>523</v>
      </c>
      <c r="M11" s="537"/>
      <c r="O11" s="523"/>
      <c r="P11" s="849" t="s">
        <v>63</v>
      </c>
      <c r="W11" s="538"/>
    </row>
    <row r="12" spans="1:23">
      <c r="A12" s="544" t="s">
        <v>64</v>
      </c>
      <c r="D12" s="523"/>
      <c r="E12" s="531" t="s">
        <v>65</v>
      </c>
      <c r="G12" s="532"/>
      <c r="H12" s="533"/>
      <c r="I12" s="848"/>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980</v>
      </c>
      <c r="C17" s="583" t="str">
        <f>IF(E17="","",VLOOKUP(B17,Data!$B$5:$N$503,13,FALSE))</f>
        <v/>
      </c>
      <c r="D17" s="584" t="str">
        <f>IF(E17="","",VLOOKUP(B17,Data!$B$5:$L$503,2,FALSE))</f>
        <v/>
      </c>
      <c r="E17" s="823"/>
      <c r="F17" s="601"/>
      <c r="G17" s="587" t="str">
        <f>IF(E17="","",VLOOKUP(B17,Data!$B$5:$L$503,11,FALSE))</f>
        <v/>
      </c>
      <c r="H17" s="588" t="str">
        <f t="shared" ref="H17:H34"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274,Data!G274,(IF(B17=Data!B276,Data!G276,(IF(B17=Data!B278,Data!G278,(IF(B17=Data!#REF!,Data!#REF!,(IF(B17=Data!B283,Data!G283,(IF(B17=Data!#REF!,Data!#REF!,(IF(B17=Data!#REF!,Data!#REF!,(IF(B17=Data!#REF!,Data!#REF!,Data!#REF!)))))))))))))))&amp;IF(B17=Data!B350,Data!G350,(IF(B17=Data!#REF!,Data!#REF!,(IF(B17=Data!#REF!,Data!#REF!,(IF(B17=Data!#REF!,Data!#REF!,(IF(B17=Data!#REF!,Data!#REF!,(IF(B17=Data!#REF!,Data!G1090,(IF(B17=Data!#REF!,Data!#REF!,(IF(B17=Data!#REF!,Data!#REF!,Data!#REF!)))))))))))))))&amp;IF(B17=Data!#REF!,Data!#REF!,(IF(B17=Data!#REF!,Data!#REF!,(IF(B17=Data!#REF!,Data!#REF!,(IF(B17=Data!#REF!,Data!#REF!,(IF(B17=Data!#REF!,Data!#REF!,Data!#REF!)))))))))</f>
        <v>#REF!</v>
      </c>
      <c r="O17" s="592"/>
      <c r="P17" s="593"/>
      <c r="Q17" s="594" t="e">
        <f>IF(B17=Data!B274,Data!H274,(IF(B17=Data!B276,Data!H276,(IF(B17=Data!B278,Data!H278,(IF(B17=Data!#REF!,Data!#REF!,(IF(B17=Data!B283,Data!H283,(IF(B17=Data!#REF!,Data!#REF!,(IF(B17=Data!#REF!,Data!#REF!,(IF(B17=Data!#REF!,Data!#REF!,Data!#REF!)))))))))))))))&amp;IF(B17=Data!B350,Data!H350,(IF(B17=Data!#REF!,Data!#REF!,(IF(B17=Data!#REF!,Data!#REF!,(IF(B17=Data!#REF!,Data!#REF!,(IF(B17=Data!#REF!,Data!#REF!,(IF(B17=Data!#REF!,Data!H1090,(IF(B17=Data!#REF!,Data!#REF!,(IF(B17=Data!#REF!,Data!#REF!,Data!#REF!)))))))))))))))&amp;IF(B17=Data!#REF!,Data!#REF!,(IF(B17=Data!#REF!,Data!#REF!,(IF(B17=Data!#REF!,Data!#REF!,(IF(B17=Data!#REF!,Data!#REF!,(IF(B17=Data!#REF!,Data!#REF!,Data!#REF!)))))))))</f>
        <v>#REF!</v>
      </c>
      <c r="R17" s="593"/>
      <c r="S17" s="593"/>
      <c r="T17" s="594" t="e">
        <f>IF(B17=Data!B274,Data!I274,(IF(B17=Data!B276,Data!I276,(IF(B17=Data!B278,Data!I278,(IF(B17=Data!#REF!,Data!#REF!,(IF(B17=Data!B283,Data!I283,(IF(B17=Data!#REF!,Data!#REF!,(IF(B17=Data!#REF!,Data!#REF!,(IF(B17=Data!#REF!,Data!#REF!,Data!#REF!)))))))))))))))&amp;IF(B17=Data!B350,Data!I350,(IF(B17=Data!#REF!,Data!#REF!,(IF(B17=Data!#REF!,Data!#REF!,(IF(B17=Data!#REF!,Data!#REF!,(IF(B17=Data!#REF!,Data!#REF!,(IF(B17=Data!#REF!,Data!I1090,(IF(B17=Data!#REF!,Data!#REF!,(IF(B17=Data!#REF!,Data!#REF!,Data!#REF!)))))))))))))))&amp;IF(B17=Data!#REF!,Data!#REF!,(IF(B17=Data!#REF!,Data!#REF!,(IF(B17=Data!#REF!,Data!#REF!,(IF(B17=Data!#REF!,Data!#REF!,(IF(B17=Data!#REF!,Data!#REF!,Data!#REF!)))))))))</f>
        <v>#REF!</v>
      </c>
      <c r="U17" s="595"/>
      <c r="V17" s="594" t="e">
        <f>IF(B17=Data!B274,Data!J274,(IF(B17=Data!B276,Data!J276,(IF(B17=Data!B278,Data!J278,(IF(B17=Data!#REF!,Data!#REF!,(IF(B17=Data!B283,Data!J283,(IF(B17=Data!#REF!,Data!#REF!,(IF(B17=Data!#REF!,Data!#REF!,(IF(B17=Data!#REF!,Data!#REF!,Data!#REF!)))))))))))))))&amp;IF(B17=Data!B350,Data!J350,(IF(B17=Data!#REF!,Data!#REF!,(IF(B17=Data!#REF!,Data!#REF!,(IF(B17=Data!#REF!,Data!#REF!,(IF(B17=Data!#REF!,Data!#REF!,(IF(B17=Data!#REF!,Data!J1090,(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735</v>
      </c>
      <c r="C18" s="583" t="str">
        <f>IF(E18="","",VLOOKUP(B18,Data!$B$5:$N$503,13,FALSE))</f>
        <v>Ymh</v>
      </c>
      <c r="D18" s="584" t="str">
        <f>IF(E18="","",VLOOKUP(B18,Data!$B$5:$L$503,2,FALSE))</f>
        <v>VAD6680</v>
      </c>
      <c r="E18" s="823">
        <v>1</v>
      </c>
      <c r="F18" s="600" t="s">
        <v>544</v>
      </c>
      <c r="G18" s="587">
        <f>IF(E18="","",VLOOKUP(B18,Data!$B$5:$L$503,11,FALSE))</f>
        <v>3062.68</v>
      </c>
      <c r="H18" s="588">
        <f t="shared" si="0"/>
        <v>3062.68</v>
      </c>
      <c r="I18" s="589" t="str">
        <f>IF(E18="","",VLOOKUP(B18,Data!$B$5:$D$503,3,FALSE))</f>
        <v>C/T</v>
      </c>
      <c r="J18" s="589" t="str">
        <f>IF(E18="","",VLOOKUP(B18,Data!$B$5:$M$503,12,FALSE))</f>
        <v>Indonesia</v>
      </c>
      <c r="K18" s="590">
        <v>5117382</v>
      </c>
      <c r="L18" s="587">
        <f>IF(E18="","",VLOOKUP(B18,Data!$B$5:$E$503,4,FALSE)*E18)</f>
        <v>259</v>
      </c>
      <c r="M18" s="587">
        <f>IF(E18="","",VLOOKUP(B18,Data!$B$5:$F$503,5,FALSE)*E18)</f>
        <v>234</v>
      </c>
      <c r="N18" s="591" t="e">
        <f>IF(B18=Data!B105,Data!G105,(IF(B18=Data!B107,Data!G107,(IF(B18=Data!B109,Data!G109,(IF(B18=Data!#REF!,Data!#REF!,(IF(B18=Data!B114,Data!G114,(IF(B18=Data!#REF!,Data!#REF!,(IF(B18=Data!#REF!,Data!#REF!,(IF(B18=Data!#REF!,Data!#REF!,Data!#REF!)))))))))))))))&amp;IF(B18=Data!B181,Data!G181,(IF(B18=Data!#REF!,Data!#REF!,(IF(B18=Data!#REF!,Data!#REF!,(IF(B18=Data!#REF!,Data!#REF!,(IF(B18=Data!#REF!,Data!#REF!,(IF(B18=Data!#REF!,Data!G921,(IF(B18=Data!#REF!,Data!#REF!,(IF(B18=Data!#REF!,Data!#REF!,Data!#REF!)))))))))))))))&amp;IF(B18=Data!#REF!,Data!#REF!,(IF(B18=Data!#REF!,Data!#REF!,(IF(B18=Data!#REF!,Data!#REF!,(IF(B18=Data!#REF!,Data!#REF!,(IF(B18=Data!#REF!,Data!#REF!,Data!#REF!)))))))))</f>
        <v>#REF!</v>
      </c>
      <c r="O18" s="592"/>
      <c r="P18" s="593"/>
      <c r="Q18" s="594" t="e">
        <f>IF(B18=Data!B105,Data!H105,(IF(B18=Data!B107,Data!H107,(IF(B18=Data!B109,Data!H109,(IF(B18=Data!#REF!,Data!#REF!,(IF(B18=Data!B114,Data!H114,(IF(B18=Data!#REF!,Data!#REF!,(IF(B18=Data!#REF!,Data!#REF!,(IF(B18=Data!#REF!,Data!#REF!,Data!#REF!)))))))))))))))&amp;IF(B18=Data!B181,Data!H181,(IF(B18=Data!#REF!,Data!#REF!,(IF(B18=Data!#REF!,Data!#REF!,(IF(B18=Data!#REF!,Data!#REF!,(IF(B18=Data!#REF!,Data!#REF!,(IF(B18=Data!#REF!,Data!H921,(IF(B18=Data!#REF!,Data!#REF!,(IF(B18=Data!#REF!,Data!#REF!,Data!#REF!)))))))))))))))&amp;IF(B18=Data!#REF!,Data!#REF!,(IF(B18=Data!#REF!,Data!#REF!,(IF(B18=Data!#REF!,Data!#REF!,(IF(B18=Data!#REF!,Data!#REF!,(IF(B18=Data!#REF!,Data!#REF!,Data!#REF!)))))))))</f>
        <v>#REF!</v>
      </c>
      <c r="R18" s="593"/>
      <c r="S18" s="593"/>
      <c r="T18" s="594" t="e">
        <f>IF(B18=Data!B105,Data!I105,(IF(B18=Data!B107,Data!I107,(IF(B18=Data!B109,Data!I109,(IF(B18=Data!#REF!,Data!#REF!,(IF(B18=Data!B114,Data!I114,(IF(B18=Data!#REF!,Data!#REF!,(IF(B18=Data!#REF!,Data!#REF!,(IF(B18=Data!#REF!,Data!#REF!,Data!#REF!)))))))))))))))&amp;IF(B18=Data!B181,Data!I181,(IF(B18=Data!#REF!,Data!#REF!,(IF(B18=Data!#REF!,Data!#REF!,(IF(B18=Data!#REF!,Data!#REF!,(IF(B18=Data!#REF!,Data!#REF!,(IF(B18=Data!#REF!,Data!I921,(IF(B18=Data!#REF!,Data!#REF!,(IF(B18=Data!#REF!,Data!#REF!,Data!#REF!)))))))))))))))&amp;IF(B18=Data!#REF!,Data!#REF!,(IF(B18=Data!#REF!,Data!#REF!,(IF(B18=Data!#REF!,Data!#REF!,(IF(B18=Data!#REF!,Data!#REF!,(IF(B18=Data!#REF!,Data!#REF!,Data!#REF!)))))))))</f>
        <v>#REF!</v>
      </c>
      <c r="U18" s="595"/>
      <c r="V18" s="594" t="e">
        <f>IF(B18=Data!B105,Data!J105,(IF(B18=Data!B107,Data!J107,(IF(B18=Data!B109,Data!J109,(IF(B18=Data!#REF!,Data!#REF!,(IF(B18=Data!B114,Data!J114,(IF(B18=Data!#REF!,Data!#REF!,(IF(B18=Data!#REF!,Data!#REF!,(IF(B18=Data!#REF!,Data!#REF!,Data!#REF!)))))))))))))))&amp;IF(B18=Data!B181,Data!J181,(IF(B18=Data!#REF!,Data!#REF!,(IF(B18=Data!#REF!,Data!#REF!,(IF(B18=Data!#REF!,Data!#REF!,(IF(B18=Data!#REF!,Data!#REF!,(IF(B18=Data!#REF!,Data!J921,(IF(B18=Data!#REF!,Data!#REF!,(IF(B18=Data!#REF!,Data!#REF!,Data!#REF!)))))))))))))))&amp;IF(B18=Data!#REF!,Data!#REF!,(IF(B18=Data!#REF!,Data!#REF!,(IF(B18=Data!#REF!,Data!#REF!,(IF(B18=Data!#REF!,Data!#REF!,(IF(B18=Data!#REF!,Data!#REF!,Data!#REF!)))))))))</f>
        <v>#REF!</v>
      </c>
      <c r="W18" s="596">
        <f>IF(E18="","",VLOOKUP(B18,Data!$B$5:$J$503,9,FALSE)*E18)</f>
        <v>1.484</v>
      </c>
    </row>
    <row r="19" spans="1:23" s="597" customFormat="1" ht="19" customHeight="1">
      <c r="A19" s="581"/>
      <c r="B19" s="582" t="s">
        <v>995</v>
      </c>
      <c r="C19" s="583" t="str">
        <f>IF(E19="","",VLOOKUP(B19,Data!$B$5:$N$503,13,FALSE))</f>
        <v/>
      </c>
      <c r="D19" s="584" t="str">
        <f>IF(E19="","",VLOOKUP(B19,Data!$B$5:$L$503,2,FALSE))</f>
        <v/>
      </c>
      <c r="E19" s="823"/>
      <c r="F19" s="600"/>
      <c r="G19" s="587" t="str">
        <f>IF(E19="","",VLOOKUP(B19,Data!$B$5:$L$503,11,FALSE))</f>
        <v/>
      </c>
      <c r="H19" s="588" t="str">
        <f t="shared" si="0"/>
        <v>-</v>
      </c>
      <c r="I19" s="589" t="str">
        <f>IF(E19="","",VLOOKUP(B19,Data!$B$5:$D$503,3,FALSE))</f>
        <v/>
      </c>
      <c r="J19" s="589" t="str">
        <f>IF(E19="","",VLOOKUP(B19,Data!$B$5:$M$503,12,FALSE))</f>
        <v/>
      </c>
      <c r="K19" s="590"/>
      <c r="L19" s="587" t="str">
        <f>IF(E19="","",VLOOKUP(B19,Data!$B$5:$E$503,4,FALSE)*E19)</f>
        <v/>
      </c>
      <c r="M19" s="587" t="str">
        <f>IF(E19="","",VLOOKUP(B19,Data!$B$5:$F$503,5,FALSE)*E19)</f>
        <v/>
      </c>
      <c r="N19" s="591" t="e">
        <f>IF(B19=Data!B276,Data!G276,(IF(B19=Data!B278,Data!G278,(IF(B19=Data!B280,Data!G280,(IF(B19=Data!#REF!,Data!#REF!,(IF(B19=Data!B285,Data!G285,(IF(B19=Data!#REF!,Data!#REF!,(IF(B19=Data!#REF!,Data!#REF!,(IF(B19=Data!#REF!,Data!#REF!,Data!#REF!)))))))))))))))&amp;IF(B19=Data!B352,Data!G352,(IF(B19=Data!#REF!,Data!#REF!,(IF(B19=Data!#REF!,Data!#REF!,(IF(B19=Data!#REF!,Data!#REF!,(IF(B19=Data!#REF!,Data!#REF!,(IF(B19=Data!#REF!,Data!G1092,(IF(B19=Data!#REF!,Data!#REF!,(IF(B19=Data!#REF!,Data!#REF!,Data!#REF!)))))))))))))))&amp;IF(B19=Data!#REF!,Data!#REF!,(IF(B19=Data!#REF!,Data!#REF!,(IF(B19=Data!#REF!,Data!#REF!,(IF(B19=Data!#REF!,Data!#REF!,(IF(B19=Data!#REF!,Data!#REF!,Data!#REF!)))))))))</f>
        <v>#REF!</v>
      </c>
      <c r="O19" s="592"/>
      <c r="P19" s="593"/>
      <c r="Q19" s="594" t="e">
        <f>IF(B19=Data!B276,Data!H276,(IF(B19=Data!B278,Data!H278,(IF(B19=Data!B280,Data!H280,(IF(B19=Data!#REF!,Data!#REF!,(IF(B19=Data!B285,Data!H285,(IF(B19=Data!#REF!,Data!#REF!,(IF(B19=Data!#REF!,Data!#REF!,(IF(B19=Data!#REF!,Data!#REF!,Data!#REF!)))))))))))))))&amp;IF(B19=Data!B352,Data!H352,(IF(B19=Data!#REF!,Data!#REF!,(IF(B19=Data!#REF!,Data!#REF!,(IF(B19=Data!#REF!,Data!#REF!,(IF(B19=Data!#REF!,Data!#REF!,(IF(B19=Data!#REF!,Data!H1092,(IF(B19=Data!#REF!,Data!#REF!,(IF(B19=Data!#REF!,Data!#REF!,Data!#REF!)))))))))))))))&amp;IF(B19=Data!#REF!,Data!#REF!,(IF(B19=Data!#REF!,Data!#REF!,(IF(B19=Data!#REF!,Data!#REF!,(IF(B19=Data!#REF!,Data!#REF!,(IF(B19=Data!#REF!,Data!#REF!,Data!#REF!)))))))))</f>
        <v>#REF!</v>
      </c>
      <c r="R19" s="593"/>
      <c r="S19" s="593"/>
      <c r="T19" s="594" t="e">
        <f>IF(B19=Data!B276,Data!I276,(IF(B19=Data!B278,Data!I278,(IF(B19=Data!B280,Data!I280,(IF(B19=Data!#REF!,Data!#REF!,(IF(B19=Data!B285,Data!I285,(IF(B19=Data!#REF!,Data!#REF!,(IF(B19=Data!#REF!,Data!#REF!,(IF(B19=Data!#REF!,Data!#REF!,Data!#REF!)))))))))))))))&amp;IF(B19=Data!B352,Data!I352,(IF(B19=Data!#REF!,Data!#REF!,(IF(B19=Data!#REF!,Data!#REF!,(IF(B19=Data!#REF!,Data!#REF!,(IF(B19=Data!#REF!,Data!#REF!,(IF(B19=Data!#REF!,Data!I1092,(IF(B19=Data!#REF!,Data!#REF!,(IF(B19=Data!#REF!,Data!#REF!,Data!#REF!)))))))))))))))&amp;IF(B19=Data!#REF!,Data!#REF!,(IF(B19=Data!#REF!,Data!#REF!,(IF(B19=Data!#REF!,Data!#REF!,(IF(B19=Data!#REF!,Data!#REF!,(IF(B19=Data!#REF!,Data!#REF!,Data!#REF!)))))))))</f>
        <v>#REF!</v>
      </c>
      <c r="U19" s="595"/>
      <c r="V19" s="594" t="e">
        <f>IF(B19=Data!B276,Data!J276,(IF(B19=Data!B278,Data!J278,(IF(B19=Data!B280,Data!J280,(IF(B19=Data!#REF!,Data!#REF!,(IF(B19=Data!B285,Data!J285,(IF(B19=Data!#REF!,Data!#REF!,(IF(B19=Data!#REF!,Data!#REF!,(IF(B19=Data!#REF!,Data!#REF!,Data!#REF!)))))))))))))))&amp;IF(B19=Data!B352,Data!J352,(IF(B19=Data!#REF!,Data!#REF!,(IF(B19=Data!#REF!,Data!#REF!,(IF(B19=Data!#REF!,Data!#REF!,(IF(B19=Data!#REF!,Data!#REF!,(IF(B19=Data!#REF!,Data!J1092,(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598">
        <v>2</v>
      </c>
      <c r="B20" s="599" t="s">
        <v>321</v>
      </c>
      <c r="C20" s="583" t="str">
        <f>IF(E20="","",VLOOKUP(B20,Data!$B$5:$N$503,13,FALSE))</f>
        <v>Ymh</v>
      </c>
      <c r="D20" s="584" t="str">
        <f>IF(E20="","",VLOOKUP(B20,Data!$B$5:$L$503,2,FALSE))</f>
        <v>ZV78250</v>
      </c>
      <c r="E20" s="823">
        <v>1</v>
      </c>
      <c r="F20" s="600" t="s">
        <v>545</v>
      </c>
      <c r="G20" s="587">
        <f>IF(E20="","",VLOOKUP(B20,Data!$B$5:$L$503,11,FALSE))</f>
        <v>7332.41</v>
      </c>
      <c r="H20" s="588">
        <f t="shared" ref="H20:H24" si="1">IF(E20&gt;0,E20*G20,"-")</f>
        <v>7332.41</v>
      </c>
      <c r="I20" s="589" t="str">
        <f>IF(E20="","",VLOOKUP(B20,Data!$B$5:$D$503,3,FALSE))</f>
        <v>C/T</v>
      </c>
      <c r="J20" s="589" t="str">
        <f>IF(E20="","",VLOOKUP(B20,Data!$B$5:$M$503,12,FALSE))</f>
        <v>Indonesia</v>
      </c>
      <c r="K20" s="590">
        <v>5119633</v>
      </c>
      <c r="L20" s="587">
        <f>IF(E20="","",VLOOKUP(B20,Data!$B$5:$E$503,4,FALSE)*E20)</f>
        <v>338</v>
      </c>
      <c r="M20" s="587">
        <f>IF(E20="","",VLOOKUP(B20,Data!$B$5:$F$503,5,FALSE)*E20)</f>
        <v>297</v>
      </c>
      <c r="N20" s="591" t="e">
        <f>IF(B20=Data!B103,Data!G103,(IF(B20=Data!B105,Data!G105,(IF(B20=Data!B107,Data!G107,(IF(B20=Data!#REF!,Data!#REF!,(IF(B20=Data!B112,Data!G112,(IF(B20=Data!#REF!,Data!#REF!,(IF(B20=Data!#REF!,Data!#REF!,(IF(B20=Data!#REF!,Data!#REF!,Data!#REF!)))))))))))))))&amp;IF(B20=Data!B179,Data!G179,(IF(B20=Data!#REF!,Data!#REF!,(IF(B20=Data!#REF!,Data!#REF!,(IF(B20=Data!#REF!,Data!#REF!,(IF(B20=Data!#REF!,Data!#REF!,(IF(B20=Data!#REF!,Data!G919,(IF(B20=Data!#REF!,Data!#REF!,(IF(B20=Data!#REF!,Data!#REF!,Data!#REF!)))))))))))))))&amp;IF(B20=Data!#REF!,Data!#REF!,(IF(B20=Data!#REF!,Data!#REF!,(IF(B20=Data!#REF!,Data!#REF!,(IF(B20=Data!#REF!,Data!#REF!,(IF(B20=Data!#REF!,Data!#REF!,Data!#REF!)))))))))</f>
        <v>#REF!</v>
      </c>
      <c r="O20" s="592"/>
      <c r="P20" s="593"/>
      <c r="Q20" s="594" t="e">
        <f>IF(B20=Data!B103,Data!H103,(IF(B20=Data!B105,Data!H105,(IF(B20=Data!B107,Data!H107,(IF(B20=Data!#REF!,Data!#REF!,(IF(B20=Data!B112,Data!H112,(IF(B20=Data!#REF!,Data!#REF!,(IF(B20=Data!#REF!,Data!#REF!,(IF(B20=Data!#REF!,Data!#REF!,Data!#REF!)))))))))))))))&amp;IF(B20=Data!B179,Data!H179,(IF(B20=Data!#REF!,Data!#REF!,(IF(B20=Data!#REF!,Data!#REF!,(IF(B20=Data!#REF!,Data!#REF!,(IF(B20=Data!#REF!,Data!#REF!,(IF(B20=Data!#REF!,Data!H919,(IF(B20=Data!#REF!,Data!#REF!,(IF(B20=Data!#REF!,Data!#REF!,Data!#REF!)))))))))))))))&amp;IF(B20=Data!#REF!,Data!#REF!,(IF(B20=Data!#REF!,Data!#REF!,(IF(B20=Data!#REF!,Data!#REF!,(IF(B20=Data!#REF!,Data!#REF!,(IF(B20=Data!#REF!,Data!#REF!,Data!#REF!)))))))))</f>
        <v>#REF!</v>
      </c>
      <c r="R20" s="593"/>
      <c r="S20" s="593"/>
      <c r="T20" s="594" t="e">
        <f>IF(B20=Data!B103,Data!I103,(IF(B20=Data!B105,Data!I105,(IF(B20=Data!B107,Data!I107,(IF(B20=Data!#REF!,Data!#REF!,(IF(B20=Data!B112,Data!I112,(IF(B20=Data!#REF!,Data!#REF!,(IF(B20=Data!#REF!,Data!#REF!,(IF(B20=Data!#REF!,Data!#REF!,Data!#REF!)))))))))))))))&amp;IF(B20=Data!B179,Data!I179,(IF(B20=Data!#REF!,Data!#REF!,(IF(B20=Data!#REF!,Data!#REF!,(IF(B20=Data!#REF!,Data!#REF!,(IF(B20=Data!#REF!,Data!#REF!,(IF(B20=Data!#REF!,Data!I919,(IF(B20=Data!#REF!,Data!#REF!,(IF(B20=Data!#REF!,Data!#REF!,Data!#REF!)))))))))))))))&amp;IF(B20=Data!#REF!,Data!#REF!,(IF(B20=Data!#REF!,Data!#REF!,(IF(B20=Data!#REF!,Data!#REF!,(IF(B20=Data!#REF!,Data!#REF!,(IF(B20=Data!#REF!,Data!#REF!,Data!#REF!)))))))))</f>
        <v>#REF!</v>
      </c>
      <c r="U20" s="595"/>
      <c r="V20" s="594" t="e">
        <f>IF(B20=Data!B103,Data!J103,(IF(B20=Data!B105,Data!J105,(IF(B20=Data!B107,Data!J107,(IF(B20=Data!#REF!,Data!#REF!,(IF(B20=Data!B112,Data!J112,(IF(B20=Data!#REF!,Data!#REF!,(IF(B20=Data!#REF!,Data!#REF!,(IF(B20=Data!#REF!,Data!#REF!,Data!#REF!)))))))))))))))&amp;IF(B20=Data!B179,Data!J179,(IF(B20=Data!#REF!,Data!#REF!,(IF(B20=Data!#REF!,Data!#REF!,(IF(B20=Data!#REF!,Data!#REF!,(IF(B20=Data!#REF!,Data!#REF!,(IF(B20=Data!#REF!,Data!J919,(IF(B20=Data!#REF!,Data!#REF!,(IF(B20=Data!#REF!,Data!#REF!,Data!#REF!)))))))))))))))&amp;IF(B20=Data!#REF!,Data!#REF!,(IF(B20=Data!#REF!,Data!#REF!,(IF(B20=Data!#REF!,Data!#REF!,(IF(B20=Data!#REF!,Data!#REF!,(IF(B20=Data!#REF!,Data!#REF!,Data!#REF!)))))))))</f>
        <v>#REF!</v>
      </c>
      <c r="W20" s="596">
        <f>IF(E20="","",VLOOKUP(B20,Data!$B$5:$J$503,9,FALSE)*E20)</f>
        <v>1.806</v>
      </c>
    </row>
    <row r="21" spans="1:23" s="597" customFormat="1" ht="19.25" customHeight="1">
      <c r="A21" s="598">
        <v>3</v>
      </c>
      <c r="B21" s="599" t="s">
        <v>718</v>
      </c>
      <c r="C21" s="583" t="str">
        <f>IF(E21="","",VLOOKUP(B21,Data!$B$5:$N$503,13,FALSE))</f>
        <v>Ymh</v>
      </c>
      <c r="D21" s="584" t="str">
        <f>IF(E21="","",VLOOKUP(B21,Data!$B$5:$L$503,2,FALSE))</f>
        <v>VAC9580</v>
      </c>
      <c r="E21" s="823">
        <v>4</v>
      </c>
      <c r="F21" s="600"/>
      <c r="G21" s="587">
        <f>IF(E21="","",VLOOKUP(B21,Data!$B$5:$L$503,11,FALSE))</f>
        <v>5024.08</v>
      </c>
      <c r="H21" s="588">
        <f t="shared" si="1"/>
        <v>20096.32</v>
      </c>
      <c r="I21" s="589" t="str">
        <f>IF(E21="","",VLOOKUP(B21,Data!$B$5:$D$503,3,FALSE))</f>
        <v>C/T</v>
      </c>
      <c r="J21" s="589" t="str">
        <f>IF(E21="","",VLOOKUP(B21,Data!$B$5:$M$503,12,FALSE))</f>
        <v>Indonesia</v>
      </c>
      <c r="K21" s="590">
        <v>5119633</v>
      </c>
      <c r="L21" s="587">
        <f>IF(E21="","",VLOOKUP(B21,Data!$B$5:$E$503,4,FALSE)*E21)</f>
        <v>1208</v>
      </c>
      <c r="M21" s="587">
        <f>IF(E21="","",VLOOKUP(B21,Data!$B$5:$F$503,5,FALSE)*E21)</f>
        <v>1068</v>
      </c>
      <c r="N21" s="591" t="e">
        <f>IF(B21=Data!B104,Data!G104,(IF(B21=Data!B106,Data!G106,(IF(B21=Data!B108,Data!G108,(IF(B21=Data!#REF!,Data!#REF!,(IF(B21=Data!B113,Data!G113,(IF(B21=Data!#REF!,Data!#REF!,(IF(B21=Data!#REF!,Data!#REF!,(IF(B21=Data!#REF!,Data!#REF!,Data!#REF!)))))))))))))))&amp;IF(B21=Data!B180,Data!G180,(IF(B21=Data!#REF!,Data!#REF!,(IF(B21=Data!#REF!,Data!#REF!,(IF(B21=Data!#REF!,Data!#REF!,(IF(B21=Data!#REF!,Data!#REF!,(IF(B21=Data!#REF!,Data!G920,(IF(B21=Data!#REF!,Data!#REF!,(IF(B21=Data!#REF!,Data!#REF!,Data!#REF!)))))))))))))))&amp;IF(B21=Data!#REF!,Data!#REF!,(IF(B21=Data!#REF!,Data!#REF!,(IF(B21=Data!#REF!,Data!#REF!,(IF(B21=Data!#REF!,Data!#REF!,(IF(B21=Data!#REF!,Data!#REF!,Data!#REF!)))))))))</f>
        <v>#REF!</v>
      </c>
      <c r="O21" s="592"/>
      <c r="P21" s="593"/>
      <c r="Q21" s="594" t="e">
        <f>IF(B21=Data!B104,Data!H104,(IF(B21=Data!B106,Data!H106,(IF(B21=Data!B108,Data!H108,(IF(B21=Data!#REF!,Data!#REF!,(IF(B21=Data!B113,Data!H113,(IF(B21=Data!#REF!,Data!#REF!,(IF(B21=Data!#REF!,Data!#REF!,(IF(B21=Data!#REF!,Data!#REF!,Data!#REF!)))))))))))))))&amp;IF(B21=Data!B180,Data!H180,(IF(B21=Data!#REF!,Data!#REF!,(IF(B21=Data!#REF!,Data!#REF!,(IF(B21=Data!#REF!,Data!#REF!,(IF(B21=Data!#REF!,Data!#REF!,(IF(B21=Data!#REF!,Data!H920,(IF(B21=Data!#REF!,Data!#REF!,(IF(B21=Data!#REF!,Data!#REF!,Data!#REF!)))))))))))))))&amp;IF(B21=Data!#REF!,Data!#REF!,(IF(B21=Data!#REF!,Data!#REF!,(IF(B21=Data!#REF!,Data!#REF!,(IF(B21=Data!#REF!,Data!#REF!,(IF(B21=Data!#REF!,Data!#REF!,Data!#REF!)))))))))</f>
        <v>#REF!</v>
      </c>
      <c r="R21" s="593"/>
      <c r="S21" s="593"/>
      <c r="T21" s="594" t="e">
        <f>IF(B21=Data!B104,Data!I104,(IF(B21=Data!B106,Data!I106,(IF(B21=Data!B108,Data!I108,(IF(B21=Data!#REF!,Data!#REF!,(IF(B21=Data!B113,Data!I113,(IF(B21=Data!#REF!,Data!#REF!,(IF(B21=Data!#REF!,Data!#REF!,(IF(B21=Data!#REF!,Data!#REF!,Data!#REF!)))))))))))))))&amp;IF(B21=Data!B180,Data!I180,(IF(B21=Data!#REF!,Data!#REF!,(IF(B21=Data!#REF!,Data!#REF!,(IF(B21=Data!#REF!,Data!#REF!,(IF(B21=Data!#REF!,Data!#REF!,(IF(B21=Data!#REF!,Data!I920,(IF(B21=Data!#REF!,Data!#REF!,(IF(B21=Data!#REF!,Data!#REF!,Data!#REF!)))))))))))))))&amp;IF(B21=Data!#REF!,Data!#REF!,(IF(B21=Data!#REF!,Data!#REF!,(IF(B21=Data!#REF!,Data!#REF!,(IF(B21=Data!#REF!,Data!#REF!,(IF(B21=Data!#REF!,Data!#REF!,Data!#REF!)))))))))</f>
        <v>#REF!</v>
      </c>
      <c r="U21" s="595"/>
      <c r="V21" s="594" t="e">
        <f>IF(B21=Data!B104,Data!J104,(IF(B21=Data!B106,Data!J106,(IF(B21=Data!B108,Data!J108,(IF(B21=Data!#REF!,Data!#REF!,(IF(B21=Data!B113,Data!J113,(IF(B21=Data!#REF!,Data!#REF!,(IF(B21=Data!#REF!,Data!#REF!,(IF(B21=Data!#REF!,Data!#REF!,Data!#REF!)))))))))))))))&amp;IF(B21=Data!B180,Data!J180,(IF(B21=Data!#REF!,Data!#REF!,(IF(B21=Data!#REF!,Data!#REF!,(IF(B21=Data!#REF!,Data!#REF!,(IF(B21=Data!#REF!,Data!#REF!,(IF(B21=Data!#REF!,Data!J920,(IF(B21=Data!#REF!,Data!#REF!,(IF(B21=Data!#REF!,Data!#REF!,Data!#REF!)))))))))))))))&amp;IF(B21=Data!#REF!,Data!#REF!,(IF(B21=Data!#REF!,Data!#REF!,(IF(B21=Data!#REF!,Data!#REF!,(IF(B21=Data!#REF!,Data!#REF!,(IF(B21=Data!#REF!,Data!#REF!,Data!#REF!)))))))))</f>
        <v>#REF!</v>
      </c>
      <c r="W21" s="596">
        <f>IF(E21="","",VLOOKUP(B21,Data!$B$5:$J$503,9,FALSE)*E21)</f>
        <v>6.1360000000000001</v>
      </c>
    </row>
    <row r="22" spans="1:23" s="597" customFormat="1" ht="19.25" customHeight="1">
      <c r="A22" s="598">
        <v>4</v>
      </c>
      <c r="B22" s="599" t="s">
        <v>802</v>
      </c>
      <c r="C22" s="583" t="str">
        <f>IF(E22="","",VLOOKUP(B22,Data!$B$5:$N$503,13,FALSE))</f>
        <v>Ymh</v>
      </c>
      <c r="D22" s="584" t="str">
        <f>IF(E22="","",VLOOKUP(B22,Data!$B$5:$L$503,2,FALSE))</f>
        <v>VAK6610</v>
      </c>
      <c r="E22" s="823">
        <v>1</v>
      </c>
      <c r="F22" s="601" t="s">
        <v>569</v>
      </c>
      <c r="G22" s="587">
        <f>IF(E22="","",VLOOKUP(B22,Data!$B$5:$L$503,11,FALSE))</f>
        <v>2227.7600000000002</v>
      </c>
      <c r="H22" s="588">
        <f t="shared" si="1"/>
        <v>2227.7600000000002</v>
      </c>
      <c r="I22" s="589" t="str">
        <f>IF(E22="","",VLOOKUP(B22,Data!$B$5:$D$503,3,FALSE))</f>
        <v>C/T</v>
      </c>
      <c r="J22" s="589" t="str">
        <f>IF(E22="","",VLOOKUP(B22,Data!$B$5:$M$503,12,FALSE))</f>
        <v>Indonesia</v>
      </c>
      <c r="K22" s="590">
        <v>5119633</v>
      </c>
      <c r="L22" s="587">
        <f>IF(E22="","",VLOOKUP(B22,Data!$B$5:$E$503,4,FALSE)*E22)</f>
        <v>199</v>
      </c>
      <c r="M22" s="587">
        <f>IF(E22="","",VLOOKUP(B22,Data!$B$5:$F$503,5,FALSE)*E22)</f>
        <v>179</v>
      </c>
      <c r="N22" s="591" t="e">
        <f>IF(B22=Data!B105,Data!G105,(IF(B22=Data!B107,Data!G107,(IF(B22=Data!B109,Data!G109,(IF(B22=Data!#REF!,Data!#REF!,(IF(B22=Data!B114,Data!G114,(IF(B22=Data!#REF!,Data!#REF!,(IF(B22=Data!#REF!,Data!#REF!,(IF(B22=Data!#REF!,Data!#REF!,Data!#REF!)))))))))))))))&amp;IF(B22=Data!B181,Data!G181,(IF(B22=Data!#REF!,Data!#REF!,(IF(B22=Data!#REF!,Data!#REF!,(IF(B22=Data!#REF!,Data!#REF!,(IF(B22=Data!#REF!,Data!#REF!,(IF(B22=Data!#REF!,Data!G921,(IF(B22=Data!#REF!,Data!#REF!,(IF(B22=Data!#REF!,Data!#REF!,Data!#REF!)))))))))))))))&amp;IF(B22=Data!#REF!,Data!#REF!,(IF(B22=Data!#REF!,Data!#REF!,(IF(B22=Data!#REF!,Data!#REF!,(IF(B22=Data!#REF!,Data!#REF!,(IF(B22=Data!#REF!,Data!#REF!,Data!#REF!)))))))))</f>
        <v>#REF!</v>
      </c>
      <c r="O22" s="592"/>
      <c r="P22" s="593"/>
      <c r="Q22" s="594" t="e">
        <f>IF(B22=Data!B105,Data!H105,(IF(B22=Data!B107,Data!H107,(IF(B22=Data!B109,Data!H109,(IF(B22=Data!#REF!,Data!#REF!,(IF(B22=Data!B114,Data!H114,(IF(B22=Data!#REF!,Data!#REF!,(IF(B22=Data!#REF!,Data!#REF!,(IF(B22=Data!#REF!,Data!#REF!,Data!#REF!)))))))))))))))&amp;IF(B22=Data!B181,Data!H181,(IF(B22=Data!#REF!,Data!#REF!,(IF(B22=Data!#REF!,Data!#REF!,(IF(B22=Data!#REF!,Data!#REF!,(IF(B22=Data!#REF!,Data!#REF!,(IF(B22=Data!#REF!,Data!H921,(IF(B22=Data!#REF!,Data!#REF!,(IF(B22=Data!#REF!,Data!#REF!,Data!#REF!)))))))))))))))&amp;IF(B22=Data!#REF!,Data!#REF!,(IF(B22=Data!#REF!,Data!#REF!,(IF(B22=Data!#REF!,Data!#REF!,(IF(B22=Data!#REF!,Data!#REF!,(IF(B22=Data!#REF!,Data!#REF!,Data!#REF!)))))))))</f>
        <v>#REF!</v>
      </c>
      <c r="R22" s="593"/>
      <c r="S22" s="593"/>
      <c r="T22" s="594" t="e">
        <f>IF(B22=Data!B105,Data!I105,(IF(B22=Data!B107,Data!I107,(IF(B22=Data!B109,Data!I109,(IF(B22=Data!#REF!,Data!#REF!,(IF(B22=Data!B114,Data!I114,(IF(B22=Data!#REF!,Data!#REF!,(IF(B22=Data!#REF!,Data!#REF!,(IF(B22=Data!#REF!,Data!#REF!,Data!#REF!)))))))))))))))&amp;IF(B22=Data!B181,Data!I181,(IF(B22=Data!#REF!,Data!#REF!,(IF(B22=Data!#REF!,Data!#REF!,(IF(B22=Data!#REF!,Data!#REF!,(IF(B22=Data!#REF!,Data!#REF!,(IF(B22=Data!#REF!,Data!I921,(IF(B22=Data!#REF!,Data!#REF!,(IF(B22=Data!#REF!,Data!#REF!,Data!#REF!)))))))))))))))&amp;IF(B22=Data!#REF!,Data!#REF!,(IF(B22=Data!#REF!,Data!#REF!,(IF(B22=Data!#REF!,Data!#REF!,(IF(B22=Data!#REF!,Data!#REF!,(IF(B22=Data!#REF!,Data!#REF!,Data!#REF!)))))))))</f>
        <v>#REF!</v>
      </c>
      <c r="U22" s="595"/>
      <c r="V22" s="594" t="e">
        <f>IF(B22=Data!B105,Data!J105,(IF(B22=Data!B107,Data!J107,(IF(B22=Data!B109,Data!J109,(IF(B22=Data!#REF!,Data!#REF!,(IF(B22=Data!B114,Data!J114,(IF(B22=Data!#REF!,Data!#REF!,(IF(B22=Data!#REF!,Data!#REF!,(IF(B22=Data!#REF!,Data!#REF!,Data!#REF!)))))))))))))))&amp;IF(B22=Data!B181,Data!J181,(IF(B22=Data!#REF!,Data!#REF!,(IF(B22=Data!#REF!,Data!#REF!,(IF(B22=Data!#REF!,Data!#REF!,(IF(B22=Data!#REF!,Data!#REF!,(IF(B22=Data!#REF!,Data!J921,(IF(B22=Data!#REF!,Data!#REF!,(IF(B22=Data!#REF!,Data!#REF!,Data!#REF!)))))))))))))))&amp;IF(B22=Data!#REF!,Data!#REF!,(IF(B22=Data!#REF!,Data!#REF!,(IF(B22=Data!#REF!,Data!#REF!,(IF(B22=Data!#REF!,Data!#REF!,(IF(B22=Data!#REF!,Data!#REF!,Data!#REF!)))))))))</f>
        <v>#REF!</v>
      </c>
      <c r="W22" s="596">
        <f>IF(E22="","",VLOOKUP(B22,Data!$B$5:$J$503,9,FALSE)*E22)</f>
        <v>1.129</v>
      </c>
    </row>
    <row r="23" spans="1:23" s="597" customFormat="1" ht="19.25" customHeight="1">
      <c r="A23" s="598"/>
      <c r="B23" s="582" t="s">
        <v>1014</v>
      </c>
      <c r="C23" s="583" t="str">
        <f>IF(E23="","",VLOOKUP(B23,Data!$B$5:$N$503,13,FALSE))</f>
        <v/>
      </c>
      <c r="D23" s="584" t="str">
        <f>IF(E23="","",VLOOKUP(B23,Data!$B$5:$L$503,2,FALSE))</f>
        <v/>
      </c>
      <c r="E23" s="823"/>
      <c r="F23" s="600"/>
      <c r="G23" s="587" t="str">
        <f>IF(E23="","",VLOOKUP(B23,Data!$B$5:$L$503,11,FALSE))</f>
        <v/>
      </c>
      <c r="H23" s="588" t="str">
        <f t="shared" si="1"/>
        <v>-</v>
      </c>
      <c r="I23" s="589" t="str">
        <f>IF(E23="","",VLOOKUP(B23,Data!$B$5:$D$503,3,FALSE))</f>
        <v/>
      </c>
      <c r="J23" s="589" t="str">
        <f>IF(E23="","",VLOOKUP(B23,Data!$B$5:$M$503,12,FALSE))</f>
        <v/>
      </c>
      <c r="K23" s="590"/>
      <c r="L23" s="587" t="str">
        <f>IF(E23="","",VLOOKUP(B23,Data!$B$5:$E$503,4,FALSE)*E23)</f>
        <v/>
      </c>
      <c r="M23" s="587" t="str">
        <f>IF(E23="","",VLOOKUP(B23,Data!$B$5:$F$503,5,FALSE)*E23)</f>
        <v/>
      </c>
      <c r="N23" s="591" t="e">
        <f>IF(B23=Data!B106,Data!G106,(IF(B23=Data!B108,Data!G108,(IF(B23=Data!B110,Data!G110,(IF(B23=Data!#REF!,Data!#REF!,(IF(B23=Data!B115,Data!G115,(IF(B23=Data!#REF!,Data!#REF!,(IF(B23=Data!#REF!,Data!#REF!,(IF(B23=Data!#REF!,Data!#REF!,Data!#REF!)))))))))))))))&amp;IF(B23=Data!B182,Data!G182,(IF(B23=Data!#REF!,Data!#REF!,(IF(B23=Data!#REF!,Data!#REF!,(IF(B23=Data!#REF!,Data!#REF!,(IF(B23=Data!#REF!,Data!#REF!,(IF(B23=Data!#REF!,Data!G922,(IF(B23=Data!#REF!,Data!#REF!,(IF(B23=Data!#REF!,Data!#REF!,Data!#REF!)))))))))))))))&amp;IF(B23=Data!#REF!,Data!#REF!,(IF(B23=Data!#REF!,Data!#REF!,(IF(B23=Data!#REF!,Data!#REF!,(IF(B23=Data!#REF!,Data!#REF!,(IF(B23=Data!#REF!,Data!#REF!,Data!#REF!)))))))))</f>
        <v>#REF!</v>
      </c>
      <c r="O23" s="592"/>
      <c r="P23" s="593"/>
      <c r="Q23" s="594" t="e">
        <f>IF(B23=Data!B106,Data!H106,(IF(B23=Data!B108,Data!H108,(IF(B23=Data!B110,Data!H110,(IF(B23=Data!#REF!,Data!#REF!,(IF(B23=Data!B115,Data!H115,(IF(B23=Data!#REF!,Data!#REF!,(IF(B23=Data!#REF!,Data!#REF!,(IF(B23=Data!#REF!,Data!#REF!,Data!#REF!)))))))))))))))&amp;IF(B23=Data!B182,Data!H182,(IF(B23=Data!#REF!,Data!#REF!,(IF(B23=Data!#REF!,Data!#REF!,(IF(B23=Data!#REF!,Data!#REF!,(IF(B23=Data!#REF!,Data!#REF!,(IF(B23=Data!#REF!,Data!H922,(IF(B23=Data!#REF!,Data!#REF!,(IF(B23=Data!#REF!,Data!#REF!,Data!#REF!)))))))))))))))&amp;IF(B23=Data!#REF!,Data!#REF!,(IF(B23=Data!#REF!,Data!#REF!,(IF(B23=Data!#REF!,Data!#REF!,(IF(B23=Data!#REF!,Data!#REF!,(IF(B23=Data!#REF!,Data!#REF!,Data!#REF!)))))))))</f>
        <v>#REF!</v>
      </c>
      <c r="R23" s="593"/>
      <c r="S23" s="593"/>
      <c r="T23" s="594" t="e">
        <f>IF(B23=Data!B106,Data!I106,(IF(B23=Data!B108,Data!I108,(IF(B23=Data!B110,Data!I110,(IF(B23=Data!#REF!,Data!#REF!,(IF(B23=Data!B115,Data!I115,(IF(B23=Data!#REF!,Data!#REF!,(IF(B23=Data!#REF!,Data!#REF!,(IF(B23=Data!#REF!,Data!#REF!,Data!#REF!)))))))))))))))&amp;IF(B23=Data!B182,Data!I182,(IF(B23=Data!#REF!,Data!#REF!,(IF(B23=Data!#REF!,Data!#REF!,(IF(B23=Data!#REF!,Data!#REF!,(IF(B23=Data!#REF!,Data!#REF!,(IF(B23=Data!#REF!,Data!I922,(IF(B23=Data!#REF!,Data!#REF!,(IF(B23=Data!#REF!,Data!#REF!,Data!#REF!)))))))))))))))&amp;IF(B23=Data!#REF!,Data!#REF!,(IF(B23=Data!#REF!,Data!#REF!,(IF(B23=Data!#REF!,Data!#REF!,(IF(B23=Data!#REF!,Data!#REF!,(IF(B23=Data!#REF!,Data!#REF!,Data!#REF!)))))))))</f>
        <v>#REF!</v>
      </c>
      <c r="U23" s="595"/>
      <c r="V23" s="594" t="e">
        <f>IF(B23=Data!B106,Data!J106,(IF(B23=Data!B108,Data!J108,(IF(B23=Data!B110,Data!J110,(IF(B23=Data!#REF!,Data!#REF!,(IF(B23=Data!B115,Data!J115,(IF(B23=Data!#REF!,Data!#REF!,(IF(B23=Data!#REF!,Data!#REF!,(IF(B23=Data!#REF!,Data!#REF!,Data!#REF!)))))))))))))))&amp;IF(B23=Data!B182,Data!J182,(IF(B23=Data!#REF!,Data!#REF!,(IF(B23=Data!#REF!,Data!#REF!,(IF(B23=Data!#REF!,Data!#REF!,(IF(B23=Data!#REF!,Data!#REF!,(IF(B23=Data!#REF!,Data!J922,(IF(B23=Data!#REF!,Data!#REF!,(IF(B23=Data!#REF!,Data!#REF!,Data!#REF!)))))))))))))))&amp;IF(B23=Data!#REF!,Data!#REF!,(IF(B23=Data!#REF!,Data!#REF!,(IF(B23=Data!#REF!,Data!#REF!,(IF(B23=Data!#REF!,Data!#REF!,(IF(B23=Data!#REF!,Data!#REF!,Data!#REF!)))))))))</f>
        <v>#REF!</v>
      </c>
      <c r="W23" s="596" t="str">
        <f>IF(E23="","",VLOOKUP(B23,Data!$B$5:$J$503,9,FALSE)*E23)</f>
        <v/>
      </c>
    </row>
    <row r="24" spans="1:23" s="597" customFormat="1" ht="19" customHeight="1">
      <c r="A24" s="581">
        <v>5</v>
      </c>
      <c r="B24" s="599" t="s">
        <v>428</v>
      </c>
      <c r="C24" s="583" t="str">
        <f>IF(E24="","",VLOOKUP(B24,Data!$B$5:$N$503,13,FALSE))</f>
        <v>Ymh</v>
      </c>
      <c r="D24" s="584" t="str">
        <f>IF(E24="","",VLOOKUP(B24,Data!$B$5:$L$503,2,FALSE))</f>
        <v>ZU62660</v>
      </c>
      <c r="E24" s="823">
        <v>1</v>
      </c>
      <c r="F24" s="600"/>
      <c r="G24" s="587">
        <f>IF(E24="","",VLOOKUP(B24,Data!$B$5:$L$503,11,FALSE))</f>
        <v>6831.9</v>
      </c>
      <c r="H24" s="588">
        <f t="shared" si="1"/>
        <v>6831.9</v>
      </c>
      <c r="I24" s="589" t="str">
        <f>IF(E24="","",VLOOKUP(B24,Data!$B$5:$D$503,3,FALSE))</f>
        <v>C/T</v>
      </c>
      <c r="J24" s="589" t="str">
        <f>IF(E24="","",VLOOKUP(B24,Data!$B$5:$M$503,12,FALSE))</f>
        <v>Indonesia</v>
      </c>
      <c r="K24" s="590">
        <v>5122496</v>
      </c>
      <c r="L24" s="587">
        <f>IF(E24="","",VLOOKUP(B24,Data!$B$5:$E$503,4,FALSE)*E24)</f>
        <v>338</v>
      </c>
      <c r="M24" s="587">
        <f>IF(E24="","",VLOOKUP(B24,Data!$B$5:$F$503,5,FALSE)*E24)</f>
        <v>297</v>
      </c>
      <c r="N24" s="591" t="e">
        <f>IF(B24=Data!B276,Data!G276,(IF(B24=Data!B278,Data!G278,(IF(B24=Data!B280,Data!G280,(IF(B24=Data!#REF!,Data!#REF!,(IF(B24=Data!B285,Data!G285,(IF(B24=Data!#REF!,Data!#REF!,(IF(B24=Data!#REF!,Data!#REF!,(IF(B24=Data!#REF!,Data!#REF!,Data!#REF!)))))))))))))))&amp;IF(B24=Data!B352,Data!G352,(IF(B24=Data!#REF!,Data!#REF!,(IF(B24=Data!#REF!,Data!#REF!,(IF(B24=Data!#REF!,Data!#REF!,(IF(B24=Data!#REF!,Data!#REF!,(IF(B24=Data!#REF!,Data!G1092,(IF(B24=Data!#REF!,Data!#REF!,(IF(B24=Data!#REF!,Data!#REF!,Data!#REF!)))))))))))))))&amp;IF(B24=Data!#REF!,Data!#REF!,(IF(B24=Data!#REF!,Data!#REF!,(IF(B24=Data!#REF!,Data!#REF!,(IF(B24=Data!#REF!,Data!#REF!,(IF(B24=Data!#REF!,Data!#REF!,Data!#REF!)))))))))</f>
        <v>#REF!</v>
      </c>
      <c r="O24" s="592"/>
      <c r="P24" s="593"/>
      <c r="Q24" s="594" t="e">
        <f>IF(B24=Data!B276,Data!H276,(IF(B24=Data!B278,Data!H278,(IF(B24=Data!B280,Data!H280,(IF(B24=Data!#REF!,Data!#REF!,(IF(B24=Data!B285,Data!H285,(IF(B24=Data!#REF!,Data!#REF!,(IF(B24=Data!#REF!,Data!#REF!,(IF(B24=Data!#REF!,Data!#REF!,Data!#REF!)))))))))))))))&amp;IF(B24=Data!B352,Data!H352,(IF(B24=Data!#REF!,Data!#REF!,(IF(B24=Data!#REF!,Data!#REF!,(IF(B24=Data!#REF!,Data!#REF!,(IF(B24=Data!#REF!,Data!#REF!,(IF(B24=Data!#REF!,Data!H1092,(IF(B24=Data!#REF!,Data!#REF!,(IF(B24=Data!#REF!,Data!#REF!,Data!#REF!)))))))))))))))&amp;IF(B24=Data!#REF!,Data!#REF!,(IF(B24=Data!#REF!,Data!#REF!,(IF(B24=Data!#REF!,Data!#REF!,(IF(B24=Data!#REF!,Data!#REF!,(IF(B24=Data!#REF!,Data!#REF!,Data!#REF!)))))))))</f>
        <v>#REF!</v>
      </c>
      <c r="R24" s="593"/>
      <c r="S24" s="593"/>
      <c r="T24" s="594" t="e">
        <f>IF(B24=Data!B276,Data!I276,(IF(B24=Data!B278,Data!I278,(IF(B24=Data!B280,Data!I280,(IF(B24=Data!#REF!,Data!#REF!,(IF(B24=Data!B285,Data!I285,(IF(B24=Data!#REF!,Data!#REF!,(IF(B24=Data!#REF!,Data!#REF!,(IF(B24=Data!#REF!,Data!#REF!,Data!#REF!)))))))))))))))&amp;IF(B24=Data!B352,Data!I352,(IF(B24=Data!#REF!,Data!#REF!,(IF(B24=Data!#REF!,Data!#REF!,(IF(B24=Data!#REF!,Data!#REF!,(IF(B24=Data!#REF!,Data!#REF!,(IF(B24=Data!#REF!,Data!I1092,(IF(B24=Data!#REF!,Data!#REF!,(IF(B24=Data!#REF!,Data!#REF!,Data!#REF!)))))))))))))))&amp;IF(B24=Data!#REF!,Data!#REF!,(IF(B24=Data!#REF!,Data!#REF!,(IF(B24=Data!#REF!,Data!#REF!,(IF(B24=Data!#REF!,Data!#REF!,(IF(B24=Data!#REF!,Data!#REF!,Data!#REF!)))))))))</f>
        <v>#REF!</v>
      </c>
      <c r="U24" s="595"/>
      <c r="V24" s="594" t="e">
        <f>IF(B24=Data!B276,Data!J276,(IF(B24=Data!B278,Data!J278,(IF(B24=Data!B280,Data!J280,(IF(B24=Data!#REF!,Data!#REF!,(IF(B24=Data!B285,Data!J285,(IF(B24=Data!#REF!,Data!#REF!,(IF(B24=Data!#REF!,Data!#REF!,(IF(B24=Data!#REF!,Data!#REF!,Data!#REF!)))))))))))))))&amp;IF(B24=Data!B352,Data!J352,(IF(B24=Data!#REF!,Data!#REF!,(IF(B24=Data!#REF!,Data!#REF!,(IF(B24=Data!#REF!,Data!#REF!,(IF(B24=Data!#REF!,Data!#REF!,(IF(B24=Data!#REF!,Data!J1092,(IF(B24=Data!#REF!,Data!#REF!,(IF(B24=Data!#REF!,Data!#REF!,Data!#REF!)))))))))))))))&amp;IF(B24=Data!#REF!,Data!#REF!,(IF(B24=Data!#REF!,Data!#REF!,(IF(B24=Data!#REF!,Data!#REF!,(IF(B24=Data!#REF!,Data!#REF!,(IF(B24=Data!#REF!,Data!#REF!,Data!#REF!)))))))))</f>
        <v>#REF!</v>
      </c>
      <c r="W24" s="596">
        <f>IF(E24="","",VLOOKUP(B24,Data!$B$5:$J$503,9,FALSE)*E24)</f>
        <v>1.806</v>
      </c>
    </row>
    <row r="25" spans="1:23" s="597" customFormat="1" ht="19.25" customHeight="1">
      <c r="A25" s="598">
        <v>6</v>
      </c>
      <c r="B25" s="599" t="s">
        <v>368</v>
      </c>
      <c r="C25" s="583" t="str">
        <f>IF(E25="","",VLOOKUP(B25,Data!$B$5:$N$503,13,FALSE))</f>
        <v>Ymh</v>
      </c>
      <c r="D25" s="584" t="str">
        <f>IF(E25="","",VLOOKUP(B25,Data!$B$5:$L$503,2,FALSE))</f>
        <v>WQ78230</v>
      </c>
      <c r="E25" s="823">
        <v>1</v>
      </c>
      <c r="F25" s="600"/>
      <c r="G25" s="587">
        <f>IF(E25="","",VLOOKUP(B25,Data!$B$5:$L$503,11,FALSE))</f>
        <v>4233.07</v>
      </c>
      <c r="H25" s="588">
        <f>IF(E25&gt;0,E25*G25,"-")</f>
        <v>4233.07</v>
      </c>
      <c r="I25" s="589" t="str">
        <f>IF(E25="","",VLOOKUP(B25,Data!$B$5:$D$503,3,FALSE))</f>
        <v>C/T</v>
      </c>
      <c r="J25" s="589" t="str">
        <f>IF(E25="","",VLOOKUP(B25,Data!$B$5:$M$503,12,FALSE))</f>
        <v>Indonesia</v>
      </c>
      <c r="K25" s="590">
        <v>5122496</v>
      </c>
      <c r="L25" s="587">
        <f>IF(E25="","",VLOOKUP(B25,Data!$B$5:$E$503,4,FALSE)*E25)</f>
        <v>297</v>
      </c>
      <c r="M25" s="587">
        <f>IF(E25="","",VLOOKUP(B25,Data!$B$5:$F$503,5,FALSE)*E25)</f>
        <v>262</v>
      </c>
      <c r="N25" s="591" t="e">
        <f>IF(B25=Data!B107,Data!G107,(IF(B25=Data!B109,Data!G109,(IF(B25=Data!B111,Data!G111,(IF(B25=Data!#REF!,Data!#REF!,(IF(B25=Data!B116,Data!G116,(IF(B25=Data!#REF!,Data!#REF!,(IF(B25=Data!#REF!,Data!#REF!,(IF(B25=Data!#REF!,Data!#REF!,Data!#REF!)))))))))))))))&amp;IF(B25=Data!B183,Data!G183,(IF(B25=Data!#REF!,Data!#REF!,(IF(B25=Data!#REF!,Data!#REF!,(IF(B25=Data!#REF!,Data!#REF!,(IF(B25=Data!#REF!,Data!#REF!,(IF(B25=Data!#REF!,Data!G923,(IF(B25=Data!#REF!,Data!#REF!,(IF(B25=Data!#REF!,Data!#REF!,Data!#REF!)))))))))))))))&amp;IF(B25=Data!#REF!,Data!#REF!,(IF(B25=Data!#REF!,Data!#REF!,(IF(B25=Data!#REF!,Data!#REF!,(IF(B25=Data!#REF!,Data!#REF!,(IF(B25=Data!#REF!,Data!#REF!,Data!#REF!)))))))))</f>
        <v>#REF!</v>
      </c>
      <c r="O25" s="592"/>
      <c r="P25" s="593"/>
      <c r="Q25" s="594" t="e">
        <f>IF(B25=Data!B107,Data!H107,(IF(B25=Data!B109,Data!H109,(IF(B25=Data!B111,Data!H111,(IF(B25=Data!#REF!,Data!#REF!,(IF(B25=Data!B116,Data!H116,(IF(B25=Data!#REF!,Data!#REF!,(IF(B25=Data!#REF!,Data!#REF!,(IF(B25=Data!#REF!,Data!#REF!,Data!#REF!)))))))))))))))&amp;IF(B25=Data!B183,Data!H183,(IF(B25=Data!#REF!,Data!#REF!,(IF(B25=Data!#REF!,Data!#REF!,(IF(B25=Data!#REF!,Data!#REF!,(IF(B25=Data!#REF!,Data!#REF!,(IF(B25=Data!#REF!,Data!H923,(IF(B25=Data!#REF!,Data!#REF!,(IF(B25=Data!#REF!,Data!#REF!,Data!#REF!)))))))))))))))&amp;IF(B25=Data!#REF!,Data!#REF!,(IF(B25=Data!#REF!,Data!#REF!,(IF(B25=Data!#REF!,Data!#REF!,(IF(B25=Data!#REF!,Data!#REF!,(IF(B25=Data!#REF!,Data!#REF!,Data!#REF!)))))))))</f>
        <v>#REF!</v>
      </c>
      <c r="R25" s="593"/>
      <c r="S25" s="593"/>
      <c r="T25" s="594" t="e">
        <f>IF(B25=Data!B107,Data!I107,(IF(B25=Data!B109,Data!I109,(IF(B25=Data!B111,Data!I111,(IF(B25=Data!#REF!,Data!#REF!,(IF(B25=Data!B116,Data!I116,(IF(B25=Data!#REF!,Data!#REF!,(IF(B25=Data!#REF!,Data!#REF!,(IF(B25=Data!#REF!,Data!#REF!,Data!#REF!)))))))))))))))&amp;IF(B25=Data!B183,Data!I183,(IF(B25=Data!#REF!,Data!#REF!,(IF(B25=Data!#REF!,Data!#REF!,(IF(B25=Data!#REF!,Data!#REF!,(IF(B25=Data!#REF!,Data!#REF!,(IF(B25=Data!#REF!,Data!I923,(IF(B25=Data!#REF!,Data!#REF!,(IF(B25=Data!#REF!,Data!#REF!,Data!#REF!)))))))))))))))&amp;IF(B25=Data!#REF!,Data!#REF!,(IF(B25=Data!#REF!,Data!#REF!,(IF(B25=Data!#REF!,Data!#REF!,(IF(B25=Data!#REF!,Data!#REF!,(IF(B25=Data!#REF!,Data!#REF!,Data!#REF!)))))))))</f>
        <v>#REF!</v>
      </c>
      <c r="U25" s="595"/>
      <c r="V25" s="594" t="e">
        <f>IF(B25=Data!B107,Data!J107,(IF(B25=Data!B109,Data!J109,(IF(B25=Data!B111,Data!J111,(IF(B25=Data!#REF!,Data!#REF!,(IF(B25=Data!B116,Data!J116,(IF(B25=Data!#REF!,Data!#REF!,(IF(B25=Data!#REF!,Data!#REF!,(IF(B25=Data!#REF!,Data!#REF!,Data!#REF!)))))))))))))))&amp;IF(B25=Data!B183,Data!J183,(IF(B25=Data!#REF!,Data!#REF!,(IF(B25=Data!#REF!,Data!#REF!,(IF(B25=Data!#REF!,Data!#REF!,(IF(B25=Data!#REF!,Data!#REF!,(IF(B25=Data!#REF!,Data!J923,(IF(B25=Data!#REF!,Data!#REF!,(IF(B25=Data!#REF!,Data!#REF!,Data!#REF!)))))))))))))))&amp;IF(B25=Data!#REF!,Data!#REF!,(IF(B25=Data!#REF!,Data!#REF!,(IF(B25=Data!#REF!,Data!#REF!,(IF(B25=Data!#REF!,Data!#REF!,(IF(B25=Data!#REF!,Data!#REF!,Data!#REF!)))))))))</f>
        <v>#REF!</v>
      </c>
      <c r="W25" s="596">
        <f>IF(E25="","",VLOOKUP(B25,Data!$B$5:$J$503,9,FALSE)*E25)</f>
        <v>1.534</v>
      </c>
    </row>
    <row r="26" spans="1:23" s="597" customFormat="1" ht="19.25" customHeight="1">
      <c r="A26" s="598">
        <v>7</v>
      </c>
      <c r="B26" s="599" t="s">
        <v>718</v>
      </c>
      <c r="C26" s="583" t="str">
        <f>IF(E26="","",VLOOKUP(B26,Data!$B$5:$N$503,13,FALSE))</f>
        <v>Ymh</v>
      </c>
      <c r="D26" s="584" t="str">
        <f>IF(E26="","",VLOOKUP(B26,Data!$B$5:$L$503,2,FALSE))</f>
        <v>VAC9580</v>
      </c>
      <c r="E26" s="823">
        <v>2</v>
      </c>
      <c r="F26" s="600"/>
      <c r="G26" s="587">
        <f>IF(E26="","",VLOOKUP(B26,Data!$B$5:$L$503,11,FALSE))</f>
        <v>5024.08</v>
      </c>
      <c r="H26" s="588">
        <f t="shared" si="0"/>
        <v>10048.16</v>
      </c>
      <c r="I26" s="589" t="str">
        <f>IF(E26="","",VLOOKUP(B26,Data!$B$5:$D$503,3,FALSE))</f>
        <v>C/T</v>
      </c>
      <c r="J26" s="589" t="str">
        <f>IF(E26="","",VLOOKUP(B26,Data!$B$5:$M$503,12,FALSE))</f>
        <v>Indonesia</v>
      </c>
      <c r="K26" s="590">
        <v>5122496</v>
      </c>
      <c r="L26" s="587">
        <f>IF(E26="","",VLOOKUP(B26,Data!$B$5:$E$503,4,FALSE)*E26)</f>
        <v>604</v>
      </c>
      <c r="M26" s="587">
        <f>IF(E26="","",VLOOKUP(B26,Data!$B$5:$F$503,5,FALSE)*E26)</f>
        <v>534</v>
      </c>
      <c r="N26" s="591" t="e">
        <f>IF(B26=Data!B98,Data!G98,(IF(B26=Data!B100,Data!G100,(IF(B26=Data!B102,Data!G102,(IF(B26=Data!#REF!,Data!#REF!,(IF(B26=Data!B107,Data!G107,(IF(B26=Data!#REF!,Data!#REF!,(IF(B26=Data!#REF!,Data!#REF!,(IF(B26=Data!#REF!,Data!#REF!,Data!#REF!)))))))))))))))&amp;IF(B26=Data!B174,Data!G174,(IF(B26=Data!#REF!,Data!#REF!,(IF(B26=Data!#REF!,Data!#REF!,(IF(B26=Data!#REF!,Data!#REF!,(IF(B26=Data!#REF!,Data!#REF!,(IF(B26=Data!#REF!,Data!G914,(IF(B26=Data!#REF!,Data!#REF!,(IF(B26=Data!#REF!,Data!#REF!,Data!#REF!)))))))))))))))&amp;IF(B26=Data!#REF!,Data!#REF!,(IF(B26=Data!#REF!,Data!#REF!,(IF(B26=Data!#REF!,Data!#REF!,(IF(B26=Data!#REF!,Data!#REF!,(IF(B26=Data!#REF!,Data!#REF!,Data!#REF!)))))))))</f>
        <v>#REF!</v>
      </c>
      <c r="O26" s="592"/>
      <c r="P26" s="593"/>
      <c r="Q26" s="594" t="e">
        <f>IF(B26=Data!B98,Data!H98,(IF(B26=Data!B100,Data!H100,(IF(B26=Data!B102,Data!H102,(IF(B26=Data!#REF!,Data!#REF!,(IF(B26=Data!B107,Data!H107,(IF(B26=Data!#REF!,Data!#REF!,(IF(B26=Data!#REF!,Data!#REF!,(IF(B26=Data!#REF!,Data!#REF!,Data!#REF!)))))))))))))))&amp;IF(B26=Data!B174,Data!H174,(IF(B26=Data!#REF!,Data!#REF!,(IF(B26=Data!#REF!,Data!#REF!,(IF(B26=Data!#REF!,Data!#REF!,(IF(B26=Data!#REF!,Data!#REF!,(IF(B26=Data!#REF!,Data!H914,(IF(B26=Data!#REF!,Data!#REF!,(IF(B26=Data!#REF!,Data!#REF!,Data!#REF!)))))))))))))))&amp;IF(B26=Data!#REF!,Data!#REF!,(IF(B26=Data!#REF!,Data!#REF!,(IF(B26=Data!#REF!,Data!#REF!,(IF(B26=Data!#REF!,Data!#REF!,(IF(B26=Data!#REF!,Data!#REF!,Data!#REF!)))))))))</f>
        <v>#REF!</v>
      </c>
      <c r="R26" s="593"/>
      <c r="S26" s="593"/>
      <c r="T26" s="594" t="e">
        <f>IF(B26=Data!B98,Data!I98,(IF(B26=Data!B100,Data!I100,(IF(B26=Data!B102,Data!I102,(IF(B26=Data!#REF!,Data!#REF!,(IF(B26=Data!B107,Data!I107,(IF(B26=Data!#REF!,Data!#REF!,(IF(B26=Data!#REF!,Data!#REF!,(IF(B26=Data!#REF!,Data!#REF!,Data!#REF!)))))))))))))))&amp;IF(B26=Data!B174,Data!I174,(IF(B26=Data!#REF!,Data!#REF!,(IF(B26=Data!#REF!,Data!#REF!,(IF(B26=Data!#REF!,Data!#REF!,(IF(B26=Data!#REF!,Data!#REF!,(IF(B26=Data!#REF!,Data!I914,(IF(B26=Data!#REF!,Data!#REF!,(IF(B26=Data!#REF!,Data!#REF!,Data!#REF!)))))))))))))))&amp;IF(B26=Data!#REF!,Data!#REF!,(IF(B26=Data!#REF!,Data!#REF!,(IF(B26=Data!#REF!,Data!#REF!,(IF(B26=Data!#REF!,Data!#REF!,(IF(B26=Data!#REF!,Data!#REF!,Data!#REF!)))))))))</f>
        <v>#REF!</v>
      </c>
      <c r="U26" s="595"/>
      <c r="V26" s="594" t="e">
        <f>IF(B26=Data!B98,Data!J98,(IF(B26=Data!B100,Data!J100,(IF(B26=Data!B102,Data!J102,(IF(B26=Data!#REF!,Data!#REF!,(IF(B26=Data!B107,Data!J107,(IF(B26=Data!#REF!,Data!#REF!,(IF(B26=Data!#REF!,Data!#REF!,(IF(B26=Data!#REF!,Data!#REF!,Data!#REF!)))))))))))))))&amp;IF(B26=Data!B174,Data!J174,(IF(B26=Data!#REF!,Data!#REF!,(IF(B26=Data!#REF!,Data!#REF!,(IF(B26=Data!#REF!,Data!#REF!,(IF(B26=Data!#REF!,Data!#REF!,(IF(B26=Data!#REF!,Data!J914,(IF(B26=Data!#REF!,Data!#REF!,(IF(B26=Data!#REF!,Data!#REF!,Data!#REF!)))))))))))))))&amp;IF(B26=Data!#REF!,Data!#REF!,(IF(B26=Data!#REF!,Data!#REF!,(IF(B26=Data!#REF!,Data!#REF!,(IF(B26=Data!#REF!,Data!#REF!,(IF(B26=Data!#REF!,Data!#REF!,Data!#REF!)))))))))</f>
        <v>#REF!</v>
      </c>
      <c r="W26" s="596">
        <f>IF(E26="","",VLOOKUP(B26,Data!$B$5:$J$503,9,FALSE)*E26)</f>
        <v>3.0680000000000001</v>
      </c>
    </row>
    <row r="27" spans="1:23" s="597" customFormat="1" ht="19.25" customHeight="1">
      <c r="A27" s="598">
        <v>8</v>
      </c>
      <c r="B27" s="599" t="s">
        <v>223</v>
      </c>
      <c r="C27" s="583" t="str">
        <f>IF(E27="","",VLOOKUP(B27,Data!$B$5:$N$503,13,FALSE))</f>
        <v>Ymh</v>
      </c>
      <c r="D27" s="584" t="str">
        <f>IF(E27="","",VLOOKUP(B27,Data!$B$5:$L$503,2,FALSE))</f>
        <v>AAE6337</v>
      </c>
      <c r="E27" s="823">
        <v>19</v>
      </c>
      <c r="F27" s="600"/>
      <c r="G27" s="587">
        <f>IF(E27="","",VLOOKUP(B27,Data!$B$5:$L$503,11,FALSE))</f>
        <v>1646.63</v>
      </c>
      <c r="H27" s="588">
        <f t="shared" si="0"/>
        <v>31285.97</v>
      </c>
      <c r="I27" s="589" t="str">
        <f>IF(E27="","",VLOOKUP(B27,Data!$B$5:$D$503,3,FALSE))</f>
        <v>C/T</v>
      </c>
      <c r="J27" s="589" t="str">
        <f>IF(E27="","",VLOOKUP(B27,Data!$B$5:$M$503,12,FALSE))</f>
        <v>Indonesia</v>
      </c>
      <c r="K27" s="590">
        <v>5122496</v>
      </c>
      <c r="L27" s="587">
        <f>IF(E27="","",VLOOKUP(B27,Data!$B$5:$E$503,4,FALSE)*E27)</f>
        <v>3686</v>
      </c>
      <c r="M27" s="587">
        <f>IF(E27="","",VLOOKUP(B27,Data!$B$5:$F$503,5,FALSE)*E27)</f>
        <v>3306</v>
      </c>
      <c r="N27" s="591" t="e">
        <f>IF(B27=Data!B78,Data!G78,(IF(B27=Data!B80,Data!G80,(IF(B27=Data!B82,Data!G82,(IF(B27=Data!#REF!,Data!#REF!,(IF(B27=Data!B87,Data!G87,(IF(B27=Data!#REF!,Data!#REF!,(IF(B27=Data!#REF!,Data!#REF!,(IF(B27=Data!#REF!,Data!#REF!,Data!#REF!)))))))))))))))&amp;IF(B27=Data!B154,Data!G154,(IF(B27=Data!#REF!,Data!#REF!,(IF(B27=Data!#REF!,Data!#REF!,(IF(B27=Data!#REF!,Data!#REF!,(IF(B27=Data!#REF!,Data!#REF!,(IF(B27=Data!#REF!,Data!G894,(IF(B27=Data!#REF!,Data!#REF!,(IF(B27=Data!#REF!,Data!#REF!,Data!#REF!)))))))))))))))&amp;IF(B27=Data!#REF!,Data!#REF!,(IF(B27=Data!#REF!,Data!#REF!,(IF(B27=Data!#REF!,Data!#REF!,(IF(B27=Data!#REF!,Data!#REF!,(IF(B27=Data!#REF!,Data!#REF!,Data!#REF!)))))))))</f>
        <v>#REF!</v>
      </c>
      <c r="O27" s="592"/>
      <c r="P27" s="593"/>
      <c r="Q27" s="594" t="e">
        <f>IF(B27=Data!B78,Data!H78,(IF(B27=Data!B80,Data!H80,(IF(B27=Data!B82,Data!H82,(IF(B27=Data!#REF!,Data!#REF!,(IF(B27=Data!B87,Data!H87,(IF(B27=Data!#REF!,Data!#REF!,(IF(B27=Data!#REF!,Data!#REF!,(IF(B27=Data!#REF!,Data!#REF!,Data!#REF!)))))))))))))))&amp;IF(B27=Data!B154,Data!H154,(IF(B27=Data!#REF!,Data!#REF!,(IF(B27=Data!#REF!,Data!#REF!,(IF(B27=Data!#REF!,Data!#REF!,(IF(B27=Data!#REF!,Data!#REF!,(IF(B27=Data!#REF!,Data!H894,(IF(B27=Data!#REF!,Data!#REF!,(IF(B27=Data!#REF!,Data!#REF!,Data!#REF!)))))))))))))))&amp;IF(B27=Data!#REF!,Data!#REF!,(IF(B27=Data!#REF!,Data!#REF!,(IF(B27=Data!#REF!,Data!#REF!,(IF(B27=Data!#REF!,Data!#REF!,(IF(B27=Data!#REF!,Data!#REF!,Data!#REF!)))))))))</f>
        <v>#REF!</v>
      </c>
      <c r="R27" s="593"/>
      <c r="S27" s="593"/>
      <c r="T27" s="594" t="e">
        <f>IF(B27=Data!B78,Data!I78,(IF(B27=Data!B80,Data!I80,(IF(B27=Data!B82,Data!I82,(IF(B27=Data!#REF!,Data!#REF!,(IF(B27=Data!B87,Data!I87,(IF(B27=Data!#REF!,Data!#REF!,(IF(B27=Data!#REF!,Data!#REF!,(IF(B27=Data!#REF!,Data!#REF!,Data!#REF!)))))))))))))))&amp;IF(B27=Data!B154,Data!I154,(IF(B27=Data!#REF!,Data!#REF!,(IF(B27=Data!#REF!,Data!#REF!,(IF(B27=Data!#REF!,Data!#REF!,(IF(B27=Data!#REF!,Data!#REF!,(IF(B27=Data!#REF!,Data!I894,(IF(B27=Data!#REF!,Data!#REF!,(IF(B27=Data!#REF!,Data!#REF!,Data!#REF!)))))))))))))))&amp;IF(B27=Data!#REF!,Data!#REF!,(IF(B27=Data!#REF!,Data!#REF!,(IF(B27=Data!#REF!,Data!#REF!,(IF(B27=Data!#REF!,Data!#REF!,(IF(B27=Data!#REF!,Data!#REF!,Data!#REF!)))))))))</f>
        <v>#REF!</v>
      </c>
      <c r="U27" s="595"/>
      <c r="V27" s="594" t="e">
        <f>IF(B27=Data!B78,Data!J78,(IF(B27=Data!B80,Data!J80,(IF(B27=Data!B82,Data!J82,(IF(B27=Data!#REF!,Data!#REF!,(IF(B27=Data!B87,Data!J87,(IF(B27=Data!#REF!,Data!#REF!,(IF(B27=Data!#REF!,Data!#REF!,(IF(B27=Data!#REF!,Data!#REF!,Data!#REF!)))))))))))))))&amp;IF(B27=Data!B154,Data!J154,(IF(B27=Data!#REF!,Data!#REF!,(IF(B27=Data!#REF!,Data!#REF!,(IF(B27=Data!#REF!,Data!#REF!,(IF(B27=Data!#REF!,Data!#REF!,(IF(B27=Data!#REF!,Data!J894,(IF(B27=Data!#REF!,Data!#REF!,(IF(B27=Data!#REF!,Data!#REF!,Data!#REF!)))))))))))))))&amp;IF(B27=Data!#REF!,Data!#REF!,(IF(B27=Data!#REF!,Data!#REF!,(IF(B27=Data!#REF!,Data!#REF!,(IF(B27=Data!#REF!,Data!#REF!,(IF(B27=Data!#REF!,Data!#REF!,Data!#REF!)))))))))</f>
        <v>#REF!</v>
      </c>
      <c r="W27" s="596">
        <f>IF(E27="","",VLOOKUP(B27,Data!$B$5:$J$503,9,FALSE)*E27)</f>
        <v>21.451000000000001</v>
      </c>
    </row>
    <row r="28" spans="1:23" s="597" customFormat="1" ht="19.25" customHeight="1">
      <c r="A28" s="598">
        <v>9</v>
      </c>
      <c r="B28" s="599" t="s">
        <v>225</v>
      </c>
      <c r="C28" s="583" t="str">
        <f>IF(E28="","",VLOOKUP(B28,Data!$B$5:$N$503,13,FALSE))</f>
        <v>Ymh</v>
      </c>
      <c r="D28" s="584" t="str">
        <f>IF(E28="","",VLOOKUP(B28,Data!$B$5:$L$503,2,FALSE))</f>
        <v>WV62290</v>
      </c>
      <c r="E28" s="823">
        <v>1</v>
      </c>
      <c r="F28" s="600"/>
      <c r="G28" s="587">
        <f>IF(E28="","",VLOOKUP(B28,Data!$B$5:$L$503,11,FALSE))</f>
        <v>1690.21</v>
      </c>
      <c r="H28" s="588">
        <f t="shared" si="0"/>
        <v>1690.21</v>
      </c>
      <c r="I28" s="589" t="str">
        <f>IF(E28="","",VLOOKUP(B28,Data!$B$5:$D$503,3,FALSE))</f>
        <v>C/T</v>
      </c>
      <c r="J28" s="589" t="str">
        <f>IF(E28="","",VLOOKUP(B28,Data!$B$5:$M$503,12,FALSE))</f>
        <v>Indonesia</v>
      </c>
      <c r="K28" s="590">
        <v>5122496</v>
      </c>
      <c r="L28" s="587">
        <f>IF(E28="","",VLOOKUP(B28,Data!$B$5:$E$503,4,FALSE)*E28)</f>
        <v>194</v>
      </c>
      <c r="M28" s="587">
        <f>IF(E28="","",VLOOKUP(B28,Data!$B$5:$F$503,5,FALSE)*E28)</f>
        <v>174</v>
      </c>
      <c r="N28" s="591" t="e">
        <f>IF(B28=Data!B79,Data!G79,(IF(B28=Data!B81,Data!G81,(IF(B28=Data!B83,Data!G83,(IF(B28=Data!#REF!,Data!#REF!,(IF(B28=Data!B88,Data!G88,(IF(B28=Data!#REF!,Data!#REF!,(IF(B28=Data!#REF!,Data!#REF!,(IF(B28=Data!#REF!,Data!#REF!,Data!#REF!)))))))))))))))&amp;IF(B28=Data!B155,Data!G155,(IF(B28=Data!#REF!,Data!#REF!,(IF(B28=Data!#REF!,Data!#REF!,(IF(B28=Data!#REF!,Data!#REF!,(IF(B28=Data!#REF!,Data!#REF!,(IF(B28=Data!#REF!,Data!G895,(IF(B28=Data!#REF!,Data!#REF!,(IF(B28=Data!#REF!,Data!#REF!,Data!#REF!)))))))))))))))&amp;IF(B28=Data!#REF!,Data!#REF!,(IF(B28=Data!#REF!,Data!#REF!,(IF(B28=Data!#REF!,Data!#REF!,(IF(B28=Data!#REF!,Data!#REF!,(IF(B28=Data!#REF!,Data!#REF!,Data!#REF!)))))))))</f>
        <v>#REF!</v>
      </c>
      <c r="O28" s="592"/>
      <c r="P28" s="593"/>
      <c r="Q28" s="594" t="e">
        <f>IF(B28=Data!B79,Data!H79,(IF(B28=Data!B81,Data!H81,(IF(B28=Data!B83,Data!H83,(IF(B28=Data!#REF!,Data!#REF!,(IF(B28=Data!B88,Data!H88,(IF(B28=Data!#REF!,Data!#REF!,(IF(B28=Data!#REF!,Data!#REF!,(IF(B28=Data!#REF!,Data!#REF!,Data!#REF!)))))))))))))))&amp;IF(B28=Data!B155,Data!H155,(IF(B28=Data!#REF!,Data!#REF!,(IF(B28=Data!#REF!,Data!#REF!,(IF(B28=Data!#REF!,Data!#REF!,(IF(B28=Data!#REF!,Data!#REF!,(IF(B28=Data!#REF!,Data!H895,(IF(B28=Data!#REF!,Data!#REF!,(IF(B28=Data!#REF!,Data!#REF!,Data!#REF!)))))))))))))))&amp;IF(B28=Data!#REF!,Data!#REF!,(IF(B28=Data!#REF!,Data!#REF!,(IF(B28=Data!#REF!,Data!#REF!,(IF(B28=Data!#REF!,Data!#REF!,(IF(B28=Data!#REF!,Data!#REF!,Data!#REF!)))))))))</f>
        <v>#REF!</v>
      </c>
      <c r="R28" s="593"/>
      <c r="S28" s="593"/>
      <c r="T28" s="594" t="e">
        <f>IF(B28=Data!B79,Data!I79,(IF(B28=Data!B81,Data!I81,(IF(B28=Data!B83,Data!I83,(IF(B28=Data!#REF!,Data!#REF!,(IF(B28=Data!B88,Data!I88,(IF(B28=Data!#REF!,Data!#REF!,(IF(B28=Data!#REF!,Data!#REF!,(IF(B28=Data!#REF!,Data!#REF!,Data!#REF!)))))))))))))))&amp;IF(B28=Data!B155,Data!I155,(IF(B28=Data!#REF!,Data!#REF!,(IF(B28=Data!#REF!,Data!#REF!,(IF(B28=Data!#REF!,Data!#REF!,(IF(B28=Data!#REF!,Data!#REF!,(IF(B28=Data!#REF!,Data!I895,(IF(B28=Data!#REF!,Data!#REF!,(IF(B28=Data!#REF!,Data!#REF!,Data!#REF!)))))))))))))))&amp;IF(B28=Data!#REF!,Data!#REF!,(IF(B28=Data!#REF!,Data!#REF!,(IF(B28=Data!#REF!,Data!#REF!,(IF(B28=Data!#REF!,Data!#REF!,(IF(B28=Data!#REF!,Data!#REF!,Data!#REF!)))))))))</f>
        <v>#REF!</v>
      </c>
      <c r="U28" s="595"/>
      <c r="V28" s="594" t="e">
        <f>IF(B28=Data!B79,Data!J79,(IF(B28=Data!B81,Data!J81,(IF(B28=Data!B83,Data!J83,(IF(B28=Data!#REF!,Data!#REF!,(IF(B28=Data!B88,Data!J88,(IF(B28=Data!#REF!,Data!#REF!,(IF(B28=Data!#REF!,Data!#REF!,(IF(B28=Data!#REF!,Data!#REF!,Data!#REF!)))))))))))))))&amp;IF(B28=Data!B155,Data!J155,(IF(B28=Data!#REF!,Data!#REF!,(IF(B28=Data!#REF!,Data!#REF!,(IF(B28=Data!#REF!,Data!#REF!,(IF(B28=Data!#REF!,Data!#REF!,(IF(B28=Data!#REF!,Data!J895,(IF(B28=Data!#REF!,Data!#REF!,(IF(B28=Data!#REF!,Data!#REF!,Data!#REF!)))))))))))))))&amp;IF(B28=Data!#REF!,Data!#REF!,(IF(B28=Data!#REF!,Data!#REF!,(IF(B28=Data!#REF!,Data!#REF!,(IF(B28=Data!#REF!,Data!#REF!,(IF(B28=Data!#REF!,Data!#REF!,Data!#REF!)))))))))</f>
        <v>#REF!</v>
      </c>
      <c r="W28" s="596">
        <f>IF(E28="","",VLOOKUP(B28,Data!$B$5:$J$503,9,FALSE)*E28)</f>
        <v>1.129</v>
      </c>
    </row>
    <row r="29" spans="1:23" s="597" customFormat="1" ht="19.25" customHeight="1">
      <c r="A29" s="598">
        <v>10</v>
      </c>
      <c r="B29" s="599" t="s">
        <v>715</v>
      </c>
      <c r="C29" s="583" t="str">
        <f>IF(E29="","",VLOOKUP(B29,Data!$B$5:$N$503,13,FALSE))</f>
        <v>Ymh</v>
      </c>
      <c r="D29" s="584" t="str">
        <f>IF(E29="","",VLOOKUP(B29,Data!$B$5:$L$503,2,FALSE))</f>
        <v>VAC9480</v>
      </c>
      <c r="E29" s="823">
        <v>22</v>
      </c>
      <c r="F29" s="601"/>
      <c r="G29" s="587">
        <f>IF(E29="","",VLOOKUP(B29,Data!$B$5:$L$503,11,FALSE))</f>
        <v>2008.01</v>
      </c>
      <c r="H29" s="588">
        <f t="shared" si="0"/>
        <v>44176.22</v>
      </c>
      <c r="I29" s="589" t="str">
        <f>IF(E29="","",VLOOKUP(B29,Data!$B$5:$D$503,3,FALSE))</f>
        <v>C/T</v>
      </c>
      <c r="J29" s="589" t="str">
        <f>IF(E29="","",VLOOKUP(B29,Data!$B$5:$M$503,12,FALSE))</f>
        <v>Indonesia</v>
      </c>
      <c r="K29" s="590">
        <v>5122496</v>
      </c>
      <c r="L29" s="587">
        <f>IF(E29="","",VLOOKUP(B29,Data!$B$5:$E$503,4,FALSE)*E29)</f>
        <v>4378</v>
      </c>
      <c r="M29" s="587">
        <f>IF(E29="","",VLOOKUP(B29,Data!$B$5:$F$503,5,FALSE)*E29)</f>
        <v>3938</v>
      </c>
      <c r="N29" s="591" t="e">
        <f>IF(B29=Data!B80,Data!G80,(IF(B29=Data!B82,Data!G82,(IF(B29=Data!B84,Data!G84,(IF(B29=Data!#REF!,Data!#REF!,(IF(B29=Data!B89,Data!G89,(IF(B29=Data!#REF!,Data!#REF!,(IF(B29=Data!#REF!,Data!#REF!,(IF(B29=Data!#REF!,Data!#REF!,Data!#REF!)))))))))))))))&amp;IF(B29=Data!B156,Data!G156,(IF(B29=Data!#REF!,Data!#REF!,(IF(B29=Data!#REF!,Data!#REF!,(IF(B29=Data!#REF!,Data!#REF!,(IF(B29=Data!#REF!,Data!#REF!,(IF(B29=Data!#REF!,Data!G896,(IF(B29=Data!#REF!,Data!#REF!,(IF(B29=Data!#REF!,Data!#REF!,Data!#REF!)))))))))))))))&amp;IF(B29=Data!#REF!,Data!#REF!,(IF(B29=Data!#REF!,Data!#REF!,(IF(B29=Data!#REF!,Data!#REF!,(IF(B29=Data!#REF!,Data!#REF!,(IF(B29=Data!#REF!,Data!#REF!,Data!#REF!)))))))))</f>
        <v>#REF!</v>
      </c>
      <c r="O29" s="592"/>
      <c r="P29" s="593"/>
      <c r="Q29" s="594" t="e">
        <f>IF(B29=Data!B80,Data!H80,(IF(B29=Data!B82,Data!H82,(IF(B29=Data!B84,Data!H84,(IF(B29=Data!#REF!,Data!#REF!,(IF(B29=Data!B89,Data!H89,(IF(B29=Data!#REF!,Data!#REF!,(IF(B29=Data!#REF!,Data!#REF!,(IF(B29=Data!#REF!,Data!#REF!,Data!#REF!)))))))))))))))&amp;IF(B29=Data!B156,Data!H156,(IF(B29=Data!#REF!,Data!#REF!,(IF(B29=Data!#REF!,Data!#REF!,(IF(B29=Data!#REF!,Data!#REF!,(IF(B29=Data!#REF!,Data!#REF!,(IF(B29=Data!#REF!,Data!H896,(IF(B29=Data!#REF!,Data!#REF!,(IF(B29=Data!#REF!,Data!#REF!,Data!#REF!)))))))))))))))&amp;IF(B29=Data!#REF!,Data!#REF!,(IF(B29=Data!#REF!,Data!#REF!,(IF(B29=Data!#REF!,Data!#REF!,(IF(B29=Data!#REF!,Data!#REF!,(IF(B29=Data!#REF!,Data!#REF!,Data!#REF!)))))))))</f>
        <v>#REF!</v>
      </c>
      <c r="R29" s="593"/>
      <c r="S29" s="593"/>
      <c r="T29" s="594" t="e">
        <f>IF(B29=Data!B80,Data!I80,(IF(B29=Data!B82,Data!I82,(IF(B29=Data!B84,Data!I84,(IF(B29=Data!#REF!,Data!#REF!,(IF(B29=Data!B89,Data!I89,(IF(B29=Data!#REF!,Data!#REF!,(IF(B29=Data!#REF!,Data!#REF!,(IF(B29=Data!#REF!,Data!#REF!,Data!#REF!)))))))))))))))&amp;IF(B29=Data!B156,Data!I156,(IF(B29=Data!#REF!,Data!#REF!,(IF(B29=Data!#REF!,Data!#REF!,(IF(B29=Data!#REF!,Data!#REF!,(IF(B29=Data!#REF!,Data!#REF!,(IF(B29=Data!#REF!,Data!I896,(IF(B29=Data!#REF!,Data!#REF!,(IF(B29=Data!#REF!,Data!#REF!,Data!#REF!)))))))))))))))&amp;IF(B29=Data!#REF!,Data!#REF!,(IF(B29=Data!#REF!,Data!#REF!,(IF(B29=Data!#REF!,Data!#REF!,(IF(B29=Data!#REF!,Data!#REF!,(IF(B29=Data!#REF!,Data!#REF!,Data!#REF!)))))))))</f>
        <v>#REF!</v>
      </c>
      <c r="U29" s="595"/>
      <c r="V29" s="594" t="e">
        <f>IF(B29=Data!B80,Data!J80,(IF(B29=Data!B82,Data!J82,(IF(B29=Data!B84,Data!J84,(IF(B29=Data!#REF!,Data!#REF!,(IF(B29=Data!B89,Data!J89,(IF(B29=Data!#REF!,Data!#REF!,(IF(B29=Data!#REF!,Data!#REF!,(IF(B29=Data!#REF!,Data!#REF!,Data!#REF!)))))))))))))))&amp;IF(B29=Data!B156,Data!J156,(IF(B29=Data!#REF!,Data!#REF!,(IF(B29=Data!#REF!,Data!#REF!,(IF(B29=Data!#REF!,Data!#REF!,(IF(B29=Data!#REF!,Data!#REF!,(IF(B29=Data!#REF!,Data!J896,(IF(B29=Data!#REF!,Data!#REF!,(IF(B29=Data!#REF!,Data!#REF!,Data!#REF!)))))))))))))))&amp;IF(B29=Data!#REF!,Data!#REF!,(IF(B29=Data!#REF!,Data!#REF!,(IF(B29=Data!#REF!,Data!#REF!,(IF(B29=Data!#REF!,Data!#REF!,(IF(B29=Data!#REF!,Data!#REF!,Data!#REF!)))))))))</f>
        <v>#REF!</v>
      </c>
      <c r="W29" s="596">
        <f>IF(E29="","",VLOOKUP(B29,Data!$B$5:$J$503,9,FALSE)*E29)</f>
        <v>24.838000000000001</v>
      </c>
    </row>
    <row r="30" spans="1:23" s="597" customFormat="1" ht="19.25" customHeight="1">
      <c r="A30" s="598">
        <v>11</v>
      </c>
      <c r="B30" s="599" t="s">
        <v>783</v>
      </c>
      <c r="C30" s="583" t="str">
        <f>IF(E30="","",VLOOKUP(B30,Data!$B$5:$N$503,13,FALSE))</f>
        <v>Ymh</v>
      </c>
      <c r="D30" s="584" t="str">
        <f>IF(E30="","",VLOOKUP(B30,Data!$B$5:$L$503,2,FALSE))</f>
        <v>VAK6550</v>
      </c>
      <c r="E30" s="823">
        <v>5</v>
      </c>
      <c r="F30" s="601"/>
      <c r="G30" s="587">
        <f>IF(E30="","",VLOOKUP(B30,Data!$B$5:$L$503,11,FALSE))</f>
        <v>2051.59</v>
      </c>
      <c r="H30" s="588">
        <f t="shared" si="0"/>
        <v>10257.950000000001</v>
      </c>
      <c r="I30" s="589" t="str">
        <f>IF(E30="","",VLOOKUP(B30,Data!$B$5:$D$503,3,FALSE))</f>
        <v>C/T</v>
      </c>
      <c r="J30" s="589" t="str">
        <f>IF(E30="","",VLOOKUP(B30,Data!$B$5:$M$503,12,FALSE))</f>
        <v>Indonesia</v>
      </c>
      <c r="K30" s="590">
        <v>5122496</v>
      </c>
      <c r="L30" s="587">
        <f>IF(E30="","",VLOOKUP(B30,Data!$B$5:$E$503,4,FALSE)*E30)</f>
        <v>995</v>
      </c>
      <c r="M30" s="587">
        <f>IF(E30="","",VLOOKUP(B30,Data!$B$5:$F$503,5,FALSE)*E30)</f>
        <v>895</v>
      </c>
      <c r="N30" s="591" t="e">
        <f>IF(B30=Data!B81,Data!G81,(IF(B30=Data!B83,Data!G83,(IF(B30=Data!B85,Data!G85,(IF(B30=Data!#REF!,Data!#REF!,(IF(B30=Data!B90,Data!G90,(IF(B30=Data!#REF!,Data!#REF!,(IF(B30=Data!#REF!,Data!#REF!,(IF(B30=Data!#REF!,Data!#REF!,Data!#REF!)))))))))))))))&amp;IF(B30=Data!B157,Data!G157,(IF(B30=Data!#REF!,Data!#REF!,(IF(B30=Data!#REF!,Data!#REF!,(IF(B30=Data!#REF!,Data!#REF!,(IF(B30=Data!#REF!,Data!#REF!,(IF(B30=Data!#REF!,Data!G897,(IF(B30=Data!#REF!,Data!#REF!,(IF(B30=Data!#REF!,Data!#REF!,Data!#REF!)))))))))))))))&amp;IF(B30=Data!#REF!,Data!#REF!,(IF(B30=Data!#REF!,Data!#REF!,(IF(B30=Data!#REF!,Data!#REF!,(IF(B30=Data!#REF!,Data!#REF!,(IF(B30=Data!#REF!,Data!#REF!,Data!#REF!)))))))))</f>
        <v>#REF!</v>
      </c>
      <c r="O30" s="592"/>
      <c r="P30" s="593"/>
      <c r="Q30" s="594" t="e">
        <f>IF(B30=Data!B81,Data!H81,(IF(B30=Data!B83,Data!H83,(IF(B30=Data!B85,Data!H85,(IF(B30=Data!#REF!,Data!#REF!,(IF(B30=Data!B90,Data!H90,(IF(B30=Data!#REF!,Data!#REF!,(IF(B30=Data!#REF!,Data!#REF!,(IF(B30=Data!#REF!,Data!#REF!,Data!#REF!)))))))))))))))&amp;IF(B30=Data!B157,Data!H157,(IF(B30=Data!#REF!,Data!#REF!,(IF(B30=Data!#REF!,Data!#REF!,(IF(B30=Data!#REF!,Data!#REF!,(IF(B30=Data!#REF!,Data!#REF!,(IF(B30=Data!#REF!,Data!H897,(IF(B30=Data!#REF!,Data!#REF!,(IF(B30=Data!#REF!,Data!#REF!,Data!#REF!)))))))))))))))&amp;IF(B30=Data!#REF!,Data!#REF!,(IF(B30=Data!#REF!,Data!#REF!,(IF(B30=Data!#REF!,Data!#REF!,(IF(B30=Data!#REF!,Data!#REF!,(IF(B30=Data!#REF!,Data!#REF!,Data!#REF!)))))))))</f>
        <v>#REF!</v>
      </c>
      <c r="R30" s="593"/>
      <c r="S30" s="593"/>
      <c r="T30" s="594" t="e">
        <f>IF(B30=Data!B81,Data!I81,(IF(B30=Data!B83,Data!I83,(IF(B30=Data!B85,Data!I85,(IF(B30=Data!#REF!,Data!#REF!,(IF(B30=Data!B90,Data!I90,(IF(B30=Data!#REF!,Data!#REF!,(IF(B30=Data!#REF!,Data!#REF!,(IF(B30=Data!#REF!,Data!#REF!,Data!#REF!)))))))))))))))&amp;IF(B30=Data!B157,Data!I157,(IF(B30=Data!#REF!,Data!#REF!,(IF(B30=Data!#REF!,Data!#REF!,(IF(B30=Data!#REF!,Data!#REF!,(IF(B30=Data!#REF!,Data!#REF!,(IF(B30=Data!#REF!,Data!I897,(IF(B30=Data!#REF!,Data!#REF!,(IF(B30=Data!#REF!,Data!#REF!,Data!#REF!)))))))))))))))&amp;IF(B30=Data!#REF!,Data!#REF!,(IF(B30=Data!#REF!,Data!#REF!,(IF(B30=Data!#REF!,Data!#REF!,(IF(B30=Data!#REF!,Data!#REF!,(IF(B30=Data!#REF!,Data!#REF!,Data!#REF!)))))))))</f>
        <v>#REF!</v>
      </c>
      <c r="U30" s="595"/>
      <c r="V30" s="594" t="e">
        <f>IF(B30=Data!B81,Data!J81,(IF(B30=Data!B83,Data!J83,(IF(B30=Data!B85,Data!J85,(IF(B30=Data!#REF!,Data!#REF!,(IF(B30=Data!B90,Data!J90,(IF(B30=Data!#REF!,Data!#REF!,(IF(B30=Data!#REF!,Data!#REF!,(IF(B30=Data!#REF!,Data!#REF!,Data!#REF!)))))))))))))))&amp;IF(B30=Data!B157,Data!J157,(IF(B30=Data!#REF!,Data!#REF!,(IF(B30=Data!#REF!,Data!#REF!,(IF(B30=Data!#REF!,Data!#REF!,(IF(B30=Data!#REF!,Data!#REF!,(IF(B30=Data!#REF!,Data!J897,(IF(B30=Data!#REF!,Data!#REF!,(IF(B30=Data!#REF!,Data!#REF!,Data!#REF!)))))))))))))))&amp;IF(B30=Data!#REF!,Data!#REF!,(IF(B30=Data!#REF!,Data!#REF!,(IF(B30=Data!#REF!,Data!#REF!,(IF(B30=Data!#REF!,Data!#REF!,(IF(B30=Data!#REF!,Data!#REF!,Data!#REF!)))))))))</f>
        <v>#REF!</v>
      </c>
      <c r="W30" s="596">
        <f>IF(E30="","",VLOOKUP(B30,Data!$B$5:$J$503,9,FALSE)*E30)</f>
        <v>5.6449999999999996</v>
      </c>
    </row>
    <row r="31" spans="1:23" s="597" customFormat="1" ht="19.25" customHeight="1">
      <c r="A31" s="598">
        <v>12</v>
      </c>
      <c r="B31" s="599" t="s">
        <v>815</v>
      </c>
      <c r="C31" s="583" t="str">
        <f>IF(E31="","",VLOOKUP(B31,Data!$B$5:$N$503,13,FALSE))</f>
        <v>Ymh</v>
      </c>
      <c r="D31" s="584" t="str">
        <f>IF(E31="","",VLOOKUP(B31,Data!$B$5:$L$503,2,FALSE))</f>
        <v>VAK6560</v>
      </c>
      <c r="E31" s="823">
        <v>1</v>
      </c>
      <c r="F31" s="601"/>
      <c r="G31" s="587">
        <f>IF(E31="","",VLOOKUP(B31,Data!$B$5:$L$503,11,FALSE))</f>
        <v>2339.4499999999998</v>
      </c>
      <c r="H31" s="588">
        <f t="shared" si="0"/>
        <v>2339.4499999999998</v>
      </c>
      <c r="I31" s="589" t="str">
        <f>IF(E31="","",VLOOKUP(B31,Data!$B$5:$D$503,3,FALSE))</f>
        <v>C/T</v>
      </c>
      <c r="J31" s="589" t="str">
        <f>IF(E31="","",VLOOKUP(B31,Data!$B$5:$M$503,12,FALSE))</f>
        <v>Indonesia</v>
      </c>
      <c r="K31" s="590">
        <v>5122496</v>
      </c>
      <c r="L31" s="587">
        <f>IF(E31="","",VLOOKUP(B31,Data!$B$5:$E$503,4,FALSE)*E31)</f>
        <v>220</v>
      </c>
      <c r="M31" s="587">
        <f>IF(E31="","",VLOOKUP(B31,Data!$B$5:$F$503,5,FALSE)*E31)</f>
        <v>199</v>
      </c>
      <c r="N31" s="591" t="e">
        <f>IF(B31=Data!B82,Data!G82,(IF(B31=Data!B84,Data!G84,(IF(B31=Data!B86,Data!G86,(IF(B31=Data!#REF!,Data!#REF!,(IF(B31=Data!B91,Data!G91,(IF(B31=Data!#REF!,Data!#REF!,(IF(B31=Data!#REF!,Data!#REF!,(IF(B31=Data!#REF!,Data!#REF!,Data!#REF!)))))))))))))))&amp;IF(B31=Data!B158,Data!G158,(IF(B31=Data!#REF!,Data!#REF!,(IF(B31=Data!#REF!,Data!#REF!,(IF(B31=Data!#REF!,Data!#REF!,(IF(B31=Data!#REF!,Data!#REF!,(IF(B31=Data!#REF!,Data!G898,(IF(B31=Data!#REF!,Data!#REF!,(IF(B31=Data!#REF!,Data!#REF!,Data!#REF!)))))))))))))))&amp;IF(B31=Data!#REF!,Data!#REF!,(IF(B31=Data!#REF!,Data!#REF!,(IF(B31=Data!#REF!,Data!#REF!,(IF(B31=Data!#REF!,Data!#REF!,(IF(B31=Data!#REF!,Data!#REF!,Data!#REF!)))))))))</f>
        <v>#REF!</v>
      </c>
      <c r="O31" s="592"/>
      <c r="P31" s="593"/>
      <c r="Q31" s="594" t="e">
        <f>IF(B31=Data!B82,Data!H82,(IF(B31=Data!B84,Data!H84,(IF(B31=Data!B86,Data!H86,(IF(B31=Data!#REF!,Data!#REF!,(IF(B31=Data!B91,Data!H91,(IF(B31=Data!#REF!,Data!#REF!,(IF(B31=Data!#REF!,Data!#REF!,(IF(B31=Data!#REF!,Data!#REF!,Data!#REF!)))))))))))))))&amp;IF(B31=Data!B158,Data!H158,(IF(B31=Data!#REF!,Data!#REF!,(IF(B31=Data!#REF!,Data!#REF!,(IF(B31=Data!#REF!,Data!#REF!,(IF(B31=Data!#REF!,Data!#REF!,(IF(B31=Data!#REF!,Data!H898,(IF(B31=Data!#REF!,Data!#REF!,(IF(B31=Data!#REF!,Data!#REF!,Data!#REF!)))))))))))))))&amp;IF(B31=Data!#REF!,Data!#REF!,(IF(B31=Data!#REF!,Data!#REF!,(IF(B31=Data!#REF!,Data!#REF!,(IF(B31=Data!#REF!,Data!#REF!,(IF(B31=Data!#REF!,Data!#REF!,Data!#REF!)))))))))</f>
        <v>#REF!</v>
      </c>
      <c r="R31" s="593"/>
      <c r="S31" s="593"/>
      <c r="T31" s="594" t="e">
        <f>IF(B31=Data!B82,Data!I82,(IF(B31=Data!B84,Data!I84,(IF(B31=Data!B86,Data!I86,(IF(B31=Data!#REF!,Data!#REF!,(IF(B31=Data!B91,Data!I91,(IF(B31=Data!#REF!,Data!#REF!,(IF(B31=Data!#REF!,Data!#REF!,(IF(B31=Data!#REF!,Data!#REF!,Data!#REF!)))))))))))))))&amp;IF(B31=Data!B158,Data!I158,(IF(B31=Data!#REF!,Data!#REF!,(IF(B31=Data!#REF!,Data!#REF!,(IF(B31=Data!#REF!,Data!#REF!,(IF(B31=Data!#REF!,Data!#REF!,(IF(B31=Data!#REF!,Data!I898,(IF(B31=Data!#REF!,Data!#REF!,(IF(B31=Data!#REF!,Data!#REF!,Data!#REF!)))))))))))))))&amp;IF(B31=Data!#REF!,Data!#REF!,(IF(B31=Data!#REF!,Data!#REF!,(IF(B31=Data!#REF!,Data!#REF!,(IF(B31=Data!#REF!,Data!#REF!,(IF(B31=Data!#REF!,Data!#REF!,Data!#REF!)))))))))</f>
        <v>#REF!</v>
      </c>
      <c r="U31" s="595"/>
      <c r="V31" s="594" t="e">
        <f>IF(B31=Data!B82,Data!J82,(IF(B31=Data!B84,Data!J84,(IF(B31=Data!B86,Data!J86,(IF(B31=Data!#REF!,Data!#REF!,(IF(B31=Data!B91,Data!J91,(IF(B31=Data!#REF!,Data!#REF!,(IF(B31=Data!#REF!,Data!#REF!,(IF(B31=Data!#REF!,Data!#REF!,Data!#REF!)))))))))))))))&amp;IF(B31=Data!B158,Data!J158,(IF(B31=Data!#REF!,Data!#REF!,(IF(B31=Data!#REF!,Data!#REF!,(IF(B31=Data!#REF!,Data!#REF!,(IF(B31=Data!#REF!,Data!#REF!,(IF(B31=Data!#REF!,Data!J898,(IF(B31=Data!#REF!,Data!#REF!,(IF(B31=Data!#REF!,Data!#REF!,Data!#REF!)))))))))))))))&amp;IF(B31=Data!#REF!,Data!#REF!,(IF(B31=Data!#REF!,Data!#REF!,(IF(B31=Data!#REF!,Data!#REF!,(IF(B31=Data!#REF!,Data!#REF!,(IF(B31=Data!#REF!,Data!#REF!,Data!#REF!)))))))))</f>
        <v>#REF!</v>
      </c>
      <c r="W31" s="596">
        <f>IF(E31="","",VLOOKUP(B31,Data!$B$5:$J$503,9,FALSE)*E31)</f>
        <v>1.1850000000000001</v>
      </c>
    </row>
    <row r="32" spans="1:23" s="597" customFormat="1" ht="19.25" customHeight="1">
      <c r="A32" s="598">
        <v>13</v>
      </c>
      <c r="B32" s="599" t="s">
        <v>732</v>
      </c>
      <c r="C32" s="583" t="str">
        <f>IF(E32="","",VLOOKUP(B32,Data!$B$5:$N$503,13,FALSE))</f>
        <v>Ymh</v>
      </c>
      <c r="D32" s="584" t="str">
        <f>IF(E32="","",VLOOKUP(B32,Data!$B$5:$L$503,2,FALSE))</f>
        <v>VAC9510</v>
      </c>
      <c r="E32" s="823">
        <v>1</v>
      </c>
      <c r="F32" s="601"/>
      <c r="G32" s="587">
        <f>IF(E32="","",VLOOKUP(B32,Data!$B$5:$L$503,11,FALSE))</f>
        <v>2665.96</v>
      </c>
      <c r="H32" s="588">
        <f t="shared" si="0"/>
        <v>2665.96</v>
      </c>
      <c r="I32" s="589" t="str">
        <f>IF(E32="","",VLOOKUP(B32,Data!$B$5:$D$503,3,FALSE))</f>
        <v>C/T</v>
      </c>
      <c r="J32" s="589" t="str">
        <f>IF(E32="","",VLOOKUP(B32,Data!$B$5:$M$503,12,FALSE))</f>
        <v>Indonesia</v>
      </c>
      <c r="K32" s="590">
        <v>5122496</v>
      </c>
      <c r="L32" s="587">
        <f>IF(E32="","",VLOOKUP(B32,Data!$B$5:$E$503,4,FALSE)*E32)</f>
        <v>238</v>
      </c>
      <c r="M32" s="587">
        <f>IF(E32="","",VLOOKUP(B32,Data!$B$5:$F$503,5,FALSE)*E32)</f>
        <v>216</v>
      </c>
      <c r="N32" s="591" t="e">
        <f>IF(B32=Data!B83,Data!G83,(IF(B32=Data!B85,Data!G85,(IF(B32=Data!B87,Data!G87,(IF(B32=Data!#REF!,Data!#REF!,(IF(B32=Data!B92,Data!G92,(IF(B32=Data!#REF!,Data!#REF!,(IF(B32=Data!#REF!,Data!#REF!,(IF(B32=Data!#REF!,Data!#REF!,Data!#REF!)))))))))))))))&amp;IF(B32=Data!B159,Data!G159,(IF(B32=Data!#REF!,Data!#REF!,(IF(B32=Data!#REF!,Data!#REF!,(IF(B32=Data!#REF!,Data!#REF!,(IF(B32=Data!#REF!,Data!#REF!,(IF(B32=Data!#REF!,Data!G899,(IF(B32=Data!#REF!,Data!#REF!,(IF(B32=Data!#REF!,Data!#REF!,Data!#REF!)))))))))))))))&amp;IF(B32=Data!#REF!,Data!#REF!,(IF(B32=Data!#REF!,Data!#REF!,(IF(B32=Data!#REF!,Data!#REF!,(IF(B32=Data!#REF!,Data!#REF!,(IF(B32=Data!#REF!,Data!#REF!,Data!#REF!)))))))))</f>
        <v>#REF!</v>
      </c>
      <c r="O32" s="592"/>
      <c r="P32" s="593"/>
      <c r="Q32" s="594" t="e">
        <f>IF(B32=Data!B83,Data!H83,(IF(B32=Data!B85,Data!H85,(IF(B32=Data!B87,Data!H87,(IF(B32=Data!#REF!,Data!#REF!,(IF(B32=Data!B92,Data!H92,(IF(B32=Data!#REF!,Data!#REF!,(IF(B32=Data!#REF!,Data!#REF!,(IF(B32=Data!#REF!,Data!#REF!,Data!#REF!)))))))))))))))&amp;IF(B32=Data!B159,Data!H159,(IF(B32=Data!#REF!,Data!#REF!,(IF(B32=Data!#REF!,Data!#REF!,(IF(B32=Data!#REF!,Data!#REF!,(IF(B32=Data!#REF!,Data!#REF!,(IF(B32=Data!#REF!,Data!H899,(IF(B32=Data!#REF!,Data!#REF!,(IF(B32=Data!#REF!,Data!#REF!,Data!#REF!)))))))))))))))&amp;IF(B32=Data!#REF!,Data!#REF!,(IF(B32=Data!#REF!,Data!#REF!,(IF(B32=Data!#REF!,Data!#REF!,(IF(B32=Data!#REF!,Data!#REF!,(IF(B32=Data!#REF!,Data!#REF!,Data!#REF!)))))))))</f>
        <v>#REF!</v>
      </c>
      <c r="R32" s="593"/>
      <c r="S32" s="593"/>
      <c r="T32" s="594" t="e">
        <f>IF(B32=Data!B83,Data!I83,(IF(B32=Data!B85,Data!I85,(IF(B32=Data!B87,Data!I87,(IF(B32=Data!#REF!,Data!#REF!,(IF(B32=Data!B92,Data!I92,(IF(B32=Data!#REF!,Data!#REF!,(IF(B32=Data!#REF!,Data!#REF!,(IF(B32=Data!#REF!,Data!#REF!,Data!#REF!)))))))))))))))&amp;IF(B32=Data!B159,Data!I159,(IF(B32=Data!#REF!,Data!#REF!,(IF(B32=Data!#REF!,Data!#REF!,(IF(B32=Data!#REF!,Data!#REF!,(IF(B32=Data!#REF!,Data!#REF!,(IF(B32=Data!#REF!,Data!I899,(IF(B32=Data!#REF!,Data!#REF!,(IF(B32=Data!#REF!,Data!#REF!,Data!#REF!)))))))))))))))&amp;IF(B32=Data!#REF!,Data!#REF!,(IF(B32=Data!#REF!,Data!#REF!,(IF(B32=Data!#REF!,Data!#REF!,(IF(B32=Data!#REF!,Data!#REF!,(IF(B32=Data!#REF!,Data!#REF!,Data!#REF!)))))))))</f>
        <v>#REF!</v>
      </c>
      <c r="U32" s="595"/>
      <c r="V32" s="594" t="e">
        <f>IF(B32=Data!B83,Data!J83,(IF(B32=Data!B85,Data!J85,(IF(B32=Data!B87,Data!J87,(IF(B32=Data!#REF!,Data!#REF!,(IF(B32=Data!B92,Data!J92,(IF(B32=Data!#REF!,Data!#REF!,(IF(B32=Data!#REF!,Data!#REF!,(IF(B32=Data!#REF!,Data!#REF!,Data!#REF!)))))))))))))))&amp;IF(B32=Data!B159,Data!J159,(IF(B32=Data!#REF!,Data!#REF!,(IF(B32=Data!#REF!,Data!#REF!,(IF(B32=Data!#REF!,Data!#REF!,(IF(B32=Data!#REF!,Data!#REF!,(IF(B32=Data!#REF!,Data!J899,(IF(B32=Data!#REF!,Data!#REF!,(IF(B32=Data!#REF!,Data!#REF!,Data!#REF!)))))))))))))))&amp;IF(B32=Data!#REF!,Data!#REF!,(IF(B32=Data!#REF!,Data!#REF!,(IF(B32=Data!#REF!,Data!#REF!,(IF(B32=Data!#REF!,Data!#REF!,(IF(B32=Data!#REF!,Data!#REF!,Data!#REF!)))))))))</f>
        <v>#REF!</v>
      </c>
      <c r="W32" s="596">
        <f>IF(E32="","",VLOOKUP(B32,Data!$B$5:$J$503,9,FALSE)*E32)</f>
        <v>1.3140000000000001</v>
      </c>
    </row>
    <row r="33" spans="1:23" s="597" customFormat="1" ht="19.25" customHeight="1">
      <c r="A33" s="598"/>
      <c r="B33" s="599"/>
      <c r="C33" s="583" t="str">
        <f>IF(E33="","",VLOOKUP(B33,Data!$B$5:$N$503,13,FALSE))</f>
        <v/>
      </c>
      <c r="D33" s="584" t="str">
        <f>IF(E33="","",VLOOKUP(B33,Data!$B$5:$L$503,2,FALSE))</f>
        <v/>
      </c>
      <c r="E33" s="823"/>
      <c r="F33" s="601"/>
      <c r="G33" s="587" t="str">
        <f>IF(E33="","",VLOOKUP(B33,Data!$B$5:$L$503,11,FALSE))</f>
        <v/>
      </c>
      <c r="H33" s="588" t="str">
        <f t="shared" si="0"/>
        <v>-</v>
      </c>
      <c r="I33" s="589" t="str">
        <f>IF(E33="","",VLOOKUP(B33,Data!$B$5:$D$503,3,FALSE))</f>
        <v/>
      </c>
      <c r="J33" s="589" t="str">
        <f>IF(E33="","",VLOOKUP(B33,Data!$B$5:$M$503,12,FALSE))</f>
        <v/>
      </c>
      <c r="K33" s="590"/>
      <c r="L33" s="587" t="str">
        <f>IF(E33="","",VLOOKUP(B33,Data!$B$5:$E$503,4,FALSE)*E33)</f>
        <v/>
      </c>
      <c r="M33" s="587" t="str">
        <f>IF(E33="","",VLOOKUP(B33,Data!$B$5:$F$503,5,FALSE)*E33)</f>
        <v/>
      </c>
      <c r="N33" s="591" t="e">
        <f>IF(B33=Data!B92,Data!G92,(IF(B33=Data!B94,Data!G94,(IF(B33=Data!B96,Data!G96,(IF(B33=Data!#REF!,Data!#REF!,(IF(B33=Data!B101,Data!G101,(IF(B33=Data!#REF!,Data!#REF!,(IF(B33=Data!#REF!,Data!#REF!,(IF(B33=Data!#REF!,Data!#REF!,Data!#REF!)))))))))))))))&amp;IF(B33=Data!B168,Data!G168,(IF(B33=Data!#REF!,Data!#REF!,(IF(B33=Data!#REF!,Data!#REF!,(IF(B33=Data!#REF!,Data!#REF!,(IF(B33=Data!#REF!,Data!#REF!,(IF(B33=Data!#REF!,Data!G908,(IF(B33=Data!#REF!,Data!#REF!,(IF(B33=Data!#REF!,Data!#REF!,Data!#REF!)))))))))))))))&amp;IF(B33=Data!#REF!,Data!#REF!,(IF(B33=Data!#REF!,Data!#REF!,(IF(B33=Data!#REF!,Data!#REF!,(IF(B33=Data!#REF!,Data!#REF!,(IF(B33=Data!#REF!,Data!#REF!,Data!#REF!)))))))))</f>
        <v>#REF!</v>
      </c>
      <c r="O33" s="592"/>
      <c r="P33" s="593"/>
      <c r="Q33" s="594" t="e">
        <f>IF(B33=Data!B92,Data!H92,(IF(B33=Data!B94,Data!H94,(IF(B33=Data!B96,Data!H96,(IF(B33=Data!#REF!,Data!#REF!,(IF(B33=Data!B101,Data!H101,(IF(B33=Data!#REF!,Data!#REF!,(IF(B33=Data!#REF!,Data!#REF!,(IF(B33=Data!#REF!,Data!#REF!,Data!#REF!)))))))))))))))&amp;IF(B33=Data!B168,Data!H168,(IF(B33=Data!#REF!,Data!#REF!,(IF(B33=Data!#REF!,Data!#REF!,(IF(B33=Data!#REF!,Data!#REF!,(IF(B33=Data!#REF!,Data!#REF!,(IF(B33=Data!#REF!,Data!H908,(IF(B33=Data!#REF!,Data!#REF!,(IF(B33=Data!#REF!,Data!#REF!,Data!#REF!)))))))))))))))&amp;IF(B33=Data!#REF!,Data!#REF!,(IF(B33=Data!#REF!,Data!#REF!,(IF(B33=Data!#REF!,Data!#REF!,(IF(B33=Data!#REF!,Data!#REF!,(IF(B33=Data!#REF!,Data!#REF!,Data!#REF!)))))))))</f>
        <v>#REF!</v>
      </c>
      <c r="R33" s="593"/>
      <c r="S33" s="593"/>
      <c r="T33" s="594" t="e">
        <f>IF(B33=Data!B92,Data!I92,(IF(B33=Data!B94,Data!I94,(IF(B33=Data!B96,Data!I96,(IF(B33=Data!#REF!,Data!#REF!,(IF(B33=Data!B101,Data!I101,(IF(B33=Data!#REF!,Data!#REF!,(IF(B33=Data!#REF!,Data!#REF!,(IF(B33=Data!#REF!,Data!#REF!,Data!#REF!)))))))))))))))&amp;IF(B33=Data!B168,Data!I168,(IF(B33=Data!#REF!,Data!#REF!,(IF(B33=Data!#REF!,Data!#REF!,(IF(B33=Data!#REF!,Data!#REF!,(IF(B33=Data!#REF!,Data!#REF!,(IF(B33=Data!#REF!,Data!I908,(IF(B33=Data!#REF!,Data!#REF!,(IF(B33=Data!#REF!,Data!#REF!,Data!#REF!)))))))))))))))&amp;IF(B33=Data!#REF!,Data!#REF!,(IF(B33=Data!#REF!,Data!#REF!,(IF(B33=Data!#REF!,Data!#REF!,(IF(B33=Data!#REF!,Data!#REF!,(IF(B33=Data!#REF!,Data!#REF!,Data!#REF!)))))))))</f>
        <v>#REF!</v>
      </c>
      <c r="U33" s="595"/>
      <c r="V33" s="594" t="e">
        <f>IF(B33=Data!B92,Data!J92,(IF(B33=Data!B94,Data!J94,(IF(B33=Data!B96,Data!J96,(IF(B33=Data!#REF!,Data!#REF!,(IF(B33=Data!B101,Data!J101,(IF(B33=Data!#REF!,Data!#REF!,(IF(B33=Data!#REF!,Data!#REF!,(IF(B33=Data!#REF!,Data!#REF!,Data!#REF!)))))))))))))))&amp;IF(B33=Data!B168,Data!J168,(IF(B33=Data!#REF!,Data!#REF!,(IF(B33=Data!#REF!,Data!#REF!,(IF(B33=Data!#REF!,Data!#REF!,(IF(B33=Data!#REF!,Data!#REF!,(IF(B33=Data!#REF!,Data!J908,(IF(B33=Data!#REF!,Data!#REF!,(IF(B33=Data!#REF!,Data!#REF!,Data!#REF!)))))))))))))))&amp;IF(B33=Data!#REF!,Data!#REF!,(IF(B33=Data!#REF!,Data!#REF!,(IF(B33=Data!#REF!,Data!#REF!,(IF(B33=Data!#REF!,Data!#REF!,(IF(B33=Data!#REF!,Data!#REF!,Data!#REF!)))))))))</f>
        <v>#REF!</v>
      </c>
      <c r="W33" s="596" t="str">
        <f>IF(E33="","",VLOOKUP(B33,Data!$B$5:$J$503,9,FALSE)*E33)</f>
        <v/>
      </c>
    </row>
    <row r="34" spans="1:23" s="597" customFormat="1" ht="19.25" customHeight="1">
      <c r="A34" s="598"/>
      <c r="B34" s="840"/>
      <c r="C34" s="583" t="str">
        <f>IF(E34="","",VLOOKUP(B34,Data!$B$5:$N$503,13,FALSE))</f>
        <v/>
      </c>
      <c r="D34" s="584" t="str">
        <f>IF(E34="","",VLOOKUP(B34,Data!$B$5:$L$503,2,FALSE))</f>
        <v/>
      </c>
      <c r="E34" s="823"/>
      <c r="F34" s="601"/>
      <c r="G34" s="587" t="str">
        <f>IF(E34="","",VLOOKUP(B34,Data!$B$5:$L$503,11,FALSE))</f>
        <v/>
      </c>
      <c r="H34" s="588" t="str">
        <f t="shared" si="0"/>
        <v>-</v>
      </c>
      <c r="I34" s="589" t="str">
        <f>IF(E34="","",VLOOKUP(B34,Data!$B$5:$D$503,3,FALSE))</f>
        <v/>
      </c>
      <c r="J34" s="589" t="str">
        <f>IF(E34="","",VLOOKUP(B34,Data!$B$5:$M$503,12,FALSE))</f>
        <v/>
      </c>
      <c r="K34" s="590"/>
      <c r="L34" s="587" t="str">
        <f>IF(E34="","",VLOOKUP(B34,Data!$B$5:$E$503,4,FALSE)*E34)</f>
        <v/>
      </c>
      <c r="M34" s="587" t="str">
        <f>IF(E34="","",VLOOKUP(B34,Data!$B$5:$F$503,5,FALSE)*E34)</f>
        <v/>
      </c>
      <c r="N34" s="591" t="e">
        <f>IF(B34=Data!B139,Data!G139,(IF(B34=Data!B141,Data!G141,(IF(B34=Data!B143,Data!G143,(IF(B34=Data!#REF!,Data!#REF!,(IF(B34=Data!B148,Data!G148,(IF(B34=Data!#REF!,Data!#REF!,(IF(B34=Data!#REF!,Data!#REF!,(IF(B34=Data!#REF!,Data!#REF!,Data!#REF!)))))))))))))))&amp;IF(B34=Data!B215,Data!G215,(IF(B34=Data!#REF!,Data!#REF!,(IF(B34=Data!#REF!,Data!#REF!,(IF(B34=Data!#REF!,Data!#REF!,(IF(B34=Data!#REF!,Data!#REF!,(IF(B34=Data!#REF!,Data!G955,(IF(B34=Data!#REF!,Data!#REF!,(IF(B34=Data!#REF!,Data!#REF!,Data!#REF!)))))))))))))))&amp;IF(B34=Data!#REF!,Data!#REF!,(IF(B34=Data!#REF!,Data!#REF!,(IF(B34=Data!#REF!,Data!#REF!,(IF(B34=Data!#REF!,Data!#REF!,(IF(B34=Data!#REF!,Data!#REF!,Data!#REF!)))))))))</f>
        <v>#REF!</v>
      </c>
      <c r="O34" s="592"/>
      <c r="P34" s="593"/>
      <c r="Q34" s="594" t="e">
        <f>IF(B34=Data!B139,Data!H139,(IF(B34=Data!B141,Data!H141,(IF(B34=Data!B143,Data!H143,(IF(B34=Data!#REF!,Data!#REF!,(IF(B34=Data!B148,Data!H148,(IF(B34=Data!#REF!,Data!#REF!,(IF(B34=Data!#REF!,Data!#REF!,(IF(B34=Data!#REF!,Data!#REF!,Data!#REF!)))))))))))))))&amp;IF(B34=Data!B215,Data!H215,(IF(B34=Data!#REF!,Data!#REF!,(IF(B34=Data!#REF!,Data!#REF!,(IF(B34=Data!#REF!,Data!#REF!,(IF(B34=Data!#REF!,Data!#REF!,(IF(B34=Data!#REF!,Data!H955,(IF(B34=Data!#REF!,Data!#REF!,(IF(B34=Data!#REF!,Data!#REF!,Data!#REF!)))))))))))))))&amp;IF(B34=Data!#REF!,Data!#REF!,(IF(B34=Data!#REF!,Data!#REF!,(IF(B34=Data!#REF!,Data!#REF!,(IF(B34=Data!#REF!,Data!#REF!,(IF(B34=Data!#REF!,Data!#REF!,Data!#REF!)))))))))</f>
        <v>#REF!</v>
      </c>
      <c r="R34" s="593"/>
      <c r="S34" s="593"/>
      <c r="T34" s="594" t="e">
        <f>IF(B34=Data!B139,Data!I139,(IF(B34=Data!B141,Data!I141,(IF(B34=Data!B143,Data!I143,(IF(B34=Data!#REF!,Data!#REF!,(IF(B34=Data!B148,Data!I148,(IF(B34=Data!#REF!,Data!#REF!,(IF(B34=Data!#REF!,Data!#REF!,(IF(B34=Data!#REF!,Data!#REF!,Data!#REF!)))))))))))))))&amp;IF(B34=Data!B215,Data!I215,(IF(B34=Data!#REF!,Data!#REF!,(IF(B34=Data!#REF!,Data!#REF!,(IF(B34=Data!#REF!,Data!#REF!,(IF(B34=Data!#REF!,Data!#REF!,(IF(B34=Data!#REF!,Data!I955,(IF(B34=Data!#REF!,Data!#REF!,(IF(B34=Data!#REF!,Data!#REF!,Data!#REF!)))))))))))))))&amp;IF(B34=Data!#REF!,Data!#REF!,(IF(B34=Data!#REF!,Data!#REF!,(IF(B34=Data!#REF!,Data!#REF!,(IF(B34=Data!#REF!,Data!#REF!,(IF(B34=Data!#REF!,Data!#REF!,Data!#REF!)))))))))</f>
        <v>#REF!</v>
      </c>
      <c r="U34" s="595"/>
      <c r="V34" s="594" t="e">
        <f>IF(B34=Data!B139,Data!J139,(IF(B34=Data!B141,Data!J141,(IF(B34=Data!B143,Data!J143,(IF(B34=Data!#REF!,Data!#REF!,(IF(B34=Data!B148,Data!J148,(IF(B34=Data!#REF!,Data!#REF!,(IF(B34=Data!#REF!,Data!#REF!,(IF(B34=Data!#REF!,Data!#REF!,Data!#REF!)))))))))))))))&amp;IF(B34=Data!B215,Data!J215,(IF(B34=Data!#REF!,Data!#REF!,(IF(B34=Data!#REF!,Data!#REF!,(IF(B34=Data!#REF!,Data!#REF!,(IF(B34=Data!#REF!,Data!#REF!,(IF(B34=Data!#REF!,Data!J955,(IF(B34=Data!#REF!,Data!#REF!,(IF(B34=Data!#REF!,Data!#REF!,Data!#REF!)))))))))))))))&amp;IF(B34=Data!#REF!,Data!#REF!,(IF(B34=Data!#REF!,Data!#REF!,(IF(B34=Data!#REF!,Data!#REF!,(IF(B34=Data!#REF!,Data!#REF!,(IF(B34=Data!#REF!,Data!#REF!,Data!#REF!)))))))))</f>
        <v>#REF!</v>
      </c>
      <c r="W34" s="596" t="str">
        <f>IF(E34="","",VLOOKUP(B34,Data!$B$5:$J$503,9,FALSE)*E34)</f>
        <v/>
      </c>
    </row>
    <row r="35" spans="1:23" s="611" customFormat="1" ht="19.5" customHeight="1">
      <c r="A35" s="598"/>
      <c r="B35" s="818"/>
      <c r="C35" s="604"/>
      <c r="D35" s="605"/>
      <c r="E35" s="606">
        <f>SUM(E17:E34)</f>
        <v>60</v>
      </c>
      <c r="F35" s="606"/>
      <c r="G35" s="607"/>
      <c r="H35" s="607">
        <f>SUM(H17:H34)</f>
        <v>146248.06000000003</v>
      </c>
      <c r="I35" s="608"/>
      <c r="J35" s="608"/>
      <c r="K35" s="608"/>
      <c r="L35" s="609">
        <f>SUM(L17:L34)</f>
        <v>12954</v>
      </c>
      <c r="M35" s="609">
        <f>SUM(M17:M34)</f>
        <v>11599</v>
      </c>
      <c r="N35" s="609" t="e">
        <f>SUM(N17:N34)</f>
        <v>#REF!</v>
      </c>
      <c r="O35" s="609" t="e">
        <f>SUM(#REF!)</f>
        <v>#REF!</v>
      </c>
      <c r="P35" s="609">
        <f>SUM(P16:P16)</f>
        <v>0</v>
      </c>
      <c r="Q35" s="609">
        <f>SUM(Q16:Q16)</f>
        <v>0</v>
      </c>
      <c r="R35" s="609" t="e">
        <f>SUM(#REF!)</f>
        <v>#REF!</v>
      </c>
      <c r="S35" s="609">
        <f>SUM(S16:S16)</f>
        <v>0</v>
      </c>
      <c r="T35" s="609">
        <f>SUM(T16:T16)</f>
        <v>0</v>
      </c>
      <c r="U35" s="609" t="e">
        <f>SUM(#REF!)</f>
        <v>#REF!</v>
      </c>
      <c r="V35" s="609">
        <f>SUM(V16:V16)</f>
        <v>0</v>
      </c>
      <c r="W35" s="610">
        <f>SUM(W17:W34)</f>
        <v>72.525000000000006</v>
      </c>
    </row>
    <row r="36" spans="1:23" ht="11.25" customHeight="1">
      <c r="A36" s="598"/>
      <c r="B36" s="612"/>
      <c r="C36" s="545"/>
      <c r="D36" s="546"/>
      <c r="E36" s="613"/>
      <c r="F36" s="544"/>
      <c r="G36" s="614" t="s">
        <v>847</v>
      </c>
      <c r="H36" s="615"/>
      <c r="I36" s="616"/>
      <c r="J36" s="616"/>
      <c r="K36" s="616"/>
      <c r="L36" s="617"/>
      <c r="M36" s="548"/>
      <c r="N36" s="546"/>
      <c r="O36" s="545"/>
      <c r="P36" s="545"/>
      <c r="Q36" s="545"/>
      <c r="R36" s="545"/>
      <c r="S36" s="545"/>
      <c r="T36" s="545"/>
      <c r="U36" s="546"/>
      <c r="V36" s="546"/>
      <c r="W36" s="550"/>
    </row>
    <row r="37" spans="1:23" ht="14">
      <c r="A37" s="618" t="s">
        <v>546</v>
      </c>
      <c r="B37" s="619" t="s">
        <v>12</v>
      </c>
      <c r="C37" s="513"/>
      <c r="D37" s="620"/>
      <c r="E37" s="499" t="s">
        <v>555</v>
      </c>
      <c r="G37" s="621" t="s">
        <v>83</v>
      </c>
      <c r="H37" s="622"/>
      <c r="I37" s="562" t="s">
        <v>84</v>
      </c>
      <c r="J37" s="623"/>
      <c r="K37" s="534" t="s">
        <v>85</v>
      </c>
      <c r="L37" s="534"/>
      <c r="M37" s="1076" t="s">
        <v>86</v>
      </c>
      <c r="N37" s="1077"/>
      <c r="O37" s="1077"/>
      <c r="P37" s="1077"/>
      <c r="Q37" s="1077"/>
      <c r="R37" s="1077"/>
      <c r="S37" s="1077"/>
      <c r="T37" s="1077"/>
      <c r="U37" s="1077"/>
      <c r="V37" s="1077"/>
      <c r="W37" s="1078"/>
    </row>
    <row r="38" spans="1:23" ht="13">
      <c r="A38" s="848" t="s">
        <v>547</v>
      </c>
      <c r="D38" s="624"/>
      <c r="E38" s="499" t="s">
        <v>88</v>
      </c>
      <c r="G38" s="1079"/>
      <c r="H38" s="1080"/>
      <c r="I38" s="848" t="s">
        <v>89</v>
      </c>
      <c r="J38" s="625"/>
      <c r="K38" s="537" t="s">
        <v>90</v>
      </c>
      <c r="L38" s="537"/>
      <c r="M38" s="532"/>
      <c r="W38" s="538"/>
    </row>
    <row r="39" spans="1:23" ht="10.5" customHeight="1">
      <c r="A39" s="848" t="s">
        <v>548</v>
      </c>
      <c r="B39" s="503"/>
      <c r="D39" s="523"/>
      <c r="G39" s="1079"/>
      <c r="H39" s="1080"/>
      <c r="I39" s="848"/>
      <c r="J39" s="625"/>
      <c r="K39" s="537" t="s">
        <v>94</v>
      </c>
      <c r="L39" s="537"/>
      <c r="M39" s="532"/>
      <c r="W39" s="538"/>
    </row>
    <row r="40" spans="1:23" ht="10.5" customHeight="1">
      <c r="A40" s="544"/>
      <c r="B40" s="545"/>
      <c r="C40" s="545"/>
      <c r="D40" s="626"/>
      <c r="E40" s="499" t="s">
        <v>95</v>
      </c>
      <c r="G40" s="1079"/>
      <c r="H40" s="1080"/>
      <c r="I40" s="848" t="s">
        <v>96</v>
      </c>
      <c r="J40" s="625"/>
      <c r="K40" s="537"/>
      <c r="L40" s="537"/>
      <c r="M40" s="532"/>
      <c r="W40" s="538"/>
    </row>
    <row r="41" spans="1:23" ht="13">
      <c r="A41" s="512" t="s">
        <v>97</v>
      </c>
      <c r="C41" s="535"/>
      <c r="D41" s="514"/>
      <c r="E41" s="499" t="s">
        <v>98</v>
      </c>
      <c r="G41" s="627" t="s">
        <v>99</v>
      </c>
      <c r="H41" s="628"/>
      <c r="I41" s="848" t="s">
        <v>89</v>
      </c>
      <c r="J41" s="625"/>
      <c r="K41" s="537" t="s">
        <v>100</v>
      </c>
      <c r="L41" s="537"/>
      <c r="M41" s="532"/>
      <c r="W41" s="538"/>
    </row>
    <row r="42" spans="1:23" ht="13">
      <c r="A42" s="848" t="s">
        <v>561</v>
      </c>
      <c r="D42" s="523"/>
      <c r="E42" s="499" t="s">
        <v>101</v>
      </c>
      <c r="G42" s="629"/>
      <c r="H42" s="630"/>
      <c r="I42" s="848" t="s">
        <v>102</v>
      </c>
      <c r="J42" s="625"/>
      <c r="K42" s="537" t="s">
        <v>549</v>
      </c>
      <c r="L42" s="537"/>
      <c r="M42" s="1069" t="s">
        <v>616</v>
      </c>
      <c r="N42" s="1070"/>
      <c r="O42" s="1070"/>
      <c r="P42" s="1070"/>
      <c r="Q42" s="1070"/>
      <c r="R42" s="1070"/>
      <c r="S42" s="1070"/>
      <c r="T42" s="1070"/>
      <c r="U42" s="1070"/>
      <c r="V42" s="1070"/>
      <c r="W42" s="1071"/>
    </row>
    <row r="43" spans="1:23">
      <c r="A43" s="544"/>
      <c r="B43" s="545"/>
      <c r="C43" s="545"/>
      <c r="D43" s="546"/>
      <c r="E43" s="631"/>
      <c r="F43" s="545"/>
      <c r="G43" s="1053" t="s">
        <v>1020</v>
      </c>
      <c r="H43" s="1054"/>
      <c r="I43" s="1053" t="s">
        <v>1019</v>
      </c>
      <c r="J43" s="1054"/>
      <c r="K43" s="549" t="s">
        <v>105</v>
      </c>
      <c r="L43" s="549"/>
      <c r="M43" s="1072" t="s">
        <v>106</v>
      </c>
      <c r="N43" s="1073"/>
      <c r="O43" s="1073"/>
      <c r="P43" s="1073"/>
      <c r="Q43" s="1073"/>
      <c r="R43" s="1073"/>
      <c r="S43" s="1073"/>
      <c r="T43" s="1073"/>
      <c r="U43" s="1073"/>
      <c r="V43" s="1073"/>
      <c r="W43" s="1074"/>
    </row>
    <row r="44" spans="1:23">
      <c r="G44" s="500" t="s">
        <v>667</v>
      </c>
      <c r="K44" s="537"/>
      <c r="L44" s="537"/>
      <c r="M44" s="541"/>
      <c r="N44" s="541"/>
      <c r="O44" s="541"/>
      <c r="P44" s="541"/>
      <c r="Q44" s="541"/>
      <c r="R44" s="541"/>
      <c r="S44" s="541"/>
      <c r="T44" s="541"/>
      <c r="U44" s="541"/>
      <c r="V44" s="541"/>
      <c r="W44" s="632"/>
    </row>
    <row r="45" spans="1:23">
      <c r="G45" s="633"/>
      <c r="H45" s="633"/>
      <c r="I45" s="634"/>
      <c r="J45" s="633"/>
      <c r="K45" s="537"/>
      <c r="L45" s="537"/>
      <c r="M45" s="541"/>
      <c r="N45" s="541"/>
      <c r="O45" s="541"/>
      <c r="P45" s="541"/>
      <c r="Q45" s="541"/>
      <c r="R45" s="541"/>
      <c r="S45" s="541"/>
      <c r="T45" s="541"/>
      <c r="U45" s="541"/>
      <c r="V45" s="541"/>
      <c r="W45" s="632"/>
    </row>
    <row r="46" spans="1:23" ht="7.5" customHeight="1"/>
    <row r="47" spans="1:23" ht="13.5" customHeight="1"/>
    <row r="48" spans="1:23" ht="13.5" customHeight="1"/>
    <row r="49" spans="1:23" ht="13.5" customHeight="1"/>
    <row r="50" spans="1:23" s="611" customFormat="1" ht="18" customHeight="1">
      <c r="A50" s="635" t="s">
        <v>964</v>
      </c>
      <c r="B50" s="500"/>
      <c r="C50" s="635" t="s">
        <v>622</v>
      </c>
      <c r="F50" s="636"/>
      <c r="G50" s="635" t="s">
        <v>958</v>
      </c>
      <c r="H50" s="500"/>
      <c r="I50" s="635" t="s">
        <v>969</v>
      </c>
      <c r="K50" s="636"/>
      <c r="L50" s="636"/>
      <c r="V50" s="637"/>
    </row>
    <row r="51" spans="1:23" s="611" customFormat="1" ht="18" customHeight="1">
      <c r="A51" s="635" t="s">
        <v>965</v>
      </c>
      <c r="B51" s="500"/>
      <c r="C51" s="635" t="s">
        <v>969</v>
      </c>
      <c r="F51" s="636"/>
      <c r="G51" s="635" t="s">
        <v>959</v>
      </c>
      <c r="H51" s="500"/>
      <c r="I51" s="635" t="s">
        <v>969</v>
      </c>
      <c r="K51" s="636"/>
      <c r="L51" s="636"/>
      <c r="V51" s="637"/>
    </row>
    <row r="52" spans="1:23" s="611" customFormat="1" ht="18" customHeight="1">
      <c r="A52" s="635" t="s">
        <v>966</v>
      </c>
      <c r="B52" s="500"/>
      <c r="C52" s="635" t="s">
        <v>969</v>
      </c>
      <c r="F52" s="636"/>
      <c r="G52" s="635" t="s">
        <v>960</v>
      </c>
      <c r="H52" s="500"/>
      <c r="I52" s="635" t="s">
        <v>622</v>
      </c>
      <c r="K52" s="636"/>
      <c r="L52" s="636"/>
      <c r="V52" s="637"/>
    </row>
    <row r="53" spans="1:23" s="611" customFormat="1" ht="18" customHeight="1">
      <c r="A53" s="635" t="s">
        <v>967</v>
      </c>
      <c r="B53" s="500"/>
      <c r="C53" s="635" t="s">
        <v>622</v>
      </c>
      <c r="F53" s="636"/>
      <c r="G53" s="635" t="s">
        <v>961</v>
      </c>
      <c r="H53" s="500"/>
      <c r="I53" s="635" t="s">
        <v>622</v>
      </c>
      <c r="K53" s="636"/>
      <c r="L53" s="636"/>
      <c r="V53" s="637"/>
    </row>
    <row r="54" spans="1:23" s="611" customFormat="1" ht="18" customHeight="1">
      <c r="A54" s="635" t="s">
        <v>968</v>
      </c>
      <c r="B54" s="500"/>
      <c r="C54" s="635" t="s">
        <v>622</v>
      </c>
      <c r="F54" s="636"/>
      <c r="G54" s="635" t="s">
        <v>963</v>
      </c>
      <c r="H54" s="500"/>
      <c r="I54" s="635" t="s">
        <v>622</v>
      </c>
      <c r="K54" s="636"/>
      <c r="L54" s="636"/>
      <c r="V54" s="637"/>
    </row>
    <row r="55" spans="1:23" ht="20">
      <c r="E55" s="849"/>
      <c r="F55" s="500"/>
      <c r="G55" s="635" t="s">
        <v>962</v>
      </c>
      <c r="I55" s="635" t="s">
        <v>622</v>
      </c>
      <c r="K55" s="500"/>
      <c r="M55" s="849"/>
      <c r="V55" s="501"/>
      <c r="W55" s="849"/>
    </row>
    <row r="56" spans="1:23" ht="17.5">
      <c r="A56" s="638"/>
      <c r="E56" s="849"/>
      <c r="G56" s="639"/>
      <c r="H56" s="639"/>
    </row>
    <row r="61" spans="1:23" ht="14">
      <c r="A61" s="640"/>
      <c r="C61" s="641"/>
      <c r="D61" s="641"/>
      <c r="E61" s="642"/>
    </row>
    <row r="62" spans="1:23" ht="14">
      <c r="A62" s="643"/>
      <c r="C62" s="641"/>
      <c r="D62" s="644"/>
      <c r="E62" s="642"/>
    </row>
    <row r="63" spans="1:23" ht="14">
      <c r="A63" s="643"/>
      <c r="B63" s="645"/>
      <c r="C63" s="641"/>
      <c r="D63" s="641"/>
      <c r="E63" s="642"/>
    </row>
    <row r="64" spans="1:23" ht="14">
      <c r="A64" s="643"/>
      <c r="B64" s="646" t="s">
        <v>354</v>
      </c>
      <c r="C64" s="641"/>
      <c r="D64" s="641"/>
      <c r="E64" s="642"/>
    </row>
    <row r="65" spans="1:5" ht="15.5">
      <c r="A65" s="643"/>
      <c r="B65" s="647" t="s">
        <v>249</v>
      </c>
      <c r="C65" s="641"/>
      <c r="D65" s="641"/>
      <c r="E65" s="642"/>
    </row>
    <row r="66" spans="1:5" ht="14">
      <c r="A66" s="643"/>
      <c r="B66" s="648" t="s">
        <v>250</v>
      </c>
      <c r="C66" s="641"/>
      <c r="D66" s="641"/>
      <c r="E66" s="642"/>
    </row>
    <row r="67" spans="1:5" ht="15.5">
      <c r="A67" s="649"/>
      <c r="B67" s="647" t="s">
        <v>251</v>
      </c>
      <c r="C67" s="641"/>
      <c r="D67" s="641"/>
      <c r="E67" s="642"/>
    </row>
    <row r="68" spans="1:5" ht="15.5">
      <c r="A68" s="643"/>
      <c r="B68" s="647" t="s">
        <v>252</v>
      </c>
      <c r="C68" s="641"/>
      <c r="D68" s="641"/>
      <c r="E68" s="642"/>
    </row>
    <row r="69" spans="1:5" ht="14">
      <c r="A69" s="649"/>
      <c r="B69" s="646" t="s">
        <v>253</v>
      </c>
      <c r="C69" s="641"/>
      <c r="D69" s="641"/>
      <c r="E69" s="642"/>
    </row>
    <row r="70" spans="1:5" ht="14">
      <c r="A70" s="649"/>
      <c r="B70" s="646" t="s">
        <v>357</v>
      </c>
      <c r="C70" s="641"/>
      <c r="D70" s="641"/>
      <c r="E70" s="642"/>
    </row>
    <row r="71" spans="1:5" ht="14">
      <c r="A71" s="643"/>
      <c r="B71" s="646" t="s">
        <v>358</v>
      </c>
      <c r="C71" s="641"/>
      <c r="D71" s="641"/>
      <c r="E71" s="642"/>
    </row>
    <row r="72" spans="1:5" ht="14">
      <c r="A72" s="643"/>
      <c r="B72" s="646" t="s">
        <v>288</v>
      </c>
      <c r="C72" s="641"/>
      <c r="D72" s="641"/>
      <c r="E72" s="642"/>
    </row>
    <row r="73" spans="1:5" ht="14">
      <c r="A73" s="643"/>
      <c r="B73" s="646" t="s">
        <v>292</v>
      </c>
      <c r="C73" s="641"/>
      <c r="D73" s="641"/>
      <c r="E73" s="642"/>
    </row>
    <row r="74" spans="1:5" ht="15.5">
      <c r="A74" s="643"/>
      <c r="B74" s="647" t="s">
        <v>423</v>
      </c>
      <c r="C74" s="641"/>
      <c r="D74" s="641"/>
      <c r="E74" s="642"/>
    </row>
    <row r="75" spans="1:5" ht="14">
      <c r="A75" s="643"/>
      <c r="B75" s="646" t="s">
        <v>424</v>
      </c>
      <c r="C75" s="641"/>
      <c r="D75" s="641"/>
      <c r="E75" s="642"/>
    </row>
    <row r="76" spans="1:5" ht="14">
      <c r="A76" s="643"/>
      <c r="B76" s="646" t="s">
        <v>279</v>
      </c>
      <c r="C76" s="641"/>
      <c r="D76" s="644"/>
      <c r="E76" s="642"/>
    </row>
    <row r="77" spans="1:5" ht="14">
      <c r="A77" s="643"/>
      <c r="B77" s="646" t="s">
        <v>281</v>
      </c>
      <c r="C77" s="641"/>
      <c r="D77" s="641"/>
      <c r="E77" s="642"/>
    </row>
    <row r="78" spans="1:5" ht="14">
      <c r="A78" s="643"/>
      <c r="B78" s="646" t="s">
        <v>287</v>
      </c>
      <c r="C78" s="641"/>
      <c r="D78" s="644"/>
      <c r="E78" s="642"/>
    </row>
    <row r="79" spans="1:5" ht="15.5">
      <c r="A79" s="643"/>
      <c r="B79" s="647" t="s">
        <v>420</v>
      </c>
      <c r="C79" s="641"/>
      <c r="D79" s="644"/>
      <c r="E79" s="642"/>
    </row>
    <row r="80" spans="1:5" ht="14">
      <c r="A80" s="650"/>
      <c r="B80" s="646" t="s">
        <v>421</v>
      </c>
      <c r="C80" s="579"/>
      <c r="D80" s="578"/>
      <c r="E80" s="575"/>
    </row>
    <row r="81" spans="1:5" ht="14">
      <c r="A81" s="572"/>
      <c r="B81" s="646" t="s">
        <v>422</v>
      </c>
      <c r="C81" s="579"/>
      <c r="D81" s="578"/>
      <c r="E81" s="651">
        <f>SUM(E60:E79)</f>
        <v>0</v>
      </c>
    </row>
    <row r="82" spans="1:5" ht="14">
      <c r="B82" s="646" t="s">
        <v>417</v>
      </c>
    </row>
    <row r="83" spans="1:5" ht="14">
      <c r="B83" s="646" t="s">
        <v>397</v>
      </c>
    </row>
  </sheetData>
  <mergeCells count="10">
    <mergeCell ref="M42:W42"/>
    <mergeCell ref="G43:H43"/>
    <mergeCell ref="I43:J43"/>
    <mergeCell ref="M43:W43"/>
    <mergeCell ref="O1:S1"/>
    <mergeCell ref="P2:W2"/>
    <mergeCell ref="M37:W37"/>
    <mergeCell ref="G38:H38"/>
    <mergeCell ref="G39:H39"/>
    <mergeCell ref="G40:H40"/>
  </mergeCells>
  <printOptions horizontalCentered="1"/>
  <pageMargins left="0.19685039370078741" right="0.19685039370078741" top="0" bottom="0.15748031496062992" header="0.31496062992125984" footer="0.15748031496062992"/>
  <pageSetup paperSize="9" scale="75" firstPageNumber="4294963191" fitToHeight="2" orientation="landscape"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W80"/>
  <sheetViews>
    <sheetView topLeftCell="A16" zoomScale="70" zoomScaleNormal="70" zoomScaleSheetLayoutView="85" workbookViewId="0">
      <selection activeCell="A17" sqref="A17:XFD20"/>
    </sheetView>
  </sheetViews>
  <sheetFormatPr defaultColWidth="9.1796875" defaultRowHeight="12.5"/>
  <cols>
    <col min="1" max="1" width="4.08984375" style="851" customWidth="1"/>
    <col min="2" max="2" width="30.1796875" style="851" customWidth="1"/>
    <col min="3" max="3" width="6.453125" style="851" customWidth="1"/>
    <col min="4" max="4" width="13.453125" style="851" customWidth="1"/>
    <col min="5" max="5" width="10.453125" style="499" customWidth="1"/>
    <col min="6" max="6" width="13.08984375" style="851" customWidth="1"/>
    <col min="7" max="7" width="14.81640625" style="500" customWidth="1"/>
    <col min="8" max="8" width="17" style="500" customWidth="1"/>
    <col min="9" max="9" width="6.1796875" style="851" customWidth="1"/>
    <col min="10" max="10" width="14.1796875" style="851" customWidth="1"/>
    <col min="11" max="11" width="11.1796875" style="851" customWidth="1"/>
    <col min="12" max="13" width="15.1796875" style="500" customWidth="1"/>
    <col min="14" max="14" width="0.453125" style="851" hidden="1" customWidth="1"/>
    <col min="15" max="15" width="3.1796875" style="851" customWidth="1"/>
    <col min="16" max="16" width="2.54296875" style="851" customWidth="1"/>
    <col min="17" max="17" width="4.81640625" style="851" hidden="1" customWidth="1"/>
    <col min="18" max="18" width="2" style="851" customWidth="1"/>
    <col min="19" max="19" width="2.54296875" style="851" customWidth="1"/>
    <col min="20" max="20" width="5.81640625" style="851" hidden="1" customWidth="1"/>
    <col min="21" max="21" width="1" style="851" customWidth="1"/>
    <col min="22" max="22" width="9.1796875" style="851" hidden="1" customWidth="1"/>
    <col min="23" max="23" width="13.1796875" style="501" customWidth="1"/>
    <col min="24" max="24" width="1.81640625" style="851" customWidth="1"/>
    <col min="25" max="25" width="9.1796875" style="851" customWidth="1"/>
    <col min="26" max="16384" width="9.1796875" style="851"/>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51"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50"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50" t="s">
        <v>557</v>
      </c>
      <c r="D8" s="523"/>
      <c r="E8" s="531"/>
      <c r="G8" s="532"/>
      <c r="H8" s="533"/>
      <c r="I8" s="850"/>
      <c r="K8" s="514"/>
      <c r="L8" s="532"/>
      <c r="M8" s="534"/>
      <c r="O8" s="514"/>
      <c r="U8" s="535"/>
      <c r="V8" s="535"/>
      <c r="W8" s="536"/>
    </row>
    <row r="9" spans="1:23">
      <c r="A9" s="850" t="s">
        <v>558</v>
      </c>
      <c r="D9" s="523"/>
      <c r="E9" s="531" t="s">
        <v>54</v>
      </c>
      <c r="G9" s="532" t="s">
        <v>55</v>
      </c>
      <c r="H9" s="533"/>
      <c r="I9" s="850" t="s">
        <v>56</v>
      </c>
      <c r="K9" s="523"/>
      <c r="L9" s="532" t="s">
        <v>57</v>
      </c>
      <c r="M9" s="537"/>
      <c r="O9" s="523"/>
      <c r="P9" s="851" t="s">
        <v>58</v>
      </c>
      <c r="W9" s="538"/>
    </row>
    <row r="10" spans="1:23" ht="13">
      <c r="A10" s="850" t="s">
        <v>559</v>
      </c>
      <c r="D10" s="539" t="s">
        <v>560</v>
      </c>
      <c r="E10" s="531" t="s">
        <v>59</v>
      </c>
      <c r="G10" s="532"/>
      <c r="H10" s="533"/>
      <c r="I10" s="540"/>
      <c r="J10" s="541"/>
      <c r="K10" s="542"/>
      <c r="L10" s="532"/>
      <c r="M10" s="537"/>
      <c r="O10" s="523"/>
      <c r="W10" s="538"/>
    </row>
    <row r="11" spans="1:23" ht="13">
      <c r="A11" s="850" t="s">
        <v>551</v>
      </c>
      <c r="D11" s="523"/>
      <c r="E11" s="515"/>
      <c r="F11" s="543"/>
      <c r="G11" s="532" t="s">
        <v>60</v>
      </c>
      <c r="H11" s="533"/>
      <c r="I11" s="850" t="s">
        <v>61</v>
      </c>
      <c r="K11" s="523"/>
      <c r="L11" s="532" t="s">
        <v>523</v>
      </c>
      <c r="M11" s="537"/>
      <c r="O11" s="523"/>
      <c r="P11" s="851" t="s">
        <v>63</v>
      </c>
      <c r="W11" s="538"/>
    </row>
    <row r="12" spans="1:23">
      <c r="A12" s="544" t="s">
        <v>64</v>
      </c>
      <c r="D12" s="523"/>
      <c r="E12" s="531" t="s">
        <v>65</v>
      </c>
      <c r="G12" s="532"/>
      <c r="H12" s="533"/>
      <c r="I12" s="850"/>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 customHeight="1">
      <c r="A17" s="581"/>
      <c r="B17" s="582" t="s">
        <v>995</v>
      </c>
      <c r="C17" s="583" t="str">
        <f>IF(E17="","",VLOOKUP(B17,Data!$B$5:$N$503,13,FALSE))</f>
        <v/>
      </c>
      <c r="D17" s="584" t="str">
        <f>IF(E17="","",VLOOKUP(B17,Data!$B$5:$L$503,2,FALSE))</f>
        <v/>
      </c>
      <c r="E17" s="823"/>
      <c r="F17" s="600"/>
      <c r="G17" s="587" t="str">
        <f>IF(E17="","",VLOOKUP(B17,Data!$B$5:$L$503,11,FALSE))</f>
        <v/>
      </c>
      <c r="H17" s="588" t="str">
        <f t="shared" ref="H17:H31"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276,Data!G276,(IF(B17=Data!B278,Data!G278,(IF(B17=Data!B280,Data!G280,(IF(B17=Data!#REF!,Data!#REF!,(IF(B17=Data!B285,Data!G285,(IF(B17=Data!#REF!,Data!#REF!,(IF(B17=Data!#REF!,Data!#REF!,(IF(B17=Data!#REF!,Data!#REF!,Data!#REF!)))))))))))))))&amp;IF(B17=Data!B352,Data!G352,(IF(B17=Data!#REF!,Data!#REF!,(IF(B17=Data!#REF!,Data!#REF!,(IF(B17=Data!#REF!,Data!#REF!,(IF(B17=Data!#REF!,Data!#REF!,(IF(B17=Data!#REF!,Data!G1092,(IF(B17=Data!#REF!,Data!#REF!,(IF(B17=Data!#REF!,Data!#REF!,Data!#REF!)))))))))))))))&amp;IF(B17=Data!#REF!,Data!#REF!,(IF(B17=Data!#REF!,Data!#REF!,(IF(B17=Data!#REF!,Data!#REF!,(IF(B17=Data!#REF!,Data!#REF!,(IF(B17=Data!#REF!,Data!#REF!,Data!#REF!)))))))))</f>
        <v>#REF!</v>
      </c>
      <c r="O17" s="592"/>
      <c r="P17" s="593"/>
      <c r="Q17" s="594" t="e">
        <f>IF(B17=Data!B276,Data!H276,(IF(B17=Data!B278,Data!H278,(IF(B17=Data!B280,Data!H280,(IF(B17=Data!#REF!,Data!#REF!,(IF(B17=Data!B285,Data!H285,(IF(B17=Data!#REF!,Data!#REF!,(IF(B17=Data!#REF!,Data!#REF!,(IF(B17=Data!#REF!,Data!#REF!,Data!#REF!)))))))))))))))&amp;IF(B17=Data!B352,Data!H352,(IF(B17=Data!#REF!,Data!#REF!,(IF(B17=Data!#REF!,Data!#REF!,(IF(B17=Data!#REF!,Data!#REF!,(IF(B17=Data!#REF!,Data!#REF!,(IF(B17=Data!#REF!,Data!H1092,(IF(B17=Data!#REF!,Data!#REF!,(IF(B17=Data!#REF!,Data!#REF!,Data!#REF!)))))))))))))))&amp;IF(B17=Data!#REF!,Data!#REF!,(IF(B17=Data!#REF!,Data!#REF!,(IF(B17=Data!#REF!,Data!#REF!,(IF(B17=Data!#REF!,Data!#REF!,(IF(B17=Data!#REF!,Data!#REF!,Data!#REF!)))))))))</f>
        <v>#REF!</v>
      </c>
      <c r="R17" s="593"/>
      <c r="S17" s="593"/>
      <c r="T17" s="594" t="e">
        <f>IF(B17=Data!B276,Data!I276,(IF(B17=Data!B278,Data!I278,(IF(B17=Data!B280,Data!I280,(IF(B17=Data!#REF!,Data!#REF!,(IF(B17=Data!B285,Data!I285,(IF(B17=Data!#REF!,Data!#REF!,(IF(B17=Data!#REF!,Data!#REF!,(IF(B17=Data!#REF!,Data!#REF!,Data!#REF!)))))))))))))))&amp;IF(B17=Data!B352,Data!I352,(IF(B17=Data!#REF!,Data!#REF!,(IF(B17=Data!#REF!,Data!#REF!,(IF(B17=Data!#REF!,Data!#REF!,(IF(B17=Data!#REF!,Data!#REF!,(IF(B17=Data!#REF!,Data!I1092,(IF(B17=Data!#REF!,Data!#REF!,(IF(B17=Data!#REF!,Data!#REF!,Data!#REF!)))))))))))))))&amp;IF(B17=Data!#REF!,Data!#REF!,(IF(B17=Data!#REF!,Data!#REF!,(IF(B17=Data!#REF!,Data!#REF!,(IF(B17=Data!#REF!,Data!#REF!,(IF(B17=Data!#REF!,Data!#REF!,Data!#REF!)))))))))</f>
        <v>#REF!</v>
      </c>
      <c r="U17" s="595"/>
      <c r="V17" s="594" t="e">
        <f>IF(B17=Data!B276,Data!J276,(IF(B17=Data!B278,Data!J278,(IF(B17=Data!B280,Data!J280,(IF(B17=Data!#REF!,Data!#REF!,(IF(B17=Data!B285,Data!J285,(IF(B17=Data!#REF!,Data!#REF!,(IF(B17=Data!#REF!,Data!#REF!,(IF(B17=Data!#REF!,Data!#REF!,Data!#REF!)))))))))))))))&amp;IF(B17=Data!B352,Data!J352,(IF(B17=Data!#REF!,Data!#REF!,(IF(B17=Data!#REF!,Data!#REF!,(IF(B17=Data!#REF!,Data!#REF!,(IF(B17=Data!#REF!,Data!#REF!,(IF(B17=Data!#REF!,Data!J1092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537</v>
      </c>
      <c r="C18" s="583" t="str">
        <f>IF(E18="","",VLOOKUP(B18,Data!$B$5:$N$503,13,FALSE))</f>
        <v>Ymh</v>
      </c>
      <c r="D18" s="584" t="str">
        <f>IF(E18="","",VLOOKUP(B18,Data!$B$5:$L$503,2,FALSE))</f>
        <v>ZJ54440</v>
      </c>
      <c r="E18" s="823">
        <v>1</v>
      </c>
      <c r="F18" s="600" t="s">
        <v>544</v>
      </c>
      <c r="G18" s="587">
        <f>IF(E18="","",VLOOKUP(B18,Data!$B$5:$L$503,11,FALSE))</f>
        <v>4603.6099999999997</v>
      </c>
      <c r="H18" s="588">
        <f t="shared" si="0"/>
        <v>4603.6099999999997</v>
      </c>
      <c r="I18" s="589" t="str">
        <f>IF(E18="","",VLOOKUP(B18,Data!$B$5:$D$503,3,FALSE))</f>
        <v>C/T</v>
      </c>
      <c r="J18" s="589" t="str">
        <f>IF(E18="","",VLOOKUP(B18,Data!$B$5:$M$503,12,FALSE))</f>
        <v>Indonesia</v>
      </c>
      <c r="K18" s="590">
        <v>5119633</v>
      </c>
      <c r="L18" s="587">
        <f>IF(E18="","",VLOOKUP(B18,Data!$B$5:$E$503,4,FALSE)*E18)</f>
        <v>305</v>
      </c>
      <c r="M18" s="587">
        <f>IF(E18="","",VLOOKUP(B18,Data!$B$5:$F$503,5,FALSE)*E18)</f>
        <v>269</v>
      </c>
      <c r="N18" s="591" t="e">
        <f>IF(B18=Data!B103,Data!G103,(IF(B18=Data!B105,Data!G105,(IF(B18=Data!B107,Data!G107,(IF(B18=Data!#REF!,Data!#REF!,(IF(B18=Data!B112,Data!G112,(IF(B18=Data!#REF!,Data!#REF!,(IF(B18=Data!#REF!,Data!#REF!,(IF(B18=Data!#REF!,Data!#REF!,Data!#REF!)))))))))))))))&amp;IF(B18=Data!B179,Data!G179,(IF(B18=Data!#REF!,Data!#REF!,(IF(B18=Data!#REF!,Data!#REF!,(IF(B18=Data!#REF!,Data!#REF!,(IF(B18=Data!#REF!,Data!#REF!,(IF(B18=Data!#REF!,Data!G919,(IF(B18=Data!#REF!,Data!#REF!,(IF(B18=Data!#REF!,Data!#REF!,Data!#REF!)))))))))))))))&amp;IF(B18=Data!#REF!,Data!#REF!,(IF(B18=Data!#REF!,Data!#REF!,(IF(B18=Data!#REF!,Data!#REF!,(IF(B18=Data!#REF!,Data!#REF!,(IF(B18=Data!#REF!,Data!#REF!,Data!#REF!)))))))))</f>
        <v>#REF!</v>
      </c>
      <c r="O18" s="592"/>
      <c r="P18" s="593"/>
      <c r="Q18" s="594" t="e">
        <f>IF(B18=Data!B103,Data!H103,(IF(B18=Data!B105,Data!H105,(IF(B18=Data!B107,Data!H107,(IF(B18=Data!#REF!,Data!#REF!,(IF(B18=Data!B112,Data!H112,(IF(B18=Data!#REF!,Data!#REF!,(IF(B18=Data!#REF!,Data!#REF!,(IF(B18=Data!#REF!,Data!#REF!,Data!#REF!)))))))))))))))&amp;IF(B18=Data!B179,Data!H179,(IF(B18=Data!#REF!,Data!#REF!,(IF(B18=Data!#REF!,Data!#REF!,(IF(B18=Data!#REF!,Data!#REF!,(IF(B18=Data!#REF!,Data!#REF!,(IF(B18=Data!#REF!,Data!H919,(IF(B18=Data!#REF!,Data!#REF!,(IF(B18=Data!#REF!,Data!#REF!,Data!#REF!)))))))))))))))&amp;IF(B18=Data!#REF!,Data!#REF!,(IF(B18=Data!#REF!,Data!#REF!,(IF(B18=Data!#REF!,Data!#REF!,(IF(B18=Data!#REF!,Data!#REF!,(IF(B18=Data!#REF!,Data!#REF!,Data!#REF!)))))))))</f>
        <v>#REF!</v>
      </c>
      <c r="R18" s="593"/>
      <c r="S18" s="593"/>
      <c r="T18" s="594" t="e">
        <f>IF(B18=Data!B103,Data!I103,(IF(B18=Data!B105,Data!I105,(IF(B18=Data!B107,Data!I107,(IF(B18=Data!#REF!,Data!#REF!,(IF(B18=Data!B112,Data!I112,(IF(B18=Data!#REF!,Data!#REF!,(IF(B18=Data!#REF!,Data!#REF!,(IF(B18=Data!#REF!,Data!#REF!,Data!#REF!)))))))))))))))&amp;IF(B18=Data!B179,Data!I179,(IF(B18=Data!#REF!,Data!#REF!,(IF(B18=Data!#REF!,Data!#REF!,(IF(B18=Data!#REF!,Data!#REF!,(IF(B18=Data!#REF!,Data!#REF!,(IF(B18=Data!#REF!,Data!I919,(IF(B18=Data!#REF!,Data!#REF!,(IF(B18=Data!#REF!,Data!#REF!,Data!#REF!)))))))))))))))&amp;IF(B18=Data!#REF!,Data!#REF!,(IF(B18=Data!#REF!,Data!#REF!,(IF(B18=Data!#REF!,Data!#REF!,(IF(B18=Data!#REF!,Data!#REF!,(IF(B18=Data!#REF!,Data!#REF!,Data!#REF!)))))))))</f>
        <v>#REF!</v>
      </c>
      <c r="U18" s="595"/>
      <c r="V18" s="594" t="e">
        <f>IF(B18=Data!B103,Data!J103,(IF(B18=Data!B105,Data!J105,(IF(B18=Data!B107,Data!J107,(IF(B18=Data!#REF!,Data!#REF!,(IF(B18=Data!B112,Data!J112,(IF(B18=Data!#REF!,Data!#REF!,(IF(B18=Data!#REF!,Data!#REF!,(IF(B18=Data!#REF!,Data!#REF!,Data!#REF!)))))))))))))))&amp;IF(B18=Data!B179,Data!J179,(IF(B18=Data!#REF!,Data!#REF!,(IF(B18=Data!#REF!,Data!#REF!,(IF(B18=Data!#REF!,Data!#REF!,(IF(B18=Data!#REF!,Data!#REF!,(IF(B18=Data!#REF!,Data!J919,(IF(B18=Data!#REF!,Data!#REF!,(IF(B18=Data!#REF!,Data!#REF!,Data!#REF!)))))))))))))))&amp;IF(B18=Data!#REF!,Data!#REF!,(IF(B18=Data!#REF!,Data!#REF!,(IF(B18=Data!#REF!,Data!#REF!,(IF(B18=Data!#REF!,Data!#REF!,(IF(B18=Data!#REF!,Data!#REF!,Data!#REF!)))))))))</f>
        <v>#REF!</v>
      </c>
      <c r="W18" s="596">
        <f>IF(E18="","",VLOOKUP(B18,Data!$B$5:$J$503,9,FALSE)*E18)</f>
        <v>1.534</v>
      </c>
    </row>
    <row r="19" spans="1:23" s="597" customFormat="1" ht="19.25" customHeight="1">
      <c r="A19" s="598"/>
      <c r="B19" s="582" t="s">
        <v>1014</v>
      </c>
      <c r="C19" s="583" t="str">
        <f>IF(E19="","",VLOOKUP(B19,Data!$B$5:$N$503,13,FALSE))</f>
        <v/>
      </c>
      <c r="D19" s="584" t="str">
        <f>IF(E19="","",VLOOKUP(B19,Data!$B$5:$L$503,2,FALSE))</f>
        <v/>
      </c>
      <c r="E19" s="823"/>
      <c r="F19" s="600"/>
      <c r="G19" s="587" t="str">
        <f>IF(E19="","",VLOOKUP(B19,Data!$B$5:$L$503,11,FALSE))</f>
        <v/>
      </c>
      <c r="H19" s="588" t="str">
        <f t="shared" si="0"/>
        <v>-</v>
      </c>
      <c r="I19" s="589" t="str">
        <f>IF(E19="","",VLOOKUP(B19,Data!$B$5:$D$503,3,FALSE))</f>
        <v/>
      </c>
      <c r="J19" s="589" t="str">
        <f>IF(E19="","",VLOOKUP(B19,Data!$B$5:$M$503,12,FALSE))</f>
        <v/>
      </c>
      <c r="K19" s="590"/>
      <c r="L19" s="587" t="str">
        <f>IF(E19="","",VLOOKUP(B19,Data!$B$5:$E$503,4,FALSE)*E19)</f>
        <v/>
      </c>
      <c r="M19" s="587" t="str">
        <f>IF(E19="","",VLOOKUP(B19,Data!$B$5:$F$503,5,FALSE)*E19)</f>
        <v/>
      </c>
      <c r="N19" s="591" t="e">
        <f>IF(B19=Data!B106,Data!G106,(IF(B19=Data!B108,Data!G108,(IF(B19=Data!B110,Data!G110,(IF(B19=Data!#REF!,Data!#REF!,(IF(B19=Data!B115,Data!G115,(IF(B19=Data!#REF!,Data!#REF!,(IF(B19=Data!#REF!,Data!#REF!,(IF(B19=Data!#REF!,Data!#REF!,Data!#REF!)))))))))))))))&amp;IF(B19=Data!B182,Data!G182,(IF(B19=Data!#REF!,Data!#REF!,(IF(B19=Data!#REF!,Data!#REF!,(IF(B19=Data!#REF!,Data!#REF!,(IF(B19=Data!#REF!,Data!#REF!,(IF(B19=Data!#REF!,Data!G922,(IF(B19=Data!#REF!,Data!#REF!,(IF(B19=Data!#REF!,Data!#REF!,Data!#REF!)))))))))))))))&amp;IF(B19=Data!#REF!,Data!#REF!,(IF(B19=Data!#REF!,Data!#REF!,(IF(B19=Data!#REF!,Data!#REF!,(IF(B19=Data!#REF!,Data!#REF!,(IF(B19=Data!#REF!,Data!#REF!,Data!#REF!)))))))))</f>
        <v>#REF!</v>
      </c>
      <c r="O19" s="592"/>
      <c r="P19" s="593"/>
      <c r="Q19" s="594" t="e">
        <f>IF(B19=Data!B106,Data!H106,(IF(B19=Data!B108,Data!H108,(IF(B19=Data!B110,Data!H110,(IF(B19=Data!#REF!,Data!#REF!,(IF(B19=Data!B115,Data!H115,(IF(B19=Data!#REF!,Data!#REF!,(IF(B19=Data!#REF!,Data!#REF!,(IF(B19=Data!#REF!,Data!#REF!,Data!#REF!)))))))))))))))&amp;IF(B19=Data!B182,Data!H182,(IF(B19=Data!#REF!,Data!#REF!,(IF(B19=Data!#REF!,Data!#REF!,(IF(B19=Data!#REF!,Data!#REF!,(IF(B19=Data!#REF!,Data!#REF!,(IF(B19=Data!#REF!,Data!H922,(IF(B19=Data!#REF!,Data!#REF!,(IF(B19=Data!#REF!,Data!#REF!,Data!#REF!)))))))))))))))&amp;IF(B19=Data!#REF!,Data!#REF!,(IF(B19=Data!#REF!,Data!#REF!,(IF(B19=Data!#REF!,Data!#REF!,(IF(B19=Data!#REF!,Data!#REF!,(IF(B19=Data!#REF!,Data!#REF!,Data!#REF!)))))))))</f>
        <v>#REF!</v>
      </c>
      <c r="R19" s="593"/>
      <c r="S19" s="593"/>
      <c r="T19" s="594" t="e">
        <f>IF(B19=Data!B106,Data!I106,(IF(B19=Data!B108,Data!I108,(IF(B19=Data!B110,Data!I110,(IF(B19=Data!#REF!,Data!#REF!,(IF(B19=Data!B115,Data!I115,(IF(B19=Data!#REF!,Data!#REF!,(IF(B19=Data!#REF!,Data!#REF!,(IF(B19=Data!#REF!,Data!#REF!,Data!#REF!)))))))))))))))&amp;IF(B19=Data!B182,Data!I182,(IF(B19=Data!#REF!,Data!#REF!,(IF(B19=Data!#REF!,Data!#REF!,(IF(B19=Data!#REF!,Data!#REF!,(IF(B19=Data!#REF!,Data!#REF!,(IF(B19=Data!#REF!,Data!I922,(IF(B19=Data!#REF!,Data!#REF!,(IF(B19=Data!#REF!,Data!#REF!,Data!#REF!)))))))))))))))&amp;IF(B19=Data!#REF!,Data!#REF!,(IF(B19=Data!#REF!,Data!#REF!,(IF(B19=Data!#REF!,Data!#REF!,(IF(B19=Data!#REF!,Data!#REF!,(IF(B19=Data!#REF!,Data!#REF!,Data!#REF!)))))))))</f>
        <v>#REF!</v>
      </c>
      <c r="U19" s="595"/>
      <c r="V19" s="594" t="e">
        <f>IF(B19=Data!B106,Data!J106,(IF(B19=Data!B108,Data!J108,(IF(B19=Data!B110,Data!J110,(IF(B19=Data!#REF!,Data!#REF!,(IF(B19=Data!B115,Data!J115,(IF(B19=Data!#REF!,Data!#REF!,(IF(B19=Data!#REF!,Data!#REF!,(IF(B19=Data!#REF!,Data!#REF!,Data!#REF!)))))))))))))))&amp;IF(B19=Data!B182,Data!J182,(IF(B19=Data!#REF!,Data!#REF!,(IF(B19=Data!#REF!,Data!#REF!,(IF(B19=Data!#REF!,Data!#REF!,(IF(B19=Data!#REF!,Data!#REF!,(IF(B19=Data!#REF!,Data!J922,(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598">
        <v>2</v>
      </c>
      <c r="B20" s="599" t="s">
        <v>223</v>
      </c>
      <c r="C20" s="583" t="str">
        <f>IF(E20="","",VLOOKUP(B20,Data!$B$5:$N$503,13,FALSE))</f>
        <v>Ymh</v>
      </c>
      <c r="D20" s="584" t="str">
        <f>IF(E20="","",VLOOKUP(B20,Data!$B$5:$L$503,2,FALSE))</f>
        <v>AAE6337</v>
      </c>
      <c r="E20" s="823">
        <v>3</v>
      </c>
      <c r="F20" s="600" t="s">
        <v>545</v>
      </c>
      <c r="G20" s="587">
        <f>IF(E20="","",VLOOKUP(B20,Data!$B$5:$L$503,11,FALSE))</f>
        <v>1646.63</v>
      </c>
      <c r="H20" s="588">
        <f t="shared" si="0"/>
        <v>4939.8900000000003</v>
      </c>
      <c r="I20" s="589" t="str">
        <f>IF(E20="","",VLOOKUP(B20,Data!$B$5:$D$503,3,FALSE))</f>
        <v>C/T</v>
      </c>
      <c r="J20" s="589" t="str">
        <f>IF(E20="","",VLOOKUP(B20,Data!$B$5:$M$503,12,FALSE))</f>
        <v>Indonesia</v>
      </c>
      <c r="K20" s="590">
        <v>5122496</v>
      </c>
      <c r="L20" s="587">
        <f>IF(E20="","",VLOOKUP(B20,Data!$B$5:$E$503,4,FALSE)*E20)</f>
        <v>582</v>
      </c>
      <c r="M20" s="587">
        <f>IF(E20="","",VLOOKUP(B20,Data!$B$5:$F$503,5,FALSE)*E20)</f>
        <v>522</v>
      </c>
      <c r="N20" s="591" t="e">
        <f>IF(B20=Data!B79,Data!G79,(IF(B20=Data!B81,Data!G81,(IF(B20=Data!B83,Data!G83,(IF(B20=Data!#REF!,Data!#REF!,(IF(B20=Data!B88,Data!G88,(IF(B20=Data!#REF!,Data!#REF!,(IF(B20=Data!#REF!,Data!#REF!,(IF(B20=Data!#REF!,Data!#REF!,Data!#REF!)))))))))))))))&amp;IF(B20=Data!B155,Data!G155,(IF(B20=Data!#REF!,Data!#REF!,(IF(B20=Data!#REF!,Data!#REF!,(IF(B20=Data!#REF!,Data!#REF!,(IF(B20=Data!#REF!,Data!#REF!,(IF(B20=Data!#REF!,Data!G895,(IF(B20=Data!#REF!,Data!#REF!,(IF(B20=Data!#REF!,Data!#REF!,Data!#REF!)))))))))))))))&amp;IF(B20=Data!#REF!,Data!#REF!,(IF(B20=Data!#REF!,Data!#REF!,(IF(B20=Data!#REF!,Data!#REF!,(IF(B20=Data!#REF!,Data!#REF!,(IF(B20=Data!#REF!,Data!#REF!,Data!#REF!)))))))))</f>
        <v>#REF!</v>
      </c>
      <c r="O20" s="592"/>
      <c r="P20" s="593"/>
      <c r="Q20" s="594" t="e">
        <f>IF(B20=Data!B79,Data!H79,(IF(B20=Data!B81,Data!H81,(IF(B20=Data!B83,Data!H83,(IF(B20=Data!#REF!,Data!#REF!,(IF(B20=Data!B88,Data!H88,(IF(B20=Data!#REF!,Data!#REF!,(IF(B20=Data!#REF!,Data!#REF!,(IF(B20=Data!#REF!,Data!#REF!,Data!#REF!)))))))))))))))&amp;IF(B20=Data!B155,Data!H155,(IF(B20=Data!#REF!,Data!#REF!,(IF(B20=Data!#REF!,Data!#REF!,(IF(B20=Data!#REF!,Data!#REF!,(IF(B20=Data!#REF!,Data!#REF!,(IF(B20=Data!#REF!,Data!H895,(IF(B20=Data!#REF!,Data!#REF!,(IF(B20=Data!#REF!,Data!#REF!,Data!#REF!)))))))))))))))&amp;IF(B20=Data!#REF!,Data!#REF!,(IF(B20=Data!#REF!,Data!#REF!,(IF(B20=Data!#REF!,Data!#REF!,(IF(B20=Data!#REF!,Data!#REF!,(IF(B20=Data!#REF!,Data!#REF!,Data!#REF!)))))))))</f>
        <v>#REF!</v>
      </c>
      <c r="R20" s="593"/>
      <c r="S20" s="593"/>
      <c r="T20" s="594" t="e">
        <f>IF(B20=Data!B79,Data!I79,(IF(B20=Data!B81,Data!I81,(IF(B20=Data!B83,Data!I83,(IF(B20=Data!#REF!,Data!#REF!,(IF(B20=Data!B88,Data!I88,(IF(B20=Data!#REF!,Data!#REF!,(IF(B20=Data!#REF!,Data!#REF!,(IF(B20=Data!#REF!,Data!#REF!,Data!#REF!)))))))))))))))&amp;IF(B20=Data!B155,Data!I155,(IF(B20=Data!#REF!,Data!#REF!,(IF(B20=Data!#REF!,Data!#REF!,(IF(B20=Data!#REF!,Data!#REF!,(IF(B20=Data!#REF!,Data!#REF!,(IF(B20=Data!#REF!,Data!I895,(IF(B20=Data!#REF!,Data!#REF!,(IF(B20=Data!#REF!,Data!#REF!,Data!#REF!)))))))))))))))&amp;IF(B20=Data!#REF!,Data!#REF!,(IF(B20=Data!#REF!,Data!#REF!,(IF(B20=Data!#REF!,Data!#REF!,(IF(B20=Data!#REF!,Data!#REF!,(IF(B20=Data!#REF!,Data!#REF!,Data!#REF!)))))))))</f>
        <v>#REF!</v>
      </c>
      <c r="U20" s="595"/>
      <c r="V20" s="594" t="e">
        <f>IF(B20=Data!B79,Data!J79,(IF(B20=Data!B81,Data!J81,(IF(B20=Data!B83,Data!J83,(IF(B20=Data!#REF!,Data!#REF!,(IF(B20=Data!B88,Data!J88,(IF(B20=Data!#REF!,Data!#REF!,(IF(B20=Data!#REF!,Data!#REF!,(IF(B20=Data!#REF!,Data!#REF!,Data!#REF!)))))))))))))))&amp;IF(B20=Data!B155,Data!J155,(IF(B20=Data!#REF!,Data!#REF!,(IF(B20=Data!#REF!,Data!#REF!,(IF(B20=Data!#REF!,Data!#REF!,(IF(B20=Data!#REF!,Data!#REF!,(IF(B20=Data!#REF!,Data!J895,(IF(B20=Data!#REF!,Data!#REF!,(IF(B20=Data!#REF!,Data!#REF!,Data!#REF!)))))))))))))))&amp;IF(B20=Data!#REF!,Data!#REF!,(IF(B20=Data!#REF!,Data!#REF!,(IF(B20=Data!#REF!,Data!#REF!,(IF(B20=Data!#REF!,Data!#REF!,(IF(B20=Data!#REF!,Data!#REF!,Data!#REF!)))))))))</f>
        <v>#REF!</v>
      </c>
      <c r="W20" s="596">
        <f>IF(E20="","",VLOOKUP(B20,Data!$B$5:$J$503,9,FALSE)*E20)</f>
        <v>3.387</v>
      </c>
    </row>
    <row r="21" spans="1:23" s="597" customFormat="1" ht="19.25" customHeight="1">
      <c r="A21" s="598">
        <v>3</v>
      </c>
      <c r="B21" s="599" t="s">
        <v>715</v>
      </c>
      <c r="C21" s="583" t="str">
        <f>IF(E21="","",VLOOKUP(B21,Data!$B$5:$N$503,13,FALSE))</f>
        <v>Ymh</v>
      </c>
      <c r="D21" s="584" t="str">
        <f>IF(E21="","",VLOOKUP(B21,Data!$B$5:$L$503,2,FALSE))</f>
        <v>VAC9480</v>
      </c>
      <c r="E21" s="823">
        <v>5</v>
      </c>
      <c r="F21" s="600"/>
      <c r="G21" s="587">
        <f>IF(E21="","",VLOOKUP(B21,Data!$B$5:$L$503,11,FALSE))</f>
        <v>2008.01</v>
      </c>
      <c r="H21" s="588">
        <f t="shared" ref="H21:H26" si="1">IF(E21&gt;0,E21*G21,"-")</f>
        <v>10040.049999999999</v>
      </c>
      <c r="I21" s="589" t="str">
        <f>IF(E21="","",VLOOKUP(B21,Data!$B$5:$D$503,3,FALSE))</f>
        <v>C/T</v>
      </c>
      <c r="J21" s="589" t="str">
        <f>IF(E21="","",VLOOKUP(B21,Data!$B$5:$M$503,12,FALSE))</f>
        <v>Indonesia</v>
      </c>
      <c r="K21" s="590">
        <v>5122496</v>
      </c>
      <c r="L21" s="587">
        <f>IF(E21="","",VLOOKUP(B21,Data!$B$5:$E$503,4,FALSE)*E21)</f>
        <v>995</v>
      </c>
      <c r="M21" s="587">
        <f>IF(E21="","",VLOOKUP(B21,Data!$B$5:$F$503,5,FALSE)*E21)</f>
        <v>895</v>
      </c>
      <c r="N21" s="591" t="e">
        <f>IF(B21=Data!B81,Data!G81,(IF(B21=Data!B83,Data!G83,(IF(B21=Data!B85,Data!G85,(IF(B21=Data!#REF!,Data!#REF!,(IF(B21=Data!B90,Data!G90,(IF(B21=Data!#REF!,Data!#REF!,(IF(B21=Data!#REF!,Data!#REF!,(IF(B21=Data!#REF!,Data!#REF!,Data!#REF!)))))))))))))))&amp;IF(B21=Data!B157,Data!G157,(IF(B21=Data!#REF!,Data!#REF!,(IF(B21=Data!#REF!,Data!#REF!,(IF(B21=Data!#REF!,Data!#REF!,(IF(B21=Data!#REF!,Data!#REF!,(IF(B21=Data!#REF!,Data!G897,(IF(B21=Data!#REF!,Data!#REF!,(IF(B21=Data!#REF!,Data!#REF!,Data!#REF!)))))))))))))))&amp;IF(B21=Data!#REF!,Data!#REF!,(IF(B21=Data!#REF!,Data!#REF!,(IF(B21=Data!#REF!,Data!#REF!,(IF(B21=Data!#REF!,Data!#REF!,(IF(B21=Data!#REF!,Data!#REF!,Data!#REF!)))))))))</f>
        <v>#REF!</v>
      </c>
      <c r="O21" s="592"/>
      <c r="P21" s="593"/>
      <c r="Q21" s="594" t="e">
        <f>IF(B21=Data!B81,Data!H81,(IF(B21=Data!B83,Data!H83,(IF(B21=Data!B85,Data!H85,(IF(B21=Data!#REF!,Data!#REF!,(IF(B21=Data!B90,Data!H90,(IF(B21=Data!#REF!,Data!#REF!,(IF(B21=Data!#REF!,Data!#REF!,(IF(B21=Data!#REF!,Data!#REF!,Data!#REF!)))))))))))))))&amp;IF(B21=Data!B157,Data!H157,(IF(B21=Data!#REF!,Data!#REF!,(IF(B21=Data!#REF!,Data!#REF!,(IF(B21=Data!#REF!,Data!#REF!,(IF(B21=Data!#REF!,Data!#REF!,(IF(B21=Data!#REF!,Data!H897,(IF(B21=Data!#REF!,Data!#REF!,(IF(B21=Data!#REF!,Data!#REF!,Data!#REF!)))))))))))))))&amp;IF(B21=Data!#REF!,Data!#REF!,(IF(B21=Data!#REF!,Data!#REF!,(IF(B21=Data!#REF!,Data!#REF!,(IF(B21=Data!#REF!,Data!#REF!,(IF(B21=Data!#REF!,Data!#REF!,Data!#REF!)))))))))</f>
        <v>#REF!</v>
      </c>
      <c r="R21" s="593"/>
      <c r="S21" s="593"/>
      <c r="T21" s="594" t="e">
        <f>IF(B21=Data!B81,Data!I81,(IF(B21=Data!B83,Data!I83,(IF(B21=Data!B85,Data!I85,(IF(B21=Data!#REF!,Data!#REF!,(IF(B21=Data!B90,Data!I90,(IF(B21=Data!#REF!,Data!#REF!,(IF(B21=Data!#REF!,Data!#REF!,(IF(B21=Data!#REF!,Data!#REF!,Data!#REF!)))))))))))))))&amp;IF(B21=Data!B157,Data!I157,(IF(B21=Data!#REF!,Data!#REF!,(IF(B21=Data!#REF!,Data!#REF!,(IF(B21=Data!#REF!,Data!#REF!,(IF(B21=Data!#REF!,Data!#REF!,(IF(B21=Data!#REF!,Data!I897,(IF(B21=Data!#REF!,Data!#REF!,(IF(B21=Data!#REF!,Data!#REF!,Data!#REF!)))))))))))))))&amp;IF(B21=Data!#REF!,Data!#REF!,(IF(B21=Data!#REF!,Data!#REF!,(IF(B21=Data!#REF!,Data!#REF!,(IF(B21=Data!#REF!,Data!#REF!,(IF(B21=Data!#REF!,Data!#REF!,Data!#REF!)))))))))</f>
        <v>#REF!</v>
      </c>
      <c r="U21" s="595"/>
      <c r="V21" s="594" t="e">
        <f>IF(B21=Data!B81,Data!J81,(IF(B21=Data!B83,Data!J83,(IF(B21=Data!B85,Data!J85,(IF(B21=Data!#REF!,Data!#REF!,(IF(B21=Data!B90,Data!J90,(IF(B21=Data!#REF!,Data!#REF!,(IF(B21=Data!#REF!,Data!#REF!,(IF(B21=Data!#REF!,Data!#REF!,Data!#REF!)))))))))))))))&amp;IF(B21=Data!B157,Data!J157,(IF(B21=Data!#REF!,Data!#REF!,(IF(B21=Data!#REF!,Data!#REF!,(IF(B21=Data!#REF!,Data!#REF!,(IF(B21=Data!#REF!,Data!#REF!,(IF(B21=Data!#REF!,Data!J897,(IF(B21=Data!#REF!,Data!#REF!,(IF(B21=Data!#REF!,Data!#REF!,Data!#REF!)))))))))))))))&amp;IF(B21=Data!#REF!,Data!#REF!,(IF(B21=Data!#REF!,Data!#REF!,(IF(B21=Data!#REF!,Data!#REF!,(IF(B21=Data!#REF!,Data!#REF!,(IF(B21=Data!#REF!,Data!#REF!,Data!#REF!)))))))))</f>
        <v>#REF!</v>
      </c>
      <c r="W21" s="596">
        <f>IF(E21="","",VLOOKUP(B21,Data!$B$5:$J$503,9,FALSE)*E21)</f>
        <v>5.6449999999999996</v>
      </c>
    </row>
    <row r="22" spans="1:23" s="597" customFormat="1" ht="19.25" customHeight="1">
      <c r="A22" s="598">
        <v>4</v>
      </c>
      <c r="B22" s="599" t="s">
        <v>721</v>
      </c>
      <c r="C22" s="583" t="str">
        <f>IF(E22="","",VLOOKUP(B22,Data!$B$5:$N$503,13,FALSE))</f>
        <v>Ymh</v>
      </c>
      <c r="D22" s="584" t="str">
        <f>IF(E22="","",VLOOKUP(B22,Data!$B$5:$L$503,2,FALSE))</f>
        <v>VAD6640</v>
      </c>
      <c r="E22" s="823">
        <v>2</v>
      </c>
      <c r="F22" s="601" t="s">
        <v>569</v>
      </c>
      <c r="G22" s="587">
        <f>IF(E22="","",VLOOKUP(B22,Data!$B$5:$L$503,11,FALSE))</f>
        <v>2137.2600000000002</v>
      </c>
      <c r="H22" s="588">
        <f t="shared" si="1"/>
        <v>4274.5200000000004</v>
      </c>
      <c r="I22" s="589" t="str">
        <f>IF(E22="","",VLOOKUP(B22,Data!$B$5:$D$503,3,FALSE))</f>
        <v>C/T</v>
      </c>
      <c r="J22" s="589" t="str">
        <f>IF(E22="","",VLOOKUP(B22,Data!$B$5:$M$503,12,FALSE))</f>
        <v>Indonesia</v>
      </c>
      <c r="K22" s="590">
        <v>5122496</v>
      </c>
      <c r="L22" s="587">
        <f>IF(E22="","",VLOOKUP(B22,Data!$B$5:$E$503,4,FALSE)*E22)</f>
        <v>398</v>
      </c>
      <c r="M22" s="587">
        <f>IF(E22="","",VLOOKUP(B22,Data!$B$5:$F$503,5,FALSE)*E22)</f>
        <v>358</v>
      </c>
      <c r="N22" s="591" t="e">
        <f>IF(B22=Data!B82,Data!G82,(IF(B22=Data!B84,Data!G84,(IF(B22=Data!B86,Data!G86,(IF(B22=Data!#REF!,Data!#REF!,(IF(B22=Data!B91,Data!G91,(IF(B22=Data!#REF!,Data!#REF!,(IF(B22=Data!#REF!,Data!#REF!,(IF(B22=Data!#REF!,Data!#REF!,Data!#REF!)))))))))))))))&amp;IF(B22=Data!B158,Data!G158,(IF(B22=Data!#REF!,Data!#REF!,(IF(B22=Data!#REF!,Data!#REF!,(IF(B22=Data!#REF!,Data!#REF!,(IF(B22=Data!#REF!,Data!#REF!,(IF(B22=Data!#REF!,Data!G898,(IF(B22=Data!#REF!,Data!#REF!,(IF(B22=Data!#REF!,Data!#REF!,Data!#REF!)))))))))))))))&amp;IF(B22=Data!#REF!,Data!#REF!,(IF(B22=Data!#REF!,Data!#REF!,(IF(B22=Data!#REF!,Data!#REF!,(IF(B22=Data!#REF!,Data!#REF!,(IF(B22=Data!#REF!,Data!#REF!,Data!#REF!)))))))))</f>
        <v>#REF!</v>
      </c>
      <c r="O22" s="592"/>
      <c r="P22" s="593"/>
      <c r="Q22" s="594" t="e">
        <f>IF(B22=Data!B82,Data!H82,(IF(B22=Data!B84,Data!H84,(IF(B22=Data!B86,Data!H86,(IF(B22=Data!#REF!,Data!#REF!,(IF(B22=Data!B91,Data!H91,(IF(B22=Data!#REF!,Data!#REF!,(IF(B22=Data!#REF!,Data!#REF!,(IF(B22=Data!#REF!,Data!#REF!,Data!#REF!)))))))))))))))&amp;IF(B22=Data!B158,Data!H158,(IF(B22=Data!#REF!,Data!#REF!,(IF(B22=Data!#REF!,Data!#REF!,(IF(B22=Data!#REF!,Data!#REF!,(IF(B22=Data!#REF!,Data!#REF!,(IF(B22=Data!#REF!,Data!H898,(IF(B22=Data!#REF!,Data!#REF!,(IF(B22=Data!#REF!,Data!#REF!,Data!#REF!)))))))))))))))&amp;IF(B22=Data!#REF!,Data!#REF!,(IF(B22=Data!#REF!,Data!#REF!,(IF(B22=Data!#REF!,Data!#REF!,(IF(B22=Data!#REF!,Data!#REF!,(IF(B22=Data!#REF!,Data!#REF!,Data!#REF!)))))))))</f>
        <v>#REF!</v>
      </c>
      <c r="R22" s="593"/>
      <c r="S22" s="593"/>
      <c r="T22" s="594" t="e">
        <f>IF(B22=Data!B82,Data!I82,(IF(B22=Data!B84,Data!I84,(IF(B22=Data!B86,Data!I86,(IF(B22=Data!#REF!,Data!#REF!,(IF(B22=Data!B91,Data!I91,(IF(B22=Data!#REF!,Data!#REF!,(IF(B22=Data!#REF!,Data!#REF!,(IF(B22=Data!#REF!,Data!#REF!,Data!#REF!)))))))))))))))&amp;IF(B22=Data!B158,Data!I158,(IF(B22=Data!#REF!,Data!#REF!,(IF(B22=Data!#REF!,Data!#REF!,(IF(B22=Data!#REF!,Data!#REF!,(IF(B22=Data!#REF!,Data!#REF!,(IF(B22=Data!#REF!,Data!I898,(IF(B22=Data!#REF!,Data!#REF!,(IF(B22=Data!#REF!,Data!#REF!,Data!#REF!)))))))))))))))&amp;IF(B22=Data!#REF!,Data!#REF!,(IF(B22=Data!#REF!,Data!#REF!,(IF(B22=Data!#REF!,Data!#REF!,(IF(B22=Data!#REF!,Data!#REF!,(IF(B22=Data!#REF!,Data!#REF!,Data!#REF!)))))))))</f>
        <v>#REF!</v>
      </c>
      <c r="U22" s="595"/>
      <c r="V22" s="594" t="e">
        <f>IF(B22=Data!B82,Data!J82,(IF(B22=Data!B84,Data!J84,(IF(B22=Data!B86,Data!J86,(IF(B22=Data!#REF!,Data!#REF!,(IF(B22=Data!B91,Data!J91,(IF(B22=Data!#REF!,Data!#REF!,(IF(B22=Data!#REF!,Data!#REF!,(IF(B22=Data!#REF!,Data!#REF!,Data!#REF!)))))))))))))))&amp;IF(B22=Data!B158,Data!J158,(IF(B22=Data!#REF!,Data!#REF!,(IF(B22=Data!#REF!,Data!#REF!,(IF(B22=Data!#REF!,Data!#REF!,(IF(B22=Data!#REF!,Data!#REF!,(IF(B22=Data!#REF!,Data!J898,(IF(B22=Data!#REF!,Data!#REF!,(IF(B22=Data!#REF!,Data!#REF!,Data!#REF!)))))))))))))))&amp;IF(B22=Data!#REF!,Data!#REF!,(IF(B22=Data!#REF!,Data!#REF!,(IF(B22=Data!#REF!,Data!#REF!,(IF(B22=Data!#REF!,Data!#REF!,(IF(B22=Data!#REF!,Data!#REF!,Data!#REF!)))))))))</f>
        <v>#REF!</v>
      </c>
      <c r="W22" s="596">
        <f>IF(E22="","",VLOOKUP(B22,Data!$B$5:$J$503,9,FALSE)*E22)</f>
        <v>2.258</v>
      </c>
    </row>
    <row r="23" spans="1:23" s="597" customFormat="1" ht="19.25" customHeight="1">
      <c r="A23" s="598">
        <v>5</v>
      </c>
      <c r="B23" s="599" t="s">
        <v>487</v>
      </c>
      <c r="C23" s="583" t="str">
        <f>IF(E23="","",VLOOKUP(B23,Data!$B$5:$N$503,13,FALSE))</f>
        <v>Ymh</v>
      </c>
      <c r="D23" s="584" t="str">
        <f>IF(E23="","",VLOOKUP(B23,Data!$B$5:$L$503,2,FALSE))</f>
        <v>ZH66310</v>
      </c>
      <c r="E23" s="823">
        <v>15</v>
      </c>
      <c r="F23" s="601"/>
      <c r="G23" s="587">
        <f>IF(E23="","",VLOOKUP(B23,Data!$B$5:$L$503,11,FALSE))</f>
        <v>1933.89</v>
      </c>
      <c r="H23" s="588">
        <f t="shared" si="1"/>
        <v>29008.350000000002</v>
      </c>
      <c r="I23" s="589" t="str">
        <f>IF(E23="","",VLOOKUP(B23,Data!$B$5:$D$503,3,FALSE))</f>
        <v>C/T</v>
      </c>
      <c r="J23" s="589" t="str">
        <f>IF(E23="","",VLOOKUP(B23,Data!$B$5:$M$503,12,FALSE))</f>
        <v>Indonesia</v>
      </c>
      <c r="K23" s="590">
        <v>5122496</v>
      </c>
      <c r="L23" s="587">
        <f>IF(E23="","",VLOOKUP(B23,Data!$B$5:$E$503,4,FALSE)*E23)</f>
        <v>3225</v>
      </c>
      <c r="M23" s="587">
        <f>IF(E23="","",VLOOKUP(B23,Data!$B$5:$F$503,5,FALSE)*E23)</f>
        <v>2910</v>
      </c>
      <c r="N23" s="591" t="e">
        <f>IF(B23=Data!B84,Data!G84,(IF(B23=Data!B86,Data!G86,(IF(B23=Data!B88,Data!G88,(IF(B23=Data!#REF!,Data!#REF!,(IF(B23=Data!B93,Data!G93,(IF(B23=Data!#REF!,Data!#REF!,(IF(B23=Data!#REF!,Data!#REF!,(IF(B23=Data!#REF!,Data!#REF!,Data!#REF!)))))))))))))))&amp;IF(B23=Data!B160,Data!G160,(IF(B23=Data!#REF!,Data!#REF!,(IF(B23=Data!#REF!,Data!#REF!,(IF(B23=Data!#REF!,Data!#REF!,(IF(B23=Data!#REF!,Data!#REF!,(IF(B23=Data!#REF!,Data!G900,(IF(B23=Data!#REF!,Data!#REF!,(IF(B23=Data!#REF!,Data!#REF!,Data!#REF!)))))))))))))))&amp;IF(B23=Data!#REF!,Data!#REF!,(IF(B23=Data!#REF!,Data!#REF!,(IF(B23=Data!#REF!,Data!#REF!,(IF(B23=Data!#REF!,Data!#REF!,(IF(B23=Data!#REF!,Data!#REF!,Data!#REF!)))))))))</f>
        <v>#REF!</v>
      </c>
      <c r="O23" s="592"/>
      <c r="P23" s="593"/>
      <c r="Q23" s="594" t="e">
        <f>IF(B23=Data!B84,Data!H84,(IF(B23=Data!B86,Data!H86,(IF(B23=Data!B88,Data!H88,(IF(B23=Data!#REF!,Data!#REF!,(IF(B23=Data!B93,Data!H93,(IF(B23=Data!#REF!,Data!#REF!,(IF(B23=Data!#REF!,Data!#REF!,(IF(B23=Data!#REF!,Data!#REF!,Data!#REF!)))))))))))))))&amp;IF(B23=Data!B160,Data!H160,(IF(B23=Data!#REF!,Data!#REF!,(IF(B23=Data!#REF!,Data!#REF!,(IF(B23=Data!#REF!,Data!#REF!,(IF(B23=Data!#REF!,Data!#REF!,(IF(B23=Data!#REF!,Data!H900,(IF(B23=Data!#REF!,Data!#REF!,(IF(B23=Data!#REF!,Data!#REF!,Data!#REF!)))))))))))))))&amp;IF(B23=Data!#REF!,Data!#REF!,(IF(B23=Data!#REF!,Data!#REF!,(IF(B23=Data!#REF!,Data!#REF!,(IF(B23=Data!#REF!,Data!#REF!,(IF(B23=Data!#REF!,Data!#REF!,Data!#REF!)))))))))</f>
        <v>#REF!</v>
      </c>
      <c r="R23" s="593"/>
      <c r="S23" s="593"/>
      <c r="T23" s="594" t="e">
        <f>IF(B23=Data!B84,Data!I84,(IF(B23=Data!B86,Data!I86,(IF(B23=Data!B88,Data!I88,(IF(B23=Data!#REF!,Data!#REF!,(IF(B23=Data!B93,Data!I93,(IF(B23=Data!#REF!,Data!#REF!,(IF(B23=Data!#REF!,Data!#REF!,(IF(B23=Data!#REF!,Data!#REF!,Data!#REF!)))))))))))))))&amp;IF(B23=Data!B160,Data!I160,(IF(B23=Data!#REF!,Data!#REF!,(IF(B23=Data!#REF!,Data!#REF!,(IF(B23=Data!#REF!,Data!#REF!,(IF(B23=Data!#REF!,Data!#REF!,(IF(B23=Data!#REF!,Data!I900,(IF(B23=Data!#REF!,Data!#REF!,(IF(B23=Data!#REF!,Data!#REF!,Data!#REF!)))))))))))))))&amp;IF(B23=Data!#REF!,Data!#REF!,(IF(B23=Data!#REF!,Data!#REF!,(IF(B23=Data!#REF!,Data!#REF!,(IF(B23=Data!#REF!,Data!#REF!,(IF(B23=Data!#REF!,Data!#REF!,Data!#REF!)))))))))</f>
        <v>#REF!</v>
      </c>
      <c r="U23" s="595"/>
      <c r="V23" s="594" t="e">
        <f>IF(B23=Data!B84,Data!J84,(IF(B23=Data!B86,Data!J86,(IF(B23=Data!B88,Data!J88,(IF(B23=Data!#REF!,Data!#REF!,(IF(B23=Data!B93,Data!J93,(IF(B23=Data!#REF!,Data!#REF!,(IF(B23=Data!#REF!,Data!#REF!,(IF(B23=Data!#REF!,Data!#REF!,Data!#REF!)))))))))))))))&amp;IF(B23=Data!B160,Data!J160,(IF(B23=Data!#REF!,Data!#REF!,(IF(B23=Data!#REF!,Data!#REF!,(IF(B23=Data!#REF!,Data!#REF!,(IF(B23=Data!#REF!,Data!#REF!,(IF(B23=Data!#REF!,Data!J900,(IF(B23=Data!#REF!,Data!#REF!,(IF(B23=Data!#REF!,Data!#REF!,Data!#REF!)))))))))))))))&amp;IF(B23=Data!#REF!,Data!#REF!,(IF(B23=Data!#REF!,Data!#REF!,(IF(B23=Data!#REF!,Data!#REF!,(IF(B23=Data!#REF!,Data!#REF!,(IF(B23=Data!#REF!,Data!#REF!,Data!#REF!)))))))))</f>
        <v>#REF!</v>
      </c>
      <c r="W23" s="596">
        <f>IF(E23="","",VLOOKUP(B23,Data!$B$5:$J$503,9,FALSE)*E23)</f>
        <v>17.775000000000002</v>
      </c>
    </row>
    <row r="24" spans="1:23" s="597" customFormat="1" ht="19.25" customHeight="1">
      <c r="A24" s="598">
        <v>6</v>
      </c>
      <c r="B24" s="599" t="s">
        <v>716</v>
      </c>
      <c r="C24" s="583" t="str">
        <f>IF(E24="","",VLOOKUP(B24,Data!$B$5:$N$503,13,FALSE))</f>
        <v>Ymh</v>
      </c>
      <c r="D24" s="584" t="str">
        <f>IF(E24="","",VLOOKUP(B24,Data!$B$5:$L$503,2,FALSE))</f>
        <v>VAC9490</v>
      </c>
      <c r="E24" s="823">
        <v>18</v>
      </c>
      <c r="F24" s="601"/>
      <c r="G24" s="587">
        <f>IF(E24="","",VLOOKUP(B24,Data!$B$5:$L$503,11,FALSE))</f>
        <v>2297.34</v>
      </c>
      <c r="H24" s="588">
        <f t="shared" si="1"/>
        <v>41352.120000000003</v>
      </c>
      <c r="I24" s="589" t="str">
        <f>IF(E24="","",VLOOKUP(B24,Data!$B$5:$D$503,3,FALSE))</f>
        <v>C/T</v>
      </c>
      <c r="J24" s="589" t="str">
        <f>IF(E24="","",VLOOKUP(B24,Data!$B$5:$M$503,12,FALSE))</f>
        <v>Indonesia</v>
      </c>
      <c r="K24" s="590">
        <v>5122496</v>
      </c>
      <c r="L24" s="587">
        <f>IF(E24="","",VLOOKUP(B24,Data!$B$5:$E$503,4,FALSE)*E24)</f>
        <v>3960</v>
      </c>
      <c r="M24" s="587">
        <f>IF(E24="","",VLOOKUP(B24,Data!$B$5:$F$503,5,FALSE)*E24)</f>
        <v>3582</v>
      </c>
      <c r="N24" s="591" t="e">
        <f>IF(B24=Data!B85,Data!G85,(IF(B24=Data!B87,Data!G87,(IF(B24=Data!B89,Data!G89,(IF(B24=Data!#REF!,Data!#REF!,(IF(B24=Data!B94,Data!G94,(IF(B24=Data!#REF!,Data!#REF!,(IF(B24=Data!#REF!,Data!#REF!,(IF(B24=Data!#REF!,Data!#REF!,Data!#REF!)))))))))))))))&amp;IF(B24=Data!B161,Data!G161,(IF(B24=Data!#REF!,Data!#REF!,(IF(B24=Data!#REF!,Data!#REF!,(IF(B24=Data!#REF!,Data!#REF!,(IF(B24=Data!#REF!,Data!#REF!,(IF(B24=Data!#REF!,Data!G901,(IF(B24=Data!#REF!,Data!#REF!,(IF(B24=Data!#REF!,Data!#REF!,Data!#REF!)))))))))))))))&amp;IF(B24=Data!#REF!,Data!#REF!,(IF(B24=Data!#REF!,Data!#REF!,(IF(B24=Data!#REF!,Data!#REF!,(IF(B24=Data!#REF!,Data!#REF!,(IF(B24=Data!#REF!,Data!#REF!,Data!#REF!)))))))))</f>
        <v>#REF!</v>
      </c>
      <c r="O24" s="592"/>
      <c r="P24" s="593"/>
      <c r="Q24" s="594" t="e">
        <f>IF(B24=Data!B85,Data!H85,(IF(B24=Data!B87,Data!H87,(IF(B24=Data!B89,Data!H89,(IF(B24=Data!#REF!,Data!#REF!,(IF(B24=Data!B94,Data!H94,(IF(B24=Data!#REF!,Data!#REF!,(IF(B24=Data!#REF!,Data!#REF!,(IF(B24=Data!#REF!,Data!#REF!,Data!#REF!)))))))))))))))&amp;IF(B24=Data!B161,Data!H161,(IF(B24=Data!#REF!,Data!#REF!,(IF(B24=Data!#REF!,Data!#REF!,(IF(B24=Data!#REF!,Data!#REF!,(IF(B24=Data!#REF!,Data!#REF!,(IF(B24=Data!#REF!,Data!H901,(IF(B24=Data!#REF!,Data!#REF!,(IF(B24=Data!#REF!,Data!#REF!,Data!#REF!)))))))))))))))&amp;IF(B24=Data!#REF!,Data!#REF!,(IF(B24=Data!#REF!,Data!#REF!,(IF(B24=Data!#REF!,Data!#REF!,(IF(B24=Data!#REF!,Data!#REF!,(IF(B24=Data!#REF!,Data!#REF!,Data!#REF!)))))))))</f>
        <v>#REF!</v>
      </c>
      <c r="R24" s="593"/>
      <c r="S24" s="593"/>
      <c r="T24" s="594" t="e">
        <f>IF(B24=Data!B85,Data!I85,(IF(B24=Data!B87,Data!I87,(IF(B24=Data!B89,Data!I89,(IF(B24=Data!#REF!,Data!#REF!,(IF(B24=Data!B94,Data!I94,(IF(B24=Data!#REF!,Data!#REF!,(IF(B24=Data!#REF!,Data!#REF!,(IF(B24=Data!#REF!,Data!#REF!,Data!#REF!)))))))))))))))&amp;IF(B24=Data!B161,Data!I161,(IF(B24=Data!#REF!,Data!#REF!,(IF(B24=Data!#REF!,Data!#REF!,(IF(B24=Data!#REF!,Data!#REF!,(IF(B24=Data!#REF!,Data!#REF!,(IF(B24=Data!#REF!,Data!I901,(IF(B24=Data!#REF!,Data!#REF!,(IF(B24=Data!#REF!,Data!#REF!,Data!#REF!)))))))))))))))&amp;IF(B24=Data!#REF!,Data!#REF!,(IF(B24=Data!#REF!,Data!#REF!,(IF(B24=Data!#REF!,Data!#REF!,(IF(B24=Data!#REF!,Data!#REF!,(IF(B24=Data!#REF!,Data!#REF!,Data!#REF!)))))))))</f>
        <v>#REF!</v>
      </c>
      <c r="U24" s="595"/>
      <c r="V24" s="594" t="e">
        <f>IF(B24=Data!B85,Data!J85,(IF(B24=Data!B87,Data!J87,(IF(B24=Data!B89,Data!J89,(IF(B24=Data!#REF!,Data!#REF!,(IF(B24=Data!B94,Data!J94,(IF(B24=Data!#REF!,Data!#REF!,(IF(B24=Data!#REF!,Data!#REF!,(IF(B24=Data!#REF!,Data!#REF!,Data!#REF!)))))))))))))))&amp;IF(B24=Data!B161,Data!J161,(IF(B24=Data!#REF!,Data!#REF!,(IF(B24=Data!#REF!,Data!#REF!,(IF(B24=Data!#REF!,Data!#REF!,(IF(B24=Data!#REF!,Data!#REF!,(IF(B24=Data!#REF!,Data!J901,(IF(B24=Data!#REF!,Data!#REF!,(IF(B24=Data!#REF!,Data!#REF!,Data!#REF!)))))))))))))))&amp;IF(B24=Data!#REF!,Data!#REF!,(IF(B24=Data!#REF!,Data!#REF!,(IF(B24=Data!#REF!,Data!#REF!,(IF(B24=Data!#REF!,Data!#REF!,(IF(B24=Data!#REF!,Data!#REF!,Data!#REF!)))))))))</f>
        <v>#REF!</v>
      </c>
      <c r="W24" s="596">
        <f>IF(E24="","",VLOOKUP(B24,Data!$B$5:$J$503,9,FALSE)*E24)</f>
        <v>21.330000000000002</v>
      </c>
    </row>
    <row r="25" spans="1:23" s="597" customFormat="1" ht="19.25" customHeight="1">
      <c r="A25" s="598">
        <v>7</v>
      </c>
      <c r="B25" s="599" t="s">
        <v>724</v>
      </c>
      <c r="C25" s="583" t="str">
        <f>IF(E25="","",VLOOKUP(B25,Data!$B$5:$N$503,13,FALSE))</f>
        <v>Ymh</v>
      </c>
      <c r="D25" s="584" t="str">
        <f>IF(E25="","",VLOOKUP(B25,Data!$B$5:$L$503,2,FALSE))</f>
        <v>VAD6650</v>
      </c>
      <c r="E25" s="823">
        <v>4</v>
      </c>
      <c r="F25" s="601"/>
      <c r="G25" s="587">
        <f>IF(E25="","",VLOOKUP(B25,Data!$B$5:$L$503,11,FALSE))</f>
        <v>2449.66</v>
      </c>
      <c r="H25" s="588">
        <f t="shared" si="1"/>
        <v>9798.64</v>
      </c>
      <c r="I25" s="589" t="str">
        <f>IF(E25="","",VLOOKUP(B25,Data!$B$5:$D$503,3,FALSE))</f>
        <v>C/T</v>
      </c>
      <c r="J25" s="589" t="str">
        <f>IF(E25="","",VLOOKUP(B25,Data!$B$5:$M$503,12,FALSE))</f>
        <v>Indonesia</v>
      </c>
      <c r="K25" s="590">
        <v>5122496</v>
      </c>
      <c r="L25" s="587">
        <f>IF(E25="","",VLOOKUP(B25,Data!$B$5:$E$503,4,FALSE)*E25)</f>
        <v>880</v>
      </c>
      <c r="M25" s="587">
        <f>IF(E25="","",VLOOKUP(B25,Data!$B$5:$F$503,5,FALSE)*E25)</f>
        <v>796</v>
      </c>
      <c r="N25" s="591" t="e">
        <f>IF(B25=Data!B86,Data!G86,(IF(B25=Data!B88,Data!G88,(IF(B25=Data!B90,Data!G90,(IF(B25=Data!#REF!,Data!#REF!,(IF(B25=Data!B95,Data!G95,(IF(B25=Data!#REF!,Data!#REF!,(IF(B25=Data!#REF!,Data!#REF!,(IF(B25=Data!#REF!,Data!#REF!,Data!#REF!)))))))))))))))&amp;IF(B25=Data!B162,Data!G162,(IF(B25=Data!#REF!,Data!#REF!,(IF(B25=Data!#REF!,Data!#REF!,(IF(B25=Data!#REF!,Data!#REF!,(IF(B25=Data!#REF!,Data!#REF!,(IF(B25=Data!#REF!,Data!G902,(IF(B25=Data!#REF!,Data!#REF!,(IF(B25=Data!#REF!,Data!#REF!,Data!#REF!)))))))))))))))&amp;IF(B25=Data!#REF!,Data!#REF!,(IF(B25=Data!#REF!,Data!#REF!,(IF(B25=Data!#REF!,Data!#REF!,(IF(B25=Data!#REF!,Data!#REF!,(IF(B25=Data!#REF!,Data!#REF!,Data!#REF!)))))))))</f>
        <v>#REF!</v>
      </c>
      <c r="O25" s="592"/>
      <c r="P25" s="593"/>
      <c r="Q25" s="594" t="e">
        <f>IF(B25=Data!B86,Data!H86,(IF(B25=Data!B88,Data!H88,(IF(B25=Data!B90,Data!H90,(IF(B25=Data!#REF!,Data!#REF!,(IF(B25=Data!B95,Data!H95,(IF(B25=Data!#REF!,Data!#REF!,(IF(B25=Data!#REF!,Data!#REF!,(IF(B25=Data!#REF!,Data!#REF!,Data!#REF!)))))))))))))))&amp;IF(B25=Data!B162,Data!H162,(IF(B25=Data!#REF!,Data!#REF!,(IF(B25=Data!#REF!,Data!#REF!,(IF(B25=Data!#REF!,Data!#REF!,(IF(B25=Data!#REF!,Data!#REF!,(IF(B25=Data!#REF!,Data!H902,(IF(B25=Data!#REF!,Data!#REF!,(IF(B25=Data!#REF!,Data!#REF!,Data!#REF!)))))))))))))))&amp;IF(B25=Data!#REF!,Data!#REF!,(IF(B25=Data!#REF!,Data!#REF!,(IF(B25=Data!#REF!,Data!#REF!,(IF(B25=Data!#REF!,Data!#REF!,(IF(B25=Data!#REF!,Data!#REF!,Data!#REF!)))))))))</f>
        <v>#REF!</v>
      </c>
      <c r="R25" s="593"/>
      <c r="S25" s="593"/>
      <c r="T25" s="594" t="e">
        <f>IF(B25=Data!B86,Data!I86,(IF(B25=Data!B88,Data!I88,(IF(B25=Data!B90,Data!I90,(IF(B25=Data!#REF!,Data!#REF!,(IF(B25=Data!B95,Data!I95,(IF(B25=Data!#REF!,Data!#REF!,(IF(B25=Data!#REF!,Data!#REF!,(IF(B25=Data!#REF!,Data!#REF!,Data!#REF!)))))))))))))))&amp;IF(B25=Data!B162,Data!I162,(IF(B25=Data!#REF!,Data!#REF!,(IF(B25=Data!#REF!,Data!#REF!,(IF(B25=Data!#REF!,Data!#REF!,(IF(B25=Data!#REF!,Data!#REF!,(IF(B25=Data!#REF!,Data!I902,(IF(B25=Data!#REF!,Data!#REF!,(IF(B25=Data!#REF!,Data!#REF!,Data!#REF!)))))))))))))))&amp;IF(B25=Data!#REF!,Data!#REF!,(IF(B25=Data!#REF!,Data!#REF!,(IF(B25=Data!#REF!,Data!#REF!,(IF(B25=Data!#REF!,Data!#REF!,(IF(B25=Data!#REF!,Data!#REF!,Data!#REF!)))))))))</f>
        <v>#REF!</v>
      </c>
      <c r="U25" s="595"/>
      <c r="V25" s="594" t="e">
        <f>IF(B25=Data!B86,Data!J86,(IF(B25=Data!B88,Data!J88,(IF(B25=Data!B90,Data!J90,(IF(B25=Data!#REF!,Data!#REF!,(IF(B25=Data!B95,Data!J95,(IF(B25=Data!#REF!,Data!#REF!,(IF(B25=Data!#REF!,Data!#REF!,(IF(B25=Data!#REF!,Data!#REF!,Data!#REF!)))))))))))))))&amp;IF(B25=Data!B162,Data!J162,(IF(B25=Data!#REF!,Data!#REF!,(IF(B25=Data!#REF!,Data!#REF!,(IF(B25=Data!#REF!,Data!#REF!,(IF(B25=Data!#REF!,Data!#REF!,(IF(B25=Data!#REF!,Data!J902,(IF(B25=Data!#REF!,Data!#REF!,(IF(B25=Data!#REF!,Data!#REF!,Data!#REF!)))))))))))))))&amp;IF(B25=Data!#REF!,Data!#REF!,(IF(B25=Data!#REF!,Data!#REF!,(IF(B25=Data!#REF!,Data!#REF!,(IF(B25=Data!#REF!,Data!#REF!,(IF(B25=Data!#REF!,Data!#REF!,Data!#REF!)))))))))</f>
        <v>#REF!</v>
      </c>
      <c r="W25" s="596">
        <f>IF(E25="","",VLOOKUP(B25,Data!$B$5:$J$503,9,FALSE)*E25)</f>
        <v>4.74</v>
      </c>
    </row>
    <row r="26" spans="1:23" s="597" customFormat="1" ht="19.25" customHeight="1">
      <c r="A26" s="598">
        <v>8</v>
      </c>
      <c r="B26" s="599" t="s">
        <v>504</v>
      </c>
      <c r="C26" s="583" t="str">
        <f>IF(E26="","",VLOOKUP(B26,Data!$B$5:$N$503,13,FALSE))</f>
        <v>Ymh</v>
      </c>
      <c r="D26" s="584" t="str">
        <f>IF(E26="","",VLOOKUP(B26,Data!$B$5:$L$503,2,FALSE))</f>
        <v>ZH66250</v>
      </c>
      <c r="E26" s="823">
        <v>16</v>
      </c>
      <c r="F26" s="601"/>
      <c r="G26" s="587">
        <f>IF(E26="","",VLOOKUP(B26,Data!$B$5:$L$503,11,FALSE))</f>
        <v>2244.61</v>
      </c>
      <c r="H26" s="588">
        <f t="shared" si="1"/>
        <v>35913.760000000002</v>
      </c>
      <c r="I26" s="589" t="str">
        <f>IF(E26="","",VLOOKUP(B26,Data!$B$5:$D$503,3,FALSE))</f>
        <v>C/T</v>
      </c>
      <c r="J26" s="589" t="str">
        <f>IF(E26="","",VLOOKUP(B26,Data!$B$5:$M$503,12,FALSE))</f>
        <v>Indonesia</v>
      </c>
      <c r="K26" s="590">
        <v>5122496</v>
      </c>
      <c r="L26" s="587">
        <f>IF(E26="","",VLOOKUP(B26,Data!$B$5:$E$503,4,FALSE)*E26)</f>
        <v>4192</v>
      </c>
      <c r="M26" s="587">
        <f>IF(E26="","",VLOOKUP(B26,Data!$B$5:$F$503,5,FALSE)*E26)</f>
        <v>3792</v>
      </c>
      <c r="N26" s="591" t="e">
        <f>IF(B26=Data!B88,Data!G88,(IF(B26=Data!B90,Data!G90,(IF(B26=Data!B92,Data!G92,(IF(B26=Data!#REF!,Data!#REF!,(IF(B26=Data!B97,Data!G97,(IF(B26=Data!#REF!,Data!#REF!,(IF(B26=Data!#REF!,Data!#REF!,(IF(B26=Data!#REF!,Data!#REF!,Data!#REF!)))))))))))))))&amp;IF(B26=Data!B164,Data!G164,(IF(B26=Data!#REF!,Data!#REF!,(IF(B26=Data!#REF!,Data!#REF!,(IF(B26=Data!#REF!,Data!#REF!,(IF(B26=Data!#REF!,Data!#REF!,(IF(B26=Data!#REF!,Data!G904,(IF(B26=Data!#REF!,Data!#REF!,(IF(B26=Data!#REF!,Data!#REF!,Data!#REF!)))))))))))))))&amp;IF(B26=Data!#REF!,Data!#REF!,(IF(B26=Data!#REF!,Data!#REF!,(IF(B26=Data!#REF!,Data!#REF!,(IF(B26=Data!#REF!,Data!#REF!,(IF(B26=Data!#REF!,Data!#REF!,Data!#REF!)))))))))</f>
        <v>#REF!</v>
      </c>
      <c r="O26" s="592"/>
      <c r="P26" s="593"/>
      <c r="Q26" s="594" t="e">
        <f>IF(B26=Data!B88,Data!H88,(IF(B26=Data!B90,Data!H90,(IF(B26=Data!B92,Data!H92,(IF(B26=Data!#REF!,Data!#REF!,(IF(B26=Data!B97,Data!H97,(IF(B26=Data!#REF!,Data!#REF!,(IF(B26=Data!#REF!,Data!#REF!,(IF(B26=Data!#REF!,Data!#REF!,Data!#REF!)))))))))))))))&amp;IF(B26=Data!B164,Data!H164,(IF(B26=Data!#REF!,Data!#REF!,(IF(B26=Data!#REF!,Data!#REF!,(IF(B26=Data!#REF!,Data!#REF!,(IF(B26=Data!#REF!,Data!#REF!,(IF(B26=Data!#REF!,Data!H904,(IF(B26=Data!#REF!,Data!#REF!,(IF(B26=Data!#REF!,Data!#REF!,Data!#REF!)))))))))))))))&amp;IF(B26=Data!#REF!,Data!#REF!,(IF(B26=Data!#REF!,Data!#REF!,(IF(B26=Data!#REF!,Data!#REF!,(IF(B26=Data!#REF!,Data!#REF!,(IF(B26=Data!#REF!,Data!#REF!,Data!#REF!)))))))))</f>
        <v>#REF!</v>
      </c>
      <c r="R26" s="593"/>
      <c r="S26" s="593"/>
      <c r="T26" s="594" t="e">
        <f>IF(B26=Data!B88,Data!I88,(IF(B26=Data!B90,Data!I90,(IF(B26=Data!B92,Data!I92,(IF(B26=Data!#REF!,Data!#REF!,(IF(B26=Data!B97,Data!I97,(IF(B26=Data!#REF!,Data!#REF!,(IF(B26=Data!#REF!,Data!#REF!,(IF(B26=Data!#REF!,Data!#REF!,Data!#REF!)))))))))))))))&amp;IF(B26=Data!B164,Data!I164,(IF(B26=Data!#REF!,Data!#REF!,(IF(B26=Data!#REF!,Data!#REF!,(IF(B26=Data!#REF!,Data!#REF!,(IF(B26=Data!#REF!,Data!#REF!,(IF(B26=Data!#REF!,Data!I904,(IF(B26=Data!#REF!,Data!#REF!,(IF(B26=Data!#REF!,Data!#REF!,Data!#REF!)))))))))))))))&amp;IF(B26=Data!#REF!,Data!#REF!,(IF(B26=Data!#REF!,Data!#REF!,(IF(B26=Data!#REF!,Data!#REF!,(IF(B26=Data!#REF!,Data!#REF!,(IF(B26=Data!#REF!,Data!#REF!,Data!#REF!)))))))))</f>
        <v>#REF!</v>
      </c>
      <c r="U26" s="595"/>
      <c r="V26" s="594" t="e">
        <f>IF(B26=Data!B88,Data!J88,(IF(B26=Data!B90,Data!J90,(IF(B26=Data!B92,Data!J92,(IF(B26=Data!#REF!,Data!#REF!,(IF(B26=Data!B97,Data!J97,(IF(B26=Data!#REF!,Data!#REF!,(IF(B26=Data!#REF!,Data!#REF!,(IF(B26=Data!#REF!,Data!#REF!,Data!#REF!)))))))))))))))&amp;IF(B26=Data!B164,Data!J164,(IF(B26=Data!#REF!,Data!#REF!,(IF(B26=Data!#REF!,Data!#REF!,(IF(B26=Data!#REF!,Data!#REF!,(IF(B26=Data!#REF!,Data!#REF!,(IF(B26=Data!#REF!,Data!J904,(IF(B26=Data!#REF!,Data!#REF!,(IF(B26=Data!#REF!,Data!#REF!,Data!#REF!)))))))))))))))&amp;IF(B26=Data!#REF!,Data!#REF!,(IF(B26=Data!#REF!,Data!#REF!,(IF(B26=Data!#REF!,Data!#REF!,(IF(B26=Data!#REF!,Data!#REF!,(IF(B26=Data!#REF!,Data!#REF!,Data!#REF!)))))))))</f>
        <v>#REF!</v>
      </c>
      <c r="W26" s="596">
        <f>IF(E26="","",VLOOKUP(B26,Data!$B$5:$J$503,9,FALSE)*E26)</f>
        <v>23.808</v>
      </c>
    </row>
    <row r="27" spans="1:23" s="597" customFormat="1" ht="19.25" customHeight="1">
      <c r="A27" s="598">
        <v>9</v>
      </c>
      <c r="B27" s="599" t="s">
        <v>717</v>
      </c>
      <c r="C27" s="583" t="str">
        <f>IF(E27="","",VLOOKUP(B27,Data!$B$5:$N$503,13,FALSE))</f>
        <v>Ymh</v>
      </c>
      <c r="D27" s="584" t="str">
        <f>IF(E27="","",VLOOKUP(B27,Data!$B$5:$L$503,2,FALSE))</f>
        <v>VAC9500</v>
      </c>
      <c r="E27" s="823">
        <v>15</v>
      </c>
      <c r="F27" s="601"/>
      <c r="G27" s="587">
        <f>IF(E27="","",VLOOKUP(B27,Data!$B$5:$L$503,11,FALSE))</f>
        <v>2627.86</v>
      </c>
      <c r="H27" s="588">
        <f t="shared" si="0"/>
        <v>39417.9</v>
      </c>
      <c r="I27" s="589" t="str">
        <f>IF(E27="","",VLOOKUP(B27,Data!$B$5:$D$503,3,FALSE))</f>
        <v>C/T</v>
      </c>
      <c r="J27" s="589" t="str">
        <f>IF(E27="","",VLOOKUP(B27,Data!$B$5:$M$503,12,FALSE))</f>
        <v>Indonesia</v>
      </c>
      <c r="K27" s="590">
        <v>5122496</v>
      </c>
      <c r="L27" s="587">
        <f>IF(E27="","",VLOOKUP(B27,Data!$B$5:$E$503,4,FALSE)*E27)</f>
        <v>4005</v>
      </c>
      <c r="M27" s="587">
        <f>IF(E27="","",VLOOKUP(B27,Data!$B$5:$F$503,5,FALSE)*E27)</f>
        <v>3705</v>
      </c>
      <c r="N27" s="591" t="e">
        <f>IF(B27=Data!B81,Data!G81,(IF(B27=Data!B83,Data!G83,(IF(B27=Data!B85,Data!G85,(IF(B27=Data!#REF!,Data!#REF!,(IF(B27=Data!B90,Data!G90,(IF(B27=Data!#REF!,Data!#REF!,(IF(B27=Data!#REF!,Data!#REF!,(IF(B27=Data!#REF!,Data!#REF!,Data!#REF!)))))))))))))))&amp;IF(B27=Data!B157,Data!G157,(IF(B27=Data!#REF!,Data!#REF!,(IF(B27=Data!#REF!,Data!#REF!,(IF(B27=Data!#REF!,Data!#REF!,(IF(B27=Data!#REF!,Data!#REF!,(IF(B27=Data!#REF!,Data!G897,(IF(B27=Data!#REF!,Data!#REF!,(IF(B27=Data!#REF!,Data!#REF!,Data!#REF!)))))))))))))))&amp;IF(B27=Data!#REF!,Data!#REF!,(IF(B27=Data!#REF!,Data!#REF!,(IF(B27=Data!#REF!,Data!#REF!,(IF(B27=Data!#REF!,Data!#REF!,(IF(B27=Data!#REF!,Data!#REF!,Data!#REF!)))))))))</f>
        <v>#REF!</v>
      </c>
      <c r="O27" s="592"/>
      <c r="P27" s="593"/>
      <c r="Q27" s="594" t="e">
        <f>IF(B27=Data!B81,Data!H81,(IF(B27=Data!B83,Data!H83,(IF(B27=Data!B85,Data!H85,(IF(B27=Data!#REF!,Data!#REF!,(IF(B27=Data!B90,Data!H90,(IF(B27=Data!#REF!,Data!#REF!,(IF(B27=Data!#REF!,Data!#REF!,(IF(B27=Data!#REF!,Data!#REF!,Data!#REF!)))))))))))))))&amp;IF(B27=Data!B157,Data!H157,(IF(B27=Data!#REF!,Data!#REF!,(IF(B27=Data!#REF!,Data!#REF!,(IF(B27=Data!#REF!,Data!#REF!,(IF(B27=Data!#REF!,Data!#REF!,(IF(B27=Data!#REF!,Data!H897,(IF(B27=Data!#REF!,Data!#REF!,(IF(B27=Data!#REF!,Data!#REF!,Data!#REF!)))))))))))))))&amp;IF(B27=Data!#REF!,Data!#REF!,(IF(B27=Data!#REF!,Data!#REF!,(IF(B27=Data!#REF!,Data!#REF!,(IF(B27=Data!#REF!,Data!#REF!,(IF(B27=Data!#REF!,Data!#REF!,Data!#REF!)))))))))</f>
        <v>#REF!</v>
      </c>
      <c r="R27" s="593"/>
      <c r="S27" s="593"/>
      <c r="T27" s="594" t="e">
        <f>IF(B27=Data!B81,Data!I81,(IF(B27=Data!B83,Data!I83,(IF(B27=Data!B85,Data!I85,(IF(B27=Data!#REF!,Data!#REF!,(IF(B27=Data!B90,Data!I90,(IF(B27=Data!#REF!,Data!#REF!,(IF(B27=Data!#REF!,Data!#REF!,(IF(B27=Data!#REF!,Data!#REF!,Data!#REF!)))))))))))))))&amp;IF(B27=Data!B157,Data!I157,(IF(B27=Data!#REF!,Data!#REF!,(IF(B27=Data!#REF!,Data!#REF!,(IF(B27=Data!#REF!,Data!#REF!,(IF(B27=Data!#REF!,Data!#REF!,(IF(B27=Data!#REF!,Data!I897,(IF(B27=Data!#REF!,Data!#REF!,(IF(B27=Data!#REF!,Data!#REF!,Data!#REF!)))))))))))))))&amp;IF(B27=Data!#REF!,Data!#REF!,(IF(B27=Data!#REF!,Data!#REF!,(IF(B27=Data!#REF!,Data!#REF!,(IF(B27=Data!#REF!,Data!#REF!,(IF(B27=Data!#REF!,Data!#REF!,Data!#REF!)))))))))</f>
        <v>#REF!</v>
      </c>
      <c r="U27" s="595"/>
      <c r="V27" s="594" t="e">
        <f>IF(B27=Data!B81,Data!J81,(IF(B27=Data!B83,Data!J83,(IF(B27=Data!B85,Data!J85,(IF(B27=Data!#REF!,Data!#REF!,(IF(B27=Data!B90,Data!J90,(IF(B27=Data!#REF!,Data!#REF!,(IF(B27=Data!#REF!,Data!#REF!,(IF(B27=Data!#REF!,Data!#REF!,Data!#REF!)))))))))))))))&amp;IF(B27=Data!B157,Data!J157,(IF(B27=Data!#REF!,Data!#REF!,(IF(B27=Data!#REF!,Data!#REF!,(IF(B27=Data!#REF!,Data!#REF!,(IF(B27=Data!#REF!,Data!#REF!,(IF(B27=Data!#REF!,Data!J897,(IF(B27=Data!#REF!,Data!#REF!,(IF(B27=Data!#REF!,Data!#REF!,Data!#REF!)))))))))))))))&amp;IF(B27=Data!#REF!,Data!#REF!,(IF(B27=Data!#REF!,Data!#REF!,(IF(B27=Data!#REF!,Data!#REF!,(IF(B27=Data!#REF!,Data!#REF!,(IF(B27=Data!#REF!,Data!#REF!,Data!#REF!)))))))))</f>
        <v>#REF!</v>
      </c>
      <c r="W27" s="596">
        <f>IF(E27="","",VLOOKUP(B27,Data!$B$5:$J$503,9,FALSE)*E27)</f>
        <v>22.32</v>
      </c>
    </row>
    <row r="28" spans="1:23" s="597" customFormat="1" ht="19.25" customHeight="1">
      <c r="A28" s="598">
        <v>10</v>
      </c>
      <c r="B28" s="599" t="s">
        <v>813</v>
      </c>
      <c r="C28" s="583" t="str">
        <f>IF(E28="","",VLOOKUP(B28,Data!$B$5:$N$503,13,FALSE))</f>
        <v>Ymh</v>
      </c>
      <c r="D28" s="584" t="str">
        <f>IF(E28="","",VLOOKUP(B28,Data!$B$5:$L$503,2,FALSE))</f>
        <v>VAK6570</v>
      </c>
      <c r="E28" s="823">
        <v>4</v>
      </c>
      <c r="F28" s="601"/>
      <c r="G28" s="587">
        <f>IF(E28="","",VLOOKUP(B28,Data!$B$5:$L$503,11,FALSE))</f>
        <v>2669.61</v>
      </c>
      <c r="H28" s="588">
        <f t="shared" si="0"/>
        <v>10678.44</v>
      </c>
      <c r="I28" s="589" t="str">
        <f>IF(E28="","",VLOOKUP(B28,Data!$B$5:$D$503,3,FALSE))</f>
        <v>C/T</v>
      </c>
      <c r="J28" s="589" t="str">
        <f>IF(E28="","",VLOOKUP(B28,Data!$B$5:$M$503,12,FALSE))</f>
        <v>Indonesia</v>
      </c>
      <c r="K28" s="590">
        <v>5122496</v>
      </c>
      <c r="L28" s="587">
        <f>IF(E28="","",VLOOKUP(B28,Data!$B$5:$E$503,4,FALSE)*E28)</f>
        <v>1068</v>
      </c>
      <c r="M28" s="587">
        <f>IF(E28="","",VLOOKUP(B28,Data!$B$5:$F$503,5,FALSE)*E28)</f>
        <v>988</v>
      </c>
      <c r="N28" s="591" t="e">
        <f>IF(B28=Data!B82,Data!G82,(IF(B28=Data!B84,Data!G84,(IF(B28=Data!B86,Data!G86,(IF(B28=Data!#REF!,Data!#REF!,(IF(B28=Data!B91,Data!G91,(IF(B28=Data!#REF!,Data!#REF!,(IF(B28=Data!#REF!,Data!#REF!,(IF(B28=Data!#REF!,Data!#REF!,Data!#REF!)))))))))))))))&amp;IF(B28=Data!B158,Data!G158,(IF(B28=Data!#REF!,Data!#REF!,(IF(B28=Data!#REF!,Data!#REF!,(IF(B28=Data!#REF!,Data!#REF!,(IF(B28=Data!#REF!,Data!#REF!,(IF(B28=Data!#REF!,Data!G898,(IF(B28=Data!#REF!,Data!#REF!,(IF(B28=Data!#REF!,Data!#REF!,Data!#REF!)))))))))))))))&amp;IF(B28=Data!#REF!,Data!#REF!,(IF(B28=Data!#REF!,Data!#REF!,(IF(B28=Data!#REF!,Data!#REF!,(IF(B28=Data!#REF!,Data!#REF!,(IF(B28=Data!#REF!,Data!#REF!,Data!#REF!)))))))))</f>
        <v>#REF!</v>
      </c>
      <c r="O28" s="592"/>
      <c r="P28" s="593"/>
      <c r="Q28" s="594" t="e">
        <f>IF(B28=Data!B82,Data!H82,(IF(B28=Data!B84,Data!H84,(IF(B28=Data!B86,Data!H86,(IF(B28=Data!#REF!,Data!#REF!,(IF(B28=Data!B91,Data!H91,(IF(B28=Data!#REF!,Data!#REF!,(IF(B28=Data!#REF!,Data!#REF!,(IF(B28=Data!#REF!,Data!#REF!,Data!#REF!)))))))))))))))&amp;IF(B28=Data!B158,Data!H158,(IF(B28=Data!#REF!,Data!#REF!,(IF(B28=Data!#REF!,Data!#REF!,(IF(B28=Data!#REF!,Data!#REF!,(IF(B28=Data!#REF!,Data!#REF!,(IF(B28=Data!#REF!,Data!H898,(IF(B28=Data!#REF!,Data!#REF!,(IF(B28=Data!#REF!,Data!#REF!,Data!#REF!)))))))))))))))&amp;IF(B28=Data!#REF!,Data!#REF!,(IF(B28=Data!#REF!,Data!#REF!,(IF(B28=Data!#REF!,Data!#REF!,(IF(B28=Data!#REF!,Data!#REF!,(IF(B28=Data!#REF!,Data!#REF!,Data!#REF!)))))))))</f>
        <v>#REF!</v>
      </c>
      <c r="R28" s="593"/>
      <c r="S28" s="593"/>
      <c r="T28" s="594" t="e">
        <f>IF(B28=Data!B82,Data!I82,(IF(B28=Data!B84,Data!I84,(IF(B28=Data!B86,Data!I86,(IF(B28=Data!#REF!,Data!#REF!,(IF(B28=Data!B91,Data!I91,(IF(B28=Data!#REF!,Data!#REF!,(IF(B28=Data!#REF!,Data!#REF!,(IF(B28=Data!#REF!,Data!#REF!,Data!#REF!)))))))))))))))&amp;IF(B28=Data!B158,Data!I158,(IF(B28=Data!#REF!,Data!#REF!,(IF(B28=Data!#REF!,Data!#REF!,(IF(B28=Data!#REF!,Data!#REF!,(IF(B28=Data!#REF!,Data!#REF!,(IF(B28=Data!#REF!,Data!I898,(IF(B28=Data!#REF!,Data!#REF!,(IF(B28=Data!#REF!,Data!#REF!,Data!#REF!)))))))))))))))&amp;IF(B28=Data!#REF!,Data!#REF!,(IF(B28=Data!#REF!,Data!#REF!,(IF(B28=Data!#REF!,Data!#REF!,(IF(B28=Data!#REF!,Data!#REF!,(IF(B28=Data!#REF!,Data!#REF!,Data!#REF!)))))))))</f>
        <v>#REF!</v>
      </c>
      <c r="U28" s="595"/>
      <c r="V28" s="594" t="e">
        <f>IF(B28=Data!B82,Data!J82,(IF(B28=Data!B84,Data!J84,(IF(B28=Data!B86,Data!J86,(IF(B28=Data!#REF!,Data!#REF!,(IF(B28=Data!B91,Data!J91,(IF(B28=Data!#REF!,Data!#REF!,(IF(B28=Data!#REF!,Data!#REF!,(IF(B28=Data!#REF!,Data!#REF!,Data!#REF!)))))))))))))))&amp;IF(B28=Data!B158,Data!J158,(IF(B28=Data!#REF!,Data!#REF!,(IF(B28=Data!#REF!,Data!#REF!,(IF(B28=Data!#REF!,Data!#REF!,(IF(B28=Data!#REF!,Data!#REF!,(IF(B28=Data!#REF!,Data!J898,(IF(B28=Data!#REF!,Data!#REF!,(IF(B28=Data!#REF!,Data!#REF!,Data!#REF!)))))))))))))))&amp;IF(B28=Data!#REF!,Data!#REF!,(IF(B28=Data!#REF!,Data!#REF!,(IF(B28=Data!#REF!,Data!#REF!,(IF(B28=Data!#REF!,Data!#REF!,(IF(B28=Data!#REF!,Data!#REF!,Data!#REF!)))))))))</f>
        <v>#REF!</v>
      </c>
      <c r="W28" s="596">
        <f>IF(E28="","",VLOOKUP(B28,Data!$B$5:$J$503,9,FALSE)*E28)</f>
        <v>5.952</v>
      </c>
    </row>
    <row r="29" spans="1:23" s="597" customFormat="1" ht="19.25" customHeight="1">
      <c r="A29" s="598">
        <v>11</v>
      </c>
      <c r="B29" s="599" t="s">
        <v>279</v>
      </c>
      <c r="C29" s="583" t="str">
        <f>IF(E29="","",VLOOKUP(B29,Data!$B$5:$N$503,13,FALSE))</f>
        <v>Ymh</v>
      </c>
      <c r="D29" s="584" t="str">
        <f>IF(E29="","",VLOOKUP(B29,Data!$B$5:$L$503,2,FALSE))</f>
        <v>WT58060</v>
      </c>
      <c r="E29" s="823">
        <v>2</v>
      </c>
      <c r="F29" s="601"/>
      <c r="G29" s="587">
        <f>IF(E29="","",VLOOKUP(B29,Data!$B$5:$L$503,11,FALSE))</f>
        <v>2511.65</v>
      </c>
      <c r="H29" s="588">
        <f t="shared" si="0"/>
        <v>5023.3</v>
      </c>
      <c r="I29" s="589" t="str">
        <f>IF(E29="","",VLOOKUP(B29,Data!$B$5:$D$503,3,FALSE))</f>
        <v>C/T</v>
      </c>
      <c r="J29" s="589" t="str">
        <f>IF(E29="","",VLOOKUP(B29,Data!$B$5:$M$503,12,FALSE))</f>
        <v>Indonesia</v>
      </c>
      <c r="K29" s="590">
        <v>5122496</v>
      </c>
      <c r="L29" s="587">
        <f>IF(E29="","",VLOOKUP(B29,Data!$B$5:$E$503,4,FALSE)*E29)</f>
        <v>508</v>
      </c>
      <c r="M29" s="587">
        <f>IF(E29="","",VLOOKUP(B29,Data!$B$5:$F$503,5,FALSE)*E29)</f>
        <v>458</v>
      </c>
      <c r="N29" s="591" t="e">
        <f>IF(B29=Data!B83,Data!G83,(IF(B29=Data!B85,Data!G85,(IF(B29=Data!B87,Data!G87,(IF(B29=Data!#REF!,Data!#REF!,(IF(B29=Data!B92,Data!G92,(IF(B29=Data!#REF!,Data!#REF!,(IF(B29=Data!#REF!,Data!#REF!,(IF(B29=Data!#REF!,Data!#REF!,Data!#REF!)))))))))))))))&amp;IF(B29=Data!B159,Data!G159,(IF(B29=Data!#REF!,Data!#REF!,(IF(B29=Data!#REF!,Data!#REF!,(IF(B29=Data!#REF!,Data!#REF!,(IF(B29=Data!#REF!,Data!#REF!,(IF(B29=Data!#REF!,Data!G899,(IF(B29=Data!#REF!,Data!#REF!,(IF(B29=Data!#REF!,Data!#REF!,Data!#REF!)))))))))))))))&amp;IF(B29=Data!#REF!,Data!#REF!,(IF(B29=Data!#REF!,Data!#REF!,(IF(B29=Data!#REF!,Data!#REF!,(IF(B29=Data!#REF!,Data!#REF!,(IF(B29=Data!#REF!,Data!#REF!,Data!#REF!)))))))))</f>
        <v>#REF!</v>
      </c>
      <c r="O29" s="592"/>
      <c r="P29" s="593"/>
      <c r="Q29" s="594" t="e">
        <f>IF(B29=Data!B83,Data!H83,(IF(B29=Data!B85,Data!H85,(IF(B29=Data!B87,Data!H87,(IF(B29=Data!#REF!,Data!#REF!,(IF(B29=Data!B92,Data!H92,(IF(B29=Data!#REF!,Data!#REF!,(IF(B29=Data!#REF!,Data!#REF!,(IF(B29=Data!#REF!,Data!#REF!,Data!#REF!)))))))))))))))&amp;IF(B29=Data!B159,Data!H159,(IF(B29=Data!#REF!,Data!#REF!,(IF(B29=Data!#REF!,Data!#REF!,(IF(B29=Data!#REF!,Data!#REF!,(IF(B29=Data!#REF!,Data!#REF!,(IF(B29=Data!#REF!,Data!H899,(IF(B29=Data!#REF!,Data!#REF!,(IF(B29=Data!#REF!,Data!#REF!,Data!#REF!)))))))))))))))&amp;IF(B29=Data!#REF!,Data!#REF!,(IF(B29=Data!#REF!,Data!#REF!,(IF(B29=Data!#REF!,Data!#REF!,(IF(B29=Data!#REF!,Data!#REF!,(IF(B29=Data!#REF!,Data!#REF!,Data!#REF!)))))))))</f>
        <v>#REF!</v>
      </c>
      <c r="R29" s="593"/>
      <c r="S29" s="593"/>
      <c r="T29" s="594" t="e">
        <f>IF(B29=Data!B83,Data!I83,(IF(B29=Data!B85,Data!I85,(IF(B29=Data!B87,Data!I87,(IF(B29=Data!#REF!,Data!#REF!,(IF(B29=Data!B92,Data!I92,(IF(B29=Data!#REF!,Data!#REF!,(IF(B29=Data!#REF!,Data!#REF!,(IF(B29=Data!#REF!,Data!#REF!,Data!#REF!)))))))))))))))&amp;IF(B29=Data!B159,Data!I159,(IF(B29=Data!#REF!,Data!#REF!,(IF(B29=Data!#REF!,Data!#REF!,(IF(B29=Data!#REF!,Data!#REF!,(IF(B29=Data!#REF!,Data!#REF!,(IF(B29=Data!#REF!,Data!I899,(IF(B29=Data!#REF!,Data!#REF!,(IF(B29=Data!#REF!,Data!#REF!,Data!#REF!)))))))))))))))&amp;IF(B29=Data!#REF!,Data!#REF!,(IF(B29=Data!#REF!,Data!#REF!,(IF(B29=Data!#REF!,Data!#REF!,(IF(B29=Data!#REF!,Data!#REF!,(IF(B29=Data!#REF!,Data!#REF!,Data!#REF!)))))))))</f>
        <v>#REF!</v>
      </c>
      <c r="U29" s="595"/>
      <c r="V29" s="594" t="e">
        <f>IF(B29=Data!B83,Data!J83,(IF(B29=Data!B85,Data!J85,(IF(B29=Data!B87,Data!J87,(IF(B29=Data!#REF!,Data!#REF!,(IF(B29=Data!B92,Data!J92,(IF(B29=Data!#REF!,Data!#REF!,(IF(B29=Data!#REF!,Data!#REF!,(IF(B29=Data!#REF!,Data!#REF!,Data!#REF!)))))))))))))))&amp;IF(B29=Data!B159,Data!J159,(IF(B29=Data!#REF!,Data!#REF!,(IF(B29=Data!#REF!,Data!#REF!,(IF(B29=Data!#REF!,Data!#REF!,(IF(B29=Data!#REF!,Data!#REF!,(IF(B29=Data!#REF!,Data!J899,(IF(B29=Data!#REF!,Data!#REF!,(IF(B29=Data!#REF!,Data!#REF!,Data!#REF!)))))))))))))))&amp;IF(B29=Data!#REF!,Data!#REF!,(IF(B29=Data!#REF!,Data!#REF!,(IF(B29=Data!#REF!,Data!#REF!,(IF(B29=Data!#REF!,Data!#REF!,(IF(B29=Data!#REF!,Data!#REF!,Data!#REF!)))))))))</f>
        <v>#REF!</v>
      </c>
      <c r="W29" s="596">
        <f>IF(E29="","",VLOOKUP(B29,Data!$B$5:$J$503,9,FALSE)*E29)</f>
        <v>2.968</v>
      </c>
    </row>
    <row r="30" spans="1:23" s="597" customFormat="1" ht="19.25" customHeight="1">
      <c r="A30" s="598">
        <v>12</v>
      </c>
      <c r="B30" s="599" t="s">
        <v>734</v>
      </c>
      <c r="C30" s="583" t="str">
        <f>IF(E30="","",VLOOKUP(B30,Data!$B$5:$N$503,13,FALSE))</f>
        <v>Ymh</v>
      </c>
      <c r="D30" s="584" t="str">
        <f>IF(E30="","",VLOOKUP(B30,Data!$B$5:$L$503,2,FALSE))</f>
        <v>VAC9520</v>
      </c>
      <c r="E30" s="823">
        <v>5</v>
      </c>
      <c r="F30" s="601"/>
      <c r="G30" s="587">
        <f>IF(E30="","",VLOOKUP(B30,Data!$B$5:$L$503,11,FALSE))</f>
        <v>2921.12</v>
      </c>
      <c r="H30" s="588">
        <f t="shared" si="0"/>
        <v>14605.599999999999</v>
      </c>
      <c r="I30" s="589" t="str">
        <f>IF(E30="","",VLOOKUP(B30,Data!$B$5:$D$503,3,FALSE))</f>
        <v>C/T</v>
      </c>
      <c r="J30" s="589" t="str">
        <f>IF(E30="","",VLOOKUP(B30,Data!$B$5:$M$503,12,FALSE))</f>
        <v>Indonesia</v>
      </c>
      <c r="K30" s="590">
        <v>5122496</v>
      </c>
      <c r="L30" s="587">
        <f>IF(E30="","",VLOOKUP(B30,Data!$B$5:$E$503,4,FALSE)*E30)</f>
        <v>1270</v>
      </c>
      <c r="M30" s="587">
        <f>IF(E30="","",VLOOKUP(B30,Data!$B$5:$F$503,5,FALSE)*E30)</f>
        <v>1145</v>
      </c>
      <c r="N30" s="591" t="e">
        <f>IF(B30=Data!B92,Data!G92,(IF(B30=Data!B94,Data!G94,(IF(B30=Data!B96,Data!G96,(IF(B30=Data!#REF!,Data!#REF!,(IF(B30=Data!B101,Data!G101,(IF(B30=Data!#REF!,Data!#REF!,(IF(B30=Data!#REF!,Data!#REF!,(IF(B30=Data!#REF!,Data!#REF!,Data!#REF!)))))))))))))))&amp;IF(B30=Data!B168,Data!G168,(IF(B30=Data!#REF!,Data!#REF!,(IF(B30=Data!#REF!,Data!#REF!,(IF(B30=Data!#REF!,Data!#REF!,(IF(B30=Data!#REF!,Data!#REF!,(IF(B30=Data!#REF!,Data!G908,(IF(B30=Data!#REF!,Data!#REF!,(IF(B30=Data!#REF!,Data!#REF!,Data!#REF!)))))))))))))))&amp;IF(B30=Data!#REF!,Data!#REF!,(IF(B30=Data!#REF!,Data!#REF!,(IF(B30=Data!#REF!,Data!#REF!,(IF(B30=Data!#REF!,Data!#REF!,(IF(B30=Data!#REF!,Data!#REF!,Data!#REF!)))))))))</f>
        <v>#REF!</v>
      </c>
      <c r="O30" s="592"/>
      <c r="P30" s="593"/>
      <c r="Q30" s="594" t="e">
        <f>IF(B30=Data!B92,Data!H92,(IF(B30=Data!B94,Data!H94,(IF(B30=Data!B96,Data!H96,(IF(B30=Data!#REF!,Data!#REF!,(IF(B30=Data!B101,Data!H101,(IF(B30=Data!#REF!,Data!#REF!,(IF(B30=Data!#REF!,Data!#REF!,(IF(B30=Data!#REF!,Data!#REF!,Data!#REF!)))))))))))))))&amp;IF(B30=Data!B168,Data!H168,(IF(B30=Data!#REF!,Data!#REF!,(IF(B30=Data!#REF!,Data!#REF!,(IF(B30=Data!#REF!,Data!#REF!,(IF(B30=Data!#REF!,Data!#REF!,(IF(B30=Data!#REF!,Data!H908,(IF(B30=Data!#REF!,Data!#REF!,(IF(B30=Data!#REF!,Data!#REF!,Data!#REF!)))))))))))))))&amp;IF(B30=Data!#REF!,Data!#REF!,(IF(B30=Data!#REF!,Data!#REF!,(IF(B30=Data!#REF!,Data!#REF!,(IF(B30=Data!#REF!,Data!#REF!,(IF(B30=Data!#REF!,Data!#REF!,Data!#REF!)))))))))</f>
        <v>#REF!</v>
      </c>
      <c r="R30" s="593"/>
      <c r="S30" s="593"/>
      <c r="T30" s="594" t="e">
        <f>IF(B30=Data!B92,Data!I92,(IF(B30=Data!B94,Data!I94,(IF(B30=Data!B96,Data!I96,(IF(B30=Data!#REF!,Data!#REF!,(IF(B30=Data!B101,Data!I101,(IF(B30=Data!#REF!,Data!#REF!,(IF(B30=Data!#REF!,Data!#REF!,(IF(B30=Data!#REF!,Data!#REF!,Data!#REF!)))))))))))))))&amp;IF(B30=Data!B168,Data!I168,(IF(B30=Data!#REF!,Data!#REF!,(IF(B30=Data!#REF!,Data!#REF!,(IF(B30=Data!#REF!,Data!#REF!,(IF(B30=Data!#REF!,Data!#REF!,(IF(B30=Data!#REF!,Data!I908,(IF(B30=Data!#REF!,Data!#REF!,(IF(B30=Data!#REF!,Data!#REF!,Data!#REF!)))))))))))))))&amp;IF(B30=Data!#REF!,Data!#REF!,(IF(B30=Data!#REF!,Data!#REF!,(IF(B30=Data!#REF!,Data!#REF!,(IF(B30=Data!#REF!,Data!#REF!,(IF(B30=Data!#REF!,Data!#REF!,Data!#REF!)))))))))</f>
        <v>#REF!</v>
      </c>
      <c r="U30" s="595"/>
      <c r="V30" s="594" t="e">
        <f>IF(B30=Data!B92,Data!J92,(IF(B30=Data!B94,Data!J94,(IF(B30=Data!B96,Data!J96,(IF(B30=Data!#REF!,Data!#REF!,(IF(B30=Data!B101,Data!J101,(IF(B30=Data!#REF!,Data!#REF!,(IF(B30=Data!#REF!,Data!#REF!,(IF(B30=Data!#REF!,Data!#REF!,Data!#REF!)))))))))))))))&amp;IF(B30=Data!B168,Data!J168,(IF(B30=Data!#REF!,Data!#REF!,(IF(B30=Data!#REF!,Data!#REF!,(IF(B30=Data!#REF!,Data!#REF!,(IF(B30=Data!#REF!,Data!#REF!,(IF(B30=Data!#REF!,Data!J908,(IF(B30=Data!#REF!,Data!#REF!,(IF(B30=Data!#REF!,Data!#REF!,Data!#REF!)))))))))))))))&amp;IF(B30=Data!#REF!,Data!#REF!,(IF(B30=Data!#REF!,Data!#REF!,(IF(B30=Data!#REF!,Data!#REF!,(IF(B30=Data!#REF!,Data!#REF!,(IF(B30=Data!#REF!,Data!#REF!,Data!#REF!)))))))))</f>
        <v>#REF!</v>
      </c>
      <c r="W30" s="596">
        <f>IF(E30="","",VLOOKUP(B30,Data!$B$5:$J$503,9,FALSE)*E30)</f>
        <v>7.42</v>
      </c>
    </row>
    <row r="31" spans="1:23" s="597" customFormat="1" ht="19.25" customHeight="1">
      <c r="A31" s="598"/>
      <c r="B31" s="840"/>
      <c r="C31" s="583" t="str">
        <f>IF(E31="","",VLOOKUP(B31,Data!$B$5:$N$503,13,FALSE))</f>
        <v/>
      </c>
      <c r="D31" s="584" t="str">
        <f>IF(E31="","",VLOOKUP(B31,Data!$B$5:$L$503,2,FALSE))</f>
        <v/>
      </c>
      <c r="E31" s="823"/>
      <c r="F31" s="601"/>
      <c r="G31" s="587" t="str">
        <f>IF(E31="","",VLOOKUP(B31,Data!$B$5:$L$503,11,FALSE))</f>
        <v/>
      </c>
      <c r="H31" s="588" t="str">
        <f t="shared" si="0"/>
        <v>-</v>
      </c>
      <c r="I31" s="589" t="str">
        <f>IF(E31="","",VLOOKUP(B31,Data!$B$5:$D$503,3,FALSE))</f>
        <v/>
      </c>
      <c r="J31" s="589" t="str">
        <f>IF(E31="","",VLOOKUP(B31,Data!$B$5:$M$503,12,FALSE))</f>
        <v/>
      </c>
      <c r="K31" s="590"/>
      <c r="L31" s="587" t="str">
        <f>IF(E31="","",VLOOKUP(B31,Data!$B$5:$E$503,4,FALSE)*E31)</f>
        <v/>
      </c>
      <c r="M31" s="587" t="str">
        <f>IF(E31="","",VLOOKUP(B31,Data!$B$5:$F$503,5,FALSE)*E31)</f>
        <v/>
      </c>
      <c r="N31" s="591" t="e">
        <f>IF(B31=Data!B139,Data!G139,(IF(B31=Data!B141,Data!G141,(IF(B31=Data!B143,Data!G143,(IF(B31=Data!#REF!,Data!#REF!,(IF(B31=Data!B148,Data!G148,(IF(B31=Data!#REF!,Data!#REF!,(IF(B31=Data!#REF!,Data!#REF!,(IF(B31=Data!#REF!,Data!#REF!,Data!#REF!)))))))))))))))&amp;IF(B31=Data!B215,Data!G215,(IF(B31=Data!#REF!,Data!#REF!,(IF(B31=Data!#REF!,Data!#REF!,(IF(B31=Data!#REF!,Data!#REF!,(IF(B31=Data!#REF!,Data!#REF!,(IF(B31=Data!#REF!,Data!G955,(IF(B31=Data!#REF!,Data!#REF!,(IF(B31=Data!#REF!,Data!#REF!,Data!#REF!)))))))))))))))&amp;IF(B31=Data!#REF!,Data!#REF!,(IF(B31=Data!#REF!,Data!#REF!,(IF(B31=Data!#REF!,Data!#REF!,(IF(B31=Data!#REF!,Data!#REF!,(IF(B31=Data!#REF!,Data!#REF!,Data!#REF!)))))))))</f>
        <v>#REF!</v>
      </c>
      <c r="O31" s="592"/>
      <c r="P31" s="593"/>
      <c r="Q31" s="594" t="e">
        <f>IF(B31=Data!B139,Data!H139,(IF(B31=Data!B141,Data!H141,(IF(B31=Data!B143,Data!H143,(IF(B31=Data!#REF!,Data!#REF!,(IF(B31=Data!B148,Data!H148,(IF(B31=Data!#REF!,Data!#REF!,(IF(B31=Data!#REF!,Data!#REF!,(IF(B31=Data!#REF!,Data!#REF!,Data!#REF!)))))))))))))))&amp;IF(B31=Data!B215,Data!H215,(IF(B31=Data!#REF!,Data!#REF!,(IF(B31=Data!#REF!,Data!#REF!,(IF(B31=Data!#REF!,Data!#REF!,(IF(B31=Data!#REF!,Data!#REF!,(IF(B31=Data!#REF!,Data!H955,(IF(B31=Data!#REF!,Data!#REF!,(IF(B31=Data!#REF!,Data!#REF!,Data!#REF!)))))))))))))))&amp;IF(B31=Data!#REF!,Data!#REF!,(IF(B31=Data!#REF!,Data!#REF!,(IF(B31=Data!#REF!,Data!#REF!,(IF(B31=Data!#REF!,Data!#REF!,(IF(B31=Data!#REF!,Data!#REF!,Data!#REF!)))))))))</f>
        <v>#REF!</v>
      </c>
      <c r="R31" s="593"/>
      <c r="S31" s="593"/>
      <c r="T31" s="594" t="e">
        <f>IF(B31=Data!B139,Data!I139,(IF(B31=Data!B141,Data!I141,(IF(B31=Data!B143,Data!I143,(IF(B31=Data!#REF!,Data!#REF!,(IF(B31=Data!B148,Data!I148,(IF(B31=Data!#REF!,Data!#REF!,(IF(B31=Data!#REF!,Data!#REF!,(IF(B31=Data!#REF!,Data!#REF!,Data!#REF!)))))))))))))))&amp;IF(B31=Data!B215,Data!I215,(IF(B31=Data!#REF!,Data!#REF!,(IF(B31=Data!#REF!,Data!#REF!,(IF(B31=Data!#REF!,Data!#REF!,(IF(B31=Data!#REF!,Data!#REF!,(IF(B31=Data!#REF!,Data!I955,(IF(B31=Data!#REF!,Data!#REF!,(IF(B31=Data!#REF!,Data!#REF!,Data!#REF!)))))))))))))))&amp;IF(B31=Data!#REF!,Data!#REF!,(IF(B31=Data!#REF!,Data!#REF!,(IF(B31=Data!#REF!,Data!#REF!,(IF(B31=Data!#REF!,Data!#REF!,(IF(B31=Data!#REF!,Data!#REF!,Data!#REF!)))))))))</f>
        <v>#REF!</v>
      </c>
      <c r="U31" s="595"/>
      <c r="V31" s="594" t="e">
        <f>IF(B31=Data!B139,Data!J139,(IF(B31=Data!B141,Data!J141,(IF(B31=Data!B143,Data!J143,(IF(B31=Data!#REF!,Data!#REF!,(IF(B31=Data!B148,Data!J148,(IF(B31=Data!#REF!,Data!#REF!,(IF(B31=Data!#REF!,Data!#REF!,(IF(B31=Data!#REF!,Data!#REF!,Data!#REF!)))))))))))))))&amp;IF(B31=Data!B215,Data!J215,(IF(B31=Data!#REF!,Data!#REF!,(IF(B31=Data!#REF!,Data!#REF!,(IF(B31=Data!#REF!,Data!#REF!,(IF(B31=Data!#REF!,Data!#REF!,(IF(B31=Data!#REF!,Data!J955,(IF(B31=Data!#REF!,Data!#REF!,(IF(B31=Data!#REF!,Data!#REF!,Data!#REF!)))))))))))))))&amp;IF(B31=Data!#REF!,Data!#REF!,(IF(B31=Data!#REF!,Data!#REF!,(IF(B31=Data!#REF!,Data!#REF!,(IF(B31=Data!#REF!,Data!#REF!,(IF(B31=Data!#REF!,Data!#REF!,Data!#REF!)))))))))</f>
        <v>#REF!</v>
      </c>
      <c r="W31" s="596" t="str">
        <f>IF(E31="","",VLOOKUP(B31,Data!$B$5:$J$503,9,FALSE)*E31)</f>
        <v/>
      </c>
    </row>
    <row r="32" spans="1:23" s="611" customFormat="1" ht="19.5" customHeight="1">
      <c r="A32" s="598"/>
      <c r="B32" s="818"/>
      <c r="C32" s="604"/>
      <c r="D32" s="605"/>
      <c r="E32" s="606">
        <f>SUM(E17:E31)</f>
        <v>90</v>
      </c>
      <c r="F32" s="606"/>
      <c r="G32" s="607"/>
      <c r="H32" s="607">
        <f>SUM(H17:H31)</f>
        <v>209656.18</v>
      </c>
      <c r="I32" s="608"/>
      <c r="J32" s="608"/>
      <c r="K32" s="608"/>
      <c r="L32" s="609">
        <f>SUM(L17:L31)</f>
        <v>21388</v>
      </c>
      <c r="M32" s="609">
        <f>SUM(M17:M31)</f>
        <v>19420</v>
      </c>
      <c r="N32" s="609" t="e">
        <f>SUM(N17:N31)</f>
        <v>#REF!</v>
      </c>
      <c r="O32" s="609" t="e">
        <f>SUM(#REF!)</f>
        <v>#REF!</v>
      </c>
      <c r="P32" s="609">
        <f>SUM(P16:P16)</f>
        <v>0</v>
      </c>
      <c r="Q32" s="609">
        <f>SUM(Q16:Q16)</f>
        <v>0</v>
      </c>
      <c r="R32" s="609" t="e">
        <f>SUM(#REF!)</f>
        <v>#REF!</v>
      </c>
      <c r="S32" s="609">
        <f>SUM(S16:S16)</f>
        <v>0</v>
      </c>
      <c r="T32" s="609">
        <f>SUM(T16:T16)</f>
        <v>0</v>
      </c>
      <c r="U32" s="609" t="e">
        <f>SUM(#REF!)</f>
        <v>#REF!</v>
      </c>
      <c r="V32" s="609">
        <f>SUM(V16:V16)</f>
        <v>0</v>
      </c>
      <c r="W32" s="610">
        <f>SUM(W17:W31)</f>
        <v>119.137</v>
      </c>
    </row>
    <row r="33" spans="1:23" ht="11.25" customHeight="1">
      <c r="A33" s="598"/>
      <c r="B33" s="612"/>
      <c r="C33" s="545"/>
      <c r="D33" s="546"/>
      <c r="E33" s="613"/>
      <c r="F33" s="544"/>
      <c r="G33" s="614" t="s">
        <v>847</v>
      </c>
      <c r="H33" s="615"/>
      <c r="I33" s="616"/>
      <c r="J33" s="616"/>
      <c r="K33" s="616"/>
      <c r="L33" s="617"/>
      <c r="M33" s="548"/>
      <c r="N33" s="546"/>
      <c r="O33" s="545"/>
      <c r="P33" s="545"/>
      <c r="Q33" s="545"/>
      <c r="R33" s="545"/>
      <c r="S33" s="545"/>
      <c r="T33" s="545"/>
      <c r="U33" s="546"/>
      <c r="V33" s="546"/>
      <c r="W33" s="550"/>
    </row>
    <row r="34" spans="1:23" ht="14">
      <c r="A34" s="618" t="s">
        <v>546</v>
      </c>
      <c r="B34" s="619" t="s">
        <v>12</v>
      </c>
      <c r="C34" s="513"/>
      <c r="D34" s="620"/>
      <c r="E34" s="499" t="s">
        <v>555</v>
      </c>
      <c r="G34" s="621" t="s">
        <v>83</v>
      </c>
      <c r="H34" s="622"/>
      <c r="I34" s="562" t="s">
        <v>84</v>
      </c>
      <c r="J34" s="623"/>
      <c r="K34" s="534" t="s">
        <v>85</v>
      </c>
      <c r="L34" s="534"/>
      <c r="M34" s="1076" t="s">
        <v>86</v>
      </c>
      <c r="N34" s="1077"/>
      <c r="O34" s="1077"/>
      <c r="P34" s="1077"/>
      <c r="Q34" s="1077"/>
      <c r="R34" s="1077"/>
      <c r="S34" s="1077"/>
      <c r="T34" s="1077"/>
      <c r="U34" s="1077"/>
      <c r="V34" s="1077"/>
      <c r="W34" s="1078"/>
    </row>
    <row r="35" spans="1:23" ht="13">
      <c r="A35" s="850" t="s">
        <v>547</v>
      </c>
      <c r="D35" s="624"/>
      <c r="E35" s="499" t="s">
        <v>88</v>
      </c>
      <c r="G35" s="1079"/>
      <c r="H35" s="1080"/>
      <c r="I35" s="850" t="s">
        <v>89</v>
      </c>
      <c r="J35" s="625"/>
      <c r="K35" s="537" t="s">
        <v>90</v>
      </c>
      <c r="L35" s="537"/>
      <c r="M35" s="532"/>
      <c r="W35" s="538"/>
    </row>
    <row r="36" spans="1:23" ht="10.5" customHeight="1">
      <c r="A36" s="850" t="s">
        <v>548</v>
      </c>
      <c r="B36" s="503"/>
      <c r="D36" s="523"/>
      <c r="G36" s="1079"/>
      <c r="H36" s="1080"/>
      <c r="I36" s="850"/>
      <c r="J36" s="625"/>
      <c r="K36" s="537" t="s">
        <v>94</v>
      </c>
      <c r="L36" s="537"/>
      <c r="M36" s="532"/>
      <c r="W36" s="538"/>
    </row>
    <row r="37" spans="1:23" ht="10.5" customHeight="1">
      <c r="A37" s="544"/>
      <c r="B37" s="545"/>
      <c r="C37" s="545"/>
      <c r="D37" s="626"/>
      <c r="E37" s="499" t="s">
        <v>95</v>
      </c>
      <c r="G37" s="1079"/>
      <c r="H37" s="1080"/>
      <c r="I37" s="850" t="s">
        <v>96</v>
      </c>
      <c r="J37" s="625"/>
      <c r="K37" s="537"/>
      <c r="L37" s="537"/>
      <c r="M37" s="532"/>
      <c r="W37" s="538"/>
    </row>
    <row r="38" spans="1:23" ht="13">
      <c r="A38" s="512" t="s">
        <v>97</v>
      </c>
      <c r="C38" s="535"/>
      <c r="D38" s="514"/>
      <c r="E38" s="499" t="s">
        <v>98</v>
      </c>
      <c r="G38" s="627" t="s">
        <v>99</v>
      </c>
      <c r="H38" s="628"/>
      <c r="I38" s="850" t="s">
        <v>89</v>
      </c>
      <c r="J38" s="625"/>
      <c r="K38" s="537" t="s">
        <v>100</v>
      </c>
      <c r="L38" s="537"/>
      <c r="M38" s="532"/>
      <c r="W38" s="538"/>
    </row>
    <row r="39" spans="1:23" ht="13">
      <c r="A39" s="850" t="s">
        <v>561</v>
      </c>
      <c r="D39" s="523"/>
      <c r="E39" s="499" t="s">
        <v>101</v>
      </c>
      <c r="G39" s="629"/>
      <c r="H39" s="630"/>
      <c r="I39" s="850" t="s">
        <v>102</v>
      </c>
      <c r="J39" s="625"/>
      <c r="K39" s="537" t="s">
        <v>549</v>
      </c>
      <c r="L39" s="537"/>
      <c r="M39" s="1069" t="s">
        <v>616</v>
      </c>
      <c r="N39" s="1070"/>
      <c r="O39" s="1070"/>
      <c r="P39" s="1070"/>
      <c r="Q39" s="1070"/>
      <c r="R39" s="1070"/>
      <c r="S39" s="1070"/>
      <c r="T39" s="1070"/>
      <c r="U39" s="1070"/>
      <c r="V39" s="1070"/>
      <c r="W39" s="1071"/>
    </row>
    <row r="40" spans="1:23">
      <c r="A40" s="544"/>
      <c r="B40" s="545"/>
      <c r="C40" s="545"/>
      <c r="D40" s="546"/>
      <c r="E40" s="631"/>
      <c r="F40" s="545"/>
      <c r="G40" s="1053" t="s">
        <v>1020</v>
      </c>
      <c r="H40" s="1054"/>
      <c r="I40" s="1053" t="s">
        <v>1021</v>
      </c>
      <c r="J40" s="1054"/>
      <c r="K40" s="549" t="s">
        <v>105</v>
      </c>
      <c r="L40" s="549"/>
      <c r="M40" s="1072" t="s">
        <v>106</v>
      </c>
      <c r="N40" s="1073"/>
      <c r="O40" s="1073"/>
      <c r="P40" s="1073"/>
      <c r="Q40" s="1073"/>
      <c r="R40" s="1073"/>
      <c r="S40" s="1073"/>
      <c r="T40" s="1073"/>
      <c r="U40" s="1073"/>
      <c r="V40" s="1073"/>
      <c r="W40" s="1074"/>
    </row>
    <row r="41" spans="1:23">
      <c r="G41" s="500" t="s">
        <v>667</v>
      </c>
      <c r="K41" s="537"/>
      <c r="L41" s="537"/>
      <c r="M41" s="541"/>
      <c r="N41" s="541"/>
      <c r="O41" s="541"/>
      <c r="P41" s="541"/>
      <c r="Q41" s="541"/>
      <c r="R41" s="541"/>
      <c r="S41" s="541"/>
      <c r="T41" s="541"/>
      <c r="U41" s="541"/>
      <c r="V41" s="541"/>
      <c r="W41" s="632"/>
    </row>
    <row r="42" spans="1:23">
      <c r="G42" s="633"/>
      <c r="H42" s="633"/>
      <c r="I42" s="634"/>
      <c r="J42" s="633"/>
      <c r="K42" s="537"/>
      <c r="L42" s="537"/>
      <c r="M42" s="541"/>
      <c r="N42" s="541"/>
      <c r="O42" s="541"/>
      <c r="P42" s="541"/>
      <c r="Q42" s="541"/>
      <c r="R42" s="541"/>
      <c r="S42" s="541"/>
      <c r="T42" s="541"/>
      <c r="U42" s="541"/>
      <c r="V42" s="541"/>
      <c r="W42" s="632"/>
    </row>
    <row r="43" spans="1:23" ht="7.5" customHeight="1"/>
    <row r="44" spans="1:23" ht="13.5" customHeight="1"/>
    <row r="45" spans="1:23" ht="13.5" customHeight="1"/>
    <row r="46" spans="1:23" ht="13.5" customHeight="1"/>
    <row r="47" spans="1:23" s="611" customFormat="1" ht="18" customHeight="1">
      <c r="A47" s="635" t="s">
        <v>964</v>
      </c>
      <c r="B47" s="500"/>
      <c r="C47" s="635" t="s">
        <v>622</v>
      </c>
      <c r="F47" s="636"/>
      <c r="G47" s="635" t="s">
        <v>958</v>
      </c>
      <c r="H47" s="500"/>
      <c r="I47" s="635" t="s">
        <v>969</v>
      </c>
      <c r="K47" s="636"/>
      <c r="L47" s="636"/>
      <c r="V47" s="637"/>
    </row>
    <row r="48" spans="1:23" s="611" customFormat="1" ht="18" customHeight="1">
      <c r="A48" s="635" t="s">
        <v>965</v>
      </c>
      <c r="B48" s="500"/>
      <c r="C48" s="635" t="s">
        <v>1022</v>
      </c>
      <c r="F48" s="636"/>
      <c r="G48" s="635" t="s">
        <v>959</v>
      </c>
      <c r="H48" s="500"/>
      <c r="I48" s="635" t="s">
        <v>969</v>
      </c>
      <c r="K48" s="636"/>
      <c r="L48" s="636"/>
      <c r="V48" s="637"/>
    </row>
    <row r="49" spans="1:23" s="611" customFormat="1" ht="18" customHeight="1">
      <c r="A49" s="635" t="s">
        <v>966</v>
      </c>
      <c r="B49" s="500"/>
      <c r="C49" s="635" t="s">
        <v>1023</v>
      </c>
      <c r="F49" s="636"/>
      <c r="G49" s="635" t="s">
        <v>960</v>
      </c>
      <c r="H49" s="500"/>
      <c r="I49" s="635" t="s">
        <v>622</v>
      </c>
      <c r="K49" s="636"/>
      <c r="L49" s="636"/>
      <c r="V49" s="637"/>
    </row>
    <row r="50" spans="1:23" s="611" customFormat="1" ht="18" customHeight="1">
      <c r="A50" s="635" t="s">
        <v>967</v>
      </c>
      <c r="B50" s="500"/>
      <c r="C50" s="635" t="s">
        <v>622</v>
      </c>
      <c r="F50" s="636"/>
      <c r="G50" s="635" t="s">
        <v>961</v>
      </c>
      <c r="H50" s="500"/>
      <c r="I50" s="635" t="s">
        <v>622</v>
      </c>
      <c r="K50" s="636"/>
      <c r="L50" s="636"/>
      <c r="V50" s="637"/>
    </row>
    <row r="51" spans="1:23" s="611" customFormat="1" ht="18" customHeight="1">
      <c r="A51" s="635" t="s">
        <v>968</v>
      </c>
      <c r="B51" s="500"/>
      <c r="C51" s="635" t="s">
        <v>622</v>
      </c>
      <c r="F51" s="636"/>
      <c r="G51" s="635" t="s">
        <v>963</v>
      </c>
      <c r="H51" s="500"/>
      <c r="I51" s="635" t="s">
        <v>622</v>
      </c>
      <c r="K51" s="636"/>
      <c r="L51" s="636"/>
      <c r="V51" s="637"/>
    </row>
    <row r="52" spans="1:23" ht="20">
      <c r="E52" s="851"/>
      <c r="F52" s="500"/>
      <c r="G52" s="635" t="s">
        <v>962</v>
      </c>
      <c r="I52" s="635" t="s">
        <v>622</v>
      </c>
      <c r="K52" s="500"/>
      <c r="M52" s="851"/>
      <c r="V52" s="501"/>
      <c r="W52" s="851"/>
    </row>
    <row r="53" spans="1:23" ht="17.5">
      <c r="A53" s="638"/>
      <c r="E53" s="851"/>
      <c r="G53" s="639"/>
      <c r="H53" s="639"/>
    </row>
    <row r="58" spans="1:23" ht="14">
      <c r="A58" s="640"/>
      <c r="C58" s="641"/>
      <c r="D58" s="641"/>
      <c r="E58" s="642"/>
    </row>
    <row r="59" spans="1:23" ht="14">
      <c r="A59" s="643"/>
      <c r="C59" s="641"/>
      <c r="D59" s="644"/>
      <c r="E59" s="642"/>
    </row>
    <row r="60" spans="1:23" ht="14">
      <c r="A60" s="643"/>
      <c r="B60" s="645"/>
      <c r="C60" s="641"/>
      <c r="D60" s="641"/>
      <c r="E60" s="642"/>
    </row>
    <row r="61" spans="1:23" ht="14">
      <c r="A61" s="643"/>
      <c r="B61" s="646" t="s">
        <v>354</v>
      </c>
      <c r="C61" s="641"/>
      <c r="D61" s="641"/>
      <c r="E61" s="642"/>
    </row>
    <row r="62" spans="1:23" ht="15.5">
      <c r="A62" s="643"/>
      <c r="B62" s="647" t="s">
        <v>249</v>
      </c>
      <c r="C62" s="641"/>
      <c r="D62" s="641"/>
      <c r="E62" s="642"/>
    </row>
    <row r="63" spans="1:23" ht="14">
      <c r="A63" s="643"/>
      <c r="B63" s="648" t="s">
        <v>250</v>
      </c>
      <c r="C63" s="641"/>
      <c r="D63" s="641"/>
      <c r="E63" s="642"/>
    </row>
    <row r="64" spans="1:23" ht="15.5">
      <c r="A64" s="649"/>
      <c r="B64" s="647" t="s">
        <v>251</v>
      </c>
      <c r="C64" s="641"/>
      <c r="D64" s="641"/>
      <c r="E64" s="642"/>
    </row>
    <row r="65" spans="1:5" ht="15.5">
      <c r="A65" s="643"/>
      <c r="B65" s="647" t="s">
        <v>252</v>
      </c>
      <c r="C65" s="641"/>
      <c r="D65" s="641"/>
      <c r="E65" s="642"/>
    </row>
    <row r="66" spans="1:5" ht="14">
      <c r="A66" s="649"/>
      <c r="B66" s="646" t="s">
        <v>253</v>
      </c>
      <c r="C66" s="641"/>
      <c r="D66" s="641"/>
      <c r="E66" s="642"/>
    </row>
    <row r="67" spans="1:5" ht="14">
      <c r="A67" s="649"/>
      <c r="B67" s="646" t="s">
        <v>357</v>
      </c>
      <c r="C67" s="641"/>
      <c r="D67" s="641"/>
      <c r="E67" s="642"/>
    </row>
    <row r="68" spans="1:5" ht="14">
      <c r="A68" s="643"/>
      <c r="B68" s="646" t="s">
        <v>358</v>
      </c>
      <c r="C68" s="641"/>
      <c r="D68" s="641"/>
      <c r="E68" s="642"/>
    </row>
    <row r="69" spans="1:5" ht="14">
      <c r="A69" s="643"/>
      <c r="B69" s="646" t="s">
        <v>288</v>
      </c>
      <c r="C69" s="641"/>
      <c r="D69" s="641"/>
      <c r="E69" s="642"/>
    </row>
    <row r="70" spans="1:5" ht="14">
      <c r="A70" s="643"/>
      <c r="B70" s="646" t="s">
        <v>292</v>
      </c>
      <c r="C70" s="641"/>
      <c r="D70" s="641"/>
      <c r="E70" s="642"/>
    </row>
    <row r="71" spans="1:5" ht="15.5">
      <c r="A71" s="643"/>
      <c r="B71" s="647" t="s">
        <v>423</v>
      </c>
      <c r="C71" s="641"/>
      <c r="D71" s="641"/>
      <c r="E71" s="642"/>
    </row>
    <row r="72" spans="1:5" ht="14">
      <c r="A72" s="643"/>
      <c r="B72" s="646" t="s">
        <v>424</v>
      </c>
      <c r="C72" s="641"/>
      <c r="D72" s="641"/>
      <c r="E72" s="642"/>
    </row>
    <row r="73" spans="1:5" ht="14">
      <c r="A73" s="643"/>
      <c r="B73" s="646" t="s">
        <v>279</v>
      </c>
      <c r="C73" s="641"/>
      <c r="D73" s="644"/>
      <c r="E73" s="642"/>
    </row>
    <row r="74" spans="1:5" ht="14">
      <c r="A74" s="643"/>
      <c r="B74" s="646" t="s">
        <v>281</v>
      </c>
      <c r="C74" s="641"/>
      <c r="D74" s="641"/>
      <c r="E74" s="642"/>
    </row>
    <row r="75" spans="1:5" ht="14">
      <c r="A75" s="643"/>
      <c r="B75" s="646" t="s">
        <v>287</v>
      </c>
      <c r="C75" s="641"/>
      <c r="D75" s="644"/>
      <c r="E75" s="642"/>
    </row>
    <row r="76" spans="1:5" ht="15.5">
      <c r="A76" s="643"/>
      <c r="B76" s="647" t="s">
        <v>420</v>
      </c>
      <c r="C76" s="641"/>
      <c r="D76" s="644"/>
      <c r="E76" s="642"/>
    </row>
    <row r="77" spans="1:5" ht="14">
      <c r="A77" s="650"/>
      <c r="B77" s="646" t="s">
        <v>421</v>
      </c>
      <c r="C77" s="579"/>
      <c r="D77" s="578"/>
      <c r="E77" s="575"/>
    </row>
    <row r="78" spans="1:5" ht="14">
      <c r="A78" s="572"/>
      <c r="B78" s="646" t="s">
        <v>422</v>
      </c>
      <c r="C78" s="579"/>
      <c r="D78" s="578"/>
      <c r="E78" s="651">
        <f>SUM(E57:E76)</f>
        <v>0</v>
      </c>
    </row>
    <row r="79" spans="1:5" ht="14">
      <c r="B79" s="646" t="s">
        <v>417</v>
      </c>
    </row>
    <row r="80" spans="1:5" ht="14">
      <c r="B80" s="646" t="s">
        <v>397</v>
      </c>
    </row>
  </sheetData>
  <mergeCells count="10">
    <mergeCell ref="M39:W39"/>
    <mergeCell ref="G40:H40"/>
    <mergeCell ref="I40:J40"/>
    <mergeCell ref="M40:W40"/>
    <mergeCell ref="O1:S1"/>
    <mergeCell ref="P2:W2"/>
    <mergeCell ref="M34:W34"/>
    <mergeCell ref="G35:H35"/>
    <mergeCell ref="G36:H36"/>
    <mergeCell ref="G37:H37"/>
  </mergeCells>
  <printOptions horizontalCentered="1"/>
  <pageMargins left="0.19685039370078741" right="0.19685039370078741" top="0" bottom="0.15748031496062992" header="0.31496062992125984" footer="0.15748031496062992"/>
  <pageSetup paperSize="9" scale="75" firstPageNumber="4294963191" fitToHeight="2" orientation="landscape"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W76"/>
  <sheetViews>
    <sheetView zoomScale="70" zoomScaleNormal="70" zoomScaleSheetLayoutView="85" workbookViewId="0">
      <selection activeCell="A17" sqref="A17:XFD20"/>
    </sheetView>
  </sheetViews>
  <sheetFormatPr defaultColWidth="9.1796875" defaultRowHeight="12.5"/>
  <cols>
    <col min="1" max="1" width="4.08984375" style="853" customWidth="1"/>
    <col min="2" max="2" width="30.1796875" style="853" customWidth="1"/>
    <col min="3" max="3" width="6.453125" style="853" customWidth="1"/>
    <col min="4" max="4" width="13.453125" style="853" customWidth="1"/>
    <col min="5" max="5" width="10.453125" style="499" customWidth="1"/>
    <col min="6" max="6" width="13.08984375" style="853" customWidth="1"/>
    <col min="7" max="7" width="14.81640625" style="500" customWidth="1"/>
    <col min="8" max="8" width="17" style="500" customWidth="1"/>
    <col min="9" max="9" width="6.1796875" style="853" customWidth="1"/>
    <col min="10" max="10" width="14.1796875" style="853" customWidth="1"/>
    <col min="11" max="11" width="11.1796875" style="853" customWidth="1"/>
    <col min="12" max="13" width="15.1796875" style="500" customWidth="1"/>
    <col min="14" max="14" width="0.453125" style="853" hidden="1" customWidth="1"/>
    <col min="15" max="15" width="3.1796875" style="853" customWidth="1"/>
    <col min="16" max="16" width="2.54296875" style="853" customWidth="1"/>
    <col min="17" max="17" width="4.81640625" style="853" hidden="1" customWidth="1"/>
    <col min="18" max="18" width="2" style="853" customWidth="1"/>
    <col min="19" max="19" width="2.54296875" style="853" customWidth="1"/>
    <col min="20" max="20" width="5.81640625" style="853" hidden="1" customWidth="1"/>
    <col min="21" max="21" width="1" style="853" customWidth="1"/>
    <col min="22" max="22" width="9.1796875" style="853" hidden="1" customWidth="1"/>
    <col min="23" max="23" width="13.1796875" style="501" customWidth="1"/>
    <col min="24" max="24" width="1.81640625" style="853" customWidth="1"/>
    <col min="25" max="25" width="9.1796875" style="853" customWidth="1"/>
    <col min="26" max="16384" width="9.1796875" style="853"/>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53"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52"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52" t="s">
        <v>557</v>
      </c>
      <c r="D8" s="523"/>
      <c r="E8" s="531"/>
      <c r="G8" s="532"/>
      <c r="H8" s="533"/>
      <c r="I8" s="852"/>
      <c r="K8" s="514"/>
      <c r="L8" s="532"/>
      <c r="M8" s="534"/>
      <c r="O8" s="514"/>
      <c r="U8" s="535"/>
      <c r="V8" s="535"/>
      <c r="W8" s="536"/>
    </row>
    <row r="9" spans="1:23">
      <c r="A9" s="852" t="s">
        <v>558</v>
      </c>
      <c r="D9" s="523"/>
      <c r="E9" s="531" t="s">
        <v>54</v>
      </c>
      <c r="G9" s="532" t="s">
        <v>55</v>
      </c>
      <c r="H9" s="533"/>
      <c r="I9" s="852" t="s">
        <v>56</v>
      </c>
      <c r="K9" s="523"/>
      <c r="L9" s="532" t="s">
        <v>57</v>
      </c>
      <c r="M9" s="537"/>
      <c r="O9" s="523"/>
      <c r="P9" s="853" t="s">
        <v>58</v>
      </c>
      <c r="W9" s="538"/>
    </row>
    <row r="10" spans="1:23" ht="13">
      <c r="A10" s="852" t="s">
        <v>559</v>
      </c>
      <c r="D10" s="539" t="s">
        <v>560</v>
      </c>
      <c r="E10" s="531" t="s">
        <v>59</v>
      </c>
      <c r="G10" s="532"/>
      <c r="H10" s="533"/>
      <c r="I10" s="540"/>
      <c r="J10" s="541"/>
      <c r="K10" s="542"/>
      <c r="L10" s="532"/>
      <c r="M10" s="537"/>
      <c r="O10" s="523"/>
      <c r="W10" s="538"/>
    </row>
    <row r="11" spans="1:23" ht="13">
      <c r="A11" s="852" t="s">
        <v>551</v>
      </c>
      <c r="D11" s="523"/>
      <c r="E11" s="515"/>
      <c r="F11" s="543"/>
      <c r="G11" s="532" t="s">
        <v>60</v>
      </c>
      <c r="H11" s="533"/>
      <c r="I11" s="852" t="s">
        <v>61</v>
      </c>
      <c r="K11" s="523"/>
      <c r="L11" s="532" t="s">
        <v>523</v>
      </c>
      <c r="M11" s="537"/>
      <c r="O11" s="523"/>
      <c r="P11" s="853" t="s">
        <v>63</v>
      </c>
      <c r="W11" s="538"/>
    </row>
    <row r="12" spans="1:23">
      <c r="A12" s="544" t="s">
        <v>64</v>
      </c>
      <c r="D12" s="523"/>
      <c r="E12" s="531" t="s">
        <v>65</v>
      </c>
      <c r="G12" s="532"/>
      <c r="H12" s="533"/>
      <c r="I12" s="852"/>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1014</v>
      </c>
      <c r="C17" s="583" t="str">
        <f>IF(E17="","",VLOOKUP(B17,Data!$B$5:$N$503,13,FALSE))</f>
        <v/>
      </c>
      <c r="D17" s="584" t="str">
        <f>IF(E17="","",VLOOKUP(B17,Data!$B$5:$L$503,2,FALSE))</f>
        <v/>
      </c>
      <c r="E17" s="823"/>
      <c r="F17" s="600"/>
      <c r="G17" s="587" t="str">
        <f>IF(E17="","",VLOOKUP(B17,Data!$B$5:$L$503,11,FALSE))</f>
        <v/>
      </c>
      <c r="H17" s="588" t="str">
        <f t="shared" ref="H17:H28"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106,Data!G106,(IF(B17=Data!B108,Data!G108,(IF(B17=Data!B110,Data!G110,(IF(B17=Data!#REF!,Data!#REF!,(IF(B17=Data!B115,Data!G115,(IF(B17=Data!#REF!,Data!#REF!,(IF(B17=Data!#REF!,Data!#REF!,(IF(B17=Data!#REF!,Data!#REF!,Data!#REF!)))))))))))))))&amp;IF(B17=Data!B182,Data!G182,(IF(B17=Data!#REF!,Data!#REF!,(IF(B17=Data!#REF!,Data!#REF!,(IF(B17=Data!#REF!,Data!#REF!,(IF(B17=Data!#REF!,Data!#REF!,(IF(B17=Data!#REF!,Data!G922,(IF(B17=Data!#REF!,Data!#REF!,(IF(B17=Data!#REF!,Data!#REF!,Data!#REF!)))))))))))))))&amp;IF(B17=Data!#REF!,Data!#REF!,(IF(B17=Data!#REF!,Data!#REF!,(IF(B17=Data!#REF!,Data!#REF!,(IF(B17=Data!#REF!,Data!#REF!,(IF(B17=Data!#REF!,Data!#REF!,Data!#REF!)))))))))</f>
        <v>#REF!</v>
      </c>
      <c r="O17" s="592"/>
      <c r="P17" s="593"/>
      <c r="Q17" s="594" t="e">
        <f>IF(B17=Data!B106,Data!H106,(IF(B17=Data!B108,Data!H108,(IF(B17=Data!B110,Data!H110,(IF(B17=Data!#REF!,Data!#REF!,(IF(B17=Data!B115,Data!H115,(IF(B17=Data!#REF!,Data!#REF!,(IF(B17=Data!#REF!,Data!#REF!,(IF(B17=Data!#REF!,Data!#REF!,Data!#REF!)))))))))))))))&amp;IF(B17=Data!B182,Data!H182,(IF(B17=Data!#REF!,Data!#REF!,(IF(B17=Data!#REF!,Data!#REF!,(IF(B17=Data!#REF!,Data!#REF!,(IF(B17=Data!#REF!,Data!#REF!,(IF(B17=Data!#REF!,Data!H922,(IF(B17=Data!#REF!,Data!#REF!,(IF(B17=Data!#REF!,Data!#REF!,Data!#REF!)))))))))))))))&amp;IF(B17=Data!#REF!,Data!#REF!,(IF(B17=Data!#REF!,Data!#REF!,(IF(B17=Data!#REF!,Data!#REF!,(IF(B17=Data!#REF!,Data!#REF!,(IF(B17=Data!#REF!,Data!#REF!,Data!#REF!)))))))))</f>
        <v>#REF!</v>
      </c>
      <c r="R17" s="593"/>
      <c r="S17" s="593"/>
      <c r="T17" s="594" t="e">
        <f>IF(B17=Data!B106,Data!I106,(IF(B17=Data!B108,Data!I108,(IF(B17=Data!B110,Data!I110,(IF(B17=Data!#REF!,Data!#REF!,(IF(B17=Data!B115,Data!I115,(IF(B17=Data!#REF!,Data!#REF!,(IF(B17=Data!#REF!,Data!#REF!,(IF(B17=Data!#REF!,Data!#REF!,Data!#REF!)))))))))))))))&amp;IF(B17=Data!B182,Data!I182,(IF(B17=Data!#REF!,Data!#REF!,(IF(B17=Data!#REF!,Data!#REF!,(IF(B17=Data!#REF!,Data!#REF!,(IF(B17=Data!#REF!,Data!#REF!,(IF(B17=Data!#REF!,Data!I922,(IF(B17=Data!#REF!,Data!#REF!,(IF(B17=Data!#REF!,Data!#REF!,Data!#REF!)))))))))))))))&amp;IF(B17=Data!#REF!,Data!#REF!,(IF(B17=Data!#REF!,Data!#REF!,(IF(B17=Data!#REF!,Data!#REF!,(IF(B17=Data!#REF!,Data!#REF!,(IF(B17=Data!#REF!,Data!#REF!,Data!#REF!)))))))))</f>
        <v>#REF!</v>
      </c>
      <c r="U17" s="595"/>
      <c r="V17" s="594" t="e">
        <f>IF(B17=Data!B106,Data!J106,(IF(B17=Data!B108,Data!J108,(IF(B17=Data!B110,Data!J110,(IF(B17=Data!#REF!,Data!#REF!,(IF(B17=Data!B115,Data!J115,(IF(B17=Data!#REF!,Data!#REF!,(IF(B17=Data!#REF!,Data!#REF!,(IF(B17=Data!#REF!,Data!#REF!,Data!#REF!)))))))))))))))&amp;IF(B17=Data!B182,Data!J182,(IF(B17=Data!#REF!,Data!#REF!,(IF(B17=Data!#REF!,Data!#REF!,(IF(B17=Data!#REF!,Data!#REF!,(IF(B17=Data!#REF!,Data!#REF!,(IF(B17=Data!#REF!,Data!J922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599" t="s">
        <v>368</v>
      </c>
      <c r="C18" s="583" t="str">
        <f>IF(E18="","",VLOOKUP(B18,Data!$B$5:$N$503,13,FALSE))</f>
        <v>Ymh</v>
      </c>
      <c r="D18" s="584" t="str">
        <f>IF(E18="","",VLOOKUP(B18,Data!$B$5:$L$503,2,FALSE))</f>
        <v>WQ78230</v>
      </c>
      <c r="E18" s="823">
        <v>2</v>
      </c>
      <c r="F18" s="600" t="s">
        <v>544</v>
      </c>
      <c r="G18" s="587">
        <f>IF(E18="","",VLOOKUP(B18,Data!$B$5:$L$503,11,FALSE))</f>
        <v>4233.07</v>
      </c>
      <c r="H18" s="588">
        <f t="shared" si="0"/>
        <v>8466.14</v>
      </c>
      <c r="I18" s="589" t="str">
        <f>IF(E18="","",VLOOKUP(B18,Data!$B$5:$D$503,3,FALSE))</f>
        <v>C/T</v>
      </c>
      <c r="J18" s="589" t="str">
        <f>IF(E18="","",VLOOKUP(B18,Data!$B$5:$M$503,12,FALSE))</f>
        <v>Indonesia</v>
      </c>
      <c r="K18" s="590">
        <v>5122496</v>
      </c>
      <c r="L18" s="587">
        <f>IF(E18="","",VLOOKUP(B18,Data!$B$5:$E$503,4,FALSE)*E18)</f>
        <v>594</v>
      </c>
      <c r="M18" s="587">
        <f>IF(E18="","",VLOOKUP(B18,Data!$B$5:$F$503,5,FALSE)*E18)</f>
        <v>524</v>
      </c>
      <c r="N18" s="591" t="e">
        <f>IF(B18=Data!B81,Data!G81,(IF(B18=Data!B83,Data!G83,(IF(B18=Data!B85,Data!G85,(IF(B18=Data!#REF!,Data!#REF!,(IF(B18=Data!B90,Data!G90,(IF(B18=Data!#REF!,Data!#REF!,(IF(B18=Data!#REF!,Data!#REF!,(IF(B18=Data!#REF!,Data!#REF!,Data!#REF!)))))))))))))))&amp;IF(B18=Data!B157,Data!G157,(IF(B18=Data!#REF!,Data!#REF!,(IF(B18=Data!#REF!,Data!#REF!,(IF(B18=Data!#REF!,Data!#REF!,(IF(B18=Data!#REF!,Data!#REF!,(IF(B18=Data!#REF!,Data!G897,(IF(B18=Data!#REF!,Data!#REF!,(IF(B18=Data!#REF!,Data!#REF!,Data!#REF!)))))))))))))))&amp;IF(B18=Data!#REF!,Data!#REF!,(IF(B18=Data!#REF!,Data!#REF!,(IF(B18=Data!#REF!,Data!#REF!,(IF(B18=Data!#REF!,Data!#REF!,(IF(B18=Data!#REF!,Data!#REF!,Data!#REF!)))))))))</f>
        <v>#REF!</v>
      </c>
      <c r="O18" s="592"/>
      <c r="P18" s="593"/>
      <c r="Q18" s="594" t="e">
        <f>IF(B18=Data!B81,Data!H81,(IF(B18=Data!B83,Data!H83,(IF(B18=Data!B85,Data!H85,(IF(B18=Data!#REF!,Data!#REF!,(IF(B18=Data!B90,Data!H90,(IF(B18=Data!#REF!,Data!#REF!,(IF(B18=Data!#REF!,Data!#REF!,(IF(B18=Data!#REF!,Data!#REF!,Data!#REF!)))))))))))))))&amp;IF(B18=Data!B157,Data!H157,(IF(B18=Data!#REF!,Data!#REF!,(IF(B18=Data!#REF!,Data!#REF!,(IF(B18=Data!#REF!,Data!#REF!,(IF(B18=Data!#REF!,Data!#REF!,(IF(B18=Data!#REF!,Data!H897,(IF(B18=Data!#REF!,Data!#REF!,(IF(B18=Data!#REF!,Data!#REF!,Data!#REF!)))))))))))))))&amp;IF(B18=Data!#REF!,Data!#REF!,(IF(B18=Data!#REF!,Data!#REF!,(IF(B18=Data!#REF!,Data!#REF!,(IF(B18=Data!#REF!,Data!#REF!,(IF(B18=Data!#REF!,Data!#REF!,Data!#REF!)))))))))</f>
        <v>#REF!</v>
      </c>
      <c r="R18" s="593"/>
      <c r="S18" s="593"/>
      <c r="T18" s="594" t="e">
        <f>IF(B18=Data!B81,Data!I81,(IF(B18=Data!B83,Data!I83,(IF(B18=Data!B85,Data!I85,(IF(B18=Data!#REF!,Data!#REF!,(IF(B18=Data!B90,Data!I90,(IF(B18=Data!#REF!,Data!#REF!,(IF(B18=Data!#REF!,Data!#REF!,(IF(B18=Data!#REF!,Data!#REF!,Data!#REF!)))))))))))))))&amp;IF(B18=Data!B157,Data!I157,(IF(B18=Data!#REF!,Data!#REF!,(IF(B18=Data!#REF!,Data!#REF!,(IF(B18=Data!#REF!,Data!#REF!,(IF(B18=Data!#REF!,Data!#REF!,(IF(B18=Data!#REF!,Data!I897,(IF(B18=Data!#REF!,Data!#REF!,(IF(B18=Data!#REF!,Data!#REF!,Data!#REF!)))))))))))))))&amp;IF(B18=Data!#REF!,Data!#REF!,(IF(B18=Data!#REF!,Data!#REF!,(IF(B18=Data!#REF!,Data!#REF!,(IF(B18=Data!#REF!,Data!#REF!,(IF(B18=Data!#REF!,Data!#REF!,Data!#REF!)))))))))</f>
        <v>#REF!</v>
      </c>
      <c r="U18" s="595"/>
      <c r="V18" s="594" t="e">
        <f>IF(B18=Data!B81,Data!J81,(IF(B18=Data!B83,Data!J83,(IF(B18=Data!B85,Data!J85,(IF(B18=Data!#REF!,Data!#REF!,(IF(B18=Data!B90,Data!J90,(IF(B18=Data!#REF!,Data!#REF!,(IF(B18=Data!#REF!,Data!#REF!,(IF(B18=Data!#REF!,Data!#REF!,Data!#REF!)))))))))))))))&amp;IF(B18=Data!B157,Data!J157,(IF(B18=Data!#REF!,Data!#REF!,(IF(B18=Data!#REF!,Data!#REF!,(IF(B18=Data!#REF!,Data!#REF!,(IF(B18=Data!#REF!,Data!#REF!,(IF(B18=Data!#REF!,Data!J897,(IF(B18=Data!#REF!,Data!#REF!,(IF(B18=Data!#REF!,Data!#REF!,Data!#REF!)))))))))))))))&amp;IF(B18=Data!#REF!,Data!#REF!,(IF(B18=Data!#REF!,Data!#REF!,(IF(B18=Data!#REF!,Data!#REF!,(IF(B18=Data!#REF!,Data!#REF!,(IF(B18=Data!#REF!,Data!#REF!,Data!#REF!)))))))))</f>
        <v>#REF!</v>
      </c>
      <c r="W18" s="596">
        <f>IF(E18="","",VLOOKUP(B18,Data!$B$5:$J$503,9,FALSE)*E18)</f>
        <v>3.0680000000000001</v>
      </c>
    </row>
    <row r="19" spans="1:23" s="597" customFormat="1" ht="19.25" customHeight="1">
      <c r="A19" s="598">
        <v>2</v>
      </c>
      <c r="B19" s="599" t="s">
        <v>718</v>
      </c>
      <c r="C19" s="583" t="str">
        <f>IF(E19="","",VLOOKUP(B19,Data!$B$5:$N$503,13,FALSE))</f>
        <v>Ymh</v>
      </c>
      <c r="D19" s="584" t="str">
        <f>IF(E19="","",VLOOKUP(B19,Data!$B$5:$L$503,2,FALSE))</f>
        <v>VAC9580</v>
      </c>
      <c r="E19" s="823">
        <v>1</v>
      </c>
      <c r="F19" s="600"/>
      <c r="G19" s="587">
        <f>IF(E19="","",VLOOKUP(B19,Data!$B$5:$L$503,11,FALSE))</f>
        <v>5024.08</v>
      </c>
      <c r="H19" s="588">
        <f t="shared" si="0"/>
        <v>5024.08</v>
      </c>
      <c r="I19" s="589" t="str">
        <f>IF(E19="","",VLOOKUP(B19,Data!$B$5:$D$503,3,FALSE))</f>
        <v>C/T</v>
      </c>
      <c r="J19" s="589" t="str">
        <f>IF(E19="","",VLOOKUP(B19,Data!$B$5:$M$503,12,FALSE))</f>
        <v>Indonesia</v>
      </c>
      <c r="K19" s="590">
        <v>5122496</v>
      </c>
      <c r="L19" s="587">
        <f>IF(E19="","",VLOOKUP(B19,Data!$B$5:$E$503,4,FALSE)*E19)</f>
        <v>302</v>
      </c>
      <c r="M19" s="587">
        <f>IF(E19="","",VLOOKUP(B19,Data!$B$5:$F$503,5,FALSE)*E19)</f>
        <v>267</v>
      </c>
      <c r="N19" s="591" t="e">
        <f>IF(B19=Data!B82,Data!G82,(IF(B19=Data!B84,Data!G84,(IF(B19=Data!B86,Data!G86,(IF(B19=Data!#REF!,Data!#REF!,(IF(B19=Data!B91,Data!G91,(IF(B19=Data!#REF!,Data!#REF!,(IF(B19=Data!#REF!,Data!#REF!,(IF(B19=Data!#REF!,Data!#REF!,Data!#REF!)))))))))))))))&amp;IF(B19=Data!B158,Data!G158,(IF(B19=Data!#REF!,Data!#REF!,(IF(B19=Data!#REF!,Data!#REF!,(IF(B19=Data!#REF!,Data!#REF!,(IF(B19=Data!#REF!,Data!#REF!,(IF(B19=Data!#REF!,Data!G898,(IF(B19=Data!#REF!,Data!#REF!,(IF(B19=Data!#REF!,Data!#REF!,Data!#REF!)))))))))))))))&amp;IF(B19=Data!#REF!,Data!#REF!,(IF(B19=Data!#REF!,Data!#REF!,(IF(B19=Data!#REF!,Data!#REF!,(IF(B19=Data!#REF!,Data!#REF!,(IF(B19=Data!#REF!,Data!#REF!,Data!#REF!)))))))))</f>
        <v>#REF!</v>
      </c>
      <c r="O19" s="592"/>
      <c r="P19" s="593"/>
      <c r="Q19" s="594" t="e">
        <f>IF(B19=Data!B82,Data!H82,(IF(B19=Data!B84,Data!H84,(IF(B19=Data!B86,Data!H86,(IF(B19=Data!#REF!,Data!#REF!,(IF(B19=Data!B91,Data!H91,(IF(B19=Data!#REF!,Data!#REF!,(IF(B19=Data!#REF!,Data!#REF!,(IF(B19=Data!#REF!,Data!#REF!,Data!#REF!)))))))))))))))&amp;IF(B19=Data!B158,Data!H158,(IF(B19=Data!#REF!,Data!#REF!,(IF(B19=Data!#REF!,Data!#REF!,(IF(B19=Data!#REF!,Data!#REF!,(IF(B19=Data!#REF!,Data!#REF!,(IF(B19=Data!#REF!,Data!H898,(IF(B19=Data!#REF!,Data!#REF!,(IF(B19=Data!#REF!,Data!#REF!,Data!#REF!)))))))))))))))&amp;IF(B19=Data!#REF!,Data!#REF!,(IF(B19=Data!#REF!,Data!#REF!,(IF(B19=Data!#REF!,Data!#REF!,(IF(B19=Data!#REF!,Data!#REF!,(IF(B19=Data!#REF!,Data!#REF!,Data!#REF!)))))))))</f>
        <v>#REF!</v>
      </c>
      <c r="R19" s="593"/>
      <c r="S19" s="593"/>
      <c r="T19" s="594" t="e">
        <f>IF(B19=Data!B82,Data!I82,(IF(B19=Data!B84,Data!I84,(IF(B19=Data!B86,Data!I86,(IF(B19=Data!#REF!,Data!#REF!,(IF(B19=Data!B91,Data!I91,(IF(B19=Data!#REF!,Data!#REF!,(IF(B19=Data!#REF!,Data!#REF!,(IF(B19=Data!#REF!,Data!#REF!,Data!#REF!)))))))))))))))&amp;IF(B19=Data!B158,Data!I158,(IF(B19=Data!#REF!,Data!#REF!,(IF(B19=Data!#REF!,Data!#REF!,(IF(B19=Data!#REF!,Data!#REF!,(IF(B19=Data!#REF!,Data!#REF!,(IF(B19=Data!#REF!,Data!I898,(IF(B19=Data!#REF!,Data!#REF!,(IF(B19=Data!#REF!,Data!#REF!,Data!#REF!)))))))))))))))&amp;IF(B19=Data!#REF!,Data!#REF!,(IF(B19=Data!#REF!,Data!#REF!,(IF(B19=Data!#REF!,Data!#REF!,(IF(B19=Data!#REF!,Data!#REF!,(IF(B19=Data!#REF!,Data!#REF!,Data!#REF!)))))))))</f>
        <v>#REF!</v>
      </c>
      <c r="U19" s="595"/>
      <c r="V19" s="594" t="e">
        <f>IF(B19=Data!B82,Data!J82,(IF(B19=Data!B84,Data!J84,(IF(B19=Data!B86,Data!J86,(IF(B19=Data!#REF!,Data!#REF!,(IF(B19=Data!B91,Data!J91,(IF(B19=Data!#REF!,Data!#REF!,(IF(B19=Data!#REF!,Data!#REF!,(IF(B19=Data!#REF!,Data!#REF!,Data!#REF!)))))))))))))))&amp;IF(B19=Data!B158,Data!J158,(IF(B19=Data!#REF!,Data!#REF!,(IF(B19=Data!#REF!,Data!#REF!,(IF(B19=Data!#REF!,Data!#REF!,(IF(B19=Data!#REF!,Data!#REF!,(IF(B19=Data!#REF!,Data!J898,(IF(B19=Data!#REF!,Data!#REF!,(IF(B19=Data!#REF!,Data!#REF!,Data!#REF!)))))))))))))))&amp;IF(B19=Data!#REF!,Data!#REF!,(IF(B19=Data!#REF!,Data!#REF!,(IF(B19=Data!#REF!,Data!#REF!,(IF(B19=Data!#REF!,Data!#REF!,(IF(B19=Data!#REF!,Data!#REF!,Data!#REF!)))))))))</f>
        <v>#REF!</v>
      </c>
      <c r="W19" s="596">
        <f>IF(E19="","",VLOOKUP(B19,Data!$B$5:$J$503,9,FALSE)*E19)</f>
        <v>1.534</v>
      </c>
    </row>
    <row r="20" spans="1:23" s="597" customFormat="1" ht="19.25" customHeight="1">
      <c r="A20" s="598">
        <v>3</v>
      </c>
      <c r="B20" s="599" t="s">
        <v>715</v>
      </c>
      <c r="C20" s="583" t="str">
        <f>IF(E20="","",VLOOKUP(B20,Data!$B$5:$N$503,13,FALSE))</f>
        <v>Ymh</v>
      </c>
      <c r="D20" s="584" t="str">
        <f>IF(E20="","",VLOOKUP(B20,Data!$B$5:$L$503,2,FALSE))</f>
        <v>VAC9480</v>
      </c>
      <c r="E20" s="823">
        <v>16</v>
      </c>
      <c r="F20" s="600" t="s">
        <v>545</v>
      </c>
      <c r="G20" s="587">
        <f>IF(E20="","",VLOOKUP(B20,Data!$B$5:$L$503,11,FALSE))</f>
        <v>2008.01</v>
      </c>
      <c r="H20" s="588">
        <f t="shared" si="0"/>
        <v>32128.16</v>
      </c>
      <c r="I20" s="589" t="str">
        <f>IF(E20="","",VLOOKUP(B20,Data!$B$5:$D$503,3,FALSE))</f>
        <v>C/T</v>
      </c>
      <c r="J20" s="589" t="str">
        <f>IF(E20="","",VLOOKUP(B20,Data!$B$5:$M$503,12,FALSE))</f>
        <v>Indonesia</v>
      </c>
      <c r="K20" s="590">
        <v>5122496</v>
      </c>
      <c r="L20" s="587">
        <f>IF(E20="","",VLOOKUP(B20,Data!$B$5:$E$503,4,FALSE)*E20)</f>
        <v>3184</v>
      </c>
      <c r="M20" s="587">
        <f>IF(E20="","",VLOOKUP(B20,Data!$B$5:$F$503,5,FALSE)*E20)</f>
        <v>2864</v>
      </c>
      <c r="N20" s="591" t="e">
        <f>IF(B20=Data!B88,Data!G88,(IF(B20=Data!B90,Data!G90,(IF(B20=Data!B92,Data!G92,(IF(B20=Data!#REF!,Data!#REF!,(IF(B20=Data!B97,Data!G97,(IF(B20=Data!#REF!,Data!#REF!,(IF(B20=Data!#REF!,Data!#REF!,(IF(B20=Data!#REF!,Data!#REF!,Data!#REF!)))))))))))))))&amp;IF(B20=Data!B164,Data!G164,(IF(B20=Data!#REF!,Data!#REF!,(IF(B20=Data!#REF!,Data!#REF!,(IF(B20=Data!#REF!,Data!#REF!,(IF(B20=Data!#REF!,Data!#REF!,(IF(B20=Data!#REF!,Data!G904,(IF(B20=Data!#REF!,Data!#REF!,(IF(B20=Data!#REF!,Data!#REF!,Data!#REF!)))))))))))))))&amp;IF(B20=Data!#REF!,Data!#REF!,(IF(B20=Data!#REF!,Data!#REF!,(IF(B20=Data!#REF!,Data!#REF!,(IF(B20=Data!#REF!,Data!#REF!,(IF(B20=Data!#REF!,Data!#REF!,Data!#REF!)))))))))</f>
        <v>#REF!</v>
      </c>
      <c r="O20" s="592"/>
      <c r="P20" s="593"/>
      <c r="Q20" s="594" t="e">
        <f>IF(B20=Data!B88,Data!H88,(IF(B20=Data!B90,Data!H90,(IF(B20=Data!B92,Data!H92,(IF(B20=Data!#REF!,Data!#REF!,(IF(B20=Data!B97,Data!H97,(IF(B20=Data!#REF!,Data!#REF!,(IF(B20=Data!#REF!,Data!#REF!,(IF(B20=Data!#REF!,Data!#REF!,Data!#REF!)))))))))))))))&amp;IF(B20=Data!B164,Data!H164,(IF(B20=Data!#REF!,Data!#REF!,(IF(B20=Data!#REF!,Data!#REF!,(IF(B20=Data!#REF!,Data!#REF!,(IF(B20=Data!#REF!,Data!#REF!,(IF(B20=Data!#REF!,Data!H904,(IF(B20=Data!#REF!,Data!#REF!,(IF(B20=Data!#REF!,Data!#REF!,Data!#REF!)))))))))))))))&amp;IF(B20=Data!#REF!,Data!#REF!,(IF(B20=Data!#REF!,Data!#REF!,(IF(B20=Data!#REF!,Data!#REF!,(IF(B20=Data!#REF!,Data!#REF!,(IF(B20=Data!#REF!,Data!#REF!,Data!#REF!)))))))))</f>
        <v>#REF!</v>
      </c>
      <c r="R20" s="593"/>
      <c r="S20" s="593"/>
      <c r="T20" s="594" t="e">
        <f>IF(B20=Data!B88,Data!I88,(IF(B20=Data!B90,Data!I90,(IF(B20=Data!B92,Data!I92,(IF(B20=Data!#REF!,Data!#REF!,(IF(B20=Data!B97,Data!I97,(IF(B20=Data!#REF!,Data!#REF!,(IF(B20=Data!#REF!,Data!#REF!,(IF(B20=Data!#REF!,Data!#REF!,Data!#REF!)))))))))))))))&amp;IF(B20=Data!B164,Data!I164,(IF(B20=Data!#REF!,Data!#REF!,(IF(B20=Data!#REF!,Data!#REF!,(IF(B20=Data!#REF!,Data!#REF!,(IF(B20=Data!#REF!,Data!#REF!,(IF(B20=Data!#REF!,Data!I904,(IF(B20=Data!#REF!,Data!#REF!,(IF(B20=Data!#REF!,Data!#REF!,Data!#REF!)))))))))))))))&amp;IF(B20=Data!#REF!,Data!#REF!,(IF(B20=Data!#REF!,Data!#REF!,(IF(B20=Data!#REF!,Data!#REF!,(IF(B20=Data!#REF!,Data!#REF!,(IF(B20=Data!#REF!,Data!#REF!,Data!#REF!)))))))))</f>
        <v>#REF!</v>
      </c>
      <c r="U20" s="595"/>
      <c r="V20" s="594" t="e">
        <f>IF(B20=Data!B88,Data!J88,(IF(B20=Data!B90,Data!J90,(IF(B20=Data!B92,Data!J92,(IF(B20=Data!#REF!,Data!#REF!,(IF(B20=Data!B97,Data!J97,(IF(B20=Data!#REF!,Data!#REF!,(IF(B20=Data!#REF!,Data!#REF!,(IF(B20=Data!#REF!,Data!#REF!,Data!#REF!)))))))))))))))&amp;IF(B20=Data!B164,Data!J164,(IF(B20=Data!#REF!,Data!#REF!,(IF(B20=Data!#REF!,Data!#REF!,(IF(B20=Data!#REF!,Data!#REF!,(IF(B20=Data!#REF!,Data!#REF!,(IF(B20=Data!#REF!,Data!J904,(IF(B20=Data!#REF!,Data!#REF!,(IF(B20=Data!#REF!,Data!#REF!,Data!#REF!)))))))))))))))&amp;IF(B20=Data!#REF!,Data!#REF!,(IF(B20=Data!#REF!,Data!#REF!,(IF(B20=Data!#REF!,Data!#REF!,(IF(B20=Data!#REF!,Data!#REF!,(IF(B20=Data!#REF!,Data!#REF!,Data!#REF!)))))))))</f>
        <v>#REF!</v>
      </c>
      <c r="W20" s="596">
        <f>IF(E20="","",VLOOKUP(B20,Data!$B$5:$J$503,9,FALSE)*E20)</f>
        <v>18.064</v>
      </c>
    </row>
    <row r="21" spans="1:23" s="597" customFormat="1" ht="19.25" customHeight="1">
      <c r="A21" s="598">
        <v>4</v>
      </c>
      <c r="B21" s="599" t="s">
        <v>721</v>
      </c>
      <c r="C21" s="583" t="str">
        <f>IF(E21="","",VLOOKUP(B21,Data!$B$5:$N$503,13,FALSE))</f>
        <v>Ymh</v>
      </c>
      <c r="D21" s="584" t="str">
        <f>IF(E21="","",VLOOKUP(B21,Data!$B$5:$L$503,2,FALSE))</f>
        <v>VAD6640</v>
      </c>
      <c r="E21" s="823">
        <v>4</v>
      </c>
      <c r="F21" s="601"/>
      <c r="G21" s="587">
        <f>IF(E21="","",VLOOKUP(B21,Data!$B$5:$L$503,11,FALSE))</f>
        <v>2137.2600000000002</v>
      </c>
      <c r="H21" s="588">
        <f t="shared" si="0"/>
        <v>8549.0400000000009</v>
      </c>
      <c r="I21" s="589" t="str">
        <f>IF(E21="","",VLOOKUP(B21,Data!$B$5:$D$503,3,FALSE))</f>
        <v>C/T</v>
      </c>
      <c r="J21" s="589" t="str">
        <f>IF(E21="","",VLOOKUP(B21,Data!$B$5:$M$503,12,FALSE))</f>
        <v>Indonesia</v>
      </c>
      <c r="K21" s="590">
        <v>5122496</v>
      </c>
      <c r="L21" s="587">
        <f>IF(E21="","",VLOOKUP(B21,Data!$B$5:$E$503,4,FALSE)*E21)</f>
        <v>796</v>
      </c>
      <c r="M21" s="587">
        <f>IF(E21="","",VLOOKUP(B21,Data!$B$5:$F$503,5,FALSE)*E21)</f>
        <v>716</v>
      </c>
      <c r="N21" s="591" t="e">
        <f>IF(B21=Data!B81,Data!G81,(IF(B21=Data!B83,Data!G83,(IF(B21=Data!B85,Data!G85,(IF(B21=Data!#REF!,Data!#REF!,(IF(B21=Data!B90,Data!G90,(IF(B21=Data!#REF!,Data!#REF!,(IF(B21=Data!#REF!,Data!#REF!,(IF(B21=Data!#REF!,Data!#REF!,Data!#REF!)))))))))))))))&amp;IF(B21=Data!B157,Data!G157,(IF(B21=Data!#REF!,Data!#REF!,(IF(B21=Data!#REF!,Data!#REF!,(IF(B21=Data!#REF!,Data!#REF!,(IF(B21=Data!#REF!,Data!#REF!,(IF(B21=Data!#REF!,Data!G897,(IF(B21=Data!#REF!,Data!#REF!,(IF(B21=Data!#REF!,Data!#REF!,Data!#REF!)))))))))))))))&amp;IF(B21=Data!#REF!,Data!#REF!,(IF(B21=Data!#REF!,Data!#REF!,(IF(B21=Data!#REF!,Data!#REF!,(IF(B21=Data!#REF!,Data!#REF!,(IF(B21=Data!#REF!,Data!#REF!,Data!#REF!)))))))))</f>
        <v>#REF!</v>
      </c>
      <c r="O21" s="592"/>
      <c r="P21" s="593"/>
      <c r="Q21" s="594" t="e">
        <f>IF(B21=Data!B81,Data!H81,(IF(B21=Data!B83,Data!H83,(IF(B21=Data!B85,Data!H85,(IF(B21=Data!#REF!,Data!#REF!,(IF(B21=Data!B90,Data!H90,(IF(B21=Data!#REF!,Data!#REF!,(IF(B21=Data!#REF!,Data!#REF!,(IF(B21=Data!#REF!,Data!#REF!,Data!#REF!)))))))))))))))&amp;IF(B21=Data!B157,Data!H157,(IF(B21=Data!#REF!,Data!#REF!,(IF(B21=Data!#REF!,Data!#REF!,(IF(B21=Data!#REF!,Data!#REF!,(IF(B21=Data!#REF!,Data!#REF!,(IF(B21=Data!#REF!,Data!H897,(IF(B21=Data!#REF!,Data!#REF!,(IF(B21=Data!#REF!,Data!#REF!,Data!#REF!)))))))))))))))&amp;IF(B21=Data!#REF!,Data!#REF!,(IF(B21=Data!#REF!,Data!#REF!,(IF(B21=Data!#REF!,Data!#REF!,(IF(B21=Data!#REF!,Data!#REF!,(IF(B21=Data!#REF!,Data!#REF!,Data!#REF!)))))))))</f>
        <v>#REF!</v>
      </c>
      <c r="R21" s="593"/>
      <c r="S21" s="593"/>
      <c r="T21" s="594" t="e">
        <f>IF(B21=Data!B81,Data!I81,(IF(B21=Data!B83,Data!I83,(IF(B21=Data!B85,Data!I85,(IF(B21=Data!#REF!,Data!#REF!,(IF(B21=Data!B90,Data!I90,(IF(B21=Data!#REF!,Data!#REF!,(IF(B21=Data!#REF!,Data!#REF!,(IF(B21=Data!#REF!,Data!#REF!,Data!#REF!)))))))))))))))&amp;IF(B21=Data!B157,Data!I157,(IF(B21=Data!#REF!,Data!#REF!,(IF(B21=Data!#REF!,Data!#REF!,(IF(B21=Data!#REF!,Data!#REF!,(IF(B21=Data!#REF!,Data!#REF!,(IF(B21=Data!#REF!,Data!I897,(IF(B21=Data!#REF!,Data!#REF!,(IF(B21=Data!#REF!,Data!#REF!,Data!#REF!)))))))))))))))&amp;IF(B21=Data!#REF!,Data!#REF!,(IF(B21=Data!#REF!,Data!#REF!,(IF(B21=Data!#REF!,Data!#REF!,(IF(B21=Data!#REF!,Data!#REF!,(IF(B21=Data!#REF!,Data!#REF!,Data!#REF!)))))))))</f>
        <v>#REF!</v>
      </c>
      <c r="U21" s="595"/>
      <c r="V21" s="594" t="e">
        <f>IF(B21=Data!B81,Data!J81,(IF(B21=Data!B83,Data!J83,(IF(B21=Data!B85,Data!J85,(IF(B21=Data!#REF!,Data!#REF!,(IF(B21=Data!B90,Data!J90,(IF(B21=Data!#REF!,Data!#REF!,(IF(B21=Data!#REF!,Data!#REF!,(IF(B21=Data!#REF!,Data!#REF!,Data!#REF!)))))))))))))))&amp;IF(B21=Data!B157,Data!J157,(IF(B21=Data!#REF!,Data!#REF!,(IF(B21=Data!#REF!,Data!#REF!,(IF(B21=Data!#REF!,Data!#REF!,(IF(B21=Data!#REF!,Data!#REF!,(IF(B21=Data!#REF!,Data!J897,(IF(B21=Data!#REF!,Data!#REF!,(IF(B21=Data!#REF!,Data!#REF!,Data!#REF!)))))))))))))))&amp;IF(B21=Data!#REF!,Data!#REF!,(IF(B21=Data!#REF!,Data!#REF!,(IF(B21=Data!#REF!,Data!#REF!,(IF(B21=Data!#REF!,Data!#REF!,(IF(B21=Data!#REF!,Data!#REF!,Data!#REF!)))))))))</f>
        <v>#REF!</v>
      </c>
      <c r="W21" s="596">
        <f>IF(E21="","",VLOOKUP(B21,Data!$B$5:$J$503,9,FALSE)*E21)</f>
        <v>4.516</v>
      </c>
    </row>
    <row r="22" spans="1:23" s="597" customFormat="1" ht="19.25" customHeight="1">
      <c r="A22" s="598">
        <v>5</v>
      </c>
      <c r="B22" s="599" t="s">
        <v>487</v>
      </c>
      <c r="C22" s="583" t="str">
        <f>IF(E22="","",VLOOKUP(B22,Data!$B$5:$N$503,13,FALSE))</f>
        <v>Ymh</v>
      </c>
      <c r="D22" s="584" t="str">
        <f>IF(E22="","",VLOOKUP(B22,Data!$B$5:$L$503,2,FALSE))</f>
        <v>ZH66310</v>
      </c>
      <c r="E22" s="823">
        <v>2</v>
      </c>
      <c r="F22" s="601" t="s">
        <v>569</v>
      </c>
      <c r="G22" s="587">
        <f>IF(E22="","",VLOOKUP(B22,Data!$B$5:$L$503,11,FALSE))</f>
        <v>1933.89</v>
      </c>
      <c r="H22" s="588">
        <f t="shared" si="0"/>
        <v>3867.78</v>
      </c>
      <c r="I22" s="589" t="str">
        <f>IF(E22="","",VLOOKUP(B22,Data!$B$5:$D$503,3,FALSE))</f>
        <v>C/T</v>
      </c>
      <c r="J22" s="589" t="str">
        <f>IF(E22="","",VLOOKUP(B22,Data!$B$5:$M$503,12,FALSE))</f>
        <v>Indonesia</v>
      </c>
      <c r="K22" s="590">
        <v>5122496</v>
      </c>
      <c r="L22" s="587">
        <f>IF(E22="","",VLOOKUP(B22,Data!$B$5:$E$503,4,FALSE)*E22)</f>
        <v>430</v>
      </c>
      <c r="M22" s="587">
        <f>IF(E22="","",VLOOKUP(B22,Data!$B$5:$F$503,5,FALSE)*E22)</f>
        <v>388</v>
      </c>
      <c r="N22" s="591" t="e">
        <f>IF(B22=Data!B83,Data!G83,(IF(B22=Data!B85,Data!G85,(IF(B22=Data!B87,Data!G87,(IF(B22=Data!#REF!,Data!#REF!,(IF(B22=Data!B92,Data!G92,(IF(B22=Data!#REF!,Data!#REF!,(IF(B22=Data!#REF!,Data!#REF!,(IF(B22=Data!#REF!,Data!#REF!,Data!#REF!)))))))))))))))&amp;IF(B22=Data!B159,Data!G159,(IF(B22=Data!#REF!,Data!#REF!,(IF(B22=Data!#REF!,Data!#REF!,(IF(B22=Data!#REF!,Data!#REF!,(IF(B22=Data!#REF!,Data!#REF!,(IF(B22=Data!#REF!,Data!G899,(IF(B22=Data!#REF!,Data!#REF!,(IF(B22=Data!#REF!,Data!#REF!,Data!#REF!)))))))))))))))&amp;IF(B22=Data!#REF!,Data!#REF!,(IF(B22=Data!#REF!,Data!#REF!,(IF(B22=Data!#REF!,Data!#REF!,(IF(B22=Data!#REF!,Data!#REF!,(IF(B22=Data!#REF!,Data!#REF!,Data!#REF!)))))))))</f>
        <v>#REF!</v>
      </c>
      <c r="O22" s="592"/>
      <c r="P22" s="593"/>
      <c r="Q22" s="594" t="e">
        <f>IF(B22=Data!B83,Data!H83,(IF(B22=Data!B85,Data!H85,(IF(B22=Data!B87,Data!H87,(IF(B22=Data!#REF!,Data!#REF!,(IF(B22=Data!B92,Data!H92,(IF(B22=Data!#REF!,Data!#REF!,(IF(B22=Data!#REF!,Data!#REF!,(IF(B22=Data!#REF!,Data!#REF!,Data!#REF!)))))))))))))))&amp;IF(B22=Data!B159,Data!H159,(IF(B22=Data!#REF!,Data!#REF!,(IF(B22=Data!#REF!,Data!#REF!,(IF(B22=Data!#REF!,Data!#REF!,(IF(B22=Data!#REF!,Data!#REF!,(IF(B22=Data!#REF!,Data!H899,(IF(B22=Data!#REF!,Data!#REF!,(IF(B22=Data!#REF!,Data!#REF!,Data!#REF!)))))))))))))))&amp;IF(B22=Data!#REF!,Data!#REF!,(IF(B22=Data!#REF!,Data!#REF!,(IF(B22=Data!#REF!,Data!#REF!,(IF(B22=Data!#REF!,Data!#REF!,(IF(B22=Data!#REF!,Data!#REF!,Data!#REF!)))))))))</f>
        <v>#REF!</v>
      </c>
      <c r="R22" s="593"/>
      <c r="S22" s="593"/>
      <c r="T22" s="594" t="e">
        <f>IF(B22=Data!B83,Data!I83,(IF(B22=Data!B85,Data!I85,(IF(B22=Data!B87,Data!I87,(IF(B22=Data!#REF!,Data!#REF!,(IF(B22=Data!B92,Data!I92,(IF(B22=Data!#REF!,Data!#REF!,(IF(B22=Data!#REF!,Data!#REF!,(IF(B22=Data!#REF!,Data!#REF!,Data!#REF!)))))))))))))))&amp;IF(B22=Data!B159,Data!I159,(IF(B22=Data!#REF!,Data!#REF!,(IF(B22=Data!#REF!,Data!#REF!,(IF(B22=Data!#REF!,Data!#REF!,(IF(B22=Data!#REF!,Data!#REF!,(IF(B22=Data!#REF!,Data!I899,(IF(B22=Data!#REF!,Data!#REF!,(IF(B22=Data!#REF!,Data!#REF!,Data!#REF!)))))))))))))))&amp;IF(B22=Data!#REF!,Data!#REF!,(IF(B22=Data!#REF!,Data!#REF!,(IF(B22=Data!#REF!,Data!#REF!,(IF(B22=Data!#REF!,Data!#REF!,(IF(B22=Data!#REF!,Data!#REF!,Data!#REF!)))))))))</f>
        <v>#REF!</v>
      </c>
      <c r="U22" s="595"/>
      <c r="V22" s="594" t="e">
        <f>IF(B22=Data!B83,Data!J83,(IF(B22=Data!B85,Data!J85,(IF(B22=Data!B87,Data!J87,(IF(B22=Data!#REF!,Data!#REF!,(IF(B22=Data!B92,Data!J92,(IF(B22=Data!#REF!,Data!#REF!,(IF(B22=Data!#REF!,Data!#REF!,(IF(B22=Data!#REF!,Data!#REF!,Data!#REF!)))))))))))))))&amp;IF(B22=Data!B159,Data!J159,(IF(B22=Data!#REF!,Data!#REF!,(IF(B22=Data!#REF!,Data!#REF!,(IF(B22=Data!#REF!,Data!#REF!,(IF(B22=Data!#REF!,Data!#REF!,(IF(B22=Data!#REF!,Data!J899,(IF(B22=Data!#REF!,Data!#REF!,(IF(B22=Data!#REF!,Data!#REF!,Data!#REF!)))))))))))))))&amp;IF(B22=Data!#REF!,Data!#REF!,(IF(B22=Data!#REF!,Data!#REF!,(IF(B22=Data!#REF!,Data!#REF!,(IF(B22=Data!#REF!,Data!#REF!,(IF(B22=Data!#REF!,Data!#REF!,Data!#REF!)))))))))</f>
        <v>#REF!</v>
      </c>
      <c r="W22" s="596">
        <f>IF(E22="","",VLOOKUP(B22,Data!$B$5:$J$503,9,FALSE)*E22)</f>
        <v>2.37</v>
      </c>
    </row>
    <row r="23" spans="1:23" s="597" customFormat="1" ht="19.25" customHeight="1">
      <c r="A23" s="598">
        <v>6</v>
      </c>
      <c r="B23" s="599" t="s">
        <v>716</v>
      </c>
      <c r="C23" s="583" t="str">
        <f>IF(E23="","",VLOOKUP(B23,Data!$B$5:$N$503,13,FALSE))</f>
        <v>Ymh</v>
      </c>
      <c r="D23" s="584" t="str">
        <f>IF(E23="","",VLOOKUP(B23,Data!$B$5:$L$503,2,FALSE))</f>
        <v>VAC9490</v>
      </c>
      <c r="E23" s="823">
        <v>25</v>
      </c>
      <c r="F23" s="600"/>
      <c r="G23" s="587">
        <f>IF(E23="","",VLOOKUP(B23,Data!$B$5:$L$503,11,FALSE))</f>
        <v>2297.34</v>
      </c>
      <c r="H23" s="588">
        <f t="shared" si="0"/>
        <v>57433.5</v>
      </c>
      <c r="I23" s="589" t="str">
        <f>IF(E23="","",VLOOKUP(B23,Data!$B$5:$D$503,3,FALSE))</f>
        <v>C/T</v>
      </c>
      <c r="J23" s="589" t="str">
        <f>IF(E23="","",VLOOKUP(B23,Data!$B$5:$M$503,12,FALSE))</f>
        <v>Indonesia</v>
      </c>
      <c r="K23" s="590">
        <v>5122496</v>
      </c>
      <c r="L23" s="587">
        <f>IF(E23="","",VLOOKUP(B23,Data!$B$5:$E$503,4,FALSE)*E23)</f>
        <v>5500</v>
      </c>
      <c r="M23" s="587">
        <f>IF(E23="","",VLOOKUP(B23,Data!$B$5:$F$503,5,FALSE)*E23)</f>
        <v>4975</v>
      </c>
      <c r="N23" s="591" t="e">
        <f>IF(B23=Data!B92,Data!G92,(IF(B23=Data!B94,Data!G94,(IF(B23=Data!B96,Data!G96,(IF(B23=Data!#REF!,Data!#REF!,(IF(B23=Data!B101,Data!G101,(IF(B23=Data!#REF!,Data!#REF!,(IF(B23=Data!#REF!,Data!#REF!,(IF(B23=Data!#REF!,Data!#REF!,Data!#REF!)))))))))))))))&amp;IF(B23=Data!B168,Data!G168,(IF(B23=Data!#REF!,Data!#REF!,(IF(B23=Data!#REF!,Data!#REF!,(IF(B23=Data!#REF!,Data!#REF!,(IF(B23=Data!#REF!,Data!#REF!,(IF(B23=Data!#REF!,Data!G908,(IF(B23=Data!#REF!,Data!#REF!,(IF(B23=Data!#REF!,Data!#REF!,Data!#REF!)))))))))))))))&amp;IF(B23=Data!#REF!,Data!#REF!,(IF(B23=Data!#REF!,Data!#REF!,(IF(B23=Data!#REF!,Data!#REF!,(IF(B23=Data!#REF!,Data!#REF!,(IF(B23=Data!#REF!,Data!#REF!,Data!#REF!)))))))))</f>
        <v>#REF!</v>
      </c>
      <c r="O23" s="592"/>
      <c r="P23" s="593"/>
      <c r="Q23" s="594" t="e">
        <f>IF(B23=Data!B92,Data!H92,(IF(B23=Data!B94,Data!H94,(IF(B23=Data!B96,Data!H96,(IF(B23=Data!#REF!,Data!#REF!,(IF(B23=Data!B101,Data!H101,(IF(B23=Data!#REF!,Data!#REF!,(IF(B23=Data!#REF!,Data!#REF!,(IF(B23=Data!#REF!,Data!#REF!,Data!#REF!)))))))))))))))&amp;IF(B23=Data!B168,Data!H168,(IF(B23=Data!#REF!,Data!#REF!,(IF(B23=Data!#REF!,Data!#REF!,(IF(B23=Data!#REF!,Data!#REF!,(IF(B23=Data!#REF!,Data!#REF!,(IF(B23=Data!#REF!,Data!H908,(IF(B23=Data!#REF!,Data!#REF!,(IF(B23=Data!#REF!,Data!#REF!,Data!#REF!)))))))))))))))&amp;IF(B23=Data!#REF!,Data!#REF!,(IF(B23=Data!#REF!,Data!#REF!,(IF(B23=Data!#REF!,Data!#REF!,(IF(B23=Data!#REF!,Data!#REF!,(IF(B23=Data!#REF!,Data!#REF!,Data!#REF!)))))))))</f>
        <v>#REF!</v>
      </c>
      <c r="R23" s="593"/>
      <c r="S23" s="593"/>
      <c r="T23" s="594" t="e">
        <f>IF(B23=Data!B92,Data!I92,(IF(B23=Data!B94,Data!I94,(IF(B23=Data!B96,Data!I96,(IF(B23=Data!#REF!,Data!#REF!,(IF(B23=Data!B101,Data!I101,(IF(B23=Data!#REF!,Data!#REF!,(IF(B23=Data!#REF!,Data!#REF!,(IF(B23=Data!#REF!,Data!#REF!,Data!#REF!)))))))))))))))&amp;IF(B23=Data!B168,Data!I168,(IF(B23=Data!#REF!,Data!#REF!,(IF(B23=Data!#REF!,Data!#REF!,(IF(B23=Data!#REF!,Data!#REF!,(IF(B23=Data!#REF!,Data!#REF!,(IF(B23=Data!#REF!,Data!I908,(IF(B23=Data!#REF!,Data!#REF!,(IF(B23=Data!#REF!,Data!#REF!,Data!#REF!)))))))))))))))&amp;IF(B23=Data!#REF!,Data!#REF!,(IF(B23=Data!#REF!,Data!#REF!,(IF(B23=Data!#REF!,Data!#REF!,(IF(B23=Data!#REF!,Data!#REF!,(IF(B23=Data!#REF!,Data!#REF!,Data!#REF!)))))))))</f>
        <v>#REF!</v>
      </c>
      <c r="U23" s="595"/>
      <c r="V23" s="594" t="e">
        <f>IF(B23=Data!B92,Data!J92,(IF(B23=Data!B94,Data!J94,(IF(B23=Data!B96,Data!J96,(IF(B23=Data!#REF!,Data!#REF!,(IF(B23=Data!B101,Data!J101,(IF(B23=Data!#REF!,Data!#REF!,(IF(B23=Data!#REF!,Data!#REF!,(IF(B23=Data!#REF!,Data!#REF!,Data!#REF!)))))))))))))))&amp;IF(B23=Data!B168,Data!J168,(IF(B23=Data!#REF!,Data!#REF!,(IF(B23=Data!#REF!,Data!#REF!,(IF(B23=Data!#REF!,Data!#REF!,(IF(B23=Data!#REF!,Data!#REF!,(IF(B23=Data!#REF!,Data!J908,(IF(B23=Data!#REF!,Data!#REF!,(IF(B23=Data!#REF!,Data!#REF!,Data!#REF!)))))))))))))))&amp;IF(B23=Data!#REF!,Data!#REF!,(IF(B23=Data!#REF!,Data!#REF!,(IF(B23=Data!#REF!,Data!#REF!,(IF(B23=Data!#REF!,Data!#REF!,(IF(B23=Data!#REF!,Data!#REF!,Data!#REF!)))))))))</f>
        <v>#REF!</v>
      </c>
      <c r="W23" s="596">
        <f>IF(E23="","",VLOOKUP(B23,Data!$B$5:$J$503,9,FALSE)*E23)</f>
        <v>29.625</v>
      </c>
    </row>
    <row r="24" spans="1:23" s="597" customFormat="1" ht="19.25" customHeight="1">
      <c r="A24" s="598">
        <v>7</v>
      </c>
      <c r="B24" s="599" t="s">
        <v>724</v>
      </c>
      <c r="C24" s="583" t="str">
        <f>IF(E24="","",VLOOKUP(B24,Data!$B$5:$N$503,13,FALSE))</f>
        <v>Ymh</v>
      </c>
      <c r="D24" s="584" t="str">
        <f>IF(E24="","",VLOOKUP(B24,Data!$B$5:$L$503,2,FALSE))</f>
        <v>VAD6650</v>
      </c>
      <c r="E24" s="823">
        <v>3</v>
      </c>
      <c r="F24" s="600"/>
      <c r="G24" s="587">
        <f>IF(E24="","",VLOOKUP(B24,Data!$B$5:$L$503,11,FALSE))</f>
        <v>2449.66</v>
      </c>
      <c r="H24" s="588">
        <f t="shared" ref="H24:H27" si="1">IF(E24&gt;0,E24*G24,"-")</f>
        <v>7348.98</v>
      </c>
      <c r="I24" s="589" t="str">
        <f>IF(E24="","",VLOOKUP(B24,Data!$B$5:$D$503,3,FALSE))</f>
        <v>C/T</v>
      </c>
      <c r="J24" s="589" t="str">
        <f>IF(E24="","",VLOOKUP(B24,Data!$B$5:$M$503,12,FALSE))</f>
        <v>Indonesia</v>
      </c>
      <c r="K24" s="590">
        <v>5122496</v>
      </c>
      <c r="L24" s="587">
        <f>IF(E24="","",VLOOKUP(B24,Data!$B$5:$E$503,4,FALSE)*E24)</f>
        <v>660</v>
      </c>
      <c r="M24" s="587">
        <f>IF(E24="","",VLOOKUP(B24,Data!$B$5:$F$503,5,FALSE)*E24)</f>
        <v>597</v>
      </c>
      <c r="N24" s="591" t="e">
        <f>IF(B24=Data!B93,Data!G93,(IF(B24=Data!B95,Data!G95,(IF(B24=Data!B97,Data!G97,(IF(B24=Data!#REF!,Data!#REF!,(IF(B24=Data!B102,Data!G102,(IF(B24=Data!#REF!,Data!#REF!,(IF(B24=Data!#REF!,Data!#REF!,(IF(B24=Data!#REF!,Data!#REF!,Data!#REF!)))))))))))))))&amp;IF(B24=Data!B169,Data!G169,(IF(B24=Data!#REF!,Data!#REF!,(IF(B24=Data!#REF!,Data!#REF!,(IF(B24=Data!#REF!,Data!#REF!,(IF(B24=Data!#REF!,Data!#REF!,(IF(B24=Data!#REF!,Data!G909,(IF(B24=Data!#REF!,Data!#REF!,(IF(B24=Data!#REF!,Data!#REF!,Data!#REF!)))))))))))))))&amp;IF(B24=Data!#REF!,Data!#REF!,(IF(B24=Data!#REF!,Data!#REF!,(IF(B24=Data!#REF!,Data!#REF!,(IF(B24=Data!#REF!,Data!#REF!,(IF(B24=Data!#REF!,Data!#REF!,Data!#REF!)))))))))</f>
        <v>#REF!</v>
      </c>
      <c r="O24" s="592"/>
      <c r="P24" s="593"/>
      <c r="Q24" s="594" t="e">
        <f>IF(B24=Data!B93,Data!H93,(IF(B24=Data!B95,Data!H95,(IF(B24=Data!B97,Data!H97,(IF(B24=Data!#REF!,Data!#REF!,(IF(B24=Data!B102,Data!H102,(IF(B24=Data!#REF!,Data!#REF!,(IF(B24=Data!#REF!,Data!#REF!,(IF(B24=Data!#REF!,Data!#REF!,Data!#REF!)))))))))))))))&amp;IF(B24=Data!B169,Data!H169,(IF(B24=Data!#REF!,Data!#REF!,(IF(B24=Data!#REF!,Data!#REF!,(IF(B24=Data!#REF!,Data!#REF!,(IF(B24=Data!#REF!,Data!#REF!,(IF(B24=Data!#REF!,Data!H909,(IF(B24=Data!#REF!,Data!#REF!,(IF(B24=Data!#REF!,Data!#REF!,Data!#REF!)))))))))))))))&amp;IF(B24=Data!#REF!,Data!#REF!,(IF(B24=Data!#REF!,Data!#REF!,(IF(B24=Data!#REF!,Data!#REF!,(IF(B24=Data!#REF!,Data!#REF!,(IF(B24=Data!#REF!,Data!#REF!,Data!#REF!)))))))))</f>
        <v>#REF!</v>
      </c>
      <c r="R24" s="593"/>
      <c r="S24" s="593"/>
      <c r="T24" s="594" t="e">
        <f>IF(B24=Data!B93,Data!I93,(IF(B24=Data!B95,Data!I95,(IF(B24=Data!B97,Data!I97,(IF(B24=Data!#REF!,Data!#REF!,(IF(B24=Data!B102,Data!I102,(IF(B24=Data!#REF!,Data!#REF!,(IF(B24=Data!#REF!,Data!#REF!,(IF(B24=Data!#REF!,Data!#REF!,Data!#REF!)))))))))))))))&amp;IF(B24=Data!B169,Data!I169,(IF(B24=Data!#REF!,Data!#REF!,(IF(B24=Data!#REF!,Data!#REF!,(IF(B24=Data!#REF!,Data!#REF!,(IF(B24=Data!#REF!,Data!#REF!,(IF(B24=Data!#REF!,Data!I909,(IF(B24=Data!#REF!,Data!#REF!,(IF(B24=Data!#REF!,Data!#REF!,Data!#REF!)))))))))))))))&amp;IF(B24=Data!#REF!,Data!#REF!,(IF(B24=Data!#REF!,Data!#REF!,(IF(B24=Data!#REF!,Data!#REF!,(IF(B24=Data!#REF!,Data!#REF!,(IF(B24=Data!#REF!,Data!#REF!,Data!#REF!)))))))))</f>
        <v>#REF!</v>
      </c>
      <c r="U24" s="595"/>
      <c r="V24" s="594" t="e">
        <f>IF(B24=Data!B93,Data!J93,(IF(B24=Data!B95,Data!J95,(IF(B24=Data!B97,Data!J97,(IF(B24=Data!#REF!,Data!#REF!,(IF(B24=Data!B102,Data!J102,(IF(B24=Data!#REF!,Data!#REF!,(IF(B24=Data!#REF!,Data!#REF!,(IF(B24=Data!#REF!,Data!#REF!,Data!#REF!)))))))))))))))&amp;IF(B24=Data!B169,Data!J169,(IF(B24=Data!#REF!,Data!#REF!,(IF(B24=Data!#REF!,Data!#REF!,(IF(B24=Data!#REF!,Data!#REF!,(IF(B24=Data!#REF!,Data!#REF!,(IF(B24=Data!#REF!,Data!J909,(IF(B24=Data!#REF!,Data!#REF!,(IF(B24=Data!#REF!,Data!#REF!,Data!#REF!)))))))))))))))&amp;IF(B24=Data!#REF!,Data!#REF!,(IF(B24=Data!#REF!,Data!#REF!,(IF(B24=Data!#REF!,Data!#REF!,(IF(B24=Data!#REF!,Data!#REF!,(IF(B24=Data!#REF!,Data!#REF!,Data!#REF!)))))))))</f>
        <v>#REF!</v>
      </c>
      <c r="W24" s="596">
        <f>IF(E24="","",VLOOKUP(B24,Data!$B$5:$J$503,9,FALSE)*E24)</f>
        <v>3.5550000000000002</v>
      </c>
    </row>
    <row r="25" spans="1:23" s="597" customFormat="1" ht="19.25" customHeight="1">
      <c r="A25" s="598">
        <v>8</v>
      </c>
      <c r="B25" s="599" t="s">
        <v>504</v>
      </c>
      <c r="C25" s="583" t="str">
        <f>IF(E25="","",VLOOKUP(B25,Data!$B$5:$N$503,13,FALSE))</f>
        <v>Ymh</v>
      </c>
      <c r="D25" s="584" t="str">
        <f>IF(E25="","",VLOOKUP(B25,Data!$B$5:$L$503,2,FALSE))</f>
        <v>ZH66250</v>
      </c>
      <c r="E25" s="823">
        <v>9</v>
      </c>
      <c r="F25" s="600"/>
      <c r="G25" s="587">
        <f>IF(E25="","",VLOOKUP(B25,Data!$B$5:$L$503,11,FALSE))</f>
        <v>2244.61</v>
      </c>
      <c r="H25" s="588">
        <f t="shared" si="1"/>
        <v>20201.490000000002</v>
      </c>
      <c r="I25" s="589" t="str">
        <f>IF(E25="","",VLOOKUP(B25,Data!$B$5:$D$503,3,FALSE))</f>
        <v>C/T</v>
      </c>
      <c r="J25" s="589" t="str">
        <f>IF(E25="","",VLOOKUP(B25,Data!$B$5:$M$503,12,FALSE))</f>
        <v>Indonesia</v>
      </c>
      <c r="K25" s="590">
        <v>5122496</v>
      </c>
      <c r="L25" s="587">
        <f>IF(E25="","",VLOOKUP(B25,Data!$B$5:$E$503,4,FALSE)*E25)</f>
        <v>2358</v>
      </c>
      <c r="M25" s="587">
        <f>IF(E25="","",VLOOKUP(B25,Data!$B$5:$F$503,5,FALSE)*E25)</f>
        <v>2133</v>
      </c>
      <c r="N25" s="591" t="e">
        <f>IF(B25=Data!B95,Data!G95,(IF(B25=Data!B97,Data!G97,(IF(B25=Data!B99,Data!G99,(IF(B25=Data!#REF!,Data!#REF!,(IF(B25=Data!B104,Data!G104,(IF(B25=Data!#REF!,Data!#REF!,(IF(B25=Data!#REF!,Data!#REF!,(IF(B25=Data!#REF!,Data!#REF!,Data!#REF!)))))))))))))))&amp;IF(B25=Data!B171,Data!G171,(IF(B25=Data!#REF!,Data!#REF!,(IF(B25=Data!#REF!,Data!#REF!,(IF(B25=Data!#REF!,Data!#REF!,(IF(B25=Data!#REF!,Data!#REF!,(IF(B25=Data!#REF!,Data!G911,(IF(B25=Data!#REF!,Data!#REF!,(IF(B25=Data!#REF!,Data!#REF!,Data!#REF!)))))))))))))))&amp;IF(B25=Data!#REF!,Data!#REF!,(IF(B25=Data!#REF!,Data!#REF!,(IF(B25=Data!#REF!,Data!#REF!,(IF(B25=Data!#REF!,Data!#REF!,(IF(B25=Data!#REF!,Data!#REF!,Data!#REF!)))))))))</f>
        <v>#REF!</v>
      </c>
      <c r="O25" s="592"/>
      <c r="P25" s="593"/>
      <c r="Q25" s="594" t="e">
        <f>IF(B25=Data!B95,Data!H95,(IF(B25=Data!B97,Data!H97,(IF(B25=Data!B99,Data!H99,(IF(B25=Data!#REF!,Data!#REF!,(IF(B25=Data!B104,Data!H104,(IF(B25=Data!#REF!,Data!#REF!,(IF(B25=Data!#REF!,Data!#REF!,(IF(B25=Data!#REF!,Data!#REF!,Data!#REF!)))))))))))))))&amp;IF(B25=Data!B171,Data!H171,(IF(B25=Data!#REF!,Data!#REF!,(IF(B25=Data!#REF!,Data!#REF!,(IF(B25=Data!#REF!,Data!#REF!,(IF(B25=Data!#REF!,Data!#REF!,(IF(B25=Data!#REF!,Data!H911,(IF(B25=Data!#REF!,Data!#REF!,(IF(B25=Data!#REF!,Data!#REF!,Data!#REF!)))))))))))))))&amp;IF(B25=Data!#REF!,Data!#REF!,(IF(B25=Data!#REF!,Data!#REF!,(IF(B25=Data!#REF!,Data!#REF!,(IF(B25=Data!#REF!,Data!#REF!,(IF(B25=Data!#REF!,Data!#REF!,Data!#REF!)))))))))</f>
        <v>#REF!</v>
      </c>
      <c r="R25" s="593"/>
      <c r="S25" s="593"/>
      <c r="T25" s="594" t="e">
        <f>IF(B25=Data!B95,Data!I95,(IF(B25=Data!B97,Data!I97,(IF(B25=Data!B99,Data!I99,(IF(B25=Data!#REF!,Data!#REF!,(IF(B25=Data!B104,Data!I104,(IF(B25=Data!#REF!,Data!#REF!,(IF(B25=Data!#REF!,Data!#REF!,(IF(B25=Data!#REF!,Data!#REF!,Data!#REF!)))))))))))))))&amp;IF(B25=Data!B171,Data!I171,(IF(B25=Data!#REF!,Data!#REF!,(IF(B25=Data!#REF!,Data!#REF!,(IF(B25=Data!#REF!,Data!#REF!,(IF(B25=Data!#REF!,Data!#REF!,(IF(B25=Data!#REF!,Data!I911,(IF(B25=Data!#REF!,Data!#REF!,(IF(B25=Data!#REF!,Data!#REF!,Data!#REF!)))))))))))))))&amp;IF(B25=Data!#REF!,Data!#REF!,(IF(B25=Data!#REF!,Data!#REF!,(IF(B25=Data!#REF!,Data!#REF!,(IF(B25=Data!#REF!,Data!#REF!,(IF(B25=Data!#REF!,Data!#REF!,Data!#REF!)))))))))</f>
        <v>#REF!</v>
      </c>
      <c r="U25" s="595"/>
      <c r="V25" s="594" t="e">
        <f>IF(B25=Data!B95,Data!J95,(IF(B25=Data!B97,Data!J97,(IF(B25=Data!B99,Data!J99,(IF(B25=Data!#REF!,Data!#REF!,(IF(B25=Data!B104,Data!J104,(IF(B25=Data!#REF!,Data!#REF!,(IF(B25=Data!#REF!,Data!#REF!,(IF(B25=Data!#REF!,Data!#REF!,Data!#REF!)))))))))))))))&amp;IF(B25=Data!B171,Data!J171,(IF(B25=Data!#REF!,Data!#REF!,(IF(B25=Data!#REF!,Data!#REF!,(IF(B25=Data!#REF!,Data!#REF!,(IF(B25=Data!#REF!,Data!#REF!,(IF(B25=Data!#REF!,Data!J911,(IF(B25=Data!#REF!,Data!#REF!,(IF(B25=Data!#REF!,Data!#REF!,Data!#REF!)))))))))))))))&amp;IF(B25=Data!#REF!,Data!#REF!,(IF(B25=Data!#REF!,Data!#REF!,(IF(B25=Data!#REF!,Data!#REF!,(IF(B25=Data!#REF!,Data!#REF!,(IF(B25=Data!#REF!,Data!#REF!,Data!#REF!)))))))))</f>
        <v>#REF!</v>
      </c>
      <c r="W25" s="596">
        <f>IF(E25="","",VLOOKUP(B25,Data!$B$5:$J$503,9,FALSE)*E25)</f>
        <v>13.391999999999999</v>
      </c>
    </row>
    <row r="26" spans="1:23" s="597" customFormat="1" ht="19.25" customHeight="1">
      <c r="A26" s="598">
        <v>9</v>
      </c>
      <c r="B26" s="599" t="s">
        <v>717</v>
      </c>
      <c r="C26" s="583" t="str">
        <f>IF(E26="","",VLOOKUP(B26,Data!$B$5:$N$503,13,FALSE))</f>
        <v>Ymh</v>
      </c>
      <c r="D26" s="584" t="str">
        <f>IF(E26="","",VLOOKUP(B26,Data!$B$5:$L$503,2,FALSE))</f>
        <v>VAC9500</v>
      </c>
      <c r="E26" s="823">
        <v>9</v>
      </c>
      <c r="F26" s="600"/>
      <c r="G26" s="587">
        <f>IF(E26="","",VLOOKUP(B26,Data!$B$5:$L$503,11,FALSE))</f>
        <v>2627.86</v>
      </c>
      <c r="H26" s="588">
        <f t="shared" si="1"/>
        <v>23650.74</v>
      </c>
      <c r="I26" s="589" t="str">
        <f>IF(E26="","",VLOOKUP(B26,Data!$B$5:$D$503,3,FALSE))</f>
        <v>C/T</v>
      </c>
      <c r="J26" s="589" t="str">
        <f>IF(E26="","",VLOOKUP(B26,Data!$B$5:$M$503,12,FALSE))</f>
        <v>Indonesia</v>
      </c>
      <c r="K26" s="590">
        <v>5122496</v>
      </c>
      <c r="L26" s="587">
        <f>IF(E26="","",VLOOKUP(B26,Data!$B$5:$E$503,4,FALSE)*E26)</f>
        <v>2403</v>
      </c>
      <c r="M26" s="587">
        <f>IF(E26="","",VLOOKUP(B26,Data!$B$5:$F$503,5,FALSE)*E26)</f>
        <v>2223</v>
      </c>
      <c r="N26" s="591" t="e">
        <f>IF(B26=Data!B96,Data!G96,(IF(B26=Data!B98,Data!G98,(IF(B26=Data!B100,Data!G100,(IF(B26=Data!#REF!,Data!#REF!,(IF(B26=Data!B105,Data!G105,(IF(B26=Data!#REF!,Data!#REF!,(IF(B26=Data!#REF!,Data!#REF!,(IF(B26=Data!#REF!,Data!#REF!,Data!#REF!)))))))))))))))&amp;IF(B26=Data!B172,Data!G172,(IF(B26=Data!#REF!,Data!#REF!,(IF(B26=Data!#REF!,Data!#REF!,(IF(B26=Data!#REF!,Data!#REF!,(IF(B26=Data!#REF!,Data!#REF!,(IF(B26=Data!#REF!,Data!G912,(IF(B26=Data!#REF!,Data!#REF!,(IF(B26=Data!#REF!,Data!#REF!,Data!#REF!)))))))))))))))&amp;IF(B26=Data!#REF!,Data!#REF!,(IF(B26=Data!#REF!,Data!#REF!,(IF(B26=Data!#REF!,Data!#REF!,(IF(B26=Data!#REF!,Data!#REF!,(IF(B26=Data!#REF!,Data!#REF!,Data!#REF!)))))))))</f>
        <v>#REF!</v>
      </c>
      <c r="O26" s="592"/>
      <c r="P26" s="593"/>
      <c r="Q26" s="594" t="e">
        <f>IF(B26=Data!B96,Data!H96,(IF(B26=Data!B98,Data!H98,(IF(B26=Data!B100,Data!H100,(IF(B26=Data!#REF!,Data!#REF!,(IF(B26=Data!B105,Data!H105,(IF(B26=Data!#REF!,Data!#REF!,(IF(B26=Data!#REF!,Data!#REF!,(IF(B26=Data!#REF!,Data!#REF!,Data!#REF!)))))))))))))))&amp;IF(B26=Data!B172,Data!H172,(IF(B26=Data!#REF!,Data!#REF!,(IF(B26=Data!#REF!,Data!#REF!,(IF(B26=Data!#REF!,Data!#REF!,(IF(B26=Data!#REF!,Data!#REF!,(IF(B26=Data!#REF!,Data!H912,(IF(B26=Data!#REF!,Data!#REF!,(IF(B26=Data!#REF!,Data!#REF!,Data!#REF!)))))))))))))))&amp;IF(B26=Data!#REF!,Data!#REF!,(IF(B26=Data!#REF!,Data!#REF!,(IF(B26=Data!#REF!,Data!#REF!,(IF(B26=Data!#REF!,Data!#REF!,(IF(B26=Data!#REF!,Data!#REF!,Data!#REF!)))))))))</f>
        <v>#REF!</v>
      </c>
      <c r="R26" s="593"/>
      <c r="S26" s="593"/>
      <c r="T26" s="594" t="e">
        <f>IF(B26=Data!B96,Data!I96,(IF(B26=Data!B98,Data!I98,(IF(B26=Data!B100,Data!I100,(IF(B26=Data!#REF!,Data!#REF!,(IF(B26=Data!B105,Data!I105,(IF(B26=Data!#REF!,Data!#REF!,(IF(B26=Data!#REF!,Data!#REF!,(IF(B26=Data!#REF!,Data!#REF!,Data!#REF!)))))))))))))))&amp;IF(B26=Data!B172,Data!I172,(IF(B26=Data!#REF!,Data!#REF!,(IF(B26=Data!#REF!,Data!#REF!,(IF(B26=Data!#REF!,Data!#REF!,(IF(B26=Data!#REF!,Data!#REF!,(IF(B26=Data!#REF!,Data!I912,(IF(B26=Data!#REF!,Data!#REF!,(IF(B26=Data!#REF!,Data!#REF!,Data!#REF!)))))))))))))))&amp;IF(B26=Data!#REF!,Data!#REF!,(IF(B26=Data!#REF!,Data!#REF!,(IF(B26=Data!#REF!,Data!#REF!,(IF(B26=Data!#REF!,Data!#REF!,(IF(B26=Data!#REF!,Data!#REF!,Data!#REF!)))))))))</f>
        <v>#REF!</v>
      </c>
      <c r="U26" s="595"/>
      <c r="V26" s="594" t="e">
        <f>IF(B26=Data!B96,Data!J96,(IF(B26=Data!B98,Data!J98,(IF(B26=Data!B100,Data!J100,(IF(B26=Data!#REF!,Data!#REF!,(IF(B26=Data!B105,Data!J105,(IF(B26=Data!#REF!,Data!#REF!,(IF(B26=Data!#REF!,Data!#REF!,(IF(B26=Data!#REF!,Data!#REF!,Data!#REF!)))))))))))))))&amp;IF(B26=Data!B172,Data!J172,(IF(B26=Data!#REF!,Data!#REF!,(IF(B26=Data!#REF!,Data!#REF!,(IF(B26=Data!#REF!,Data!#REF!,(IF(B26=Data!#REF!,Data!#REF!,(IF(B26=Data!#REF!,Data!J912,(IF(B26=Data!#REF!,Data!#REF!,(IF(B26=Data!#REF!,Data!#REF!,Data!#REF!)))))))))))))))&amp;IF(B26=Data!#REF!,Data!#REF!,(IF(B26=Data!#REF!,Data!#REF!,(IF(B26=Data!#REF!,Data!#REF!,(IF(B26=Data!#REF!,Data!#REF!,(IF(B26=Data!#REF!,Data!#REF!,Data!#REF!)))))))))</f>
        <v>#REF!</v>
      </c>
      <c r="W26" s="596">
        <f>IF(E26="","",VLOOKUP(B26,Data!$B$5:$J$503,9,FALSE)*E26)</f>
        <v>13.391999999999999</v>
      </c>
    </row>
    <row r="27" spans="1:23" s="597" customFormat="1" ht="19.25" customHeight="1">
      <c r="A27" s="598"/>
      <c r="B27" s="599"/>
      <c r="C27" s="583" t="str">
        <f>IF(E27="","",VLOOKUP(B27,Data!$B$5:$N$503,13,FALSE))</f>
        <v/>
      </c>
      <c r="D27" s="584" t="str">
        <f>IF(E27="","",VLOOKUP(B27,Data!$B$5:$L$503,2,FALSE))</f>
        <v/>
      </c>
      <c r="E27" s="823"/>
      <c r="F27" s="601"/>
      <c r="G27" s="587" t="str">
        <f>IF(E27="","",VLOOKUP(B27,Data!$B$5:$L$503,11,FALSE))</f>
        <v/>
      </c>
      <c r="H27" s="588" t="str">
        <f t="shared" si="1"/>
        <v>-</v>
      </c>
      <c r="I27" s="589" t="str">
        <f>IF(E27="","",VLOOKUP(B27,Data!$B$5:$D$503,3,FALSE))</f>
        <v/>
      </c>
      <c r="J27" s="589" t="str">
        <f>IF(E27="","",VLOOKUP(B27,Data!$B$5:$M$503,12,FALSE))</f>
        <v/>
      </c>
      <c r="K27" s="590"/>
      <c r="L27" s="587" t="str">
        <f>IF(E27="","",VLOOKUP(B27,Data!$B$5:$E$503,4,FALSE)*E27)</f>
        <v/>
      </c>
      <c r="M27" s="587" t="str">
        <f>IF(E27="","",VLOOKUP(B27,Data!$B$5:$F$503,5,FALSE)*E27)</f>
        <v/>
      </c>
      <c r="N27" s="591" t="e">
        <f>IF(B27=Data!B98,Data!G98,(IF(B27=Data!B100,Data!G100,(IF(B27=Data!B102,Data!G102,(IF(B27=Data!#REF!,Data!#REF!,(IF(B27=Data!B107,Data!G107,(IF(B27=Data!#REF!,Data!#REF!,(IF(B27=Data!#REF!,Data!#REF!,(IF(B27=Data!#REF!,Data!#REF!,Data!#REF!)))))))))))))))&amp;IF(B27=Data!B174,Data!G174,(IF(B27=Data!#REF!,Data!#REF!,(IF(B27=Data!#REF!,Data!#REF!,(IF(B27=Data!#REF!,Data!#REF!,(IF(B27=Data!#REF!,Data!#REF!,(IF(B27=Data!#REF!,Data!G914,(IF(B27=Data!#REF!,Data!#REF!,(IF(B27=Data!#REF!,Data!#REF!,Data!#REF!)))))))))))))))&amp;IF(B27=Data!#REF!,Data!#REF!,(IF(B27=Data!#REF!,Data!#REF!,(IF(B27=Data!#REF!,Data!#REF!,(IF(B27=Data!#REF!,Data!#REF!,(IF(B27=Data!#REF!,Data!#REF!,Data!#REF!)))))))))</f>
        <v>#REF!</v>
      </c>
      <c r="O27" s="592"/>
      <c r="P27" s="593"/>
      <c r="Q27" s="594" t="e">
        <f>IF(B27=Data!B98,Data!H98,(IF(B27=Data!B100,Data!H100,(IF(B27=Data!B102,Data!H102,(IF(B27=Data!#REF!,Data!#REF!,(IF(B27=Data!B107,Data!H107,(IF(B27=Data!#REF!,Data!#REF!,(IF(B27=Data!#REF!,Data!#REF!,(IF(B27=Data!#REF!,Data!#REF!,Data!#REF!)))))))))))))))&amp;IF(B27=Data!B174,Data!H174,(IF(B27=Data!#REF!,Data!#REF!,(IF(B27=Data!#REF!,Data!#REF!,(IF(B27=Data!#REF!,Data!#REF!,(IF(B27=Data!#REF!,Data!#REF!,(IF(B27=Data!#REF!,Data!H914,(IF(B27=Data!#REF!,Data!#REF!,(IF(B27=Data!#REF!,Data!#REF!,Data!#REF!)))))))))))))))&amp;IF(B27=Data!#REF!,Data!#REF!,(IF(B27=Data!#REF!,Data!#REF!,(IF(B27=Data!#REF!,Data!#REF!,(IF(B27=Data!#REF!,Data!#REF!,(IF(B27=Data!#REF!,Data!#REF!,Data!#REF!)))))))))</f>
        <v>#REF!</v>
      </c>
      <c r="R27" s="593"/>
      <c r="S27" s="593"/>
      <c r="T27" s="594" t="e">
        <f>IF(B27=Data!B98,Data!I98,(IF(B27=Data!B100,Data!I100,(IF(B27=Data!B102,Data!I102,(IF(B27=Data!#REF!,Data!#REF!,(IF(B27=Data!B107,Data!I107,(IF(B27=Data!#REF!,Data!#REF!,(IF(B27=Data!#REF!,Data!#REF!,(IF(B27=Data!#REF!,Data!#REF!,Data!#REF!)))))))))))))))&amp;IF(B27=Data!B174,Data!I174,(IF(B27=Data!#REF!,Data!#REF!,(IF(B27=Data!#REF!,Data!#REF!,(IF(B27=Data!#REF!,Data!#REF!,(IF(B27=Data!#REF!,Data!#REF!,(IF(B27=Data!#REF!,Data!I914,(IF(B27=Data!#REF!,Data!#REF!,(IF(B27=Data!#REF!,Data!#REF!,Data!#REF!)))))))))))))))&amp;IF(B27=Data!#REF!,Data!#REF!,(IF(B27=Data!#REF!,Data!#REF!,(IF(B27=Data!#REF!,Data!#REF!,(IF(B27=Data!#REF!,Data!#REF!,(IF(B27=Data!#REF!,Data!#REF!,Data!#REF!)))))))))</f>
        <v>#REF!</v>
      </c>
      <c r="U27" s="595"/>
      <c r="V27" s="594" t="e">
        <f>IF(B27=Data!B98,Data!J98,(IF(B27=Data!B100,Data!J100,(IF(B27=Data!B102,Data!J102,(IF(B27=Data!#REF!,Data!#REF!,(IF(B27=Data!B107,Data!J107,(IF(B27=Data!#REF!,Data!#REF!,(IF(B27=Data!#REF!,Data!#REF!,(IF(B27=Data!#REF!,Data!#REF!,Data!#REF!)))))))))))))))&amp;IF(B27=Data!B174,Data!J174,(IF(B27=Data!#REF!,Data!#REF!,(IF(B27=Data!#REF!,Data!#REF!,(IF(B27=Data!#REF!,Data!#REF!,(IF(B27=Data!#REF!,Data!#REF!,(IF(B27=Data!#REF!,Data!J914,(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598"/>
      <c r="B28" s="840"/>
      <c r="C28" s="583" t="str">
        <f>IF(E28="","",VLOOKUP(B28,Data!$B$5:$N$503,13,FALSE))</f>
        <v/>
      </c>
      <c r="D28" s="584" t="str">
        <f>IF(E28="","",VLOOKUP(B28,Data!$B$5:$L$503,2,FALSE))</f>
        <v/>
      </c>
      <c r="E28" s="823"/>
      <c r="F28" s="601"/>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B139,Data!G139,(IF(B28=Data!B141,Data!G141,(IF(B28=Data!B143,Data!G143,(IF(B28=Data!#REF!,Data!#REF!,(IF(B28=Data!B148,Data!G148,(IF(B28=Data!#REF!,Data!#REF!,(IF(B28=Data!#REF!,Data!#REF!,(IF(B28=Data!#REF!,Data!#REF!,Data!#REF!)))))))))))))))&amp;IF(B28=Data!B215,Data!G215,(IF(B28=Data!#REF!,Data!#REF!,(IF(B28=Data!#REF!,Data!#REF!,(IF(B28=Data!#REF!,Data!#REF!,(IF(B28=Data!#REF!,Data!#REF!,(IF(B28=Data!#REF!,Data!G955,(IF(B28=Data!#REF!,Data!#REF!,(IF(B28=Data!#REF!,Data!#REF!,Data!#REF!)))))))))))))))&amp;IF(B28=Data!#REF!,Data!#REF!,(IF(B28=Data!#REF!,Data!#REF!,(IF(B28=Data!#REF!,Data!#REF!,(IF(B28=Data!#REF!,Data!#REF!,(IF(B28=Data!#REF!,Data!#REF!,Data!#REF!)))))))))</f>
        <v>#REF!</v>
      </c>
      <c r="O28" s="592"/>
      <c r="P28" s="593"/>
      <c r="Q28" s="594" t="e">
        <f>IF(B28=Data!B139,Data!H139,(IF(B28=Data!B141,Data!H141,(IF(B28=Data!B143,Data!H143,(IF(B28=Data!#REF!,Data!#REF!,(IF(B28=Data!B148,Data!H148,(IF(B28=Data!#REF!,Data!#REF!,(IF(B28=Data!#REF!,Data!#REF!,(IF(B28=Data!#REF!,Data!#REF!,Data!#REF!)))))))))))))))&amp;IF(B28=Data!B215,Data!H215,(IF(B28=Data!#REF!,Data!#REF!,(IF(B28=Data!#REF!,Data!#REF!,(IF(B28=Data!#REF!,Data!#REF!,(IF(B28=Data!#REF!,Data!#REF!,(IF(B28=Data!#REF!,Data!H955,(IF(B28=Data!#REF!,Data!#REF!,(IF(B28=Data!#REF!,Data!#REF!,Data!#REF!)))))))))))))))&amp;IF(B28=Data!#REF!,Data!#REF!,(IF(B28=Data!#REF!,Data!#REF!,(IF(B28=Data!#REF!,Data!#REF!,(IF(B28=Data!#REF!,Data!#REF!,(IF(B28=Data!#REF!,Data!#REF!,Data!#REF!)))))))))</f>
        <v>#REF!</v>
      </c>
      <c r="R28" s="593"/>
      <c r="S28" s="593"/>
      <c r="T28" s="594" t="e">
        <f>IF(B28=Data!B139,Data!I139,(IF(B28=Data!B141,Data!I141,(IF(B28=Data!B143,Data!I143,(IF(B28=Data!#REF!,Data!#REF!,(IF(B28=Data!B148,Data!I148,(IF(B28=Data!#REF!,Data!#REF!,(IF(B28=Data!#REF!,Data!#REF!,(IF(B28=Data!#REF!,Data!#REF!,Data!#REF!)))))))))))))))&amp;IF(B28=Data!B215,Data!I215,(IF(B28=Data!#REF!,Data!#REF!,(IF(B28=Data!#REF!,Data!#REF!,(IF(B28=Data!#REF!,Data!#REF!,(IF(B28=Data!#REF!,Data!#REF!,(IF(B28=Data!#REF!,Data!I955,(IF(B28=Data!#REF!,Data!#REF!,(IF(B28=Data!#REF!,Data!#REF!,Data!#REF!)))))))))))))))&amp;IF(B28=Data!#REF!,Data!#REF!,(IF(B28=Data!#REF!,Data!#REF!,(IF(B28=Data!#REF!,Data!#REF!,(IF(B28=Data!#REF!,Data!#REF!,(IF(B28=Data!#REF!,Data!#REF!,Data!#REF!)))))))))</f>
        <v>#REF!</v>
      </c>
      <c r="U28" s="595"/>
      <c r="V28" s="594" t="e">
        <f>IF(B28=Data!B139,Data!J139,(IF(B28=Data!B141,Data!J141,(IF(B28=Data!B143,Data!J143,(IF(B28=Data!#REF!,Data!#REF!,(IF(B28=Data!B148,Data!J148,(IF(B28=Data!#REF!,Data!#REF!,(IF(B28=Data!#REF!,Data!#REF!,(IF(B28=Data!#REF!,Data!#REF!,Data!#REF!)))))))))))))))&amp;IF(B28=Data!B215,Data!J215,(IF(B28=Data!#REF!,Data!#REF!,(IF(B28=Data!#REF!,Data!#REF!,(IF(B28=Data!#REF!,Data!#REF!,(IF(B28=Data!#REF!,Data!#REF!,(IF(B28=Data!#REF!,Data!J955,(IF(B28=Data!#REF!,Data!#REF!,(IF(B28=Data!#REF!,Data!#REF!,Data!#REF!)))))))))))))))&amp;IF(B28=Data!#REF!,Data!#REF!,(IF(B28=Data!#REF!,Data!#REF!,(IF(B28=Data!#REF!,Data!#REF!,(IF(B28=Data!#REF!,Data!#REF!,(IF(B28=Data!#REF!,Data!#REF!,Data!#REF!)))))))))</f>
        <v>#REF!</v>
      </c>
      <c r="W28" s="596" t="str">
        <f>IF(E28="","",VLOOKUP(B28,Data!$B$5:$J$503,9,FALSE)*E28)</f>
        <v/>
      </c>
    </row>
    <row r="29" spans="1:23" s="611" customFormat="1" ht="19.5" customHeight="1">
      <c r="A29" s="598"/>
      <c r="B29" s="818"/>
      <c r="C29" s="604"/>
      <c r="D29" s="605"/>
      <c r="E29" s="606">
        <f>SUM(E17:E28)</f>
        <v>71</v>
      </c>
      <c r="F29" s="606"/>
      <c r="G29" s="607"/>
      <c r="H29" s="607">
        <f>SUM(H17:H28)</f>
        <v>166669.90999999997</v>
      </c>
      <c r="I29" s="608"/>
      <c r="J29" s="608"/>
      <c r="K29" s="608"/>
      <c r="L29" s="609">
        <f>SUM(L17:L28)</f>
        <v>16227</v>
      </c>
      <c r="M29" s="609">
        <f>SUM(M17:M28)</f>
        <v>14687</v>
      </c>
      <c r="N29" s="609" t="e">
        <f>SUM(N17:N28)</f>
        <v>#REF!</v>
      </c>
      <c r="O29" s="609" t="e">
        <f>SUM(#REF!)</f>
        <v>#REF!</v>
      </c>
      <c r="P29" s="609">
        <f>SUM(P16:P16)</f>
        <v>0</v>
      </c>
      <c r="Q29" s="609">
        <f>SUM(Q16:Q16)</f>
        <v>0</v>
      </c>
      <c r="R29" s="609" t="e">
        <f>SUM(#REF!)</f>
        <v>#REF!</v>
      </c>
      <c r="S29" s="609">
        <f>SUM(S16:S16)</f>
        <v>0</v>
      </c>
      <c r="T29" s="609">
        <f>SUM(T16:T16)</f>
        <v>0</v>
      </c>
      <c r="U29" s="609" t="e">
        <f>SUM(#REF!)</f>
        <v>#REF!</v>
      </c>
      <c r="V29" s="609">
        <f>SUM(V16:V16)</f>
        <v>0</v>
      </c>
      <c r="W29" s="610">
        <f>SUM(W17:W28)</f>
        <v>89.516000000000005</v>
      </c>
    </row>
    <row r="30" spans="1:23" ht="11.25" customHeight="1">
      <c r="A30" s="598"/>
      <c r="B30" s="612"/>
      <c r="C30" s="545"/>
      <c r="D30" s="546"/>
      <c r="E30" s="613"/>
      <c r="F30" s="544"/>
      <c r="G30" s="614" t="s">
        <v>847</v>
      </c>
      <c r="H30" s="615"/>
      <c r="I30" s="616"/>
      <c r="J30" s="616"/>
      <c r="K30" s="616"/>
      <c r="L30" s="617"/>
      <c r="M30" s="548"/>
      <c r="N30" s="546"/>
      <c r="O30" s="545"/>
      <c r="P30" s="545"/>
      <c r="Q30" s="545"/>
      <c r="R30" s="545"/>
      <c r="S30" s="545"/>
      <c r="T30" s="545"/>
      <c r="U30" s="546"/>
      <c r="V30" s="546"/>
      <c r="W30" s="550"/>
    </row>
    <row r="31" spans="1:23" ht="14">
      <c r="A31" s="618" t="s">
        <v>546</v>
      </c>
      <c r="B31" s="619" t="s">
        <v>12</v>
      </c>
      <c r="C31" s="513"/>
      <c r="D31" s="620"/>
      <c r="E31" s="499" t="s">
        <v>555</v>
      </c>
      <c r="G31" s="621" t="s">
        <v>83</v>
      </c>
      <c r="H31" s="622"/>
      <c r="I31" s="562" t="s">
        <v>84</v>
      </c>
      <c r="J31" s="623"/>
      <c r="K31" s="534" t="s">
        <v>85</v>
      </c>
      <c r="L31" s="534"/>
      <c r="M31" s="1076" t="s">
        <v>86</v>
      </c>
      <c r="N31" s="1077"/>
      <c r="O31" s="1077"/>
      <c r="P31" s="1077"/>
      <c r="Q31" s="1077"/>
      <c r="R31" s="1077"/>
      <c r="S31" s="1077"/>
      <c r="T31" s="1077"/>
      <c r="U31" s="1077"/>
      <c r="V31" s="1077"/>
      <c r="W31" s="1078"/>
    </row>
    <row r="32" spans="1:23" ht="13">
      <c r="A32" s="852" t="s">
        <v>547</v>
      </c>
      <c r="D32" s="624"/>
      <c r="E32" s="499" t="s">
        <v>88</v>
      </c>
      <c r="G32" s="1079"/>
      <c r="H32" s="1080"/>
      <c r="I32" s="852" t="s">
        <v>89</v>
      </c>
      <c r="J32" s="625"/>
      <c r="K32" s="537" t="s">
        <v>90</v>
      </c>
      <c r="L32" s="537"/>
      <c r="M32" s="532"/>
      <c r="W32" s="538"/>
    </row>
    <row r="33" spans="1:23" ht="10.5" customHeight="1">
      <c r="A33" s="852" t="s">
        <v>548</v>
      </c>
      <c r="B33" s="503"/>
      <c r="D33" s="523"/>
      <c r="G33" s="1079"/>
      <c r="H33" s="1080"/>
      <c r="I33" s="852"/>
      <c r="J33" s="625"/>
      <c r="K33" s="537" t="s">
        <v>94</v>
      </c>
      <c r="L33" s="537"/>
      <c r="M33" s="532"/>
      <c r="W33" s="538"/>
    </row>
    <row r="34" spans="1:23" ht="10.5" customHeight="1">
      <c r="A34" s="544"/>
      <c r="B34" s="545"/>
      <c r="C34" s="545"/>
      <c r="D34" s="626"/>
      <c r="E34" s="499" t="s">
        <v>95</v>
      </c>
      <c r="G34" s="1079"/>
      <c r="H34" s="1080"/>
      <c r="I34" s="852" t="s">
        <v>96</v>
      </c>
      <c r="J34" s="625"/>
      <c r="K34" s="537"/>
      <c r="L34" s="537"/>
      <c r="M34" s="532"/>
      <c r="W34" s="538"/>
    </row>
    <row r="35" spans="1:23" ht="13">
      <c r="A35" s="512" t="s">
        <v>97</v>
      </c>
      <c r="C35" s="535"/>
      <c r="D35" s="514"/>
      <c r="E35" s="499" t="s">
        <v>98</v>
      </c>
      <c r="G35" s="627" t="s">
        <v>99</v>
      </c>
      <c r="H35" s="628"/>
      <c r="I35" s="852" t="s">
        <v>89</v>
      </c>
      <c r="J35" s="625"/>
      <c r="K35" s="537" t="s">
        <v>100</v>
      </c>
      <c r="L35" s="537"/>
      <c r="M35" s="532"/>
      <c r="W35" s="538"/>
    </row>
    <row r="36" spans="1:23" ht="13">
      <c r="A36" s="852" t="s">
        <v>561</v>
      </c>
      <c r="D36" s="523"/>
      <c r="E36" s="499" t="s">
        <v>101</v>
      </c>
      <c r="G36" s="629"/>
      <c r="H36" s="630"/>
      <c r="I36" s="852" t="s">
        <v>102</v>
      </c>
      <c r="J36" s="625"/>
      <c r="K36" s="537" t="s">
        <v>549</v>
      </c>
      <c r="L36" s="537"/>
      <c r="M36" s="1069" t="s">
        <v>616</v>
      </c>
      <c r="N36" s="1070"/>
      <c r="O36" s="1070"/>
      <c r="P36" s="1070"/>
      <c r="Q36" s="1070"/>
      <c r="R36" s="1070"/>
      <c r="S36" s="1070"/>
      <c r="T36" s="1070"/>
      <c r="U36" s="1070"/>
      <c r="V36" s="1070"/>
      <c r="W36" s="1071"/>
    </row>
    <row r="37" spans="1:23">
      <c r="A37" s="544"/>
      <c r="B37" s="545"/>
      <c r="C37" s="545"/>
      <c r="D37" s="546"/>
      <c r="E37" s="631"/>
      <c r="F37" s="545"/>
      <c r="G37" s="1053" t="s">
        <v>1024</v>
      </c>
      <c r="H37" s="1054"/>
      <c r="I37" s="1053" t="s">
        <v>1025</v>
      </c>
      <c r="J37" s="1054"/>
      <c r="K37" s="549" t="s">
        <v>105</v>
      </c>
      <c r="L37" s="549"/>
      <c r="M37" s="1072" t="s">
        <v>106</v>
      </c>
      <c r="N37" s="1073"/>
      <c r="O37" s="1073"/>
      <c r="P37" s="1073"/>
      <c r="Q37" s="1073"/>
      <c r="R37" s="1073"/>
      <c r="S37" s="1073"/>
      <c r="T37" s="1073"/>
      <c r="U37" s="1073"/>
      <c r="V37" s="1073"/>
      <c r="W37" s="1074"/>
    </row>
    <row r="38" spans="1:23">
      <c r="G38" s="500" t="s">
        <v>667</v>
      </c>
      <c r="K38" s="537"/>
      <c r="L38" s="537"/>
      <c r="M38" s="541"/>
      <c r="N38" s="541"/>
      <c r="O38" s="541"/>
      <c r="P38" s="541"/>
      <c r="Q38" s="541"/>
      <c r="R38" s="541"/>
      <c r="S38" s="541"/>
      <c r="T38" s="541"/>
      <c r="U38" s="541"/>
      <c r="V38" s="541"/>
      <c r="W38" s="632"/>
    </row>
    <row r="39" spans="1:23">
      <c r="G39" s="633"/>
      <c r="H39" s="633"/>
      <c r="I39" s="634"/>
      <c r="J39" s="633"/>
      <c r="K39" s="537"/>
      <c r="L39" s="537"/>
      <c r="M39" s="541"/>
      <c r="N39" s="541"/>
      <c r="O39" s="541"/>
      <c r="P39" s="541"/>
      <c r="Q39" s="541"/>
      <c r="R39" s="541"/>
      <c r="S39" s="541"/>
      <c r="T39" s="541"/>
      <c r="U39" s="541"/>
      <c r="V39" s="541"/>
      <c r="W39" s="632"/>
    </row>
    <row r="40" spans="1:23" ht="7.5" customHeight="1"/>
    <row r="41" spans="1:23" ht="13.5" customHeight="1"/>
    <row r="42" spans="1:23" ht="13.5" customHeight="1"/>
    <row r="43" spans="1:23" s="611" customFormat="1" ht="18" customHeight="1">
      <c r="A43" s="635" t="s">
        <v>964</v>
      </c>
      <c r="B43" s="500"/>
      <c r="C43" s="635" t="s">
        <v>622</v>
      </c>
      <c r="F43" s="636"/>
      <c r="G43" s="635" t="s">
        <v>958</v>
      </c>
      <c r="H43" s="500"/>
      <c r="I43" s="635" t="s">
        <v>969</v>
      </c>
      <c r="K43" s="636"/>
      <c r="L43" s="636"/>
      <c r="V43" s="637"/>
    </row>
    <row r="44" spans="1:23" s="611" customFormat="1" ht="18" customHeight="1">
      <c r="A44" s="635" t="s">
        <v>965</v>
      </c>
      <c r="B44" s="500"/>
      <c r="C44" s="635" t="s">
        <v>969</v>
      </c>
      <c r="F44" s="636"/>
      <c r="G44" s="635" t="s">
        <v>959</v>
      </c>
      <c r="H44" s="500"/>
      <c r="I44" s="635" t="s">
        <v>969</v>
      </c>
      <c r="K44" s="636"/>
      <c r="L44" s="636"/>
      <c r="V44" s="637"/>
    </row>
    <row r="45" spans="1:23" s="611" customFormat="1" ht="18" customHeight="1">
      <c r="A45" s="635" t="s">
        <v>966</v>
      </c>
      <c r="B45" s="500"/>
      <c r="C45" s="635" t="s">
        <v>969</v>
      </c>
      <c r="F45" s="636"/>
      <c r="G45" s="635" t="s">
        <v>960</v>
      </c>
      <c r="H45" s="500"/>
      <c r="I45" s="635" t="s">
        <v>622</v>
      </c>
      <c r="K45" s="636"/>
      <c r="L45" s="636"/>
      <c r="V45" s="637"/>
    </row>
    <row r="46" spans="1:23" s="611" customFormat="1" ht="18" customHeight="1">
      <c r="A46" s="635" t="s">
        <v>967</v>
      </c>
      <c r="B46" s="500"/>
      <c r="C46" s="635" t="s">
        <v>622</v>
      </c>
      <c r="F46" s="636"/>
      <c r="G46" s="635" t="s">
        <v>961</v>
      </c>
      <c r="H46" s="500"/>
      <c r="I46" s="635" t="s">
        <v>622</v>
      </c>
      <c r="K46" s="636"/>
      <c r="L46" s="636"/>
      <c r="V46" s="637"/>
    </row>
    <row r="47" spans="1:23" s="611" customFormat="1" ht="18" customHeight="1">
      <c r="A47" s="635" t="s">
        <v>968</v>
      </c>
      <c r="B47" s="500"/>
      <c r="C47" s="635" t="s">
        <v>622</v>
      </c>
      <c r="F47" s="636"/>
      <c r="G47" s="635" t="s">
        <v>963</v>
      </c>
      <c r="H47" s="500"/>
      <c r="I47" s="635" t="s">
        <v>622</v>
      </c>
      <c r="K47" s="636"/>
      <c r="L47" s="636"/>
      <c r="V47" s="637"/>
    </row>
    <row r="48" spans="1:23" ht="20">
      <c r="E48" s="853"/>
      <c r="F48" s="500"/>
      <c r="G48" s="635" t="s">
        <v>962</v>
      </c>
      <c r="I48" s="635" t="s">
        <v>622</v>
      </c>
      <c r="K48" s="500"/>
      <c r="M48" s="853"/>
      <c r="V48" s="501"/>
      <c r="W48" s="853"/>
    </row>
    <row r="49" spans="1:8" ht="17.5">
      <c r="A49" s="638"/>
      <c r="E49" s="853"/>
      <c r="G49" s="639"/>
      <c r="H49" s="639"/>
    </row>
    <row r="54" spans="1:8" ht="14">
      <c r="A54" s="640"/>
      <c r="C54" s="641"/>
      <c r="D54" s="641"/>
      <c r="E54" s="642"/>
    </row>
    <row r="55" spans="1:8" ht="14">
      <c r="A55" s="643"/>
      <c r="C55" s="641"/>
      <c r="D55" s="644"/>
      <c r="E55" s="642"/>
    </row>
    <row r="56" spans="1:8" ht="14">
      <c r="A56" s="643"/>
      <c r="B56" s="645"/>
      <c r="C56" s="641"/>
      <c r="D56" s="641"/>
      <c r="E56" s="642"/>
    </row>
    <row r="57" spans="1:8" ht="14">
      <c r="A57" s="643"/>
      <c r="B57" s="646" t="s">
        <v>354</v>
      </c>
      <c r="C57" s="641"/>
      <c r="D57" s="641"/>
      <c r="E57" s="642"/>
    </row>
    <row r="58" spans="1:8" ht="15.5">
      <c r="A58" s="643"/>
      <c r="B58" s="647" t="s">
        <v>249</v>
      </c>
      <c r="C58" s="641"/>
      <c r="D58" s="641"/>
      <c r="E58" s="642"/>
    </row>
    <row r="59" spans="1:8" ht="14">
      <c r="A59" s="643"/>
      <c r="B59" s="648" t="s">
        <v>250</v>
      </c>
      <c r="C59" s="641"/>
      <c r="D59" s="641"/>
      <c r="E59" s="642"/>
    </row>
    <row r="60" spans="1:8" ht="15.5">
      <c r="A60" s="649"/>
      <c r="B60" s="647" t="s">
        <v>251</v>
      </c>
      <c r="C60" s="641"/>
      <c r="D60" s="641"/>
      <c r="E60" s="642"/>
    </row>
    <row r="61" spans="1:8" ht="15.5">
      <c r="A61" s="643"/>
      <c r="B61" s="647" t="s">
        <v>252</v>
      </c>
      <c r="C61" s="641"/>
      <c r="D61" s="641"/>
      <c r="E61" s="642"/>
    </row>
    <row r="62" spans="1:8" ht="14">
      <c r="A62" s="649"/>
      <c r="B62" s="646" t="s">
        <v>253</v>
      </c>
      <c r="C62" s="641"/>
      <c r="D62" s="641"/>
      <c r="E62" s="642"/>
    </row>
    <row r="63" spans="1:8" ht="14">
      <c r="A63" s="649"/>
      <c r="B63" s="646" t="s">
        <v>357</v>
      </c>
      <c r="C63" s="641"/>
      <c r="D63" s="641"/>
      <c r="E63" s="642"/>
    </row>
    <row r="64" spans="1:8" ht="14">
      <c r="A64" s="643"/>
      <c r="B64" s="646" t="s">
        <v>358</v>
      </c>
      <c r="C64" s="641"/>
      <c r="D64" s="641"/>
      <c r="E64" s="642"/>
    </row>
    <row r="65" spans="1:5" ht="14">
      <c r="A65" s="643"/>
      <c r="B65" s="646" t="s">
        <v>288</v>
      </c>
      <c r="C65" s="641"/>
      <c r="D65" s="641"/>
      <c r="E65" s="642"/>
    </row>
    <row r="66" spans="1:5" ht="14">
      <c r="A66" s="643"/>
      <c r="B66" s="646" t="s">
        <v>292</v>
      </c>
      <c r="C66" s="641"/>
      <c r="D66" s="641"/>
      <c r="E66" s="642"/>
    </row>
    <row r="67" spans="1:5" ht="15.5">
      <c r="A67" s="643"/>
      <c r="B67" s="647" t="s">
        <v>423</v>
      </c>
      <c r="C67" s="641"/>
      <c r="D67" s="641"/>
      <c r="E67" s="642"/>
    </row>
    <row r="68" spans="1:5" ht="14">
      <c r="A68" s="643"/>
      <c r="B68" s="646" t="s">
        <v>424</v>
      </c>
      <c r="C68" s="641"/>
      <c r="D68" s="641"/>
      <c r="E68" s="642"/>
    </row>
    <row r="69" spans="1:5" ht="14">
      <c r="A69" s="643"/>
      <c r="B69" s="646" t="s">
        <v>279</v>
      </c>
      <c r="C69" s="641"/>
      <c r="D69" s="644"/>
      <c r="E69" s="642"/>
    </row>
    <row r="70" spans="1:5" ht="14">
      <c r="A70" s="643"/>
      <c r="B70" s="646" t="s">
        <v>281</v>
      </c>
      <c r="C70" s="641"/>
      <c r="D70" s="641"/>
      <c r="E70" s="642"/>
    </row>
    <row r="71" spans="1:5" ht="14">
      <c r="A71" s="643"/>
      <c r="B71" s="646" t="s">
        <v>287</v>
      </c>
      <c r="C71" s="641"/>
      <c r="D71" s="644"/>
      <c r="E71" s="642"/>
    </row>
    <row r="72" spans="1:5" ht="15.5">
      <c r="A72" s="643"/>
      <c r="B72" s="647" t="s">
        <v>420</v>
      </c>
      <c r="C72" s="641"/>
      <c r="D72" s="644"/>
      <c r="E72" s="642"/>
    </row>
    <row r="73" spans="1:5" ht="14">
      <c r="A73" s="650"/>
      <c r="B73" s="646" t="s">
        <v>421</v>
      </c>
      <c r="C73" s="579"/>
      <c r="D73" s="578"/>
      <c r="E73" s="575"/>
    </row>
    <row r="74" spans="1:5" ht="14">
      <c r="A74" s="572"/>
      <c r="B74" s="646" t="s">
        <v>422</v>
      </c>
      <c r="C74" s="579"/>
      <c r="D74" s="578"/>
      <c r="E74" s="651">
        <f>SUM(E53:E72)</f>
        <v>0</v>
      </c>
    </row>
    <row r="75" spans="1:5" ht="14">
      <c r="B75" s="646" t="s">
        <v>417</v>
      </c>
    </row>
    <row r="76" spans="1:5" ht="14">
      <c r="B76" s="646" t="s">
        <v>397</v>
      </c>
    </row>
  </sheetData>
  <mergeCells count="10">
    <mergeCell ref="M36:W36"/>
    <mergeCell ref="G37:H37"/>
    <mergeCell ref="I37:J37"/>
    <mergeCell ref="M37:W37"/>
    <mergeCell ref="O1:S1"/>
    <mergeCell ref="P2:W2"/>
    <mergeCell ref="M31:W31"/>
    <mergeCell ref="G32:H32"/>
    <mergeCell ref="G33:H33"/>
    <mergeCell ref="G34:H34"/>
  </mergeCells>
  <printOptions horizontalCentered="1"/>
  <pageMargins left="0.19685039370078741" right="0.19685039370078741" top="0" bottom="0.15748031496062992" header="0.31496062992125984" footer="0.15748031496062992"/>
  <pageSetup paperSize="9" scale="75" firstPageNumber="4294963191" fitToHeight="2" orientation="landscape"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W91"/>
  <sheetViews>
    <sheetView topLeftCell="A20" zoomScale="70" zoomScaleNormal="70" zoomScaleSheetLayoutView="85" workbookViewId="0">
      <selection activeCell="A17" sqref="A17:XFD20"/>
    </sheetView>
  </sheetViews>
  <sheetFormatPr defaultColWidth="9.1796875" defaultRowHeight="12.5"/>
  <cols>
    <col min="1" max="1" width="6.26953125" style="855" customWidth="1"/>
    <col min="2" max="2" width="30.1796875" style="855" customWidth="1"/>
    <col min="3" max="3" width="6.453125" style="855" customWidth="1"/>
    <col min="4" max="4" width="13.453125" style="855" customWidth="1"/>
    <col min="5" max="5" width="10.453125" style="499" customWidth="1"/>
    <col min="6" max="6" width="13.08984375" style="855" customWidth="1"/>
    <col min="7" max="7" width="14.81640625" style="500" customWidth="1"/>
    <col min="8" max="8" width="17" style="500" customWidth="1"/>
    <col min="9" max="9" width="6.1796875" style="855" customWidth="1"/>
    <col min="10" max="10" width="14.1796875" style="855" customWidth="1"/>
    <col min="11" max="11" width="11.1796875" style="855" customWidth="1"/>
    <col min="12" max="13" width="15.1796875" style="500" customWidth="1"/>
    <col min="14" max="14" width="0.453125" style="855" hidden="1" customWidth="1"/>
    <col min="15" max="15" width="3.1796875" style="855" customWidth="1"/>
    <col min="16" max="16" width="2.54296875" style="855" customWidth="1"/>
    <col min="17" max="17" width="4.81640625" style="855" hidden="1" customWidth="1"/>
    <col min="18" max="18" width="2" style="855" customWidth="1"/>
    <col min="19" max="19" width="2.54296875" style="855" customWidth="1"/>
    <col min="20" max="20" width="5.81640625" style="855" hidden="1" customWidth="1"/>
    <col min="21" max="21" width="1" style="855" customWidth="1"/>
    <col min="22" max="22" width="9.1796875" style="855" hidden="1" customWidth="1"/>
    <col min="23" max="23" width="13.1796875" style="501" customWidth="1"/>
    <col min="24" max="24" width="1.81640625" style="855" customWidth="1"/>
    <col min="25" max="25" width="9.1796875" style="855" customWidth="1"/>
    <col min="26" max="16384" width="9.1796875" style="855"/>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55"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54"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54" t="s">
        <v>557</v>
      </c>
      <c r="D8" s="523"/>
      <c r="E8" s="531"/>
      <c r="G8" s="532"/>
      <c r="H8" s="533"/>
      <c r="I8" s="854"/>
      <c r="K8" s="514"/>
      <c r="L8" s="532"/>
      <c r="M8" s="534"/>
      <c r="O8" s="514"/>
      <c r="U8" s="535"/>
      <c r="V8" s="535"/>
      <c r="W8" s="536"/>
    </row>
    <row r="9" spans="1:23">
      <c r="A9" s="854" t="s">
        <v>558</v>
      </c>
      <c r="D9" s="523"/>
      <c r="E9" s="531" t="s">
        <v>54</v>
      </c>
      <c r="G9" s="532" t="s">
        <v>55</v>
      </c>
      <c r="H9" s="533"/>
      <c r="I9" s="854" t="s">
        <v>56</v>
      </c>
      <c r="K9" s="523"/>
      <c r="L9" s="532" t="s">
        <v>57</v>
      </c>
      <c r="M9" s="537"/>
      <c r="O9" s="523"/>
      <c r="P9" s="855" t="s">
        <v>58</v>
      </c>
      <c r="W9" s="538"/>
    </row>
    <row r="10" spans="1:23" ht="13">
      <c r="A10" s="854" t="s">
        <v>559</v>
      </c>
      <c r="D10" s="539" t="s">
        <v>560</v>
      </c>
      <c r="E10" s="531" t="s">
        <v>59</v>
      </c>
      <c r="G10" s="532"/>
      <c r="H10" s="533"/>
      <c r="I10" s="540"/>
      <c r="J10" s="541"/>
      <c r="K10" s="542"/>
      <c r="L10" s="532"/>
      <c r="M10" s="537"/>
      <c r="O10" s="523"/>
      <c r="W10" s="538"/>
    </row>
    <row r="11" spans="1:23" ht="13">
      <c r="A11" s="854" t="s">
        <v>551</v>
      </c>
      <c r="D11" s="523"/>
      <c r="E11" s="515"/>
      <c r="F11" s="543"/>
      <c r="G11" s="532" t="s">
        <v>60</v>
      </c>
      <c r="H11" s="533"/>
      <c r="I11" s="854" t="s">
        <v>61</v>
      </c>
      <c r="K11" s="523"/>
      <c r="L11" s="532" t="s">
        <v>523</v>
      </c>
      <c r="M11" s="537"/>
      <c r="O11" s="523"/>
      <c r="P11" s="855" t="s">
        <v>63</v>
      </c>
      <c r="W11" s="538"/>
    </row>
    <row r="12" spans="1:23">
      <c r="A12" s="544" t="s">
        <v>64</v>
      </c>
      <c r="D12" s="523"/>
      <c r="E12" s="531" t="s">
        <v>65</v>
      </c>
      <c r="G12" s="532"/>
      <c r="H12" s="533"/>
      <c r="I12" s="854"/>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1014</v>
      </c>
      <c r="C17" s="583" t="str">
        <f>IF(E17="","",VLOOKUP(B17,Data!$B$5:$N$503,13,FALSE))</f>
        <v/>
      </c>
      <c r="D17" s="584" t="str">
        <f>IF(E17="","",VLOOKUP(B17,Data!$B$5:$L$503,2,FALSE))</f>
        <v/>
      </c>
      <c r="E17" s="823"/>
      <c r="F17" s="600"/>
      <c r="G17" s="587" t="str">
        <f>IF(E17="","",VLOOKUP(B17,Data!$B$5:$L$503,11,FALSE))</f>
        <v/>
      </c>
      <c r="H17" s="588" t="str">
        <f t="shared" ref="H17:H43"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106,Data!G106,(IF(B17=Data!B108,Data!G108,(IF(B17=Data!B110,Data!G110,(IF(B17=Data!#REF!,Data!#REF!,(IF(B17=Data!B115,Data!G115,(IF(B17=Data!#REF!,Data!#REF!,(IF(B17=Data!#REF!,Data!#REF!,(IF(B17=Data!#REF!,Data!#REF!,Data!#REF!)))))))))))))))&amp;IF(B17=Data!B182,Data!G182,(IF(B17=Data!#REF!,Data!#REF!,(IF(B17=Data!#REF!,Data!#REF!,(IF(B17=Data!#REF!,Data!#REF!,(IF(B17=Data!#REF!,Data!#REF!,(IF(B17=Data!#REF!,Data!G922,(IF(B17=Data!#REF!,Data!#REF!,(IF(B17=Data!#REF!,Data!#REF!,Data!#REF!)))))))))))))))&amp;IF(B17=Data!#REF!,Data!#REF!,(IF(B17=Data!#REF!,Data!#REF!,(IF(B17=Data!#REF!,Data!#REF!,(IF(B17=Data!#REF!,Data!#REF!,(IF(B17=Data!#REF!,Data!#REF!,Data!#REF!)))))))))</f>
        <v>#REF!</v>
      </c>
      <c r="O17" s="592"/>
      <c r="P17" s="593"/>
      <c r="Q17" s="594" t="e">
        <f>IF(B17=Data!B106,Data!H106,(IF(B17=Data!B108,Data!H108,(IF(B17=Data!B110,Data!H110,(IF(B17=Data!#REF!,Data!#REF!,(IF(B17=Data!B115,Data!H115,(IF(B17=Data!#REF!,Data!#REF!,(IF(B17=Data!#REF!,Data!#REF!,(IF(B17=Data!#REF!,Data!#REF!,Data!#REF!)))))))))))))))&amp;IF(B17=Data!B182,Data!H182,(IF(B17=Data!#REF!,Data!#REF!,(IF(B17=Data!#REF!,Data!#REF!,(IF(B17=Data!#REF!,Data!#REF!,(IF(B17=Data!#REF!,Data!#REF!,(IF(B17=Data!#REF!,Data!H922,(IF(B17=Data!#REF!,Data!#REF!,(IF(B17=Data!#REF!,Data!#REF!,Data!#REF!)))))))))))))))&amp;IF(B17=Data!#REF!,Data!#REF!,(IF(B17=Data!#REF!,Data!#REF!,(IF(B17=Data!#REF!,Data!#REF!,(IF(B17=Data!#REF!,Data!#REF!,(IF(B17=Data!#REF!,Data!#REF!,Data!#REF!)))))))))</f>
        <v>#REF!</v>
      </c>
      <c r="R17" s="593"/>
      <c r="S17" s="593"/>
      <c r="T17" s="594" t="e">
        <f>IF(B17=Data!B106,Data!I106,(IF(B17=Data!B108,Data!I108,(IF(B17=Data!B110,Data!I110,(IF(B17=Data!#REF!,Data!#REF!,(IF(B17=Data!B115,Data!I115,(IF(B17=Data!#REF!,Data!#REF!,(IF(B17=Data!#REF!,Data!#REF!,(IF(B17=Data!#REF!,Data!#REF!,Data!#REF!)))))))))))))))&amp;IF(B17=Data!B182,Data!I182,(IF(B17=Data!#REF!,Data!#REF!,(IF(B17=Data!#REF!,Data!#REF!,(IF(B17=Data!#REF!,Data!#REF!,(IF(B17=Data!#REF!,Data!#REF!,(IF(B17=Data!#REF!,Data!I922,(IF(B17=Data!#REF!,Data!#REF!,(IF(B17=Data!#REF!,Data!#REF!,Data!#REF!)))))))))))))))&amp;IF(B17=Data!#REF!,Data!#REF!,(IF(B17=Data!#REF!,Data!#REF!,(IF(B17=Data!#REF!,Data!#REF!,(IF(B17=Data!#REF!,Data!#REF!,(IF(B17=Data!#REF!,Data!#REF!,Data!#REF!)))))))))</f>
        <v>#REF!</v>
      </c>
      <c r="U17" s="595"/>
      <c r="V17" s="594" t="e">
        <f>IF(B17=Data!B106,Data!J106,(IF(B17=Data!B108,Data!J108,(IF(B17=Data!B110,Data!J110,(IF(B17=Data!#REF!,Data!#REF!,(IF(B17=Data!B115,Data!J115,(IF(B17=Data!#REF!,Data!#REF!,(IF(B17=Data!#REF!,Data!#REF!,(IF(B17=Data!#REF!,Data!#REF!,Data!#REF!)))))))))))))))&amp;IF(B17=Data!B182,Data!J182,(IF(B17=Data!#REF!,Data!#REF!,(IF(B17=Data!#REF!,Data!#REF!,(IF(B17=Data!#REF!,Data!#REF!,(IF(B17=Data!#REF!,Data!#REF!,(IF(B17=Data!#REF!,Data!J922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c r="B18" s="334" t="s">
        <v>368</v>
      </c>
      <c r="C18" s="856" t="str">
        <f>IF(E18="","",VLOOKUP(B18,Data!$B$5:$N$503,13,FALSE))</f>
        <v>Ymh</v>
      </c>
      <c r="D18" s="495" t="str">
        <f>IF(E18="","",VLOOKUP(B18,Data!$B$5:$L$503,2,FALSE))</f>
        <v>WQ78230</v>
      </c>
      <c r="E18" s="823">
        <v>2</v>
      </c>
      <c r="F18" s="600" t="s">
        <v>544</v>
      </c>
      <c r="G18" s="587">
        <f>IF(E18="","",VLOOKUP(B18,Data!$B$5:$L$503,11,FALSE))</f>
        <v>4233.07</v>
      </c>
      <c r="H18" s="588">
        <f t="shared" si="0"/>
        <v>8466.14</v>
      </c>
      <c r="I18" s="589" t="str">
        <f>IF(E18="","",VLOOKUP(B18,Data!$B$5:$D$503,3,FALSE))</f>
        <v>C/T</v>
      </c>
      <c r="J18" s="589" t="str">
        <f>IF(E18="","",VLOOKUP(B18,Data!$B$5:$M$503,12,FALSE))</f>
        <v>Indonesia</v>
      </c>
      <c r="K18" s="590">
        <v>5122496</v>
      </c>
      <c r="L18" s="587">
        <f>IF(E18="","",VLOOKUP(B18,Data!$B$5:$E$503,4,FALSE)*E18)</f>
        <v>594</v>
      </c>
      <c r="M18" s="587">
        <f>IF(E18="","",VLOOKUP(B18,Data!$B$5:$F$503,5,FALSE)*E18)</f>
        <v>524</v>
      </c>
      <c r="N18" s="591" t="e">
        <f>IF(B18=Data!B82,Data!G82,(IF(B18=Data!B84,Data!G84,(IF(B18=Data!B86,Data!G86,(IF(B18=Data!#REF!,Data!#REF!,(IF(B18=Data!B91,Data!G91,(IF(B18=Data!#REF!,Data!#REF!,(IF(B18=Data!#REF!,Data!#REF!,(IF(B18=Data!#REF!,Data!#REF!,Data!#REF!)))))))))))))))&amp;IF(B18=Data!B158,Data!G158,(IF(B18=Data!#REF!,Data!#REF!,(IF(B18=Data!#REF!,Data!#REF!,(IF(B18=Data!#REF!,Data!#REF!,(IF(B18=Data!#REF!,Data!#REF!,(IF(B18=Data!#REF!,Data!G898,(IF(B18=Data!#REF!,Data!#REF!,(IF(B18=Data!#REF!,Data!#REF!,Data!#REF!)))))))))))))))&amp;IF(B18=Data!#REF!,Data!#REF!,(IF(B18=Data!#REF!,Data!#REF!,(IF(B18=Data!#REF!,Data!#REF!,(IF(B18=Data!#REF!,Data!#REF!,(IF(B18=Data!#REF!,Data!#REF!,Data!#REF!)))))))))</f>
        <v>#REF!</v>
      </c>
      <c r="O18" s="592"/>
      <c r="P18" s="593"/>
      <c r="Q18" s="594" t="e">
        <f>IF(B18=Data!B82,Data!H82,(IF(B18=Data!B84,Data!H84,(IF(B18=Data!B86,Data!H86,(IF(B18=Data!#REF!,Data!#REF!,(IF(B18=Data!B91,Data!H91,(IF(B18=Data!#REF!,Data!#REF!,(IF(B18=Data!#REF!,Data!#REF!,(IF(B18=Data!#REF!,Data!#REF!,Data!#REF!)))))))))))))))&amp;IF(B18=Data!B158,Data!H158,(IF(B18=Data!#REF!,Data!#REF!,(IF(B18=Data!#REF!,Data!#REF!,(IF(B18=Data!#REF!,Data!#REF!,(IF(B18=Data!#REF!,Data!#REF!,(IF(B18=Data!#REF!,Data!H898,(IF(B18=Data!#REF!,Data!#REF!,(IF(B18=Data!#REF!,Data!#REF!,Data!#REF!)))))))))))))))&amp;IF(B18=Data!#REF!,Data!#REF!,(IF(B18=Data!#REF!,Data!#REF!,(IF(B18=Data!#REF!,Data!#REF!,(IF(B18=Data!#REF!,Data!#REF!,(IF(B18=Data!#REF!,Data!#REF!,Data!#REF!)))))))))</f>
        <v>#REF!</v>
      </c>
      <c r="R18" s="593"/>
      <c r="S18" s="593"/>
      <c r="T18" s="594" t="e">
        <f>IF(B18=Data!B82,Data!I82,(IF(B18=Data!B84,Data!I84,(IF(B18=Data!B86,Data!I86,(IF(B18=Data!#REF!,Data!#REF!,(IF(B18=Data!B91,Data!I91,(IF(B18=Data!#REF!,Data!#REF!,(IF(B18=Data!#REF!,Data!#REF!,(IF(B18=Data!#REF!,Data!#REF!,Data!#REF!)))))))))))))))&amp;IF(B18=Data!B158,Data!I158,(IF(B18=Data!#REF!,Data!#REF!,(IF(B18=Data!#REF!,Data!#REF!,(IF(B18=Data!#REF!,Data!#REF!,(IF(B18=Data!#REF!,Data!#REF!,(IF(B18=Data!#REF!,Data!I898,(IF(B18=Data!#REF!,Data!#REF!,(IF(B18=Data!#REF!,Data!#REF!,Data!#REF!)))))))))))))))&amp;IF(B18=Data!#REF!,Data!#REF!,(IF(B18=Data!#REF!,Data!#REF!,(IF(B18=Data!#REF!,Data!#REF!,(IF(B18=Data!#REF!,Data!#REF!,(IF(B18=Data!#REF!,Data!#REF!,Data!#REF!)))))))))</f>
        <v>#REF!</v>
      </c>
      <c r="U18" s="595"/>
      <c r="V18" s="594" t="e">
        <f>IF(B18=Data!B82,Data!J82,(IF(B18=Data!B84,Data!J84,(IF(B18=Data!B86,Data!J86,(IF(B18=Data!#REF!,Data!#REF!,(IF(B18=Data!B91,Data!J91,(IF(B18=Data!#REF!,Data!#REF!,(IF(B18=Data!#REF!,Data!#REF!,(IF(B18=Data!#REF!,Data!#REF!,Data!#REF!)))))))))))))))&amp;IF(B18=Data!B158,Data!J158,(IF(B18=Data!#REF!,Data!#REF!,(IF(B18=Data!#REF!,Data!#REF!,(IF(B18=Data!#REF!,Data!#REF!,(IF(B18=Data!#REF!,Data!#REF!,(IF(B18=Data!#REF!,Data!J898,(IF(B18=Data!#REF!,Data!#REF!,(IF(B18=Data!#REF!,Data!#REF!,Data!#REF!)))))))))))))))&amp;IF(B18=Data!#REF!,Data!#REF!,(IF(B18=Data!#REF!,Data!#REF!,(IF(B18=Data!#REF!,Data!#REF!,(IF(B18=Data!#REF!,Data!#REF!,(IF(B18=Data!#REF!,Data!#REF!,Data!#REF!)))))))))</f>
        <v>#REF!</v>
      </c>
      <c r="W18" s="596">
        <f>IF(E18="","",VLOOKUP(B18,Data!$B$5:$J$503,9,FALSE)*E18)</f>
        <v>3.0680000000000001</v>
      </c>
    </row>
    <row r="19" spans="1:23" s="597" customFormat="1" ht="19.25" customHeight="1">
      <c r="A19" s="598"/>
      <c r="B19" s="334" t="s">
        <v>718</v>
      </c>
      <c r="C19" s="856" t="str">
        <f>IF(E19="","",VLOOKUP(B19,Data!$B$5:$N$503,13,FALSE))</f>
        <v>Ymh</v>
      </c>
      <c r="D19" s="495" t="str">
        <f>IF(E19="","",VLOOKUP(B19,Data!$B$5:$L$503,2,FALSE))</f>
        <v>VAC9580</v>
      </c>
      <c r="E19" s="841">
        <v>2</v>
      </c>
      <c r="F19" s="600"/>
      <c r="G19" s="587">
        <f>IF(E19="","",VLOOKUP(B19,Data!$B$5:$L$503,11,FALSE))</f>
        <v>5024.08</v>
      </c>
      <c r="H19" s="588">
        <f t="shared" si="0"/>
        <v>10048.16</v>
      </c>
      <c r="I19" s="589" t="str">
        <f>IF(E19="","",VLOOKUP(B19,Data!$B$5:$D$503,3,FALSE))</f>
        <v>C/T</v>
      </c>
      <c r="J19" s="589" t="str">
        <f>IF(E19="","",VLOOKUP(B19,Data!$B$5:$M$503,12,FALSE))</f>
        <v>Indonesia</v>
      </c>
      <c r="K19" s="590">
        <v>5122496</v>
      </c>
      <c r="L19" s="587">
        <f>IF(E19="","",VLOOKUP(B19,Data!$B$5:$E$503,4,FALSE)*E19)</f>
        <v>604</v>
      </c>
      <c r="M19" s="587">
        <f>IF(E19="","",VLOOKUP(B19,Data!$B$5:$F$503,5,FALSE)*E19)</f>
        <v>534</v>
      </c>
      <c r="N19" s="591" t="e">
        <f>IF(B19=Data!B88,Data!G88,(IF(B19=Data!B90,Data!G90,(IF(B19=Data!B92,Data!G92,(IF(B19=Data!#REF!,Data!#REF!,(IF(B19=Data!B97,Data!G97,(IF(B19=Data!#REF!,Data!#REF!,(IF(B19=Data!#REF!,Data!#REF!,(IF(B19=Data!#REF!,Data!#REF!,Data!#REF!)))))))))))))))&amp;IF(B19=Data!B164,Data!G164,(IF(B19=Data!#REF!,Data!#REF!,(IF(B19=Data!#REF!,Data!#REF!,(IF(B19=Data!#REF!,Data!#REF!,(IF(B19=Data!#REF!,Data!#REF!,(IF(B19=Data!#REF!,Data!G904,(IF(B19=Data!#REF!,Data!#REF!,(IF(B19=Data!#REF!,Data!#REF!,Data!#REF!)))))))))))))))&amp;IF(B19=Data!#REF!,Data!#REF!,(IF(B19=Data!#REF!,Data!#REF!,(IF(B19=Data!#REF!,Data!#REF!,(IF(B19=Data!#REF!,Data!#REF!,(IF(B19=Data!#REF!,Data!#REF!,Data!#REF!)))))))))</f>
        <v>#REF!</v>
      </c>
      <c r="O19" s="592"/>
      <c r="P19" s="593"/>
      <c r="Q19" s="594" t="e">
        <f>IF(B19=Data!B88,Data!H88,(IF(B19=Data!B90,Data!H90,(IF(B19=Data!B92,Data!H92,(IF(B19=Data!#REF!,Data!#REF!,(IF(B19=Data!B97,Data!H97,(IF(B19=Data!#REF!,Data!#REF!,(IF(B19=Data!#REF!,Data!#REF!,(IF(B19=Data!#REF!,Data!#REF!,Data!#REF!)))))))))))))))&amp;IF(B19=Data!B164,Data!H164,(IF(B19=Data!#REF!,Data!#REF!,(IF(B19=Data!#REF!,Data!#REF!,(IF(B19=Data!#REF!,Data!#REF!,(IF(B19=Data!#REF!,Data!#REF!,(IF(B19=Data!#REF!,Data!H904,(IF(B19=Data!#REF!,Data!#REF!,(IF(B19=Data!#REF!,Data!#REF!,Data!#REF!)))))))))))))))&amp;IF(B19=Data!#REF!,Data!#REF!,(IF(B19=Data!#REF!,Data!#REF!,(IF(B19=Data!#REF!,Data!#REF!,(IF(B19=Data!#REF!,Data!#REF!,(IF(B19=Data!#REF!,Data!#REF!,Data!#REF!)))))))))</f>
        <v>#REF!</v>
      </c>
      <c r="R19" s="593"/>
      <c r="S19" s="593"/>
      <c r="T19" s="594" t="e">
        <f>IF(B19=Data!B88,Data!I88,(IF(B19=Data!B90,Data!I90,(IF(B19=Data!B92,Data!I92,(IF(B19=Data!#REF!,Data!#REF!,(IF(B19=Data!B97,Data!I97,(IF(B19=Data!#REF!,Data!#REF!,(IF(B19=Data!#REF!,Data!#REF!,(IF(B19=Data!#REF!,Data!#REF!,Data!#REF!)))))))))))))))&amp;IF(B19=Data!B164,Data!I164,(IF(B19=Data!#REF!,Data!#REF!,(IF(B19=Data!#REF!,Data!#REF!,(IF(B19=Data!#REF!,Data!#REF!,(IF(B19=Data!#REF!,Data!#REF!,(IF(B19=Data!#REF!,Data!I904,(IF(B19=Data!#REF!,Data!#REF!,(IF(B19=Data!#REF!,Data!#REF!,Data!#REF!)))))))))))))))&amp;IF(B19=Data!#REF!,Data!#REF!,(IF(B19=Data!#REF!,Data!#REF!,(IF(B19=Data!#REF!,Data!#REF!,(IF(B19=Data!#REF!,Data!#REF!,(IF(B19=Data!#REF!,Data!#REF!,Data!#REF!)))))))))</f>
        <v>#REF!</v>
      </c>
      <c r="U19" s="595"/>
      <c r="V19" s="594" t="e">
        <f>IF(B19=Data!B88,Data!J88,(IF(B19=Data!B90,Data!J90,(IF(B19=Data!B92,Data!J92,(IF(B19=Data!#REF!,Data!#REF!,(IF(B19=Data!B97,Data!J97,(IF(B19=Data!#REF!,Data!#REF!,(IF(B19=Data!#REF!,Data!#REF!,(IF(B19=Data!#REF!,Data!#REF!,Data!#REF!)))))))))))))))&amp;IF(B19=Data!B164,Data!J164,(IF(B19=Data!#REF!,Data!#REF!,(IF(B19=Data!#REF!,Data!#REF!,(IF(B19=Data!#REF!,Data!#REF!,(IF(B19=Data!#REF!,Data!#REF!,(IF(B19=Data!#REF!,Data!J904,(IF(B19=Data!#REF!,Data!#REF!,(IF(B19=Data!#REF!,Data!#REF!,Data!#REF!)))))))))))))))&amp;IF(B19=Data!#REF!,Data!#REF!,(IF(B19=Data!#REF!,Data!#REF!,(IF(B19=Data!#REF!,Data!#REF!,(IF(B19=Data!#REF!,Data!#REF!,(IF(B19=Data!#REF!,Data!#REF!,Data!#REF!)))))))))</f>
        <v>#REF!</v>
      </c>
      <c r="W19" s="596">
        <f>IF(E19="","",VLOOKUP(B19,Data!$B$5:$J$503,9,FALSE)*E19)</f>
        <v>3.0680000000000001</v>
      </c>
    </row>
    <row r="20" spans="1:23" s="597" customFormat="1" ht="19.25" customHeight="1">
      <c r="A20" s="598"/>
      <c r="B20" s="334" t="s">
        <v>742</v>
      </c>
      <c r="C20" s="856" t="str">
        <f>IF(E20="","",VLOOKUP(B20,Data!$B$5:$N$503,13,FALSE))</f>
        <v>Ymh</v>
      </c>
      <c r="D20" s="495" t="str">
        <f>IF(E20="","",VLOOKUP(B20,Data!$B$5:$L$503,2,FALSE))</f>
        <v>VAD6820</v>
      </c>
      <c r="E20" s="823">
        <v>1</v>
      </c>
      <c r="F20" s="600" t="s">
        <v>545</v>
      </c>
      <c r="G20" s="587">
        <f>IF(E20="","",VLOOKUP(B20,Data!$B$5:$L$503,11,FALSE))</f>
        <v>5394.15</v>
      </c>
      <c r="H20" s="588">
        <f t="shared" si="0"/>
        <v>5394.15</v>
      </c>
      <c r="I20" s="589" t="str">
        <f>IF(E20="","",VLOOKUP(B20,Data!$B$5:$D$503,3,FALSE))</f>
        <v>C/T</v>
      </c>
      <c r="J20" s="589" t="str">
        <f>IF(E20="","",VLOOKUP(B20,Data!$B$5:$M$503,12,FALSE))</f>
        <v>Indonesia</v>
      </c>
      <c r="K20" s="590">
        <v>5122496</v>
      </c>
      <c r="L20" s="587">
        <f>IF(E20="","",VLOOKUP(B20,Data!$B$5:$E$503,4,FALSE)*E20)</f>
        <v>302</v>
      </c>
      <c r="M20" s="587">
        <f>IF(E20="","",VLOOKUP(B20,Data!$B$5:$F$503,5,FALSE)*E20)</f>
        <v>267</v>
      </c>
      <c r="N20" s="591" t="e">
        <f>IF(B20=Data!B81,Data!G81,(IF(B20=Data!B83,Data!G83,(IF(B20=Data!B85,Data!G85,(IF(B20=Data!#REF!,Data!#REF!,(IF(B20=Data!B90,Data!G90,(IF(B20=Data!#REF!,Data!#REF!,(IF(B20=Data!#REF!,Data!#REF!,(IF(B20=Data!#REF!,Data!#REF!,Data!#REF!)))))))))))))))&amp;IF(B20=Data!B157,Data!G157,(IF(B20=Data!#REF!,Data!#REF!,(IF(B20=Data!#REF!,Data!#REF!,(IF(B20=Data!#REF!,Data!#REF!,(IF(B20=Data!#REF!,Data!#REF!,(IF(B20=Data!#REF!,Data!G897,(IF(B20=Data!#REF!,Data!#REF!,(IF(B20=Data!#REF!,Data!#REF!,Data!#REF!)))))))))))))))&amp;IF(B20=Data!#REF!,Data!#REF!,(IF(B20=Data!#REF!,Data!#REF!,(IF(B20=Data!#REF!,Data!#REF!,(IF(B20=Data!#REF!,Data!#REF!,(IF(B20=Data!#REF!,Data!#REF!,Data!#REF!)))))))))</f>
        <v>#REF!</v>
      </c>
      <c r="O20" s="592"/>
      <c r="P20" s="593"/>
      <c r="Q20" s="594" t="e">
        <f>IF(B20=Data!B81,Data!H81,(IF(B20=Data!B83,Data!H83,(IF(B20=Data!B85,Data!H85,(IF(B20=Data!#REF!,Data!#REF!,(IF(B20=Data!B90,Data!H90,(IF(B20=Data!#REF!,Data!#REF!,(IF(B20=Data!#REF!,Data!#REF!,(IF(B20=Data!#REF!,Data!#REF!,Data!#REF!)))))))))))))))&amp;IF(B20=Data!B157,Data!H157,(IF(B20=Data!#REF!,Data!#REF!,(IF(B20=Data!#REF!,Data!#REF!,(IF(B20=Data!#REF!,Data!#REF!,(IF(B20=Data!#REF!,Data!#REF!,(IF(B20=Data!#REF!,Data!H897,(IF(B20=Data!#REF!,Data!#REF!,(IF(B20=Data!#REF!,Data!#REF!,Data!#REF!)))))))))))))))&amp;IF(B20=Data!#REF!,Data!#REF!,(IF(B20=Data!#REF!,Data!#REF!,(IF(B20=Data!#REF!,Data!#REF!,(IF(B20=Data!#REF!,Data!#REF!,(IF(B20=Data!#REF!,Data!#REF!,Data!#REF!)))))))))</f>
        <v>#REF!</v>
      </c>
      <c r="R20" s="593"/>
      <c r="S20" s="593"/>
      <c r="T20" s="594" t="e">
        <f>IF(B20=Data!B81,Data!I81,(IF(B20=Data!B83,Data!I83,(IF(B20=Data!B85,Data!I85,(IF(B20=Data!#REF!,Data!#REF!,(IF(B20=Data!B90,Data!I90,(IF(B20=Data!#REF!,Data!#REF!,(IF(B20=Data!#REF!,Data!#REF!,(IF(B20=Data!#REF!,Data!#REF!,Data!#REF!)))))))))))))))&amp;IF(B20=Data!B157,Data!I157,(IF(B20=Data!#REF!,Data!#REF!,(IF(B20=Data!#REF!,Data!#REF!,(IF(B20=Data!#REF!,Data!#REF!,(IF(B20=Data!#REF!,Data!#REF!,(IF(B20=Data!#REF!,Data!I897,(IF(B20=Data!#REF!,Data!#REF!,(IF(B20=Data!#REF!,Data!#REF!,Data!#REF!)))))))))))))))&amp;IF(B20=Data!#REF!,Data!#REF!,(IF(B20=Data!#REF!,Data!#REF!,(IF(B20=Data!#REF!,Data!#REF!,(IF(B20=Data!#REF!,Data!#REF!,(IF(B20=Data!#REF!,Data!#REF!,Data!#REF!)))))))))</f>
        <v>#REF!</v>
      </c>
      <c r="U20" s="595"/>
      <c r="V20" s="594" t="e">
        <f>IF(B20=Data!B81,Data!J81,(IF(B20=Data!B83,Data!J83,(IF(B20=Data!B85,Data!J85,(IF(B20=Data!#REF!,Data!#REF!,(IF(B20=Data!B90,Data!J90,(IF(B20=Data!#REF!,Data!#REF!,(IF(B20=Data!#REF!,Data!#REF!,(IF(B20=Data!#REF!,Data!#REF!,Data!#REF!)))))))))))))))&amp;IF(B20=Data!B157,Data!J157,(IF(B20=Data!#REF!,Data!#REF!,(IF(B20=Data!#REF!,Data!#REF!,(IF(B20=Data!#REF!,Data!#REF!,(IF(B20=Data!#REF!,Data!#REF!,(IF(B20=Data!#REF!,Data!J897,(IF(B20=Data!#REF!,Data!#REF!,(IF(B20=Data!#REF!,Data!#REF!,Data!#REF!)))))))))))))))&amp;IF(B20=Data!#REF!,Data!#REF!,(IF(B20=Data!#REF!,Data!#REF!,(IF(B20=Data!#REF!,Data!#REF!,(IF(B20=Data!#REF!,Data!#REF!,(IF(B20=Data!#REF!,Data!#REF!,Data!#REF!)))))))))</f>
        <v>#REF!</v>
      </c>
      <c r="W20" s="596">
        <f>IF(E20="","",VLOOKUP(B20,Data!$B$5:$J$503,9,FALSE)*E20)</f>
        <v>1.534</v>
      </c>
    </row>
    <row r="21" spans="1:23" s="597" customFormat="1" ht="19.25" customHeight="1">
      <c r="A21" s="598"/>
      <c r="B21" s="334" t="s">
        <v>223</v>
      </c>
      <c r="C21" s="856" t="str">
        <f>IF(E21="","",VLOOKUP(B21,Data!$B$5:$N$503,13,FALSE))</f>
        <v>Ymh</v>
      </c>
      <c r="D21" s="495" t="str">
        <f>IF(E21="","",VLOOKUP(B21,Data!$B$5:$L$503,2,FALSE))</f>
        <v>AAE6337</v>
      </c>
      <c r="E21" s="823">
        <v>3</v>
      </c>
      <c r="F21" s="601"/>
      <c r="G21" s="587">
        <f>IF(E21="","",VLOOKUP(B21,Data!$B$5:$L$503,11,FALSE))</f>
        <v>1646.63</v>
      </c>
      <c r="H21" s="588">
        <f t="shared" si="0"/>
        <v>4939.8900000000003</v>
      </c>
      <c r="I21" s="589" t="str">
        <f>IF(E21="","",VLOOKUP(B21,Data!$B$5:$D$503,3,FALSE))</f>
        <v>C/T</v>
      </c>
      <c r="J21" s="589" t="str">
        <f>IF(E21="","",VLOOKUP(B21,Data!$B$5:$M$503,12,FALSE))</f>
        <v>Indonesia</v>
      </c>
      <c r="K21" s="590">
        <v>5122496</v>
      </c>
      <c r="L21" s="587">
        <f>IF(E21="","",VLOOKUP(B21,Data!$B$5:$E$503,4,FALSE)*E21)</f>
        <v>582</v>
      </c>
      <c r="M21" s="587">
        <f>IF(E21="","",VLOOKUP(B21,Data!$B$5:$F$503,5,FALSE)*E21)</f>
        <v>522</v>
      </c>
      <c r="N21" s="591" t="e">
        <f>IF(B21=Data!B83,Data!G83,(IF(B21=Data!B85,Data!G85,(IF(B21=Data!B87,Data!G87,(IF(B21=Data!#REF!,Data!#REF!,(IF(B21=Data!B92,Data!G92,(IF(B21=Data!#REF!,Data!#REF!,(IF(B21=Data!#REF!,Data!#REF!,(IF(B21=Data!#REF!,Data!#REF!,Data!#REF!)))))))))))))))&amp;IF(B21=Data!B159,Data!G159,(IF(B21=Data!#REF!,Data!#REF!,(IF(B21=Data!#REF!,Data!#REF!,(IF(B21=Data!#REF!,Data!#REF!,(IF(B21=Data!#REF!,Data!#REF!,(IF(B21=Data!#REF!,Data!G899,(IF(B21=Data!#REF!,Data!#REF!,(IF(B21=Data!#REF!,Data!#REF!,Data!#REF!)))))))))))))))&amp;IF(B21=Data!#REF!,Data!#REF!,(IF(B21=Data!#REF!,Data!#REF!,(IF(B21=Data!#REF!,Data!#REF!,(IF(B21=Data!#REF!,Data!#REF!,(IF(B21=Data!#REF!,Data!#REF!,Data!#REF!)))))))))</f>
        <v>#REF!</v>
      </c>
      <c r="O21" s="592"/>
      <c r="P21" s="593"/>
      <c r="Q21" s="594" t="e">
        <f>IF(B21=Data!B83,Data!H83,(IF(B21=Data!B85,Data!H85,(IF(B21=Data!B87,Data!H87,(IF(B21=Data!#REF!,Data!#REF!,(IF(B21=Data!B92,Data!H92,(IF(B21=Data!#REF!,Data!#REF!,(IF(B21=Data!#REF!,Data!#REF!,(IF(B21=Data!#REF!,Data!#REF!,Data!#REF!)))))))))))))))&amp;IF(B21=Data!B159,Data!H159,(IF(B21=Data!#REF!,Data!#REF!,(IF(B21=Data!#REF!,Data!#REF!,(IF(B21=Data!#REF!,Data!#REF!,(IF(B21=Data!#REF!,Data!#REF!,(IF(B21=Data!#REF!,Data!H899,(IF(B21=Data!#REF!,Data!#REF!,(IF(B21=Data!#REF!,Data!#REF!,Data!#REF!)))))))))))))))&amp;IF(B21=Data!#REF!,Data!#REF!,(IF(B21=Data!#REF!,Data!#REF!,(IF(B21=Data!#REF!,Data!#REF!,(IF(B21=Data!#REF!,Data!#REF!,(IF(B21=Data!#REF!,Data!#REF!,Data!#REF!)))))))))</f>
        <v>#REF!</v>
      </c>
      <c r="R21" s="593"/>
      <c r="S21" s="593"/>
      <c r="T21" s="594" t="e">
        <f>IF(B21=Data!B83,Data!I83,(IF(B21=Data!B85,Data!I85,(IF(B21=Data!B87,Data!I87,(IF(B21=Data!#REF!,Data!#REF!,(IF(B21=Data!B92,Data!I92,(IF(B21=Data!#REF!,Data!#REF!,(IF(B21=Data!#REF!,Data!#REF!,(IF(B21=Data!#REF!,Data!#REF!,Data!#REF!)))))))))))))))&amp;IF(B21=Data!B159,Data!I159,(IF(B21=Data!#REF!,Data!#REF!,(IF(B21=Data!#REF!,Data!#REF!,(IF(B21=Data!#REF!,Data!#REF!,(IF(B21=Data!#REF!,Data!#REF!,(IF(B21=Data!#REF!,Data!I899,(IF(B21=Data!#REF!,Data!#REF!,(IF(B21=Data!#REF!,Data!#REF!,Data!#REF!)))))))))))))))&amp;IF(B21=Data!#REF!,Data!#REF!,(IF(B21=Data!#REF!,Data!#REF!,(IF(B21=Data!#REF!,Data!#REF!,(IF(B21=Data!#REF!,Data!#REF!,(IF(B21=Data!#REF!,Data!#REF!,Data!#REF!)))))))))</f>
        <v>#REF!</v>
      </c>
      <c r="U21" s="595"/>
      <c r="V21" s="594" t="e">
        <f>IF(B21=Data!B83,Data!J83,(IF(B21=Data!B85,Data!J85,(IF(B21=Data!B87,Data!J87,(IF(B21=Data!#REF!,Data!#REF!,(IF(B21=Data!B92,Data!J92,(IF(B21=Data!#REF!,Data!#REF!,(IF(B21=Data!#REF!,Data!#REF!,(IF(B21=Data!#REF!,Data!#REF!,Data!#REF!)))))))))))))))&amp;IF(B21=Data!B159,Data!J159,(IF(B21=Data!#REF!,Data!#REF!,(IF(B21=Data!#REF!,Data!#REF!,(IF(B21=Data!#REF!,Data!#REF!,(IF(B21=Data!#REF!,Data!#REF!,(IF(B21=Data!#REF!,Data!J899,(IF(B21=Data!#REF!,Data!#REF!,(IF(B21=Data!#REF!,Data!#REF!,Data!#REF!)))))))))))))))&amp;IF(B21=Data!#REF!,Data!#REF!,(IF(B21=Data!#REF!,Data!#REF!,(IF(B21=Data!#REF!,Data!#REF!,(IF(B21=Data!#REF!,Data!#REF!,(IF(B21=Data!#REF!,Data!#REF!,Data!#REF!)))))))))</f>
        <v>#REF!</v>
      </c>
      <c r="W21" s="596">
        <f>IF(E21="","",VLOOKUP(B21,Data!$B$5:$J$503,9,FALSE)*E21)</f>
        <v>3.387</v>
      </c>
    </row>
    <row r="22" spans="1:23" s="597" customFormat="1" ht="19.25" customHeight="1">
      <c r="A22" s="598"/>
      <c r="B22" s="334" t="s">
        <v>225</v>
      </c>
      <c r="C22" s="856" t="str">
        <f>IF(E22="","",VLOOKUP(B22,Data!$B$5:$N$503,13,FALSE))</f>
        <v>Ymh</v>
      </c>
      <c r="D22" s="495" t="str">
        <f>IF(E22="","",VLOOKUP(B22,Data!$B$5:$L$503,2,FALSE))</f>
        <v>WV62290</v>
      </c>
      <c r="E22" s="823">
        <v>1</v>
      </c>
      <c r="F22" s="601" t="s">
        <v>569</v>
      </c>
      <c r="G22" s="587">
        <f>IF(E22="","",VLOOKUP(B22,Data!$B$5:$L$503,11,FALSE))</f>
        <v>1690.21</v>
      </c>
      <c r="H22" s="588">
        <f t="shared" si="0"/>
        <v>1690.21</v>
      </c>
      <c r="I22" s="589" t="str">
        <f>IF(E22="","",VLOOKUP(B22,Data!$B$5:$D$503,3,FALSE))</f>
        <v>C/T</v>
      </c>
      <c r="J22" s="589" t="str">
        <f>IF(E22="","",VLOOKUP(B22,Data!$B$5:$M$503,12,FALSE))</f>
        <v>Indonesia</v>
      </c>
      <c r="K22" s="590">
        <v>5122496</v>
      </c>
      <c r="L22" s="587">
        <f>IF(E22="","",VLOOKUP(B22,Data!$B$5:$E$503,4,FALSE)*E22)</f>
        <v>194</v>
      </c>
      <c r="M22" s="587">
        <f>IF(E22="","",VLOOKUP(B22,Data!$B$5:$F$503,5,FALSE)*E22)</f>
        <v>174</v>
      </c>
      <c r="N22" s="591" t="e">
        <f>IF(B22=Data!B92,Data!G92,(IF(B22=Data!B94,Data!G94,(IF(B22=Data!B96,Data!G96,(IF(B22=Data!#REF!,Data!#REF!,(IF(B22=Data!B101,Data!G101,(IF(B22=Data!#REF!,Data!#REF!,(IF(B22=Data!#REF!,Data!#REF!,(IF(B22=Data!#REF!,Data!#REF!,Data!#REF!)))))))))))))))&amp;IF(B22=Data!B168,Data!G168,(IF(B22=Data!#REF!,Data!#REF!,(IF(B22=Data!#REF!,Data!#REF!,(IF(B22=Data!#REF!,Data!#REF!,(IF(B22=Data!#REF!,Data!#REF!,(IF(B22=Data!#REF!,Data!G908,(IF(B22=Data!#REF!,Data!#REF!,(IF(B22=Data!#REF!,Data!#REF!,Data!#REF!)))))))))))))))&amp;IF(B22=Data!#REF!,Data!#REF!,(IF(B22=Data!#REF!,Data!#REF!,(IF(B22=Data!#REF!,Data!#REF!,(IF(B22=Data!#REF!,Data!#REF!,(IF(B22=Data!#REF!,Data!#REF!,Data!#REF!)))))))))</f>
        <v>#REF!</v>
      </c>
      <c r="O22" s="592"/>
      <c r="P22" s="593"/>
      <c r="Q22" s="594" t="e">
        <f>IF(B22=Data!B92,Data!H92,(IF(B22=Data!B94,Data!H94,(IF(B22=Data!B96,Data!H96,(IF(B22=Data!#REF!,Data!#REF!,(IF(B22=Data!B101,Data!H101,(IF(B22=Data!#REF!,Data!#REF!,(IF(B22=Data!#REF!,Data!#REF!,(IF(B22=Data!#REF!,Data!#REF!,Data!#REF!)))))))))))))))&amp;IF(B22=Data!B168,Data!H168,(IF(B22=Data!#REF!,Data!#REF!,(IF(B22=Data!#REF!,Data!#REF!,(IF(B22=Data!#REF!,Data!#REF!,(IF(B22=Data!#REF!,Data!#REF!,(IF(B22=Data!#REF!,Data!H908,(IF(B22=Data!#REF!,Data!#REF!,(IF(B22=Data!#REF!,Data!#REF!,Data!#REF!)))))))))))))))&amp;IF(B22=Data!#REF!,Data!#REF!,(IF(B22=Data!#REF!,Data!#REF!,(IF(B22=Data!#REF!,Data!#REF!,(IF(B22=Data!#REF!,Data!#REF!,(IF(B22=Data!#REF!,Data!#REF!,Data!#REF!)))))))))</f>
        <v>#REF!</v>
      </c>
      <c r="R22" s="593"/>
      <c r="S22" s="593"/>
      <c r="T22" s="594" t="e">
        <f>IF(B22=Data!B92,Data!I92,(IF(B22=Data!B94,Data!I94,(IF(B22=Data!B96,Data!I96,(IF(B22=Data!#REF!,Data!#REF!,(IF(B22=Data!B101,Data!I101,(IF(B22=Data!#REF!,Data!#REF!,(IF(B22=Data!#REF!,Data!#REF!,(IF(B22=Data!#REF!,Data!#REF!,Data!#REF!)))))))))))))))&amp;IF(B22=Data!B168,Data!I168,(IF(B22=Data!#REF!,Data!#REF!,(IF(B22=Data!#REF!,Data!#REF!,(IF(B22=Data!#REF!,Data!#REF!,(IF(B22=Data!#REF!,Data!#REF!,(IF(B22=Data!#REF!,Data!I908,(IF(B22=Data!#REF!,Data!#REF!,(IF(B22=Data!#REF!,Data!#REF!,Data!#REF!)))))))))))))))&amp;IF(B22=Data!#REF!,Data!#REF!,(IF(B22=Data!#REF!,Data!#REF!,(IF(B22=Data!#REF!,Data!#REF!,(IF(B22=Data!#REF!,Data!#REF!,(IF(B22=Data!#REF!,Data!#REF!,Data!#REF!)))))))))</f>
        <v>#REF!</v>
      </c>
      <c r="U22" s="595"/>
      <c r="V22" s="594" t="e">
        <f>IF(B22=Data!B92,Data!J92,(IF(B22=Data!B94,Data!J94,(IF(B22=Data!B96,Data!J96,(IF(B22=Data!#REF!,Data!#REF!,(IF(B22=Data!B101,Data!J101,(IF(B22=Data!#REF!,Data!#REF!,(IF(B22=Data!#REF!,Data!#REF!,(IF(B22=Data!#REF!,Data!#REF!,Data!#REF!)))))))))))))))&amp;IF(B22=Data!B168,Data!J168,(IF(B22=Data!#REF!,Data!#REF!,(IF(B22=Data!#REF!,Data!#REF!,(IF(B22=Data!#REF!,Data!#REF!,(IF(B22=Data!#REF!,Data!#REF!,(IF(B22=Data!#REF!,Data!J908,(IF(B22=Data!#REF!,Data!#REF!,(IF(B22=Data!#REF!,Data!#REF!,Data!#REF!)))))))))))))))&amp;IF(B22=Data!#REF!,Data!#REF!,(IF(B22=Data!#REF!,Data!#REF!,(IF(B22=Data!#REF!,Data!#REF!,(IF(B22=Data!#REF!,Data!#REF!,(IF(B22=Data!#REF!,Data!#REF!,Data!#REF!)))))))))</f>
        <v>#REF!</v>
      </c>
      <c r="W22" s="596">
        <f>IF(E22="","",VLOOKUP(B22,Data!$B$5:$J$503,9,FALSE)*E22)</f>
        <v>1.129</v>
      </c>
    </row>
    <row r="23" spans="1:23" s="597" customFormat="1" ht="19.25" customHeight="1">
      <c r="A23" s="598"/>
      <c r="B23" s="334" t="s">
        <v>231</v>
      </c>
      <c r="C23" s="856" t="str">
        <f>IF(E23="","",VLOOKUP(B23,Data!$B$5:$N$503,13,FALSE))</f>
        <v>Ymh</v>
      </c>
      <c r="D23" s="495" t="str">
        <f>IF(E23="","",VLOOKUP(B23,Data!$B$5:$L$503,2,FALSE))</f>
        <v>WN49720</v>
      </c>
      <c r="E23" s="841">
        <v>1</v>
      </c>
      <c r="F23" s="600"/>
      <c r="G23" s="587">
        <f>IF(E23="","",VLOOKUP(B23,Data!$B$5:$L$503,11,FALSE))</f>
        <v>1776.21</v>
      </c>
      <c r="H23" s="588">
        <f t="shared" si="0"/>
        <v>1776.21</v>
      </c>
      <c r="I23" s="589" t="str">
        <f>IF(E23="","",VLOOKUP(B23,Data!$B$5:$D$503,3,FALSE))</f>
        <v>C/T</v>
      </c>
      <c r="J23" s="589" t="str">
        <f>IF(E23="","",VLOOKUP(B23,Data!$B$5:$M$503,12,FALSE))</f>
        <v>Indonesia</v>
      </c>
      <c r="K23" s="590">
        <v>5122496</v>
      </c>
      <c r="L23" s="587">
        <f>IF(E23="","",VLOOKUP(B23,Data!$B$5:$E$503,4,FALSE)*E23)</f>
        <v>194</v>
      </c>
      <c r="M23" s="587">
        <f>IF(E23="","",VLOOKUP(B23,Data!$B$5:$F$503,5,FALSE)*E23)</f>
        <v>174</v>
      </c>
      <c r="N23" s="591" t="e">
        <f>IF(B23=Data!B93,Data!G93,(IF(B23=Data!B95,Data!G95,(IF(B23=Data!B97,Data!G97,(IF(B23=Data!#REF!,Data!#REF!,(IF(B23=Data!B102,Data!G102,(IF(B23=Data!#REF!,Data!#REF!,(IF(B23=Data!#REF!,Data!#REF!,(IF(B23=Data!#REF!,Data!#REF!,Data!#REF!)))))))))))))))&amp;IF(B23=Data!B169,Data!G169,(IF(B23=Data!#REF!,Data!#REF!,(IF(B23=Data!#REF!,Data!#REF!,(IF(B23=Data!#REF!,Data!#REF!,(IF(B23=Data!#REF!,Data!#REF!,(IF(B23=Data!#REF!,Data!G909,(IF(B23=Data!#REF!,Data!#REF!,(IF(B23=Data!#REF!,Data!#REF!,Data!#REF!)))))))))))))))&amp;IF(B23=Data!#REF!,Data!#REF!,(IF(B23=Data!#REF!,Data!#REF!,(IF(B23=Data!#REF!,Data!#REF!,(IF(B23=Data!#REF!,Data!#REF!,(IF(B23=Data!#REF!,Data!#REF!,Data!#REF!)))))))))</f>
        <v>#REF!</v>
      </c>
      <c r="O23" s="592"/>
      <c r="P23" s="593"/>
      <c r="Q23" s="594" t="e">
        <f>IF(B23=Data!B93,Data!H93,(IF(B23=Data!B95,Data!H95,(IF(B23=Data!B97,Data!H97,(IF(B23=Data!#REF!,Data!#REF!,(IF(B23=Data!B102,Data!H102,(IF(B23=Data!#REF!,Data!#REF!,(IF(B23=Data!#REF!,Data!#REF!,(IF(B23=Data!#REF!,Data!#REF!,Data!#REF!)))))))))))))))&amp;IF(B23=Data!B169,Data!H169,(IF(B23=Data!#REF!,Data!#REF!,(IF(B23=Data!#REF!,Data!#REF!,(IF(B23=Data!#REF!,Data!#REF!,(IF(B23=Data!#REF!,Data!#REF!,(IF(B23=Data!#REF!,Data!H909,(IF(B23=Data!#REF!,Data!#REF!,(IF(B23=Data!#REF!,Data!#REF!,Data!#REF!)))))))))))))))&amp;IF(B23=Data!#REF!,Data!#REF!,(IF(B23=Data!#REF!,Data!#REF!,(IF(B23=Data!#REF!,Data!#REF!,(IF(B23=Data!#REF!,Data!#REF!,(IF(B23=Data!#REF!,Data!#REF!,Data!#REF!)))))))))</f>
        <v>#REF!</v>
      </c>
      <c r="R23" s="593"/>
      <c r="S23" s="593"/>
      <c r="T23" s="594" t="e">
        <f>IF(B23=Data!B93,Data!I93,(IF(B23=Data!B95,Data!I95,(IF(B23=Data!B97,Data!I97,(IF(B23=Data!#REF!,Data!#REF!,(IF(B23=Data!B102,Data!I102,(IF(B23=Data!#REF!,Data!#REF!,(IF(B23=Data!#REF!,Data!#REF!,(IF(B23=Data!#REF!,Data!#REF!,Data!#REF!)))))))))))))))&amp;IF(B23=Data!B169,Data!I169,(IF(B23=Data!#REF!,Data!#REF!,(IF(B23=Data!#REF!,Data!#REF!,(IF(B23=Data!#REF!,Data!#REF!,(IF(B23=Data!#REF!,Data!#REF!,(IF(B23=Data!#REF!,Data!I909,(IF(B23=Data!#REF!,Data!#REF!,(IF(B23=Data!#REF!,Data!#REF!,Data!#REF!)))))))))))))))&amp;IF(B23=Data!#REF!,Data!#REF!,(IF(B23=Data!#REF!,Data!#REF!,(IF(B23=Data!#REF!,Data!#REF!,(IF(B23=Data!#REF!,Data!#REF!,(IF(B23=Data!#REF!,Data!#REF!,Data!#REF!)))))))))</f>
        <v>#REF!</v>
      </c>
      <c r="U23" s="595"/>
      <c r="V23" s="594" t="e">
        <f>IF(B23=Data!B93,Data!J93,(IF(B23=Data!B95,Data!J95,(IF(B23=Data!B97,Data!J97,(IF(B23=Data!#REF!,Data!#REF!,(IF(B23=Data!B102,Data!J102,(IF(B23=Data!#REF!,Data!#REF!,(IF(B23=Data!#REF!,Data!#REF!,(IF(B23=Data!#REF!,Data!#REF!,Data!#REF!)))))))))))))))&amp;IF(B23=Data!B169,Data!J169,(IF(B23=Data!#REF!,Data!#REF!,(IF(B23=Data!#REF!,Data!#REF!,(IF(B23=Data!#REF!,Data!#REF!,(IF(B23=Data!#REF!,Data!#REF!,(IF(B23=Data!#REF!,Data!J909,(IF(B23=Data!#REF!,Data!#REF!,(IF(B23=Data!#REF!,Data!#REF!,Data!#REF!)))))))))))))))&amp;IF(B23=Data!#REF!,Data!#REF!,(IF(B23=Data!#REF!,Data!#REF!,(IF(B23=Data!#REF!,Data!#REF!,(IF(B23=Data!#REF!,Data!#REF!,(IF(B23=Data!#REF!,Data!#REF!,Data!#REF!)))))))))</f>
        <v>#REF!</v>
      </c>
      <c r="W23" s="596">
        <f>IF(E23="","",VLOOKUP(B23,Data!$B$5:$J$503,9,FALSE)*E23)</f>
        <v>1.129</v>
      </c>
    </row>
    <row r="24" spans="1:23" s="597" customFormat="1" ht="19.25" customHeight="1">
      <c r="A24" s="598"/>
      <c r="B24" s="334" t="s">
        <v>799</v>
      </c>
      <c r="C24" s="856" t="str">
        <f>IF(E24="","",VLOOKUP(B24,Data!$B$5:$N$503,13,FALSE))</f>
        <v>Ymh</v>
      </c>
      <c r="D24" s="495" t="str">
        <f>IF(E24="","",VLOOKUP(B24,Data!$B$5:$L$503,2,FALSE))</f>
        <v>VAK6580</v>
      </c>
      <c r="E24" s="823">
        <v>1</v>
      </c>
      <c r="F24" s="600"/>
      <c r="G24" s="587">
        <f>IF(E24="","",VLOOKUP(B24,Data!$B$5:$L$503,11,FALSE))</f>
        <v>2168.1799999999998</v>
      </c>
      <c r="H24" s="588">
        <f t="shared" si="0"/>
        <v>2168.1799999999998</v>
      </c>
      <c r="I24" s="589" t="str">
        <f>IF(E24="","",VLOOKUP(B24,Data!$B$5:$D$503,3,FALSE))</f>
        <v>C/T</v>
      </c>
      <c r="J24" s="589" t="str">
        <f>IF(E24="","",VLOOKUP(B24,Data!$B$5:$M$503,12,FALSE))</f>
        <v>Indonesia</v>
      </c>
      <c r="K24" s="590">
        <v>5122496</v>
      </c>
      <c r="L24" s="587">
        <f>IF(E24="","",VLOOKUP(B24,Data!$B$5:$E$503,4,FALSE)*E24)</f>
        <v>199</v>
      </c>
      <c r="M24" s="587">
        <f>IF(E24="","",VLOOKUP(B24,Data!$B$5:$F$503,5,FALSE)*E24)</f>
        <v>179</v>
      </c>
      <c r="N24" s="591" t="e">
        <f>IF(B24=Data!B74,Data!G74,(IF(B24=Data!B76,Data!G76,(IF(B24=Data!B78,Data!G78,(IF(B24=Data!#REF!,Data!#REF!,(IF(B24=Data!B83,Data!G83,(IF(B24=Data!#REF!,Data!#REF!,(IF(B24=Data!#REF!,Data!#REF!,(IF(B24=Data!#REF!,Data!#REF!,Data!#REF!)))))))))))))))&amp;IF(B24=Data!B150,Data!G150,(IF(B24=Data!#REF!,Data!#REF!,(IF(B24=Data!#REF!,Data!#REF!,(IF(B24=Data!#REF!,Data!#REF!,(IF(B24=Data!#REF!,Data!#REF!,(IF(B24=Data!#REF!,Data!G890,(IF(B24=Data!#REF!,Data!#REF!,(IF(B24=Data!#REF!,Data!#REF!,Data!#REF!)))))))))))))))&amp;IF(B24=Data!#REF!,Data!#REF!,(IF(B24=Data!#REF!,Data!#REF!,(IF(B24=Data!#REF!,Data!#REF!,(IF(B24=Data!#REF!,Data!#REF!,(IF(B24=Data!#REF!,Data!#REF!,Data!#REF!)))))))))</f>
        <v>#REF!</v>
      </c>
      <c r="O24" s="592"/>
      <c r="P24" s="593"/>
      <c r="Q24" s="594" t="e">
        <f>IF(B24=Data!B74,Data!H74,(IF(B24=Data!B76,Data!H76,(IF(B24=Data!B78,Data!H78,(IF(B24=Data!#REF!,Data!#REF!,(IF(B24=Data!B83,Data!H83,(IF(B24=Data!#REF!,Data!#REF!,(IF(B24=Data!#REF!,Data!#REF!,(IF(B24=Data!#REF!,Data!#REF!,Data!#REF!)))))))))))))))&amp;IF(B24=Data!B150,Data!H150,(IF(B24=Data!#REF!,Data!#REF!,(IF(B24=Data!#REF!,Data!#REF!,(IF(B24=Data!#REF!,Data!#REF!,(IF(B24=Data!#REF!,Data!#REF!,(IF(B24=Data!#REF!,Data!H890,(IF(B24=Data!#REF!,Data!#REF!,(IF(B24=Data!#REF!,Data!#REF!,Data!#REF!)))))))))))))))&amp;IF(B24=Data!#REF!,Data!#REF!,(IF(B24=Data!#REF!,Data!#REF!,(IF(B24=Data!#REF!,Data!#REF!,(IF(B24=Data!#REF!,Data!#REF!,(IF(B24=Data!#REF!,Data!#REF!,Data!#REF!)))))))))</f>
        <v>#REF!</v>
      </c>
      <c r="R24" s="593"/>
      <c r="S24" s="593"/>
      <c r="T24" s="594" t="e">
        <f>IF(B24=Data!B74,Data!I74,(IF(B24=Data!B76,Data!I76,(IF(B24=Data!B78,Data!I78,(IF(B24=Data!#REF!,Data!#REF!,(IF(B24=Data!B83,Data!I83,(IF(B24=Data!#REF!,Data!#REF!,(IF(B24=Data!#REF!,Data!#REF!,(IF(B24=Data!#REF!,Data!#REF!,Data!#REF!)))))))))))))))&amp;IF(B24=Data!B150,Data!I150,(IF(B24=Data!#REF!,Data!#REF!,(IF(B24=Data!#REF!,Data!#REF!,(IF(B24=Data!#REF!,Data!#REF!,(IF(B24=Data!#REF!,Data!#REF!,(IF(B24=Data!#REF!,Data!I890,(IF(B24=Data!#REF!,Data!#REF!,(IF(B24=Data!#REF!,Data!#REF!,Data!#REF!)))))))))))))))&amp;IF(B24=Data!#REF!,Data!#REF!,(IF(B24=Data!#REF!,Data!#REF!,(IF(B24=Data!#REF!,Data!#REF!,(IF(B24=Data!#REF!,Data!#REF!,(IF(B24=Data!#REF!,Data!#REF!,Data!#REF!)))))))))</f>
        <v>#REF!</v>
      </c>
      <c r="U24" s="595"/>
      <c r="V24" s="594" t="e">
        <f>IF(B24=Data!B74,Data!J74,(IF(B24=Data!B76,Data!J76,(IF(B24=Data!B78,Data!J78,(IF(B24=Data!#REF!,Data!#REF!,(IF(B24=Data!B83,Data!J83,(IF(B24=Data!#REF!,Data!#REF!,(IF(B24=Data!#REF!,Data!#REF!,(IF(B24=Data!#REF!,Data!#REF!,Data!#REF!)))))))))))))))&amp;IF(B24=Data!B150,Data!J150,(IF(B24=Data!#REF!,Data!#REF!,(IF(B24=Data!#REF!,Data!#REF!,(IF(B24=Data!#REF!,Data!#REF!,(IF(B24=Data!#REF!,Data!#REF!,(IF(B24=Data!#REF!,Data!J890,(IF(B24=Data!#REF!,Data!#REF!,(IF(B24=Data!#REF!,Data!#REF!,Data!#REF!)))))))))))))))&amp;IF(B24=Data!#REF!,Data!#REF!,(IF(B24=Data!#REF!,Data!#REF!,(IF(B24=Data!#REF!,Data!#REF!,(IF(B24=Data!#REF!,Data!#REF!,(IF(B24=Data!#REF!,Data!#REF!,Data!#REF!)))))))))</f>
        <v>#REF!</v>
      </c>
      <c r="W24" s="596">
        <f>IF(E24="","",VLOOKUP(B24,Data!$B$5:$J$503,9,FALSE)*E24)</f>
        <v>1.129</v>
      </c>
    </row>
    <row r="25" spans="1:23" s="597" customFormat="1" ht="19.25" customHeight="1">
      <c r="A25" s="598"/>
      <c r="B25" s="334" t="s">
        <v>715</v>
      </c>
      <c r="C25" s="856" t="str">
        <f>IF(E25="","",VLOOKUP(B25,Data!$B$5:$N$503,13,FALSE))</f>
        <v>Ymh</v>
      </c>
      <c r="D25" s="495" t="str">
        <f>IF(E25="","",VLOOKUP(B25,Data!$B$5:$L$503,2,FALSE))</f>
        <v>VAC9480</v>
      </c>
      <c r="E25" s="841">
        <v>2</v>
      </c>
      <c r="F25" s="600"/>
      <c r="G25" s="587">
        <f>IF(E25="","",VLOOKUP(B25,Data!$B$5:$L$503,11,FALSE))</f>
        <v>2008.01</v>
      </c>
      <c r="H25" s="588">
        <f t="shared" si="0"/>
        <v>4016.02</v>
      </c>
      <c r="I25" s="589" t="str">
        <f>IF(E25="","",VLOOKUP(B25,Data!$B$5:$D$503,3,FALSE))</f>
        <v>C/T</v>
      </c>
      <c r="J25" s="589" t="str">
        <f>IF(E25="","",VLOOKUP(B25,Data!$B$5:$M$503,12,FALSE))</f>
        <v>Indonesia</v>
      </c>
      <c r="K25" s="590">
        <v>5122496</v>
      </c>
      <c r="L25" s="587">
        <f>IF(E25="","",VLOOKUP(B25,Data!$B$5:$E$503,4,FALSE)*E25)</f>
        <v>398</v>
      </c>
      <c r="M25" s="587">
        <f>IF(E25="","",VLOOKUP(B25,Data!$B$5:$F$503,5,FALSE)*E25)</f>
        <v>358</v>
      </c>
      <c r="N25" s="591" t="e">
        <f>IF(B25=Data!B75,Data!G75,(IF(B25=Data!B77,Data!G77,(IF(B25=Data!B79,Data!G79,(IF(B25=Data!#REF!,Data!#REF!,(IF(B25=Data!B84,Data!G84,(IF(B25=Data!#REF!,Data!#REF!,(IF(B25=Data!#REF!,Data!#REF!,(IF(B25=Data!#REF!,Data!#REF!,Data!#REF!)))))))))))))))&amp;IF(B25=Data!B151,Data!G151,(IF(B25=Data!#REF!,Data!#REF!,(IF(B25=Data!#REF!,Data!#REF!,(IF(B25=Data!#REF!,Data!#REF!,(IF(B25=Data!#REF!,Data!#REF!,(IF(B25=Data!#REF!,Data!G891,(IF(B25=Data!#REF!,Data!#REF!,(IF(B25=Data!#REF!,Data!#REF!,Data!#REF!)))))))))))))))&amp;IF(B25=Data!#REF!,Data!#REF!,(IF(B25=Data!#REF!,Data!#REF!,(IF(B25=Data!#REF!,Data!#REF!,(IF(B25=Data!#REF!,Data!#REF!,(IF(B25=Data!#REF!,Data!#REF!,Data!#REF!)))))))))</f>
        <v>#REF!</v>
      </c>
      <c r="O25" s="592"/>
      <c r="P25" s="593"/>
      <c r="Q25" s="594" t="e">
        <f>IF(B25=Data!B75,Data!H75,(IF(B25=Data!B77,Data!H77,(IF(B25=Data!B79,Data!H79,(IF(B25=Data!#REF!,Data!#REF!,(IF(B25=Data!B84,Data!H84,(IF(B25=Data!#REF!,Data!#REF!,(IF(B25=Data!#REF!,Data!#REF!,(IF(B25=Data!#REF!,Data!#REF!,Data!#REF!)))))))))))))))&amp;IF(B25=Data!B151,Data!H151,(IF(B25=Data!#REF!,Data!#REF!,(IF(B25=Data!#REF!,Data!#REF!,(IF(B25=Data!#REF!,Data!#REF!,(IF(B25=Data!#REF!,Data!#REF!,(IF(B25=Data!#REF!,Data!H891,(IF(B25=Data!#REF!,Data!#REF!,(IF(B25=Data!#REF!,Data!#REF!,Data!#REF!)))))))))))))))&amp;IF(B25=Data!#REF!,Data!#REF!,(IF(B25=Data!#REF!,Data!#REF!,(IF(B25=Data!#REF!,Data!#REF!,(IF(B25=Data!#REF!,Data!#REF!,(IF(B25=Data!#REF!,Data!#REF!,Data!#REF!)))))))))</f>
        <v>#REF!</v>
      </c>
      <c r="R25" s="593"/>
      <c r="S25" s="593"/>
      <c r="T25" s="594" t="e">
        <f>IF(B25=Data!B75,Data!I75,(IF(B25=Data!B77,Data!I77,(IF(B25=Data!B79,Data!I79,(IF(B25=Data!#REF!,Data!#REF!,(IF(B25=Data!B84,Data!I84,(IF(B25=Data!#REF!,Data!#REF!,(IF(B25=Data!#REF!,Data!#REF!,(IF(B25=Data!#REF!,Data!#REF!,Data!#REF!)))))))))))))))&amp;IF(B25=Data!B151,Data!I151,(IF(B25=Data!#REF!,Data!#REF!,(IF(B25=Data!#REF!,Data!#REF!,(IF(B25=Data!#REF!,Data!#REF!,(IF(B25=Data!#REF!,Data!#REF!,(IF(B25=Data!#REF!,Data!I891,(IF(B25=Data!#REF!,Data!#REF!,(IF(B25=Data!#REF!,Data!#REF!,Data!#REF!)))))))))))))))&amp;IF(B25=Data!#REF!,Data!#REF!,(IF(B25=Data!#REF!,Data!#REF!,(IF(B25=Data!#REF!,Data!#REF!,(IF(B25=Data!#REF!,Data!#REF!,(IF(B25=Data!#REF!,Data!#REF!,Data!#REF!)))))))))</f>
        <v>#REF!</v>
      </c>
      <c r="U25" s="595"/>
      <c r="V25" s="594" t="e">
        <f>IF(B25=Data!B75,Data!J75,(IF(B25=Data!B77,Data!J77,(IF(B25=Data!B79,Data!J79,(IF(B25=Data!#REF!,Data!#REF!,(IF(B25=Data!B84,Data!J84,(IF(B25=Data!#REF!,Data!#REF!,(IF(B25=Data!#REF!,Data!#REF!,(IF(B25=Data!#REF!,Data!#REF!,Data!#REF!)))))))))))))))&amp;IF(B25=Data!B151,Data!J151,(IF(B25=Data!#REF!,Data!#REF!,(IF(B25=Data!#REF!,Data!#REF!,(IF(B25=Data!#REF!,Data!#REF!,(IF(B25=Data!#REF!,Data!#REF!,(IF(B25=Data!#REF!,Data!J891,(IF(B25=Data!#REF!,Data!#REF!,(IF(B25=Data!#REF!,Data!#REF!,Data!#REF!)))))))))))))))&amp;IF(B25=Data!#REF!,Data!#REF!,(IF(B25=Data!#REF!,Data!#REF!,(IF(B25=Data!#REF!,Data!#REF!,(IF(B25=Data!#REF!,Data!#REF!,(IF(B25=Data!#REF!,Data!#REF!,Data!#REF!)))))))))</f>
        <v>#REF!</v>
      </c>
      <c r="W25" s="596">
        <f>IF(E25="","",VLOOKUP(B25,Data!$B$5:$J$503,9,FALSE)*E25)</f>
        <v>2.258</v>
      </c>
    </row>
    <row r="26" spans="1:23" s="597" customFormat="1" ht="19.25" customHeight="1">
      <c r="A26" s="598"/>
      <c r="B26" s="334" t="s">
        <v>783</v>
      </c>
      <c r="C26" s="856" t="str">
        <f>IF(E26="","",VLOOKUP(B26,Data!$B$5:$N$503,13,FALSE))</f>
        <v>Ymh</v>
      </c>
      <c r="D26" s="495" t="str">
        <f>IF(E26="","",VLOOKUP(B26,Data!$B$5:$L$503,2,FALSE))</f>
        <v>VAK6550</v>
      </c>
      <c r="E26" s="823">
        <v>2</v>
      </c>
      <c r="F26" s="600"/>
      <c r="G26" s="587">
        <f>IF(E26="","",VLOOKUP(B26,Data!$B$5:$L$503,11,FALSE))</f>
        <v>2051.59</v>
      </c>
      <c r="H26" s="588">
        <f t="shared" si="0"/>
        <v>4103.18</v>
      </c>
      <c r="I26" s="589" t="str">
        <f>IF(E26="","",VLOOKUP(B26,Data!$B$5:$D$503,3,FALSE))</f>
        <v>C/T</v>
      </c>
      <c r="J26" s="589" t="str">
        <f>IF(E26="","",VLOOKUP(B26,Data!$B$5:$M$503,12,FALSE))</f>
        <v>Indonesia</v>
      </c>
      <c r="K26" s="590">
        <v>5122496</v>
      </c>
      <c r="L26" s="587">
        <f>IF(E26="","",VLOOKUP(B26,Data!$B$5:$E$503,4,FALSE)*E26)</f>
        <v>398</v>
      </c>
      <c r="M26" s="587">
        <f>IF(E26="","",VLOOKUP(B26,Data!$B$5:$F$503,5,FALSE)*E26)</f>
        <v>358</v>
      </c>
      <c r="N26" s="591" t="e">
        <f>IF(B26=Data!B76,Data!G76,(IF(B26=Data!B78,Data!G78,(IF(B26=Data!B80,Data!G80,(IF(B26=Data!#REF!,Data!#REF!,(IF(B26=Data!B85,Data!G85,(IF(B26=Data!#REF!,Data!#REF!,(IF(B26=Data!#REF!,Data!#REF!,(IF(B26=Data!#REF!,Data!#REF!,Data!#REF!)))))))))))))))&amp;IF(B26=Data!B152,Data!G152,(IF(B26=Data!#REF!,Data!#REF!,(IF(B26=Data!#REF!,Data!#REF!,(IF(B26=Data!#REF!,Data!#REF!,(IF(B26=Data!#REF!,Data!#REF!,(IF(B26=Data!#REF!,Data!G892,(IF(B26=Data!#REF!,Data!#REF!,(IF(B26=Data!#REF!,Data!#REF!,Data!#REF!)))))))))))))))&amp;IF(B26=Data!#REF!,Data!#REF!,(IF(B26=Data!#REF!,Data!#REF!,(IF(B26=Data!#REF!,Data!#REF!,(IF(B26=Data!#REF!,Data!#REF!,(IF(B26=Data!#REF!,Data!#REF!,Data!#REF!)))))))))</f>
        <v>#REF!</v>
      </c>
      <c r="O26" s="592"/>
      <c r="P26" s="593"/>
      <c r="Q26" s="594" t="e">
        <f>IF(B26=Data!B76,Data!H76,(IF(B26=Data!B78,Data!H78,(IF(B26=Data!B80,Data!H80,(IF(B26=Data!#REF!,Data!#REF!,(IF(B26=Data!B85,Data!H85,(IF(B26=Data!#REF!,Data!#REF!,(IF(B26=Data!#REF!,Data!#REF!,(IF(B26=Data!#REF!,Data!#REF!,Data!#REF!)))))))))))))))&amp;IF(B26=Data!B152,Data!H152,(IF(B26=Data!#REF!,Data!#REF!,(IF(B26=Data!#REF!,Data!#REF!,(IF(B26=Data!#REF!,Data!#REF!,(IF(B26=Data!#REF!,Data!#REF!,(IF(B26=Data!#REF!,Data!H892,(IF(B26=Data!#REF!,Data!#REF!,(IF(B26=Data!#REF!,Data!#REF!,Data!#REF!)))))))))))))))&amp;IF(B26=Data!#REF!,Data!#REF!,(IF(B26=Data!#REF!,Data!#REF!,(IF(B26=Data!#REF!,Data!#REF!,(IF(B26=Data!#REF!,Data!#REF!,(IF(B26=Data!#REF!,Data!#REF!,Data!#REF!)))))))))</f>
        <v>#REF!</v>
      </c>
      <c r="R26" s="593"/>
      <c r="S26" s="593"/>
      <c r="T26" s="594" t="e">
        <f>IF(B26=Data!B76,Data!I76,(IF(B26=Data!B78,Data!I78,(IF(B26=Data!B80,Data!I80,(IF(B26=Data!#REF!,Data!#REF!,(IF(B26=Data!B85,Data!I85,(IF(B26=Data!#REF!,Data!#REF!,(IF(B26=Data!#REF!,Data!#REF!,(IF(B26=Data!#REF!,Data!#REF!,Data!#REF!)))))))))))))))&amp;IF(B26=Data!B152,Data!I152,(IF(B26=Data!#REF!,Data!#REF!,(IF(B26=Data!#REF!,Data!#REF!,(IF(B26=Data!#REF!,Data!#REF!,(IF(B26=Data!#REF!,Data!#REF!,(IF(B26=Data!#REF!,Data!I892,(IF(B26=Data!#REF!,Data!#REF!,(IF(B26=Data!#REF!,Data!#REF!,Data!#REF!)))))))))))))))&amp;IF(B26=Data!#REF!,Data!#REF!,(IF(B26=Data!#REF!,Data!#REF!,(IF(B26=Data!#REF!,Data!#REF!,(IF(B26=Data!#REF!,Data!#REF!,(IF(B26=Data!#REF!,Data!#REF!,Data!#REF!)))))))))</f>
        <v>#REF!</v>
      </c>
      <c r="U26" s="595"/>
      <c r="V26" s="594" t="e">
        <f>IF(B26=Data!B76,Data!J76,(IF(B26=Data!B78,Data!J78,(IF(B26=Data!B80,Data!J80,(IF(B26=Data!#REF!,Data!#REF!,(IF(B26=Data!B85,Data!J85,(IF(B26=Data!#REF!,Data!#REF!,(IF(B26=Data!#REF!,Data!#REF!,(IF(B26=Data!#REF!,Data!#REF!,Data!#REF!)))))))))))))))&amp;IF(B26=Data!B152,Data!J152,(IF(B26=Data!#REF!,Data!#REF!,(IF(B26=Data!#REF!,Data!#REF!,(IF(B26=Data!#REF!,Data!#REF!,(IF(B26=Data!#REF!,Data!#REF!,(IF(B26=Data!#REF!,Data!J892,(IF(B26=Data!#REF!,Data!#REF!,(IF(B26=Data!#REF!,Data!#REF!,Data!#REF!)))))))))))))))&amp;IF(B26=Data!#REF!,Data!#REF!,(IF(B26=Data!#REF!,Data!#REF!,(IF(B26=Data!#REF!,Data!#REF!,(IF(B26=Data!#REF!,Data!#REF!,(IF(B26=Data!#REF!,Data!#REF!,Data!#REF!)))))))))</f>
        <v>#REF!</v>
      </c>
      <c r="W26" s="596">
        <f>IF(E26="","",VLOOKUP(B26,Data!$B$5:$J$503,9,FALSE)*E26)</f>
        <v>2.258</v>
      </c>
    </row>
    <row r="27" spans="1:23" s="597" customFormat="1" ht="19.25" customHeight="1">
      <c r="A27" s="598"/>
      <c r="B27" s="334" t="s">
        <v>487</v>
      </c>
      <c r="C27" s="856" t="str">
        <f>IF(E27="","",VLOOKUP(B27,Data!$B$5:$N$503,13,FALSE))</f>
        <v>Ymh</v>
      </c>
      <c r="D27" s="495" t="str">
        <f>IF(E27="","",VLOOKUP(B27,Data!$B$5:$L$503,2,FALSE))</f>
        <v>ZH66310</v>
      </c>
      <c r="E27" s="823">
        <v>2</v>
      </c>
      <c r="F27" s="600"/>
      <c r="G27" s="587">
        <f>IF(E27="","",VLOOKUP(B27,Data!$B$5:$L$503,11,FALSE))</f>
        <v>1933.89</v>
      </c>
      <c r="H27" s="588">
        <f t="shared" si="0"/>
        <v>3867.78</v>
      </c>
      <c r="I27" s="589" t="str">
        <f>IF(E27="","",VLOOKUP(B27,Data!$B$5:$D$503,3,FALSE))</f>
        <v>C/T</v>
      </c>
      <c r="J27" s="589" t="str">
        <f>IF(E27="","",VLOOKUP(B27,Data!$B$5:$M$503,12,FALSE))</f>
        <v>Indonesia</v>
      </c>
      <c r="K27" s="590">
        <v>5122496</v>
      </c>
      <c r="L27" s="587">
        <f>IF(E27="","",VLOOKUP(B27,Data!$B$5:$E$503,4,FALSE)*E27)</f>
        <v>430</v>
      </c>
      <c r="M27" s="587">
        <f>IF(E27="","",VLOOKUP(B27,Data!$B$5:$F$503,5,FALSE)*E27)</f>
        <v>388</v>
      </c>
      <c r="N27" s="591" t="e">
        <f>IF(B27=Data!B79,Data!G79,(IF(B27=Data!B81,Data!G81,(IF(B27=Data!B83,Data!G83,(IF(B27=Data!#REF!,Data!#REF!,(IF(B27=Data!B88,Data!G88,(IF(B27=Data!#REF!,Data!#REF!,(IF(B27=Data!#REF!,Data!#REF!,(IF(B27=Data!#REF!,Data!#REF!,Data!#REF!)))))))))))))))&amp;IF(B27=Data!B155,Data!G155,(IF(B27=Data!#REF!,Data!#REF!,(IF(B27=Data!#REF!,Data!#REF!,(IF(B27=Data!#REF!,Data!#REF!,(IF(B27=Data!#REF!,Data!#REF!,(IF(B27=Data!#REF!,Data!G895,(IF(B27=Data!#REF!,Data!#REF!,(IF(B27=Data!#REF!,Data!#REF!,Data!#REF!)))))))))))))))&amp;IF(B27=Data!#REF!,Data!#REF!,(IF(B27=Data!#REF!,Data!#REF!,(IF(B27=Data!#REF!,Data!#REF!,(IF(B27=Data!#REF!,Data!#REF!,(IF(B27=Data!#REF!,Data!#REF!,Data!#REF!)))))))))</f>
        <v>#REF!</v>
      </c>
      <c r="O27" s="592"/>
      <c r="P27" s="593"/>
      <c r="Q27" s="594" t="e">
        <f>IF(B27=Data!B79,Data!H79,(IF(B27=Data!B81,Data!H81,(IF(B27=Data!B83,Data!H83,(IF(B27=Data!#REF!,Data!#REF!,(IF(B27=Data!B88,Data!H88,(IF(B27=Data!#REF!,Data!#REF!,(IF(B27=Data!#REF!,Data!#REF!,(IF(B27=Data!#REF!,Data!#REF!,Data!#REF!)))))))))))))))&amp;IF(B27=Data!B155,Data!H155,(IF(B27=Data!#REF!,Data!#REF!,(IF(B27=Data!#REF!,Data!#REF!,(IF(B27=Data!#REF!,Data!#REF!,(IF(B27=Data!#REF!,Data!#REF!,(IF(B27=Data!#REF!,Data!H895,(IF(B27=Data!#REF!,Data!#REF!,(IF(B27=Data!#REF!,Data!#REF!,Data!#REF!)))))))))))))))&amp;IF(B27=Data!#REF!,Data!#REF!,(IF(B27=Data!#REF!,Data!#REF!,(IF(B27=Data!#REF!,Data!#REF!,(IF(B27=Data!#REF!,Data!#REF!,(IF(B27=Data!#REF!,Data!#REF!,Data!#REF!)))))))))</f>
        <v>#REF!</v>
      </c>
      <c r="R27" s="593"/>
      <c r="S27" s="593"/>
      <c r="T27" s="594" t="e">
        <f>IF(B27=Data!B79,Data!I79,(IF(B27=Data!B81,Data!I81,(IF(B27=Data!B83,Data!I83,(IF(B27=Data!#REF!,Data!#REF!,(IF(B27=Data!B88,Data!I88,(IF(B27=Data!#REF!,Data!#REF!,(IF(B27=Data!#REF!,Data!#REF!,(IF(B27=Data!#REF!,Data!#REF!,Data!#REF!)))))))))))))))&amp;IF(B27=Data!B155,Data!I155,(IF(B27=Data!#REF!,Data!#REF!,(IF(B27=Data!#REF!,Data!#REF!,(IF(B27=Data!#REF!,Data!#REF!,(IF(B27=Data!#REF!,Data!#REF!,(IF(B27=Data!#REF!,Data!I895,(IF(B27=Data!#REF!,Data!#REF!,(IF(B27=Data!#REF!,Data!#REF!,Data!#REF!)))))))))))))))&amp;IF(B27=Data!#REF!,Data!#REF!,(IF(B27=Data!#REF!,Data!#REF!,(IF(B27=Data!#REF!,Data!#REF!,(IF(B27=Data!#REF!,Data!#REF!,(IF(B27=Data!#REF!,Data!#REF!,Data!#REF!)))))))))</f>
        <v>#REF!</v>
      </c>
      <c r="U27" s="595"/>
      <c r="V27" s="594" t="e">
        <f>IF(B27=Data!B79,Data!J79,(IF(B27=Data!B81,Data!J81,(IF(B27=Data!B83,Data!J83,(IF(B27=Data!#REF!,Data!#REF!,(IF(B27=Data!B88,Data!J88,(IF(B27=Data!#REF!,Data!#REF!,(IF(B27=Data!#REF!,Data!#REF!,(IF(B27=Data!#REF!,Data!#REF!,Data!#REF!)))))))))))))))&amp;IF(B27=Data!B155,Data!J155,(IF(B27=Data!#REF!,Data!#REF!,(IF(B27=Data!#REF!,Data!#REF!,(IF(B27=Data!#REF!,Data!#REF!,(IF(B27=Data!#REF!,Data!#REF!,(IF(B27=Data!#REF!,Data!J895,(IF(B27=Data!#REF!,Data!#REF!,(IF(B27=Data!#REF!,Data!#REF!,Data!#REF!)))))))))))))))&amp;IF(B27=Data!#REF!,Data!#REF!,(IF(B27=Data!#REF!,Data!#REF!,(IF(B27=Data!#REF!,Data!#REF!,(IF(B27=Data!#REF!,Data!#REF!,(IF(B27=Data!#REF!,Data!#REF!,Data!#REF!)))))))))</f>
        <v>#REF!</v>
      </c>
      <c r="W27" s="596">
        <f>IF(E27="","",VLOOKUP(B27,Data!$B$5:$J$503,9,FALSE)*E27)</f>
        <v>2.37</v>
      </c>
    </row>
    <row r="28" spans="1:23" s="597" customFormat="1" ht="19.25" customHeight="1">
      <c r="A28" s="598"/>
      <c r="B28" s="334" t="s">
        <v>716</v>
      </c>
      <c r="C28" s="856" t="str">
        <f>IF(E28="","",VLOOKUP(B28,Data!$B$5:$N$503,13,FALSE))</f>
        <v>Ymh</v>
      </c>
      <c r="D28" s="495" t="str">
        <f>IF(E28="","",VLOOKUP(B28,Data!$B$5:$L$503,2,FALSE))</f>
        <v>VAC9490</v>
      </c>
      <c r="E28" s="823">
        <v>11</v>
      </c>
      <c r="F28" s="600"/>
      <c r="G28" s="587">
        <f>IF(E28="","",VLOOKUP(B28,Data!$B$5:$L$503,11,FALSE))</f>
        <v>2297.34</v>
      </c>
      <c r="H28" s="588">
        <f t="shared" si="0"/>
        <v>25270.74</v>
      </c>
      <c r="I28" s="589" t="str">
        <f>IF(E28="","",VLOOKUP(B28,Data!$B$5:$D$503,3,FALSE))</f>
        <v>C/T</v>
      </c>
      <c r="J28" s="589" t="str">
        <f>IF(E28="","",VLOOKUP(B28,Data!$B$5:$M$503,12,FALSE))</f>
        <v>Indonesia</v>
      </c>
      <c r="K28" s="590">
        <v>5122496</v>
      </c>
      <c r="L28" s="587">
        <f>IF(E28="","",VLOOKUP(B28,Data!$B$5:$E$503,4,FALSE)*E28)</f>
        <v>2420</v>
      </c>
      <c r="M28" s="587">
        <f>IF(E28="","",VLOOKUP(B28,Data!$B$5:$F$503,5,FALSE)*E28)</f>
        <v>2189</v>
      </c>
      <c r="N28" s="591" t="e">
        <f>IF(B28=Data!B80,Data!G80,(IF(B28=Data!B82,Data!G82,(IF(B28=Data!B84,Data!G84,(IF(B28=Data!#REF!,Data!#REF!,(IF(B28=Data!B89,Data!G89,(IF(B28=Data!#REF!,Data!#REF!,(IF(B28=Data!#REF!,Data!#REF!,(IF(B28=Data!#REF!,Data!#REF!,Data!#REF!)))))))))))))))&amp;IF(B28=Data!B156,Data!G156,(IF(B28=Data!#REF!,Data!#REF!,(IF(B28=Data!#REF!,Data!#REF!,(IF(B28=Data!#REF!,Data!#REF!,(IF(B28=Data!#REF!,Data!#REF!,(IF(B28=Data!#REF!,Data!G896,(IF(B28=Data!#REF!,Data!#REF!,(IF(B28=Data!#REF!,Data!#REF!,Data!#REF!)))))))))))))))&amp;IF(B28=Data!#REF!,Data!#REF!,(IF(B28=Data!#REF!,Data!#REF!,(IF(B28=Data!#REF!,Data!#REF!,(IF(B28=Data!#REF!,Data!#REF!,(IF(B28=Data!#REF!,Data!#REF!,Data!#REF!)))))))))</f>
        <v>#REF!</v>
      </c>
      <c r="O28" s="592"/>
      <c r="P28" s="593"/>
      <c r="Q28" s="594" t="e">
        <f>IF(B28=Data!B80,Data!H80,(IF(B28=Data!B82,Data!H82,(IF(B28=Data!B84,Data!H84,(IF(B28=Data!#REF!,Data!#REF!,(IF(B28=Data!B89,Data!H89,(IF(B28=Data!#REF!,Data!#REF!,(IF(B28=Data!#REF!,Data!#REF!,(IF(B28=Data!#REF!,Data!#REF!,Data!#REF!)))))))))))))))&amp;IF(B28=Data!B156,Data!H156,(IF(B28=Data!#REF!,Data!#REF!,(IF(B28=Data!#REF!,Data!#REF!,(IF(B28=Data!#REF!,Data!#REF!,(IF(B28=Data!#REF!,Data!#REF!,(IF(B28=Data!#REF!,Data!H896,(IF(B28=Data!#REF!,Data!#REF!,(IF(B28=Data!#REF!,Data!#REF!,Data!#REF!)))))))))))))))&amp;IF(B28=Data!#REF!,Data!#REF!,(IF(B28=Data!#REF!,Data!#REF!,(IF(B28=Data!#REF!,Data!#REF!,(IF(B28=Data!#REF!,Data!#REF!,(IF(B28=Data!#REF!,Data!#REF!,Data!#REF!)))))))))</f>
        <v>#REF!</v>
      </c>
      <c r="R28" s="593"/>
      <c r="S28" s="593"/>
      <c r="T28" s="594" t="e">
        <f>IF(B28=Data!B80,Data!I80,(IF(B28=Data!B82,Data!I82,(IF(B28=Data!B84,Data!I84,(IF(B28=Data!#REF!,Data!#REF!,(IF(B28=Data!B89,Data!I89,(IF(B28=Data!#REF!,Data!#REF!,(IF(B28=Data!#REF!,Data!#REF!,(IF(B28=Data!#REF!,Data!#REF!,Data!#REF!)))))))))))))))&amp;IF(B28=Data!B156,Data!I156,(IF(B28=Data!#REF!,Data!#REF!,(IF(B28=Data!#REF!,Data!#REF!,(IF(B28=Data!#REF!,Data!#REF!,(IF(B28=Data!#REF!,Data!#REF!,(IF(B28=Data!#REF!,Data!I896,(IF(B28=Data!#REF!,Data!#REF!,(IF(B28=Data!#REF!,Data!#REF!,Data!#REF!)))))))))))))))&amp;IF(B28=Data!#REF!,Data!#REF!,(IF(B28=Data!#REF!,Data!#REF!,(IF(B28=Data!#REF!,Data!#REF!,(IF(B28=Data!#REF!,Data!#REF!,(IF(B28=Data!#REF!,Data!#REF!,Data!#REF!)))))))))</f>
        <v>#REF!</v>
      </c>
      <c r="U28" s="595"/>
      <c r="V28" s="594" t="e">
        <f>IF(B28=Data!B80,Data!J80,(IF(B28=Data!B82,Data!J82,(IF(B28=Data!B84,Data!J84,(IF(B28=Data!#REF!,Data!#REF!,(IF(B28=Data!B89,Data!J89,(IF(B28=Data!#REF!,Data!#REF!,(IF(B28=Data!#REF!,Data!#REF!,(IF(B28=Data!#REF!,Data!#REF!,Data!#REF!)))))))))))))))&amp;IF(B28=Data!B156,Data!J156,(IF(B28=Data!#REF!,Data!#REF!,(IF(B28=Data!#REF!,Data!#REF!,(IF(B28=Data!#REF!,Data!#REF!,(IF(B28=Data!#REF!,Data!#REF!,(IF(B28=Data!#REF!,Data!J896,(IF(B28=Data!#REF!,Data!#REF!,(IF(B28=Data!#REF!,Data!#REF!,Data!#REF!)))))))))))))))&amp;IF(B28=Data!#REF!,Data!#REF!,(IF(B28=Data!#REF!,Data!#REF!,(IF(B28=Data!#REF!,Data!#REF!,(IF(B28=Data!#REF!,Data!#REF!,(IF(B28=Data!#REF!,Data!#REF!,Data!#REF!)))))))))</f>
        <v>#REF!</v>
      </c>
      <c r="W28" s="596">
        <f>IF(E28="","",VLOOKUP(B28,Data!$B$5:$J$503,9,FALSE)*E28)</f>
        <v>13.035</v>
      </c>
    </row>
    <row r="29" spans="1:23" s="597" customFormat="1" ht="19.25" customHeight="1">
      <c r="A29" s="598"/>
      <c r="B29" s="334" t="s">
        <v>815</v>
      </c>
      <c r="C29" s="856" t="str">
        <f>IF(E29="","",VLOOKUP(B29,Data!$B$5:$N$503,13,FALSE))</f>
        <v>Ymh</v>
      </c>
      <c r="D29" s="495" t="str">
        <f>IF(E29="","",VLOOKUP(B29,Data!$B$5:$L$503,2,FALSE))</f>
        <v>VAK6560</v>
      </c>
      <c r="E29" s="823">
        <v>5</v>
      </c>
      <c r="F29" s="600"/>
      <c r="G29" s="587">
        <f>IF(E29="","",VLOOKUP(B29,Data!$B$5:$L$503,11,FALSE))</f>
        <v>2339.4499999999998</v>
      </c>
      <c r="H29" s="588">
        <f t="shared" si="0"/>
        <v>11697.25</v>
      </c>
      <c r="I29" s="589" t="str">
        <f>IF(E29="","",VLOOKUP(B29,Data!$B$5:$D$503,3,FALSE))</f>
        <v>C/T</v>
      </c>
      <c r="J29" s="589" t="str">
        <f>IF(E29="","",VLOOKUP(B29,Data!$B$5:$M$503,12,FALSE))</f>
        <v>Indonesia</v>
      </c>
      <c r="K29" s="590">
        <v>5122496</v>
      </c>
      <c r="L29" s="587">
        <f>IF(E29="","",VLOOKUP(B29,Data!$B$5:$E$503,4,FALSE)*E29)</f>
        <v>1100</v>
      </c>
      <c r="M29" s="587">
        <f>IF(E29="","",VLOOKUP(B29,Data!$B$5:$F$503,5,FALSE)*E29)</f>
        <v>995</v>
      </c>
      <c r="N29" s="591" t="e">
        <f>IF(B29=Data!B81,Data!G81,(IF(B29=Data!B83,Data!G83,(IF(B29=Data!B85,Data!G85,(IF(B29=Data!#REF!,Data!#REF!,(IF(B29=Data!B90,Data!G90,(IF(B29=Data!#REF!,Data!#REF!,(IF(B29=Data!#REF!,Data!#REF!,(IF(B29=Data!#REF!,Data!#REF!,Data!#REF!)))))))))))))))&amp;IF(B29=Data!B157,Data!G157,(IF(B29=Data!#REF!,Data!#REF!,(IF(B29=Data!#REF!,Data!#REF!,(IF(B29=Data!#REF!,Data!#REF!,(IF(B29=Data!#REF!,Data!#REF!,(IF(B29=Data!#REF!,Data!G897,(IF(B29=Data!#REF!,Data!#REF!,(IF(B29=Data!#REF!,Data!#REF!,Data!#REF!)))))))))))))))&amp;IF(B29=Data!#REF!,Data!#REF!,(IF(B29=Data!#REF!,Data!#REF!,(IF(B29=Data!#REF!,Data!#REF!,(IF(B29=Data!#REF!,Data!#REF!,(IF(B29=Data!#REF!,Data!#REF!,Data!#REF!)))))))))</f>
        <v>#REF!</v>
      </c>
      <c r="O29" s="592"/>
      <c r="P29" s="593"/>
      <c r="Q29" s="594" t="e">
        <f>IF(B29=Data!B81,Data!H81,(IF(B29=Data!B83,Data!H83,(IF(B29=Data!B85,Data!H85,(IF(B29=Data!#REF!,Data!#REF!,(IF(B29=Data!B90,Data!H90,(IF(B29=Data!#REF!,Data!#REF!,(IF(B29=Data!#REF!,Data!#REF!,(IF(B29=Data!#REF!,Data!#REF!,Data!#REF!)))))))))))))))&amp;IF(B29=Data!B157,Data!H157,(IF(B29=Data!#REF!,Data!#REF!,(IF(B29=Data!#REF!,Data!#REF!,(IF(B29=Data!#REF!,Data!#REF!,(IF(B29=Data!#REF!,Data!#REF!,(IF(B29=Data!#REF!,Data!H897,(IF(B29=Data!#REF!,Data!#REF!,(IF(B29=Data!#REF!,Data!#REF!,Data!#REF!)))))))))))))))&amp;IF(B29=Data!#REF!,Data!#REF!,(IF(B29=Data!#REF!,Data!#REF!,(IF(B29=Data!#REF!,Data!#REF!,(IF(B29=Data!#REF!,Data!#REF!,(IF(B29=Data!#REF!,Data!#REF!,Data!#REF!)))))))))</f>
        <v>#REF!</v>
      </c>
      <c r="R29" s="593"/>
      <c r="S29" s="593"/>
      <c r="T29" s="594" t="e">
        <f>IF(B29=Data!B81,Data!I81,(IF(B29=Data!B83,Data!I83,(IF(B29=Data!B85,Data!I85,(IF(B29=Data!#REF!,Data!#REF!,(IF(B29=Data!B90,Data!I90,(IF(B29=Data!#REF!,Data!#REF!,(IF(B29=Data!#REF!,Data!#REF!,(IF(B29=Data!#REF!,Data!#REF!,Data!#REF!)))))))))))))))&amp;IF(B29=Data!B157,Data!I157,(IF(B29=Data!#REF!,Data!#REF!,(IF(B29=Data!#REF!,Data!#REF!,(IF(B29=Data!#REF!,Data!#REF!,(IF(B29=Data!#REF!,Data!#REF!,(IF(B29=Data!#REF!,Data!I897,(IF(B29=Data!#REF!,Data!#REF!,(IF(B29=Data!#REF!,Data!#REF!,Data!#REF!)))))))))))))))&amp;IF(B29=Data!#REF!,Data!#REF!,(IF(B29=Data!#REF!,Data!#REF!,(IF(B29=Data!#REF!,Data!#REF!,(IF(B29=Data!#REF!,Data!#REF!,(IF(B29=Data!#REF!,Data!#REF!,Data!#REF!)))))))))</f>
        <v>#REF!</v>
      </c>
      <c r="U29" s="595"/>
      <c r="V29" s="594" t="e">
        <f>IF(B29=Data!B81,Data!J81,(IF(B29=Data!B83,Data!J83,(IF(B29=Data!B85,Data!J85,(IF(B29=Data!#REF!,Data!#REF!,(IF(B29=Data!B90,Data!J90,(IF(B29=Data!#REF!,Data!#REF!,(IF(B29=Data!#REF!,Data!#REF!,(IF(B29=Data!#REF!,Data!#REF!,Data!#REF!)))))))))))))))&amp;IF(B29=Data!B157,Data!J157,(IF(B29=Data!#REF!,Data!#REF!,(IF(B29=Data!#REF!,Data!#REF!,(IF(B29=Data!#REF!,Data!#REF!,(IF(B29=Data!#REF!,Data!#REF!,(IF(B29=Data!#REF!,Data!J897,(IF(B29=Data!#REF!,Data!#REF!,(IF(B29=Data!#REF!,Data!#REF!,Data!#REF!)))))))))))))))&amp;IF(B29=Data!#REF!,Data!#REF!,(IF(B29=Data!#REF!,Data!#REF!,(IF(B29=Data!#REF!,Data!#REF!,(IF(B29=Data!#REF!,Data!#REF!,(IF(B29=Data!#REF!,Data!#REF!,Data!#REF!)))))))))</f>
        <v>#REF!</v>
      </c>
      <c r="W29" s="596">
        <f>IF(E29="","",VLOOKUP(B29,Data!$B$5:$J$503,9,FALSE)*E29)</f>
        <v>5.9250000000000007</v>
      </c>
    </row>
    <row r="30" spans="1:23" s="597" customFormat="1" ht="19.25" customHeight="1">
      <c r="A30" s="598"/>
      <c r="B30" s="334" t="s">
        <v>724</v>
      </c>
      <c r="C30" s="856" t="str">
        <f>IF(E30="","",VLOOKUP(B30,Data!$B$5:$N$503,13,FALSE))</f>
        <v>Ymh</v>
      </c>
      <c r="D30" s="495" t="str">
        <f>IF(E30="","",VLOOKUP(B30,Data!$B$5:$L$503,2,FALSE))</f>
        <v>VAD6650</v>
      </c>
      <c r="E30" s="823">
        <v>5</v>
      </c>
      <c r="F30" s="600"/>
      <c r="G30" s="587">
        <f>IF(E30="","",VLOOKUP(B30,Data!$B$5:$L$503,11,FALSE))</f>
        <v>2449.66</v>
      </c>
      <c r="H30" s="588">
        <f t="shared" si="0"/>
        <v>12248.3</v>
      </c>
      <c r="I30" s="589" t="str">
        <f>IF(E30="","",VLOOKUP(B30,Data!$B$5:$D$503,3,FALSE))</f>
        <v>C/T</v>
      </c>
      <c r="J30" s="589" t="str">
        <f>IF(E30="","",VLOOKUP(B30,Data!$B$5:$M$503,12,FALSE))</f>
        <v>Indonesia</v>
      </c>
      <c r="K30" s="590">
        <v>5122496</v>
      </c>
      <c r="L30" s="587">
        <f>IF(E30="","",VLOOKUP(B30,Data!$B$5:$E$503,4,FALSE)*E30)</f>
        <v>1100</v>
      </c>
      <c r="M30" s="587">
        <f>IF(E30="","",VLOOKUP(B30,Data!$B$5:$F$503,5,FALSE)*E30)</f>
        <v>995</v>
      </c>
      <c r="N30" s="591" t="e">
        <f>IF(B30=Data!B82,Data!G82,(IF(B30=Data!B84,Data!G84,(IF(B30=Data!B86,Data!G86,(IF(B30=Data!#REF!,Data!#REF!,(IF(B30=Data!B91,Data!G91,(IF(B30=Data!#REF!,Data!#REF!,(IF(B30=Data!#REF!,Data!#REF!,(IF(B30=Data!#REF!,Data!#REF!,Data!#REF!)))))))))))))))&amp;IF(B30=Data!B158,Data!G158,(IF(B30=Data!#REF!,Data!#REF!,(IF(B30=Data!#REF!,Data!#REF!,(IF(B30=Data!#REF!,Data!#REF!,(IF(B30=Data!#REF!,Data!#REF!,(IF(B30=Data!#REF!,Data!G898,(IF(B30=Data!#REF!,Data!#REF!,(IF(B30=Data!#REF!,Data!#REF!,Data!#REF!)))))))))))))))&amp;IF(B30=Data!#REF!,Data!#REF!,(IF(B30=Data!#REF!,Data!#REF!,(IF(B30=Data!#REF!,Data!#REF!,(IF(B30=Data!#REF!,Data!#REF!,(IF(B30=Data!#REF!,Data!#REF!,Data!#REF!)))))))))</f>
        <v>#REF!</v>
      </c>
      <c r="O30" s="592"/>
      <c r="P30" s="593"/>
      <c r="Q30" s="594" t="e">
        <f>IF(B30=Data!B82,Data!H82,(IF(B30=Data!B84,Data!H84,(IF(B30=Data!B86,Data!H86,(IF(B30=Data!#REF!,Data!#REF!,(IF(B30=Data!B91,Data!H91,(IF(B30=Data!#REF!,Data!#REF!,(IF(B30=Data!#REF!,Data!#REF!,(IF(B30=Data!#REF!,Data!#REF!,Data!#REF!)))))))))))))))&amp;IF(B30=Data!B158,Data!H158,(IF(B30=Data!#REF!,Data!#REF!,(IF(B30=Data!#REF!,Data!#REF!,(IF(B30=Data!#REF!,Data!#REF!,(IF(B30=Data!#REF!,Data!#REF!,(IF(B30=Data!#REF!,Data!H898,(IF(B30=Data!#REF!,Data!#REF!,(IF(B30=Data!#REF!,Data!#REF!,Data!#REF!)))))))))))))))&amp;IF(B30=Data!#REF!,Data!#REF!,(IF(B30=Data!#REF!,Data!#REF!,(IF(B30=Data!#REF!,Data!#REF!,(IF(B30=Data!#REF!,Data!#REF!,(IF(B30=Data!#REF!,Data!#REF!,Data!#REF!)))))))))</f>
        <v>#REF!</v>
      </c>
      <c r="R30" s="593"/>
      <c r="S30" s="593"/>
      <c r="T30" s="594" t="e">
        <f>IF(B30=Data!B82,Data!I82,(IF(B30=Data!B84,Data!I84,(IF(B30=Data!B86,Data!I86,(IF(B30=Data!#REF!,Data!#REF!,(IF(B30=Data!B91,Data!I91,(IF(B30=Data!#REF!,Data!#REF!,(IF(B30=Data!#REF!,Data!#REF!,(IF(B30=Data!#REF!,Data!#REF!,Data!#REF!)))))))))))))))&amp;IF(B30=Data!B158,Data!I158,(IF(B30=Data!#REF!,Data!#REF!,(IF(B30=Data!#REF!,Data!#REF!,(IF(B30=Data!#REF!,Data!#REF!,(IF(B30=Data!#REF!,Data!#REF!,(IF(B30=Data!#REF!,Data!I898,(IF(B30=Data!#REF!,Data!#REF!,(IF(B30=Data!#REF!,Data!#REF!,Data!#REF!)))))))))))))))&amp;IF(B30=Data!#REF!,Data!#REF!,(IF(B30=Data!#REF!,Data!#REF!,(IF(B30=Data!#REF!,Data!#REF!,(IF(B30=Data!#REF!,Data!#REF!,(IF(B30=Data!#REF!,Data!#REF!,Data!#REF!)))))))))</f>
        <v>#REF!</v>
      </c>
      <c r="U30" s="595"/>
      <c r="V30" s="594" t="e">
        <f>IF(B30=Data!B82,Data!J82,(IF(B30=Data!B84,Data!J84,(IF(B30=Data!B86,Data!J86,(IF(B30=Data!#REF!,Data!#REF!,(IF(B30=Data!B91,Data!J91,(IF(B30=Data!#REF!,Data!#REF!,(IF(B30=Data!#REF!,Data!#REF!,(IF(B30=Data!#REF!,Data!#REF!,Data!#REF!)))))))))))))))&amp;IF(B30=Data!B158,Data!J158,(IF(B30=Data!#REF!,Data!#REF!,(IF(B30=Data!#REF!,Data!#REF!,(IF(B30=Data!#REF!,Data!#REF!,(IF(B30=Data!#REF!,Data!#REF!,(IF(B30=Data!#REF!,Data!J898,(IF(B30=Data!#REF!,Data!#REF!,(IF(B30=Data!#REF!,Data!#REF!,Data!#REF!)))))))))))))))&amp;IF(B30=Data!#REF!,Data!#REF!,(IF(B30=Data!#REF!,Data!#REF!,(IF(B30=Data!#REF!,Data!#REF!,(IF(B30=Data!#REF!,Data!#REF!,(IF(B30=Data!#REF!,Data!#REF!,Data!#REF!)))))))))</f>
        <v>#REF!</v>
      </c>
      <c r="W30" s="596">
        <f>IF(E30="","",VLOOKUP(B30,Data!$B$5:$J$503,9,FALSE)*E30)</f>
        <v>5.9250000000000007</v>
      </c>
    </row>
    <row r="31" spans="1:23" s="597" customFormat="1" ht="19.25" customHeight="1">
      <c r="A31" s="598"/>
      <c r="B31" s="334" t="s">
        <v>728</v>
      </c>
      <c r="C31" s="856" t="str">
        <f>IF(E31="","",VLOOKUP(B31,Data!$B$5:$N$503,13,FALSE))</f>
        <v>Ymh</v>
      </c>
      <c r="D31" s="495" t="str">
        <f>IF(E31="","",VLOOKUP(B31,Data!$B$5:$L$503,2,FALSE))</f>
        <v>VAD6660</v>
      </c>
      <c r="E31" s="823">
        <v>1</v>
      </c>
      <c r="F31" s="600"/>
      <c r="G31" s="587">
        <f>IF(E31="","",VLOOKUP(B31,Data!$B$5:$L$503,11,FALSE))</f>
        <v>2832.84</v>
      </c>
      <c r="H31" s="588">
        <f t="shared" si="0"/>
        <v>2832.84</v>
      </c>
      <c r="I31" s="589" t="str">
        <f>IF(E31="","",VLOOKUP(B31,Data!$B$5:$D$503,3,FALSE))</f>
        <v>C/T</v>
      </c>
      <c r="J31" s="589" t="str">
        <f>IF(E31="","",VLOOKUP(B31,Data!$B$5:$M$503,12,FALSE))</f>
        <v>Indonesia</v>
      </c>
      <c r="K31" s="590">
        <v>5122496</v>
      </c>
      <c r="L31" s="587">
        <f>IF(E31="","",VLOOKUP(B31,Data!$B$5:$E$503,4,FALSE)*E31)</f>
        <v>267</v>
      </c>
      <c r="M31" s="587">
        <f>IF(E31="","",VLOOKUP(B31,Data!$B$5:$F$503,5,FALSE)*E31)</f>
        <v>242</v>
      </c>
      <c r="N31" s="591" t="e">
        <f>IF(B31=Data!B83,Data!G83,(IF(B31=Data!B85,Data!G85,(IF(B31=Data!B87,Data!G87,(IF(B31=Data!#REF!,Data!#REF!,(IF(B31=Data!B92,Data!G92,(IF(B31=Data!#REF!,Data!#REF!,(IF(B31=Data!#REF!,Data!#REF!,(IF(B31=Data!#REF!,Data!#REF!,Data!#REF!)))))))))))))))&amp;IF(B31=Data!B159,Data!G159,(IF(B31=Data!#REF!,Data!#REF!,(IF(B31=Data!#REF!,Data!#REF!,(IF(B31=Data!#REF!,Data!#REF!,(IF(B31=Data!#REF!,Data!#REF!,(IF(B31=Data!#REF!,Data!G899,(IF(B31=Data!#REF!,Data!#REF!,(IF(B31=Data!#REF!,Data!#REF!,Data!#REF!)))))))))))))))&amp;IF(B31=Data!#REF!,Data!#REF!,(IF(B31=Data!#REF!,Data!#REF!,(IF(B31=Data!#REF!,Data!#REF!,(IF(B31=Data!#REF!,Data!#REF!,(IF(B31=Data!#REF!,Data!#REF!,Data!#REF!)))))))))</f>
        <v>#REF!</v>
      </c>
      <c r="O31" s="592"/>
      <c r="P31" s="593"/>
      <c r="Q31" s="594" t="e">
        <f>IF(B31=Data!B83,Data!H83,(IF(B31=Data!B85,Data!H85,(IF(B31=Data!B87,Data!H87,(IF(B31=Data!#REF!,Data!#REF!,(IF(B31=Data!B92,Data!H92,(IF(B31=Data!#REF!,Data!#REF!,(IF(B31=Data!#REF!,Data!#REF!,(IF(B31=Data!#REF!,Data!#REF!,Data!#REF!)))))))))))))))&amp;IF(B31=Data!B159,Data!H159,(IF(B31=Data!#REF!,Data!#REF!,(IF(B31=Data!#REF!,Data!#REF!,(IF(B31=Data!#REF!,Data!#REF!,(IF(B31=Data!#REF!,Data!#REF!,(IF(B31=Data!#REF!,Data!H899,(IF(B31=Data!#REF!,Data!#REF!,(IF(B31=Data!#REF!,Data!#REF!,Data!#REF!)))))))))))))))&amp;IF(B31=Data!#REF!,Data!#REF!,(IF(B31=Data!#REF!,Data!#REF!,(IF(B31=Data!#REF!,Data!#REF!,(IF(B31=Data!#REF!,Data!#REF!,(IF(B31=Data!#REF!,Data!#REF!,Data!#REF!)))))))))</f>
        <v>#REF!</v>
      </c>
      <c r="R31" s="593"/>
      <c r="S31" s="593"/>
      <c r="T31" s="594" t="e">
        <f>IF(B31=Data!B83,Data!I83,(IF(B31=Data!B85,Data!I85,(IF(B31=Data!B87,Data!I87,(IF(B31=Data!#REF!,Data!#REF!,(IF(B31=Data!B92,Data!I92,(IF(B31=Data!#REF!,Data!#REF!,(IF(B31=Data!#REF!,Data!#REF!,(IF(B31=Data!#REF!,Data!#REF!,Data!#REF!)))))))))))))))&amp;IF(B31=Data!B159,Data!I159,(IF(B31=Data!#REF!,Data!#REF!,(IF(B31=Data!#REF!,Data!#REF!,(IF(B31=Data!#REF!,Data!#REF!,(IF(B31=Data!#REF!,Data!#REF!,(IF(B31=Data!#REF!,Data!I899,(IF(B31=Data!#REF!,Data!#REF!,(IF(B31=Data!#REF!,Data!#REF!,Data!#REF!)))))))))))))))&amp;IF(B31=Data!#REF!,Data!#REF!,(IF(B31=Data!#REF!,Data!#REF!,(IF(B31=Data!#REF!,Data!#REF!,(IF(B31=Data!#REF!,Data!#REF!,(IF(B31=Data!#REF!,Data!#REF!,Data!#REF!)))))))))</f>
        <v>#REF!</v>
      </c>
      <c r="U31" s="595"/>
      <c r="V31" s="594" t="e">
        <f>IF(B31=Data!B83,Data!J83,(IF(B31=Data!B85,Data!J85,(IF(B31=Data!B87,Data!J87,(IF(B31=Data!#REF!,Data!#REF!,(IF(B31=Data!B92,Data!J92,(IF(B31=Data!#REF!,Data!#REF!,(IF(B31=Data!#REF!,Data!#REF!,(IF(B31=Data!#REF!,Data!#REF!,Data!#REF!)))))))))))))))&amp;IF(B31=Data!B159,Data!J159,(IF(B31=Data!#REF!,Data!#REF!,(IF(B31=Data!#REF!,Data!#REF!,(IF(B31=Data!#REF!,Data!#REF!,(IF(B31=Data!#REF!,Data!#REF!,(IF(B31=Data!#REF!,Data!J899,(IF(B31=Data!#REF!,Data!#REF!,(IF(B31=Data!#REF!,Data!#REF!,Data!#REF!)))))))))))))))&amp;IF(B31=Data!#REF!,Data!#REF!,(IF(B31=Data!#REF!,Data!#REF!,(IF(B31=Data!#REF!,Data!#REF!,(IF(B31=Data!#REF!,Data!#REF!,(IF(B31=Data!#REF!,Data!#REF!,Data!#REF!)))))))))</f>
        <v>#REF!</v>
      </c>
      <c r="W31" s="596">
        <f>IF(E31="","",VLOOKUP(B31,Data!$B$5:$J$503,9,FALSE)*E31)</f>
        <v>1.488</v>
      </c>
    </row>
    <row r="32" spans="1:23" s="597" customFormat="1" ht="19.25" customHeight="1">
      <c r="A32" s="598"/>
      <c r="B32" s="334" t="s">
        <v>504</v>
      </c>
      <c r="C32" s="856" t="str">
        <f>IF(E32="","",VLOOKUP(B32,Data!$B$5:$N$503,13,FALSE))</f>
        <v>Ymh</v>
      </c>
      <c r="D32" s="495" t="str">
        <f>IF(E32="","",VLOOKUP(B32,Data!$B$5:$L$503,2,FALSE))</f>
        <v>ZH66250</v>
      </c>
      <c r="E32" s="823">
        <v>9</v>
      </c>
      <c r="F32" s="600"/>
      <c r="G32" s="587">
        <f>IF(E32="","",VLOOKUP(B32,Data!$B$5:$L$503,11,FALSE))</f>
        <v>2244.61</v>
      </c>
      <c r="H32" s="588">
        <f t="shared" si="0"/>
        <v>20201.490000000002</v>
      </c>
      <c r="I32" s="589" t="str">
        <f>IF(E32="","",VLOOKUP(B32,Data!$B$5:$D$503,3,FALSE))</f>
        <v>C/T</v>
      </c>
      <c r="J32" s="589" t="str">
        <f>IF(E32="","",VLOOKUP(B32,Data!$B$5:$M$503,12,FALSE))</f>
        <v>Indonesia</v>
      </c>
      <c r="K32" s="590">
        <v>5122496</v>
      </c>
      <c r="L32" s="587">
        <f>IF(E32="","",VLOOKUP(B32,Data!$B$5:$E$503,4,FALSE)*E32)</f>
        <v>2358</v>
      </c>
      <c r="M32" s="587">
        <f>IF(E32="","",VLOOKUP(B32,Data!$B$5:$F$503,5,FALSE)*E32)</f>
        <v>2133</v>
      </c>
      <c r="N32" s="591" t="e">
        <f>IF(B32=Data!B84,Data!G84,(IF(B32=Data!B86,Data!G86,(IF(B32=Data!B88,Data!G88,(IF(B32=Data!#REF!,Data!#REF!,(IF(B32=Data!B93,Data!G93,(IF(B32=Data!#REF!,Data!#REF!,(IF(B32=Data!#REF!,Data!#REF!,(IF(B32=Data!#REF!,Data!#REF!,Data!#REF!)))))))))))))))&amp;IF(B32=Data!B160,Data!G160,(IF(B32=Data!#REF!,Data!#REF!,(IF(B32=Data!#REF!,Data!#REF!,(IF(B32=Data!#REF!,Data!#REF!,(IF(B32=Data!#REF!,Data!#REF!,(IF(B32=Data!#REF!,Data!G900,(IF(B32=Data!#REF!,Data!#REF!,(IF(B32=Data!#REF!,Data!#REF!,Data!#REF!)))))))))))))))&amp;IF(B32=Data!#REF!,Data!#REF!,(IF(B32=Data!#REF!,Data!#REF!,(IF(B32=Data!#REF!,Data!#REF!,(IF(B32=Data!#REF!,Data!#REF!,(IF(B32=Data!#REF!,Data!#REF!,Data!#REF!)))))))))</f>
        <v>#REF!</v>
      </c>
      <c r="O32" s="592"/>
      <c r="P32" s="593"/>
      <c r="Q32" s="594" t="e">
        <f>IF(B32=Data!B84,Data!H84,(IF(B32=Data!B86,Data!H86,(IF(B32=Data!B88,Data!H88,(IF(B32=Data!#REF!,Data!#REF!,(IF(B32=Data!B93,Data!H93,(IF(B32=Data!#REF!,Data!#REF!,(IF(B32=Data!#REF!,Data!#REF!,(IF(B32=Data!#REF!,Data!#REF!,Data!#REF!)))))))))))))))&amp;IF(B32=Data!B160,Data!H160,(IF(B32=Data!#REF!,Data!#REF!,(IF(B32=Data!#REF!,Data!#REF!,(IF(B32=Data!#REF!,Data!#REF!,(IF(B32=Data!#REF!,Data!#REF!,(IF(B32=Data!#REF!,Data!H900,(IF(B32=Data!#REF!,Data!#REF!,(IF(B32=Data!#REF!,Data!#REF!,Data!#REF!)))))))))))))))&amp;IF(B32=Data!#REF!,Data!#REF!,(IF(B32=Data!#REF!,Data!#REF!,(IF(B32=Data!#REF!,Data!#REF!,(IF(B32=Data!#REF!,Data!#REF!,(IF(B32=Data!#REF!,Data!#REF!,Data!#REF!)))))))))</f>
        <v>#REF!</v>
      </c>
      <c r="R32" s="593"/>
      <c r="S32" s="593"/>
      <c r="T32" s="594" t="e">
        <f>IF(B32=Data!B84,Data!I84,(IF(B32=Data!B86,Data!I86,(IF(B32=Data!B88,Data!I88,(IF(B32=Data!#REF!,Data!#REF!,(IF(B32=Data!B93,Data!I93,(IF(B32=Data!#REF!,Data!#REF!,(IF(B32=Data!#REF!,Data!#REF!,(IF(B32=Data!#REF!,Data!#REF!,Data!#REF!)))))))))))))))&amp;IF(B32=Data!B160,Data!I160,(IF(B32=Data!#REF!,Data!#REF!,(IF(B32=Data!#REF!,Data!#REF!,(IF(B32=Data!#REF!,Data!#REF!,(IF(B32=Data!#REF!,Data!#REF!,(IF(B32=Data!#REF!,Data!I900,(IF(B32=Data!#REF!,Data!#REF!,(IF(B32=Data!#REF!,Data!#REF!,Data!#REF!)))))))))))))))&amp;IF(B32=Data!#REF!,Data!#REF!,(IF(B32=Data!#REF!,Data!#REF!,(IF(B32=Data!#REF!,Data!#REF!,(IF(B32=Data!#REF!,Data!#REF!,(IF(B32=Data!#REF!,Data!#REF!,Data!#REF!)))))))))</f>
        <v>#REF!</v>
      </c>
      <c r="U32" s="595"/>
      <c r="V32" s="594" t="e">
        <f>IF(B32=Data!B84,Data!J84,(IF(B32=Data!B86,Data!J86,(IF(B32=Data!B88,Data!J88,(IF(B32=Data!#REF!,Data!#REF!,(IF(B32=Data!B93,Data!J93,(IF(B32=Data!#REF!,Data!#REF!,(IF(B32=Data!#REF!,Data!#REF!,(IF(B32=Data!#REF!,Data!#REF!,Data!#REF!)))))))))))))))&amp;IF(B32=Data!B160,Data!J160,(IF(B32=Data!#REF!,Data!#REF!,(IF(B32=Data!#REF!,Data!#REF!,(IF(B32=Data!#REF!,Data!#REF!,(IF(B32=Data!#REF!,Data!#REF!,(IF(B32=Data!#REF!,Data!J900,(IF(B32=Data!#REF!,Data!#REF!,(IF(B32=Data!#REF!,Data!#REF!,Data!#REF!)))))))))))))))&amp;IF(B32=Data!#REF!,Data!#REF!,(IF(B32=Data!#REF!,Data!#REF!,(IF(B32=Data!#REF!,Data!#REF!,(IF(B32=Data!#REF!,Data!#REF!,(IF(B32=Data!#REF!,Data!#REF!,Data!#REF!)))))))))</f>
        <v>#REF!</v>
      </c>
      <c r="W32" s="596">
        <f>IF(E32="","",VLOOKUP(B32,Data!$B$5:$J$503,9,FALSE)*E32)</f>
        <v>13.391999999999999</v>
      </c>
    </row>
    <row r="33" spans="1:23" s="597" customFormat="1" ht="19.25" customHeight="1">
      <c r="A33" s="598"/>
      <c r="B33" s="334" t="s">
        <v>594</v>
      </c>
      <c r="C33" s="856" t="str">
        <f>IF(E33="","",VLOOKUP(B33,Data!$B$5:$N$503,13,FALSE))</f>
        <v>Ymh</v>
      </c>
      <c r="D33" s="495" t="str">
        <f>IF(E33="","",VLOOKUP(B33,Data!$B$5:$L$503,2,FALSE))</f>
        <v>ZN12160</v>
      </c>
      <c r="E33" s="823">
        <v>1</v>
      </c>
      <c r="F33" s="600"/>
      <c r="G33" s="587">
        <f>IF(E33="","",VLOOKUP(B33,Data!$B$5:$L$503,11,FALSE))</f>
        <v>2286.36</v>
      </c>
      <c r="H33" s="588">
        <f t="shared" si="0"/>
        <v>2286.36</v>
      </c>
      <c r="I33" s="589" t="str">
        <f>IF(E33="","",VLOOKUP(B33,Data!$B$5:$D$503,3,FALSE))</f>
        <v>C/T</v>
      </c>
      <c r="J33" s="589" t="str">
        <f>IF(E33="","",VLOOKUP(B33,Data!$B$5:$M$503,12,FALSE))</f>
        <v>Indonesia</v>
      </c>
      <c r="K33" s="590">
        <v>5122496</v>
      </c>
      <c r="L33" s="587">
        <f>IF(E33="","",VLOOKUP(B33,Data!$B$5:$E$503,4,FALSE)*E33)</f>
        <v>262</v>
      </c>
      <c r="M33" s="587">
        <f>IF(E33="","",VLOOKUP(B33,Data!$B$5:$F$503,5,FALSE)*E33)</f>
        <v>237</v>
      </c>
      <c r="N33" s="591" t="e">
        <f>IF(B33=Data!B85,Data!G85,(IF(B33=Data!B87,Data!G87,(IF(B33=Data!B89,Data!G89,(IF(B33=Data!#REF!,Data!#REF!,(IF(B33=Data!B94,Data!G94,(IF(B33=Data!#REF!,Data!#REF!,(IF(B33=Data!#REF!,Data!#REF!,(IF(B33=Data!#REF!,Data!#REF!,Data!#REF!)))))))))))))))&amp;IF(B33=Data!B161,Data!G161,(IF(B33=Data!#REF!,Data!#REF!,(IF(B33=Data!#REF!,Data!#REF!,(IF(B33=Data!#REF!,Data!#REF!,(IF(B33=Data!#REF!,Data!#REF!,(IF(B33=Data!#REF!,Data!G901,(IF(B33=Data!#REF!,Data!#REF!,(IF(B33=Data!#REF!,Data!#REF!,Data!#REF!)))))))))))))))&amp;IF(B33=Data!#REF!,Data!#REF!,(IF(B33=Data!#REF!,Data!#REF!,(IF(B33=Data!#REF!,Data!#REF!,(IF(B33=Data!#REF!,Data!#REF!,(IF(B33=Data!#REF!,Data!#REF!,Data!#REF!)))))))))</f>
        <v>#REF!</v>
      </c>
      <c r="O33" s="592"/>
      <c r="P33" s="593"/>
      <c r="Q33" s="594" t="e">
        <f>IF(B33=Data!B85,Data!H85,(IF(B33=Data!B87,Data!H87,(IF(B33=Data!B89,Data!H89,(IF(B33=Data!#REF!,Data!#REF!,(IF(B33=Data!B94,Data!H94,(IF(B33=Data!#REF!,Data!#REF!,(IF(B33=Data!#REF!,Data!#REF!,(IF(B33=Data!#REF!,Data!#REF!,Data!#REF!)))))))))))))))&amp;IF(B33=Data!B161,Data!H161,(IF(B33=Data!#REF!,Data!#REF!,(IF(B33=Data!#REF!,Data!#REF!,(IF(B33=Data!#REF!,Data!#REF!,(IF(B33=Data!#REF!,Data!#REF!,(IF(B33=Data!#REF!,Data!H901,(IF(B33=Data!#REF!,Data!#REF!,(IF(B33=Data!#REF!,Data!#REF!,Data!#REF!)))))))))))))))&amp;IF(B33=Data!#REF!,Data!#REF!,(IF(B33=Data!#REF!,Data!#REF!,(IF(B33=Data!#REF!,Data!#REF!,(IF(B33=Data!#REF!,Data!#REF!,(IF(B33=Data!#REF!,Data!#REF!,Data!#REF!)))))))))</f>
        <v>#REF!</v>
      </c>
      <c r="R33" s="593"/>
      <c r="S33" s="593"/>
      <c r="T33" s="594" t="e">
        <f>IF(B33=Data!B85,Data!I85,(IF(B33=Data!B87,Data!I87,(IF(B33=Data!B89,Data!I89,(IF(B33=Data!#REF!,Data!#REF!,(IF(B33=Data!B94,Data!I94,(IF(B33=Data!#REF!,Data!#REF!,(IF(B33=Data!#REF!,Data!#REF!,(IF(B33=Data!#REF!,Data!#REF!,Data!#REF!)))))))))))))))&amp;IF(B33=Data!B161,Data!I161,(IF(B33=Data!#REF!,Data!#REF!,(IF(B33=Data!#REF!,Data!#REF!,(IF(B33=Data!#REF!,Data!#REF!,(IF(B33=Data!#REF!,Data!#REF!,(IF(B33=Data!#REF!,Data!I901,(IF(B33=Data!#REF!,Data!#REF!,(IF(B33=Data!#REF!,Data!#REF!,Data!#REF!)))))))))))))))&amp;IF(B33=Data!#REF!,Data!#REF!,(IF(B33=Data!#REF!,Data!#REF!,(IF(B33=Data!#REF!,Data!#REF!,(IF(B33=Data!#REF!,Data!#REF!,(IF(B33=Data!#REF!,Data!#REF!,Data!#REF!)))))))))</f>
        <v>#REF!</v>
      </c>
      <c r="U33" s="595"/>
      <c r="V33" s="594" t="e">
        <f>IF(B33=Data!B85,Data!J85,(IF(B33=Data!B87,Data!J87,(IF(B33=Data!B89,Data!J89,(IF(B33=Data!#REF!,Data!#REF!,(IF(B33=Data!B94,Data!J94,(IF(B33=Data!#REF!,Data!#REF!,(IF(B33=Data!#REF!,Data!#REF!,(IF(B33=Data!#REF!,Data!#REF!,Data!#REF!)))))))))))))))&amp;IF(B33=Data!B161,Data!J161,(IF(B33=Data!#REF!,Data!#REF!,(IF(B33=Data!#REF!,Data!#REF!,(IF(B33=Data!#REF!,Data!#REF!,(IF(B33=Data!#REF!,Data!#REF!,(IF(B33=Data!#REF!,Data!J901,(IF(B33=Data!#REF!,Data!#REF!,(IF(B33=Data!#REF!,Data!#REF!,Data!#REF!)))))))))))))))&amp;IF(B33=Data!#REF!,Data!#REF!,(IF(B33=Data!#REF!,Data!#REF!,(IF(B33=Data!#REF!,Data!#REF!,(IF(B33=Data!#REF!,Data!#REF!,(IF(B33=Data!#REF!,Data!#REF!,Data!#REF!)))))))))</f>
        <v>#REF!</v>
      </c>
      <c r="W33" s="596">
        <f>IF(E33="","",VLOOKUP(B33,Data!$B$5:$J$503,9,FALSE)*E33)</f>
        <v>1.488</v>
      </c>
    </row>
    <row r="34" spans="1:23" s="597" customFormat="1" ht="19.25" customHeight="1">
      <c r="A34" s="598"/>
      <c r="B34" s="334" t="s">
        <v>717</v>
      </c>
      <c r="C34" s="856" t="str">
        <f>IF(E34="","",VLOOKUP(B34,Data!$B$5:$N$503,13,FALSE))</f>
        <v>Ymh</v>
      </c>
      <c r="D34" s="495" t="str">
        <f>IF(E34="","",VLOOKUP(B34,Data!$B$5:$L$503,2,FALSE))</f>
        <v>VAC9500</v>
      </c>
      <c r="E34" s="823">
        <v>1</v>
      </c>
      <c r="F34" s="600"/>
      <c r="G34" s="587">
        <f>IF(E34="","",VLOOKUP(B34,Data!$B$5:$L$503,11,FALSE))</f>
        <v>2627.86</v>
      </c>
      <c r="H34" s="588">
        <f t="shared" si="0"/>
        <v>2627.86</v>
      </c>
      <c r="I34" s="589" t="str">
        <f>IF(E34="","",VLOOKUP(B34,Data!$B$5:$D$503,3,FALSE))</f>
        <v>C/T</v>
      </c>
      <c r="J34" s="589" t="str">
        <f>IF(E34="","",VLOOKUP(B34,Data!$B$5:$M$503,12,FALSE))</f>
        <v>Indonesia</v>
      </c>
      <c r="K34" s="590">
        <v>5122496</v>
      </c>
      <c r="L34" s="587">
        <f>IF(E34="","",VLOOKUP(B34,Data!$B$5:$E$503,4,FALSE)*E34)</f>
        <v>267</v>
      </c>
      <c r="M34" s="587">
        <f>IF(E34="","",VLOOKUP(B34,Data!$B$5:$F$503,5,FALSE)*E34)</f>
        <v>247</v>
      </c>
      <c r="N34" s="591" t="e">
        <f>IF(B34=Data!B87,Data!G87,(IF(B34=Data!B89,Data!G89,(IF(B34=Data!B91,Data!G91,(IF(B34=Data!#REF!,Data!#REF!,(IF(B34=Data!B96,Data!G96,(IF(B34=Data!#REF!,Data!#REF!,(IF(B34=Data!#REF!,Data!#REF!,(IF(B34=Data!#REF!,Data!#REF!,Data!#REF!)))))))))))))))&amp;IF(B34=Data!B163,Data!G163,(IF(B34=Data!#REF!,Data!#REF!,(IF(B34=Data!#REF!,Data!#REF!,(IF(B34=Data!#REF!,Data!#REF!,(IF(B34=Data!#REF!,Data!#REF!,(IF(B34=Data!#REF!,Data!G903,(IF(B34=Data!#REF!,Data!#REF!,(IF(B34=Data!#REF!,Data!#REF!,Data!#REF!)))))))))))))))&amp;IF(B34=Data!#REF!,Data!#REF!,(IF(B34=Data!#REF!,Data!#REF!,(IF(B34=Data!#REF!,Data!#REF!,(IF(B34=Data!#REF!,Data!#REF!,(IF(B34=Data!#REF!,Data!#REF!,Data!#REF!)))))))))</f>
        <v>#REF!</v>
      </c>
      <c r="O34" s="592"/>
      <c r="P34" s="593"/>
      <c r="Q34" s="594" t="e">
        <f>IF(B34=Data!B87,Data!H87,(IF(B34=Data!B89,Data!H89,(IF(B34=Data!B91,Data!H91,(IF(B34=Data!#REF!,Data!#REF!,(IF(B34=Data!B96,Data!H96,(IF(B34=Data!#REF!,Data!#REF!,(IF(B34=Data!#REF!,Data!#REF!,(IF(B34=Data!#REF!,Data!#REF!,Data!#REF!)))))))))))))))&amp;IF(B34=Data!B163,Data!H163,(IF(B34=Data!#REF!,Data!#REF!,(IF(B34=Data!#REF!,Data!#REF!,(IF(B34=Data!#REF!,Data!#REF!,(IF(B34=Data!#REF!,Data!#REF!,(IF(B34=Data!#REF!,Data!H903,(IF(B34=Data!#REF!,Data!#REF!,(IF(B34=Data!#REF!,Data!#REF!,Data!#REF!)))))))))))))))&amp;IF(B34=Data!#REF!,Data!#REF!,(IF(B34=Data!#REF!,Data!#REF!,(IF(B34=Data!#REF!,Data!#REF!,(IF(B34=Data!#REF!,Data!#REF!,(IF(B34=Data!#REF!,Data!#REF!,Data!#REF!)))))))))</f>
        <v>#REF!</v>
      </c>
      <c r="R34" s="593"/>
      <c r="S34" s="593"/>
      <c r="T34" s="594" t="e">
        <f>IF(B34=Data!B87,Data!I87,(IF(B34=Data!B89,Data!I89,(IF(B34=Data!B91,Data!I91,(IF(B34=Data!#REF!,Data!#REF!,(IF(B34=Data!B96,Data!I96,(IF(B34=Data!#REF!,Data!#REF!,(IF(B34=Data!#REF!,Data!#REF!,(IF(B34=Data!#REF!,Data!#REF!,Data!#REF!)))))))))))))))&amp;IF(B34=Data!B163,Data!I163,(IF(B34=Data!#REF!,Data!#REF!,(IF(B34=Data!#REF!,Data!#REF!,(IF(B34=Data!#REF!,Data!#REF!,(IF(B34=Data!#REF!,Data!#REF!,(IF(B34=Data!#REF!,Data!I903,(IF(B34=Data!#REF!,Data!#REF!,(IF(B34=Data!#REF!,Data!#REF!,Data!#REF!)))))))))))))))&amp;IF(B34=Data!#REF!,Data!#REF!,(IF(B34=Data!#REF!,Data!#REF!,(IF(B34=Data!#REF!,Data!#REF!,(IF(B34=Data!#REF!,Data!#REF!,(IF(B34=Data!#REF!,Data!#REF!,Data!#REF!)))))))))</f>
        <v>#REF!</v>
      </c>
      <c r="U34" s="595"/>
      <c r="V34" s="594" t="e">
        <f>IF(B34=Data!B87,Data!J87,(IF(B34=Data!B89,Data!J89,(IF(B34=Data!B91,Data!J91,(IF(B34=Data!#REF!,Data!#REF!,(IF(B34=Data!B96,Data!J96,(IF(B34=Data!#REF!,Data!#REF!,(IF(B34=Data!#REF!,Data!#REF!,(IF(B34=Data!#REF!,Data!#REF!,Data!#REF!)))))))))))))))&amp;IF(B34=Data!B163,Data!J163,(IF(B34=Data!#REF!,Data!#REF!,(IF(B34=Data!#REF!,Data!#REF!,(IF(B34=Data!#REF!,Data!#REF!,(IF(B34=Data!#REF!,Data!#REF!,(IF(B34=Data!#REF!,Data!J903,(IF(B34=Data!#REF!,Data!#REF!,(IF(B34=Data!#REF!,Data!#REF!,Data!#REF!)))))))))))))))&amp;IF(B34=Data!#REF!,Data!#REF!,(IF(B34=Data!#REF!,Data!#REF!,(IF(B34=Data!#REF!,Data!#REF!,(IF(B34=Data!#REF!,Data!#REF!,(IF(B34=Data!#REF!,Data!#REF!,Data!#REF!)))))))))</f>
        <v>#REF!</v>
      </c>
      <c r="W34" s="596">
        <f>IF(E34="","",VLOOKUP(B34,Data!$B$5:$J$503,9,FALSE)*E34)</f>
        <v>1.488</v>
      </c>
    </row>
    <row r="35" spans="1:23" s="597" customFormat="1" ht="19.25" customHeight="1">
      <c r="A35" s="598"/>
      <c r="B35" s="334" t="s">
        <v>813</v>
      </c>
      <c r="C35" s="856" t="str">
        <f>IF(E35="","",VLOOKUP(B35,Data!$B$5:$N$503,13,FALSE))</f>
        <v>Ymh</v>
      </c>
      <c r="D35" s="495" t="str">
        <f>IF(E35="","",VLOOKUP(B35,Data!$B$5:$L$503,2,FALSE))</f>
        <v>VAK6570</v>
      </c>
      <c r="E35" s="823">
        <v>5</v>
      </c>
      <c r="F35" s="600"/>
      <c r="G35" s="587">
        <f>IF(E35="","",VLOOKUP(B35,Data!$B$5:$L$503,11,FALSE))</f>
        <v>2669.61</v>
      </c>
      <c r="H35" s="588">
        <f t="shared" si="0"/>
        <v>13348.050000000001</v>
      </c>
      <c r="I35" s="589" t="str">
        <f>IF(E35="","",VLOOKUP(B35,Data!$B$5:$D$503,3,FALSE))</f>
        <v>C/T</v>
      </c>
      <c r="J35" s="589" t="str">
        <f>IF(E35="","",VLOOKUP(B35,Data!$B$5:$M$503,12,FALSE))</f>
        <v>Indonesia</v>
      </c>
      <c r="K35" s="590">
        <v>5122496</v>
      </c>
      <c r="L35" s="587">
        <f>IF(E35="","",VLOOKUP(B35,Data!$B$5:$E$503,4,FALSE)*E35)</f>
        <v>1335</v>
      </c>
      <c r="M35" s="587">
        <f>IF(E35="","",VLOOKUP(B35,Data!$B$5:$F$503,5,FALSE)*E35)</f>
        <v>1235</v>
      </c>
      <c r="N35" s="591" t="e">
        <f>IF(B35=Data!B88,Data!G88,(IF(B35=Data!B90,Data!G90,(IF(B35=Data!B92,Data!G92,(IF(B35=Data!#REF!,Data!#REF!,(IF(B35=Data!B97,Data!G97,(IF(B35=Data!#REF!,Data!#REF!,(IF(B35=Data!#REF!,Data!#REF!,(IF(B35=Data!#REF!,Data!#REF!,Data!#REF!)))))))))))))))&amp;IF(B35=Data!B164,Data!G164,(IF(B35=Data!#REF!,Data!#REF!,(IF(B35=Data!#REF!,Data!#REF!,(IF(B35=Data!#REF!,Data!#REF!,(IF(B35=Data!#REF!,Data!#REF!,(IF(B35=Data!#REF!,Data!G904,(IF(B35=Data!#REF!,Data!#REF!,(IF(B35=Data!#REF!,Data!#REF!,Data!#REF!)))))))))))))))&amp;IF(B35=Data!#REF!,Data!#REF!,(IF(B35=Data!#REF!,Data!#REF!,(IF(B35=Data!#REF!,Data!#REF!,(IF(B35=Data!#REF!,Data!#REF!,(IF(B35=Data!#REF!,Data!#REF!,Data!#REF!)))))))))</f>
        <v>#REF!</v>
      </c>
      <c r="O35" s="592"/>
      <c r="P35" s="593"/>
      <c r="Q35" s="594" t="e">
        <f>IF(B35=Data!B88,Data!H88,(IF(B35=Data!B90,Data!H90,(IF(B35=Data!B92,Data!H92,(IF(B35=Data!#REF!,Data!#REF!,(IF(B35=Data!B97,Data!H97,(IF(B35=Data!#REF!,Data!#REF!,(IF(B35=Data!#REF!,Data!#REF!,(IF(B35=Data!#REF!,Data!#REF!,Data!#REF!)))))))))))))))&amp;IF(B35=Data!B164,Data!H164,(IF(B35=Data!#REF!,Data!#REF!,(IF(B35=Data!#REF!,Data!#REF!,(IF(B35=Data!#REF!,Data!#REF!,(IF(B35=Data!#REF!,Data!#REF!,(IF(B35=Data!#REF!,Data!H904,(IF(B35=Data!#REF!,Data!#REF!,(IF(B35=Data!#REF!,Data!#REF!,Data!#REF!)))))))))))))))&amp;IF(B35=Data!#REF!,Data!#REF!,(IF(B35=Data!#REF!,Data!#REF!,(IF(B35=Data!#REF!,Data!#REF!,(IF(B35=Data!#REF!,Data!#REF!,(IF(B35=Data!#REF!,Data!#REF!,Data!#REF!)))))))))</f>
        <v>#REF!</v>
      </c>
      <c r="R35" s="593"/>
      <c r="S35" s="593"/>
      <c r="T35" s="594" t="e">
        <f>IF(B35=Data!B88,Data!I88,(IF(B35=Data!B90,Data!I90,(IF(B35=Data!B92,Data!I92,(IF(B35=Data!#REF!,Data!#REF!,(IF(B35=Data!B97,Data!I97,(IF(B35=Data!#REF!,Data!#REF!,(IF(B35=Data!#REF!,Data!#REF!,(IF(B35=Data!#REF!,Data!#REF!,Data!#REF!)))))))))))))))&amp;IF(B35=Data!B164,Data!I164,(IF(B35=Data!#REF!,Data!#REF!,(IF(B35=Data!#REF!,Data!#REF!,(IF(B35=Data!#REF!,Data!#REF!,(IF(B35=Data!#REF!,Data!#REF!,(IF(B35=Data!#REF!,Data!I904,(IF(B35=Data!#REF!,Data!#REF!,(IF(B35=Data!#REF!,Data!#REF!,Data!#REF!)))))))))))))))&amp;IF(B35=Data!#REF!,Data!#REF!,(IF(B35=Data!#REF!,Data!#REF!,(IF(B35=Data!#REF!,Data!#REF!,(IF(B35=Data!#REF!,Data!#REF!,(IF(B35=Data!#REF!,Data!#REF!,Data!#REF!)))))))))</f>
        <v>#REF!</v>
      </c>
      <c r="U35" s="595"/>
      <c r="V35" s="594" t="e">
        <f>IF(B35=Data!B88,Data!J88,(IF(B35=Data!B90,Data!J90,(IF(B35=Data!B92,Data!J92,(IF(B35=Data!#REF!,Data!#REF!,(IF(B35=Data!B97,Data!J97,(IF(B35=Data!#REF!,Data!#REF!,(IF(B35=Data!#REF!,Data!#REF!,(IF(B35=Data!#REF!,Data!#REF!,Data!#REF!)))))))))))))))&amp;IF(B35=Data!B164,Data!J164,(IF(B35=Data!#REF!,Data!#REF!,(IF(B35=Data!#REF!,Data!#REF!,(IF(B35=Data!#REF!,Data!#REF!,(IF(B35=Data!#REF!,Data!#REF!,(IF(B35=Data!#REF!,Data!J904,(IF(B35=Data!#REF!,Data!#REF!,(IF(B35=Data!#REF!,Data!#REF!,Data!#REF!)))))))))))))))&amp;IF(B35=Data!#REF!,Data!#REF!,(IF(B35=Data!#REF!,Data!#REF!,(IF(B35=Data!#REF!,Data!#REF!,(IF(B35=Data!#REF!,Data!#REF!,(IF(B35=Data!#REF!,Data!#REF!,Data!#REF!)))))))))</f>
        <v>#REF!</v>
      </c>
      <c r="W35" s="596">
        <f>IF(E35="","",VLOOKUP(B35,Data!$B$5:$J$503,9,FALSE)*E35)</f>
        <v>7.4399999999999995</v>
      </c>
    </row>
    <row r="36" spans="1:23" s="597" customFormat="1" ht="19.25" customHeight="1">
      <c r="A36" s="598"/>
      <c r="B36" s="334" t="s">
        <v>288</v>
      </c>
      <c r="C36" s="856" t="str">
        <f>IF(E36="","",VLOOKUP(B36,Data!$B$5:$N$503,13,FALSE))</f>
        <v>Ymh</v>
      </c>
      <c r="D36" s="495" t="str">
        <f>IF(E36="","",VLOOKUP(B36,Data!$B$5:$L$503,2,FALSE))</f>
        <v>WT58110</v>
      </c>
      <c r="E36" s="823">
        <v>1</v>
      </c>
      <c r="F36" s="600"/>
      <c r="G36" s="587">
        <f>IF(E36="","",VLOOKUP(B36,Data!$B$5:$L$503,11,FALSE))</f>
        <v>2268.35</v>
      </c>
      <c r="H36" s="588">
        <f t="shared" si="0"/>
        <v>2268.35</v>
      </c>
      <c r="I36" s="589" t="str">
        <f>IF(E36="","",VLOOKUP(B36,Data!$B$5:$D$503,3,FALSE))</f>
        <v>C/T</v>
      </c>
      <c r="J36" s="589" t="str">
        <f>IF(E36="","",VLOOKUP(B36,Data!$B$5:$M$503,12,FALSE))</f>
        <v>Indonesia</v>
      </c>
      <c r="K36" s="590">
        <v>5122496</v>
      </c>
      <c r="L36" s="587">
        <f>IF(E36="","",VLOOKUP(B36,Data!$B$5:$E$503,4,FALSE)*E36)</f>
        <v>238</v>
      </c>
      <c r="M36" s="587">
        <f>IF(E36="","",VLOOKUP(B36,Data!$B$5:$F$503,5,FALSE)*E36)</f>
        <v>216</v>
      </c>
      <c r="N36" s="591" t="e">
        <f>IF(B36=Data!B89,Data!G89,(IF(B36=Data!B91,Data!G91,(IF(B36=Data!B93,Data!G93,(IF(B36=Data!#REF!,Data!#REF!,(IF(B36=Data!B98,Data!G98,(IF(B36=Data!#REF!,Data!#REF!,(IF(B36=Data!#REF!,Data!#REF!,(IF(B36=Data!#REF!,Data!#REF!,Data!#REF!)))))))))))))))&amp;IF(B36=Data!B165,Data!G165,(IF(B36=Data!#REF!,Data!#REF!,(IF(B36=Data!#REF!,Data!#REF!,(IF(B36=Data!#REF!,Data!#REF!,(IF(B36=Data!#REF!,Data!#REF!,(IF(B36=Data!#REF!,Data!G905,(IF(B36=Data!#REF!,Data!#REF!,(IF(B36=Data!#REF!,Data!#REF!,Data!#REF!)))))))))))))))&amp;IF(B36=Data!#REF!,Data!#REF!,(IF(B36=Data!#REF!,Data!#REF!,(IF(B36=Data!#REF!,Data!#REF!,(IF(B36=Data!#REF!,Data!#REF!,(IF(B36=Data!#REF!,Data!#REF!,Data!#REF!)))))))))</f>
        <v>#REF!</v>
      </c>
      <c r="O36" s="592"/>
      <c r="P36" s="593"/>
      <c r="Q36" s="594" t="e">
        <f>IF(B36=Data!B89,Data!H89,(IF(B36=Data!B91,Data!H91,(IF(B36=Data!B93,Data!H93,(IF(B36=Data!#REF!,Data!#REF!,(IF(B36=Data!B98,Data!H98,(IF(B36=Data!#REF!,Data!#REF!,(IF(B36=Data!#REF!,Data!#REF!,(IF(B36=Data!#REF!,Data!#REF!,Data!#REF!)))))))))))))))&amp;IF(B36=Data!B165,Data!H165,(IF(B36=Data!#REF!,Data!#REF!,(IF(B36=Data!#REF!,Data!#REF!,(IF(B36=Data!#REF!,Data!#REF!,(IF(B36=Data!#REF!,Data!#REF!,(IF(B36=Data!#REF!,Data!H905,(IF(B36=Data!#REF!,Data!#REF!,(IF(B36=Data!#REF!,Data!#REF!,Data!#REF!)))))))))))))))&amp;IF(B36=Data!#REF!,Data!#REF!,(IF(B36=Data!#REF!,Data!#REF!,(IF(B36=Data!#REF!,Data!#REF!,(IF(B36=Data!#REF!,Data!#REF!,(IF(B36=Data!#REF!,Data!#REF!,Data!#REF!)))))))))</f>
        <v>#REF!</v>
      </c>
      <c r="R36" s="593"/>
      <c r="S36" s="593"/>
      <c r="T36" s="594" t="e">
        <f>IF(B36=Data!B89,Data!I89,(IF(B36=Data!B91,Data!I91,(IF(B36=Data!B93,Data!I93,(IF(B36=Data!#REF!,Data!#REF!,(IF(B36=Data!B98,Data!I98,(IF(B36=Data!#REF!,Data!#REF!,(IF(B36=Data!#REF!,Data!#REF!,(IF(B36=Data!#REF!,Data!#REF!,Data!#REF!)))))))))))))))&amp;IF(B36=Data!B165,Data!I165,(IF(B36=Data!#REF!,Data!#REF!,(IF(B36=Data!#REF!,Data!#REF!,(IF(B36=Data!#REF!,Data!#REF!,(IF(B36=Data!#REF!,Data!#REF!,(IF(B36=Data!#REF!,Data!I905,(IF(B36=Data!#REF!,Data!#REF!,(IF(B36=Data!#REF!,Data!#REF!,Data!#REF!)))))))))))))))&amp;IF(B36=Data!#REF!,Data!#REF!,(IF(B36=Data!#REF!,Data!#REF!,(IF(B36=Data!#REF!,Data!#REF!,(IF(B36=Data!#REF!,Data!#REF!,(IF(B36=Data!#REF!,Data!#REF!,Data!#REF!)))))))))</f>
        <v>#REF!</v>
      </c>
      <c r="U36" s="595"/>
      <c r="V36" s="594" t="e">
        <f>IF(B36=Data!B89,Data!J89,(IF(B36=Data!B91,Data!J91,(IF(B36=Data!B93,Data!J93,(IF(B36=Data!#REF!,Data!#REF!,(IF(B36=Data!B98,Data!J98,(IF(B36=Data!#REF!,Data!#REF!,(IF(B36=Data!#REF!,Data!#REF!,(IF(B36=Data!#REF!,Data!#REF!,Data!#REF!)))))))))))))))&amp;IF(B36=Data!B165,Data!J165,(IF(B36=Data!#REF!,Data!#REF!,(IF(B36=Data!#REF!,Data!#REF!,(IF(B36=Data!#REF!,Data!#REF!,(IF(B36=Data!#REF!,Data!#REF!,(IF(B36=Data!#REF!,Data!J905,(IF(B36=Data!#REF!,Data!#REF!,(IF(B36=Data!#REF!,Data!#REF!,Data!#REF!)))))))))))))))&amp;IF(B36=Data!#REF!,Data!#REF!,(IF(B36=Data!#REF!,Data!#REF!,(IF(B36=Data!#REF!,Data!#REF!,(IF(B36=Data!#REF!,Data!#REF!,(IF(B36=Data!#REF!,Data!#REF!,Data!#REF!)))))))))</f>
        <v>#REF!</v>
      </c>
      <c r="W36" s="596">
        <f>IF(E36="","",VLOOKUP(B36,Data!$B$5:$J$503,9,FALSE)*E36)</f>
        <v>1.3140000000000001</v>
      </c>
    </row>
    <row r="37" spans="1:23" s="597" customFormat="1" ht="19.25" customHeight="1">
      <c r="A37" s="598"/>
      <c r="B37" s="334" t="s">
        <v>779</v>
      </c>
      <c r="C37" s="856" t="str">
        <f>IF(E37="","",VLOOKUP(B37,Data!$B$5:$N$503,13,FALSE))</f>
        <v>Ymh</v>
      </c>
      <c r="D37" s="495" t="str">
        <f>IF(E37="","",VLOOKUP(B37,Data!$B$5:$L$503,2,FALSE))</f>
        <v>VAW7000</v>
      </c>
      <c r="E37" s="823">
        <v>1</v>
      </c>
      <c r="F37" s="600"/>
      <c r="G37" s="587">
        <f>IF(E37="","",VLOOKUP(B37,Data!$B$5:$L$503,11,FALSE))</f>
        <v>2710.22</v>
      </c>
      <c r="H37" s="588">
        <f t="shared" si="0"/>
        <v>2710.22</v>
      </c>
      <c r="I37" s="589" t="str">
        <f>IF(E37="","",VLOOKUP(B37,Data!$B$5:$D$503,3,FALSE))</f>
        <v>C/T</v>
      </c>
      <c r="J37" s="589" t="str">
        <f>IF(E37="","",VLOOKUP(B37,Data!$B$5:$M$503,12,FALSE))</f>
        <v>Indonesia</v>
      </c>
      <c r="K37" s="590">
        <v>5122496</v>
      </c>
      <c r="L37" s="587">
        <f>IF(E37="","",VLOOKUP(B37,Data!$B$5:$E$503,4,FALSE)*E37)</f>
        <v>243</v>
      </c>
      <c r="M37" s="587">
        <f>IF(E37="","",VLOOKUP(B37,Data!$B$5:$F$503,5,FALSE)*E37)</f>
        <v>221</v>
      </c>
      <c r="N37" s="591" t="e">
        <f>IF(B37=Data!B91,Data!G91,(IF(B37=Data!B93,Data!G93,(IF(B37=Data!B95,Data!G95,(IF(B37=Data!#REF!,Data!#REF!,(IF(B37=Data!B100,Data!G100,(IF(B37=Data!#REF!,Data!#REF!,(IF(B37=Data!#REF!,Data!#REF!,(IF(B37=Data!#REF!,Data!#REF!,Data!#REF!)))))))))))))))&amp;IF(B37=Data!B167,Data!G167,(IF(B37=Data!#REF!,Data!#REF!,(IF(B37=Data!#REF!,Data!#REF!,(IF(B37=Data!#REF!,Data!#REF!,(IF(B37=Data!#REF!,Data!#REF!,(IF(B37=Data!#REF!,Data!G907,(IF(B37=Data!#REF!,Data!#REF!,(IF(B37=Data!#REF!,Data!#REF!,Data!#REF!)))))))))))))))&amp;IF(B37=Data!#REF!,Data!#REF!,(IF(B37=Data!#REF!,Data!#REF!,(IF(B37=Data!#REF!,Data!#REF!,(IF(B37=Data!#REF!,Data!#REF!,(IF(B37=Data!#REF!,Data!#REF!,Data!#REF!)))))))))</f>
        <v>#REF!</v>
      </c>
      <c r="O37" s="592"/>
      <c r="P37" s="593"/>
      <c r="Q37" s="594" t="e">
        <f>IF(B37=Data!B91,Data!H91,(IF(B37=Data!B93,Data!H93,(IF(B37=Data!B95,Data!H95,(IF(B37=Data!#REF!,Data!#REF!,(IF(B37=Data!B100,Data!H100,(IF(B37=Data!#REF!,Data!#REF!,(IF(B37=Data!#REF!,Data!#REF!,(IF(B37=Data!#REF!,Data!#REF!,Data!#REF!)))))))))))))))&amp;IF(B37=Data!B167,Data!H167,(IF(B37=Data!#REF!,Data!#REF!,(IF(B37=Data!#REF!,Data!#REF!,(IF(B37=Data!#REF!,Data!#REF!,(IF(B37=Data!#REF!,Data!#REF!,(IF(B37=Data!#REF!,Data!H907,(IF(B37=Data!#REF!,Data!#REF!,(IF(B37=Data!#REF!,Data!#REF!,Data!#REF!)))))))))))))))&amp;IF(B37=Data!#REF!,Data!#REF!,(IF(B37=Data!#REF!,Data!#REF!,(IF(B37=Data!#REF!,Data!#REF!,(IF(B37=Data!#REF!,Data!#REF!,(IF(B37=Data!#REF!,Data!#REF!,Data!#REF!)))))))))</f>
        <v>#REF!</v>
      </c>
      <c r="R37" s="593"/>
      <c r="S37" s="593"/>
      <c r="T37" s="594" t="e">
        <f>IF(B37=Data!B91,Data!I91,(IF(B37=Data!B93,Data!I93,(IF(B37=Data!B95,Data!I95,(IF(B37=Data!#REF!,Data!#REF!,(IF(B37=Data!B100,Data!I100,(IF(B37=Data!#REF!,Data!#REF!,(IF(B37=Data!#REF!,Data!#REF!,(IF(B37=Data!#REF!,Data!#REF!,Data!#REF!)))))))))))))))&amp;IF(B37=Data!B167,Data!I167,(IF(B37=Data!#REF!,Data!#REF!,(IF(B37=Data!#REF!,Data!#REF!,(IF(B37=Data!#REF!,Data!#REF!,(IF(B37=Data!#REF!,Data!#REF!,(IF(B37=Data!#REF!,Data!I907,(IF(B37=Data!#REF!,Data!#REF!,(IF(B37=Data!#REF!,Data!#REF!,Data!#REF!)))))))))))))))&amp;IF(B37=Data!#REF!,Data!#REF!,(IF(B37=Data!#REF!,Data!#REF!,(IF(B37=Data!#REF!,Data!#REF!,(IF(B37=Data!#REF!,Data!#REF!,(IF(B37=Data!#REF!,Data!#REF!,Data!#REF!)))))))))</f>
        <v>#REF!</v>
      </c>
      <c r="U37" s="595"/>
      <c r="V37" s="594" t="e">
        <f>IF(B37=Data!B91,Data!J91,(IF(B37=Data!B93,Data!J93,(IF(B37=Data!B95,Data!J95,(IF(B37=Data!#REF!,Data!#REF!,(IF(B37=Data!B100,Data!J100,(IF(B37=Data!#REF!,Data!#REF!,(IF(B37=Data!#REF!,Data!#REF!,(IF(B37=Data!#REF!,Data!#REF!,Data!#REF!)))))))))))))))&amp;IF(B37=Data!B167,Data!J167,(IF(B37=Data!#REF!,Data!#REF!,(IF(B37=Data!#REF!,Data!#REF!,(IF(B37=Data!#REF!,Data!#REF!,(IF(B37=Data!#REF!,Data!#REF!,(IF(B37=Data!#REF!,Data!J907,(IF(B37=Data!#REF!,Data!#REF!,(IF(B37=Data!#REF!,Data!#REF!,Data!#REF!)))))))))))))))&amp;IF(B37=Data!#REF!,Data!#REF!,(IF(B37=Data!#REF!,Data!#REF!,(IF(B37=Data!#REF!,Data!#REF!,(IF(B37=Data!#REF!,Data!#REF!,(IF(B37=Data!#REF!,Data!#REF!,Data!#REF!)))))))))</f>
        <v>#REF!</v>
      </c>
      <c r="W37" s="596">
        <f>IF(E37="","",VLOOKUP(B37,Data!$B$5:$J$503,9,FALSE)*E37)</f>
        <v>1.3140000000000001</v>
      </c>
    </row>
    <row r="38" spans="1:23" s="597" customFormat="1" ht="19.25" customHeight="1">
      <c r="A38" s="598"/>
      <c r="B38" s="334" t="s">
        <v>733</v>
      </c>
      <c r="C38" s="856" t="str">
        <f>IF(E38="","",VLOOKUP(B38,Data!$B$5:$N$503,13,FALSE))</f>
        <v>Ymh</v>
      </c>
      <c r="D38" s="495" t="str">
        <f>IF(E38="","",VLOOKUP(B38,Data!$B$5:$L$503,2,FALSE))</f>
        <v>VAD6670</v>
      </c>
      <c r="E38" s="823">
        <v>1</v>
      </c>
      <c r="F38" s="600"/>
      <c r="G38" s="587">
        <f>IF(E38="","",VLOOKUP(B38,Data!$B$5:$L$503,11,FALSE))</f>
        <v>2798.66</v>
      </c>
      <c r="H38" s="588">
        <f t="shared" si="0"/>
        <v>2798.66</v>
      </c>
      <c r="I38" s="589" t="str">
        <f>IF(E38="","",VLOOKUP(B38,Data!$B$5:$D$503,3,FALSE))</f>
        <v>C/T</v>
      </c>
      <c r="J38" s="589" t="str">
        <f>IF(E38="","",VLOOKUP(B38,Data!$B$5:$M$503,12,FALSE))</f>
        <v>Indonesia</v>
      </c>
      <c r="K38" s="590">
        <v>5122496</v>
      </c>
      <c r="L38" s="587">
        <f>IF(E38="","",VLOOKUP(B38,Data!$B$5:$E$503,4,FALSE)*E38)</f>
        <v>243</v>
      </c>
      <c r="M38" s="587">
        <f>IF(E38="","",VLOOKUP(B38,Data!$B$5:$F$503,5,FALSE)*E38)</f>
        <v>221</v>
      </c>
      <c r="N38" s="591" t="e">
        <f>IF(B38=Data!B92,Data!G92,(IF(B38=Data!B94,Data!G94,(IF(B38=Data!B96,Data!G96,(IF(B38=Data!#REF!,Data!#REF!,(IF(B38=Data!B101,Data!G101,(IF(B38=Data!#REF!,Data!#REF!,(IF(B38=Data!#REF!,Data!#REF!,(IF(B38=Data!#REF!,Data!#REF!,Data!#REF!)))))))))))))))&amp;IF(B38=Data!B168,Data!G168,(IF(B38=Data!#REF!,Data!#REF!,(IF(B38=Data!#REF!,Data!#REF!,(IF(B38=Data!#REF!,Data!#REF!,(IF(B38=Data!#REF!,Data!#REF!,(IF(B38=Data!#REF!,Data!G908,(IF(B38=Data!#REF!,Data!#REF!,(IF(B38=Data!#REF!,Data!#REF!,Data!#REF!)))))))))))))))&amp;IF(B38=Data!#REF!,Data!#REF!,(IF(B38=Data!#REF!,Data!#REF!,(IF(B38=Data!#REF!,Data!#REF!,(IF(B38=Data!#REF!,Data!#REF!,(IF(B38=Data!#REF!,Data!#REF!,Data!#REF!)))))))))</f>
        <v>#REF!</v>
      </c>
      <c r="O38" s="592"/>
      <c r="P38" s="593"/>
      <c r="Q38" s="594" t="e">
        <f>IF(B38=Data!B92,Data!H92,(IF(B38=Data!B94,Data!H94,(IF(B38=Data!B96,Data!H96,(IF(B38=Data!#REF!,Data!#REF!,(IF(B38=Data!B101,Data!H101,(IF(B38=Data!#REF!,Data!#REF!,(IF(B38=Data!#REF!,Data!#REF!,(IF(B38=Data!#REF!,Data!#REF!,Data!#REF!)))))))))))))))&amp;IF(B38=Data!B168,Data!H168,(IF(B38=Data!#REF!,Data!#REF!,(IF(B38=Data!#REF!,Data!#REF!,(IF(B38=Data!#REF!,Data!#REF!,(IF(B38=Data!#REF!,Data!#REF!,(IF(B38=Data!#REF!,Data!H908,(IF(B38=Data!#REF!,Data!#REF!,(IF(B38=Data!#REF!,Data!#REF!,Data!#REF!)))))))))))))))&amp;IF(B38=Data!#REF!,Data!#REF!,(IF(B38=Data!#REF!,Data!#REF!,(IF(B38=Data!#REF!,Data!#REF!,(IF(B38=Data!#REF!,Data!#REF!,(IF(B38=Data!#REF!,Data!#REF!,Data!#REF!)))))))))</f>
        <v>#REF!</v>
      </c>
      <c r="R38" s="593"/>
      <c r="S38" s="593"/>
      <c r="T38" s="594" t="e">
        <f>IF(B38=Data!B92,Data!I92,(IF(B38=Data!B94,Data!I94,(IF(B38=Data!B96,Data!I96,(IF(B38=Data!#REF!,Data!#REF!,(IF(B38=Data!B101,Data!I101,(IF(B38=Data!#REF!,Data!#REF!,(IF(B38=Data!#REF!,Data!#REF!,(IF(B38=Data!#REF!,Data!#REF!,Data!#REF!)))))))))))))))&amp;IF(B38=Data!B168,Data!I168,(IF(B38=Data!#REF!,Data!#REF!,(IF(B38=Data!#REF!,Data!#REF!,(IF(B38=Data!#REF!,Data!#REF!,(IF(B38=Data!#REF!,Data!#REF!,(IF(B38=Data!#REF!,Data!I908,(IF(B38=Data!#REF!,Data!#REF!,(IF(B38=Data!#REF!,Data!#REF!,Data!#REF!)))))))))))))))&amp;IF(B38=Data!#REF!,Data!#REF!,(IF(B38=Data!#REF!,Data!#REF!,(IF(B38=Data!#REF!,Data!#REF!,(IF(B38=Data!#REF!,Data!#REF!,(IF(B38=Data!#REF!,Data!#REF!,Data!#REF!)))))))))</f>
        <v>#REF!</v>
      </c>
      <c r="U38" s="595"/>
      <c r="V38" s="594" t="e">
        <f>IF(B38=Data!B92,Data!J92,(IF(B38=Data!B94,Data!J94,(IF(B38=Data!B96,Data!J96,(IF(B38=Data!#REF!,Data!#REF!,(IF(B38=Data!B101,Data!J101,(IF(B38=Data!#REF!,Data!#REF!,(IF(B38=Data!#REF!,Data!#REF!,(IF(B38=Data!#REF!,Data!#REF!,Data!#REF!)))))))))))))))&amp;IF(B38=Data!B168,Data!J168,(IF(B38=Data!#REF!,Data!#REF!,(IF(B38=Data!#REF!,Data!#REF!,(IF(B38=Data!#REF!,Data!#REF!,(IF(B38=Data!#REF!,Data!#REF!,(IF(B38=Data!#REF!,Data!J908,(IF(B38=Data!#REF!,Data!#REF!,(IF(B38=Data!#REF!,Data!#REF!,Data!#REF!)))))))))))))))&amp;IF(B38=Data!#REF!,Data!#REF!,(IF(B38=Data!#REF!,Data!#REF!,(IF(B38=Data!#REF!,Data!#REF!,(IF(B38=Data!#REF!,Data!#REF!,(IF(B38=Data!#REF!,Data!#REF!,Data!#REF!)))))))))</f>
        <v>#REF!</v>
      </c>
      <c r="W38" s="596">
        <f>IF(E38="","",VLOOKUP(B38,Data!$B$5:$J$503,9,FALSE)*E38)</f>
        <v>1.3140000000000001</v>
      </c>
    </row>
    <row r="39" spans="1:23" s="597" customFormat="1" ht="19.25" customHeight="1">
      <c r="A39" s="598"/>
      <c r="B39" s="334" t="s">
        <v>281</v>
      </c>
      <c r="C39" s="856" t="str">
        <f>IF(E39="","",VLOOKUP(B39,Data!$B$5:$N$503,13,FALSE))</f>
        <v>Ymh</v>
      </c>
      <c r="D39" s="495" t="str">
        <f>IF(E39="","",VLOOKUP(B39,Data!$B$5:$L$503,2,FALSE))</f>
        <v>WT58070</v>
      </c>
      <c r="E39" s="823">
        <v>1</v>
      </c>
      <c r="F39" s="600"/>
      <c r="G39" s="587">
        <f>IF(E39="","",VLOOKUP(B39,Data!$B$5:$L$503,11,FALSE))</f>
        <v>2555.37</v>
      </c>
      <c r="H39" s="588">
        <f t="shared" si="0"/>
        <v>2555.37</v>
      </c>
      <c r="I39" s="589" t="str">
        <f>IF(E39="","",VLOOKUP(B39,Data!$B$5:$D$503,3,FALSE))</f>
        <v>C/T</v>
      </c>
      <c r="J39" s="589" t="str">
        <f>IF(E39="","",VLOOKUP(B39,Data!$B$5:$M$503,12,FALSE))</f>
        <v>Indonesia</v>
      </c>
      <c r="K39" s="590">
        <v>5122496</v>
      </c>
      <c r="L39" s="587">
        <f>IF(E39="","",VLOOKUP(B39,Data!$B$5:$E$503,4,FALSE)*E39)</f>
        <v>254</v>
      </c>
      <c r="M39" s="587">
        <f>IF(E39="","",VLOOKUP(B39,Data!$B$5:$F$503,5,FALSE)*E39)</f>
        <v>229</v>
      </c>
      <c r="N39" s="591" t="e">
        <f>IF(B39=Data!B94,Data!G94,(IF(B39=Data!B96,Data!G96,(IF(B39=Data!B98,Data!G98,(IF(B39=Data!#REF!,Data!#REF!,(IF(B39=Data!B103,Data!G103,(IF(B39=Data!#REF!,Data!#REF!,(IF(B39=Data!#REF!,Data!#REF!,(IF(B39=Data!#REF!,Data!#REF!,Data!#REF!)))))))))))))))&amp;IF(B39=Data!B170,Data!G170,(IF(B39=Data!#REF!,Data!#REF!,(IF(B39=Data!#REF!,Data!#REF!,(IF(B39=Data!#REF!,Data!#REF!,(IF(B39=Data!#REF!,Data!#REF!,(IF(B39=Data!#REF!,Data!G910,(IF(B39=Data!#REF!,Data!#REF!,(IF(B39=Data!#REF!,Data!#REF!,Data!#REF!)))))))))))))))&amp;IF(B39=Data!#REF!,Data!#REF!,(IF(B39=Data!#REF!,Data!#REF!,(IF(B39=Data!#REF!,Data!#REF!,(IF(B39=Data!#REF!,Data!#REF!,(IF(B39=Data!#REF!,Data!#REF!,Data!#REF!)))))))))</f>
        <v>#REF!</v>
      </c>
      <c r="O39" s="592"/>
      <c r="P39" s="593"/>
      <c r="Q39" s="594" t="e">
        <f>IF(B39=Data!B94,Data!H94,(IF(B39=Data!B96,Data!H96,(IF(B39=Data!B98,Data!H98,(IF(B39=Data!#REF!,Data!#REF!,(IF(B39=Data!B103,Data!H103,(IF(B39=Data!#REF!,Data!#REF!,(IF(B39=Data!#REF!,Data!#REF!,(IF(B39=Data!#REF!,Data!#REF!,Data!#REF!)))))))))))))))&amp;IF(B39=Data!B170,Data!H170,(IF(B39=Data!#REF!,Data!#REF!,(IF(B39=Data!#REF!,Data!#REF!,(IF(B39=Data!#REF!,Data!#REF!,(IF(B39=Data!#REF!,Data!#REF!,(IF(B39=Data!#REF!,Data!H910,(IF(B39=Data!#REF!,Data!#REF!,(IF(B39=Data!#REF!,Data!#REF!,Data!#REF!)))))))))))))))&amp;IF(B39=Data!#REF!,Data!#REF!,(IF(B39=Data!#REF!,Data!#REF!,(IF(B39=Data!#REF!,Data!#REF!,(IF(B39=Data!#REF!,Data!#REF!,(IF(B39=Data!#REF!,Data!#REF!,Data!#REF!)))))))))</f>
        <v>#REF!</v>
      </c>
      <c r="R39" s="593"/>
      <c r="S39" s="593"/>
      <c r="T39" s="594" t="e">
        <f>IF(B39=Data!B94,Data!I94,(IF(B39=Data!B96,Data!I96,(IF(B39=Data!B98,Data!I98,(IF(B39=Data!#REF!,Data!#REF!,(IF(B39=Data!B103,Data!I103,(IF(B39=Data!#REF!,Data!#REF!,(IF(B39=Data!#REF!,Data!#REF!,(IF(B39=Data!#REF!,Data!#REF!,Data!#REF!)))))))))))))))&amp;IF(B39=Data!B170,Data!I170,(IF(B39=Data!#REF!,Data!#REF!,(IF(B39=Data!#REF!,Data!#REF!,(IF(B39=Data!#REF!,Data!#REF!,(IF(B39=Data!#REF!,Data!#REF!,(IF(B39=Data!#REF!,Data!I910,(IF(B39=Data!#REF!,Data!#REF!,(IF(B39=Data!#REF!,Data!#REF!,Data!#REF!)))))))))))))))&amp;IF(B39=Data!#REF!,Data!#REF!,(IF(B39=Data!#REF!,Data!#REF!,(IF(B39=Data!#REF!,Data!#REF!,(IF(B39=Data!#REF!,Data!#REF!,(IF(B39=Data!#REF!,Data!#REF!,Data!#REF!)))))))))</f>
        <v>#REF!</v>
      </c>
      <c r="U39" s="595"/>
      <c r="V39" s="594" t="e">
        <f>IF(B39=Data!B94,Data!J94,(IF(B39=Data!B96,Data!J96,(IF(B39=Data!B98,Data!J98,(IF(B39=Data!#REF!,Data!#REF!,(IF(B39=Data!B103,Data!J103,(IF(B39=Data!#REF!,Data!#REF!,(IF(B39=Data!#REF!,Data!#REF!,(IF(B39=Data!#REF!,Data!#REF!,Data!#REF!)))))))))))))))&amp;IF(B39=Data!B170,Data!J170,(IF(B39=Data!#REF!,Data!#REF!,(IF(B39=Data!#REF!,Data!#REF!,(IF(B39=Data!#REF!,Data!#REF!,(IF(B39=Data!#REF!,Data!#REF!,(IF(B39=Data!#REF!,Data!J910,(IF(B39=Data!#REF!,Data!#REF!,(IF(B39=Data!#REF!,Data!#REF!,Data!#REF!)))))))))))))))&amp;IF(B39=Data!#REF!,Data!#REF!,(IF(B39=Data!#REF!,Data!#REF!,(IF(B39=Data!#REF!,Data!#REF!,(IF(B39=Data!#REF!,Data!#REF!,(IF(B39=Data!#REF!,Data!#REF!,Data!#REF!)))))))))</f>
        <v>#REF!</v>
      </c>
      <c r="W39" s="596">
        <f>IF(E39="","",VLOOKUP(B39,Data!$B$5:$J$503,9,FALSE)*E39)</f>
        <v>1.484</v>
      </c>
    </row>
    <row r="40" spans="1:23" s="597" customFormat="1" ht="19.25" customHeight="1">
      <c r="A40" s="598"/>
      <c r="B40" s="334" t="s">
        <v>283</v>
      </c>
      <c r="C40" s="856" t="str">
        <f>IF(E40="","",VLOOKUP(B40,Data!$B$5:$N$503,13,FALSE))</f>
        <v>Ymh</v>
      </c>
      <c r="D40" s="495" t="str">
        <f>IF(E40="","",VLOOKUP(B40,Data!$B$5:$L$503,2,FALSE))</f>
        <v>WT58080</v>
      </c>
      <c r="E40" s="823">
        <v>1</v>
      </c>
      <c r="F40" s="600"/>
      <c r="G40" s="587">
        <f>IF(E40="","",VLOOKUP(B40,Data!$B$5:$L$503,11,FALSE))</f>
        <v>2653.84</v>
      </c>
      <c r="H40" s="588">
        <f t="shared" si="0"/>
        <v>2653.84</v>
      </c>
      <c r="I40" s="589" t="str">
        <f>IF(E40="","",VLOOKUP(B40,Data!$B$5:$D$503,3,FALSE))</f>
        <v>C/T</v>
      </c>
      <c r="J40" s="589" t="str">
        <f>IF(E40="","",VLOOKUP(B40,Data!$B$5:$M$503,12,FALSE))</f>
        <v>Indonesia</v>
      </c>
      <c r="K40" s="590">
        <v>5122496</v>
      </c>
      <c r="L40" s="587">
        <f>IF(E40="","",VLOOKUP(B40,Data!$B$5:$E$503,4,FALSE)*E40)</f>
        <v>254</v>
      </c>
      <c r="M40" s="587">
        <f>IF(E40="","",VLOOKUP(B40,Data!$B$5:$F$503,5,FALSE)*E40)</f>
        <v>229</v>
      </c>
      <c r="N40" s="591" t="e">
        <f>IF(B40=Data!B95,Data!G95,(IF(B40=Data!B97,Data!G97,(IF(B40=Data!B99,Data!G99,(IF(B40=Data!#REF!,Data!#REF!,(IF(B40=Data!B104,Data!G104,(IF(B40=Data!#REF!,Data!#REF!,(IF(B40=Data!#REF!,Data!#REF!,(IF(B40=Data!#REF!,Data!#REF!,Data!#REF!)))))))))))))))&amp;IF(B40=Data!B171,Data!G171,(IF(B40=Data!#REF!,Data!#REF!,(IF(B40=Data!#REF!,Data!#REF!,(IF(B40=Data!#REF!,Data!#REF!,(IF(B40=Data!#REF!,Data!#REF!,(IF(B40=Data!#REF!,Data!G911,(IF(B40=Data!#REF!,Data!#REF!,(IF(B40=Data!#REF!,Data!#REF!,Data!#REF!)))))))))))))))&amp;IF(B40=Data!#REF!,Data!#REF!,(IF(B40=Data!#REF!,Data!#REF!,(IF(B40=Data!#REF!,Data!#REF!,(IF(B40=Data!#REF!,Data!#REF!,(IF(B40=Data!#REF!,Data!#REF!,Data!#REF!)))))))))</f>
        <v>#REF!</v>
      </c>
      <c r="O40" s="592"/>
      <c r="P40" s="593"/>
      <c r="Q40" s="594" t="e">
        <f>IF(B40=Data!B95,Data!H95,(IF(B40=Data!B97,Data!H97,(IF(B40=Data!B99,Data!H99,(IF(B40=Data!#REF!,Data!#REF!,(IF(B40=Data!B104,Data!H104,(IF(B40=Data!#REF!,Data!#REF!,(IF(B40=Data!#REF!,Data!#REF!,(IF(B40=Data!#REF!,Data!#REF!,Data!#REF!)))))))))))))))&amp;IF(B40=Data!B171,Data!H171,(IF(B40=Data!#REF!,Data!#REF!,(IF(B40=Data!#REF!,Data!#REF!,(IF(B40=Data!#REF!,Data!#REF!,(IF(B40=Data!#REF!,Data!#REF!,(IF(B40=Data!#REF!,Data!H911,(IF(B40=Data!#REF!,Data!#REF!,(IF(B40=Data!#REF!,Data!#REF!,Data!#REF!)))))))))))))))&amp;IF(B40=Data!#REF!,Data!#REF!,(IF(B40=Data!#REF!,Data!#REF!,(IF(B40=Data!#REF!,Data!#REF!,(IF(B40=Data!#REF!,Data!#REF!,(IF(B40=Data!#REF!,Data!#REF!,Data!#REF!)))))))))</f>
        <v>#REF!</v>
      </c>
      <c r="R40" s="593"/>
      <c r="S40" s="593"/>
      <c r="T40" s="594" t="e">
        <f>IF(B40=Data!B95,Data!I95,(IF(B40=Data!B97,Data!I97,(IF(B40=Data!B99,Data!I99,(IF(B40=Data!#REF!,Data!#REF!,(IF(B40=Data!B104,Data!I104,(IF(B40=Data!#REF!,Data!#REF!,(IF(B40=Data!#REF!,Data!#REF!,(IF(B40=Data!#REF!,Data!#REF!,Data!#REF!)))))))))))))))&amp;IF(B40=Data!B171,Data!I171,(IF(B40=Data!#REF!,Data!#REF!,(IF(B40=Data!#REF!,Data!#REF!,(IF(B40=Data!#REF!,Data!#REF!,(IF(B40=Data!#REF!,Data!#REF!,(IF(B40=Data!#REF!,Data!I911,(IF(B40=Data!#REF!,Data!#REF!,(IF(B40=Data!#REF!,Data!#REF!,Data!#REF!)))))))))))))))&amp;IF(B40=Data!#REF!,Data!#REF!,(IF(B40=Data!#REF!,Data!#REF!,(IF(B40=Data!#REF!,Data!#REF!,(IF(B40=Data!#REF!,Data!#REF!,(IF(B40=Data!#REF!,Data!#REF!,Data!#REF!)))))))))</f>
        <v>#REF!</v>
      </c>
      <c r="U40" s="595"/>
      <c r="V40" s="594" t="e">
        <f>IF(B40=Data!B95,Data!J95,(IF(B40=Data!B97,Data!J97,(IF(B40=Data!B99,Data!J99,(IF(B40=Data!#REF!,Data!#REF!,(IF(B40=Data!B104,Data!J104,(IF(B40=Data!#REF!,Data!#REF!,(IF(B40=Data!#REF!,Data!#REF!,(IF(B40=Data!#REF!,Data!#REF!,Data!#REF!)))))))))))))))&amp;IF(B40=Data!B171,Data!J171,(IF(B40=Data!#REF!,Data!#REF!,(IF(B40=Data!#REF!,Data!#REF!,(IF(B40=Data!#REF!,Data!#REF!,(IF(B40=Data!#REF!,Data!#REF!,(IF(B40=Data!#REF!,Data!J911,(IF(B40=Data!#REF!,Data!#REF!,(IF(B40=Data!#REF!,Data!#REF!,Data!#REF!)))))))))))))))&amp;IF(B40=Data!#REF!,Data!#REF!,(IF(B40=Data!#REF!,Data!#REF!,(IF(B40=Data!#REF!,Data!#REF!,(IF(B40=Data!#REF!,Data!#REF!,(IF(B40=Data!#REF!,Data!#REF!,Data!#REF!)))))))))</f>
        <v>#REF!</v>
      </c>
      <c r="W40" s="596">
        <f>IF(E40="","",VLOOKUP(B40,Data!$B$5:$J$503,9,FALSE)*E40)</f>
        <v>1.484</v>
      </c>
    </row>
    <row r="41" spans="1:23" s="597" customFormat="1" ht="19.25" customHeight="1">
      <c r="A41" s="598"/>
      <c r="B41" s="599" t="s">
        <v>734</v>
      </c>
      <c r="C41" s="583" t="str">
        <f>IF(E41="","",VLOOKUP(B41,Data!$B$5:$N$503,13,FALSE))</f>
        <v>Ymh</v>
      </c>
      <c r="D41" s="584" t="str">
        <f>IF(E41="","",VLOOKUP(B41,Data!$B$5:$L$503,2,FALSE))</f>
        <v>VAC9520</v>
      </c>
      <c r="E41" s="823">
        <v>4</v>
      </c>
      <c r="F41" s="600"/>
      <c r="G41" s="587">
        <f>IF(E41="","",VLOOKUP(B41,Data!$B$5:$L$503,11,FALSE))</f>
        <v>2921.12</v>
      </c>
      <c r="H41" s="588">
        <f t="shared" si="0"/>
        <v>11684.48</v>
      </c>
      <c r="I41" s="589" t="str">
        <f>IF(E41="","",VLOOKUP(B41,Data!$B$5:$D$503,3,FALSE))</f>
        <v>C/T</v>
      </c>
      <c r="J41" s="589" t="str">
        <f>IF(E41="","",VLOOKUP(B41,Data!$B$5:$M$503,12,FALSE))</f>
        <v>Indonesia</v>
      </c>
      <c r="K41" s="590">
        <v>5122496</v>
      </c>
      <c r="L41" s="587">
        <f>IF(E41="","",VLOOKUP(B41,Data!$B$5:$E$503,4,FALSE)*E41)</f>
        <v>1016</v>
      </c>
      <c r="M41" s="587">
        <f>IF(E41="","",VLOOKUP(B41,Data!$B$5:$F$503,5,FALSE)*E41)</f>
        <v>916</v>
      </c>
      <c r="N41" s="591" t="e">
        <f>IF(B41=Data!B96,Data!G96,(IF(B41=Data!B98,Data!G98,(IF(B41=Data!B100,Data!G100,(IF(B41=Data!#REF!,Data!#REF!,(IF(B41=Data!B105,Data!G105,(IF(B41=Data!#REF!,Data!#REF!,(IF(B41=Data!#REF!,Data!#REF!,(IF(B41=Data!#REF!,Data!#REF!,Data!#REF!)))))))))))))))&amp;IF(B41=Data!B172,Data!G172,(IF(B41=Data!#REF!,Data!#REF!,(IF(B41=Data!#REF!,Data!#REF!,(IF(B41=Data!#REF!,Data!#REF!,(IF(B41=Data!#REF!,Data!#REF!,(IF(B41=Data!#REF!,Data!G912,(IF(B41=Data!#REF!,Data!#REF!,(IF(B41=Data!#REF!,Data!#REF!,Data!#REF!)))))))))))))))&amp;IF(B41=Data!#REF!,Data!#REF!,(IF(B41=Data!#REF!,Data!#REF!,(IF(B41=Data!#REF!,Data!#REF!,(IF(B41=Data!#REF!,Data!#REF!,(IF(B41=Data!#REF!,Data!#REF!,Data!#REF!)))))))))</f>
        <v>#REF!</v>
      </c>
      <c r="O41" s="592"/>
      <c r="P41" s="593"/>
      <c r="Q41" s="594" t="e">
        <f>IF(B41=Data!B96,Data!H96,(IF(B41=Data!B98,Data!H98,(IF(B41=Data!B100,Data!H100,(IF(B41=Data!#REF!,Data!#REF!,(IF(B41=Data!B105,Data!H105,(IF(B41=Data!#REF!,Data!#REF!,(IF(B41=Data!#REF!,Data!#REF!,(IF(B41=Data!#REF!,Data!#REF!,Data!#REF!)))))))))))))))&amp;IF(B41=Data!B172,Data!H172,(IF(B41=Data!#REF!,Data!#REF!,(IF(B41=Data!#REF!,Data!#REF!,(IF(B41=Data!#REF!,Data!#REF!,(IF(B41=Data!#REF!,Data!#REF!,(IF(B41=Data!#REF!,Data!H912,(IF(B41=Data!#REF!,Data!#REF!,(IF(B41=Data!#REF!,Data!#REF!,Data!#REF!)))))))))))))))&amp;IF(B41=Data!#REF!,Data!#REF!,(IF(B41=Data!#REF!,Data!#REF!,(IF(B41=Data!#REF!,Data!#REF!,(IF(B41=Data!#REF!,Data!#REF!,(IF(B41=Data!#REF!,Data!#REF!,Data!#REF!)))))))))</f>
        <v>#REF!</v>
      </c>
      <c r="R41" s="593"/>
      <c r="S41" s="593"/>
      <c r="T41" s="594" t="e">
        <f>IF(B41=Data!B96,Data!I96,(IF(B41=Data!B98,Data!I98,(IF(B41=Data!B100,Data!I100,(IF(B41=Data!#REF!,Data!#REF!,(IF(B41=Data!B105,Data!I105,(IF(B41=Data!#REF!,Data!#REF!,(IF(B41=Data!#REF!,Data!#REF!,(IF(B41=Data!#REF!,Data!#REF!,Data!#REF!)))))))))))))))&amp;IF(B41=Data!B172,Data!I172,(IF(B41=Data!#REF!,Data!#REF!,(IF(B41=Data!#REF!,Data!#REF!,(IF(B41=Data!#REF!,Data!#REF!,(IF(B41=Data!#REF!,Data!#REF!,(IF(B41=Data!#REF!,Data!I912,(IF(B41=Data!#REF!,Data!#REF!,(IF(B41=Data!#REF!,Data!#REF!,Data!#REF!)))))))))))))))&amp;IF(B41=Data!#REF!,Data!#REF!,(IF(B41=Data!#REF!,Data!#REF!,(IF(B41=Data!#REF!,Data!#REF!,(IF(B41=Data!#REF!,Data!#REF!,(IF(B41=Data!#REF!,Data!#REF!,Data!#REF!)))))))))</f>
        <v>#REF!</v>
      </c>
      <c r="U41" s="595"/>
      <c r="V41" s="594" t="e">
        <f>IF(B41=Data!B96,Data!J96,(IF(B41=Data!B98,Data!J98,(IF(B41=Data!B100,Data!J100,(IF(B41=Data!#REF!,Data!#REF!,(IF(B41=Data!B105,Data!J105,(IF(B41=Data!#REF!,Data!#REF!,(IF(B41=Data!#REF!,Data!#REF!,(IF(B41=Data!#REF!,Data!#REF!,Data!#REF!)))))))))))))))&amp;IF(B41=Data!B172,Data!J172,(IF(B41=Data!#REF!,Data!#REF!,(IF(B41=Data!#REF!,Data!#REF!,(IF(B41=Data!#REF!,Data!#REF!,(IF(B41=Data!#REF!,Data!#REF!,(IF(B41=Data!#REF!,Data!J912,(IF(B41=Data!#REF!,Data!#REF!,(IF(B41=Data!#REF!,Data!#REF!,Data!#REF!)))))))))))))))&amp;IF(B41=Data!#REF!,Data!#REF!,(IF(B41=Data!#REF!,Data!#REF!,(IF(B41=Data!#REF!,Data!#REF!,(IF(B41=Data!#REF!,Data!#REF!,(IF(B41=Data!#REF!,Data!#REF!,Data!#REF!)))))))))</f>
        <v>#REF!</v>
      </c>
      <c r="W41" s="596">
        <f>IF(E41="","",VLOOKUP(B41,Data!$B$5:$J$503,9,FALSE)*E41)</f>
        <v>5.9359999999999999</v>
      </c>
    </row>
    <row r="42" spans="1:23" s="597" customFormat="1" ht="19.25" customHeight="1">
      <c r="A42" s="598"/>
      <c r="B42" s="599"/>
      <c r="C42" s="583" t="str">
        <f>IF(E42="","",VLOOKUP(B42,Data!$B$5:$N$503,13,FALSE))</f>
        <v/>
      </c>
      <c r="D42" s="584" t="str">
        <f>IF(E42="","",VLOOKUP(B42,Data!$B$5:$L$503,2,FALSE))</f>
        <v/>
      </c>
      <c r="E42" s="823"/>
      <c r="F42" s="601"/>
      <c r="G42" s="587" t="str">
        <f>IF(E42="","",VLOOKUP(B42,Data!$B$5:$L$503,11,FALSE))</f>
        <v/>
      </c>
      <c r="H42" s="588" t="str">
        <f t="shared" si="0"/>
        <v>-</v>
      </c>
      <c r="I42" s="589" t="str">
        <f>IF(E42="","",VLOOKUP(B42,Data!$B$5:$D$503,3,FALSE))</f>
        <v/>
      </c>
      <c r="J42" s="589" t="str">
        <f>IF(E42="","",VLOOKUP(B42,Data!$B$5:$M$503,12,FALSE))</f>
        <v/>
      </c>
      <c r="K42" s="590"/>
      <c r="L42" s="587" t="str">
        <f>IF(E42="","",VLOOKUP(B42,Data!$B$5:$E$503,4,FALSE)*E42)</f>
        <v/>
      </c>
      <c r="M42" s="587" t="str">
        <f>IF(E42="","",VLOOKUP(B42,Data!$B$5:$F$503,5,FALSE)*E42)</f>
        <v/>
      </c>
      <c r="N42" s="591" t="e">
        <f>IF(B42=Data!B98,Data!G98,(IF(B42=Data!B100,Data!G100,(IF(B42=Data!B102,Data!G102,(IF(B42=Data!#REF!,Data!#REF!,(IF(B42=Data!B107,Data!G107,(IF(B42=Data!#REF!,Data!#REF!,(IF(B42=Data!#REF!,Data!#REF!,(IF(B42=Data!#REF!,Data!#REF!,Data!#REF!)))))))))))))))&amp;IF(B42=Data!B174,Data!G174,(IF(B42=Data!#REF!,Data!#REF!,(IF(B42=Data!#REF!,Data!#REF!,(IF(B42=Data!#REF!,Data!#REF!,(IF(B42=Data!#REF!,Data!#REF!,(IF(B42=Data!#REF!,Data!G914,(IF(B42=Data!#REF!,Data!#REF!,(IF(B42=Data!#REF!,Data!#REF!,Data!#REF!)))))))))))))))&amp;IF(B42=Data!#REF!,Data!#REF!,(IF(B42=Data!#REF!,Data!#REF!,(IF(B42=Data!#REF!,Data!#REF!,(IF(B42=Data!#REF!,Data!#REF!,(IF(B42=Data!#REF!,Data!#REF!,Data!#REF!)))))))))</f>
        <v>#REF!</v>
      </c>
      <c r="O42" s="592"/>
      <c r="P42" s="593"/>
      <c r="Q42" s="594" t="e">
        <f>IF(B42=Data!B98,Data!H98,(IF(B42=Data!B100,Data!H100,(IF(B42=Data!B102,Data!H102,(IF(B42=Data!#REF!,Data!#REF!,(IF(B42=Data!B107,Data!H107,(IF(B42=Data!#REF!,Data!#REF!,(IF(B42=Data!#REF!,Data!#REF!,(IF(B42=Data!#REF!,Data!#REF!,Data!#REF!)))))))))))))))&amp;IF(B42=Data!B174,Data!H174,(IF(B42=Data!#REF!,Data!#REF!,(IF(B42=Data!#REF!,Data!#REF!,(IF(B42=Data!#REF!,Data!#REF!,(IF(B42=Data!#REF!,Data!#REF!,(IF(B42=Data!#REF!,Data!H914,(IF(B42=Data!#REF!,Data!#REF!,(IF(B42=Data!#REF!,Data!#REF!,Data!#REF!)))))))))))))))&amp;IF(B42=Data!#REF!,Data!#REF!,(IF(B42=Data!#REF!,Data!#REF!,(IF(B42=Data!#REF!,Data!#REF!,(IF(B42=Data!#REF!,Data!#REF!,(IF(B42=Data!#REF!,Data!#REF!,Data!#REF!)))))))))</f>
        <v>#REF!</v>
      </c>
      <c r="R42" s="593"/>
      <c r="S42" s="593"/>
      <c r="T42" s="594" t="e">
        <f>IF(B42=Data!B98,Data!I98,(IF(B42=Data!B100,Data!I100,(IF(B42=Data!B102,Data!I102,(IF(B42=Data!#REF!,Data!#REF!,(IF(B42=Data!B107,Data!I107,(IF(B42=Data!#REF!,Data!#REF!,(IF(B42=Data!#REF!,Data!#REF!,(IF(B42=Data!#REF!,Data!#REF!,Data!#REF!)))))))))))))))&amp;IF(B42=Data!B174,Data!I174,(IF(B42=Data!#REF!,Data!#REF!,(IF(B42=Data!#REF!,Data!#REF!,(IF(B42=Data!#REF!,Data!#REF!,(IF(B42=Data!#REF!,Data!#REF!,(IF(B42=Data!#REF!,Data!I914,(IF(B42=Data!#REF!,Data!#REF!,(IF(B42=Data!#REF!,Data!#REF!,Data!#REF!)))))))))))))))&amp;IF(B42=Data!#REF!,Data!#REF!,(IF(B42=Data!#REF!,Data!#REF!,(IF(B42=Data!#REF!,Data!#REF!,(IF(B42=Data!#REF!,Data!#REF!,(IF(B42=Data!#REF!,Data!#REF!,Data!#REF!)))))))))</f>
        <v>#REF!</v>
      </c>
      <c r="U42" s="595"/>
      <c r="V42" s="594" t="e">
        <f>IF(B42=Data!B98,Data!J98,(IF(B42=Data!B100,Data!J100,(IF(B42=Data!B102,Data!J102,(IF(B42=Data!#REF!,Data!#REF!,(IF(B42=Data!B107,Data!J107,(IF(B42=Data!#REF!,Data!#REF!,(IF(B42=Data!#REF!,Data!#REF!,(IF(B42=Data!#REF!,Data!#REF!,Data!#REF!)))))))))))))))&amp;IF(B42=Data!B174,Data!J174,(IF(B42=Data!#REF!,Data!#REF!,(IF(B42=Data!#REF!,Data!#REF!,(IF(B42=Data!#REF!,Data!#REF!,(IF(B42=Data!#REF!,Data!#REF!,(IF(B42=Data!#REF!,Data!J914,(IF(B42=Data!#REF!,Data!#REF!,(IF(B42=Data!#REF!,Data!#REF!,Data!#REF!)))))))))))))))&amp;IF(B42=Data!#REF!,Data!#REF!,(IF(B42=Data!#REF!,Data!#REF!,(IF(B42=Data!#REF!,Data!#REF!,(IF(B42=Data!#REF!,Data!#REF!,(IF(B42=Data!#REF!,Data!#REF!,Data!#REF!)))))))))</f>
        <v>#REF!</v>
      </c>
      <c r="W42" s="596" t="str">
        <f>IF(E42="","",VLOOKUP(B42,Data!$B$5:$J$503,9,FALSE)*E42)</f>
        <v/>
      </c>
    </row>
    <row r="43" spans="1:23" s="597" customFormat="1" ht="19.25" customHeight="1">
      <c r="A43" s="598"/>
      <c r="B43" s="840"/>
      <c r="C43" s="583" t="str">
        <f>IF(E43="","",VLOOKUP(B43,Data!$B$5:$N$503,13,FALSE))</f>
        <v/>
      </c>
      <c r="D43" s="584" t="str">
        <f>IF(E43="","",VLOOKUP(B43,Data!$B$5:$L$503,2,FALSE))</f>
        <v/>
      </c>
      <c r="E43" s="823"/>
      <c r="F43" s="601"/>
      <c r="G43" s="587" t="str">
        <f>IF(E43="","",VLOOKUP(B43,Data!$B$5:$L$503,11,FALSE))</f>
        <v/>
      </c>
      <c r="H43" s="588" t="str">
        <f t="shared" si="0"/>
        <v>-</v>
      </c>
      <c r="I43" s="589" t="str">
        <f>IF(E43="","",VLOOKUP(B43,Data!$B$5:$D$503,3,FALSE))</f>
        <v/>
      </c>
      <c r="J43" s="589" t="str">
        <f>IF(E43="","",VLOOKUP(B43,Data!$B$5:$M$503,12,FALSE))</f>
        <v/>
      </c>
      <c r="K43" s="590"/>
      <c r="L43" s="587" t="str">
        <f>IF(E43="","",VLOOKUP(B43,Data!$B$5:$E$503,4,FALSE)*E43)</f>
        <v/>
      </c>
      <c r="M43" s="587" t="str">
        <f>IF(E43="","",VLOOKUP(B43,Data!$B$5:$F$503,5,FALSE)*E43)</f>
        <v/>
      </c>
      <c r="N43" s="591" t="e">
        <f>IF(B43=Data!B139,Data!G139,(IF(B43=Data!B141,Data!G141,(IF(B43=Data!B143,Data!G143,(IF(B43=Data!#REF!,Data!#REF!,(IF(B43=Data!B148,Data!G148,(IF(B43=Data!#REF!,Data!#REF!,(IF(B43=Data!#REF!,Data!#REF!,(IF(B43=Data!#REF!,Data!#REF!,Data!#REF!)))))))))))))))&amp;IF(B43=Data!B215,Data!G215,(IF(B43=Data!#REF!,Data!#REF!,(IF(B43=Data!#REF!,Data!#REF!,(IF(B43=Data!#REF!,Data!#REF!,(IF(B43=Data!#REF!,Data!#REF!,(IF(B43=Data!#REF!,Data!G955,(IF(B43=Data!#REF!,Data!#REF!,(IF(B43=Data!#REF!,Data!#REF!,Data!#REF!)))))))))))))))&amp;IF(B43=Data!#REF!,Data!#REF!,(IF(B43=Data!#REF!,Data!#REF!,(IF(B43=Data!#REF!,Data!#REF!,(IF(B43=Data!#REF!,Data!#REF!,(IF(B43=Data!#REF!,Data!#REF!,Data!#REF!)))))))))</f>
        <v>#REF!</v>
      </c>
      <c r="O43" s="592"/>
      <c r="P43" s="593"/>
      <c r="Q43" s="594" t="e">
        <f>IF(B43=Data!B139,Data!H139,(IF(B43=Data!B141,Data!H141,(IF(B43=Data!B143,Data!H143,(IF(B43=Data!#REF!,Data!#REF!,(IF(B43=Data!B148,Data!H148,(IF(B43=Data!#REF!,Data!#REF!,(IF(B43=Data!#REF!,Data!#REF!,(IF(B43=Data!#REF!,Data!#REF!,Data!#REF!)))))))))))))))&amp;IF(B43=Data!B215,Data!H215,(IF(B43=Data!#REF!,Data!#REF!,(IF(B43=Data!#REF!,Data!#REF!,(IF(B43=Data!#REF!,Data!#REF!,(IF(B43=Data!#REF!,Data!#REF!,(IF(B43=Data!#REF!,Data!H955,(IF(B43=Data!#REF!,Data!#REF!,(IF(B43=Data!#REF!,Data!#REF!,Data!#REF!)))))))))))))))&amp;IF(B43=Data!#REF!,Data!#REF!,(IF(B43=Data!#REF!,Data!#REF!,(IF(B43=Data!#REF!,Data!#REF!,(IF(B43=Data!#REF!,Data!#REF!,(IF(B43=Data!#REF!,Data!#REF!,Data!#REF!)))))))))</f>
        <v>#REF!</v>
      </c>
      <c r="R43" s="593"/>
      <c r="S43" s="593"/>
      <c r="T43" s="594" t="e">
        <f>IF(B43=Data!B139,Data!I139,(IF(B43=Data!B141,Data!I141,(IF(B43=Data!B143,Data!I143,(IF(B43=Data!#REF!,Data!#REF!,(IF(B43=Data!B148,Data!I148,(IF(B43=Data!#REF!,Data!#REF!,(IF(B43=Data!#REF!,Data!#REF!,(IF(B43=Data!#REF!,Data!#REF!,Data!#REF!)))))))))))))))&amp;IF(B43=Data!B215,Data!I215,(IF(B43=Data!#REF!,Data!#REF!,(IF(B43=Data!#REF!,Data!#REF!,(IF(B43=Data!#REF!,Data!#REF!,(IF(B43=Data!#REF!,Data!#REF!,(IF(B43=Data!#REF!,Data!I955,(IF(B43=Data!#REF!,Data!#REF!,(IF(B43=Data!#REF!,Data!#REF!,Data!#REF!)))))))))))))))&amp;IF(B43=Data!#REF!,Data!#REF!,(IF(B43=Data!#REF!,Data!#REF!,(IF(B43=Data!#REF!,Data!#REF!,(IF(B43=Data!#REF!,Data!#REF!,(IF(B43=Data!#REF!,Data!#REF!,Data!#REF!)))))))))</f>
        <v>#REF!</v>
      </c>
      <c r="U43" s="595"/>
      <c r="V43" s="594" t="e">
        <f>IF(B43=Data!B139,Data!J139,(IF(B43=Data!B141,Data!J141,(IF(B43=Data!B143,Data!J143,(IF(B43=Data!#REF!,Data!#REF!,(IF(B43=Data!B148,Data!J148,(IF(B43=Data!#REF!,Data!#REF!,(IF(B43=Data!#REF!,Data!#REF!,(IF(B43=Data!#REF!,Data!#REF!,Data!#REF!)))))))))))))))&amp;IF(B43=Data!B215,Data!J215,(IF(B43=Data!#REF!,Data!#REF!,(IF(B43=Data!#REF!,Data!#REF!,(IF(B43=Data!#REF!,Data!#REF!,(IF(B43=Data!#REF!,Data!#REF!,(IF(B43=Data!#REF!,Data!J955,(IF(B43=Data!#REF!,Data!#REF!,(IF(B43=Data!#REF!,Data!#REF!,Data!#REF!)))))))))))))))&amp;IF(B43=Data!#REF!,Data!#REF!,(IF(B43=Data!#REF!,Data!#REF!,(IF(B43=Data!#REF!,Data!#REF!,(IF(B43=Data!#REF!,Data!#REF!,(IF(B43=Data!#REF!,Data!#REF!,Data!#REF!)))))))))</f>
        <v>#REF!</v>
      </c>
      <c r="W43" s="596" t="str">
        <f>IF(E43="","",VLOOKUP(B43,Data!$B$5:$J$503,9,FALSE)*E43)</f>
        <v/>
      </c>
    </row>
    <row r="44" spans="1:23" s="611" customFormat="1" ht="19.5" customHeight="1">
      <c r="A44" s="598"/>
      <c r="B44" s="818"/>
      <c r="C44" s="604"/>
      <c r="D44" s="605"/>
      <c r="E44" s="606">
        <f>SUM(E17:E43)</f>
        <v>64</v>
      </c>
      <c r="F44" s="606"/>
      <c r="G44" s="607"/>
      <c r="H44" s="607">
        <f>SUM(H17:H43)</f>
        <v>161653.73000000001</v>
      </c>
      <c r="I44" s="608"/>
      <c r="J44" s="608"/>
      <c r="K44" s="608"/>
      <c r="L44" s="609">
        <f>SUM(L17:L43)</f>
        <v>15252</v>
      </c>
      <c r="M44" s="609">
        <f>SUM(M17:M43)</f>
        <v>13783</v>
      </c>
      <c r="N44" s="609" t="e">
        <f>SUM(N17:N43)</f>
        <v>#REF!</v>
      </c>
      <c r="O44" s="609" t="e">
        <f>SUM(#REF!)</f>
        <v>#REF!</v>
      </c>
      <c r="P44" s="609">
        <f>SUM(P16:P16)</f>
        <v>0</v>
      </c>
      <c r="Q44" s="609">
        <f>SUM(Q16:Q16)</f>
        <v>0</v>
      </c>
      <c r="R44" s="609" t="e">
        <f>SUM(#REF!)</f>
        <v>#REF!</v>
      </c>
      <c r="S44" s="609">
        <f>SUM(S16:S16)</f>
        <v>0</v>
      </c>
      <c r="T44" s="609">
        <f>SUM(T16:T16)</f>
        <v>0</v>
      </c>
      <c r="U44" s="609" t="e">
        <f>SUM(#REF!)</f>
        <v>#REF!</v>
      </c>
      <c r="V44" s="609">
        <f>SUM(V16:V16)</f>
        <v>0</v>
      </c>
      <c r="W44" s="610">
        <f>SUM(W17:W43)</f>
        <v>84.356999999999971</v>
      </c>
    </row>
    <row r="45" spans="1:23" ht="11.25" customHeight="1">
      <c r="A45" s="598"/>
      <c r="B45" s="612"/>
      <c r="C45" s="545"/>
      <c r="D45" s="546"/>
      <c r="E45" s="613"/>
      <c r="F45" s="544"/>
      <c r="G45" s="614" t="s">
        <v>847</v>
      </c>
      <c r="H45" s="615"/>
      <c r="I45" s="616"/>
      <c r="J45" s="616"/>
      <c r="K45" s="616"/>
      <c r="L45" s="617"/>
      <c r="M45" s="548"/>
      <c r="N45" s="546"/>
      <c r="O45" s="545"/>
      <c r="P45" s="545"/>
      <c r="Q45" s="545"/>
      <c r="R45" s="545"/>
      <c r="S45" s="545"/>
      <c r="T45" s="545"/>
      <c r="U45" s="546"/>
      <c r="V45" s="546"/>
      <c r="W45" s="550"/>
    </row>
    <row r="46" spans="1:23" ht="14">
      <c r="A46" s="618" t="s">
        <v>546</v>
      </c>
      <c r="B46" s="619" t="s">
        <v>12</v>
      </c>
      <c r="C46" s="513"/>
      <c r="D46" s="620"/>
      <c r="E46" s="499" t="s">
        <v>555</v>
      </c>
      <c r="G46" s="621" t="s">
        <v>83</v>
      </c>
      <c r="H46" s="622"/>
      <c r="I46" s="562" t="s">
        <v>84</v>
      </c>
      <c r="J46" s="623"/>
      <c r="K46" s="534" t="s">
        <v>85</v>
      </c>
      <c r="L46" s="534"/>
      <c r="M46" s="1076" t="s">
        <v>86</v>
      </c>
      <c r="N46" s="1077"/>
      <c r="O46" s="1077"/>
      <c r="P46" s="1077"/>
      <c r="Q46" s="1077"/>
      <c r="R46" s="1077"/>
      <c r="S46" s="1077"/>
      <c r="T46" s="1077"/>
      <c r="U46" s="1077"/>
      <c r="V46" s="1077"/>
      <c r="W46" s="1078"/>
    </row>
    <row r="47" spans="1:23" ht="13">
      <c r="A47" s="854" t="s">
        <v>547</v>
      </c>
      <c r="D47" s="624"/>
      <c r="E47" s="499" t="s">
        <v>88</v>
      </c>
      <c r="G47" s="1079"/>
      <c r="H47" s="1080"/>
      <c r="I47" s="854" t="s">
        <v>89</v>
      </c>
      <c r="J47" s="625"/>
      <c r="K47" s="537" t="s">
        <v>90</v>
      </c>
      <c r="L47" s="537"/>
      <c r="M47" s="532"/>
      <c r="W47" s="538"/>
    </row>
    <row r="48" spans="1:23" ht="10.5" customHeight="1">
      <c r="A48" s="854" t="s">
        <v>548</v>
      </c>
      <c r="B48" s="503"/>
      <c r="D48" s="523"/>
      <c r="G48" s="1079"/>
      <c r="H48" s="1080"/>
      <c r="I48" s="854"/>
      <c r="J48" s="625"/>
      <c r="K48" s="537" t="s">
        <v>94</v>
      </c>
      <c r="L48" s="537"/>
      <c r="M48" s="532"/>
      <c r="W48" s="538"/>
    </row>
    <row r="49" spans="1:23" ht="10.5" customHeight="1">
      <c r="A49" s="544"/>
      <c r="B49" s="545"/>
      <c r="C49" s="545"/>
      <c r="D49" s="626"/>
      <c r="E49" s="499" t="s">
        <v>95</v>
      </c>
      <c r="G49" s="1079"/>
      <c r="H49" s="1080"/>
      <c r="I49" s="854" t="s">
        <v>96</v>
      </c>
      <c r="J49" s="625"/>
      <c r="K49" s="537"/>
      <c r="L49" s="537"/>
      <c r="M49" s="532"/>
      <c r="W49" s="538"/>
    </row>
    <row r="50" spans="1:23" ht="13">
      <c r="A50" s="512" t="s">
        <v>97</v>
      </c>
      <c r="C50" s="535"/>
      <c r="D50" s="514"/>
      <c r="E50" s="499" t="s">
        <v>98</v>
      </c>
      <c r="G50" s="627" t="s">
        <v>99</v>
      </c>
      <c r="H50" s="628"/>
      <c r="I50" s="854" t="s">
        <v>89</v>
      </c>
      <c r="J50" s="625"/>
      <c r="K50" s="537" t="s">
        <v>100</v>
      </c>
      <c r="L50" s="537"/>
      <c r="M50" s="532"/>
      <c r="W50" s="538"/>
    </row>
    <row r="51" spans="1:23" ht="13">
      <c r="A51" s="854" t="s">
        <v>561</v>
      </c>
      <c r="D51" s="523"/>
      <c r="E51" s="499" t="s">
        <v>101</v>
      </c>
      <c r="G51" s="629"/>
      <c r="H51" s="630"/>
      <c r="I51" s="854" t="s">
        <v>102</v>
      </c>
      <c r="J51" s="625"/>
      <c r="K51" s="537" t="s">
        <v>549</v>
      </c>
      <c r="L51" s="537"/>
      <c r="M51" s="1069" t="s">
        <v>616</v>
      </c>
      <c r="N51" s="1070"/>
      <c r="O51" s="1070"/>
      <c r="P51" s="1070"/>
      <c r="Q51" s="1070"/>
      <c r="R51" s="1070"/>
      <c r="S51" s="1070"/>
      <c r="T51" s="1070"/>
      <c r="U51" s="1070"/>
      <c r="V51" s="1070"/>
      <c r="W51" s="1071"/>
    </row>
    <row r="52" spans="1:23">
      <c r="A52" s="544"/>
      <c r="B52" s="545"/>
      <c r="C52" s="545"/>
      <c r="D52" s="546"/>
      <c r="E52" s="631"/>
      <c r="F52" s="545"/>
      <c r="G52" s="1053" t="s">
        <v>1027</v>
      </c>
      <c r="H52" s="1054"/>
      <c r="I52" s="1053" t="s">
        <v>1026</v>
      </c>
      <c r="J52" s="1054"/>
      <c r="K52" s="549" t="s">
        <v>105</v>
      </c>
      <c r="L52" s="549"/>
      <c r="M52" s="1072" t="s">
        <v>106</v>
      </c>
      <c r="N52" s="1073"/>
      <c r="O52" s="1073"/>
      <c r="P52" s="1073"/>
      <c r="Q52" s="1073"/>
      <c r="R52" s="1073"/>
      <c r="S52" s="1073"/>
      <c r="T52" s="1073"/>
      <c r="U52" s="1073"/>
      <c r="V52" s="1073"/>
      <c r="W52" s="1074"/>
    </row>
    <row r="53" spans="1:23">
      <c r="G53" s="500" t="s">
        <v>667</v>
      </c>
      <c r="K53" s="537"/>
      <c r="L53" s="537"/>
      <c r="M53" s="541"/>
      <c r="N53" s="541"/>
      <c r="O53" s="541"/>
      <c r="P53" s="541"/>
      <c r="Q53" s="541"/>
      <c r="R53" s="541"/>
      <c r="S53" s="541"/>
      <c r="T53" s="541"/>
      <c r="U53" s="541"/>
      <c r="V53" s="541"/>
      <c r="W53" s="632"/>
    </row>
    <row r="54" spans="1:23">
      <c r="G54" s="633"/>
      <c r="H54" s="633"/>
      <c r="I54" s="634"/>
      <c r="J54" s="633"/>
      <c r="K54" s="537"/>
      <c r="L54" s="537"/>
      <c r="M54" s="541"/>
      <c r="N54" s="541"/>
      <c r="O54" s="541"/>
      <c r="P54" s="541"/>
      <c r="Q54" s="541"/>
      <c r="R54" s="541"/>
      <c r="S54" s="541"/>
      <c r="T54" s="541"/>
      <c r="U54" s="541"/>
      <c r="V54" s="541"/>
      <c r="W54" s="632"/>
    </row>
    <row r="55" spans="1:23" ht="7.5" customHeight="1"/>
    <row r="56" spans="1:23" ht="13.5" customHeight="1"/>
    <row r="57" spans="1:23" ht="13.5" customHeight="1"/>
    <row r="58" spans="1:23" s="611" customFormat="1" ht="18" customHeight="1">
      <c r="A58" s="635" t="s">
        <v>964</v>
      </c>
      <c r="B58" s="500"/>
      <c r="C58" s="635" t="s">
        <v>622</v>
      </c>
      <c r="F58" s="636"/>
      <c r="G58" s="635" t="s">
        <v>958</v>
      </c>
      <c r="H58" s="500"/>
      <c r="I58" s="635" t="s">
        <v>969</v>
      </c>
      <c r="K58" s="636"/>
      <c r="L58" s="636"/>
      <c r="V58" s="637"/>
    </row>
    <row r="59" spans="1:23" s="611" customFormat="1" ht="18" customHeight="1">
      <c r="A59" s="635" t="s">
        <v>965</v>
      </c>
      <c r="B59" s="500"/>
      <c r="C59" s="635" t="s">
        <v>1028</v>
      </c>
      <c r="F59" s="636"/>
      <c r="G59" s="635" t="s">
        <v>959</v>
      </c>
      <c r="H59" s="500"/>
      <c r="I59" s="635" t="s">
        <v>969</v>
      </c>
      <c r="K59" s="636"/>
      <c r="L59" s="636"/>
      <c r="V59" s="637"/>
    </row>
    <row r="60" spans="1:23" s="611" customFormat="1" ht="18" customHeight="1">
      <c r="A60" s="635" t="s">
        <v>966</v>
      </c>
      <c r="B60" s="500"/>
      <c r="C60" s="635" t="s">
        <v>1029</v>
      </c>
      <c r="F60" s="636"/>
      <c r="G60" s="635" t="s">
        <v>960</v>
      </c>
      <c r="H60" s="500"/>
      <c r="I60" s="635" t="s">
        <v>622</v>
      </c>
      <c r="K60" s="636"/>
      <c r="L60" s="636"/>
      <c r="V60" s="637"/>
    </row>
    <row r="61" spans="1:23" s="611" customFormat="1" ht="18" customHeight="1">
      <c r="A61" s="635" t="s">
        <v>967</v>
      </c>
      <c r="B61" s="500"/>
      <c r="C61" s="635" t="s">
        <v>622</v>
      </c>
      <c r="F61" s="636"/>
      <c r="G61" s="635" t="s">
        <v>961</v>
      </c>
      <c r="H61" s="500"/>
      <c r="I61" s="635" t="s">
        <v>622</v>
      </c>
      <c r="K61" s="636"/>
      <c r="L61" s="636"/>
      <c r="V61" s="637"/>
    </row>
    <row r="62" spans="1:23" s="611" customFormat="1" ht="18" customHeight="1">
      <c r="A62" s="635" t="s">
        <v>968</v>
      </c>
      <c r="B62" s="500"/>
      <c r="C62" s="635" t="s">
        <v>622</v>
      </c>
      <c r="F62" s="636"/>
      <c r="G62" s="635" t="s">
        <v>963</v>
      </c>
      <c r="H62" s="500"/>
      <c r="I62" s="635" t="s">
        <v>622</v>
      </c>
      <c r="K62" s="636"/>
      <c r="L62" s="636"/>
      <c r="V62" s="637"/>
    </row>
    <row r="63" spans="1:23" ht="20">
      <c r="E63" s="855"/>
      <c r="F63" s="500"/>
      <c r="G63" s="635" t="s">
        <v>962</v>
      </c>
      <c r="I63" s="635" t="s">
        <v>622</v>
      </c>
      <c r="K63" s="500"/>
      <c r="M63" s="855"/>
      <c r="V63" s="501"/>
      <c r="W63" s="855"/>
    </row>
    <row r="64" spans="1:23" ht="17.5">
      <c r="A64" s="638"/>
      <c r="E64" s="855"/>
      <c r="G64" s="639"/>
      <c r="H64" s="639"/>
    </row>
    <row r="69" spans="1:5" ht="14">
      <c r="A69" s="640"/>
      <c r="C69" s="641"/>
      <c r="D69" s="641"/>
      <c r="E69" s="642"/>
    </row>
    <row r="70" spans="1:5" ht="14">
      <c r="A70" s="643"/>
      <c r="C70" s="641"/>
      <c r="D70" s="644"/>
      <c r="E70" s="642"/>
    </row>
    <row r="71" spans="1:5" ht="14">
      <c r="A71" s="643"/>
      <c r="B71" s="645"/>
      <c r="C71" s="641"/>
      <c r="D71" s="641"/>
      <c r="E71" s="642"/>
    </row>
    <row r="72" spans="1:5" ht="14">
      <c r="A72" s="643"/>
      <c r="B72" s="646" t="s">
        <v>354</v>
      </c>
      <c r="C72" s="641"/>
      <c r="D72" s="641"/>
      <c r="E72" s="642"/>
    </row>
    <row r="73" spans="1:5" ht="15.5">
      <c r="A73" s="643"/>
      <c r="B73" s="647" t="s">
        <v>249</v>
      </c>
      <c r="C73" s="641"/>
      <c r="D73" s="641"/>
      <c r="E73" s="642"/>
    </row>
    <row r="74" spans="1:5" ht="14">
      <c r="A74" s="643"/>
      <c r="B74" s="648" t="s">
        <v>250</v>
      </c>
      <c r="C74" s="641"/>
      <c r="D74" s="641"/>
      <c r="E74" s="642"/>
    </row>
    <row r="75" spans="1:5" ht="15.5">
      <c r="A75" s="649"/>
      <c r="B75" s="647" t="s">
        <v>251</v>
      </c>
      <c r="C75" s="641"/>
      <c r="D75" s="641"/>
      <c r="E75" s="642"/>
    </row>
    <row r="76" spans="1:5" ht="15.5">
      <c r="A76" s="643"/>
      <c r="B76" s="647" t="s">
        <v>252</v>
      </c>
      <c r="C76" s="641"/>
      <c r="D76" s="641"/>
      <c r="E76" s="642"/>
    </row>
    <row r="77" spans="1:5" ht="14">
      <c r="A77" s="649"/>
      <c r="B77" s="646" t="s">
        <v>253</v>
      </c>
      <c r="C77" s="641"/>
      <c r="D77" s="641"/>
      <c r="E77" s="642"/>
    </row>
    <row r="78" spans="1:5" ht="14">
      <c r="A78" s="649"/>
      <c r="B78" s="646" t="s">
        <v>357</v>
      </c>
      <c r="C78" s="641"/>
      <c r="D78" s="641"/>
      <c r="E78" s="642"/>
    </row>
    <row r="79" spans="1:5" ht="14">
      <c r="A79" s="643"/>
      <c r="B79" s="646" t="s">
        <v>358</v>
      </c>
      <c r="C79" s="641"/>
      <c r="D79" s="641"/>
      <c r="E79" s="642"/>
    </row>
    <row r="80" spans="1:5" ht="14">
      <c r="A80" s="643"/>
      <c r="B80" s="646" t="s">
        <v>288</v>
      </c>
      <c r="C80" s="641"/>
      <c r="D80" s="641"/>
      <c r="E80" s="642"/>
    </row>
    <row r="81" spans="1:5" ht="14">
      <c r="A81" s="643"/>
      <c r="B81" s="646" t="s">
        <v>292</v>
      </c>
      <c r="C81" s="641"/>
      <c r="D81" s="641"/>
      <c r="E81" s="642"/>
    </row>
    <row r="82" spans="1:5" ht="15.5">
      <c r="A82" s="643"/>
      <c r="B82" s="647" t="s">
        <v>423</v>
      </c>
      <c r="C82" s="641"/>
      <c r="D82" s="641"/>
      <c r="E82" s="642"/>
    </row>
    <row r="83" spans="1:5" ht="14">
      <c r="A83" s="643"/>
      <c r="B83" s="646" t="s">
        <v>424</v>
      </c>
      <c r="C83" s="641"/>
      <c r="D83" s="641"/>
      <c r="E83" s="642"/>
    </row>
    <row r="84" spans="1:5" ht="14">
      <c r="A84" s="643"/>
      <c r="B84" s="646" t="s">
        <v>279</v>
      </c>
      <c r="C84" s="641"/>
      <c r="D84" s="644"/>
      <c r="E84" s="642"/>
    </row>
    <row r="85" spans="1:5" ht="14">
      <c r="A85" s="643"/>
      <c r="B85" s="646" t="s">
        <v>281</v>
      </c>
      <c r="C85" s="641"/>
      <c r="D85" s="641"/>
      <c r="E85" s="642"/>
    </row>
    <row r="86" spans="1:5" ht="14">
      <c r="A86" s="643"/>
      <c r="B86" s="646" t="s">
        <v>287</v>
      </c>
      <c r="C86" s="641"/>
      <c r="D86" s="644"/>
      <c r="E86" s="642"/>
    </row>
    <row r="87" spans="1:5" ht="15.5">
      <c r="A87" s="643"/>
      <c r="B87" s="647" t="s">
        <v>420</v>
      </c>
      <c r="C87" s="641"/>
      <c r="D87" s="644"/>
      <c r="E87" s="642"/>
    </row>
    <row r="88" spans="1:5" ht="14">
      <c r="A88" s="650"/>
      <c r="B88" s="646" t="s">
        <v>421</v>
      </c>
      <c r="C88" s="579"/>
      <c r="D88" s="578"/>
      <c r="E88" s="575"/>
    </row>
    <row r="89" spans="1:5" ht="14">
      <c r="A89" s="572"/>
      <c r="B89" s="646" t="s">
        <v>422</v>
      </c>
      <c r="C89" s="579"/>
      <c r="D89" s="578"/>
      <c r="E89" s="651">
        <f>SUM(E68:E87)</f>
        <v>0</v>
      </c>
    </row>
    <row r="90" spans="1:5" ht="14">
      <c r="B90" s="646" t="s">
        <v>417</v>
      </c>
    </row>
    <row r="91" spans="1:5" ht="14">
      <c r="B91" s="646" t="s">
        <v>397</v>
      </c>
    </row>
  </sheetData>
  <mergeCells count="10">
    <mergeCell ref="M51:W51"/>
    <mergeCell ref="G52:H52"/>
    <mergeCell ref="I52:J52"/>
    <mergeCell ref="M52:W52"/>
    <mergeCell ref="O1:S1"/>
    <mergeCell ref="P2:W2"/>
    <mergeCell ref="M46:W46"/>
    <mergeCell ref="G47:H47"/>
    <mergeCell ref="G48:H48"/>
    <mergeCell ref="G49:H49"/>
  </mergeCells>
  <printOptions horizontalCentered="1"/>
  <pageMargins left="0.19685039370078741" right="0.19685039370078741" top="0" bottom="0.15748031496062992" header="0.31496062992125984" footer="0.15748031496062992"/>
  <pageSetup paperSize="9" scale="75" firstPageNumber="4294963191" fitToHeight="2" orientation="landscape"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X81"/>
  <sheetViews>
    <sheetView topLeftCell="A17" zoomScale="70" zoomScaleNormal="70" zoomScaleSheetLayoutView="85" workbookViewId="0">
      <selection activeCell="A17" sqref="A17:XFD20"/>
    </sheetView>
  </sheetViews>
  <sheetFormatPr defaultColWidth="9.1796875" defaultRowHeight="12.5"/>
  <cols>
    <col min="1" max="1" width="6.26953125" style="858" customWidth="1"/>
    <col min="2" max="2" width="30.1796875" style="858" customWidth="1"/>
    <col min="3" max="3" width="6.453125" style="858" customWidth="1"/>
    <col min="4" max="4" width="13.453125" style="858" customWidth="1"/>
    <col min="5" max="6" width="10.453125" style="499" customWidth="1"/>
    <col min="7" max="7" width="13.08984375" style="858" customWidth="1"/>
    <col min="8" max="8" width="14.81640625" style="500" customWidth="1"/>
    <col min="9" max="9" width="17" style="500" customWidth="1"/>
    <col min="10" max="10" width="6.1796875" style="858" customWidth="1"/>
    <col min="11" max="11" width="14.1796875" style="858" customWidth="1"/>
    <col min="12" max="12" width="11.1796875" style="858" customWidth="1"/>
    <col min="13" max="14" width="15.1796875" style="500" customWidth="1"/>
    <col min="15" max="15" width="0.453125" style="858" hidden="1" customWidth="1"/>
    <col min="16" max="16" width="3.1796875" style="858" customWidth="1"/>
    <col min="17" max="17" width="2.54296875" style="858" customWidth="1"/>
    <col min="18" max="18" width="4.81640625" style="858" hidden="1" customWidth="1"/>
    <col min="19" max="19" width="2" style="858" customWidth="1"/>
    <col min="20" max="20" width="2.54296875" style="858" customWidth="1"/>
    <col min="21" max="21" width="5.81640625" style="858" hidden="1" customWidth="1"/>
    <col min="22" max="22" width="1" style="858" customWidth="1"/>
    <col min="23" max="23" width="9.1796875" style="858" hidden="1" customWidth="1"/>
    <col min="24" max="24" width="13.1796875" style="501" customWidth="1"/>
    <col min="25" max="25" width="1.81640625" style="858" customWidth="1"/>
    <col min="26" max="26" width="9.1796875" style="858" customWidth="1"/>
    <col min="27" max="16384" width="9.1796875" style="858"/>
  </cols>
  <sheetData>
    <row r="1" spans="1:24" ht="15.5">
      <c r="A1" s="497"/>
      <c r="B1" s="497"/>
      <c r="C1" s="497"/>
      <c r="P1" s="1075"/>
      <c r="Q1" s="1075"/>
      <c r="R1" s="1075"/>
      <c r="S1" s="1075"/>
      <c r="T1" s="1075"/>
    </row>
    <row r="2" spans="1:24" ht="13.25" customHeight="1">
      <c r="N2" s="502"/>
      <c r="P2" s="503"/>
      <c r="Q2" s="1075"/>
      <c r="R2" s="1075"/>
      <c r="S2" s="1075"/>
      <c r="T2" s="1075"/>
      <c r="U2" s="1075"/>
      <c r="V2" s="1075"/>
      <c r="W2" s="1075"/>
      <c r="X2" s="1075"/>
    </row>
    <row r="3" spans="1:24" ht="15" customHeight="1">
      <c r="A3" s="504" t="s">
        <v>42</v>
      </c>
      <c r="B3" s="504"/>
      <c r="C3" s="504"/>
      <c r="D3" s="504"/>
      <c r="E3" s="505"/>
      <c r="F3" s="505"/>
      <c r="G3" s="504"/>
      <c r="H3" s="506"/>
      <c r="I3" s="506"/>
      <c r="J3" s="504"/>
      <c r="K3" s="504"/>
      <c r="L3" s="504"/>
      <c r="M3" s="506"/>
      <c r="N3" s="506"/>
      <c r="O3" s="504"/>
      <c r="P3" s="504"/>
      <c r="Q3" s="504"/>
      <c r="R3" s="504"/>
      <c r="S3" s="504"/>
      <c r="T3" s="504"/>
      <c r="U3" s="504"/>
      <c r="V3" s="504"/>
      <c r="W3" s="504"/>
      <c r="X3" s="507"/>
    </row>
    <row r="4" spans="1:24" ht="3.75" customHeight="1"/>
    <row r="5" spans="1:24" ht="12.65" customHeight="1">
      <c r="A5" s="858" t="s">
        <v>522</v>
      </c>
      <c r="J5" s="508" t="s">
        <v>44</v>
      </c>
      <c r="K5" s="509">
        <f ca="1">TODAY()</f>
        <v>44826</v>
      </c>
      <c r="L5" s="509"/>
      <c r="M5" s="510"/>
      <c r="N5" s="511"/>
      <c r="O5" s="508"/>
      <c r="P5" s="508"/>
      <c r="Q5" s="508"/>
      <c r="R5" s="508"/>
      <c r="S5" s="508"/>
      <c r="T5" s="508"/>
      <c r="U5" s="508"/>
      <c r="V5" s="508"/>
      <c r="W5" s="508"/>
    </row>
    <row r="6" spans="1:24" ht="13">
      <c r="A6" s="512" t="s">
        <v>45</v>
      </c>
      <c r="B6" s="513"/>
      <c r="C6" s="513"/>
      <c r="D6" s="514"/>
      <c r="E6" s="515"/>
      <c r="F6" s="861"/>
      <c r="G6" s="513"/>
      <c r="H6" s="516" t="s">
        <v>46</v>
      </c>
      <c r="I6" s="517"/>
      <c r="J6" s="518" t="s">
        <v>47</v>
      </c>
      <c r="K6" s="519"/>
      <c r="L6" s="520"/>
      <c r="M6" s="516" t="s">
        <v>48</v>
      </c>
      <c r="N6" s="517"/>
      <c r="O6" s="520"/>
      <c r="P6" s="520"/>
      <c r="Q6" s="512"/>
      <c r="R6" s="520"/>
      <c r="S6" s="520"/>
      <c r="T6" s="520"/>
      <c r="U6" s="520"/>
      <c r="V6" s="513"/>
      <c r="W6" s="513"/>
      <c r="X6" s="521"/>
    </row>
    <row r="7" spans="1:24" ht="13">
      <c r="A7" s="857" t="s">
        <v>556</v>
      </c>
      <c r="D7" s="523"/>
      <c r="E7" s="524" t="s">
        <v>49</v>
      </c>
      <c r="F7" s="862"/>
      <c r="G7" s="525"/>
      <c r="H7" s="526" t="s">
        <v>50</v>
      </c>
      <c r="I7" s="527"/>
      <c r="J7" s="528" t="s">
        <v>51</v>
      </c>
      <c r="K7" s="529"/>
      <c r="L7" s="525"/>
      <c r="M7" s="526" t="s">
        <v>52</v>
      </c>
      <c r="N7" s="527"/>
      <c r="O7" s="525"/>
      <c r="P7" s="525"/>
      <c r="Q7" s="528" t="s">
        <v>53</v>
      </c>
      <c r="R7" s="525"/>
      <c r="S7" s="525"/>
      <c r="T7" s="525"/>
      <c r="U7" s="525"/>
      <c r="V7" s="525"/>
      <c r="W7" s="525"/>
      <c r="X7" s="530"/>
    </row>
    <row r="8" spans="1:24">
      <c r="A8" s="857" t="s">
        <v>557</v>
      </c>
      <c r="D8" s="523"/>
      <c r="E8" s="531"/>
      <c r="F8" s="863"/>
      <c r="H8" s="532"/>
      <c r="I8" s="533"/>
      <c r="J8" s="857"/>
      <c r="L8" s="514"/>
      <c r="M8" s="532"/>
      <c r="N8" s="534"/>
      <c r="P8" s="514"/>
      <c r="V8" s="535"/>
      <c r="W8" s="535"/>
      <c r="X8" s="536"/>
    </row>
    <row r="9" spans="1:24">
      <c r="A9" s="857" t="s">
        <v>558</v>
      </c>
      <c r="D9" s="523"/>
      <c r="E9" s="531" t="s">
        <v>54</v>
      </c>
      <c r="F9" s="863"/>
      <c r="H9" s="532" t="s">
        <v>55</v>
      </c>
      <c r="I9" s="533"/>
      <c r="J9" s="857" t="s">
        <v>56</v>
      </c>
      <c r="L9" s="523"/>
      <c r="M9" s="532" t="s">
        <v>57</v>
      </c>
      <c r="N9" s="537"/>
      <c r="P9" s="523"/>
      <c r="Q9" s="858" t="s">
        <v>58</v>
      </c>
      <c r="X9" s="538"/>
    </row>
    <row r="10" spans="1:24" ht="13">
      <c r="A10" s="857" t="s">
        <v>559</v>
      </c>
      <c r="D10" s="539" t="s">
        <v>560</v>
      </c>
      <c r="E10" s="531" t="s">
        <v>59</v>
      </c>
      <c r="F10" s="863"/>
      <c r="H10" s="532"/>
      <c r="I10" s="533"/>
      <c r="J10" s="540"/>
      <c r="K10" s="541"/>
      <c r="L10" s="542"/>
      <c r="M10" s="532"/>
      <c r="N10" s="537"/>
      <c r="P10" s="523"/>
      <c r="X10" s="538"/>
    </row>
    <row r="11" spans="1:24" ht="13">
      <c r="A11" s="857" t="s">
        <v>551</v>
      </c>
      <c r="D11" s="523"/>
      <c r="E11" s="515"/>
      <c r="F11" s="861"/>
      <c r="G11" s="543"/>
      <c r="H11" s="532" t="s">
        <v>60</v>
      </c>
      <c r="I11" s="533"/>
      <c r="J11" s="857" t="s">
        <v>61</v>
      </c>
      <c r="L11" s="523"/>
      <c r="M11" s="532" t="s">
        <v>523</v>
      </c>
      <c r="N11" s="537"/>
      <c r="P11" s="523"/>
      <c r="Q11" s="858" t="s">
        <v>63</v>
      </c>
      <c r="X11" s="538"/>
    </row>
    <row r="12" spans="1:24">
      <c r="A12" s="544" t="s">
        <v>64</v>
      </c>
      <c r="D12" s="523"/>
      <c r="E12" s="531" t="s">
        <v>65</v>
      </c>
      <c r="F12" s="863"/>
      <c r="H12" s="532"/>
      <c r="I12" s="533"/>
      <c r="J12" s="857"/>
      <c r="L12" s="523"/>
      <c r="M12" s="532"/>
      <c r="N12" s="537"/>
      <c r="P12" s="523"/>
      <c r="X12" s="538"/>
    </row>
    <row r="13" spans="1:24" ht="13.5" customHeight="1">
      <c r="A13" s="544"/>
      <c r="B13" s="545"/>
      <c r="C13" s="545"/>
      <c r="D13" s="546"/>
      <c r="E13" s="531" t="s">
        <v>66</v>
      </c>
      <c r="F13" s="863"/>
      <c r="H13" s="547"/>
      <c r="I13" s="548"/>
      <c r="J13" s="544"/>
      <c r="K13" s="545"/>
      <c r="L13" s="546"/>
      <c r="M13" s="547"/>
      <c r="N13" s="549"/>
      <c r="O13" s="545"/>
      <c r="P13" s="546"/>
      <c r="Q13" s="545"/>
      <c r="R13" s="545"/>
      <c r="S13" s="545"/>
      <c r="T13" s="545"/>
      <c r="U13" s="545"/>
      <c r="V13" s="545"/>
      <c r="W13" s="545"/>
      <c r="X13" s="550"/>
    </row>
    <row r="14" spans="1:24">
      <c r="A14" s="551" t="s">
        <v>524</v>
      </c>
      <c r="B14" s="552" t="s">
        <v>525</v>
      </c>
      <c r="C14" s="552"/>
      <c r="D14" s="552"/>
      <c r="E14" s="553" t="s">
        <v>526</v>
      </c>
      <c r="F14" s="563"/>
      <c r="G14" s="554" t="s">
        <v>527</v>
      </c>
      <c r="H14" s="555" t="s">
        <v>528</v>
      </c>
      <c r="I14" s="555" t="s">
        <v>72</v>
      </c>
      <c r="J14" s="556" t="s">
        <v>529</v>
      </c>
      <c r="K14" s="556" t="s">
        <v>530</v>
      </c>
      <c r="L14" s="557" t="s">
        <v>531</v>
      </c>
      <c r="M14" s="558" t="s">
        <v>532</v>
      </c>
      <c r="N14" s="558" t="s">
        <v>533</v>
      </c>
      <c r="O14" s="559"/>
      <c r="P14" s="559" t="s">
        <v>534</v>
      </c>
      <c r="Q14" s="551"/>
      <c r="R14" s="551"/>
      <c r="S14" s="551"/>
      <c r="T14" s="551"/>
      <c r="U14" s="551"/>
      <c r="V14" s="551"/>
      <c r="W14" s="551"/>
      <c r="X14" s="560" t="s">
        <v>535</v>
      </c>
    </row>
    <row r="15" spans="1:24" ht="9" customHeight="1">
      <c r="A15" s="561"/>
      <c r="B15" s="562"/>
      <c r="C15" s="535"/>
      <c r="D15" s="514"/>
      <c r="E15" s="563" t="s">
        <v>536</v>
      </c>
      <c r="F15" s="864"/>
      <c r="G15" s="564" t="s">
        <v>539</v>
      </c>
      <c r="H15" s="565" t="s">
        <v>540</v>
      </c>
      <c r="I15" s="565" t="s">
        <v>540</v>
      </c>
      <c r="J15" s="554"/>
      <c r="K15" s="554"/>
      <c r="L15" s="554"/>
      <c r="M15" s="565" t="s">
        <v>541</v>
      </c>
      <c r="N15" s="566" t="s">
        <v>541</v>
      </c>
      <c r="O15" s="567"/>
      <c r="P15" s="568" t="s">
        <v>542</v>
      </c>
      <c r="Q15" s="569"/>
      <c r="R15" s="569"/>
      <c r="S15" s="569"/>
      <c r="T15" s="569"/>
      <c r="U15" s="569"/>
      <c r="V15" s="570"/>
      <c r="W15" s="570"/>
      <c r="X15" s="571" t="s">
        <v>76</v>
      </c>
    </row>
    <row r="16" spans="1:24" ht="12.5" customHeight="1">
      <c r="A16" s="572"/>
      <c r="B16" s="573" t="s">
        <v>552</v>
      </c>
      <c r="C16" s="574"/>
      <c r="D16" s="574"/>
      <c r="E16" s="575"/>
      <c r="F16" s="575"/>
      <c r="G16" s="572"/>
      <c r="H16" s="576"/>
      <c r="I16" s="576"/>
      <c r="J16" s="572"/>
      <c r="K16" s="572"/>
      <c r="L16" s="572"/>
      <c r="M16" s="576"/>
      <c r="N16" s="577"/>
      <c r="O16" s="578"/>
      <c r="P16" s="579"/>
      <c r="Q16" s="579"/>
      <c r="R16" s="579"/>
      <c r="S16" s="579"/>
      <c r="T16" s="579"/>
      <c r="U16" s="579"/>
      <c r="V16" s="578"/>
      <c r="W16" s="578"/>
      <c r="X16" s="580"/>
    </row>
    <row r="17" spans="1:24" s="597" customFormat="1" ht="19.25" customHeight="1">
      <c r="A17" s="598"/>
      <c r="B17" s="582" t="s">
        <v>1014</v>
      </c>
      <c r="C17" s="583" t="str">
        <f>IF(E17="","",VLOOKUP(B17,Data!$B$5:$N$503,13,FALSE))</f>
        <v/>
      </c>
      <c r="D17" s="584" t="str">
        <f>IF(E17="","",VLOOKUP(B17,Data!$B$5:$L$503,2,FALSE))</f>
        <v/>
      </c>
      <c r="E17" s="823"/>
      <c r="F17" s="823"/>
      <c r="G17" s="600"/>
      <c r="H17" s="587" t="str">
        <f>IF(E17="","",VLOOKUP(B17,Data!$B$5:$L$503,11,FALSE))</f>
        <v/>
      </c>
      <c r="I17" s="588" t="str">
        <f t="shared" ref="I17:I33" si="0">IF(E17&gt;0,E17*H17,"-")</f>
        <v>-</v>
      </c>
      <c r="J17" s="589" t="str">
        <f>IF(E17="","",VLOOKUP(B17,Data!$B$5:$D$503,3,FALSE))</f>
        <v/>
      </c>
      <c r="K17" s="589" t="str">
        <f>IF(E17="","",VLOOKUP(B17,Data!$B$5:$M$503,12,FALSE))</f>
        <v/>
      </c>
      <c r="L17" s="590"/>
      <c r="M17" s="587" t="str">
        <f>IF(E17="","",VLOOKUP(B17,Data!$B$5:$E$503,4,FALSE)*E17)</f>
        <v/>
      </c>
      <c r="N17" s="587" t="str">
        <f>IF(E17="","",VLOOKUP(B17,Data!$B$5:$F$503,5,FALSE)*E17)</f>
        <v/>
      </c>
      <c r="O17" s="591" t="e">
        <f>IF(B17=Data!B106,Data!G106,(IF(B17=Data!B108,Data!G108,(IF(B17=Data!B110,Data!G110,(IF(B17=Data!#REF!,Data!#REF!,(IF(B17=Data!B115,Data!G115,(IF(B17=Data!#REF!,Data!#REF!,(IF(B17=Data!#REF!,Data!#REF!,(IF(B17=Data!#REF!,Data!#REF!,Data!#REF!)))))))))))))))&amp;IF(B17=Data!B182,Data!G182,(IF(B17=Data!#REF!,Data!#REF!,(IF(B17=Data!#REF!,Data!#REF!,(IF(B17=Data!#REF!,Data!#REF!,(IF(B17=Data!#REF!,Data!#REF!,(IF(B17=Data!#REF!,Data!G922,(IF(B17=Data!#REF!,Data!#REF!,(IF(B17=Data!#REF!,Data!#REF!,Data!#REF!)))))))))))))))&amp;IF(B17=Data!#REF!,Data!#REF!,(IF(B17=Data!#REF!,Data!#REF!,(IF(B17=Data!#REF!,Data!#REF!,(IF(B17=Data!#REF!,Data!#REF!,(IF(B17=Data!#REF!,Data!#REF!,Data!#REF!)))))))))</f>
        <v>#REF!</v>
      </c>
      <c r="P17" s="592"/>
      <c r="Q17" s="593"/>
      <c r="R17" s="594" t="e">
        <f>IF(B17=Data!B106,Data!H106,(IF(B17=Data!B108,Data!H108,(IF(B17=Data!B110,Data!H110,(IF(B17=Data!#REF!,Data!#REF!,(IF(B17=Data!B115,Data!H115,(IF(B17=Data!#REF!,Data!#REF!,(IF(B17=Data!#REF!,Data!#REF!,(IF(B17=Data!#REF!,Data!#REF!,Data!#REF!)))))))))))))))&amp;IF(B17=Data!B182,Data!H182,(IF(B17=Data!#REF!,Data!#REF!,(IF(B17=Data!#REF!,Data!#REF!,(IF(B17=Data!#REF!,Data!#REF!,(IF(B17=Data!#REF!,Data!#REF!,(IF(B17=Data!#REF!,Data!H922,(IF(B17=Data!#REF!,Data!#REF!,(IF(B17=Data!#REF!,Data!#REF!,Data!#REF!)))))))))))))))&amp;IF(B17=Data!#REF!,Data!#REF!,(IF(B17=Data!#REF!,Data!#REF!,(IF(B17=Data!#REF!,Data!#REF!,(IF(B17=Data!#REF!,Data!#REF!,(IF(B17=Data!#REF!,Data!#REF!,Data!#REF!)))))))))</f>
        <v>#REF!</v>
      </c>
      <c r="S17" s="593"/>
      <c r="T17" s="593"/>
      <c r="U17" s="594" t="e">
        <f>IF(B17=Data!B106,Data!I106,(IF(B17=Data!B108,Data!I108,(IF(B17=Data!B110,Data!I110,(IF(B17=Data!#REF!,Data!#REF!,(IF(B17=Data!B115,Data!I115,(IF(B17=Data!#REF!,Data!#REF!,(IF(B17=Data!#REF!,Data!#REF!,(IF(B17=Data!#REF!,Data!#REF!,Data!#REF!)))))))))))))))&amp;IF(B17=Data!B182,Data!I182,(IF(B17=Data!#REF!,Data!#REF!,(IF(B17=Data!#REF!,Data!#REF!,(IF(B17=Data!#REF!,Data!#REF!,(IF(B17=Data!#REF!,Data!#REF!,(IF(B17=Data!#REF!,Data!I922,(IF(B17=Data!#REF!,Data!#REF!,(IF(B17=Data!#REF!,Data!#REF!,Data!#REF!)))))))))))))))&amp;IF(B17=Data!#REF!,Data!#REF!,(IF(B17=Data!#REF!,Data!#REF!,(IF(B17=Data!#REF!,Data!#REF!,(IF(B17=Data!#REF!,Data!#REF!,(IF(B17=Data!#REF!,Data!#REF!,Data!#REF!)))))))))</f>
        <v>#REF!</v>
      </c>
      <c r="V17" s="595"/>
      <c r="W17" s="594" t="e">
        <f>IF(B17=Data!B106,Data!J106,(IF(B17=Data!B108,Data!J108,(IF(B17=Data!B110,Data!J110,(IF(B17=Data!#REF!,Data!#REF!,(IF(B17=Data!B115,Data!J115,(IF(B17=Data!#REF!,Data!#REF!,(IF(B17=Data!#REF!,Data!#REF!,(IF(B17=Data!#REF!,Data!#REF!,Data!#REF!)))))))))))))))&amp;IF(B17=Data!B182,Data!J182,(IF(B17=Data!#REF!,Data!#REF!,(IF(B17=Data!#REF!,Data!#REF!,(IF(B17=Data!#REF!,Data!#REF!,(IF(B17=Data!#REF!,Data!#REF!,(IF(B17=Data!#REF!,Data!J922,(IF(B17=Data!#REF!,Data!#REF!,(IF(B17=Data!#REF!,Data!#REF!,Data!#REF!)))))))))))))))&amp;IF(B17=Data!#REF!,Data!#REF!,(IF(B17=Data!#REF!,Data!#REF!,(IF(B17=Data!#REF!,Data!#REF!,(IF(B17=Data!#REF!,Data!#REF!,(IF(B17=Data!#REF!,Data!#REF!,Data!#REF!)))))))))</f>
        <v>#REF!</v>
      </c>
      <c r="X17" s="596" t="str">
        <f>IF(E17="","",VLOOKUP(B17,Data!$B$5:$J$503,9,FALSE)*E17)</f>
        <v/>
      </c>
    </row>
    <row r="18" spans="1:24" s="597" customFormat="1" ht="19.25" customHeight="1">
      <c r="A18" s="860">
        <v>1</v>
      </c>
      <c r="B18" s="334" t="s">
        <v>368</v>
      </c>
      <c r="C18" s="856" t="str">
        <f>IF(E18="","",VLOOKUP(B18,Data!$B$5:$N$503,13,FALSE))</f>
        <v>Ymh</v>
      </c>
      <c r="D18" s="495" t="str">
        <f>IF(E18="","",VLOOKUP(B18,Data!$B$5:$L$503,2,FALSE))</f>
        <v>WQ78230</v>
      </c>
      <c r="E18" s="823">
        <v>10</v>
      </c>
      <c r="F18" s="823"/>
      <c r="G18" s="600" t="s">
        <v>544</v>
      </c>
      <c r="H18" s="587">
        <f>IF(E18="","",VLOOKUP(B18,Data!$B$5:$L$503,11,FALSE))</f>
        <v>4233.07</v>
      </c>
      <c r="I18" s="588">
        <f t="shared" si="0"/>
        <v>42330.7</v>
      </c>
      <c r="J18" s="589" t="str">
        <f>IF(E18="","",VLOOKUP(B18,Data!$B$5:$D$503,3,FALSE))</f>
        <v>C/T</v>
      </c>
      <c r="K18" s="589" t="str">
        <f>IF(E18="","",VLOOKUP(B18,Data!$B$5:$M$503,12,FALSE))</f>
        <v>Indonesia</v>
      </c>
      <c r="L18" s="590">
        <v>5122496</v>
      </c>
      <c r="M18" s="587">
        <f>IF(E18="","",VLOOKUP(B18,Data!$B$5:$E$503,4,FALSE)*E18)</f>
        <v>2970</v>
      </c>
      <c r="N18" s="587">
        <f>IF(E18="","",VLOOKUP(B18,Data!$B$5:$F$503,5,FALSE)*E18)</f>
        <v>2620</v>
      </c>
      <c r="O18" s="591" t="e">
        <f>IF(B18=Data!B81,Data!G81,(IF(B18=Data!B83,Data!G83,(IF(B18=Data!B85,Data!G85,(IF(B18=Data!#REF!,Data!#REF!,(IF(B18=Data!B90,Data!G90,(IF(B18=Data!#REF!,Data!#REF!,(IF(B18=Data!#REF!,Data!#REF!,(IF(B18=Data!#REF!,Data!#REF!,Data!#REF!)))))))))))))))&amp;IF(B18=Data!B157,Data!G157,(IF(B18=Data!#REF!,Data!#REF!,(IF(B18=Data!#REF!,Data!#REF!,(IF(B18=Data!#REF!,Data!#REF!,(IF(B18=Data!#REF!,Data!#REF!,(IF(B18=Data!#REF!,Data!G897,(IF(B18=Data!#REF!,Data!#REF!,(IF(B18=Data!#REF!,Data!#REF!,Data!#REF!)))))))))))))))&amp;IF(B18=Data!#REF!,Data!#REF!,(IF(B18=Data!#REF!,Data!#REF!,(IF(B18=Data!#REF!,Data!#REF!,(IF(B18=Data!#REF!,Data!#REF!,(IF(B18=Data!#REF!,Data!#REF!,Data!#REF!)))))))))</f>
        <v>#REF!</v>
      </c>
      <c r="P18" s="592"/>
      <c r="Q18" s="593"/>
      <c r="R18" s="594" t="e">
        <f>IF(B18=Data!B81,Data!H81,(IF(B18=Data!B83,Data!H83,(IF(B18=Data!B85,Data!H85,(IF(B18=Data!#REF!,Data!#REF!,(IF(B18=Data!B90,Data!H90,(IF(B18=Data!#REF!,Data!#REF!,(IF(B18=Data!#REF!,Data!#REF!,(IF(B18=Data!#REF!,Data!#REF!,Data!#REF!)))))))))))))))&amp;IF(B18=Data!B157,Data!H157,(IF(B18=Data!#REF!,Data!#REF!,(IF(B18=Data!#REF!,Data!#REF!,(IF(B18=Data!#REF!,Data!#REF!,(IF(B18=Data!#REF!,Data!#REF!,(IF(B18=Data!#REF!,Data!H897,(IF(B18=Data!#REF!,Data!#REF!,(IF(B18=Data!#REF!,Data!#REF!,Data!#REF!)))))))))))))))&amp;IF(B18=Data!#REF!,Data!#REF!,(IF(B18=Data!#REF!,Data!#REF!,(IF(B18=Data!#REF!,Data!#REF!,(IF(B18=Data!#REF!,Data!#REF!,(IF(B18=Data!#REF!,Data!#REF!,Data!#REF!)))))))))</f>
        <v>#REF!</v>
      </c>
      <c r="S18" s="593"/>
      <c r="T18" s="593"/>
      <c r="U18" s="594" t="e">
        <f>IF(B18=Data!B81,Data!I81,(IF(B18=Data!B83,Data!I83,(IF(B18=Data!B85,Data!I85,(IF(B18=Data!#REF!,Data!#REF!,(IF(B18=Data!B90,Data!I90,(IF(B18=Data!#REF!,Data!#REF!,(IF(B18=Data!#REF!,Data!#REF!,(IF(B18=Data!#REF!,Data!#REF!,Data!#REF!)))))))))))))))&amp;IF(B18=Data!B157,Data!I157,(IF(B18=Data!#REF!,Data!#REF!,(IF(B18=Data!#REF!,Data!#REF!,(IF(B18=Data!#REF!,Data!#REF!,(IF(B18=Data!#REF!,Data!#REF!,(IF(B18=Data!#REF!,Data!I897,(IF(B18=Data!#REF!,Data!#REF!,(IF(B18=Data!#REF!,Data!#REF!,Data!#REF!)))))))))))))))&amp;IF(B18=Data!#REF!,Data!#REF!,(IF(B18=Data!#REF!,Data!#REF!,(IF(B18=Data!#REF!,Data!#REF!,(IF(B18=Data!#REF!,Data!#REF!,(IF(B18=Data!#REF!,Data!#REF!,Data!#REF!)))))))))</f>
        <v>#REF!</v>
      </c>
      <c r="V18" s="595"/>
      <c r="W18" s="594" t="e">
        <f>IF(B18=Data!B81,Data!J81,(IF(B18=Data!B83,Data!J83,(IF(B18=Data!B85,Data!J85,(IF(B18=Data!#REF!,Data!#REF!,(IF(B18=Data!B90,Data!J90,(IF(B18=Data!#REF!,Data!#REF!,(IF(B18=Data!#REF!,Data!#REF!,(IF(B18=Data!#REF!,Data!#REF!,Data!#REF!)))))))))))))))&amp;IF(B18=Data!B157,Data!J157,(IF(B18=Data!#REF!,Data!#REF!,(IF(B18=Data!#REF!,Data!#REF!,(IF(B18=Data!#REF!,Data!#REF!,(IF(B18=Data!#REF!,Data!#REF!,(IF(B18=Data!#REF!,Data!J897,(IF(B18=Data!#REF!,Data!#REF!,(IF(B18=Data!#REF!,Data!#REF!,Data!#REF!)))))))))))))))&amp;IF(B18=Data!#REF!,Data!#REF!,(IF(B18=Data!#REF!,Data!#REF!,(IF(B18=Data!#REF!,Data!#REF!,(IF(B18=Data!#REF!,Data!#REF!,(IF(B18=Data!#REF!,Data!#REF!,Data!#REF!)))))))))</f>
        <v>#REF!</v>
      </c>
      <c r="X18" s="596">
        <f>IF(E18="","",VLOOKUP(B18,Data!$B$5:$J$503,9,FALSE)*E18)</f>
        <v>15.34</v>
      </c>
    </row>
    <row r="19" spans="1:24" s="597" customFormat="1" ht="19.25" customHeight="1">
      <c r="A19" s="860">
        <v>2</v>
      </c>
      <c r="B19" s="334" t="s">
        <v>718</v>
      </c>
      <c r="C19" s="856" t="str">
        <f>IF(E19="","",VLOOKUP(B19,Data!$B$5:$N$503,13,FALSE))</f>
        <v>Ymh</v>
      </c>
      <c r="D19" s="495" t="str">
        <f>IF(E19="","",VLOOKUP(B19,Data!$B$5:$L$503,2,FALSE))</f>
        <v>VAC9580</v>
      </c>
      <c r="E19" s="823">
        <v>2</v>
      </c>
      <c r="F19" s="823"/>
      <c r="G19" s="600"/>
      <c r="H19" s="587">
        <f>IF(E19="","",VLOOKUP(B19,Data!$B$5:$L$503,11,FALSE))</f>
        <v>5024.08</v>
      </c>
      <c r="I19" s="588">
        <f t="shared" si="0"/>
        <v>10048.16</v>
      </c>
      <c r="J19" s="589" t="str">
        <f>IF(E19="","",VLOOKUP(B19,Data!$B$5:$D$503,3,FALSE))</f>
        <v>C/T</v>
      </c>
      <c r="K19" s="589" t="str">
        <f>IF(E19="","",VLOOKUP(B19,Data!$B$5:$M$503,12,FALSE))</f>
        <v>Indonesia</v>
      </c>
      <c r="L19" s="590">
        <v>5122496</v>
      </c>
      <c r="M19" s="587">
        <f>IF(E19="","",VLOOKUP(B19,Data!$B$5:$E$503,4,FALSE)*E19)</f>
        <v>604</v>
      </c>
      <c r="N19" s="587">
        <f>IF(E19="","",VLOOKUP(B19,Data!$B$5:$F$503,5,FALSE)*E19)</f>
        <v>534</v>
      </c>
      <c r="O19" s="591" t="e">
        <f>IF(B19=Data!B83,Data!G83,(IF(B19=Data!B85,Data!G85,(IF(B19=Data!B87,Data!G87,(IF(B19=Data!#REF!,Data!#REF!,(IF(B19=Data!B92,Data!G92,(IF(B19=Data!#REF!,Data!#REF!,(IF(B19=Data!#REF!,Data!#REF!,(IF(B19=Data!#REF!,Data!#REF!,Data!#REF!)))))))))))))))&amp;IF(B19=Data!B159,Data!G159,(IF(B19=Data!#REF!,Data!#REF!,(IF(B19=Data!#REF!,Data!#REF!,(IF(B19=Data!#REF!,Data!#REF!,(IF(B19=Data!#REF!,Data!#REF!,(IF(B19=Data!#REF!,Data!G899,(IF(B19=Data!#REF!,Data!#REF!,(IF(B19=Data!#REF!,Data!#REF!,Data!#REF!)))))))))))))))&amp;IF(B19=Data!#REF!,Data!#REF!,(IF(B19=Data!#REF!,Data!#REF!,(IF(B19=Data!#REF!,Data!#REF!,(IF(B19=Data!#REF!,Data!#REF!,(IF(B19=Data!#REF!,Data!#REF!,Data!#REF!)))))))))</f>
        <v>#REF!</v>
      </c>
      <c r="P19" s="592"/>
      <c r="Q19" s="593"/>
      <c r="R19" s="594" t="e">
        <f>IF(B19=Data!B83,Data!H83,(IF(B19=Data!B85,Data!H85,(IF(B19=Data!B87,Data!H87,(IF(B19=Data!#REF!,Data!#REF!,(IF(B19=Data!B92,Data!H92,(IF(B19=Data!#REF!,Data!#REF!,(IF(B19=Data!#REF!,Data!#REF!,(IF(B19=Data!#REF!,Data!#REF!,Data!#REF!)))))))))))))))&amp;IF(B19=Data!B159,Data!H159,(IF(B19=Data!#REF!,Data!#REF!,(IF(B19=Data!#REF!,Data!#REF!,(IF(B19=Data!#REF!,Data!#REF!,(IF(B19=Data!#REF!,Data!#REF!,(IF(B19=Data!#REF!,Data!H899,(IF(B19=Data!#REF!,Data!#REF!,(IF(B19=Data!#REF!,Data!#REF!,Data!#REF!)))))))))))))))&amp;IF(B19=Data!#REF!,Data!#REF!,(IF(B19=Data!#REF!,Data!#REF!,(IF(B19=Data!#REF!,Data!#REF!,(IF(B19=Data!#REF!,Data!#REF!,(IF(B19=Data!#REF!,Data!#REF!,Data!#REF!)))))))))</f>
        <v>#REF!</v>
      </c>
      <c r="S19" s="593"/>
      <c r="T19" s="593"/>
      <c r="U19" s="594" t="e">
        <f>IF(B19=Data!B83,Data!I83,(IF(B19=Data!B85,Data!I85,(IF(B19=Data!B87,Data!I87,(IF(B19=Data!#REF!,Data!#REF!,(IF(B19=Data!B92,Data!I92,(IF(B19=Data!#REF!,Data!#REF!,(IF(B19=Data!#REF!,Data!#REF!,(IF(B19=Data!#REF!,Data!#REF!,Data!#REF!)))))))))))))))&amp;IF(B19=Data!B159,Data!I159,(IF(B19=Data!#REF!,Data!#REF!,(IF(B19=Data!#REF!,Data!#REF!,(IF(B19=Data!#REF!,Data!#REF!,(IF(B19=Data!#REF!,Data!#REF!,(IF(B19=Data!#REF!,Data!I899,(IF(B19=Data!#REF!,Data!#REF!,(IF(B19=Data!#REF!,Data!#REF!,Data!#REF!)))))))))))))))&amp;IF(B19=Data!#REF!,Data!#REF!,(IF(B19=Data!#REF!,Data!#REF!,(IF(B19=Data!#REF!,Data!#REF!,(IF(B19=Data!#REF!,Data!#REF!,(IF(B19=Data!#REF!,Data!#REF!,Data!#REF!)))))))))</f>
        <v>#REF!</v>
      </c>
      <c r="V19" s="595"/>
      <c r="W19" s="594" t="e">
        <f>IF(B19=Data!B83,Data!J83,(IF(B19=Data!B85,Data!J85,(IF(B19=Data!B87,Data!J87,(IF(B19=Data!#REF!,Data!#REF!,(IF(B19=Data!B92,Data!J92,(IF(B19=Data!#REF!,Data!#REF!,(IF(B19=Data!#REF!,Data!#REF!,(IF(B19=Data!#REF!,Data!#REF!,Data!#REF!)))))))))))))))&amp;IF(B19=Data!B159,Data!J159,(IF(B19=Data!#REF!,Data!#REF!,(IF(B19=Data!#REF!,Data!#REF!,(IF(B19=Data!#REF!,Data!#REF!,(IF(B19=Data!#REF!,Data!#REF!,(IF(B19=Data!#REF!,Data!J899,(IF(B19=Data!#REF!,Data!#REF!,(IF(B19=Data!#REF!,Data!#REF!,Data!#REF!)))))))))))))))&amp;IF(B19=Data!#REF!,Data!#REF!,(IF(B19=Data!#REF!,Data!#REF!,(IF(B19=Data!#REF!,Data!#REF!,(IF(B19=Data!#REF!,Data!#REF!,(IF(B19=Data!#REF!,Data!#REF!,Data!#REF!)))))))))</f>
        <v>#REF!</v>
      </c>
      <c r="X19" s="596">
        <f>IF(E19="","",VLOOKUP(B19,Data!$B$5:$J$503,9,FALSE)*E19)</f>
        <v>3.0680000000000001</v>
      </c>
    </row>
    <row r="20" spans="1:24" s="597" customFormat="1" ht="19.25" customHeight="1">
      <c r="A20" s="860">
        <v>3</v>
      </c>
      <c r="B20" s="334" t="s">
        <v>742</v>
      </c>
      <c r="C20" s="856" t="str">
        <f>IF(E20="","",VLOOKUP(B20,Data!$B$5:$N$503,13,FALSE))</f>
        <v>Ymh</v>
      </c>
      <c r="D20" s="495" t="str">
        <f>IF(E20="","",VLOOKUP(B20,Data!$B$5:$L$503,2,FALSE))</f>
        <v>VAD6820</v>
      </c>
      <c r="E20" s="823">
        <v>1</v>
      </c>
      <c r="F20" s="823"/>
      <c r="G20" s="600" t="s">
        <v>545</v>
      </c>
      <c r="H20" s="587">
        <f>IF(E20="","",VLOOKUP(B20,Data!$B$5:$L$503,11,FALSE))</f>
        <v>5394.15</v>
      </c>
      <c r="I20" s="588">
        <f t="shared" si="0"/>
        <v>5394.15</v>
      </c>
      <c r="J20" s="589" t="str">
        <f>IF(E20="","",VLOOKUP(B20,Data!$B$5:$D$503,3,FALSE))</f>
        <v>C/T</v>
      </c>
      <c r="K20" s="589" t="str">
        <f>IF(E20="","",VLOOKUP(B20,Data!$B$5:$M$503,12,FALSE))</f>
        <v>Indonesia</v>
      </c>
      <c r="L20" s="590">
        <v>5122496</v>
      </c>
      <c r="M20" s="587">
        <f>IF(E20="","",VLOOKUP(B20,Data!$B$5:$E$503,4,FALSE)*E20)</f>
        <v>302</v>
      </c>
      <c r="N20" s="587">
        <f>IF(E20="","",VLOOKUP(B20,Data!$B$5:$F$503,5,FALSE)*E20)</f>
        <v>267</v>
      </c>
      <c r="O20" s="591" t="e">
        <f>IF(B20=Data!B74,Data!G74,(IF(B20=Data!B76,Data!G76,(IF(B20=Data!B78,Data!G78,(IF(B20=Data!#REF!,Data!#REF!,(IF(B20=Data!B83,Data!G83,(IF(B20=Data!#REF!,Data!#REF!,(IF(B20=Data!#REF!,Data!#REF!,(IF(B20=Data!#REF!,Data!#REF!,Data!#REF!)))))))))))))))&amp;IF(B20=Data!B150,Data!G150,(IF(B20=Data!#REF!,Data!#REF!,(IF(B20=Data!#REF!,Data!#REF!,(IF(B20=Data!#REF!,Data!#REF!,(IF(B20=Data!#REF!,Data!#REF!,(IF(B20=Data!#REF!,Data!G890,(IF(B20=Data!#REF!,Data!#REF!,(IF(B20=Data!#REF!,Data!#REF!,Data!#REF!)))))))))))))))&amp;IF(B20=Data!#REF!,Data!#REF!,(IF(B20=Data!#REF!,Data!#REF!,(IF(B20=Data!#REF!,Data!#REF!,(IF(B20=Data!#REF!,Data!#REF!,(IF(B20=Data!#REF!,Data!#REF!,Data!#REF!)))))))))</f>
        <v>#REF!</v>
      </c>
      <c r="P20" s="592"/>
      <c r="Q20" s="593"/>
      <c r="R20" s="594" t="e">
        <f>IF(B20=Data!B74,Data!H74,(IF(B20=Data!B76,Data!H76,(IF(B20=Data!B78,Data!H78,(IF(B20=Data!#REF!,Data!#REF!,(IF(B20=Data!B83,Data!H83,(IF(B20=Data!#REF!,Data!#REF!,(IF(B20=Data!#REF!,Data!#REF!,(IF(B20=Data!#REF!,Data!#REF!,Data!#REF!)))))))))))))))&amp;IF(B20=Data!B150,Data!H150,(IF(B20=Data!#REF!,Data!#REF!,(IF(B20=Data!#REF!,Data!#REF!,(IF(B20=Data!#REF!,Data!#REF!,(IF(B20=Data!#REF!,Data!#REF!,(IF(B20=Data!#REF!,Data!H890,(IF(B20=Data!#REF!,Data!#REF!,(IF(B20=Data!#REF!,Data!#REF!,Data!#REF!)))))))))))))))&amp;IF(B20=Data!#REF!,Data!#REF!,(IF(B20=Data!#REF!,Data!#REF!,(IF(B20=Data!#REF!,Data!#REF!,(IF(B20=Data!#REF!,Data!#REF!,(IF(B20=Data!#REF!,Data!#REF!,Data!#REF!)))))))))</f>
        <v>#REF!</v>
      </c>
      <c r="S20" s="593"/>
      <c r="T20" s="593"/>
      <c r="U20" s="594" t="e">
        <f>IF(B20=Data!B74,Data!I74,(IF(B20=Data!B76,Data!I76,(IF(B20=Data!B78,Data!I78,(IF(B20=Data!#REF!,Data!#REF!,(IF(B20=Data!B83,Data!I83,(IF(B20=Data!#REF!,Data!#REF!,(IF(B20=Data!#REF!,Data!#REF!,(IF(B20=Data!#REF!,Data!#REF!,Data!#REF!)))))))))))))))&amp;IF(B20=Data!B150,Data!I150,(IF(B20=Data!#REF!,Data!#REF!,(IF(B20=Data!#REF!,Data!#REF!,(IF(B20=Data!#REF!,Data!#REF!,(IF(B20=Data!#REF!,Data!#REF!,(IF(B20=Data!#REF!,Data!I890,(IF(B20=Data!#REF!,Data!#REF!,(IF(B20=Data!#REF!,Data!#REF!,Data!#REF!)))))))))))))))&amp;IF(B20=Data!#REF!,Data!#REF!,(IF(B20=Data!#REF!,Data!#REF!,(IF(B20=Data!#REF!,Data!#REF!,(IF(B20=Data!#REF!,Data!#REF!,(IF(B20=Data!#REF!,Data!#REF!,Data!#REF!)))))))))</f>
        <v>#REF!</v>
      </c>
      <c r="V20" s="595"/>
      <c r="W20" s="594" t="e">
        <f>IF(B20=Data!B74,Data!J74,(IF(B20=Data!B76,Data!J76,(IF(B20=Data!B78,Data!J78,(IF(B20=Data!#REF!,Data!#REF!,(IF(B20=Data!B83,Data!J83,(IF(B20=Data!#REF!,Data!#REF!,(IF(B20=Data!#REF!,Data!#REF!,(IF(B20=Data!#REF!,Data!#REF!,Data!#REF!)))))))))))))))&amp;IF(B20=Data!B150,Data!J150,(IF(B20=Data!#REF!,Data!#REF!,(IF(B20=Data!#REF!,Data!#REF!,(IF(B20=Data!#REF!,Data!#REF!,(IF(B20=Data!#REF!,Data!#REF!,(IF(B20=Data!#REF!,Data!J890,(IF(B20=Data!#REF!,Data!#REF!,(IF(B20=Data!#REF!,Data!#REF!,Data!#REF!)))))))))))))))&amp;IF(B20=Data!#REF!,Data!#REF!,(IF(B20=Data!#REF!,Data!#REF!,(IF(B20=Data!#REF!,Data!#REF!,(IF(B20=Data!#REF!,Data!#REF!,(IF(B20=Data!#REF!,Data!#REF!,Data!#REF!)))))))))</f>
        <v>#REF!</v>
      </c>
      <c r="X20" s="596">
        <f>IF(E20="","",VLOOKUP(B20,Data!$B$5:$J$503,9,FALSE)*E20)</f>
        <v>1.534</v>
      </c>
    </row>
    <row r="21" spans="1:24" s="597" customFormat="1" ht="19.25" customHeight="1">
      <c r="A21" s="860">
        <v>4</v>
      </c>
      <c r="B21" s="334" t="s">
        <v>715</v>
      </c>
      <c r="C21" s="856" t="str">
        <f>IF(E21="","",VLOOKUP(B21,Data!$B$5:$N$503,13,FALSE))</f>
        <v>Ymh</v>
      </c>
      <c r="D21" s="495" t="str">
        <f>IF(E21="","",VLOOKUP(B21,Data!$B$5:$L$503,2,FALSE))</f>
        <v>VAC9480</v>
      </c>
      <c r="E21" s="823">
        <v>2</v>
      </c>
      <c r="F21" s="823"/>
      <c r="G21" s="600"/>
      <c r="H21" s="587">
        <f>IF(E21="","",VLOOKUP(B21,Data!$B$5:$L$503,11,FALSE))</f>
        <v>2008.01</v>
      </c>
      <c r="I21" s="588">
        <f t="shared" si="0"/>
        <v>4016.02</v>
      </c>
      <c r="J21" s="589" t="str">
        <f>IF(E21="","",VLOOKUP(B21,Data!$B$5:$D$503,3,FALSE))</f>
        <v>C/T</v>
      </c>
      <c r="K21" s="589" t="str">
        <f>IF(E21="","",VLOOKUP(B21,Data!$B$5:$M$503,12,FALSE))</f>
        <v>Indonesia</v>
      </c>
      <c r="L21" s="590">
        <v>5122496</v>
      </c>
      <c r="M21" s="587">
        <f>IF(E21="","",VLOOKUP(B21,Data!$B$5:$E$503,4,FALSE)*E21)</f>
        <v>398</v>
      </c>
      <c r="N21" s="587">
        <f>IF(E21="","",VLOOKUP(B21,Data!$B$5:$F$503,5,FALSE)*E21)</f>
        <v>358</v>
      </c>
      <c r="O21" s="591" t="e">
        <f>IF(B21=Data!B80,Data!G80,(IF(B21=Data!B82,Data!G82,(IF(B21=Data!B84,Data!G84,(IF(B21=Data!#REF!,Data!#REF!,(IF(B21=Data!B89,Data!G89,(IF(B21=Data!#REF!,Data!#REF!,(IF(B21=Data!#REF!,Data!#REF!,(IF(B21=Data!#REF!,Data!#REF!,Data!#REF!)))))))))))))))&amp;IF(B21=Data!B156,Data!G156,(IF(B21=Data!#REF!,Data!#REF!,(IF(B21=Data!#REF!,Data!#REF!,(IF(B21=Data!#REF!,Data!#REF!,(IF(B21=Data!#REF!,Data!#REF!,(IF(B21=Data!#REF!,Data!G896,(IF(B21=Data!#REF!,Data!#REF!,(IF(B21=Data!#REF!,Data!#REF!,Data!#REF!)))))))))))))))&amp;IF(B21=Data!#REF!,Data!#REF!,(IF(B21=Data!#REF!,Data!#REF!,(IF(B21=Data!#REF!,Data!#REF!,(IF(B21=Data!#REF!,Data!#REF!,(IF(B21=Data!#REF!,Data!#REF!,Data!#REF!)))))))))</f>
        <v>#REF!</v>
      </c>
      <c r="P21" s="592"/>
      <c r="Q21" s="593"/>
      <c r="R21" s="594" t="e">
        <f>IF(B21=Data!B80,Data!H80,(IF(B21=Data!B82,Data!H82,(IF(B21=Data!B84,Data!H84,(IF(B21=Data!#REF!,Data!#REF!,(IF(B21=Data!B89,Data!H89,(IF(B21=Data!#REF!,Data!#REF!,(IF(B21=Data!#REF!,Data!#REF!,(IF(B21=Data!#REF!,Data!#REF!,Data!#REF!)))))))))))))))&amp;IF(B21=Data!B156,Data!H156,(IF(B21=Data!#REF!,Data!#REF!,(IF(B21=Data!#REF!,Data!#REF!,(IF(B21=Data!#REF!,Data!#REF!,(IF(B21=Data!#REF!,Data!#REF!,(IF(B21=Data!#REF!,Data!H896,(IF(B21=Data!#REF!,Data!#REF!,(IF(B21=Data!#REF!,Data!#REF!,Data!#REF!)))))))))))))))&amp;IF(B21=Data!#REF!,Data!#REF!,(IF(B21=Data!#REF!,Data!#REF!,(IF(B21=Data!#REF!,Data!#REF!,(IF(B21=Data!#REF!,Data!#REF!,(IF(B21=Data!#REF!,Data!#REF!,Data!#REF!)))))))))</f>
        <v>#REF!</v>
      </c>
      <c r="S21" s="593"/>
      <c r="T21" s="593"/>
      <c r="U21" s="594" t="e">
        <f>IF(B21=Data!B80,Data!I80,(IF(B21=Data!B82,Data!I82,(IF(B21=Data!B84,Data!I84,(IF(B21=Data!#REF!,Data!#REF!,(IF(B21=Data!B89,Data!I89,(IF(B21=Data!#REF!,Data!#REF!,(IF(B21=Data!#REF!,Data!#REF!,(IF(B21=Data!#REF!,Data!#REF!,Data!#REF!)))))))))))))))&amp;IF(B21=Data!B156,Data!I156,(IF(B21=Data!#REF!,Data!#REF!,(IF(B21=Data!#REF!,Data!#REF!,(IF(B21=Data!#REF!,Data!#REF!,(IF(B21=Data!#REF!,Data!#REF!,(IF(B21=Data!#REF!,Data!I896,(IF(B21=Data!#REF!,Data!#REF!,(IF(B21=Data!#REF!,Data!#REF!,Data!#REF!)))))))))))))))&amp;IF(B21=Data!#REF!,Data!#REF!,(IF(B21=Data!#REF!,Data!#REF!,(IF(B21=Data!#REF!,Data!#REF!,(IF(B21=Data!#REF!,Data!#REF!,(IF(B21=Data!#REF!,Data!#REF!,Data!#REF!)))))))))</f>
        <v>#REF!</v>
      </c>
      <c r="V21" s="595"/>
      <c r="W21" s="594" t="e">
        <f>IF(B21=Data!B80,Data!J80,(IF(B21=Data!B82,Data!J82,(IF(B21=Data!B84,Data!J84,(IF(B21=Data!#REF!,Data!#REF!,(IF(B21=Data!B89,Data!J89,(IF(B21=Data!#REF!,Data!#REF!,(IF(B21=Data!#REF!,Data!#REF!,(IF(B21=Data!#REF!,Data!#REF!,Data!#REF!)))))))))))))))&amp;IF(B21=Data!B156,Data!J156,(IF(B21=Data!#REF!,Data!#REF!,(IF(B21=Data!#REF!,Data!#REF!,(IF(B21=Data!#REF!,Data!#REF!,(IF(B21=Data!#REF!,Data!#REF!,(IF(B21=Data!#REF!,Data!J896,(IF(B21=Data!#REF!,Data!#REF!,(IF(B21=Data!#REF!,Data!#REF!,Data!#REF!)))))))))))))))&amp;IF(B21=Data!#REF!,Data!#REF!,(IF(B21=Data!#REF!,Data!#REF!,(IF(B21=Data!#REF!,Data!#REF!,(IF(B21=Data!#REF!,Data!#REF!,(IF(B21=Data!#REF!,Data!#REF!,Data!#REF!)))))))))</f>
        <v>#REF!</v>
      </c>
      <c r="X21" s="596">
        <f>IF(E21="","",VLOOKUP(B21,Data!$B$5:$J$503,9,FALSE)*E21)</f>
        <v>2.258</v>
      </c>
    </row>
    <row r="22" spans="1:24" s="597" customFormat="1" ht="19.25" customHeight="1">
      <c r="A22" s="860">
        <v>5</v>
      </c>
      <c r="B22" s="334" t="s">
        <v>721</v>
      </c>
      <c r="C22" s="856" t="str">
        <f>IF(E22="","",VLOOKUP(B22,Data!$B$5:$N$503,13,FALSE))</f>
        <v>Ymh</v>
      </c>
      <c r="D22" s="495" t="str">
        <f>IF(E22="","",VLOOKUP(B22,Data!$B$5:$L$503,2,FALSE))</f>
        <v>VAD6640</v>
      </c>
      <c r="E22" s="823">
        <v>5</v>
      </c>
      <c r="F22" s="823"/>
      <c r="G22" s="601" t="s">
        <v>569</v>
      </c>
      <c r="H22" s="587">
        <f>IF(E22="","",VLOOKUP(B22,Data!$B$5:$L$503,11,FALSE))</f>
        <v>2137.2600000000002</v>
      </c>
      <c r="I22" s="588">
        <f t="shared" ref="I22:I28" si="1">IF(E22&gt;0,E22*H22,"-")</f>
        <v>10686.300000000001</v>
      </c>
      <c r="J22" s="589" t="str">
        <f>IF(E22="","",VLOOKUP(B22,Data!$B$5:$D$503,3,FALSE))</f>
        <v>C/T</v>
      </c>
      <c r="K22" s="589" t="str">
        <f>IF(E22="","",VLOOKUP(B22,Data!$B$5:$M$503,12,FALSE))</f>
        <v>Indonesia</v>
      </c>
      <c r="L22" s="590">
        <v>5122496</v>
      </c>
      <c r="M22" s="587">
        <f>IF(E22="","",VLOOKUP(B22,Data!$B$5:$E$503,4,FALSE)*E22)</f>
        <v>995</v>
      </c>
      <c r="N22" s="587">
        <f>IF(E22="","",VLOOKUP(B22,Data!$B$5:$F$503,5,FALSE)*E22)</f>
        <v>895</v>
      </c>
      <c r="O22" s="591" t="e">
        <f>IF(B22=Data!B75,Data!G75,(IF(B22=Data!B77,Data!G77,(IF(B22=Data!B79,Data!G79,(IF(B22=Data!#REF!,Data!#REF!,(IF(B22=Data!B84,Data!G84,(IF(B22=Data!#REF!,Data!#REF!,(IF(B22=Data!#REF!,Data!#REF!,(IF(B22=Data!#REF!,Data!#REF!,Data!#REF!)))))))))))))))&amp;IF(B22=Data!B151,Data!G151,(IF(B22=Data!#REF!,Data!#REF!,(IF(B22=Data!#REF!,Data!#REF!,(IF(B22=Data!#REF!,Data!#REF!,(IF(B22=Data!#REF!,Data!#REF!,(IF(B22=Data!#REF!,Data!G891,(IF(B22=Data!#REF!,Data!#REF!,(IF(B22=Data!#REF!,Data!#REF!,Data!#REF!)))))))))))))))&amp;IF(B22=Data!#REF!,Data!#REF!,(IF(B22=Data!#REF!,Data!#REF!,(IF(B22=Data!#REF!,Data!#REF!,(IF(B22=Data!#REF!,Data!#REF!,(IF(B22=Data!#REF!,Data!#REF!,Data!#REF!)))))))))</f>
        <v>#REF!</v>
      </c>
      <c r="P22" s="592"/>
      <c r="Q22" s="593"/>
      <c r="R22" s="594" t="e">
        <f>IF(B22=Data!B75,Data!H75,(IF(B22=Data!B77,Data!H77,(IF(B22=Data!B79,Data!H79,(IF(B22=Data!#REF!,Data!#REF!,(IF(B22=Data!B84,Data!H84,(IF(B22=Data!#REF!,Data!#REF!,(IF(B22=Data!#REF!,Data!#REF!,(IF(B22=Data!#REF!,Data!#REF!,Data!#REF!)))))))))))))))&amp;IF(B22=Data!B151,Data!H151,(IF(B22=Data!#REF!,Data!#REF!,(IF(B22=Data!#REF!,Data!#REF!,(IF(B22=Data!#REF!,Data!#REF!,(IF(B22=Data!#REF!,Data!#REF!,(IF(B22=Data!#REF!,Data!H891,(IF(B22=Data!#REF!,Data!#REF!,(IF(B22=Data!#REF!,Data!#REF!,Data!#REF!)))))))))))))))&amp;IF(B22=Data!#REF!,Data!#REF!,(IF(B22=Data!#REF!,Data!#REF!,(IF(B22=Data!#REF!,Data!#REF!,(IF(B22=Data!#REF!,Data!#REF!,(IF(B22=Data!#REF!,Data!#REF!,Data!#REF!)))))))))</f>
        <v>#REF!</v>
      </c>
      <c r="S22" s="593"/>
      <c r="T22" s="593"/>
      <c r="U22" s="594" t="e">
        <f>IF(B22=Data!B75,Data!I75,(IF(B22=Data!B77,Data!I77,(IF(B22=Data!B79,Data!I79,(IF(B22=Data!#REF!,Data!#REF!,(IF(B22=Data!B84,Data!I84,(IF(B22=Data!#REF!,Data!#REF!,(IF(B22=Data!#REF!,Data!#REF!,(IF(B22=Data!#REF!,Data!#REF!,Data!#REF!)))))))))))))))&amp;IF(B22=Data!B151,Data!I151,(IF(B22=Data!#REF!,Data!#REF!,(IF(B22=Data!#REF!,Data!#REF!,(IF(B22=Data!#REF!,Data!#REF!,(IF(B22=Data!#REF!,Data!#REF!,(IF(B22=Data!#REF!,Data!I891,(IF(B22=Data!#REF!,Data!#REF!,(IF(B22=Data!#REF!,Data!#REF!,Data!#REF!)))))))))))))))&amp;IF(B22=Data!#REF!,Data!#REF!,(IF(B22=Data!#REF!,Data!#REF!,(IF(B22=Data!#REF!,Data!#REF!,(IF(B22=Data!#REF!,Data!#REF!,(IF(B22=Data!#REF!,Data!#REF!,Data!#REF!)))))))))</f>
        <v>#REF!</v>
      </c>
      <c r="V22" s="595"/>
      <c r="W22" s="594" t="e">
        <f>IF(B22=Data!B75,Data!J75,(IF(B22=Data!B77,Data!J77,(IF(B22=Data!B79,Data!J79,(IF(B22=Data!#REF!,Data!#REF!,(IF(B22=Data!B84,Data!J84,(IF(B22=Data!#REF!,Data!#REF!,(IF(B22=Data!#REF!,Data!#REF!,(IF(B22=Data!#REF!,Data!#REF!,Data!#REF!)))))))))))))))&amp;IF(B22=Data!B151,Data!J151,(IF(B22=Data!#REF!,Data!#REF!,(IF(B22=Data!#REF!,Data!#REF!,(IF(B22=Data!#REF!,Data!#REF!,(IF(B22=Data!#REF!,Data!#REF!,(IF(B22=Data!#REF!,Data!J891,(IF(B22=Data!#REF!,Data!#REF!,(IF(B22=Data!#REF!,Data!#REF!,Data!#REF!)))))))))))))))&amp;IF(B22=Data!#REF!,Data!#REF!,(IF(B22=Data!#REF!,Data!#REF!,(IF(B22=Data!#REF!,Data!#REF!,(IF(B22=Data!#REF!,Data!#REF!,(IF(B22=Data!#REF!,Data!#REF!,Data!#REF!)))))))))</f>
        <v>#REF!</v>
      </c>
      <c r="X22" s="596">
        <f>IF(E22="","",VLOOKUP(B22,Data!$B$5:$J$503,9,FALSE)*E22)</f>
        <v>5.6449999999999996</v>
      </c>
    </row>
    <row r="23" spans="1:24" s="597" customFormat="1" ht="19.25" customHeight="1">
      <c r="A23" s="860">
        <v>6</v>
      </c>
      <c r="B23" s="334" t="s">
        <v>501</v>
      </c>
      <c r="C23" s="856" t="str">
        <f>IF(E23="","",VLOOKUP(B23,Data!$B$5:$N$503,13,FALSE))</f>
        <v>Ymh</v>
      </c>
      <c r="D23" s="495" t="str">
        <f>IF(E23="","",VLOOKUP(B23,Data!$B$5:$L$503,2,FALSE))</f>
        <v>ZH66330</v>
      </c>
      <c r="E23" s="823">
        <v>1</v>
      </c>
      <c r="F23" s="823"/>
      <c r="G23" s="601"/>
      <c r="H23" s="587">
        <f>IF(E23="","",VLOOKUP(B23,Data!$B$5:$L$503,11,FALSE))</f>
        <v>2172.6799999999998</v>
      </c>
      <c r="I23" s="588">
        <f t="shared" si="1"/>
        <v>2172.6799999999998</v>
      </c>
      <c r="J23" s="589" t="str">
        <f>IF(E23="","",VLOOKUP(B23,Data!$B$5:$D$503,3,FALSE))</f>
        <v>C/T</v>
      </c>
      <c r="K23" s="589" t="str">
        <f>IF(E23="","",VLOOKUP(B23,Data!$B$5:$M$503,12,FALSE))</f>
        <v>Indonesia</v>
      </c>
      <c r="L23" s="590">
        <v>5122496</v>
      </c>
      <c r="M23" s="587">
        <f>IF(E23="","",VLOOKUP(B23,Data!$B$5:$E$503,4,FALSE)*E23)</f>
        <v>215</v>
      </c>
      <c r="N23" s="587">
        <f>IF(E23="","",VLOOKUP(B23,Data!$B$5:$F$503,5,FALSE)*E23)</f>
        <v>194</v>
      </c>
      <c r="O23" s="591" t="e">
        <f>IF(B23=Data!B76,Data!G76,(IF(B23=Data!B78,Data!G78,(IF(B23=Data!B80,Data!G80,(IF(B23=Data!#REF!,Data!#REF!,(IF(B23=Data!B85,Data!G85,(IF(B23=Data!#REF!,Data!#REF!,(IF(B23=Data!#REF!,Data!#REF!,(IF(B23=Data!#REF!,Data!#REF!,Data!#REF!)))))))))))))))&amp;IF(B23=Data!B152,Data!G152,(IF(B23=Data!#REF!,Data!#REF!,(IF(B23=Data!#REF!,Data!#REF!,(IF(B23=Data!#REF!,Data!#REF!,(IF(B23=Data!#REF!,Data!#REF!,(IF(B23=Data!#REF!,Data!G892,(IF(B23=Data!#REF!,Data!#REF!,(IF(B23=Data!#REF!,Data!#REF!,Data!#REF!)))))))))))))))&amp;IF(B23=Data!#REF!,Data!#REF!,(IF(B23=Data!#REF!,Data!#REF!,(IF(B23=Data!#REF!,Data!#REF!,(IF(B23=Data!#REF!,Data!#REF!,(IF(B23=Data!#REF!,Data!#REF!,Data!#REF!)))))))))</f>
        <v>#REF!</v>
      </c>
      <c r="P23" s="592"/>
      <c r="Q23" s="593"/>
      <c r="R23" s="594" t="e">
        <f>IF(B23=Data!B76,Data!H76,(IF(B23=Data!B78,Data!H78,(IF(B23=Data!B80,Data!H80,(IF(B23=Data!#REF!,Data!#REF!,(IF(B23=Data!B85,Data!H85,(IF(B23=Data!#REF!,Data!#REF!,(IF(B23=Data!#REF!,Data!#REF!,(IF(B23=Data!#REF!,Data!#REF!,Data!#REF!)))))))))))))))&amp;IF(B23=Data!B152,Data!H152,(IF(B23=Data!#REF!,Data!#REF!,(IF(B23=Data!#REF!,Data!#REF!,(IF(B23=Data!#REF!,Data!#REF!,(IF(B23=Data!#REF!,Data!#REF!,(IF(B23=Data!#REF!,Data!H892,(IF(B23=Data!#REF!,Data!#REF!,(IF(B23=Data!#REF!,Data!#REF!,Data!#REF!)))))))))))))))&amp;IF(B23=Data!#REF!,Data!#REF!,(IF(B23=Data!#REF!,Data!#REF!,(IF(B23=Data!#REF!,Data!#REF!,(IF(B23=Data!#REF!,Data!#REF!,(IF(B23=Data!#REF!,Data!#REF!,Data!#REF!)))))))))</f>
        <v>#REF!</v>
      </c>
      <c r="S23" s="593"/>
      <c r="T23" s="593"/>
      <c r="U23" s="594" t="e">
        <f>IF(B23=Data!B76,Data!I76,(IF(B23=Data!B78,Data!I78,(IF(B23=Data!B80,Data!I80,(IF(B23=Data!#REF!,Data!#REF!,(IF(B23=Data!B85,Data!I85,(IF(B23=Data!#REF!,Data!#REF!,(IF(B23=Data!#REF!,Data!#REF!,(IF(B23=Data!#REF!,Data!#REF!,Data!#REF!)))))))))))))))&amp;IF(B23=Data!B152,Data!I152,(IF(B23=Data!#REF!,Data!#REF!,(IF(B23=Data!#REF!,Data!#REF!,(IF(B23=Data!#REF!,Data!#REF!,(IF(B23=Data!#REF!,Data!#REF!,(IF(B23=Data!#REF!,Data!I892,(IF(B23=Data!#REF!,Data!#REF!,(IF(B23=Data!#REF!,Data!#REF!,Data!#REF!)))))))))))))))&amp;IF(B23=Data!#REF!,Data!#REF!,(IF(B23=Data!#REF!,Data!#REF!,(IF(B23=Data!#REF!,Data!#REF!,(IF(B23=Data!#REF!,Data!#REF!,(IF(B23=Data!#REF!,Data!#REF!,Data!#REF!)))))))))</f>
        <v>#REF!</v>
      </c>
      <c r="V23" s="595"/>
      <c r="W23" s="594" t="e">
        <f>IF(B23=Data!B76,Data!J76,(IF(B23=Data!B78,Data!J78,(IF(B23=Data!B80,Data!J80,(IF(B23=Data!#REF!,Data!#REF!,(IF(B23=Data!B85,Data!J85,(IF(B23=Data!#REF!,Data!#REF!,(IF(B23=Data!#REF!,Data!#REF!,(IF(B23=Data!#REF!,Data!#REF!,Data!#REF!)))))))))))))))&amp;IF(B23=Data!B152,Data!J152,(IF(B23=Data!#REF!,Data!#REF!,(IF(B23=Data!#REF!,Data!#REF!,(IF(B23=Data!#REF!,Data!#REF!,(IF(B23=Data!#REF!,Data!#REF!,(IF(B23=Data!#REF!,Data!J892,(IF(B23=Data!#REF!,Data!#REF!,(IF(B23=Data!#REF!,Data!#REF!,Data!#REF!)))))))))))))))&amp;IF(B23=Data!#REF!,Data!#REF!,(IF(B23=Data!#REF!,Data!#REF!,(IF(B23=Data!#REF!,Data!#REF!,(IF(B23=Data!#REF!,Data!#REF!,(IF(B23=Data!#REF!,Data!#REF!,Data!#REF!)))))))))</f>
        <v>#REF!</v>
      </c>
      <c r="X23" s="596">
        <f>IF(E23="","",VLOOKUP(B23,Data!$B$5:$J$503,9,FALSE)*E23)</f>
        <v>1.1850000000000001</v>
      </c>
    </row>
    <row r="24" spans="1:24" s="597" customFormat="1" ht="19.25" customHeight="1">
      <c r="A24" s="860">
        <v>7</v>
      </c>
      <c r="B24" s="334" t="s">
        <v>716</v>
      </c>
      <c r="C24" s="856" t="str">
        <f>IF(E24="","",VLOOKUP(B24,Data!$B$5:$N$503,13,FALSE))</f>
        <v>Ymh</v>
      </c>
      <c r="D24" s="495" t="str">
        <f>IF(E24="","",VLOOKUP(B24,Data!$B$5:$L$503,2,FALSE))</f>
        <v>VAC9490</v>
      </c>
      <c r="E24" s="823">
        <v>5</v>
      </c>
      <c r="F24" s="823"/>
      <c r="G24" s="601"/>
      <c r="H24" s="587">
        <f>IF(E24="","",VLOOKUP(B24,Data!$B$5:$L$503,11,FALSE))</f>
        <v>2297.34</v>
      </c>
      <c r="I24" s="588">
        <f t="shared" si="1"/>
        <v>11486.7</v>
      </c>
      <c r="J24" s="589" t="str">
        <f>IF(E24="","",VLOOKUP(B24,Data!$B$5:$D$503,3,FALSE))</f>
        <v>C/T</v>
      </c>
      <c r="K24" s="589" t="str">
        <f>IF(E24="","",VLOOKUP(B24,Data!$B$5:$M$503,12,FALSE))</f>
        <v>Indonesia</v>
      </c>
      <c r="L24" s="590">
        <v>5122496</v>
      </c>
      <c r="M24" s="587">
        <f>IF(E24="","",VLOOKUP(B24,Data!$B$5:$E$503,4,FALSE)*E24)</f>
        <v>1100</v>
      </c>
      <c r="N24" s="587">
        <f>IF(E24="","",VLOOKUP(B24,Data!$B$5:$F$503,5,FALSE)*E24)</f>
        <v>995</v>
      </c>
      <c r="O24" s="591" t="e">
        <f>IF(B24=Data!B77,Data!G77,(IF(B24=Data!B79,Data!G79,(IF(B24=Data!B81,Data!G81,(IF(B24=Data!#REF!,Data!#REF!,(IF(B24=Data!B86,Data!G86,(IF(B24=Data!#REF!,Data!#REF!,(IF(B24=Data!#REF!,Data!#REF!,(IF(B24=Data!#REF!,Data!#REF!,Data!#REF!)))))))))))))))&amp;IF(B24=Data!B153,Data!G153,(IF(B24=Data!#REF!,Data!#REF!,(IF(B24=Data!#REF!,Data!#REF!,(IF(B24=Data!#REF!,Data!#REF!,(IF(B24=Data!#REF!,Data!#REF!,(IF(B24=Data!#REF!,Data!G893,(IF(B24=Data!#REF!,Data!#REF!,(IF(B24=Data!#REF!,Data!#REF!,Data!#REF!)))))))))))))))&amp;IF(B24=Data!#REF!,Data!#REF!,(IF(B24=Data!#REF!,Data!#REF!,(IF(B24=Data!#REF!,Data!#REF!,(IF(B24=Data!#REF!,Data!#REF!,(IF(B24=Data!#REF!,Data!#REF!,Data!#REF!)))))))))</f>
        <v>#REF!</v>
      </c>
      <c r="P24" s="592"/>
      <c r="Q24" s="593"/>
      <c r="R24" s="594" t="e">
        <f>IF(B24=Data!B77,Data!H77,(IF(B24=Data!B79,Data!H79,(IF(B24=Data!B81,Data!H81,(IF(B24=Data!#REF!,Data!#REF!,(IF(B24=Data!B86,Data!H86,(IF(B24=Data!#REF!,Data!#REF!,(IF(B24=Data!#REF!,Data!#REF!,(IF(B24=Data!#REF!,Data!#REF!,Data!#REF!)))))))))))))))&amp;IF(B24=Data!B153,Data!H153,(IF(B24=Data!#REF!,Data!#REF!,(IF(B24=Data!#REF!,Data!#REF!,(IF(B24=Data!#REF!,Data!#REF!,(IF(B24=Data!#REF!,Data!#REF!,(IF(B24=Data!#REF!,Data!H893,(IF(B24=Data!#REF!,Data!#REF!,(IF(B24=Data!#REF!,Data!#REF!,Data!#REF!)))))))))))))))&amp;IF(B24=Data!#REF!,Data!#REF!,(IF(B24=Data!#REF!,Data!#REF!,(IF(B24=Data!#REF!,Data!#REF!,(IF(B24=Data!#REF!,Data!#REF!,(IF(B24=Data!#REF!,Data!#REF!,Data!#REF!)))))))))</f>
        <v>#REF!</v>
      </c>
      <c r="S24" s="593"/>
      <c r="T24" s="593"/>
      <c r="U24" s="594" t="e">
        <f>IF(B24=Data!B77,Data!I77,(IF(B24=Data!B79,Data!I79,(IF(B24=Data!B81,Data!I81,(IF(B24=Data!#REF!,Data!#REF!,(IF(B24=Data!B86,Data!I86,(IF(B24=Data!#REF!,Data!#REF!,(IF(B24=Data!#REF!,Data!#REF!,(IF(B24=Data!#REF!,Data!#REF!,Data!#REF!)))))))))))))))&amp;IF(B24=Data!B153,Data!I153,(IF(B24=Data!#REF!,Data!#REF!,(IF(B24=Data!#REF!,Data!#REF!,(IF(B24=Data!#REF!,Data!#REF!,(IF(B24=Data!#REF!,Data!#REF!,(IF(B24=Data!#REF!,Data!I893,(IF(B24=Data!#REF!,Data!#REF!,(IF(B24=Data!#REF!,Data!#REF!,Data!#REF!)))))))))))))))&amp;IF(B24=Data!#REF!,Data!#REF!,(IF(B24=Data!#REF!,Data!#REF!,(IF(B24=Data!#REF!,Data!#REF!,(IF(B24=Data!#REF!,Data!#REF!,(IF(B24=Data!#REF!,Data!#REF!,Data!#REF!)))))))))</f>
        <v>#REF!</v>
      </c>
      <c r="V24" s="595"/>
      <c r="W24" s="594" t="e">
        <f>IF(B24=Data!B77,Data!J77,(IF(B24=Data!B79,Data!J79,(IF(B24=Data!B81,Data!J81,(IF(B24=Data!#REF!,Data!#REF!,(IF(B24=Data!B86,Data!J86,(IF(B24=Data!#REF!,Data!#REF!,(IF(B24=Data!#REF!,Data!#REF!,(IF(B24=Data!#REF!,Data!#REF!,Data!#REF!)))))))))))))))&amp;IF(B24=Data!B153,Data!J153,(IF(B24=Data!#REF!,Data!#REF!,(IF(B24=Data!#REF!,Data!#REF!,(IF(B24=Data!#REF!,Data!#REF!,(IF(B24=Data!#REF!,Data!#REF!,(IF(B24=Data!#REF!,Data!J893,(IF(B24=Data!#REF!,Data!#REF!,(IF(B24=Data!#REF!,Data!#REF!,Data!#REF!)))))))))))))))&amp;IF(B24=Data!#REF!,Data!#REF!,(IF(B24=Data!#REF!,Data!#REF!,(IF(B24=Data!#REF!,Data!#REF!,(IF(B24=Data!#REF!,Data!#REF!,(IF(B24=Data!#REF!,Data!#REF!,Data!#REF!)))))))))</f>
        <v>#REF!</v>
      </c>
      <c r="X24" s="596">
        <f>IF(E24="","",VLOOKUP(B24,Data!$B$5:$J$503,9,FALSE)*E24)</f>
        <v>5.9250000000000007</v>
      </c>
    </row>
    <row r="25" spans="1:24" s="597" customFormat="1" ht="19.25" customHeight="1">
      <c r="A25" s="860">
        <v>8</v>
      </c>
      <c r="B25" s="334" t="s">
        <v>724</v>
      </c>
      <c r="C25" s="856" t="str">
        <f>IF(E25="","",VLOOKUP(B25,Data!$B$5:$N$503,13,FALSE))</f>
        <v>Ymh</v>
      </c>
      <c r="D25" s="495" t="str">
        <f>IF(E25="","",VLOOKUP(B25,Data!$B$5:$L$503,2,FALSE))</f>
        <v>VAD6650</v>
      </c>
      <c r="E25" s="823">
        <v>7</v>
      </c>
      <c r="F25" s="823"/>
      <c r="G25" s="600"/>
      <c r="H25" s="587">
        <f>IF(E25="","",VLOOKUP(B25,Data!$B$5:$L$503,11,FALSE))</f>
        <v>2449.66</v>
      </c>
      <c r="I25" s="588">
        <f t="shared" si="1"/>
        <v>17147.62</v>
      </c>
      <c r="J25" s="589" t="str">
        <f>IF(E25="","",VLOOKUP(B25,Data!$B$5:$D$503,3,FALSE))</f>
        <v>C/T</v>
      </c>
      <c r="K25" s="589" t="str">
        <f>IF(E25="","",VLOOKUP(B25,Data!$B$5:$M$503,12,FALSE))</f>
        <v>Indonesia</v>
      </c>
      <c r="L25" s="590">
        <v>5122496</v>
      </c>
      <c r="M25" s="587">
        <f>IF(E25="","",VLOOKUP(B25,Data!$B$5:$E$503,4,FALSE)*E25)</f>
        <v>1540</v>
      </c>
      <c r="N25" s="587">
        <f>IF(E25="","",VLOOKUP(B25,Data!$B$5:$F$503,5,FALSE)*E25)</f>
        <v>1393</v>
      </c>
      <c r="O25" s="591" t="e">
        <f>IF(B25=Data!B78,Data!G78,(IF(B25=Data!B80,Data!G80,(IF(B25=Data!B82,Data!G82,(IF(B25=Data!#REF!,Data!#REF!,(IF(B25=Data!B87,Data!G87,(IF(B25=Data!#REF!,Data!#REF!,(IF(B25=Data!#REF!,Data!#REF!,(IF(B25=Data!#REF!,Data!#REF!,Data!#REF!)))))))))))))))&amp;IF(B25=Data!B154,Data!G154,(IF(B25=Data!#REF!,Data!#REF!,(IF(B25=Data!#REF!,Data!#REF!,(IF(B25=Data!#REF!,Data!#REF!,(IF(B25=Data!#REF!,Data!#REF!,(IF(B25=Data!#REF!,Data!G894,(IF(B25=Data!#REF!,Data!#REF!,(IF(B25=Data!#REF!,Data!#REF!,Data!#REF!)))))))))))))))&amp;IF(B25=Data!#REF!,Data!#REF!,(IF(B25=Data!#REF!,Data!#REF!,(IF(B25=Data!#REF!,Data!#REF!,(IF(B25=Data!#REF!,Data!#REF!,(IF(B25=Data!#REF!,Data!#REF!,Data!#REF!)))))))))</f>
        <v>#REF!</v>
      </c>
      <c r="P25" s="592"/>
      <c r="Q25" s="593"/>
      <c r="R25" s="594" t="e">
        <f>IF(B25=Data!B78,Data!H78,(IF(B25=Data!B80,Data!H80,(IF(B25=Data!B82,Data!H82,(IF(B25=Data!#REF!,Data!#REF!,(IF(B25=Data!B87,Data!H87,(IF(B25=Data!#REF!,Data!#REF!,(IF(B25=Data!#REF!,Data!#REF!,(IF(B25=Data!#REF!,Data!#REF!,Data!#REF!)))))))))))))))&amp;IF(B25=Data!B154,Data!H154,(IF(B25=Data!#REF!,Data!#REF!,(IF(B25=Data!#REF!,Data!#REF!,(IF(B25=Data!#REF!,Data!#REF!,(IF(B25=Data!#REF!,Data!#REF!,(IF(B25=Data!#REF!,Data!H894,(IF(B25=Data!#REF!,Data!#REF!,(IF(B25=Data!#REF!,Data!#REF!,Data!#REF!)))))))))))))))&amp;IF(B25=Data!#REF!,Data!#REF!,(IF(B25=Data!#REF!,Data!#REF!,(IF(B25=Data!#REF!,Data!#REF!,(IF(B25=Data!#REF!,Data!#REF!,(IF(B25=Data!#REF!,Data!#REF!,Data!#REF!)))))))))</f>
        <v>#REF!</v>
      </c>
      <c r="S25" s="593"/>
      <c r="T25" s="593"/>
      <c r="U25" s="594" t="e">
        <f>IF(B25=Data!B78,Data!I78,(IF(B25=Data!B80,Data!I80,(IF(B25=Data!B82,Data!I82,(IF(B25=Data!#REF!,Data!#REF!,(IF(B25=Data!B87,Data!I87,(IF(B25=Data!#REF!,Data!#REF!,(IF(B25=Data!#REF!,Data!#REF!,(IF(B25=Data!#REF!,Data!#REF!,Data!#REF!)))))))))))))))&amp;IF(B25=Data!B154,Data!I154,(IF(B25=Data!#REF!,Data!#REF!,(IF(B25=Data!#REF!,Data!#REF!,(IF(B25=Data!#REF!,Data!#REF!,(IF(B25=Data!#REF!,Data!#REF!,(IF(B25=Data!#REF!,Data!I894,(IF(B25=Data!#REF!,Data!#REF!,(IF(B25=Data!#REF!,Data!#REF!,Data!#REF!)))))))))))))))&amp;IF(B25=Data!#REF!,Data!#REF!,(IF(B25=Data!#REF!,Data!#REF!,(IF(B25=Data!#REF!,Data!#REF!,(IF(B25=Data!#REF!,Data!#REF!,(IF(B25=Data!#REF!,Data!#REF!,Data!#REF!)))))))))</f>
        <v>#REF!</v>
      </c>
      <c r="V25" s="595"/>
      <c r="W25" s="594" t="e">
        <f>IF(B25=Data!B78,Data!J78,(IF(B25=Data!B80,Data!J80,(IF(B25=Data!B82,Data!J82,(IF(B25=Data!#REF!,Data!#REF!,(IF(B25=Data!B87,Data!J87,(IF(B25=Data!#REF!,Data!#REF!,(IF(B25=Data!#REF!,Data!#REF!,(IF(B25=Data!#REF!,Data!#REF!,Data!#REF!)))))))))))))))&amp;IF(B25=Data!B154,Data!J154,(IF(B25=Data!#REF!,Data!#REF!,(IF(B25=Data!#REF!,Data!#REF!,(IF(B25=Data!#REF!,Data!#REF!,(IF(B25=Data!#REF!,Data!#REF!,(IF(B25=Data!#REF!,Data!J894,(IF(B25=Data!#REF!,Data!#REF!,(IF(B25=Data!#REF!,Data!#REF!,Data!#REF!)))))))))))))))&amp;IF(B25=Data!#REF!,Data!#REF!,(IF(B25=Data!#REF!,Data!#REF!,(IF(B25=Data!#REF!,Data!#REF!,(IF(B25=Data!#REF!,Data!#REF!,(IF(B25=Data!#REF!,Data!#REF!,Data!#REF!)))))))))</f>
        <v>#REF!</v>
      </c>
      <c r="X25" s="596">
        <f>IF(E25="","",VLOOKUP(B25,Data!$B$5:$J$503,9,FALSE)*E25)</f>
        <v>8.2949999999999999</v>
      </c>
    </row>
    <row r="26" spans="1:24" s="597" customFormat="1" ht="19.25" customHeight="1">
      <c r="A26" s="860">
        <v>9</v>
      </c>
      <c r="B26" s="334" t="s">
        <v>728</v>
      </c>
      <c r="C26" s="856" t="str">
        <f>IF(E26="","",VLOOKUP(B26,Data!$B$5:$N$503,13,FALSE))</f>
        <v>Ymh</v>
      </c>
      <c r="D26" s="495" t="str">
        <f>IF(E26="","",VLOOKUP(B26,Data!$B$5:$L$503,2,FALSE))</f>
        <v>VAD6660</v>
      </c>
      <c r="E26" s="823">
        <v>1</v>
      </c>
      <c r="F26" s="823"/>
      <c r="G26" s="600"/>
      <c r="H26" s="587">
        <f>IF(E26="","",VLOOKUP(B26,Data!$B$5:$L$503,11,FALSE))</f>
        <v>2832.84</v>
      </c>
      <c r="I26" s="588">
        <f t="shared" si="1"/>
        <v>2832.84</v>
      </c>
      <c r="J26" s="589" t="str">
        <f>IF(E26="","",VLOOKUP(B26,Data!$B$5:$D$503,3,FALSE))</f>
        <v>C/T</v>
      </c>
      <c r="K26" s="589" t="str">
        <f>IF(E26="","",VLOOKUP(B26,Data!$B$5:$M$503,12,FALSE))</f>
        <v>Indonesia</v>
      </c>
      <c r="L26" s="590">
        <v>5122496</v>
      </c>
      <c r="M26" s="587">
        <f>IF(E26="","",VLOOKUP(B26,Data!$B$5:$E$503,4,FALSE)*E26)</f>
        <v>267</v>
      </c>
      <c r="N26" s="587">
        <f>IF(E26="","",VLOOKUP(B26,Data!$B$5:$F$503,5,FALSE)*E26)</f>
        <v>242</v>
      </c>
      <c r="O26" s="591" t="e">
        <f>IF(B26=Data!B79,Data!G79,(IF(B26=Data!B81,Data!G81,(IF(B26=Data!B83,Data!G83,(IF(B26=Data!#REF!,Data!#REF!,(IF(B26=Data!B88,Data!G88,(IF(B26=Data!#REF!,Data!#REF!,(IF(B26=Data!#REF!,Data!#REF!,(IF(B26=Data!#REF!,Data!#REF!,Data!#REF!)))))))))))))))&amp;IF(B26=Data!B155,Data!G155,(IF(B26=Data!#REF!,Data!#REF!,(IF(B26=Data!#REF!,Data!#REF!,(IF(B26=Data!#REF!,Data!#REF!,(IF(B26=Data!#REF!,Data!#REF!,(IF(B26=Data!#REF!,Data!G895,(IF(B26=Data!#REF!,Data!#REF!,(IF(B26=Data!#REF!,Data!#REF!,Data!#REF!)))))))))))))))&amp;IF(B26=Data!#REF!,Data!#REF!,(IF(B26=Data!#REF!,Data!#REF!,(IF(B26=Data!#REF!,Data!#REF!,(IF(B26=Data!#REF!,Data!#REF!,(IF(B26=Data!#REF!,Data!#REF!,Data!#REF!)))))))))</f>
        <v>#REF!</v>
      </c>
      <c r="P26" s="592"/>
      <c r="Q26" s="593"/>
      <c r="R26" s="594" t="e">
        <f>IF(B26=Data!B79,Data!H79,(IF(B26=Data!B81,Data!H81,(IF(B26=Data!B83,Data!H83,(IF(B26=Data!#REF!,Data!#REF!,(IF(B26=Data!B88,Data!H88,(IF(B26=Data!#REF!,Data!#REF!,(IF(B26=Data!#REF!,Data!#REF!,(IF(B26=Data!#REF!,Data!#REF!,Data!#REF!)))))))))))))))&amp;IF(B26=Data!B155,Data!H155,(IF(B26=Data!#REF!,Data!#REF!,(IF(B26=Data!#REF!,Data!#REF!,(IF(B26=Data!#REF!,Data!#REF!,(IF(B26=Data!#REF!,Data!#REF!,(IF(B26=Data!#REF!,Data!H895,(IF(B26=Data!#REF!,Data!#REF!,(IF(B26=Data!#REF!,Data!#REF!,Data!#REF!)))))))))))))))&amp;IF(B26=Data!#REF!,Data!#REF!,(IF(B26=Data!#REF!,Data!#REF!,(IF(B26=Data!#REF!,Data!#REF!,(IF(B26=Data!#REF!,Data!#REF!,(IF(B26=Data!#REF!,Data!#REF!,Data!#REF!)))))))))</f>
        <v>#REF!</v>
      </c>
      <c r="S26" s="593"/>
      <c r="T26" s="593"/>
      <c r="U26" s="594" t="e">
        <f>IF(B26=Data!B79,Data!I79,(IF(B26=Data!B81,Data!I81,(IF(B26=Data!B83,Data!I83,(IF(B26=Data!#REF!,Data!#REF!,(IF(B26=Data!B88,Data!I88,(IF(B26=Data!#REF!,Data!#REF!,(IF(B26=Data!#REF!,Data!#REF!,(IF(B26=Data!#REF!,Data!#REF!,Data!#REF!)))))))))))))))&amp;IF(B26=Data!B155,Data!I155,(IF(B26=Data!#REF!,Data!#REF!,(IF(B26=Data!#REF!,Data!#REF!,(IF(B26=Data!#REF!,Data!#REF!,(IF(B26=Data!#REF!,Data!#REF!,(IF(B26=Data!#REF!,Data!I895,(IF(B26=Data!#REF!,Data!#REF!,(IF(B26=Data!#REF!,Data!#REF!,Data!#REF!)))))))))))))))&amp;IF(B26=Data!#REF!,Data!#REF!,(IF(B26=Data!#REF!,Data!#REF!,(IF(B26=Data!#REF!,Data!#REF!,(IF(B26=Data!#REF!,Data!#REF!,(IF(B26=Data!#REF!,Data!#REF!,Data!#REF!)))))))))</f>
        <v>#REF!</v>
      </c>
      <c r="V26" s="595"/>
      <c r="W26" s="594" t="e">
        <f>IF(B26=Data!B79,Data!J79,(IF(B26=Data!B81,Data!J81,(IF(B26=Data!B83,Data!J83,(IF(B26=Data!#REF!,Data!#REF!,(IF(B26=Data!B88,Data!J88,(IF(B26=Data!#REF!,Data!#REF!,(IF(B26=Data!#REF!,Data!#REF!,(IF(B26=Data!#REF!,Data!#REF!,Data!#REF!)))))))))))))))&amp;IF(B26=Data!B155,Data!J155,(IF(B26=Data!#REF!,Data!#REF!,(IF(B26=Data!#REF!,Data!#REF!,(IF(B26=Data!#REF!,Data!#REF!,(IF(B26=Data!#REF!,Data!#REF!,(IF(B26=Data!#REF!,Data!J895,(IF(B26=Data!#REF!,Data!#REF!,(IF(B26=Data!#REF!,Data!#REF!,Data!#REF!)))))))))))))))&amp;IF(B26=Data!#REF!,Data!#REF!,(IF(B26=Data!#REF!,Data!#REF!,(IF(B26=Data!#REF!,Data!#REF!,(IF(B26=Data!#REF!,Data!#REF!,(IF(B26=Data!#REF!,Data!#REF!,Data!#REF!)))))))))</f>
        <v>#REF!</v>
      </c>
      <c r="X26" s="596">
        <f>IF(E26="","",VLOOKUP(B26,Data!$B$5:$J$503,9,FALSE)*E26)</f>
        <v>1.488</v>
      </c>
    </row>
    <row r="27" spans="1:24" s="597" customFormat="1" ht="19.25" customHeight="1">
      <c r="A27" s="860">
        <v>10</v>
      </c>
      <c r="B27" s="334" t="s">
        <v>504</v>
      </c>
      <c r="C27" s="856" t="str">
        <f>IF(E27="","",VLOOKUP(B27,Data!$B$5:$N$503,13,FALSE))</f>
        <v>Ymh</v>
      </c>
      <c r="D27" s="495" t="str">
        <f>IF(E27="","",VLOOKUP(B27,Data!$B$5:$L$503,2,FALSE))</f>
        <v>ZH66250</v>
      </c>
      <c r="E27" s="823">
        <v>14</v>
      </c>
      <c r="F27" s="823"/>
      <c r="G27" s="600"/>
      <c r="H27" s="587">
        <f>IF(E27="","",VLOOKUP(B27,Data!$B$5:$L$503,11,FALSE))</f>
        <v>2244.61</v>
      </c>
      <c r="I27" s="588">
        <f t="shared" si="1"/>
        <v>31424.54</v>
      </c>
      <c r="J27" s="589" t="str">
        <f>IF(E27="","",VLOOKUP(B27,Data!$B$5:$D$503,3,FALSE))</f>
        <v>C/T</v>
      </c>
      <c r="K27" s="589" t="str">
        <f>IF(E27="","",VLOOKUP(B27,Data!$B$5:$M$503,12,FALSE))</f>
        <v>Indonesia</v>
      </c>
      <c r="L27" s="590">
        <v>5122496</v>
      </c>
      <c r="M27" s="587">
        <f>IF(E27="","",VLOOKUP(B27,Data!$B$5:$E$503,4,FALSE)*E27)</f>
        <v>3668</v>
      </c>
      <c r="N27" s="587">
        <f>IF(E27="","",VLOOKUP(B27,Data!$B$5:$F$503,5,FALSE)*E27)</f>
        <v>3318</v>
      </c>
      <c r="O27" s="591" t="e">
        <f>IF(B27=Data!B80,Data!G80,(IF(B27=Data!B82,Data!G82,(IF(B27=Data!B84,Data!G84,(IF(B27=Data!#REF!,Data!#REF!,(IF(B27=Data!B89,Data!G89,(IF(B27=Data!#REF!,Data!#REF!,(IF(B27=Data!#REF!,Data!#REF!,(IF(B27=Data!#REF!,Data!#REF!,Data!#REF!)))))))))))))))&amp;IF(B27=Data!B156,Data!G156,(IF(B27=Data!#REF!,Data!#REF!,(IF(B27=Data!#REF!,Data!#REF!,(IF(B27=Data!#REF!,Data!#REF!,(IF(B27=Data!#REF!,Data!#REF!,(IF(B27=Data!#REF!,Data!G896,(IF(B27=Data!#REF!,Data!#REF!,(IF(B27=Data!#REF!,Data!#REF!,Data!#REF!)))))))))))))))&amp;IF(B27=Data!#REF!,Data!#REF!,(IF(B27=Data!#REF!,Data!#REF!,(IF(B27=Data!#REF!,Data!#REF!,(IF(B27=Data!#REF!,Data!#REF!,(IF(B27=Data!#REF!,Data!#REF!,Data!#REF!)))))))))</f>
        <v>#REF!</v>
      </c>
      <c r="P27" s="592"/>
      <c r="Q27" s="593"/>
      <c r="R27" s="594" t="e">
        <f>IF(B27=Data!B80,Data!H80,(IF(B27=Data!B82,Data!H82,(IF(B27=Data!B84,Data!H84,(IF(B27=Data!#REF!,Data!#REF!,(IF(B27=Data!B89,Data!H89,(IF(B27=Data!#REF!,Data!#REF!,(IF(B27=Data!#REF!,Data!#REF!,(IF(B27=Data!#REF!,Data!#REF!,Data!#REF!)))))))))))))))&amp;IF(B27=Data!B156,Data!H156,(IF(B27=Data!#REF!,Data!#REF!,(IF(B27=Data!#REF!,Data!#REF!,(IF(B27=Data!#REF!,Data!#REF!,(IF(B27=Data!#REF!,Data!#REF!,(IF(B27=Data!#REF!,Data!H896,(IF(B27=Data!#REF!,Data!#REF!,(IF(B27=Data!#REF!,Data!#REF!,Data!#REF!)))))))))))))))&amp;IF(B27=Data!#REF!,Data!#REF!,(IF(B27=Data!#REF!,Data!#REF!,(IF(B27=Data!#REF!,Data!#REF!,(IF(B27=Data!#REF!,Data!#REF!,(IF(B27=Data!#REF!,Data!#REF!,Data!#REF!)))))))))</f>
        <v>#REF!</v>
      </c>
      <c r="S27" s="593"/>
      <c r="T27" s="593"/>
      <c r="U27" s="594" t="e">
        <f>IF(B27=Data!B80,Data!I80,(IF(B27=Data!B82,Data!I82,(IF(B27=Data!B84,Data!I84,(IF(B27=Data!#REF!,Data!#REF!,(IF(B27=Data!B89,Data!I89,(IF(B27=Data!#REF!,Data!#REF!,(IF(B27=Data!#REF!,Data!#REF!,(IF(B27=Data!#REF!,Data!#REF!,Data!#REF!)))))))))))))))&amp;IF(B27=Data!B156,Data!I156,(IF(B27=Data!#REF!,Data!#REF!,(IF(B27=Data!#REF!,Data!#REF!,(IF(B27=Data!#REF!,Data!#REF!,(IF(B27=Data!#REF!,Data!#REF!,(IF(B27=Data!#REF!,Data!I896,(IF(B27=Data!#REF!,Data!#REF!,(IF(B27=Data!#REF!,Data!#REF!,Data!#REF!)))))))))))))))&amp;IF(B27=Data!#REF!,Data!#REF!,(IF(B27=Data!#REF!,Data!#REF!,(IF(B27=Data!#REF!,Data!#REF!,(IF(B27=Data!#REF!,Data!#REF!,(IF(B27=Data!#REF!,Data!#REF!,Data!#REF!)))))))))</f>
        <v>#REF!</v>
      </c>
      <c r="V27" s="595"/>
      <c r="W27" s="594" t="e">
        <f>IF(B27=Data!B80,Data!J80,(IF(B27=Data!B82,Data!J82,(IF(B27=Data!B84,Data!J84,(IF(B27=Data!#REF!,Data!#REF!,(IF(B27=Data!B89,Data!J89,(IF(B27=Data!#REF!,Data!#REF!,(IF(B27=Data!#REF!,Data!#REF!,(IF(B27=Data!#REF!,Data!#REF!,Data!#REF!)))))))))))))))&amp;IF(B27=Data!B156,Data!J156,(IF(B27=Data!#REF!,Data!#REF!,(IF(B27=Data!#REF!,Data!#REF!,(IF(B27=Data!#REF!,Data!#REF!,(IF(B27=Data!#REF!,Data!#REF!,(IF(B27=Data!#REF!,Data!J896,(IF(B27=Data!#REF!,Data!#REF!,(IF(B27=Data!#REF!,Data!#REF!,Data!#REF!)))))))))))))))&amp;IF(B27=Data!#REF!,Data!#REF!,(IF(B27=Data!#REF!,Data!#REF!,(IF(B27=Data!#REF!,Data!#REF!,(IF(B27=Data!#REF!,Data!#REF!,(IF(B27=Data!#REF!,Data!#REF!,Data!#REF!)))))))))</f>
        <v>#REF!</v>
      </c>
      <c r="X27" s="596">
        <f>IF(E27="","",VLOOKUP(B27,Data!$B$5:$J$503,9,FALSE)*E27)</f>
        <v>20.832000000000001</v>
      </c>
    </row>
    <row r="28" spans="1:24" s="597" customFormat="1" ht="19.25" customHeight="1">
      <c r="A28" s="860">
        <v>11</v>
      </c>
      <c r="B28" s="334" t="s">
        <v>717</v>
      </c>
      <c r="C28" s="856" t="str">
        <f>IF(E28="","",VLOOKUP(B28,Data!$B$5:$N$503,13,FALSE))</f>
        <v>Ymh</v>
      </c>
      <c r="D28" s="495" t="str">
        <f>IF(E28="","",VLOOKUP(B28,Data!$B$5:$L$503,2,FALSE))</f>
        <v>VAC9500</v>
      </c>
      <c r="E28" s="823">
        <v>5</v>
      </c>
      <c r="F28" s="823"/>
      <c r="G28" s="600"/>
      <c r="H28" s="587">
        <f>IF(E28="","",VLOOKUP(B28,Data!$B$5:$L$503,11,FALSE))</f>
        <v>2627.86</v>
      </c>
      <c r="I28" s="588">
        <f t="shared" si="1"/>
        <v>13139.300000000001</v>
      </c>
      <c r="J28" s="589" t="str">
        <f>IF(E28="","",VLOOKUP(B28,Data!$B$5:$D$503,3,FALSE))</f>
        <v>C/T</v>
      </c>
      <c r="K28" s="589" t="str">
        <f>IF(E28="","",VLOOKUP(B28,Data!$B$5:$M$503,12,FALSE))</f>
        <v>Indonesia</v>
      </c>
      <c r="L28" s="590">
        <v>5122496</v>
      </c>
      <c r="M28" s="587">
        <f>IF(E28="","",VLOOKUP(B28,Data!$B$5:$E$503,4,FALSE)*E28)</f>
        <v>1335</v>
      </c>
      <c r="N28" s="587">
        <f>IF(E28="","",VLOOKUP(B28,Data!$B$5:$F$503,5,FALSE)*E28)</f>
        <v>1235</v>
      </c>
      <c r="O28" s="591" t="e">
        <f>IF(B28=Data!B82,Data!G82,(IF(B28=Data!B84,Data!G84,(IF(B28=Data!B86,Data!G86,(IF(B28=Data!#REF!,Data!#REF!,(IF(B28=Data!B91,Data!G91,(IF(B28=Data!#REF!,Data!#REF!,(IF(B28=Data!#REF!,Data!#REF!,(IF(B28=Data!#REF!,Data!#REF!,Data!#REF!)))))))))))))))&amp;IF(B28=Data!B158,Data!G158,(IF(B28=Data!#REF!,Data!#REF!,(IF(B28=Data!#REF!,Data!#REF!,(IF(B28=Data!#REF!,Data!#REF!,(IF(B28=Data!#REF!,Data!#REF!,(IF(B28=Data!#REF!,Data!G898,(IF(B28=Data!#REF!,Data!#REF!,(IF(B28=Data!#REF!,Data!#REF!,Data!#REF!)))))))))))))))&amp;IF(B28=Data!#REF!,Data!#REF!,(IF(B28=Data!#REF!,Data!#REF!,(IF(B28=Data!#REF!,Data!#REF!,(IF(B28=Data!#REF!,Data!#REF!,(IF(B28=Data!#REF!,Data!#REF!,Data!#REF!)))))))))</f>
        <v>#REF!</v>
      </c>
      <c r="P28" s="592"/>
      <c r="Q28" s="593"/>
      <c r="R28" s="594" t="e">
        <f>IF(B28=Data!B82,Data!H82,(IF(B28=Data!B84,Data!H84,(IF(B28=Data!B86,Data!H86,(IF(B28=Data!#REF!,Data!#REF!,(IF(B28=Data!B91,Data!H91,(IF(B28=Data!#REF!,Data!#REF!,(IF(B28=Data!#REF!,Data!#REF!,(IF(B28=Data!#REF!,Data!#REF!,Data!#REF!)))))))))))))))&amp;IF(B28=Data!B158,Data!H158,(IF(B28=Data!#REF!,Data!#REF!,(IF(B28=Data!#REF!,Data!#REF!,(IF(B28=Data!#REF!,Data!#REF!,(IF(B28=Data!#REF!,Data!#REF!,(IF(B28=Data!#REF!,Data!H898,(IF(B28=Data!#REF!,Data!#REF!,(IF(B28=Data!#REF!,Data!#REF!,Data!#REF!)))))))))))))))&amp;IF(B28=Data!#REF!,Data!#REF!,(IF(B28=Data!#REF!,Data!#REF!,(IF(B28=Data!#REF!,Data!#REF!,(IF(B28=Data!#REF!,Data!#REF!,(IF(B28=Data!#REF!,Data!#REF!,Data!#REF!)))))))))</f>
        <v>#REF!</v>
      </c>
      <c r="S28" s="593"/>
      <c r="T28" s="593"/>
      <c r="U28" s="594" t="e">
        <f>IF(B28=Data!B82,Data!I82,(IF(B28=Data!B84,Data!I84,(IF(B28=Data!B86,Data!I86,(IF(B28=Data!#REF!,Data!#REF!,(IF(B28=Data!B91,Data!I91,(IF(B28=Data!#REF!,Data!#REF!,(IF(B28=Data!#REF!,Data!#REF!,(IF(B28=Data!#REF!,Data!#REF!,Data!#REF!)))))))))))))))&amp;IF(B28=Data!B158,Data!I158,(IF(B28=Data!#REF!,Data!#REF!,(IF(B28=Data!#REF!,Data!#REF!,(IF(B28=Data!#REF!,Data!#REF!,(IF(B28=Data!#REF!,Data!#REF!,(IF(B28=Data!#REF!,Data!I898,(IF(B28=Data!#REF!,Data!#REF!,(IF(B28=Data!#REF!,Data!#REF!,Data!#REF!)))))))))))))))&amp;IF(B28=Data!#REF!,Data!#REF!,(IF(B28=Data!#REF!,Data!#REF!,(IF(B28=Data!#REF!,Data!#REF!,(IF(B28=Data!#REF!,Data!#REF!,(IF(B28=Data!#REF!,Data!#REF!,Data!#REF!)))))))))</f>
        <v>#REF!</v>
      </c>
      <c r="V28" s="595"/>
      <c r="W28" s="594" t="e">
        <f>IF(B28=Data!B82,Data!J82,(IF(B28=Data!B84,Data!J84,(IF(B28=Data!B86,Data!J86,(IF(B28=Data!#REF!,Data!#REF!,(IF(B28=Data!B91,Data!J91,(IF(B28=Data!#REF!,Data!#REF!,(IF(B28=Data!#REF!,Data!#REF!,(IF(B28=Data!#REF!,Data!#REF!,Data!#REF!)))))))))))))))&amp;IF(B28=Data!B158,Data!J158,(IF(B28=Data!#REF!,Data!#REF!,(IF(B28=Data!#REF!,Data!#REF!,(IF(B28=Data!#REF!,Data!#REF!,(IF(B28=Data!#REF!,Data!#REF!,(IF(B28=Data!#REF!,Data!J898,(IF(B28=Data!#REF!,Data!#REF!,(IF(B28=Data!#REF!,Data!#REF!,Data!#REF!)))))))))))))))&amp;IF(B28=Data!#REF!,Data!#REF!,(IF(B28=Data!#REF!,Data!#REF!,(IF(B28=Data!#REF!,Data!#REF!,(IF(B28=Data!#REF!,Data!#REF!,(IF(B28=Data!#REF!,Data!#REF!,Data!#REF!)))))))))</f>
        <v>#REF!</v>
      </c>
      <c r="X28" s="596">
        <f>IF(E28="","",VLOOKUP(B28,Data!$B$5:$J$503,9,FALSE)*E28)</f>
        <v>7.4399999999999995</v>
      </c>
    </row>
    <row r="29" spans="1:24" s="597" customFormat="1" ht="19.25" customHeight="1">
      <c r="A29" s="860">
        <v>12</v>
      </c>
      <c r="B29" s="334" t="s">
        <v>732</v>
      </c>
      <c r="C29" s="856" t="str">
        <f>IF(E29="","",VLOOKUP(B29,Data!$B$5:$N$503,13,FALSE))</f>
        <v>Ymh</v>
      </c>
      <c r="D29" s="495" t="str">
        <f>IF(E29="","",VLOOKUP(B29,Data!$B$5:$L$503,2,FALSE))</f>
        <v>VAC9510</v>
      </c>
      <c r="E29" s="823">
        <v>3</v>
      </c>
      <c r="F29" s="823"/>
      <c r="G29" s="600"/>
      <c r="H29" s="587">
        <f>IF(E29="","",VLOOKUP(B29,Data!$B$5:$L$503,11,FALSE))</f>
        <v>2665.96</v>
      </c>
      <c r="I29" s="588">
        <f t="shared" si="0"/>
        <v>7997.88</v>
      </c>
      <c r="J29" s="589" t="str">
        <f>IF(E29="","",VLOOKUP(B29,Data!$B$5:$D$503,3,FALSE))</f>
        <v>C/T</v>
      </c>
      <c r="K29" s="589" t="str">
        <f>IF(E29="","",VLOOKUP(B29,Data!$B$5:$M$503,12,FALSE))</f>
        <v>Indonesia</v>
      </c>
      <c r="L29" s="590">
        <v>5122496</v>
      </c>
      <c r="M29" s="587">
        <f>IF(E29="","",VLOOKUP(B29,Data!$B$5:$E$503,4,FALSE)*E29)</f>
        <v>714</v>
      </c>
      <c r="N29" s="587">
        <f>IF(E29="","",VLOOKUP(B29,Data!$B$5:$F$503,5,FALSE)*E29)</f>
        <v>648</v>
      </c>
      <c r="O29" s="591" t="e">
        <f>IF(B29=Data!B83,Data!G83,(IF(B29=Data!B85,Data!G85,(IF(B29=Data!B87,Data!G87,(IF(B29=Data!#REF!,Data!#REF!,(IF(B29=Data!B92,Data!G92,(IF(B29=Data!#REF!,Data!#REF!,(IF(B29=Data!#REF!,Data!#REF!,(IF(B29=Data!#REF!,Data!#REF!,Data!#REF!)))))))))))))))&amp;IF(B29=Data!B159,Data!G159,(IF(B29=Data!#REF!,Data!#REF!,(IF(B29=Data!#REF!,Data!#REF!,(IF(B29=Data!#REF!,Data!#REF!,(IF(B29=Data!#REF!,Data!#REF!,(IF(B29=Data!#REF!,Data!G899,(IF(B29=Data!#REF!,Data!#REF!,(IF(B29=Data!#REF!,Data!#REF!,Data!#REF!)))))))))))))))&amp;IF(B29=Data!#REF!,Data!#REF!,(IF(B29=Data!#REF!,Data!#REF!,(IF(B29=Data!#REF!,Data!#REF!,(IF(B29=Data!#REF!,Data!#REF!,(IF(B29=Data!#REF!,Data!#REF!,Data!#REF!)))))))))</f>
        <v>#REF!</v>
      </c>
      <c r="P29" s="592"/>
      <c r="Q29" s="593"/>
      <c r="R29" s="594" t="e">
        <f>IF(B29=Data!B83,Data!H83,(IF(B29=Data!B85,Data!H85,(IF(B29=Data!B87,Data!H87,(IF(B29=Data!#REF!,Data!#REF!,(IF(B29=Data!B92,Data!H92,(IF(B29=Data!#REF!,Data!#REF!,(IF(B29=Data!#REF!,Data!#REF!,(IF(B29=Data!#REF!,Data!#REF!,Data!#REF!)))))))))))))))&amp;IF(B29=Data!B159,Data!H159,(IF(B29=Data!#REF!,Data!#REF!,(IF(B29=Data!#REF!,Data!#REF!,(IF(B29=Data!#REF!,Data!#REF!,(IF(B29=Data!#REF!,Data!#REF!,(IF(B29=Data!#REF!,Data!H899,(IF(B29=Data!#REF!,Data!#REF!,(IF(B29=Data!#REF!,Data!#REF!,Data!#REF!)))))))))))))))&amp;IF(B29=Data!#REF!,Data!#REF!,(IF(B29=Data!#REF!,Data!#REF!,(IF(B29=Data!#REF!,Data!#REF!,(IF(B29=Data!#REF!,Data!#REF!,(IF(B29=Data!#REF!,Data!#REF!,Data!#REF!)))))))))</f>
        <v>#REF!</v>
      </c>
      <c r="S29" s="593"/>
      <c r="T29" s="593"/>
      <c r="U29" s="594" t="e">
        <f>IF(B29=Data!B83,Data!I83,(IF(B29=Data!B85,Data!I85,(IF(B29=Data!B87,Data!I87,(IF(B29=Data!#REF!,Data!#REF!,(IF(B29=Data!B92,Data!I92,(IF(B29=Data!#REF!,Data!#REF!,(IF(B29=Data!#REF!,Data!#REF!,(IF(B29=Data!#REF!,Data!#REF!,Data!#REF!)))))))))))))))&amp;IF(B29=Data!B159,Data!I159,(IF(B29=Data!#REF!,Data!#REF!,(IF(B29=Data!#REF!,Data!#REF!,(IF(B29=Data!#REF!,Data!#REF!,(IF(B29=Data!#REF!,Data!#REF!,(IF(B29=Data!#REF!,Data!I899,(IF(B29=Data!#REF!,Data!#REF!,(IF(B29=Data!#REF!,Data!#REF!,Data!#REF!)))))))))))))))&amp;IF(B29=Data!#REF!,Data!#REF!,(IF(B29=Data!#REF!,Data!#REF!,(IF(B29=Data!#REF!,Data!#REF!,(IF(B29=Data!#REF!,Data!#REF!,(IF(B29=Data!#REF!,Data!#REF!,Data!#REF!)))))))))</f>
        <v>#REF!</v>
      </c>
      <c r="V29" s="595"/>
      <c r="W29" s="594" t="e">
        <f>IF(B29=Data!B83,Data!J83,(IF(B29=Data!B85,Data!J85,(IF(B29=Data!B87,Data!J87,(IF(B29=Data!#REF!,Data!#REF!,(IF(B29=Data!B92,Data!J92,(IF(B29=Data!#REF!,Data!#REF!,(IF(B29=Data!#REF!,Data!#REF!,(IF(B29=Data!#REF!,Data!#REF!,Data!#REF!)))))))))))))))&amp;IF(B29=Data!B159,Data!J159,(IF(B29=Data!#REF!,Data!#REF!,(IF(B29=Data!#REF!,Data!#REF!,(IF(B29=Data!#REF!,Data!#REF!,(IF(B29=Data!#REF!,Data!#REF!,(IF(B29=Data!#REF!,Data!J899,(IF(B29=Data!#REF!,Data!#REF!,(IF(B29=Data!#REF!,Data!#REF!,Data!#REF!)))))))))))))))&amp;IF(B29=Data!#REF!,Data!#REF!,(IF(B29=Data!#REF!,Data!#REF!,(IF(B29=Data!#REF!,Data!#REF!,(IF(B29=Data!#REF!,Data!#REF!,(IF(B29=Data!#REF!,Data!#REF!,Data!#REF!)))))))))</f>
        <v>#REF!</v>
      </c>
      <c r="X29" s="596">
        <f>IF(E29="","",VLOOKUP(B29,Data!$B$5:$J$503,9,FALSE)*E29)</f>
        <v>3.9420000000000002</v>
      </c>
    </row>
    <row r="30" spans="1:24" s="597" customFormat="1" ht="19.25" customHeight="1">
      <c r="A30" s="860">
        <v>13</v>
      </c>
      <c r="B30" s="334" t="s">
        <v>779</v>
      </c>
      <c r="C30" s="856" t="str">
        <f>IF(E30="","",VLOOKUP(B30,Data!$B$5:$N$503,13,FALSE))</f>
        <v>Ymh</v>
      </c>
      <c r="D30" s="495" t="str">
        <f>IF(E30="","",VLOOKUP(B30,Data!$B$5:$L$503,2,FALSE))</f>
        <v>VAW7000</v>
      </c>
      <c r="E30" s="823">
        <v>1</v>
      </c>
      <c r="F30" s="823"/>
      <c r="G30" s="600"/>
      <c r="H30" s="587">
        <f>IF(E30="","",VLOOKUP(B30,Data!$B$5:$L$503,11,FALSE))</f>
        <v>2710.22</v>
      </c>
      <c r="I30" s="588">
        <f t="shared" si="0"/>
        <v>2710.22</v>
      </c>
      <c r="J30" s="589" t="str">
        <f>IF(E30="","",VLOOKUP(B30,Data!$B$5:$D$503,3,FALSE))</f>
        <v>C/T</v>
      </c>
      <c r="K30" s="589" t="str">
        <f>IF(E30="","",VLOOKUP(B30,Data!$B$5:$M$503,12,FALSE))</f>
        <v>Indonesia</v>
      </c>
      <c r="L30" s="590">
        <v>5122496</v>
      </c>
      <c r="M30" s="587">
        <f>IF(E30="","",VLOOKUP(B30,Data!$B$5:$E$503,4,FALSE)*E30)</f>
        <v>243</v>
      </c>
      <c r="N30" s="587">
        <f>IF(E30="","",VLOOKUP(B30,Data!$B$5:$F$503,5,FALSE)*E30)</f>
        <v>221</v>
      </c>
      <c r="O30" s="591" t="e">
        <f>IF(B30=Data!B85,Data!G85,(IF(B30=Data!B87,Data!G87,(IF(B30=Data!B89,Data!G89,(IF(B30=Data!#REF!,Data!#REF!,(IF(B30=Data!B94,Data!G94,(IF(B30=Data!#REF!,Data!#REF!,(IF(B30=Data!#REF!,Data!#REF!,(IF(B30=Data!#REF!,Data!#REF!,Data!#REF!)))))))))))))))&amp;IF(B30=Data!B161,Data!G161,(IF(B30=Data!#REF!,Data!#REF!,(IF(B30=Data!#REF!,Data!#REF!,(IF(B30=Data!#REF!,Data!#REF!,(IF(B30=Data!#REF!,Data!#REF!,(IF(B30=Data!#REF!,Data!G901,(IF(B30=Data!#REF!,Data!#REF!,(IF(B30=Data!#REF!,Data!#REF!,Data!#REF!)))))))))))))))&amp;IF(B30=Data!#REF!,Data!#REF!,(IF(B30=Data!#REF!,Data!#REF!,(IF(B30=Data!#REF!,Data!#REF!,(IF(B30=Data!#REF!,Data!#REF!,(IF(B30=Data!#REF!,Data!#REF!,Data!#REF!)))))))))</f>
        <v>#REF!</v>
      </c>
      <c r="P30" s="592"/>
      <c r="Q30" s="593"/>
      <c r="R30" s="594" t="e">
        <f>IF(B30=Data!B85,Data!H85,(IF(B30=Data!B87,Data!H87,(IF(B30=Data!B89,Data!H89,(IF(B30=Data!#REF!,Data!#REF!,(IF(B30=Data!B94,Data!H94,(IF(B30=Data!#REF!,Data!#REF!,(IF(B30=Data!#REF!,Data!#REF!,(IF(B30=Data!#REF!,Data!#REF!,Data!#REF!)))))))))))))))&amp;IF(B30=Data!B161,Data!H161,(IF(B30=Data!#REF!,Data!#REF!,(IF(B30=Data!#REF!,Data!#REF!,(IF(B30=Data!#REF!,Data!#REF!,(IF(B30=Data!#REF!,Data!#REF!,(IF(B30=Data!#REF!,Data!H901,(IF(B30=Data!#REF!,Data!#REF!,(IF(B30=Data!#REF!,Data!#REF!,Data!#REF!)))))))))))))))&amp;IF(B30=Data!#REF!,Data!#REF!,(IF(B30=Data!#REF!,Data!#REF!,(IF(B30=Data!#REF!,Data!#REF!,(IF(B30=Data!#REF!,Data!#REF!,(IF(B30=Data!#REF!,Data!#REF!,Data!#REF!)))))))))</f>
        <v>#REF!</v>
      </c>
      <c r="S30" s="593"/>
      <c r="T30" s="593"/>
      <c r="U30" s="594" t="e">
        <f>IF(B30=Data!B85,Data!I85,(IF(B30=Data!B87,Data!I87,(IF(B30=Data!B89,Data!I89,(IF(B30=Data!#REF!,Data!#REF!,(IF(B30=Data!B94,Data!I94,(IF(B30=Data!#REF!,Data!#REF!,(IF(B30=Data!#REF!,Data!#REF!,(IF(B30=Data!#REF!,Data!#REF!,Data!#REF!)))))))))))))))&amp;IF(B30=Data!B161,Data!I161,(IF(B30=Data!#REF!,Data!#REF!,(IF(B30=Data!#REF!,Data!#REF!,(IF(B30=Data!#REF!,Data!#REF!,(IF(B30=Data!#REF!,Data!#REF!,(IF(B30=Data!#REF!,Data!I901,(IF(B30=Data!#REF!,Data!#REF!,(IF(B30=Data!#REF!,Data!#REF!,Data!#REF!)))))))))))))))&amp;IF(B30=Data!#REF!,Data!#REF!,(IF(B30=Data!#REF!,Data!#REF!,(IF(B30=Data!#REF!,Data!#REF!,(IF(B30=Data!#REF!,Data!#REF!,(IF(B30=Data!#REF!,Data!#REF!,Data!#REF!)))))))))</f>
        <v>#REF!</v>
      </c>
      <c r="V30" s="595"/>
      <c r="W30" s="594" t="e">
        <f>IF(B30=Data!B85,Data!J85,(IF(B30=Data!B87,Data!J87,(IF(B30=Data!B89,Data!J89,(IF(B30=Data!#REF!,Data!#REF!,(IF(B30=Data!B94,Data!J94,(IF(B30=Data!#REF!,Data!#REF!,(IF(B30=Data!#REF!,Data!#REF!,(IF(B30=Data!#REF!,Data!#REF!,Data!#REF!)))))))))))))))&amp;IF(B30=Data!B161,Data!J161,(IF(B30=Data!#REF!,Data!#REF!,(IF(B30=Data!#REF!,Data!#REF!,(IF(B30=Data!#REF!,Data!#REF!,(IF(B30=Data!#REF!,Data!#REF!,(IF(B30=Data!#REF!,Data!J901,(IF(B30=Data!#REF!,Data!#REF!,(IF(B30=Data!#REF!,Data!#REF!,Data!#REF!)))))))))))))))&amp;IF(B30=Data!#REF!,Data!#REF!,(IF(B30=Data!#REF!,Data!#REF!,(IF(B30=Data!#REF!,Data!#REF!,(IF(B30=Data!#REF!,Data!#REF!,(IF(B30=Data!#REF!,Data!#REF!,Data!#REF!)))))))))</f>
        <v>#REF!</v>
      </c>
      <c r="X30" s="596">
        <f>IF(E30="","",VLOOKUP(B30,Data!$B$5:$J$503,9,FALSE)*E30)</f>
        <v>1.3140000000000001</v>
      </c>
    </row>
    <row r="31" spans="1:24" s="597" customFormat="1" ht="19.25" customHeight="1">
      <c r="A31" s="860">
        <v>14</v>
      </c>
      <c r="B31" s="334" t="s">
        <v>279</v>
      </c>
      <c r="C31" s="856" t="str">
        <f>IF(E31="","",VLOOKUP(B31,Data!$B$5:$N$503,13,FALSE))</f>
        <v>Ymh</v>
      </c>
      <c r="D31" s="495" t="str">
        <f>IF(E31="","",VLOOKUP(B31,Data!$B$5:$L$503,2,FALSE))</f>
        <v>WT58060</v>
      </c>
      <c r="E31" s="823">
        <v>6</v>
      </c>
      <c r="F31" s="823"/>
      <c r="G31" s="600"/>
      <c r="H31" s="587">
        <f>IF(E31="","",VLOOKUP(B31,Data!$B$5:$L$503,11,FALSE))</f>
        <v>2511.65</v>
      </c>
      <c r="I31" s="588">
        <f t="shared" si="0"/>
        <v>15069.900000000001</v>
      </c>
      <c r="J31" s="589" t="str">
        <f>IF(E31="","",VLOOKUP(B31,Data!$B$5:$D$503,3,FALSE))</f>
        <v>C/T</v>
      </c>
      <c r="K31" s="589" t="str">
        <f>IF(E31="","",VLOOKUP(B31,Data!$B$5:$M$503,12,FALSE))</f>
        <v>Indonesia</v>
      </c>
      <c r="L31" s="590">
        <v>5122496</v>
      </c>
      <c r="M31" s="587">
        <f>IF(E31="","",VLOOKUP(B31,Data!$B$5:$E$503,4,FALSE)*E31)</f>
        <v>1524</v>
      </c>
      <c r="N31" s="587">
        <f>IF(E31="","",VLOOKUP(B31,Data!$B$5:$F$503,5,FALSE)*E31)</f>
        <v>1374</v>
      </c>
      <c r="O31" s="591" t="e">
        <f>IF(B31=Data!B87,Data!G87,(IF(B31=Data!B89,Data!G89,(IF(B31=Data!B91,Data!G91,(IF(B31=Data!#REF!,Data!#REF!,(IF(B31=Data!B96,Data!G96,(IF(B31=Data!#REF!,Data!#REF!,(IF(B31=Data!#REF!,Data!#REF!,(IF(B31=Data!#REF!,Data!#REF!,Data!#REF!)))))))))))))))&amp;IF(B31=Data!B163,Data!G163,(IF(B31=Data!#REF!,Data!#REF!,(IF(B31=Data!#REF!,Data!#REF!,(IF(B31=Data!#REF!,Data!#REF!,(IF(B31=Data!#REF!,Data!#REF!,(IF(B31=Data!#REF!,Data!G903,(IF(B31=Data!#REF!,Data!#REF!,(IF(B31=Data!#REF!,Data!#REF!,Data!#REF!)))))))))))))))&amp;IF(B31=Data!#REF!,Data!#REF!,(IF(B31=Data!#REF!,Data!#REF!,(IF(B31=Data!#REF!,Data!#REF!,(IF(B31=Data!#REF!,Data!#REF!,(IF(B31=Data!#REF!,Data!#REF!,Data!#REF!)))))))))</f>
        <v>#REF!</v>
      </c>
      <c r="P31" s="592"/>
      <c r="Q31" s="593"/>
      <c r="R31" s="594" t="e">
        <f>IF(B31=Data!B87,Data!H87,(IF(B31=Data!B89,Data!H89,(IF(B31=Data!B91,Data!H91,(IF(B31=Data!#REF!,Data!#REF!,(IF(B31=Data!B96,Data!H96,(IF(B31=Data!#REF!,Data!#REF!,(IF(B31=Data!#REF!,Data!#REF!,(IF(B31=Data!#REF!,Data!#REF!,Data!#REF!)))))))))))))))&amp;IF(B31=Data!B163,Data!H163,(IF(B31=Data!#REF!,Data!#REF!,(IF(B31=Data!#REF!,Data!#REF!,(IF(B31=Data!#REF!,Data!#REF!,(IF(B31=Data!#REF!,Data!#REF!,(IF(B31=Data!#REF!,Data!H903,(IF(B31=Data!#REF!,Data!#REF!,(IF(B31=Data!#REF!,Data!#REF!,Data!#REF!)))))))))))))))&amp;IF(B31=Data!#REF!,Data!#REF!,(IF(B31=Data!#REF!,Data!#REF!,(IF(B31=Data!#REF!,Data!#REF!,(IF(B31=Data!#REF!,Data!#REF!,(IF(B31=Data!#REF!,Data!#REF!,Data!#REF!)))))))))</f>
        <v>#REF!</v>
      </c>
      <c r="S31" s="593"/>
      <c r="T31" s="593"/>
      <c r="U31" s="594" t="e">
        <f>IF(B31=Data!B87,Data!I87,(IF(B31=Data!B89,Data!I89,(IF(B31=Data!B91,Data!I91,(IF(B31=Data!#REF!,Data!#REF!,(IF(B31=Data!B96,Data!I96,(IF(B31=Data!#REF!,Data!#REF!,(IF(B31=Data!#REF!,Data!#REF!,(IF(B31=Data!#REF!,Data!#REF!,Data!#REF!)))))))))))))))&amp;IF(B31=Data!B163,Data!I163,(IF(B31=Data!#REF!,Data!#REF!,(IF(B31=Data!#REF!,Data!#REF!,(IF(B31=Data!#REF!,Data!#REF!,(IF(B31=Data!#REF!,Data!#REF!,(IF(B31=Data!#REF!,Data!I903,(IF(B31=Data!#REF!,Data!#REF!,(IF(B31=Data!#REF!,Data!#REF!,Data!#REF!)))))))))))))))&amp;IF(B31=Data!#REF!,Data!#REF!,(IF(B31=Data!#REF!,Data!#REF!,(IF(B31=Data!#REF!,Data!#REF!,(IF(B31=Data!#REF!,Data!#REF!,(IF(B31=Data!#REF!,Data!#REF!,Data!#REF!)))))))))</f>
        <v>#REF!</v>
      </c>
      <c r="V31" s="595"/>
      <c r="W31" s="594" t="e">
        <f>IF(B31=Data!B87,Data!J87,(IF(B31=Data!B89,Data!J89,(IF(B31=Data!B91,Data!J91,(IF(B31=Data!#REF!,Data!#REF!,(IF(B31=Data!B96,Data!J96,(IF(B31=Data!#REF!,Data!#REF!,(IF(B31=Data!#REF!,Data!#REF!,(IF(B31=Data!#REF!,Data!#REF!,Data!#REF!)))))))))))))))&amp;IF(B31=Data!B163,Data!J163,(IF(B31=Data!#REF!,Data!#REF!,(IF(B31=Data!#REF!,Data!#REF!,(IF(B31=Data!#REF!,Data!#REF!,(IF(B31=Data!#REF!,Data!#REF!,(IF(B31=Data!#REF!,Data!J903,(IF(B31=Data!#REF!,Data!#REF!,(IF(B31=Data!#REF!,Data!#REF!,Data!#REF!)))))))))))))))&amp;IF(B31=Data!#REF!,Data!#REF!,(IF(B31=Data!#REF!,Data!#REF!,(IF(B31=Data!#REF!,Data!#REF!,(IF(B31=Data!#REF!,Data!#REF!,(IF(B31=Data!#REF!,Data!#REF!,Data!#REF!)))))))))</f>
        <v>#REF!</v>
      </c>
      <c r="X31" s="596">
        <f>IF(E31="","",VLOOKUP(B31,Data!$B$5:$J$503,9,FALSE)*E31)</f>
        <v>8.9039999999999999</v>
      </c>
    </row>
    <row r="32" spans="1:24" s="597" customFormat="1" ht="19.25" customHeight="1">
      <c r="A32" s="598"/>
      <c r="B32" s="599"/>
      <c r="C32" s="583" t="str">
        <f>IF(E32="","",VLOOKUP(B32,Data!$B$5:$N$503,13,FALSE))</f>
        <v/>
      </c>
      <c r="D32" s="584" t="str">
        <f>IF(E32="","",VLOOKUP(B32,Data!$B$5:$L$503,2,FALSE))</f>
        <v/>
      </c>
      <c r="E32" s="823"/>
      <c r="F32" s="823"/>
      <c r="G32" s="601"/>
      <c r="H32" s="587" t="str">
        <f>IF(E32="","",VLOOKUP(B32,Data!$B$5:$L$503,11,FALSE))</f>
        <v/>
      </c>
      <c r="I32" s="588" t="str">
        <f t="shared" si="0"/>
        <v>-</v>
      </c>
      <c r="J32" s="589" t="str">
        <f>IF(E32="","",VLOOKUP(B32,Data!$B$5:$D$503,3,FALSE))</f>
        <v/>
      </c>
      <c r="K32" s="589" t="str">
        <f>IF(E32="","",VLOOKUP(B32,Data!$B$5:$M$503,12,FALSE))</f>
        <v/>
      </c>
      <c r="L32" s="590"/>
      <c r="M32" s="587" t="str">
        <f>IF(E32="","",VLOOKUP(B32,Data!$B$5:$E$503,4,FALSE)*E32)</f>
        <v/>
      </c>
      <c r="N32" s="587" t="str">
        <f>IF(E32="","",VLOOKUP(B32,Data!$B$5:$F$503,5,FALSE)*E32)</f>
        <v/>
      </c>
      <c r="O32" s="591" t="e">
        <f>IF(B32=Data!B98,Data!G98,(IF(B32=Data!B100,Data!G100,(IF(B32=Data!B102,Data!G102,(IF(B32=Data!#REF!,Data!#REF!,(IF(B32=Data!B107,Data!G107,(IF(B32=Data!#REF!,Data!#REF!,(IF(B32=Data!#REF!,Data!#REF!,(IF(B32=Data!#REF!,Data!#REF!,Data!#REF!)))))))))))))))&amp;IF(B32=Data!B174,Data!G174,(IF(B32=Data!#REF!,Data!#REF!,(IF(B32=Data!#REF!,Data!#REF!,(IF(B32=Data!#REF!,Data!#REF!,(IF(B32=Data!#REF!,Data!#REF!,(IF(B32=Data!#REF!,Data!G914,(IF(B32=Data!#REF!,Data!#REF!,(IF(B32=Data!#REF!,Data!#REF!,Data!#REF!)))))))))))))))&amp;IF(B32=Data!#REF!,Data!#REF!,(IF(B32=Data!#REF!,Data!#REF!,(IF(B32=Data!#REF!,Data!#REF!,(IF(B32=Data!#REF!,Data!#REF!,(IF(B32=Data!#REF!,Data!#REF!,Data!#REF!)))))))))</f>
        <v>#REF!</v>
      </c>
      <c r="P32" s="592"/>
      <c r="Q32" s="593"/>
      <c r="R32" s="594" t="e">
        <f>IF(B32=Data!B98,Data!H98,(IF(B32=Data!B100,Data!H100,(IF(B32=Data!B102,Data!H102,(IF(B32=Data!#REF!,Data!#REF!,(IF(B32=Data!B107,Data!H107,(IF(B32=Data!#REF!,Data!#REF!,(IF(B32=Data!#REF!,Data!#REF!,(IF(B32=Data!#REF!,Data!#REF!,Data!#REF!)))))))))))))))&amp;IF(B32=Data!B174,Data!H174,(IF(B32=Data!#REF!,Data!#REF!,(IF(B32=Data!#REF!,Data!#REF!,(IF(B32=Data!#REF!,Data!#REF!,(IF(B32=Data!#REF!,Data!#REF!,(IF(B32=Data!#REF!,Data!H914,(IF(B32=Data!#REF!,Data!#REF!,(IF(B32=Data!#REF!,Data!#REF!,Data!#REF!)))))))))))))))&amp;IF(B32=Data!#REF!,Data!#REF!,(IF(B32=Data!#REF!,Data!#REF!,(IF(B32=Data!#REF!,Data!#REF!,(IF(B32=Data!#REF!,Data!#REF!,(IF(B32=Data!#REF!,Data!#REF!,Data!#REF!)))))))))</f>
        <v>#REF!</v>
      </c>
      <c r="S32" s="593"/>
      <c r="T32" s="593"/>
      <c r="U32" s="594" t="e">
        <f>IF(B32=Data!B98,Data!I98,(IF(B32=Data!B100,Data!I100,(IF(B32=Data!B102,Data!I102,(IF(B32=Data!#REF!,Data!#REF!,(IF(B32=Data!B107,Data!I107,(IF(B32=Data!#REF!,Data!#REF!,(IF(B32=Data!#REF!,Data!#REF!,(IF(B32=Data!#REF!,Data!#REF!,Data!#REF!)))))))))))))))&amp;IF(B32=Data!B174,Data!I174,(IF(B32=Data!#REF!,Data!#REF!,(IF(B32=Data!#REF!,Data!#REF!,(IF(B32=Data!#REF!,Data!#REF!,(IF(B32=Data!#REF!,Data!#REF!,(IF(B32=Data!#REF!,Data!I914,(IF(B32=Data!#REF!,Data!#REF!,(IF(B32=Data!#REF!,Data!#REF!,Data!#REF!)))))))))))))))&amp;IF(B32=Data!#REF!,Data!#REF!,(IF(B32=Data!#REF!,Data!#REF!,(IF(B32=Data!#REF!,Data!#REF!,(IF(B32=Data!#REF!,Data!#REF!,(IF(B32=Data!#REF!,Data!#REF!,Data!#REF!)))))))))</f>
        <v>#REF!</v>
      </c>
      <c r="V32" s="595"/>
      <c r="W32" s="594" t="e">
        <f>IF(B32=Data!B98,Data!J98,(IF(B32=Data!B100,Data!J100,(IF(B32=Data!B102,Data!J102,(IF(B32=Data!#REF!,Data!#REF!,(IF(B32=Data!B107,Data!J107,(IF(B32=Data!#REF!,Data!#REF!,(IF(B32=Data!#REF!,Data!#REF!,(IF(B32=Data!#REF!,Data!#REF!,Data!#REF!)))))))))))))))&amp;IF(B32=Data!B174,Data!J174,(IF(B32=Data!#REF!,Data!#REF!,(IF(B32=Data!#REF!,Data!#REF!,(IF(B32=Data!#REF!,Data!#REF!,(IF(B32=Data!#REF!,Data!#REF!,(IF(B32=Data!#REF!,Data!J914,(IF(B32=Data!#REF!,Data!#REF!,(IF(B32=Data!#REF!,Data!#REF!,Data!#REF!)))))))))))))))&amp;IF(B32=Data!#REF!,Data!#REF!,(IF(B32=Data!#REF!,Data!#REF!,(IF(B32=Data!#REF!,Data!#REF!,(IF(B32=Data!#REF!,Data!#REF!,(IF(B32=Data!#REF!,Data!#REF!,Data!#REF!)))))))))</f>
        <v>#REF!</v>
      </c>
      <c r="X32" s="596" t="str">
        <f>IF(E32="","",VLOOKUP(B32,Data!$B$5:$J$503,9,FALSE)*E32)</f>
        <v/>
      </c>
    </row>
    <row r="33" spans="1:24" s="597" customFormat="1" ht="19.25" customHeight="1">
      <c r="A33" s="598"/>
      <c r="B33" s="840"/>
      <c r="C33" s="583" t="str">
        <f>IF(E33="","",VLOOKUP(B33,Data!$B$5:$N$503,13,FALSE))</f>
        <v/>
      </c>
      <c r="D33" s="584" t="str">
        <f>IF(E33="","",VLOOKUP(B33,Data!$B$5:$L$503,2,FALSE))</f>
        <v/>
      </c>
      <c r="E33" s="823"/>
      <c r="F33" s="823"/>
      <c r="G33" s="601"/>
      <c r="H33" s="587" t="str">
        <f>IF(E33="","",VLOOKUP(B33,Data!$B$5:$L$503,11,FALSE))</f>
        <v/>
      </c>
      <c r="I33" s="588" t="str">
        <f t="shared" si="0"/>
        <v>-</v>
      </c>
      <c r="J33" s="589" t="str">
        <f>IF(E33="","",VLOOKUP(B33,Data!$B$5:$D$503,3,FALSE))</f>
        <v/>
      </c>
      <c r="K33" s="589" t="str">
        <f>IF(E33="","",VLOOKUP(B33,Data!$B$5:$M$503,12,FALSE))</f>
        <v/>
      </c>
      <c r="L33" s="590"/>
      <c r="M33" s="587" t="str">
        <f>IF(E33="","",VLOOKUP(B33,Data!$B$5:$E$503,4,FALSE)*E33)</f>
        <v/>
      </c>
      <c r="N33" s="587" t="str">
        <f>IF(E33="","",VLOOKUP(B33,Data!$B$5:$F$503,5,FALSE)*E33)</f>
        <v/>
      </c>
      <c r="O33" s="591" t="e">
        <f>IF(B33=Data!B139,Data!G139,(IF(B33=Data!B141,Data!G141,(IF(B33=Data!B143,Data!G143,(IF(B33=Data!#REF!,Data!#REF!,(IF(B33=Data!B148,Data!G148,(IF(B33=Data!#REF!,Data!#REF!,(IF(B33=Data!#REF!,Data!#REF!,(IF(B33=Data!#REF!,Data!#REF!,Data!#REF!)))))))))))))))&amp;IF(B33=Data!B215,Data!G215,(IF(B33=Data!#REF!,Data!#REF!,(IF(B33=Data!#REF!,Data!#REF!,(IF(B33=Data!#REF!,Data!#REF!,(IF(B33=Data!#REF!,Data!#REF!,(IF(B33=Data!#REF!,Data!G955,(IF(B33=Data!#REF!,Data!#REF!,(IF(B33=Data!#REF!,Data!#REF!,Data!#REF!)))))))))))))))&amp;IF(B33=Data!#REF!,Data!#REF!,(IF(B33=Data!#REF!,Data!#REF!,(IF(B33=Data!#REF!,Data!#REF!,(IF(B33=Data!#REF!,Data!#REF!,(IF(B33=Data!#REF!,Data!#REF!,Data!#REF!)))))))))</f>
        <v>#REF!</v>
      </c>
      <c r="P33" s="592"/>
      <c r="Q33" s="593"/>
      <c r="R33" s="594" t="e">
        <f>IF(B33=Data!B139,Data!H139,(IF(B33=Data!B141,Data!H141,(IF(B33=Data!B143,Data!H143,(IF(B33=Data!#REF!,Data!#REF!,(IF(B33=Data!B148,Data!H148,(IF(B33=Data!#REF!,Data!#REF!,(IF(B33=Data!#REF!,Data!#REF!,(IF(B33=Data!#REF!,Data!#REF!,Data!#REF!)))))))))))))))&amp;IF(B33=Data!B215,Data!H215,(IF(B33=Data!#REF!,Data!#REF!,(IF(B33=Data!#REF!,Data!#REF!,(IF(B33=Data!#REF!,Data!#REF!,(IF(B33=Data!#REF!,Data!#REF!,(IF(B33=Data!#REF!,Data!H955,(IF(B33=Data!#REF!,Data!#REF!,(IF(B33=Data!#REF!,Data!#REF!,Data!#REF!)))))))))))))))&amp;IF(B33=Data!#REF!,Data!#REF!,(IF(B33=Data!#REF!,Data!#REF!,(IF(B33=Data!#REF!,Data!#REF!,(IF(B33=Data!#REF!,Data!#REF!,(IF(B33=Data!#REF!,Data!#REF!,Data!#REF!)))))))))</f>
        <v>#REF!</v>
      </c>
      <c r="S33" s="593"/>
      <c r="T33" s="593"/>
      <c r="U33" s="594" t="e">
        <f>IF(B33=Data!B139,Data!I139,(IF(B33=Data!B141,Data!I141,(IF(B33=Data!B143,Data!I143,(IF(B33=Data!#REF!,Data!#REF!,(IF(B33=Data!B148,Data!I148,(IF(B33=Data!#REF!,Data!#REF!,(IF(B33=Data!#REF!,Data!#REF!,(IF(B33=Data!#REF!,Data!#REF!,Data!#REF!)))))))))))))))&amp;IF(B33=Data!B215,Data!I215,(IF(B33=Data!#REF!,Data!#REF!,(IF(B33=Data!#REF!,Data!#REF!,(IF(B33=Data!#REF!,Data!#REF!,(IF(B33=Data!#REF!,Data!#REF!,(IF(B33=Data!#REF!,Data!I955,(IF(B33=Data!#REF!,Data!#REF!,(IF(B33=Data!#REF!,Data!#REF!,Data!#REF!)))))))))))))))&amp;IF(B33=Data!#REF!,Data!#REF!,(IF(B33=Data!#REF!,Data!#REF!,(IF(B33=Data!#REF!,Data!#REF!,(IF(B33=Data!#REF!,Data!#REF!,(IF(B33=Data!#REF!,Data!#REF!,Data!#REF!)))))))))</f>
        <v>#REF!</v>
      </c>
      <c r="V33" s="595"/>
      <c r="W33" s="594" t="e">
        <f>IF(B33=Data!B139,Data!J139,(IF(B33=Data!B141,Data!J141,(IF(B33=Data!B143,Data!J143,(IF(B33=Data!#REF!,Data!#REF!,(IF(B33=Data!B148,Data!J148,(IF(B33=Data!#REF!,Data!#REF!,(IF(B33=Data!#REF!,Data!#REF!,(IF(B33=Data!#REF!,Data!#REF!,Data!#REF!)))))))))))))))&amp;IF(B33=Data!B215,Data!J215,(IF(B33=Data!#REF!,Data!#REF!,(IF(B33=Data!#REF!,Data!#REF!,(IF(B33=Data!#REF!,Data!#REF!,(IF(B33=Data!#REF!,Data!#REF!,(IF(B33=Data!#REF!,Data!J955,(IF(B33=Data!#REF!,Data!#REF!,(IF(B33=Data!#REF!,Data!#REF!,Data!#REF!)))))))))))))))&amp;IF(B33=Data!#REF!,Data!#REF!,(IF(B33=Data!#REF!,Data!#REF!,(IF(B33=Data!#REF!,Data!#REF!,(IF(B33=Data!#REF!,Data!#REF!,(IF(B33=Data!#REF!,Data!#REF!,Data!#REF!)))))))))</f>
        <v>#REF!</v>
      </c>
      <c r="X33" s="596" t="str">
        <f>IF(E33="","",VLOOKUP(B33,Data!$B$5:$J$503,9,FALSE)*E33)</f>
        <v/>
      </c>
    </row>
    <row r="34" spans="1:24" s="611" customFormat="1" ht="19.5" customHeight="1">
      <c r="A34" s="598"/>
      <c r="B34" s="818"/>
      <c r="C34" s="604"/>
      <c r="D34" s="605"/>
      <c r="E34" s="606">
        <f>SUM(E17:E33)</f>
        <v>63</v>
      </c>
      <c r="F34" s="606"/>
      <c r="G34" s="606"/>
      <c r="H34" s="607"/>
      <c r="I34" s="607">
        <f>SUM(I17:I33)</f>
        <v>176457.00999999998</v>
      </c>
      <c r="J34" s="608"/>
      <c r="K34" s="608"/>
      <c r="L34" s="608"/>
      <c r="M34" s="609">
        <f>SUM(M17:M33)</f>
        <v>15875</v>
      </c>
      <c r="N34" s="609">
        <f>SUM(N17:N33)</f>
        <v>14294</v>
      </c>
      <c r="O34" s="609" t="e">
        <f>SUM(O17:O33)</f>
        <v>#REF!</v>
      </c>
      <c r="P34" s="609" t="e">
        <f>SUM(#REF!)</f>
        <v>#REF!</v>
      </c>
      <c r="Q34" s="609">
        <f>SUM(Q16:Q16)</f>
        <v>0</v>
      </c>
      <c r="R34" s="609">
        <f>SUM(R16:R16)</f>
        <v>0</v>
      </c>
      <c r="S34" s="609" t="e">
        <f>SUM(#REF!)</f>
        <v>#REF!</v>
      </c>
      <c r="T34" s="609">
        <f>SUM(T16:T16)</f>
        <v>0</v>
      </c>
      <c r="U34" s="609">
        <f>SUM(U16:U16)</f>
        <v>0</v>
      </c>
      <c r="V34" s="609" t="e">
        <f>SUM(#REF!)</f>
        <v>#REF!</v>
      </c>
      <c r="W34" s="609">
        <f>SUM(W16:W16)</f>
        <v>0</v>
      </c>
      <c r="X34" s="610">
        <f>SUM(X17:X33)</f>
        <v>87.169999999999987</v>
      </c>
    </row>
    <row r="35" spans="1:24" ht="11.25" customHeight="1">
      <c r="A35" s="598"/>
      <c r="B35" s="612"/>
      <c r="C35" s="545"/>
      <c r="D35" s="546"/>
      <c r="E35" s="613"/>
      <c r="F35" s="631"/>
      <c r="G35" s="544"/>
      <c r="H35" s="614" t="s">
        <v>847</v>
      </c>
      <c r="I35" s="615"/>
      <c r="J35" s="616"/>
      <c r="K35" s="616"/>
      <c r="L35" s="616"/>
      <c r="M35" s="617"/>
      <c r="N35" s="548"/>
      <c r="O35" s="546"/>
      <c r="P35" s="545"/>
      <c r="Q35" s="545"/>
      <c r="R35" s="545"/>
      <c r="S35" s="545"/>
      <c r="T35" s="545"/>
      <c r="U35" s="545"/>
      <c r="V35" s="546"/>
      <c r="W35" s="546"/>
      <c r="X35" s="550"/>
    </row>
    <row r="36" spans="1:24" ht="14">
      <c r="A36" s="618" t="s">
        <v>546</v>
      </c>
      <c r="B36" s="619" t="s">
        <v>12</v>
      </c>
      <c r="C36" s="513"/>
      <c r="D36" s="620"/>
      <c r="E36" s="499" t="s">
        <v>555</v>
      </c>
      <c r="H36" s="621" t="s">
        <v>83</v>
      </c>
      <c r="I36" s="622"/>
      <c r="J36" s="562" t="s">
        <v>84</v>
      </c>
      <c r="K36" s="623"/>
      <c r="L36" s="534" t="s">
        <v>85</v>
      </c>
      <c r="M36" s="534"/>
      <c r="N36" s="1076" t="s">
        <v>86</v>
      </c>
      <c r="O36" s="1077"/>
      <c r="P36" s="1077"/>
      <c r="Q36" s="1077"/>
      <c r="R36" s="1077"/>
      <c r="S36" s="1077"/>
      <c r="T36" s="1077"/>
      <c r="U36" s="1077"/>
      <c r="V36" s="1077"/>
      <c r="W36" s="1077"/>
      <c r="X36" s="1078"/>
    </row>
    <row r="37" spans="1:24" ht="13">
      <c r="A37" s="857" t="s">
        <v>547</v>
      </c>
      <c r="D37" s="624"/>
      <c r="E37" s="499" t="s">
        <v>88</v>
      </c>
      <c r="H37" s="1079"/>
      <c r="I37" s="1080"/>
      <c r="J37" s="857" t="s">
        <v>89</v>
      </c>
      <c r="K37" s="625"/>
      <c r="L37" s="537" t="s">
        <v>90</v>
      </c>
      <c r="M37" s="537"/>
      <c r="N37" s="532"/>
      <c r="X37" s="538"/>
    </row>
    <row r="38" spans="1:24" ht="10.5" customHeight="1">
      <c r="A38" s="857" t="s">
        <v>548</v>
      </c>
      <c r="B38" s="503"/>
      <c r="D38" s="523"/>
      <c r="H38" s="1079"/>
      <c r="I38" s="1080"/>
      <c r="J38" s="857"/>
      <c r="K38" s="625"/>
      <c r="L38" s="537" t="s">
        <v>94</v>
      </c>
      <c r="M38" s="537"/>
      <c r="N38" s="532"/>
      <c r="X38" s="538"/>
    </row>
    <row r="39" spans="1:24" ht="10.5" customHeight="1">
      <c r="A39" s="544"/>
      <c r="B39" s="545"/>
      <c r="C39" s="545"/>
      <c r="D39" s="626"/>
      <c r="E39" s="499" t="s">
        <v>95</v>
      </c>
      <c r="H39" s="1079"/>
      <c r="I39" s="1080"/>
      <c r="J39" s="857" t="s">
        <v>96</v>
      </c>
      <c r="K39" s="625"/>
      <c r="L39" s="537"/>
      <c r="M39" s="537"/>
      <c r="N39" s="532"/>
      <c r="X39" s="538"/>
    </row>
    <row r="40" spans="1:24" ht="13">
      <c r="A40" s="512" t="s">
        <v>97</v>
      </c>
      <c r="C40" s="535"/>
      <c r="D40" s="514"/>
      <c r="E40" s="499" t="s">
        <v>98</v>
      </c>
      <c r="H40" s="627" t="s">
        <v>99</v>
      </c>
      <c r="I40" s="628"/>
      <c r="J40" s="857" t="s">
        <v>89</v>
      </c>
      <c r="K40" s="625"/>
      <c r="L40" s="537" t="s">
        <v>100</v>
      </c>
      <c r="M40" s="537"/>
      <c r="N40" s="532"/>
      <c r="X40" s="538"/>
    </row>
    <row r="41" spans="1:24" ht="13">
      <c r="A41" s="857" t="s">
        <v>561</v>
      </c>
      <c r="D41" s="523"/>
      <c r="E41" s="499" t="s">
        <v>101</v>
      </c>
      <c r="H41" s="629"/>
      <c r="I41" s="630"/>
      <c r="J41" s="857" t="s">
        <v>102</v>
      </c>
      <c r="K41" s="625"/>
      <c r="L41" s="537" t="s">
        <v>549</v>
      </c>
      <c r="M41" s="537"/>
      <c r="N41" s="1069" t="s">
        <v>616</v>
      </c>
      <c r="O41" s="1070"/>
      <c r="P41" s="1070"/>
      <c r="Q41" s="1070"/>
      <c r="R41" s="1070"/>
      <c r="S41" s="1070"/>
      <c r="T41" s="1070"/>
      <c r="U41" s="1070"/>
      <c r="V41" s="1070"/>
      <c r="W41" s="1070"/>
      <c r="X41" s="1071"/>
    </row>
    <row r="42" spans="1:24">
      <c r="A42" s="544"/>
      <c r="B42" s="545"/>
      <c r="C42" s="545"/>
      <c r="D42" s="546"/>
      <c r="E42" s="631"/>
      <c r="F42" s="631"/>
      <c r="G42" s="545"/>
      <c r="H42" s="1053" t="s">
        <v>1027</v>
      </c>
      <c r="I42" s="1054"/>
      <c r="J42" s="1053" t="s">
        <v>1030</v>
      </c>
      <c r="K42" s="1054"/>
      <c r="L42" s="549" t="s">
        <v>105</v>
      </c>
      <c r="M42" s="549"/>
      <c r="N42" s="1072" t="s">
        <v>106</v>
      </c>
      <c r="O42" s="1073"/>
      <c r="P42" s="1073"/>
      <c r="Q42" s="1073"/>
      <c r="R42" s="1073"/>
      <c r="S42" s="1073"/>
      <c r="T42" s="1073"/>
      <c r="U42" s="1073"/>
      <c r="V42" s="1073"/>
      <c r="W42" s="1073"/>
      <c r="X42" s="1074"/>
    </row>
    <row r="43" spans="1:24">
      <c r="H43" s="500" t="s">
        <v>667</v>
      </c>
      <c r="L43" s="537"/>
      <c r="M43" s="537"/>
      <c r="N43" s="541"/>
      <c r="O43" s="541"/>
      <c r="P43" s="541"/>
      <c r="Q43" s="541"/>
      <c r="R43" s="541"/>
      <c r="S43" s="541"/>
      <c r="T43" s="541"/>
      <c r="U43" s="541"/>
      <c r="V43" s="541"/>
      <c r="W43" s="541"/>
      <c r="X43" s="632"/>
    </row>
    <row r="44" spans="1:24">
      <c r="H44" s="633"/>
      <c r="I44" s="633"/>
      <c r="J44" s="634"/>
      <c r="K44" s="633"/>
      <c r="L44" s="537"/>
      <c r="M44" s="537"/>
      <c r="N44" s="541"/>
      <c r="O44" s="541"/>
      <c r="P44" s="541"/>
      <c r="Q44" s="541"/>
      <c r="R44" s="541"/>
      <c r="S44" s="541"/>
      <c r="T44" s="541"/>
      <c r="U44" s="541"/>
      <c r="V44" s="541"/>
      <c r="W44" s="541"/>
      <c r="X44" s="632"/>
    </row>
    <row r="45" spans="1:24" ht="7.5" customHeight="1"/>
    <row r="46" spans="1:24" ht="13.5" customHeight="1"/>
    <row r="47" spans="1:24" ht="13.5" customHeight="1"/>
    <row r="48" spans="1:24" s="611" customFormat="1" ht="18" customHeight="1">
      <c r="A48" s="635" t="s">
        <v>964</v>
      </c>
      <c r="B48" s="500"/>
      <c r="C48" s="635" t="s">
        <v>622</v>
      </c>
      <c r="G48" s="636"/>
      <c r="H48" s="635" t="s">
        <v>958</v>
      </c>
      <c r="I48" s="500"/>
      <c r="J48" s="635" t="s">
        <v>969</v>
      </c>
      <c r="L48" s="636"/>
      <c r="M48" s="636"/>
      <c r="W48" s="637"/>
    </row>
    <row r="49" spans="1:24" s="611" customFormat="1" ht="18" customHeight="1">
      <c r="A49" s="635" t="s">
        <v>965</v>
      </c>
      <c r="B49" s="500"/>
      <c r="C49" s="635" t="s">
        <v>969</v>
      </c>
      <c r="G49" s="636"/>
      <c r="H49" s="635" t="s">
        <v>959</v>
      </c>
      <c r="I49" s="500"/>
      <c r="J49" s="635" t="s">
        <v>969</v>
      </c>
      <c r="L49" s="636"/>
      <c r="M49" s="636"/>
      <c r="W49" s="637"/>
    </row>
    <row r="50" spans="1:24" s="611" customFormat="1" ht="18" customHeight="1">
      <c r="A50" s="635" t="s">
        <v>966</v>
      </c>
      <c r="B50" s="500"/>
      <c r="C50" s="635" t="s">
        <v>969</v>
      </c>
      <c r="G50" s="636"/>
      <c r="H50" s="635" t="s">
        <v>960</v>
      </c>
      <c r="I50" s="500"/>
      <c r="J50" s="635" t="s">
        <v>622</v>
      </c>
      <c r="L50" s="636"/>
      <c r="M50" s="636"/>
      <c r="W50" s="637"/>
    </row>
    <row r="51" spans="1:24" s="611" customFormat="1" ht="18" customHeight="1">
      <c r="A51" s="635" t="s">
        <v>967</v>
      </c>
      <c r="B51" s="500"/>
      <c r="C51" s="635" t="s">
        <v>622</v>
      </c>
      <c r="G51" s="636"/>
      <c r="H51" s="635" t="s">
        <v>961</v>
      </c>
      <c r="I51" s="500"/>
      <c r="J51" s="635" t="s">
        <v>622</v>
      </c>
      <c r="L51" s="636"/>
      <c r="M51" s="636"/>
      <c r="W51" s="637"/>
    </row>
    <row r="52" spans="1:24" s="611" customFormat="1" ht="18" customHeight="1">
      <c r="A52" s="635" t="s">
        <v>968</v>
      </c>
      <c r="B52" s="500"/>
      <c r="C52" s="635" t="s">
        <v>622</v>
      </c>
      <c r="G52" s="636"/>
      <c r="H52" s="635" t="s">
        <v>963</v>
      </c>
      <c r="I52" s="500"/>
      <c r="J52" s="635" t="s">
        <v>622</v>
      </c>
      <c r="L52" s="636"/>
      <c r="M52" s="636"/>
      <c r="W52" s="637"/>
    </row>
    <row r="53" spans="1:24" ht="20">
      <c r="E53" s="858"/>
      <c r="F53" s="859"/>
      <c r="G53" s="500"/>
      <c r="H53" s="635" t="s">
        <v>962</v>
      </c>
      <c r="J53" s="635" t="s">
        <v>622</v>
      </c>
      <c r="L53" s="500"/>
      <c r="N53" s="858"/>
      <c r="W53" s="501"/>
      <c r="X53" s="858"/>
    </row>
    <row r="54" spans="1:24" ht="17.5">
      <c r="A54" s="638"/>
      <c r="E54" s="858"/>
      <c r="F54" s="859"/>
      <c r="H54" s="639"/>
      <c r="I54" s="639"/>
    </row>
    <row r="59" spans="1:24" ht="14">
      <c r="A59" s="640"/>
      <c r="C59" s="641"/>
      <c r="D59" s="641"/>
      <c r="E59" s="642"/>
      <c r="F59" s="865"/>
    </row>
    <row r="60" spans="1:24" ht="14">
      <c r="A60" s="643"/>
      <c r="C60" s="641"/>
      <c r="D60" s="644"/>
      <c r="E60" s="642"/>
      <c r="F60" s="865"/>
    </row>
    <row r="61" spans="1:24" ht="14">
      <c r="A61" s="643"/>
      <c r="B61" s="645"/>
      <c r="C61" s="641"/>
      <c r="D61" s="641"/>
      <c r="E61" s="642"/>
      <c r="F61" s="865"/>
    </row>
    <row r="62" spans="1:24" ht="14">
      <c r="A62" s="643"/>
      <c r="B62" s="646" t="s">
        <v>354</v>
      </c>
      <c r="C62" s="641"/>
      <c r="D62" s="641"/>
      <c r="E62" s="642"/>
      <c r="F62" s="865"/>
    </row>
    <row r="63" spans="1:24" ht="15.5">
      <c r="A63" s="643"/>
      <c r="B63" s="647" t="s">
        <v>249</v>
      </c>
      <c r="C63" s="641"/>
      <c r="D63" s="641"/>
      <c r="E63" s="642"/>
      <c r="F63" s="865"/>
    </row>
    <row r="64" spans="1:24" ht="14">
      <c r="A64" s="643"/>
      <c r="B64" s="648" t="s">
        <v>250</v>
      </c>
      <c r="C64" s="641"/>
      <c r="D64" s="641"/>
      <c r="E64" s="642"/>
      <c r="F64" s="865"/>
    </row>
    <row r="65" spans="1:6" ht="15.5">
      <c r="A65" s="649"/>
      <c r="B65" s="647" t="s">
        <v>251</v>
      </c>
      <c r="C65" s="641"/>
      <c r="D65" s="641"/>
      <c r="E65" s="642"/>
      <c r="F65" s="865"/>
    </row>
    <row r="66" spans="1:6" ht="15.5">
      <c r="A66" s="643"/>
      <c r="B66" s="647" t="s">
        <v>252</v>
      </c>
      <c r="C66" s="641"/>
      <c r="D66" s="641"/>
      <c r="E66" s="642"/>
      <c r="F66" s="865"/>
    </row>
    <row r="67" spans="1:6" ht="14">
      <c r="A67" s="649"/>
      <c r="B67" s="646" t="s">
        <v>253</v>
      </c>
      <c r="C67" s="641"/>
      <c r="D67" s="641"/>
      <c r="E67" s="642"/>
      <c r="F67" s="865"/>
    </row>
    <row r="68" spans="1:6" ht="14">
      <c r="A68" s="649"/>
      <c r="B68" s="646" t="s">
        <v>357</v>
      </c>
      <c r="C68" s="641"/>
      <c r="D68" s="641"/>
      <c r="E68" s="642"/>
      <c r="F68" s="865"/>
    </row>
    <row r="69" spans="1:6" ht="14">
      <c r="A69" s="643"/>
      <c r="B69" s="646" t="s">
        <v>358</v>
      </c>
      <c r="C69" s="641"/>
      <c r="D69" s="641"/>
      <c r="E69" s="642"/>
      <c r="F69" s="865"/>
    </row>
    <row r="70" spans="1:6" ht="14">
      <c r="A70" s="643"/>
      <c r="B70" s="646" t="s">
        <v>288</v>
      </c>
      <c r="C70" s="641"/>
      <c r="D70" s="641"/>
      <c r="E70" s="642"/>
      <c r="F70" s="865"/>
    </row>
    <row r="71" spans="1:6" ht="14">
      <c r="A71" s="643"/>
      <c r="B71" s="646" t="s">
        <v>292</v>
      </c>
      <c r="C71" s="641"/>
      <c r="D71" s="641"/>
      <c r="E71" s="642"/>
      <c r="F71" s="865"/>
    </row>
    <row r="72" spans="1:6" ht="15.5">
      <c r="A72" s="643"/>
      <c r="B72" s="647" t="s">
        <v>423</v>
      </c>
      <c r="C72" s="641"/>
      <c r="D72" s="641"/>
      <c r="E72" s="642"/>
      <c r="F72" s="865"/>
    </row>
    <row r="73" spans="1:6" ht="14">
      <c r="A73" s="643"/>
      <c r="B73" s="646" t="s">
        <v>424</v>
      </c>
      <c r="C73" s="641"/>
      <c r="D73" s="641"/>
      <c r="E73" s="642"/>
      <c r="F73" s="865"/>
    </row>
    <row r="74" spans="1:6" ht="14">
      <c r="A74" s="643"/>
      <c r="B74" s="646" t="s">
        <v>279</v>
      </c>
      <c r="C74" s="641"/>
      <c r="D74" s="644"/>
      <c r="E74" s="642"/>
      <c r="F74" s="865"/>
    </row>
    <row r="75" spans="1:6" ht="14">
      <c r="A75" s="643"/>
      <c r="B75" s="646" t="s">
        <v>281</v>
      </c>
      <c r="C75" s="641"/>
      <c r="D75" s="641"/>
      <c r="E75" s="642"/>
      <c r="F75" s="865"/>
    </row>
    <row r="76" spans="1:6" ht="14">
      <c r="A76" s="643"/>
      <c r="B76" s="646" t="s">
        <v>287</v>
      </c>
      <c r="C76" s="641"/>
      <c r="D76" s="644"/>
      <c r="E76" s="642"/>
      <c r="F76" s="865"/>
    </row>
    <row r="77" spans="1:6" ht="15.5">
      <c r="A77" s="643"/>
      <c r="B77" s="647" t="s">
        <v>420</v>
      </c>
      <c r="C77" s="641"/>
      <c r="D77" s="644"/>
      <c r="E77" s="642"/>
      <c r="F77" s="865"/>
    </row>
    <row r="78" spans="1:6" ht="14">
      <c r="A78" s="650"/>
      <c r="B78" s="646" t="s">
        <v>421</v>
      </c>
      <c r="C78" s="579"/>
      <c r="D78" s="578"/>
      <c r="E78" s="575"/>
      <c r="F78" s="865"/>
    </row>
    <row r="79" spans="1:6" ht="14">
      <c r="A79" s="572"/>
      <c r="B79" s="646" t="s">
        <v>422</v>
      </c>
      <c r="C79" s="579"/>
      <c r="D79" s="578"/>
      <c r="E79" s="651">
        <f>SUM(E58:E77)</f>
        <v>0</v>
      </c>
      <c r="F79" s="865"/>
    </row>
    <row r="80" spans="1:6" ht="14">
      <c r="B80" s="646" t="s">
        <v>417</v>
      </c>
    </row>
    <row r="81" spans="2:2" ht="14">
      <c r="B81" s="646" t="s">
        <v>397</v>
      </c>
    </row>
  </sheetData>
  <mergeCells count="10">
    <mergeCell ref="N41:X41"/>
    <mergeCell ref="H42:I42"/>
    <mergeCell ref="J42:K42"/>
    <mergeCell ref="N42:X42"/>
    <mergeCell ref="P1:T1"/>
    <mergeCell ref="Q2:X2"/>
    <mergeCell ref="N36:X36"/>
    <mergeCell ref="H37:I37"/>
    <mergeCell ref="H38:I38"/>
    <mergeCell ref="H39:I39"/>
  </mergeCells>
  <printOptions horizontalCentered="1"/>
  <pageMargins left="0.19685039370078741" right="0.19685039370078741" top="0" bottom="0.15748031496062992" header="0.31496062992125984" footer="0.15748031496062992"/>
  <pageSetup paperSize="9" scale="75" firstPageNumber="4294963191" fitToHeight="2" orientation="landscape"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W83"/>
  <sheetViews>
    <sheetView topLeftCell="A16" zoomScale="80" zoomScaleNormal="80" zoomScaleSheetLayoutView="85" workbookViewId="0">
      <selection activeCell="K18" sqref="K18"/>
    </sheetView>
  </sheetViews>
  <sheetFormatPr defaultColWidth="9.1796875" defaultRowHeight="12.5"/>
  <cols>
    <col min="1" max="1" width="5.26953125" style="867" customWidth="1"/>
    <col min="2" max="2" width="30.1796875" style="867" customWidth="1"/>
    <col min="3" max="3" width="6.453125" style="867" customWidth="1"/>
    <col min="4" max="4" width="13.453125" style="867" customWidth="1"/>
    <col min="5" max="5" width="10.453125" style="499" customWidth="1"/>
    <col min="6" max="6" width="13.08984375" style="867" customWidth="1"/>
    <col min="7" max="7" width="14.81640625" style="500" customWidth="1"/>
    <col min="8" max="8" width="17" style="500" customWidth="1"/>
    <col min="9" max="9" width="6.1796875" style="867" customWidth="1"/>
    <col min="10" max="10" width="14.1796875" style="867" customWidth="1"/>
    <col min="11" max="11" width="11.1796875" style="867" customWidth="1"/>
    <col min="12" max="13" width="15.1796875" style="500" customWidth="1"/>
    <col min="14" max="14" width="0.453125" style="867" hidden="1" customWidth="1"/>
    <col min="15" max="15" width="3.1796875" style="867" customWidth="1"/>
    <col min="16" max="16" width="2.54296875" style="867" customWidth="1"/>
    <col min="17" max="17" width="4.81640625" style="867" hidden="1" customWidth="1"/>
    <col min="18" max="18" width="2" style="867" customWidth="1"/>
    <col min="19" max="19" width="2.54296875" style="867" customWidth="1"/>
    <col min="20" max="20" width="5.81640625" style="867" hidden="1" customWidth="1"/>
    <col min="21" max="21" width="1" style="867" customWidth="1"/>
    <col min="22" max="22" width="9.1796875" style="867" hidden="1" customWidth="1"/>
    <col min="23" max="23" width="15.08984375" style="501" customWidth="1"/>
    <col min="24" max="24" width="1.81640625" style="867" customWidth="1"/>
    <col min="25" max="25" width="9.1796875" style="867" customWidth="1"/>
    <col min="26" max="16384" width="9.1796875" style="867"/>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67"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66"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66" t="s">
        <v>557</v>
      </c>
      <c r="D8" s="523"/>
      <c r="E8" s="531"/>
      <c r="G8" s="532"/>
      <c r="H8" s="533"/>
      <c r="I8" s="866"/>
      <c r="K8" s="514"/>
      <c r="L8" s="532"/>
      <c r="M8" s="534"/>
      <c r="O8" s="514"/>
      <c r="U8" s="535"/>
      <c r="V8" s="535"/>
      <c r="W8" s="536"/>
    </row>
    <row r="9" spans="1:23">
      <c r="A9" s="866" t="s">
        <v>558</v>
      </c>
      <c r="D9" s="523"/>
      <c r="E9" s="531" t="s">
        <v>54</v>
      </c>
      <c r="G9" s="532" t="s">
        <v>55</v>
      </c>
      <c r="H9" s="533"/>
      <c r="I9" s="866" t="s">
        <v>56</v>
      </c>
      <c r="K9" s="523"/>
      <c r="L9" s="532" t="s">
        <v>57</v>
      </c>
      <c r="M9" s="537"/>
      <c r="O9" s="523"/>
      <c r="P9" s="867" t="s">
        <v>58</v>
      </c>
      <c r="W9" s="538"/>
    </row>
    <row r="10" spans="1:23" ht="13">
      <c r="A10" s="866" t="s">
        <v>559</v>
      </c>
      <c r="D10" s="539" t="s">
        <v>560</v>
      </c>
      <c r="E10" s="531" t="s">
        <v>59</v>
      </c>
      <c r="G10" s="532"/>
      <c r="H10" s="533"/>
      <c r="I10" s="540"/>
      <c r="J10" s="541"/>
      <c r="K10" s="542"/>
      <c r="L10" s="532"/>
      <c r="M10" s="537"/>
      <c r="O10" s="523"/>
      <c r="W10" s="538"/>
    </row>
    <row r="11" spans="1:23" ht="13">
      <c r="A11" s="866" t="s">
        <v>551</v>
      </c>
      <c r="D11" s="523"/>
      <c r="E11" s="515"/>
      <c r="F11" s="543"/>
      <c r="G11" s="532" t="s">
        <v>60</v>
      </c>
      <c r="H11" s="533"/>
      <c r="I11" s="866" t="s">
        <v>61</v>
      </c>
      <c r="K11" s="523"/>
      <c r="L11" s="532" t="s">
        <v>523</v>
      </c>
      <c r="M11" s="537"/>
      <c r="O11" s="523"/>
      <c r="P11" s="867" t="s">
        <v>63</v>
      </c>
      <c r="W11" s="538"/>
    </row>
    <row r="12" spans="1:23">
      <c r="A12" s="544" t="s">
        <v>64</v>
      </c>
      <c r="D12" s="523"/>
      <c r="E12" s="531" t="s">
        <v>65</v>
      </c>
      <c r="G12" s="532"/>
      <c r="H12" s="533"/>
      <c r="I12" s="866"/>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1014</v>
      </c>
      <c r="C17" s="583" t="str">
        <f>IF(E17="","",VLOOKUP(B17,Data!$B$5:$N$503,13,FALSE))</f>
        <v/>
      </c>
      <c r="D17" s="584" t="str">
        <f>IF(E17="","",VLOOKUP(B17,Data!$B$5:$L$503,2,FALSE))</f>
        <v/>
      </c>
      <c r="E17" s="823"/>
      <c r="F17" s="600"/>
      <c r="G17" s="587" t="str">
        <f>IF(E17="","",VLOOKUP(B17,Data!$B$5:$L$503,11,FALSE))</f>
        <v/>
      </c>
      <c r="H17" s="588" t="str">
        <f t="shared" ref="H17:H35"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106,Data!G106,(IF(B17=Data!B108,Data!G108,(IF(B17=Data!B110,Data!G110,(IF(B17=Data!#REF!,Data!#REF!,(IF(B17=Data!B115,Data!G115,(IF(B17=Data!#REF!,Data!#REF!,(IF(B17=Data!#REF!,Data!#REF!,(IF(B17=Data!#REF!,Data!#REF!,Data!#REF!)))))))))))))))&amp;IF(B17=Data!B182,Data!G182,(IF(B17=Data!#REF!,Data!#REF!,(IF(B17=Data!#REF!,Data!#REF!,(IF(B17=Data!#REF!,Data!#REF!,(IF(B17=Data!#REF!,Data!#REF!,(IF(B17=Data!#REF!,Data!G922,(IF(B17=Data!#REF!,Data!#REF!,(IF(B17=Data!#REF!,Data!#REF!,Data!#REF!)))))))))))))))&amp;IF(B17=Data!#REF!,Data!#REF!,(IF(B17=Data!#REF!,Data!#REF!,(IF(B17=Data!#REF!,Data!#REF!,(IF(B17=Data!#REF!,Data!#REF!,(IF(B17=Data!#REF!,Data!#REF!,Data!#REF!)))))))))</f>
        <v>#REF!</v>
      </c>
      <c r="O17" s="592"/>
      <c r="P17" s="593"/>
      <c r="Q17" s="594" t="e">
        <f>IF(B17=Data!B106,Data!H106,(IF(B17=Data!B108,Data!H108,(IF(B17=Data!B110,Data!H110,(IF(B17=Data!#REF!,Data!#REF!,(IF(B17=Data!B115,Data!H115,(IF(B17=Data!#REF!,Data!#REF!,(IF(B17=Data!#REF!,Data!#REF!,(IF(B17=Data!#REF!,Data!#REF!,Data!#REF!)))))))))))))))&amp;IF(B17=Data!B182,Data!H182,(IF(B17=Data!#REF!,Data!#REF!,(IF(B17=Data!#REF!,Data!#REF!,(IF(B17=Data!#REF!,Data!#REF!,(IF(B17=Data!#REF!,Data!#REF!,(IF(B17=Data!#REF!,Data!H922,(IF(B17=Data!#REF!,Data!#REF!,(IF(B17=Data!#REF!,Data!#REF!,Data!#REF!)))))))))))))))&amp;IF(B17=Data!#REF!,Data!#REF!,(IF(B17=Data!#REF!,Data!#REF!,(IF(B17=Data!#REF!,Data!#REF!,(IF(B17=Data!#REF!,Data!#REF!,(IF(B17=Data!#REF!,Data!#REF!,Data!#REF!)))))))))</f>
        <v>#REF!</v>
      </c>
      <c r="R17" s="593"/>
      <c r="S17" s="593"/>
      <c r="T17" s="594" t="e">
        <f>IF(B17=Data!B106,Data!I106,(IF(B17=Data!B108,Data!I108,(IF(B17=Data!B110,Data!I110,(IF(B17=Data!#REF!,Data!#REF!,(IF(B17=Data!B115,Data!I115,(IF(B17=Data!#REF!,Data!#REF!,(IF(B17=Data!#REF!,Data!#REF!,(IF(B17=Data!#REF!,Data!#REF!,Data!#REF!)))))))))))))))&amp;IF(B17=Data!B182,Data!I182,(IF(B17=Data!#REF!,Data!#REF!,(IF(B17=Data!#REF!,Data!#REF!,(IF(B17=Data!#REF!,Data!#REF!,(IF(B17=Data!#REF!,Data!#REF!,(IF(B17=Data!#REF!,Data!I922,(IF(B17=Data!#REF!,Data!#REF!,(IF(B17=Data!#REF!,Data!#REF!,Data!#REF!)))))))))))))))&amp;IF(B17=Data!#REF!,Data!#REF!,(IF(B17=Data!#REF!,Data!#REF!,(IF(B17=Data!#REF!,Data!#REF!,(IF(B17=Data!#REF!,Data!#REF!,(IF(B17=Data!#REF!,Data!#REF!,Data!#REF!)))))))))</f>
        <v>#REF!</v>
      </c>
      <c r="U17" s="595"/>
      <c r="V17" s="594" t="e">
        <f>IF(B17=Data!B106,Data!J106,(IF(B17=Data!B108,Data!J108,(IF(B17=Data!B110,Data!J110,(IF(B17=Data!#REF!,Data!#REF!,(IF(B17=Data!B115,Data!J115,(IF(B17=Data!#REF!,Data!#REF!,(IF(B17=Data!#REF!,Data!#REF!,(IF(B17=Data!#REF!,Data!#REF!,Data!#REF!)))))))))))))))&amp;IF(B17=Data!B182,Data!J182,(IF(B17=Data!#REF!,Data!#REF!,(IF(B17=Data!#REF!,Data!#REF!,(IF(B17=Data!#REF!,Data!#REF!,(IF(B17=Data!#REF!,Data!#REF!,(IF(B17=Data!#REF!,Data!J922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334" t="s">
        <v>368</v>
      </c>
      <c r="C18" s="856" t="str">
        <f>IF(E18="","",VLOOKUP(B18,Data!$B$5:$N$503,13,FALSE))</f>
        <v>Ymh</v>
      </c>
      <c r="D18" s="495" t="str">
        <f>IF(E18="","",VLOOKUP(B18,Data!$B$5:$L$503,2,FALSE))</f>
        <v>WQ78230</v>
      </c>
      <c r="E18" s="823">
        <v>4</v>
      </c>
      <c r="F18" s="600" t="s">
        <v>544</v>
      </c>
      <c r="G18" s="587">
        <f>IF(E18="","",VLOOKUP(B18,Data!$B$5:$L$503,11,FALSE))</f>
        <v>4233.07</v>
      </c>
      <c r="H18" s="588">
        <f t="shared" si="0"/>
        <v>16932.28</v>
      </c>
      <c r="I18" s="589" t="str">
        <f>IF(E18="","",VLOOKUP(B18,Data!$B$5:$D$503,3,FALSE))</f>
        <v>C/T</v>
      </c>
      <c r="J18" s="589" t="str">
        <f>IF(E18="","",VLOOKUP(B18,Data!$B$5:$M$503,12,FALSE))</f>
        <v>Indonesia</v>
      </c>
      <c r="K18" s="590">
        <v>5122496</v>
      </c>
      <c r="L18" s="587">
        <f>IF(E18="","",VLOOKUP(B18,Data!$B$5:$E$503,4,FALSE)*E18)</f>
        <v>1188</v>
      </c>
      <c r="M18" s="587">
        <f>IF(E18="","",VLOOKUP(B18,Data!$B$5:$F$503,5,FALSE)*E18)</f>
        <v>1048</v>
      </c>
      <c r="N18" s="591" t="e">
        <f>IF(B18=Data!B81,Data!G81,(IF(B18=Data!B83,Data!G83,(IF(B18=Data!B85,Data!G85,(IF(B18=Data!#REF!,Data!#REF!,(IF(B18=Data!B90,Data!G90,(IF(B18=Data!#REF!,Data!#REF!,(IF(B18=Data!#REF!,Data!#REF!,(IF(B18=Data!#REF!,Data!#REF!,Data!#REF!)))))))))))))))&amp;IF(B18=Data!B157,Data!G157,(IF(B18=Data!#REF!,Data!#REF!,(IF(B18=Data!#REF!,Data!#REF!,(IF(B18=Data!#REF!,Data!#REF!,(IF(B18=Data!#REF!,Data!#REF!,(IF(B18=Data!#REF!,Data!G897,(IF(B18=Data!#REF!,Data!#REF!,(IF(B18=Data!#REF!,Data!#REF!,Data!#REF!)))))))))))))))&amp;IF(B18=Data!#REF!,Data!#REF!,(IF(B18=Data!#REF!,Data!#REF!,(IF(B18=Data!#REF!,Data!#REF!,(IF(B18=Data!#REF!,Data!#REF!,(IF(B18=Data!#REF!,Data!#REF!,Data!#REF!)))))))))</f>
        <v>#REF!</v>
      </c>
      <c r="O18" s="592"/>
      <c r="P18" s="593"/>
      <c r="Q18" s="594" t="e">
        <f>IF(B18=Data!B81,Data!H81,(IF(B18=Data!B83,Data!H83,(IF(B18=Data!B85,Data!H85,(IF(B18=Data!#REF!,Data!#REF!,(IF(B18=Data!B90,Data!H90,(IF(B18=Data!#REF!,Data!#REF!,(IF(B18=Data!#REF!,Data!#REF!,(IF(B18=Data!#REF!,Data!#REF!,Data!#REF!)))))))))))))))&amp;IF(B18=Data!B157,Data!H157,(IF(B18=Data!#REF!,Data!#REF!,(IF(B18=Data!#REF!,Data!#REF!,(IF(B18=Data!#REF!,Data!#REF!,(IF(B18=Data!#REF!,Data!#REF!,(IF(B18=Data!#REF!,Data!H897,(IF(B18=Data!#REF!,Data!#REF!,(IF(B18=Data!#REF!,Data!#REF!,Data!#REF!)))))))))))))))&amp;IF(B18=Data!#REF!,Data!#REF!,(IF(B18=Data!#REF!,Data!#REF!,(IF(B18=Data!#REF!,Data!#REF!,(IF(B18=Data!#REF!,Data!#REF!,(IF(B18=Data!#REF!,Data!#REF!,Data!#REF!)))))))))</f>
        <v>#REF!</v>
      </c>
      <c r="R18" s="593"/>
      <c r="S18" s="593"/>
      <c r="T18" s="594" t="e">
        <f>IF(B18=Data!B81,Data!I81,(IF(B18=Data!B83,Data!I83,(IF(B18=Data!B85,Data!I85,(IF(B18=Data!#REF!,Data!#REF!,(IF(B18=Data!B90,Data!I90,(IF(B18=Data!#REF!,Data!#REF!,(IF(B18=Data!#REF!,Data!#REF!,(IF(B18=Data!#REF!,Data!#REF!,Data!#REF!)))))))))))))))&amp;IF(B18=Data!B157,Data!I157,(IF(B18=Data!#REF!,Data!#REF!,(IF(B18=Data!#REF!,Data!#REF!,(IF(B18=Data!#REF!,Data!#REF!,(IF(B18=Data!#REF!,Data!#REF!,(IF(B18=Data!#REF!,Data!I897,(IF(B18=Data!#REF!,Data!#REF!,(IF(B18=Data!#REF!,Data!#REF!,Data!#REF!)))))))))))))))&amp;IF(B18=Data!#REF!,Data!#REF!,(IF(B18=Data!#REF!,Data!#REF!,(IF(B18=Data!#REF!,Data!#REF!,(IF(B18=Data!#REF!,Data!#REF!,(IF(B18=Data!#REF!,Data!#REF!,Data!#REF!)))))))))</f>
        <v>#REF!</v>
      </c>
      <c r="U18" s="595"/>
      <c r="V18" s="594" t="e">
        <f>IF(B18=Data!B81,Data!J81,(IF(B18=Data!B83,Data!J83,(IF(B18=Data!B85,Data!J85,(IF(B18=Data!#REF!,Data!#REF!,(IF(B18=Data!B90,Data!J90,(IF(B18=Data!#REF!,Data!#REF!,(IF(B18=Data!#REF!,Data!#REF!,(IF(B18=Data!#REF!,Data!#REF!,Data!#REF!)))))))))))))))&amp;IF(B18=Data!B157,Data!J157,(IF(B18=Data!#REF!,Data!#REF!,(IF(B18=Data!#REF!,Data!#REF!,(IF(B18=Data!#REF!,Data!#REF!,(IF(B18=Data!#REF!,Data!#REF!,(IF(B18=Data!#REF!,Data!J897,(IF(B18=Data!#REF!,Data!#REF!,(IF(B18=Data!#REF!,Data!#REF!,Data!#REF!)))))))))))))))&amp;IF(B18=Data!#REF!,Data!#REF!,(IF(B18=Data!#REF!,Data!#REF!,(IF(B18=Data!#REF!,Data!#REF!,(IF(B18=Data!#REF!,Data!#REF!,(IF(B18=Data!#REF!,Data!#REF!,Data!#REF!)))))))))</f>
        <v>#REF!</v>
      </c>
      <c r="W18" s="596">
        <f>IF(E18="","",VLOOKUP(B18,Data!$B$5:$J$503,9,FALSE)*E18)</f>
        <v>6.1360000000000001</v>
      </c>
    </row>
    <row r="19" spans="1:23" s="597" customFormat="1" ht="19.25" customHeight="1">
      <c r="A19" s="860">
        <v>2</v>
      </c>
      <c r="B19" s="334" t="s">
        <v>718</v>
      </c>
      <c r="C19" s="856" t="str">
        <f>IF(E19="","",VLOOKUP(B19,Data!$B$5:$N$503,13,FALSE))</f>
        <v>Ymh</v>
      </c>
      <c r="D19" s="495" t="str">
        <f>IF(E19="","",VLOOKUP(B19,Data!$B$5:$L$503,2,FALSE))</f>
        <v>VAC9580</v>
      </c>
      <c r="E19" s="823">
        <v>2</v>
      </c>
      <c r="F19" s="600"/>
      <c r="G19" s="587">
        <f>IF(E19="","",VLOOKUP(B19,Data!$B$5:$L$503,11,FALSE))</f>
        <v>5024.08</v>
      </c>
      <c r="H19" s="588">
        <f t="shared" si="0"/>
        <v>10048.16</v>
      </c>
      <c r="I19" s="589" t="str">
        <f>IF(E19="","",VLOOKUP(B19,Data!$B$5:$D$503,3,FALSE))</f>
        <v>C/T</v>
      </c>
      <c r="J19" s="589" t="str">
        <f>IF(E19="","",VLOOKUP(B19,Data!$B$5:$M$503,12,FALSE))</f>
        <v>Indonesia</v>
      </c>
      <c r="K19" s="590">
        <v>5122496</v>
      </c>
      <c r="L19" s="587">
        <f>IF(E19="","",VLOOKUP(B19,Data!$B$5:$E$503,4,FALSE)*E19)</f>
        <v>604</v>
      </c>
      <c r="M19" s="587">
        <f>IF(E19="","",VLOOKUP(B19,Data!$B$5:$F$503,5,FALSE)*E19)</f>
        <v>534</v>
      </c>
      <c r="N19" s="591" t="e">
        <f>IF(B19=Data!B83,Data!G83,(IF(B19=Data!B85,Data!G85,(IF(B19=Data!B87,Data!G87,(IF(B19=Data!#REF!,Data!#REF!,(IF(B19=Data!B92,Data!G92,(IF(B19=Data!#REF!,Data!#REF!,(IF(B19=Data!#REF!,Data!#REF!,(IF(B19=Data!#REF!,Data!#REF!,Data!#REF!)))))))))))))))&amp;IF(B19=Data!B159,Data!G159,(IF(B19=Data!#REF!,Data!#REF!,(IF(B19=Data!#REF!,Data!#REF!,(IF(B19=Data!#REF!,Data!#REF!,(IF(B19=Data!#REF!,Data!#REF!,(IF(B19=Data!#REF!,Data!G899,(IF(B19=Data!#REF!,Data!#REF!,(IF(B19=Data!#REF!,Data!#REF!,Data!#REF!)))))))))))))))&amp;IF(B19=Data!#REF!,Data!#REF!,(IF(B19=Data!#REF!,Data!#REF!,(IF(B19=Data!#REF!,Data!#REF!,(IF(B19=Data!#REF!,Data!#REF!,(IF(B19=Data!#REF!,Data!#REF!,Data!#REF!)))))))))</f>
        <v>#REF!</v>
      </c>
      <c r="O19" s="592"/>
      <c r="P19" s="593"/>
      <c r="Q19" s="594" t="e">
        <f>IF(B19=Data!B83,Data!H83,(IF(B19=Data!B85,Data!H85,(IF(B19=Data!B87,Data!H87,(IF(B19=Data!#REF!,Data!#REF!,(IF(B19=Data!B92,Data!H92,(IF(B19=Data!#REF!,Data!#REF!,(IF(B19=Data!#REF!,Data!#REF!,(IF(B19=Data!#REF!,Data!#REF!,Data!#REF!)))))))))))))))&amp;IF(B19=Data!B159,Data!H159,(IF(B19=Data!#REF!,Data!#REF!,(IF(B19=Data!#REF!,Data!#REF!,(IF(B19=Data!#REF!,Data!#REF!,(IF(B19=Data!#REF!,Data!#REF!,(IF(B19=Data!#REF!,Data!H899,(IF(B19=Data!#REF!,Data!#REF!,(IF(B19=Data!#REF!,Data!#REF!,Data!#REF!)))))))))))))))&amp;IF(B19=Data!#REF!,Data!#REF!,(IF(B19=Data!#REF!,Data!#REF!,(IF(B19=Data!#REF!,Data!#REF!,(IF(B19=Data!#REF!,Data!#REF!,(IF(B19=Data!#REF!,Data!#REF!,Data!#REF!)))))))))</f>
        <v>#REF!</v>
      </c>
      <c r="R19" s="593"/>
      <c r="S19" s="593"/>
      <c r="T19" s="594" t="e">
        <f>IF(B19=Data!B83,Data!I83,(IF(B19=Data!B85,Data!I85,(IF(B19=Data!B87,Data!I87,(IF(B19=Data!#REF!,Data!#REF!,(IF(B19=Data!B92,Data!I92,(IF(B19=Data!#REF!,Data!#REF!,(IF(B19=Data!#REF!,Data!#REF!,(IF(B19=Data!#REF!,Data!#REF!,Data!#REF!)))))))))))))))&amp;IF(B19=Data!B159,Data!I159,(IF(B19=Data!#REF!,Data!#REF!,(IF(B19=Data!#REF!,Data!#REF!,(IF(B19=Data!#REF!,Data!#REF!,(IF(B19=Data!#REF!,Data!#REF!,(IF(B19=Data!#REF!,Data!I899,(IF(B19=Data!#REF!,Data!#REF!,(IF(B19=Data!#REF!,Data!#REF!,Data!#REF!)))))))))))))))&amp;IF(B19=Data!#REF!,Data!#REF!,(IF(B19=Data!#REF!,Data!#REF!,(IF(B19=Data!#REF!,Data!#REF!,(IF(B19=Data!#REF!,Data!#REF!,(IF(B19=Data!#REF!,Data!#REF!,Data!#REF!)))))))))</f>
        <v>#REF!</v>
      </c>
      <c r="U19" s="595"/>
      <c r="V19" s="594" t="e">
        <f>IF(B19=Data!B83,Data!J83,(IF(B19=Data!B85,Data!J85,(IF(B19=Data!B87,Data!J87,(IF(B19=Data!#REF!,Data!#REF!,(IF(B19=Data!B92,Data!J92,(IF(B19=Data!#REF!,Data!#REF!,(IF(B19=Data!#REF!,Data!#REF!,(IF(B19=Data!#REF!,Data!#REF!,Data!#REF!)))))))))))))))&amp;IF(B19=Data!B159,Data!J159,(IF(B19=Data!#REF!,Data!#REF!,(IF(B19=Data!#REF!,Data!#REF!,(IF(B19=Data!#REF!,Data!#REF!,(IF(B19=Data!#REF!,Data!#REF!,(IF(B19=Data!#REF!,Data!J899,(IF(B19=Data!#REF!,Data!#REF!,(IF(B19=Data!#REF!,Data!#REF!,Data!#REF!)))))))))))))))&amp;IF(B19=Data!#REF!,Data!#REF!,(IF(B19=Data!#REF!,Data!#REF!,(IF(B19=Data!#REF!,Data!#REF!,(IF(B19=Data!#REF!,Data!#REF!,(IF(B19=Data!#REF!,Data!#REF!,Data!#REF!)))))))))</f>
        <v>#REF!</v>
      </c>
      <c r="W19" s="596">
        <f>IF(E19="","",VLOOKUP(B19,Data!$B$5:$J$503,9,FALSE)*E19)</f>
        <v>3.0680000000000001</v>
      </c>
    </row>
    <row r="20" spans="1:23" s="597" customFormat="1" ht="19.25" customHeight="1">
      <c r="A20" s="860">
        <v>3</v>
      </c>
      <c r="B20" s="334" t="s">
        <v>742</v>
      </c>
      <c r="C20" s="856" t="str">
        <f>IF(E20="","",VLOOKUP(B20,Data!$B$5:$N$503,13,FALSE))</f>
        <v>Ymh</v>
      </c>
      <c r="D20" s="495" t="str">
        <f>IF(E20="","",VLOOKUP(B20,Data!$B$5:$L$503,2,FALSE))</f>
        <v>VAD6820</v>
      </c>
      <c r="E20" s="823">
        <v>1</v>
      </c>
      <c r="F20" s="600" t="s">
        <v>545</v>
      </c>
      <c r="G20" s="587">
        <f>IF(E20="","",VLOOKUP(B20,Data!$B$5:$L$503,11,FALSE))</f>
        <v>5394.15</v>
      </c>
      <c r="H20" s="588">
        <f t="shared" si="0"/>
        <v>5394.15</v>
      </c>
      <c r="I20" s="589" t="str">
        <f>IF(E20="","",VLOOKUP(B20,Data!$B$5:$D$503,3,FALSE))</f>
        <v>C/T</v>
      </c>
      <c r="J20" s="589" t="str">
        <f>IF(E20="","",VLOOKUP(B20,Data!$B$5:$M$503,12,FALSE))</f>
        <v>Indonesia</v>
      </c>
      <c r="K20" s="590">
        <v>5122496</v>
      </c>
      <c r="L20" s="587">
        <f>IF(E20="","",VLOOKUP(B20,Data!$B$5:$E$503,4,FALSE)*E20)</f>
        <v>302</v>
      </c>
      <c r="M20" s="587">
        <f>IF(E20="","",VLOOKUP(B20,Data!$B$5:$F$503,5,FALSE)*E20)</f>
        <v>267</v>
      </c>
      <c r="N20" s="591" t="e">
        <f>IF(B20=Data!B74,Data!G74,(IF(B20=Data!B76,Data!G76,(IF(B20=Data!B78,Data!G78,(IF(B20=Data!#REF!,Data!#REF!,(IF(B20=Data!B83,Data!G83,(IF(B20=Data!#REF!,Data!#REF!,(IF(B20=Data!#REF!,Data!#REF!,(IF(B20=Data!#REF!,Data!#REF!,Data!#REF!)))))))))))))))&amp;IF(B20=Data!B150,Data!G150,(IF(B20=Data!#REF!,Data!#REF!,(IF(B20=Data!#REF!,Data!#REF!,(IF(B20=Data!#REF!,Data!#REF!,(IF(B20=Data!#REF!,Data!#REF!,(IF(B20=Data!#REF!,Data!G890,(IF(B20=Data!#REF!,Data!#REF!,(IF(B20=Data!#REF!,Data!#REF!,Data!#REF!)))))))))))))))&amp;IF(B20=Data!#REF!,Data!#REF!,(IF(B20=Data!#REF!,Data!#REF!,(IF(B20=Data!#REF!,Data!#REF!,(IF(B20=Data!#REF!,Data!#REF!,(IF(B20=Data!#REF!,Data!#REF!,Data!#REF!)))))))))</f>
        <v>#REF!</v>
      </c>
      <c r="O20" s="592"/>
      <c r="P20" s="593"/>
      <c r="Q20" s="594" t="e">
        <f>IF(B20=Data!B74,Data!H74,(IF(B20=Data!B76,Data!H76,(IF(B20=Data!B78,Data!H78,(IF(B20=Data!#REF!,Data!#REF!,(IF(B20=Data!B83,Data!H83,(IF(B20=Data!#REF!,Data!#REF!,(IF(B20=Data!#REF!,Data!#REF!,(IF(B20=Data!#REF!,Data!#REF!,Data!#REF!)))))))))))))))&amp;IF(B20=Data!B150,Data!H150,(IF(B20=Data!#REF!,Data!#REF!,(IF(B20=Data!#REF!,Data!#REF!,(IF(B20=Data!#REF!,Data!#REF!,(IF(B20=Data!#REF!,Data!#REF!,(IF(B20=Data!#REF!,Data!H890,(IF(B20=Data!#REF!,Data!#REF!,(IF(B20=Data!#REF!,Data!#REF!,Data!#REF!)))))))))))))))&amp;IF(B20=Data!#REF!,Data!#REF!,(IF(B20=Data!#REF!,Data!#REF!,(IF(B20=Data!#REF!,Data!#REF!,(IF(B20=Data!#REF!,Data!#REF!,(IF(B20=Data!#REF!,Data!#REF!,Data!#REF!)))))))))</f>
        <v>#REF!</v>
      </c>
      <c r="R20" s="593"/>
      <c r="S20" s="593"/>
      <c r="T20" s="594" t="e">
        <f>IF(B20=Data!B74,Data!I74,(IF(B20=Data!B76,Data!I76,(IF(B20=Data!B78,Data!I78,(IF(B20=Data!#REF!,Data!#REF!,(IF(B20=Data!B83,Data!I83,(IF(B20=Data!#REF!,Data!#REF!,(IF(B20=Data!#REF!,Data!#REF!,(IF(B20=Data!#REF!,Data!#REF!,Data!#REF!)))))))))))))))&amp;IF(B20=Data!B150,Data!I150,(IF(B20=Data!#REF!,Data!#REF!,(IF(B20=Data!#REF!,Data!#REF!,(IF(B20=Data!#REF!,Data!#REF!,(IF(B20=Data!#REF!,Data!#REF!,(IF(B20=Data!#REF!,Data!I890,(IF(B20=Data!#REF!,Data!#REF!,(IF(B20=Data!#REF!,Data!#REF!,Data!#REF!)))))))))))))))&amp;IF(B20=Data!#REF!,Data!#REF!,(IF(B20=Data!#REF!,Data!#REF!,(IF(B20=Data!#REF!,Data!#REF!,(IF(B20=Data!#REF!,Data!#REF!,(IF(B20=Data!#REF!,Data!#REF!,Data!#REF!)))))))))</f>
        <v>#REF!</v>
      </c>
      <c r="U20" s="595"/>
      <c r="V20" s="594" t="e">
        <f>IF(B20=Data!B74,Data!J74,(IF(B20=Data!B76,Data!J76,(IF(B20=Data!B78,Data!J78,(IF(B20=Data!#REF!,Data!#REF!,(IF(B20=Data!B83,Data!J83,(IF(B20=Data!#REF!,Data!#REF!,(IF(B20=Data!#REF!,Data!#REF!,(IF(B20=Data!#REF!,Data!#REF!,Data!#REF!)))))))))))))))&amp;IF(B20=Data!B150,Data!J150,(IF(B20=Data!#REF!,Data!#REF!,(IF(B20=Data!#REF!,Data!#REF!,(IF(B20=Data!#REF!,Data!#REF!,(IF(B20=Data!#REF!,Data!#REF!,(IF(B20=Data!#REF!,Data!J890,(IF(B20=Data!#REF!,Data!#REF!,(IF(B20=Data!#REF!,Data!#REF!,Data!#REF!)))))))))))))))&amp;IF(B20=Data!#REF!,Data!#REF!,(IF(B20=Data!#REF!,Data!#REF!,(IF(B20=Data!#REF!,Data!#REF!,(IF(B20=Data!#REF!,Data!#REF!,(IF(B20=Data!#REF!,Data!#REF!,Data!#REF!)))))))))</f>
        <v>#REF!</v>
      </c>
      <c r="W20" s="596">
        <f>IF(E20="","",VLOOKUP(B20,Data!$B$5:$J$503,9,FALSE)*E20)</f>
        <v>1.534</v>
      </c>
    </row>
    <row r="21" spans="1:23" s="597" customFormat="1" ht="19.25" customHeight="1">
      <c r="A21" s="860">
        <v>4</v>
      </c>
      <c r="B21" s="334" t="s">
        <v>223</v>
      </c>
      <c r="C21" s="856" t="str">
        <f>IF(E21="","",VLOOKUP(B21,Data!$B$5:$N$503,13,FALSE))</f>
        <v>Ymh</v>
      </c>
      <c r="D21" s="495" t="str">
        <f>IF(E21="","",VLOOKUP(B21,Data!$B$5:$L$503,2,FALSE))</f>
        <v>AAE6337</v>
      </c>
      <c r="E21" s="823">
        <v>7</v>
      </c>
      <c r="F21" s="600"/>
      <c r="G21" s="587">
        <f>IF(E21="","",VLOOKUP(B21,Data!$B$5:$L$503,11,FALSE))</f>
        <v>1646.63</v>
      </c>
      <c r="H21" s="588">
        <f t="shared" si="0"/>
        <v>11526.41</v>
      </c>
      <c r="I21" s="589" t="str">
        <f>IF(E21="","",VLOOKUP(B21,Data!$B$5:$D$503,3,FALSE))</f>
        <v>C/T</v>
      </c>
      <c r="J21" s="589" t="str">
        <f>IF(E21="","",VLOOKUP(B21,Data!$B$5:$M$503,12,FALSE))</f>
        <v>Indonesia</v>
      </c>
      <c r="K21" s="590">
        <v>5122496</v>
      </c>
      <c r="L21" s="587">
        <f>IF(E21="","",VLOOKUP(B21,Data!$B$5:$E$503,4,FALSE)*E21)</f>
        <v>1358</v>
      </c>
      <c r="M21" s="587">
        <f>IF(E21="","",VLOOKUP(B21,Data!$B$5:$F$503,5,FALSE)*E21)</f>
        <v>1218</v>
      </c>
      <c r="N21" s="591" t="e">
        <f>IF(B21=Data!B80,Data!G80,(IF(B21=Data!B82,Data!G82,(IF(B21=Data!B84,Data!G84,(IF(B21=Data!#REF!,Data!#REF!,(IF(B21=Data!B89,Data!G89,(IF(B21=Data!#REF!,Data!#REF!,(IF(B21=Data!#REF!,Data!#REF!,(IF(B21=Data!#REF!,Data!#REF!,Data!#REF!)))))))))))))))&amp;IF(B21=Data!B156,Data!G156,(IF(B21=Data!#REF!,Data!#REF!,(IF(B21=Data!#REF!,Data!#REF!,(IF(B21=Data!#REF!,Data!#REF!,(IF(B21=Data!#REF!,Data!#REF!,(IF(B21=Data!#REF!,Data!G896,(IF(B21=Data!#REF!,Data!#REF!,(IF(B21=Data!#REF!,Data!#REF!,Data!#REF!)))))))))))))))&amp;IF(B21=Data!#REF!,Data!#REF!,(IF(B21=Data!#REF!,Data!#REF!,(IF(B21=Data!#REF!,Data!#REF!,(IF(B21=Data!#REF!,Data!#REF!,(IF(B21=Data!#REF!,Data!#REF!,Data!#REF!)))))))))</f>
        <v>#REF!</v>
      </c>
      <c r="O21" s="592"/>
      <c r="P21" s="593"/>
      <c r="Q21" s="594" t="e">
        <f>IF(B21=Data!B80,Data!H80,(IF(B21=Data!B82,Data!H82,(IF(B21=Data!B84,Data!H84,(IF(B21=Data!#REF!,Data!#REF!,(IF(B21=Data!B89,Data!H89,(IF(B21=Data!#REF!,Data!#REF!,(IF(B21=Data!#REF!,Data!#REF!,(IF(B21=Data!#REF!,Data!#REF!,Data!#REF!)))))))))))))))&amp;IF(B21=Data!B156,Data!H156,(IF(B21=Data!#REF!,Data!#REF!,(IF(B21=Data!#REF!,Data!#REF!,(IF(B21=Data!#REF!,Data!#REF!,(IF(B21=Data!#REF!,Data!#REF!,(IF(B21=Data!#REF!,Data!H896,(IF(B21=Data!#REF!,Data!#REF!,(IF(B21=Data!#REF!,Data!#REF!,Data!#REF!)))))))))))))))&amp;IF(B21=Data!#REF!,Data!#REF!,(IF(B21=Data!#REF!,Data!#REF!,(IF(B21=Data!#REF!,Data!#REF!,(IF(B21=Data!#REF!,Data!#REF!,(IF(B21=Data!#REF!,Data!#REF!,Data!#REF!)))))))))</f>
        <v>#REF!</v>
      </c>
      <c r="R21" s="593"/>
      <c r="S21" s="593"/>
      <c r="T21" s="594" t="e">
        <f>IF(B21=Data!B80,Data!I80,(IF(B21=Data!B82,Data!I82,(IF(B21=Data!B84,Data!I84,(IF(B21=Data!#REF!,Data!#REF!,(IF(B21=Data!B89,Data!I89,(IF(B21=Data!#REF!,Data!#REF!,(IF(B21=Data!#REF!,Data!#REF!,(IF(B21=Data!#REF!,Data!#REF!,Data!#REF!)))))))))))))))&amp;IF(B21=Data!B156,Data!I156,(IF(B21=Data!#REF!,Data!#REF!,(IF(B21=Data!#REF!,Data!#REF!,(IF(B21=Data!#REF!,Data!#REF!,(IF(B21=Data!#REF!,Data!#REF!,(IF(B21=Data!#REF!,Data!I896,(IF(B21=Data!#REF!,Data!#REF!,(IF(B21=Data!#REF!,Data!#REF!,Data!#REF!)))))))))))))))&amp;IF(B21=Data!#REF!,Data!#REF!,(IF(B21=Data!#REF!,Data!#REF!,(IF(B21=Data!#REF!,Data!#REF!,(IF(B21=Data!#REF!,Data!#REF!,(IF(B21=Data!#REF!,Data!#REF!,Data!#REF!)))))))))</f>
        <v>#REF!</v>
      </c>
      <c r="U21" s="595"/>
      <c r="V21" s="594" t="e">
        <f>IF(B21=Data!B80,Data!J80,(IF(B21=Data!B82,Data!J82,(IF(B21=Data!B84,Data!J84,(IF(B21=Data!#REF!,Data!#REF!,(IF(B21=Data!B89,Data!J89,(IF(B21=Data!#REF!,Data!#REF!,(IF(B21=Data!#REF!,Data!#REF!,(IF(B21=Data!#REF!,Data!#REF!,Data!#REF!)))))))))))))))&amp;IF(B21=Data!B156,Data!J156,(IF(B21=Data!#REF!,Data!#REF!,(IF(B21=Data!#REF!,Data!#REF!,(IF(B21=Data!#REF!,Data!#REF!,(IF(B21=Data!#REF!,Data!#REF!,(IF(B21=Data!#REF!,Data!J896,(IF(B21=Data!#REF!,Data!#REF!,(IF(B21=Data!#REF!,Data!#REF!,Data!#REF!)))))))))))))))&amp;IF(B21=Data!#REF!,Data!#REF!,(IF(B21=Data!#REF!,Data!#REF!,(IF(B21=Data!#REF!,Data!#REF!,(IF(B21=Data!#REF!,Data!#REF!,(IF(B21=Data!#REF!,Data!#REF!,Data!#REF!)))))))))</f>
        <v>#REF!</v>
      </c>
      <c r="W21" s="596">
        <f>IF(E21="","",VLOOKUP(B21,Data!$B$5:$J$503,9,FALSE)*E21)</f>
        <v>7.9030000000000005</v>
      </c>
    </row>
    <row r="22" spans="1:23" s="597" customFormat="1" ht="19.25" customHeight="1">
      <c r="A22" s="860">
        <v>5</v>
      </c>
      <c r="B22" s="334" t="s">
        <v>715</v>
      </c>
      <c r="C22" s="856" t="str">
        <f>IF(E22="","",VLOOKUP(B22,Data!$B$5:$N$503,13,FALSE))</f>
        <v>Ymh</v>
      </c>
      <c r="D22" s="495" t="str">
        <f>IF(E22="","",VLOOKUP(B22,Data!$B$5:$L$503,2,FALSE))</f>
        <v>VAC9480</v>
      </c>
      <c r="E22" s="823">
        <v>9</v>
      </c>
      <c r="F22" s="601" t="s">
        <v>569</v>
      </c>
      <c r="G22" s="587">
        <f>IF(E22="","",VLOOKUP(B22,Data!$B$5:$L$503,11,FALSE))</f>
        <v>2008.01</v>
      </c>
      <c r="H22" s="588">
        <f t="shared" si="0"/>
        <v>18072.09</v>
      </c>
      <c r="I22" s="589" t="str">
        <f>IF(E22="","",VLOOKUP(B22,Data!$B$5:$D$503,3,FALSE))</f>
        <v>C/T</v>
      </c>
      <c r="J22" s="589" t="str">
        <f>IF(E22="","",VLOOKUP(B22,Data!$B$5:$M$503,12,FALSE))</f>
        <v>Indonesia</v>
      </c>
      <c r="K22" s="590">
        <v>5122496</v>
      </c>
      <c r="L22" s="587">
        <f>IF(E22="","",VLOOKUP(B22,Data!$B$5:$E$503,4,FALSE)*E22)</f>
        <v>1791</v>
      </c>
      <c r="M22" s="587">
        <f>IF(E22="","",VLOOKUP(B22,Data!$B$5:$F$503,5,FALSE)*E22)</f>
        <v>1611</v>
      </c>
      <c r="N22" s="591" t="e">
        <f>IF(B22=Data!B75,Data!G75,(IF(B22=Data!B77,Data!G77,(IF(B22=Data!B79,Data!G79,(IF(B22=Data!#REF!,Data!#REF!,(IF(B22=Data!B84,Data!G84,(IF(B22=Data!#REF!,Data!#REF!,(IF(B22=Data!#REF!,Data!#REF!,(IF(B22=Data!#REF!,Data!#REF!,Data!#REF!)))))))))))))))&amp;IF(B22=Data!B151,Data!G151,(IF(B22=Data!#REF!,Data!#REF!,(IF(B22=Data!#REF!,Data!#REF!,(IF(B22=Data!#REF!,Data!#REF!,(IF(B22=Data!#REF!,Data!#REF!,(IF(B22=Data!#REF!,Data!G891,(IF(B22=Data!#REF!,Data!#REF!,(IF(B22=Data!#REF!,Data!#REF!,Data!#REF!)))))))))))))))&amp;IF(B22=Data!#REF!,Data!#REF!,(IF(B22=Data!#REF!,Data!#REF!,(IF(B22=Data!#REF!,Data!#REF!,(IF(B22=Data!#REF!,Data!#REF!,(IF(B22=Data!#REF!,Data!#REF!,Data!#REF!)))))))))</f>
        <v>#REF!</v>
      </c>
      <c r="O22" s="592"/>
      <c r="P22" s="593"/>
      <c r="Q22" s="594" t="e">
        <f>IF(B22=Data!B75,Data!H75,(IF(B22=Data!B77,Data!H77,(IF(B22=Data!B79,Data!H79,(IF(B22=Data!#REF!,Data!#REF!,(IF(B22=Data!B84,Data!H84,(IF(B22=Data!#REF!,Data!#REF!,(IF(B22=Data!#REF!,Data!#REF!,(IF(B22=Data!#REF!,Data!#REF!,Data!#REF!)))))))))))))))&amp;IF(B22=Data!B151,Data!H151,(IF(B22=Data!#REF!,Data!#REF!,(IF(B22=Data!#REF!,Data!#REF!,(IF(B22=Data!#REF!,Data!#REF!,(IF(B22=Data!#REF!,Data!#REF!,(IF(B22=Data!#REF!,Data!H891,(IF(B22=Data!#REF!,Data!#REF!,(IF(B22=Data!#REF!,Data!#REF!,Data!#REF!)))))))))))))))&amp;IF(B22=Data!#REF!,Data!#REF!,(IF(B22=Data!#REF!,Data!#REF!,(IF(B22=Data!#REF!,Data!#REF!,(IF(B22=Data!#REF!,Data!#REF!,(IF(B22=Data!#REF!,Data!#REF!,Data!#REF!)))))))))</f>
        <v>#REF!</v>
      </c>
      <c r="R22" s="593"/>
      <c r="S22" s="593"/>
      <c r="T22" s="594" t="e">
        <f>IF(B22=Data!B75,Data!I75,(IF(B22=Data!B77,Data!I77,(IF(B22=Data!B79,Data!I79,(IF(B22=Data!#REF!,Data!#REF!,(IF(B22=Data!B84,Data!I84,(IF(B22=Data!#REF!,Data!#REF!,(IF(B22=Data!#REF!,Data!#REF!,(IF(B22=Data!#REF!,Data!#REF!,Data!#REF!)))))))))))))))&amp;IF(B22=Data!B151,Data!I151,(IF(B22=Data!#REF!,Data!#REF!,(IF(B22=Data!#REF!,Data!#REF!,(IF(B22=Data!#REF!,Data!#REF!,(IF(B22=Data!#REF!,Data!#REF!,(IF(B22=Data!#REF!,Data!I891,(IF(B22=Data!#REF!,Data!#REF!,(IF(B22=Data!#REF!,Data!#REF!,Data!#REF!)))))))))))))))&amp;IF(B22=Data!#REF!,Data!#REF!,(IF(B22=Data!#REF!,Data!#REF!,(IF(B22=Data!#REF!,Data!#REF!,(IF(B22=Data!#REF!,Data!#REF!,(IF(B22=Data!#REF!,Data!#REF!,Data!#REF!)))))))))</f>
        <v>#REF!</v>
      </c>
      <c r="U22" s="595"/>
      <c r="V22" s="594" t="e">
        <f>IF(B22=Data!B75,Data!J75,(IF(B22=Data!B77,Data!J77,(IF(B22=Data!B79,Data!J79,(IF(B22=Data!#REF!,Data!#REF!,(IF(B22=Data!B84,Data!J84,(IF(B22=Data!#REF!,Data!#REF!,(IF(B22=Data!#REF!,Data!#REF!,(IF(B22=Data!#REF!,Data!#REF!,Data!#REF!)))))))))))))))&amp;IF(B22=Data!B151,Data!J151,(IF(B22=Data!#REF!,Data!#REF!,(IF(B22=Data!#REF!,Data!#REF!,(IF(B22=Data!#REF!,Data!#REF!,(IF(B22=Data!#REF!,Data!#REF!,(IF(B22=Data!#REF!,Data!J891,(IF(B22=Data!#REF!,Data!#REF!,(IF(B22=Data!#REF!,Data!#REF!,Data!#REF!)))))))))))))))&amp;IF(B22=Data!#REF!,Data!#REF!,(IF(B22=Data!#REF!,Data!#REF!,(IF(B22=Data!#REF!,Data!#REF!,(IF(B22=Data!#REF!,Data!#REF!,(IF(B22=Data!#REF!,Data!#REF!,Data!#REF!)))))))))</f>
        <v>#REF!</v>
      </c>
      <c r="W22" s="596">
        <f>IF(E22="","",VLOOKUP(B22,Data!$B$5:$J$503,9,FALSE)*E22)</f>
        <v>10.161</v>
      </c>
    </row>
    <row r="23" spans="1:23" s="597" customFormat="1" ht="19.25" customHeight="1">
      <c r="A23" s="860">
        <v>6</v>
      </c>
      <c r="B23" s="334" t="s">
        <v>783</v>
      </c>
      <c r="C23" s="856" t="str">
        <f>IF(E23="","",VLOOKUP(B23,Data!$B$5:$N$503,13,FALSE))</f>
        <v>Ymh</v>
      </c>
      <c r="D23" s="495" t="str">
        <f>IF(E23="","",VLOOKUP(B23,Data!$B$5:$L$503,2,FALSE))</f>
        <v>VAK6550</v>
      </c>
      <c r="E23" s="823">
        <v>1</v>
      </c>
      <c r="F23" s="601"/>
      <c r="G23" s="587">
        <f>IF(E23="","",VLOOKUP(B23,Data!$B$5:$L$503,11,FALSE))</f>
        <v>2051.59</v>
      </c>
      <c r="H23" s="588">
        <f t="shared" si="0"/>
        <v>2051.59</v>
      </c>
      <c r="I23" s="589" t="str">
        <f>IF(E23="","",VLOOKUP(B23,Data!$B$5:$D$503,3,FALSE))</f>
        <v>C/T</v>
      </c>
      <c r="J23" s="589" t="str">
        <f>IF(E23="","",VLOOKUP(B23,Data!$B$5:$M$503,12,FALSE))</f>
        <v>Indonesia</v>
      </c>
      <c r="K23" s="590">
        <v>5122496</v>
      </c>
      <c r="L23" s="587">
        <f>IF(E23="","",VLOOKUP(B23,Data!$B$5:$E$503,4,FALSE)*E23)</f>
        <v>199</v>
      </c>
      <c r="M23" s="587">
        <f>IF(E23="","",VLOOKUP(B23,Data!$B$5:$F$503,5,FALSE)*E23)</f>
        <v>179</v>
      </c>
      <c r="N23" s="591" t="e">
        <f>IF(B23=Data!B76,Data!G76,(IF(B23=Data!B78,Data!G78,(IF(B23=Data!B80,Data!G80,(IF(B23=Data!#REF!,Data!#REF!,(IF(B23=Data!B85,Data!G85,(IF(B23=Data!#REF!,Data!#REF!,(IF(B23=Data!#REF!,Data!#REF!,(IF(B23=Data!#REF!,Data!#REF!,Data!#REF!)))))))))))))))&amp;IF(B23=Data!B152,Data!G152,(IF(B23=Data!#REF!,Data!#REF!,(IF(B23=Data!#REF!,Data!#REF!,(IF(B23=Data!#REF!,Data!#REF!,(IF(B23=Data!#REF!,Data!#REF!,(IF(B23=Data!#REF!,Data!G892,(IF(B23=Data!#REF!,Data!#REF!,(IF(B23=Data!#REF!,Data!#REF!,Data!#REF!)))))))))))))))&amp;IF(B23=Data!#REF!,Data!#REF!,(IF(B23=Data!#REF!,Data!#REF!,(IF(B23=Data!#REF!,Data!#REF!,(IF(B23=Data!#REF!,Data!#REF!,(IF(B23=Data!#REF!,Data!#REF!,Data!#REF!)))))))))</f>
        <v>#REF!</v>
      </c>
      <c r="O23" s="592"/>
      <c r="P23" s="593"/>
      <c r="Q23" s="594" t="e">
        <f>IF(B23=Data!B76,Data!H76,(IF(B23=Data!B78,Data!H78,(IF(B23=Data!B80,Data!H80,(IF(B23=Data!#REF!,Data!#REF!,(IF(B23=Data!B85,Data!H85,(IF(B23=Data!#REF!,Data!#REF!,(IF(B23=Data!#REF!,Data!#REF!,(IF(B23=Data!#REF!,Data!#REF!,Data!#REF!)))))))))))))))&amp;IF(B23=Data!B152,Data!H152,(IF(B23=Data!#REF!,Data!#REF!,(IF(B23=Data!#REF!,Data!#REF!,(IF(B23=Data!#REF!,Data!#REF!,(IF(B23=Data!#REF!,Data!#REF!,(IF(B23=Data!#REF!,Data!H892,(IF(B23=Data!#REF!,Data!#REF!,(IF(B23=Data!#REF!,Data!#REF!,Data!#REF!)))))))))))))))&amp;IF(B23=Data!#REF!,Data!#REF!,(IF(B23=Data!#REF!,Data!#REF!,(IF(B23=Data!#REF!,Data!#REF!,(IF(B23=Data!#REF!,Data!#REF!,(IF(B23=Data!#REF!,Data!#REF!,Data!#REF!)))))))))</f>
        <v>#REF!</v>
      </c>
      <c r="R23" s="593"/>
      <c r="S23" s="593"/>
      <c r="T23" s="594" t="e">
        <f>IF(B23=Data!B76,Data!I76,(IF(B23=Data!B78,Data!I78,(IF(B23=Data!B80,Data!I80,(IF(B23=Data!#REF!,Data!#REF!,(IF(B23=Data!B85,Data!I85,(IF(B23=Data!#REF!,Data!#REF!,(IF(B23=Data!#REF!,Data!#REF!,(IF(B23=Data!#REF!,Data!#REF!,Data!#REF!)))))))))))))))&amp;IF(B23=Data!B152,Data!I152,(IF(B23=Data!#REF!,Data!#REF!,(IF(B23=Data!#REF!,Data!#REF!,(IF(B23=Data!#REF!,Data!#REF!,(IF(B23=Data!#REF!,Data!#REF!,(IF(B23=Data!#REF!,Data!I892,(IF(B23=Data!#REF!,Data!#REF!,(IF(B23=Data!#REF!,Data!#REF!,Data!#REF!)))))))))))))))&amp;IF(B23=Data!#REF!,Data!#REF!,(IF(B23=Data!#REF!,Data!#REF!,(IF(B23=Data!#REF!,Data!#REF!,(IF(B23=Data!#REF!,Data!#REF!,(IF(B23=Data!#REF!,Data!#REF!,Data!#REF!)))))))))</f>
        <v>#REF!</v>
      </c>
      <c r="U23" s="595"/>
      <c r="V23" s="594" t="e">
        <f>IF(B23=Data!B76,Data!J76,(IF(B23=Data!B78,Data!J78,(IF(B23=Data!B80,Data!J80,(IF(B23=Data!#REF!,Data!#REF!,(IF(B23=Data!B85,Data!J85,(IF(B23=Data!#REF!,Data!#REF!,(IF(B23=Data!#REF!,Data!#REF!,(IF(B23=Data!#REF!,Data!#REF!,Data!#REF!)))))))))))))))&amp;IF(B23=Data!B152,Data!J152,(IF(B23=Data!#REF!,Data!#REF!,(IF(B23=Data!#REF!,Data!#REF!,(IF(B23=Data!#REF!,Data!#REF!,(IF(B23=Data!#REF!,Data!#REF!,(IF(B23=Data!#REF!,Data!J892,(IF(B23=Data!#REF!,Data!#REF!,(IF(B23=Data!#REF!,Data!#REF!,Data!#REF!)))))))))))))))&amp;IF(B23=Data!#REF!,Data!#REF!,(IF(B23=Data!#REF!,Data!#REF!,(IF(B23=Data!#REF!,Data!#REF!,(IF(B23=Data!#REF!,Data!#REF!,(IF(B23=Data!#REF!,Data!#REF!,Data!#REF!)))))))))</f>
        <v>#REF!</v>
      </c>
      <c r="W23" s="596">
        <f>IF(E23="","",VLOOKUP(B23,Data!$B$5:$J$503,9,FALSE)*E23)</f>
        <v>1.129</v>
      </c>
    </row>
    <row r="24" spans="1:23" s="597" customFormat="1" ht="19.25" customHeight="1">
      <c r="A24" s="860">
        <v>7</v>
      </c>
      <c r="B24" s="334" t="s">
        <v>721</v>
      </c>
      <c r="C24" s="856" t="str">
        <f>IF(E24="","",VLOOKUP(B24,Data!$B$5:$N$503,13,FALSE))</f>
        <v>Ymh</v>
      </c>
      <c r="D24" s="495" t="str">
        <f>IF(E24="","",VLOOKUP(B24,Data!$B$5:$L$503,2,FALSE))</f>
        <v>VAD6640</v>
      </c>
      <c r="E24" s="823">
        <v>6</v>
      </c>
      <c r="F24" s="601"/>
      <c r="G24" s="587">
        <f>IF(E24="","",VLOOKUP(B24,Data!$B$5:$L$503,11,FALSE))</f>
        <v>2137.2600000000002</v>
      </c>
      <c r="H24" s="588">
        <f t="shared" si="0"/>
        <v>12823.560000000001</v>
      </c>
      <c r="I24" s="589" t="str">
        <f>IF(E24="","",VLOOKUP(B24,Data!$B$5:$D$503,3,FALSE))</f>
        <v>C/T</v>
      </c>
      <c r="J24" s="589" t="str">
        <f>IF(E24="","",VLOOKUP(B24,Data!$B$5:$M$503,12,FALSE))</f>
        <v>Indonesia</v>
      </c>
      <c r="K24" s="590">
        <v>5122496</v>
      </c>
      <c r="L24" s="587">
        <f>IF(E24="","",VLOOKUP(B24,Data!$B$5:$E$503,4,FALSE)*E24)</f>
        <v>1194</v>
      </c>
      <c r="M24" s="587">
        <f>IF(E24="","",VLOOKUP(B24,Data!$B$5:$F$503,5,FALSE)*E24)</f>
        <v>1074</v>
      </c>
      <c r="N24" s="591" t="e">
        <f>IF(B24=Data!B77,Data!G77,(IF(B24=Data!B79,Data!G79,(IF(B24=Data!B81,Data!G81,(IF(B24=Data!#REF!,Data!#REF!,(IF(B24=Data!B86,Data!G86,(IF(B24=Data!#REF!,Data!#REF!,(IF(B24=Data!#REF!,Data!#REF!,(IF(B24=Data!#REF!,Data!#REF!,Data!#REF!)))))))))))))))&amp;IF(B24=Data!B153,Data!G153,(IF(B24=Data!#REF!,Data!#REF!,(IF(B24=Data!#REF!,Data!#REF!,(IF(B24=Data!#REF!,Data!#REF!,(IF(B24=Data!#REF!,Data!#REF!,(IF(B24=Data!#REF!,Data!G893,(IF(B24=Data!#REF!,Data!#REF!,(IF(B24=Data!#REF!,Data!#REF!,Data!#REF!)))))))))))))))&amp;IF(B24=Data!#REF!,Data!#REF!,(IF(B24=Data!#REF!,Data!#REF!,(IF(B24=Data!#REF!,Data!#REF!,(IF(B24=Data!#REF!,Data!#REF!,(IF(B24=Data!#REF!,Data!#REF!,Data!#REF!)))))))))</f>
        <v>#REF!</v>
      </c>
      <c r="O24" s="592"/>
      <c r="P24" s="593"/>
      <c r="Q24" s="594" t="e">
        <f>IF(B24=Data!B77,Data!H77,(IF(B24=Data!B79,Data!H79,(IF(B24=Data!B81,Data!H81,(IF(B24=Data!#REF!,Data!#REF!,(IF(B24=Data!B86,Data!H86,(IF(B24=Data!#REF!,Data!#REF!,(IF(B24=Data!#REF!,Data!#REF!,(IF(B24=Data!#REF!,Data!#REF!,Data!#REF!)))))))))))))))&amp;IF(B24=Data!B153,Data!H153,(IF(B24=Data!#REF!,Data!#REF!,(IF(B24=Data!#REF!,Data!#REF!,(IF(B24=Data!#REF!,Data!#REF!,(IF(B24=Data!#REF!,Data!#REF!,(IF(B24=Data!#REF!,Data!H893,(IF(B24=Data!#REF!,Data!#REF!,(IF(B24=Data!#REF!,Data!#REF!,Data!#REF!)))))))))))))))&amp;IF(B24=Data!#REF!,Data!#REF!,(IF(B24=Data!#REF!,Data!#REF!,(IF(B24=Data!#REF!,Data!#REF!,(IF(B24=Data!#REF!,Data!#REF!,(IF(B24=Data!#REF!,Data!#REF!,Data!#REF!)))))))))</f>
        <v>#REF!</v>
      </c>
      <c r="R24" s="593"/>
      <c r="S24" s="593"/>
      <c r="T24" s="594" t="e">
        <f>IF(B24=Data!B77,Data!I77,(IF(B24=Data!B79,Data!I79,(IF(B24=Data!B81,Data!I81,(IF(B24=Data!#REF!,Data!#REF!,(IF(B24=Data!B86,Data!I86,(IF(B24=Data!#REF!,Data!#REF!,(IF(B24=Data!#REF!,Data!#REF!,(IF(B24=Data!#REF!,Data!#REF!,Data!#REF!)))))))))))))))&amp;IF(B24=Data!B153,Data!I153,(IF(B24=Data!#REF!,Data!#REF!,(IF(B24=Data!#REF!,Data!#REF!,(IF(B24=Data!#REF!,Data!#REF!,(IF(B24=Data!#REF!,Data!#REF!,(IF(B24=Data!#REF!,Data!I893,(IF(B24=Data!#REF!,Data!#REF!,(IF(B24=Data!#REF!,Data!#REF!,Data!#REF!)))))))))))))))&amp;IF(B24=Data!#REF!,Data!#REF!,(IF(B24=Data!#REF!,Data!#REF!,(IF(B24=Data!#REF!,Data!#REF!,(IF(B24=Data!#REF!,Data!#REF!,(IF(B24=Data!#REF!,Data!#REF!,Data!#REF!)))))))))</f>
        <v>#REF!</v>
      </c>
      <c r="U24" s="595"/>
      <c r="V24" s="594" t="e">
        <f>IF(B24=Data!B77,Data!J77,(IF(B24=Data!B79,Data!J79,(IF(B24=Data!B81,Data!J81,(IF(B24=Data!#REF!,Data!#REF!,(IF(B24=Data!B86,Data!J86,(IF(B24=Data!#REF!,Data!#REF!,(IF(B24=Data!#REF!,Data!#REF!,(IF(B24=Data!#REF!,Data!#REF!,Data!#REF!)))))))))))))))&amp;IF(B24=Data!B153,Data!J153,(IF(B24=Data!#REF!,Data!#REF!,(IF(B24=Data!#REF!,Data!#REF!,(IF(B24=Data!#REF!,Data!#REF!,(IF(B24=Data!#REF!,Data!#REF!,(IF(B24=Data!#REF!,Data!J893,(IF(B24=Data!#REF!,Data!#REF!,(IF(B24=Data!#REF!,Data!#REF!,Data!#REF!)))))))))))))))&amp;IF(B24=Data!#REF!,Data!#REF!,(IF(B24=Data!#REF!,Data!#REF!,(IF(B24=Data!#REF!,Data!#REF!,(IF(B24=Data!#REF!,Data!#REF!,(IF(B24=Data!#REF!,Data!#REF!,Data!#REF!)))))))))</f>
        <v>#REF!</v>
      </c>
      <c r="W24" s="596">
        <f>IF(E24="","",VLOOKUP(B24,Data!$B$5:$J$503,9,FALSE)*E24)</f>
        <v>6.774</v>
      </c>
    </row>
    <row r="25" spans="1:23" s="597" customFormat="1" ht="19.25" customHeight="1">
      <c r="A25" s="860">
        <v>8</v>
      </c>
      <c r="B25" s="334" t="s">
        <v>501</v>
      </c>
      <c r="C25" s="856" t="str">
        <f>IF(E25="","",VLOOKUP(B25,Data!$B$5:$N$503,13,FALSE))</f>
        <v>Ymh</v>
      </c>
      <c r="D25" s="495" t="str">
        <f>IF(E25="","",VLOOKUP(B25,Data!$B$5:$L$503,2,FALSE))</f>
        <v>ZH66330</v>
      </c>
      <c r="E25" s="823">
        <v>1</v>
      </c>
      <c r="F25" s="600"/>
      <c r="G25" s="587">
        <f>IF(E25="","",VLOOKUP(B25,Data!$B$5:$L$503,11,FALSE))</f>
        <v>2172.6799999999998</v>
      </c>
      <c r="H25" s="588">
        <f t="shared" si="0"/>
        <v>2172.6799999999998</v>
      </c>
      <c r="I25" s="589" t="str">
        <f>IF(E25="","",VLOOKUP(B25,Data!$B$5:$D$503,3,FALSE))</f>
        <v>C/T</v>
      </c>
      <c r="J25" s="589" t="str">
        <f>IF(E25="","",VLOOKUP(B25,Data!$B$5:$M$503,12,FALSE))</f>
        <v>Indonesia</v>
      </c>
      <c r="K25" s="590">
        <v>5122496</v>
      </c>
      <c r="L25" s="587">
        <f>IF(E25="","",VLOOKUP(B25,Data!$B$5:$E$503,4,FALSE)*E25)</f>
        <v>215</v>
      </c>
      <c r="M25" s="587">
        <f>IF(E25="","",VLOOKUP(B25,Data!$B$5:$F$503,5,FALSE)*E25)</f>
        <v>194</v>
      </c>
      <c r="N25" s="591" t="e">
        <f>IF(B25=Data!B78,Data!G78,(IF(B25=Data!B80,Data!G80,(IF(B25=Data!B82,Data!G82,(IF(B25=Data!#REF!,Data!#REF!,(IF(B25=Data!B87,Data!G87,(IF(B25=Data!#REF!,Data!#REF!,(IF(B25=Data!#REF!,Data!#REF!,(IF(B25=Data!#REF!,Data!#REF!,Data!#REF!)))))))))))))))&amp;IF(B25=Data!B154,Data!G154,(IF(B25=Data!#REF!,Data!#REF!,(IF(B25=Data!#REF!,Data!#REF!,(IF(B25=Data!#REF!,Data!#REF!,(IF(B25=Data!#REF!,Data!#REF!,(IF(B25=Data!#REF!,Data!G894,(IF(B25=Data!#REF!,Data!#REF!,(IF(B25=Data!#REF!,Data!#REF!,Data!#REF!)))))))))))))))&amp;IF(B25=Data!#REF!,Data!#REF!,(IF(B25=Data!#REF!,Data!#REF!,(IF(B25=Data!#REF!,Data!#REF!,(IF(B25=Data!#REF!,Data!#REF!,(IF(B25=Data!#REF!,Data!#REF!,Data!#REF!)))))))))</f>
        <v>#REF!</v>
      </c>
      <c r="O25" s="592"/>
      <c r="P25" s="593"/>
      <c r="Q25" s="594" t="e">
        <f>IF(B25=Data!B78,Data!H78,(IF(B25=Data!B80,Data!H80,(IF(B25=Data!B82,Data!H82,(IF(B25=Data!#REF!,Data!#REF!,(IF(B25=Data!B87,Data!H87,(IF(B25=Data!#REF!,Data!#REF!,(IF(B25=Data!#REF!,Data!#REF!,(IF(B25=Data!#REF!,Data!#REF!,Data!#REF!)))))))))))))))&amp;IF(B25=Data!B154,Data!H154,(IF(B25=Data!#REF!,Data!#REF!,(IF(B25=Data!#REF!,Data!#REF!,(IF(B25=Data!#REF!,Data!#REF!,(IF(B25=Data!#REF!,Data!#REF!,(IF(B25=Data!#REF!,Data!H894,(IF(B25=Data!#REF!,Data!#REF!,(IF(B25=Data!#REF!,Data!#REF!,Data!#REF!)))))))))))))))&amp;IF(B25=Data!#REF!,Data!#REF!,(IF(B25=Data!#REF!,Data!#REF!,(IF(B25=Data!#REF!,Data!#REF!,(IF(B25=Data!#REF!,Data!#REF!,(IF(B25=Data!#REF!,Data!#REF!,Data!#REF!)))))))))</f>
        <v>#REF!</v>
      </c>
      <c r="R25" s="593"/>
      <c r="S25" s="593"/>
      <c r="T25" s="594" t="e">
        <f>IF(B25=Data!B78,Data!I78,(IF(B25=Data!B80,Data!I80,(IF(B25=Data!B82,Data!I82,(IF(B25=Data!#REF!,Data!#REF!,(IF(B25=Data!B87,Data!I87,(IF(B25=Data!#REF!,Data!#REF!,(IF(B25=Data!#REF!,Data!#REF!,(IF(B25=Data!#REF!,Data!#REF!,Data!#REF!)))))))))))))))&amp;IF(B25=Data!B154,Data!I154,(IF(B25=Data!#REF!,Data!#REF!,(IF(B25=Data!#REF!,Data!#REF!,(IF(B25=Data!#REF!,Data!#REF!,(IF(B25=Data!#REF!,Data!#REF!,(IF(B25=Data!#REF!,Data!I894,(IF(B25=Data!#REF!,Data!#REF!,(IF(B25=Data!#REF!,Data!#REF!,Data!#REF!)))))))))))))))&amp;IF(B25=Data!#REF!,Data!#REF!,(IF(B25=Data!#REF!,Data!#REF!,(IF(B25=Data!#REF!,Data!#REF!,(IF(B25=Data!#REF!,Data!#REF!,(IF(B25=Data!#REF!,Data!#REF!,Data!#REF!)))))))))</f>
        <v>#REF!</v>
      </c>
      <c r="U25" s="595"/>
      <c r="V25" s="594" t="e">
        <f>IF(B25=Data!B78,Data!J78,(IF(B25=Data!B80,Data!J80,(IF(B25=Data!B82,Data!J82,(IF(B25=Data!#REF!,Data!#REF!,(IF(B25=Data!B87,Data!J87,(IF(B25=Data!#REF!,Data!#REF!,(IF(B25=Data!#REF!,Data!#REF!,(IF(B25=Data!#REF!,Data!#REF!,Data!#REF!)))))))))))))))&amp;IF(B25=Data!B154,Data!J154,(IF(B25=Data!#REF!,Data!#REF!,(IF(B25=Data!#REF!,Data!#REF!,(IF(B25=Data!#REF!,Data!#REF!,(IF(B25=Data!#REF!,Data!#REF!,(IF(B25=Data!#REF!,Data!J894,(IF(B25=Data!#REF!,Data!#REF!,(IF(B25=Data!#REF!,Data!#REF!,Data!#REF!)))))))))))))))&amp;IF(B25=Data!#REF!,Data!#REF!,(IF(B25=Data!#REF!,Data!#REF!,(IF(B25=Data!#REF!,Data!#REF!,(IF(B25=Data!#REF!,Data!#REF!,(IF(B25=Data!#REF!,Data!#REF!,Data!#REF!)))))))))</f>
        <v>#REF!</v>
      </c>
      <c r="W25" s="596">
        <f>IF(E25="","",VLOOKUP(B25,Data!$B$5:$J$503,9,FALSE)*E25)</f>
        <v>1.1850000000000001</v>
      </c>
    </row>
    <row r="26" spans="1:23" s="597" customFormat="1" ht="19.25" customHeight="1">
      <c r="A26" s="860">
        <v>9</v>
      </c>
      <c r="B26" s="334" t="s">
        <v>716</v>
      </c>
      <c r="C26" s="856" t="str">
        <f>IF(E26="","",VLOOKUP(B26,Data!$B$5:$N$503,13,FALSE))</f>
        <v>Ymh</v>
      </c>
      <c r="D26" s="495" t="str">
        <f>IF(E26="","",VLOOKUP(B26,Data!$B$5:$L$503,2,FALSE))</f>
        <v>VAC9490</v>
      </c>
      <c r="E26" s="823">
        <v>20</v>
      </c>
      <c r="F26" s="600"/>
      <c r="G26" s="587">
        <f>IF(E26="","",VLOOKUP(B26,Data!$B$5:$L$503,11,FALSE))</f>
        <v>2297.34</v>
      </c>
      <c r="H26" s="588">
        <f t="shared" si="0"/>
        <v>45946.8</v>
      </c>
      <c r="I26" s="589" t="str">
        <f>IF(E26="","",VLOOKUP(B26,Data!$B$5:$D$503,3,FALSE))</f>
        <v>C/T</v>
      </c>
      <c r="J26" s="589" t="str">
        <f>IF(E26="","",VLOOKUP(B26,Data!$B$5:$M$503,12,FALSE))</f>
        <v>Indonesia</v>
      </c>
      <c r="K26" s="590">
        <v>5122496</v>
      </c>
      <c r="L26" s="587">
        <f>IF(E26="","",VLOOKUP(B26,Data!$B$5:$E$503,4,FALSE)*E26)</f>
        <v>4400</v>
      </c>
      <c r="M26" s="587">
        <f>IF(E26="","",VLOOKUP(B26,Data!$B$5:$F$503,5,FALSE)*E26)</f>
        <v>3980</v>
      </c>
      <c r="N26" s="591" t="e">
        <f>IF(B26=Data!B79,Data!G79,(IF(B26=Data!B81,Data!G81,(IF(B26=Data!B83,Data!G83,(IF(B26=Data!#REF!,Data!#REF!,(IF(B26=Data!B88,Data!G88,(IF(B26=Data!#REF!,Data!#REF!,(IF(B26=Data!#REF!,Data!#REF!,(IF(B26=Data!#REF!,Data!#REF!,Data!#REF!)))))))))))))))&amp;IF(B26=Data!B155,Data!G155,(IF(B26=Data!#REF!,Data!#REF!,(IF(B26=Data!#REF!,Data!#REF!,(IF(B26=Data!#REF!,Data!#REF!,(IF(B26=Data!#REF!,Data!#REF!,(IF(B26=Data!#REF!,Data!G895,(IF(B26=Data!#REF!,Data!#REF!,(IF(B26=Data!#REF!,Data!#REF!,Data!#REF!)))))))))))))))&amp;IF(B26=Data!#REF!,Data!#REF!,(IF(B26=Data!#REF!,Data!#REF!,(IF(B26=Data!#REF!,Data!#REF!,(IF(B26=Data!#REF!,Data!#REF!,(IF(B26=Data!#REF!,Data!#REF!,Data!#REF!)))))))))</f>
        <v>#REF!</v>
      </c>
      <c r="O26" s="592"/>
      <c r="P26" s="593"/>
      <c r="Q26" s="594" t="e">
        <f>IF(B26=Data!B79,Data!H79,(IF(B26=Data!B81,Data!H81,(IF(B26=Data!B83,Data!H83,(IF(B26=Data!#REF!,Data!#REF!,(IF(B26=Data!B88,Data!H88,(IF(B26=Data!#REF!,Data!#REF!,(IF(B26=Data!#REF!,Data!#REF!,(IF(B26=Data!#REF!,Data!#REF!,Data!#REF!)))))))))))))))&amp;IF(B26=Data!B155,Data!H155,(IF(B26=Data!#REF!,Data!#REF!,(IF(B26=Data!#REF!,Data!#REF!,(IF(B26=Data!#REF!,Data!#REF!,(IF(B26=Data!#REF!,Data!#REF!,(IF(B26=Data!#REF!,Data!H895,(IF(B26=Data!#REF!,Data!#REF!,(IF(B26=Data!#REF!,Data!#REF!,Data!#REF!)))))))))))))))&amp;IF(B26=Data!#REF!,Data!#REF!,(IF(B26=Data!#REF!,Data!#REF!,(IF(B26=Data!#REF!,Data!#REF!,(IF(B26=Data!#REF!,Data!#REF!,(IF(B26=Data!#REF!,Data!#REF!,Data!#REF!)))))))))</f>
        <v>#REF!</v>
      </c>
      <c r="R26" s="593"/>
      <c r="S26" s="593"/>
      <c r="T26" s="594" t="e">
        <f>IF(B26=Data!B79,Data!I79,(IF(B26=Data!B81,Data!I81,(IF(B26=Data!B83,Data!I83,(IF(B26=Data!#REF!,Data!#REF!,(IF(B26=Data!B88,Data!I88,(IF(B26=Data!#REF!,Data!#REF!,(IF(B26=Data!#REF!,Data!#REF!,(IF(B26=Data!#REF!,Data!#REF!,Data!#REF!)))))))))))))))&amp;IF(B26=Data!B155,Data!I155,(IF(B26=Data!#REF!,Data!#REF!,(IF(B26=Data!#REF!,Data!#REF!,(IF(B26=Data!#REF!,Data!#REF!,(IF(B26=Data!#REF!,Data!#REF!,(IF(B26=Data!#REF!,Data!I895,(IF(B26=Data!#REF!,Data!#REF!,(IF(B26=Data!#REF!,Data!#REF!,Data!#REF!)))))))))))))))&amp;IF(B26=Data!#REF!,Data!#REF!,(IF(B26=Data!#REF!,Data!#REF!,(IF(B26=Data!#REF!,Data!#REF!,(IF(B26=Data!#REF!,Data!#REF!,(IF(B26=Data!#REF!,Data!#REF!,Data!#REF!)))))))))</f>
        <v>#REF!</v>
      </c>
      <c r="U26" s="595"/>
      <c r="V26" s="594" t="e">
        <f>IF(B26=Data!B79,Data!J79,(IF(B26=Data!B81,Data!J81,(IF(B26=Data!B83,Data!J83,(IF(B26=Data!#REF!,Data!#REF!,(IF(B26=Data!B88,Data!J88,(IF(B26=Data!#REF!,Data!#REF!,(IF(B26=Data!#REF!,Data!#REF!,(IF(B26=Data!#REF!,Data!#REF!,Data!#REF!)))))))))))))))&amp;IF(B26=Data!B155,Data!J155,(IF(B26=Data!#REF!,Data!#REF!,(IF(B26=Data!#REF!,Data!#REF!,(IF(B26=Data!#REF!,Data!#REF!,(IF(B26=Data!#REF!,Data!#REF!,(IF(B26=Data!#REF!,Data!J895,(IF(B26=Data!#REF!,Data!#REF!,(IF(B26=Data!#REF!,Data!#REF!,Data!#REF!)))))))))))))))&amp;IF(B26=Data!#REF!,Data!#REF!,(IF(B26=Data!#REF!,Data!#REF!,(IF(B26=Data!#REF!,Data!#REF!,(IF(B26=Data!#REF!,Data!#REF!,(IF(B26=Data!#REF!,Data!#REF!,Data!#REF!)))))))))</f>
        <v>#REF!</v>
      </c>
      <c r="W26" s="596">
        <f>IF(E26="","",VLOOKUP(B26,Data!$B$5:$J$503,9,FALSE)*E26)</f>
        <v>23.700000000000003</v>
      </c>
    </row>
    <row r="27" spans="1:23" s="597" customFormat="1" ht="19.25" customHeight="1">
      <c r="A27" s="860">
        <v>10</v>
      </c>
      <c r="B27" s="334" t="s">
        <v>724</v>
      </c>
      <c r="C27" s="856" t="str">
        <f>IF(E27="","",VLOOKUP(B27,Data!$B$5:$N$503,13,FALSE))</f>
        <v>Ymh</v>
      </c>
      <c r="D27" s="495" t="str">
        <f>IF(E27="","",VLOOKUP(B27,Data!$B$5:$L$503,2,FALSE))</f>
        <v>VAD6650</v>
      </c>
      <c r="E27" s="823">
        <v>5</v>
      </c>
      <c r="F27" s="600"/>
      <c r="G27" s="587">
        <f>IF(E27="","",VLOOKUP(B27,Data!$B$5:$L$503,11,FALSE))</f>
        <v>2449.66</v>
      </c>
      <c r="H27" s="588">
        <f t="shared" si="0"/>
        <v>12248.3</v>
      </c>
      <c r="I27" s="589" t="str">
        <f>IF(E27="","",VLOOKUP(B27,Data!$B$5:$D$503,3,FALSE))</f>
        <v>C/T</v>
      </c>
      <c r="J27" s="589" t="str">
        <f>IF(E27="","",VLOOKUP(B27,Data!$B$5:$M$503,12,FALSE))</f>
        <v>Indonesia</v>
      </c>
      <c r="K27" s="590">
        <v>5122496</v>
      </c>
      <c r="L27" s="587">
        <f>IF(E27="","",VLOOKUP(B27,Data!$B$5:$E$503,4,FALSE)*E27)</f>
        <v>1100</v>
      </c>
      <c r="M27" s="587">
        <f>IF(E27="","",VLOOKUP(B27,Data!$B$5:$F$503,5,FALSE)*E27)</f>
        <v>995</v>
      </c>
      <c r="N27" s="591" t="e">
        <f>IF(B27=Data!B80,Data!G80,(IF(B27=Data!B82,Data!G82,(IF(B27=Data!B84,Data!G84,(IF(B27=Data!#REF!,Data!#REF!,(IF(B27=Data!B89,Data!G89,(IF(B27=Data!#REF!,Data!#REF!,(IF(B27=Data!#REF!,Data!#REF!,(IF(B27=Data!#REF!,Data!#REF!,Data!#REF!)))))))))))))))&amp;IF(B27=Data!B156,Data!G156,(IF(B27=Data!#REF!,Data!#REF!,(IF(B27=Data!#REF!,Data!#REF!,(IF(B27=Data!#REF!,Data!#REF!,(IF(B27=Data!#REF!,Data!#REF!,(IF(B27=Data!#REF!,Data!G896,(IF(B27=Data!#REF!,Data!#REF!,(IF(B27=Data!#REF!,Data!#REF!,Data!#REF!)))))))))))))))&amp;IF(B27=Data!#REF!,Data!#REF!,(IF(B27=Data!#REF!,Data!#REF!,(IF(B27=Data!#REF!,Data!#REF!,(IF(B27=Data!#REF!,Data!#REF!,(IF(B27=Data!#REF!,Data!#REF!,Data!#REF!)))))))))</f>
        <v>#REF!</v>
      </c>
      <c r="O27" s="592"/>
      <c r="P27" s="593"/>
      <c r="Q27" s="594" t="e">
        <f>IF(B27=Data!B80,Data!H80,(IF(B27=Data!B82,Data!H82,(IF(B27=Data!B84,Data!H84,(IF(B27=Data!#REF!,Data!#REF!,(IF(B27=Data!B89,Data!H89,(IF(B27=Data!#REF!,Data!#REF!,(IF(B27=Data!#REF!,Data!#REF!,(IF(B27=Data!#REF!,Data!#REF!,Data!#REF!)))))))))))))))&amp;IF(B27=Data!B156,Data!H156,(IF(B27=Data!#REF!,Data!#REF!,(IF(B27=Data!#REF!,Data!#REF!,(IF(B27=Data!#REF!,Data!#REF!,(IF(B27=Data!#REF!,Data!#REF!,(IF(B27=Data!#REF!,Data!H896,(IF(B27=Data!#REF!,Data!#REF!,(IF(B27=Data!#REF!,Data!#REF!,Data!#REF!)))))))))))))))&amp;IF(B27=Data!#REF!,Data!#REF!,(IF(B27=Data!#REF!,Data!#REF!,(IF(B27=Data!#REF!,Data!#REF!,(IF(B27=Data!#REF!,Data!#REF!,(IF(B27=Data!#REF!,Data!#REF!,Data!#REF!)))))))))</f>
        <v>#REF!</v>
      </c>
      <c r="R27" s="593"/>
      <c r="S27" s="593"/>
      <c r="T27" s="594" t="e">
        <f>IF(B27=Data!B80,Data!I80,(IF(B27=Data!B82,Data!I82,(IF(B27=Data!B84,Data!I84,(IF(B27=Data!#REF!,Data!#REF!,(IF(B27=Data!B89,Data!I89,(IF(B27=Data!#REF!,Data!#REF!,(IF(B27=Data!#REF!,Data!#REF!,(IF(B27=Data!#REF!,Data!#REF!,Data!#REF!)))))))))))))))&amp;IF(B27=Data!B156,Data!I156,(IF(B27=Data!#REF!,Data!#REF!,(IF(B27=Data!#REF!,Data!#REF!,(IF(B27=Data!#REF!,Data!#REF!,(IF(B27=Data!#REF!,Data!#REF!,(IF(B27=Data!#REF!,Data!I896,(IF(B27=Data!#REF!,Data!#REF!,(IF(B27=Data!#REF!,Data!#REF!,Data!#REF!)))))))))))))))&amp;IF(B27=Data!#REF!,Data!#REF!,(IF(B27=Data!#REF!,Data!#REF!,(IF(B27=Data!#REF!,Data!#REF!,(IF(B27=Data!#REF!,Data!#REF!,(IF(B27=Data!#REF!,Data!#REF!,Data!#REF!)))))))))</f>
        <v>#REF!</v>
      </c>
      <c r="U27" s="595"/>
      <c r="V27" s="594" t="e">
        <f>IF(B27=Data!B80,Data!J80,(IF(B27=Data!B82,Data!J82,(IF(B27=Data!B84,Data!J84,(IF(B27=Data!#REF!,Data!#REF!,(IF(B27=Data!B89,Data!J89,(IF(B27=Data!#REF!,Data!#REF!,(IF(B27=Data!#REF!,Data!#REF!,(IF(B27=Data!#REF!,Data!#REF!,Data!#REF!)))))))))))))))&amp;IF(B27=Data!B156,Data!J156,(IF(B27=Data!#REF!,Data!#REF!,(IF(B27=Data!#REF!,Data!#REF!,(IF(B27=Data!#REF!,Data!#REF!,(IF(B27=Data!#REF!,Data!#REF!,(IF(B27=Data!#REF!,Data!J896,(IF(B27=Data!#REF!,Data!#REF!,(IF(B27=Data!#REF!,Data!#REF!,Data!#REF!)))))))))))))))&amp;IF(B27=Data!#REF!,Data!#REF!,(IF(B27=Data!#REF!,Data!#REF!,(IF(B27=Data!#REF!,Data!#REF!,(IF(B27=Data!#REF!,Data!#REF!,(IF(B27=Data!#REF!,Data!#REF!,Data!#REF!)))))))))</f>
        <v>#REF!</v>
      </c>
      <c r="W27" s="596">
        <f>IF(E27="","",VLOOKUP(B27,Data!$B$5:$J$503,9,FALSE)*E27)</f>
        <v>5.9250000000000007</v>
      </c>
    </row>
    <row r="28" spans="1:23" s="597" customFormat="1" ht="19.25" customHeight="1">
      <c r="A28" s="860">
        <v>11</v>
      </c>
      <c r="B28" s="334" t="s">
        <v>504</v>
      </c>
      <c r="C28" s="856" t="str">
        <f>IF(E28="","",VLOOKUP(B28,Data!$B$5:$N$503,13,FALSE))</f>
        <v>Ymh</v>
      </c>
      <c r="D28" s="495" t="str">
        <f>IF(E28="","",VLOOKUP(B28,Data!$B$5:$L$503,2,FALSE))</f>
        <v>ZH66250</v>
      </c>
      <c r="E28" s="823">
        <v>12</v>
      </c>
      <c r="F28" s="600"/>
      <c r="G28" s="587">
        <f>IF(E28="","",VLOOKUP(B28,Data!$B$5:$L$503,11,FALSE))</f>
        <v>2244.61</v>
      </c>
      <c r="H28" s="588">
        <f t="shared" si="0"/>
        <v>26935.32</v>
      </c>
      <c r="I28" s="589" t="str">
        <f>IF(E28="","",VLOOKUP(B28,Data!$B$5:$D$503,3,FALSE))</f>
        <v>C/T</v>
      </c>
      <c r="J28" s="589" t="str">
        <f>IF(E28="","",VLOOKUP(B28,Data!$B$5:$M$503,12,FALSE))</f>
        <v>Indonesia</v>
      </c>
      <c r="K28" s="590">
        <v>5122496</v>
      </c>
      <c r="L28" s="587">
        <f>IF(E28="","",VLOOKUP(B28,Data!$B$5:$E$503,4,FALSE)*E28)</f>
        <v>3144</v>
      </c>
      <c r="M28" s="587">
        <f>IF(E28="","",VLOOKUP(B28,Data!$B$5:$F$503,5,FALSE)*E28)</f>
        <v>2844</v>
      </c>
      <c r="N28" s="591" t="e">
        <f>IF(B28=Data!B82,Data!G82,(IF(B28=Data!B84,Data!G84,(IF(B28=Data!B86,Data!G86,(IF(B28=Data!#REF!,Data!#REF!,(IF(B28=Data!B91,Data!G91,(IF(B28=Data!#REF!,Data!#REF!,(IF(B28=Data!#REF!,Data!#REF!,(IF(B28=Data!#REF!,Data!#REF!,Data!#REF!)))))))))))))))&amp;IF(B28=Data!B158,Data!G158,(IF(B28=Data!#REF!,Data!#REF!,(IF(B28=Data!#REF!,Data!#REF!,(IF(B28=Data!#REF!,Data!#REF!,(IF(B28=Data!#REF!,Data!#REF!,(IF(B28=Data!#REF!,Data!G898,(IF(B28=Data!#REF!,Data!#REF!,(IF(B28=Data!#REF!,Data!#REF!,Data!#REF!)))))))))))))))&amp;IF(B28=Data!#REF!,Data!#REF!,(IF(B28=Data!#REF!,Data!#REF!,(IF(B28=Data!#REF!,Data!#REF!,(IF(B28=Data!#REF!,Data!#REF!,(IF(B28=Data!#REF!,Data!#REF!,Data!#REF!)))))))))</f>
        <v>#REF!</v>
      </c>
      <c r="O28" s="592"/>
      <c r="P28" s="593"/>
      <c r="Q28" s="594" t="e">
        <f>IF(B28=Data!B82,Data!H82,(IF(B28=Data!B84,Data!H84,(IF(B28=Data!B86,Data!H86,(IF(B28=Data!#REF!,Data!#REF!,(IF(B28=Data!B91,Data!H91,(IF(B28=Data!#REF!,Data!#REF!,(IF(B28=Data!#REF!,Data!#REF!,(IF(B28=Data!#REF!,Data!#REF!,Data!#REF!)))))))))))))))&amp;IF(B28=Data!B158,Data!H158,(IF(B28=Data!#REF!,Data!#REF!,(IF(B28=Data!#REF!,Data!#REF!,(IF(B28=Data!#REF!,Data!#REF!,(IF(B28=Data!#REF!,Data!#REF!,(IF(B28=Data!#REF!,Data!H898,(IF(B28=Data!#REF!,Data!#REF!,(IF(B28=Data!#REF!,Data!#REF!,Data!#REF!)))))))))))))))&amp;IF(B28=Data!#REF!,Data!#REF!,(IF(B28=Data!#REF!,Data!#REF!,(IF(B28=Data!#REF!,Data!#REF!,(IF(B28=Data!#REF!,Data!#REF!,(IF(B28=Data!#REF!,Data!#REF!,Data!#REF!)))))))))</f>
        <v>#REF!</v>
      </c>
      <c r="R28" s="593"/>
      <c r="S28" s="593"/>
      <c r="T28" s="594" t="e">
        <f>IF(B28=Data!B82,Data!I82,(IF(B28=Data!B84,Data!I84,(IF(B28=Data!B86,Data!I86,(IF(B28=Data!#REF!,Data!#REF!,(IF(B28=Data!B91,Data!I91,(IF(B28=Data!#REF!,Data!#REF!,(IF(B28=Data!#REF!,Data!#REF!,(IF(B28=Data!#REF!,Data!#REF!,Data!#REF!)))))))))))))))&amp;IF(B28=Data!B158,Data!I158,(IF(B28=Data!#REF!,Data!#REF!,(IF(B28=Data!#REF!,Data!#REF!,(IF(B28=Data!#REF!,Data!#REF!,(IF(B28=Data!#REF!,Data!#REF!,(IF(B28=Data!#REF!,Data!I898,(IF(B28=Data!#REF!,Data!#REF!,(IF(B28=Data!#REF!,Data!#REF!,Data!#REF!)))))))))))))))&amp;IF(B28=Data!#REF!,Data!#REF!,(IF(B28=Data!#REF!,Data!#REF!,(IF(B28=Data!#REF!,Data!#REF!,(IF(B28=Data!#REF!,Data!#REF!,(IF(B28=Data!#REF!,Data!#REF!,Data!#REF!)))))))))</f>
        <v>#REF!</v>
      </c>
      <c r="U28" s="595"/>
      <c r="V28" s="594" t="e">
        <f>IF(B28=Data!B82,Data!J82,(IF(B28=Data!B84,Data!J84,(IF(B28=Data!B86,Data!J86,(IF(B28=Data!#REF!,Data!#REF!,(IF(B28=Data!B91,Data!J91,(IF(B28=Data!#REF!,Data!#REF!,(IF(B28=Data!#REF!,Data!#REF!,(IF(B28=Data!#REF!,Data!#REF!,Data!#REF!)))))))))))))))&amp;IF(B28=Data!B158,Data!J158,(IF(B28=Data!#REF!,Data!#REF!,(IF(B28=Data!#REF!,Data!#REF!,(IF(B28=Data!#REF!,Data!#REF!,(IF(B28=Data!#REF!,Data!#REF!,(IF(B28=Data!#REF!,Data!J898,(IF(B28=Data!#REF!,Data!#REF!,(IF(B28=Data!#REF!,Data!#REF!,Data!#REF!)))))))))))))))&amp;IF(B28=Data!#REF!,Data!#REF!,(IF(B28=Data!#REF!,Data!#REF!,(IF(B28=Data!#REF!,Data!#REF!,(IF(B28=Data!#REF!,Data!#REF!,(IF(B28=Data!#REF!,Data!#REF!,Data!#REF!)))))))))</f>
        <v>#REF!</v>
      </c>
      <c r="W28" s="596">
        <f>IF(E28="","",VLOOKUP(B28,Data!$B$5:$J$503,9,FALSE)*E28)</f>
        <v>17.856000000000002</v>
      </c>
    </row>
    <row r="29" spans="1:23" s="597" customFormat="1" ht="19.25" customHeight="1">
      <c r="A29" s="860">
        <v>12</v>
      </c>
      <c r="B29" s="334" t="s">
        <v>807</v>
      </c>
      <c r="C29" s="856" t="str">
        <f>IF(E29="","",VLOOKUP(B29,Data!$B$5:$N$503,13,FALSE))</f>
        <v>Ymh</v>
      </c>
      <c r="D29" s="495" t="str">
        <f>IF(E29="","",VLOOKUP(B29,Data!$B$5:$L$503,2,FALSE))</f>
        <v>VAK6600</v>
      </c>
      <c r="E29" s="823">
        <v>1</v>
      </c>
      <c r="F29" s="600"/>
      <c r="G29" s="587">
        <f>IF(E29="","",VLOOKUP(B29,Data!$B$5:$L$503,11,FALSE))</f>
        <v>2868.86</v>
      </c>
      <c r="H29" s="588">
        <f t="shared" si="0"/>
        <v>2868.86</v>
      </c>
      <c r="I29" s="589" t="str">
        <f>IF(E29="","",VLOOKUP(B29,Data!$B$5:$D$503,3,FALSE))</f>
        <v>C/T</v>
      </c>
      <c r="J29" s="589" t="str">
        <f>IF(E29="","",VLOOKUP(B29,Data!$B$5:$M$503,12,FALSE))</f>
        <v>Indonesia</v>
      </c>
      <c r="K29" s="590">
        <v>5122496</v>
      </c>
      <c r="L29" s="587">
        <f>IF(E29="","",VLOOKUP(B29,Data!$B$5:$E$503,4,FALSE)*E29)</f>
        <v>267</v>
      </c>
      <c r="M29" s="587">
        <f>IF(E29="","",VLOOKUP(B29,Data!$B$5:$F$503,5,FALSE)*E29)</f>
        <v>242</v>
      </c>
      <c r="N29" s="591" t="e">
        <f>IF(B29=Data!B83,Data!G83,(IF(B29=Data!B85,Data!G85,(IF(B29=Data!B87,Data!G87,(IF(B29=Data!#REF!,Data!#REF!,(IF(B29=Data!B92,Data!G92,(IF(B29=Data!#REF!,Data!#REF!,(IF(B29=Data!#REF!,Data!#REF!,(IF(B29=Data!#REF!,Data!#REF!,Data!#REF!)))))))))))))))&amp;IF(B29=Data!B159,Data!G159,(IF(B29=Data!#REF!,Data!#REF!,(IF(B29=Data!#REF!,Data!#REF!,(IF(B29=Data!#REF!,Data!#REF!,(IF(B29=Data!#REF!,Data!#REF!,(IF(B29=Data!#REF!,Data!G899,(IF(B29=Data!#REF!,Data!#REF!,(IF(B29=Data!#REF!,Data!#REF!,Data!#REF!)))))))))))))))&amp;IF(B29=Data!#REF!,Data!#REF!,(IF(B29=Data!#REF!,Data!#REF!,(IF(B29=Data!#REF!,Data!#REF!,(IF(B29=Data!#REF!,Data!#REF!,(IF(B29=Data!#REF!,Data!#REF!,Data!#REF!)))))))))</f>
        <v>#REF!</v>
      </c>
      <c r="O29" s="592"/>
      <c r="P29" s="593"/>
      <c r="Q29" s="594" t="e">
        <f>IF(B29=Data!B83,Data!H83,(IF(B29=Data!B85,Data!H85,(IF(B29=Data!B87,Data!H87,(IF(B29=Data!#REF!,Data!#REF!,(IF(B29=Data!B92,Data!H92,(IF(B29=Data!#REF!,Data!#REF!,(IF(B29=Data!#REF!,Data!#REF!,(IF(B29=Data!#REF!,Data!#REF!,Data!#REF!)))))))))))))))&amp;IF(B29=Data!B159,Data!H159,(IF(B29=Data!#REF!,Data!#REF!,(IF(B29=Data!#REF!,Data!#REF!,(IF(B29=Data!#REF!,Data!#REF!,(IF(B29=Data!#REF!,Data!#REF!,(IF(B29=Data!#REF!,Data!H899,(IF(B29=Data!#REF!,Data!#REF!,(IF(B29=Data!#REF!,Data!#REF!,Data!#REF!)))))))))))))))&amp;IF(B29=Data!#REF!,Data!#REF!,(IF(B29=Data!#REF!,Data!#REF!,(IF(B29=Data!#REF!,Data!#REF!,(IF(B29=Data!#REF!,Data!#REF!,(IF(B29=Data!#REF!,Data!#REF!,Data!#REF!)))))))))</f>
        <v>#REF!</v>
      </c>
      <c r="R29" s="593"/>
      <c r="S29" s="593"/>
      <c r="T29" s="594" t="e">
        <f>IF(B29=Data!B83,Data!I83,(IF(B29=Data!B85,Data!I85,(IF(B29=Data!B87,Data!I87,(IF(B29=Data!#REF!,Data!#REF!,(IF(B29=Data!B92,Data!I92,(IF(B29=Data!#REF!,Data!#REF!,(IF(B29=Data!#REF!,Data!#REF!,(IF(B29=Data!#REF!,Data!#REF!,Data!#REF!)))))))))))))))&amp;IF(B29=Data!B159,Data!I159,(IF(B29=Data!#REF!,Data!#REF!,(IF(B29=Data!#REF!,Data!#REF!,(IF(B29=Data!#REF!,Data!#REF!,(IF(B29=Data!#REF!,Data!#REF!,(IF(B29=Data!#REF!,Data!I899,(IF(B29=Data!#REF!,Data!#REF!,(IF(B29=Data!#REF!,Data!#REF!,Data!#REF!)))))))))))))))&amp;IF(B29=Data!#REF!,Data!#REF!,(IF(B29=Data!#REF!,Data!#REF!,(IF(B29=Data!#REF!,Data!#REF!,(IF(B29=Data!#REF!,Data!#REF!,(IF(B29=Data!#REF!,Data!#REF!,Data!#REF!)))))))))</f>
        <v>#REF!</v>
      </c>
      <c r="U29" s="595"/>
      <c r="V29" s="594" t="e">
        <f>IF(B29=Data!B83,Data!J83,(IF(B29=Data!B85,Data!J85,(IF(B29=Data!B87,Data!J87,(IF(B29=Data!#REF!,Data!#REF!,(IF(B29=Data!B92,Data!J92,(IF(B29=Data!#REF!,Data!#REF!,(IF(B29=Data!#REF!,Data!#REF!,(IF(B29=Data!#REF!,Data!#REF!,Data!#REF!)))))))))))))))&amp;IF(B29=Data!B159,Data!J159,(IF(B29=Data!#REF!,Data!#REF!,(IF(B29=Data!#REF!,Data!#REF!,(IF(B29=Data!#REF!,Data!#REF!,(IF(B29=Data!#REF!,Data!#REF!,(IF(B29=Data!#REF!,Data!J899,(IF(B29=Data!#REF!,Data!#REF!,(IF(B29=Data!#REF!,Data!#REF!,Data!#REF!)))))))))))))))&amp;IF(B29=Data!#REF!,Data!#REF!,(IF(B29=Data!#REF!,Data!#REF!,(IF(B29=Data!#REF!,Data!#REF!,(IF(B29=Data!#REF!,Data!#REF!,(IF(B29=Data!#REF!,Data!#REF!,Data!#REF!)))))))))</f>
        <v>#REF!</v>
      </c>
      <c r="W29" s="596">
        <f>IF(E29="","",VLOOKUP(B29,Data!$B$5:$J$503,9,FALSE)*E29)</f>
        <v>1.488</v>
      </c>
    </row>
    <row r="30" spans="1:23" s="597" customFormat="1" ht="19.25" customHeight="1">
      <c r="A30" s="860">
        <v>13</v>
      </c>
      <c r="B30" s="334" t="s">
        <v>732</v>
      </c>
      <c r="C30" s="856" t="str">
        <f>IF(E30="","",VLOOKUP(B30,Data!$B$5:$N$503,13,FALSE))</f>
        <v>Ymh</v>
      </c>
      <c r="D30" s="495" t="str">
        <f>IF(E30="","",VLOOKUP(B30,Data!$B$5:$L$503,2,FALSE))</f>
        <v>VAC9510</v>
      </c>
      <c r="E30" s="823">
        <v>1</v>
      </c>
      <c r="F30" s="600"/>
      <c r="G30" s="587">
        <f>IF(E30="","",VLOOKUP(B30,Data!$B$5:$L$503,11,FALSE))</f>
        <v>2665.96</v>
      </c>
      <c r="H30" s="588">
        <f t="shared" si="0"/>
        <v>2665.96</v>
      </c>
      <c r="I30" s="589" t="str">
        <f>IF(E30="","",VLOOKUP(B30,Data!$B$5:$D$503,3,FALSE))</f>
        <v>C/T</v>
      </c>
      <c r="J30" s="589" t="str">
        <f>IF(E30="","",VLOOKUP(B30,Data!$B$5:$M$503,12,FALSE))</f>
        <v>Indonesia</v>
      </c>
      <c r="K30" s="590">
        <v>5122496</v>
      </c>
      <c r="L30" s="587">
        <f>IF(E30="","",VLOOKUP(B30,Data!$B$5:$E$503,4,FALSE)*E30)</f>
        <v>238</v>
      </c>
      <c r="M30" s="587">
        <f>IF(E30="","",VLOOKUP(B30,Data!$B$5:$F$503,5,FALSE)*E30)</f>
        <v>216</v>
      </c>
      <c r="N30" s="591" t="e">
        <f>IF(B30=Data!B85,Data!G85,(IF(B30=Data!B87,Data!G87,(IF(B30=Data!B89,Data!G89,(IF(B30=Data!#REF!,Data!#REF!,(IF(B30=Data!B94,Data!G94,(IF(B30=Data!#REF!,Data!#REF!,(IF(B30=Data!#REF!,Data!#REF!,(IF(B30=Data!#REF!,Data!#REF!,Data!#REF!)))))))))))))))&amp;IF(B30=Data!B161,Data!G161,(IF(B30=Data!#REF!,Data!#REF!,(IF(B30=Data!#REF!,Data!#REF!,(IF(B30=Data!#REF!,Data!#REF!,(IF(B30=Data!#REF!,Data!#REF!,(IF(B30=Data!#REF!,Data!G901,(IF(B30=Data!#REF!,Data!#REF!,(IF(B30=Data!#REF!,Data!#REF!,Data!#REF!)))))))))))))))&amp;IF(B30=Data!#REF!,Data!#REF!,(IF(B30=Data!#REF!,Data!#REF!,(IF(B30=Data!#REF!,Data!#REF!,(IF(B30=Data!#REF!,Data!#REF!,(IF(B30=Data!#REF!,Data!#REF!,Data!#REF!)))))))))</f>
        <v>#REF!</v>
      </c>
      <c r="O30" s="592"/>
      <c r="P30" s="593"/>
      <c r="Q30" s="594" t="e">
        <f>IF(B30=Data!B85,Data!H85,(IF(B30=Data!B87,Data!H87,(IF(B30=Data!B89,Data!H89,(IF(B30=Data!#REF!,Data!#REF!,(IF(B30=Data!B94,Data!H94,(IF(B30=Data!#REF!,Data!#REF!,(IF(B30=Data!#REF!,Data!#REF!,(IF(B30=Data!#REF!,Data!#REF!,Data!#REF!)))))))))))))))&amp;IF(B30=Data!B161,Data!H161,(IF(B30=Data!#REF!,Data!#REF!,(IF(B30=Data!#REF!,Data!#REF!,(IF(B30=Data!#REF!,Data!#REF!,(IF(B30=Data!#REF!,Data!#REF!,(IF(B30=Data!#REF!,Data!H901,(IF(B30=Data!#REF!,Data!#REF!,(IF(B30=Data!#REF!,Data!#REF!,Data!#REF!)))))))))))))))&amp;IF(B30=Data!#REF!,Data!#REF!,(IF(B30=Data!#REF!,Data!#REF!,(IF(B30=Data!#REF!,Data!#REF!,(IF(B30=Data!#REF!,Data!#REF!,(IF(B30=Data!#REF!,Data!#REF!,Data!#REF!)))))))))</f>
        <v>#REF!</v>
      </c>
      <c r="R30" s="593"/>
      <c r="S30" s="593"/>
      <c r="T30" s="594" t="e">
        <f>IF(B30=Data!B85,Data!I85,(IF(B30=Data!B87,Data!I87,(IF(B30=Data!B89,Data!I89,(IF(B30=Data!#REF!,Data!#REF!,(IF(B30=Data!B94,Data!I94,(IF(B30=Data!#REF!,Data!#REF!,(IF(B30=Data!#REF!,Data!#REF!,(IF(B30=Data!#REF!,Data!#REF!,Data!#REF!)))))))))))))))&amp;IF(B30=Data!B161,Data!I161,(IF(B30=Data!#REF!,Data!#REF!,(IF(B30=Data!#REF!,Data!#REF!,(IF(B30=Data!#REF!,Data!#REF!,(IF(B30=Data!#REF!,Data!#REF!,(IF(B30=Data!#REF!,Data!I901,(IF(B30=Data!#REF!,Data!#REF!,(IF(B30=Data!#REF!,Data!#REF!,Data!#REF!)))))))))))))))&amp;IF(B30=Data!#REF!,Data!#REF!,(IF(B30=Data!#REF!,Data!#REF!,(IF(B30=Data!#REF!,Data!#REF!,(IF(B30=Data!#REF!,Data!#REF!,(IF(B30=Data!#REF!,Data!#REF!,Data!#REF!)))))))))</f>
        <v>#REF!</v>
      </c>
      <c r="U30" s="595"/>
      <c r="V30" s="594" t="e">
        <f>IF(B30=Data!B85,Data!J85,(IF(B30=Data!B87,Data!J87,(IF(B30=Data!B89,Data!J89,(IF(B30=Data!#REF!,Data!#REF!,(IF(B30=Data!B94,Data!J94,(IF(B30=Data!#REF!,Data!#REF!,(IF(B30=Data!#REF!,Data!#REF!,(IF(B30=Data!#REF!,Data!#REF!,Data!#REF!)))))))))))))))&amp;IF(B30=Data!B161,Data!J161,(IF(B30=Data!#REF!,Data!#REF!,(IF(B30=Data!#REF!,Data!#REF!,(IF(B30=Data!#REF!,Data!#REF!,(IF(B30=Data!#REF!,Data!#REF!,(IF(B30=Data!#REF!,Data!J901,(IF(B30=Data!#REF!,Data!#REF!,(IF(B30=Data!#REF!,Data!#REF!,Data!#REF!)))))))))))))))&amp;IF(B30=Data!#REF!,Data!#REF!,(IF(B30=Data!#REF!,Data!#REF!,(IF(B30=Data!#REF!,Data!#REF!,(IF(B30=Data!#REF!,Data!#REF!,(IF(B30=Data!#REF!,Data!#REF!,Data!#REF!)))))))))</f>
        <v>#REF!</v>
      </c>
      <c r="W30" s="596">
        <f>IF(E30="","",VLOOKUP(B30,Data!$B$5:$J$503,9,FALSE)*E30)</f>
        <v>1.3140000000000001</v>
      </c>
    </row>
    <row r="31" spans="1:23" s="597" customFormat="1" ht="19.25" customHeight="1">
      <c r="A31" s="598"/>
      <c r="B31" s="582" t="s">
        <v>1035</v>
      </c>
      <c r="C31" s="583" t="str">
        <f>IF(E31="","",VLOOKUP(B31,Data!$B$5:$N$503,13,FALSE))</f>
        <v/>
      </c>
      <c r="D31" s="584" t="str">
        <f>IF(E31="","",VLOOKUP(B31,Data!$B$5:$L$503,2,FALSE))</f>
        <v/>
      </c>
      <c r="E31" s="823"/>
      <c r="F31" s="600"/>
      <c r="G31" s="587" t="str">
        <f>IF(E31="","",VLOOKUP(B31,Data!$B$5:$L$503,11,FALSE))</f>
        <v/>
      </c>
      <c r="H31" s="588" t="str">
        <f t="shared" si="0"/>
        <v>-</v>
      </c>
      <c r="I31" s="589" t="str">
        <f>IF(E31="","",VLOOKUP(B31,Data!$B$5:$D$503,3,FALSE))</f>
        <v/>
      </c>
      <c r="J31" s="589" t="str">
        <f>IF(E31="","",VLOOKUP(B31,Data!$B$5:$M$503,12,FALSE))</f>
        <v/>
      </c>
      <c r="K31" s="590"/>
      <c r="L31" s="587" t="str">
        <f>IF(E31="","",VLOOKUP(B31,Data!$B$5:$E$503,4,FALSE)*E31)</f>
        <v/>
      </c>
      <c r="M31" s="587" t="str">
        <f>IF(E31="","",VLOOKUP(B31,Data!$B$5:$F$503,5,FALSE)*E31)</f>
        <v/>
      </c>
      <c r="N31" s="591" t="e">
        <f>IF(B31=Data!B123,Data!G123,(IF(B31=Data!B125,Data!G125,(IF(B31=Data!B127,Data!G127,(IF(B31=Data!#REF!,Data!#REF!,(IF(B31=Data!B132,Data!G132,(IF(B31=Data!#REF!,Data!#REF!,(IF(B31=Data!#REF!,Data!#REF!,(IF(B31=Data!#REF!,Data!#REF!,Data!#REF!)))))))))))))))&amp;IF(B31=Data!B199,Data!G199,(IF(B31=Data!#REF!,Data!#REF!,(IF(B31=Data!#REF!,Data!#REF!,(IF(B31=Data!#REF!,Data!#REF!,(IF(B31=Data!#REF!,Data!#REF!,(IF(B31=Data!#REF!,Data!G939,(IF(B31=Data!#REF!,Data!#REF!,(IF(B31=Data!#REF!,Data!#REF!,Data!#REF!)))))))))))))))&amp;IF(B31=Data!#REF!,Data!#REF!,(IF(B31=Data!#REF!,Data!#REF!,(IF(B31=Data!#REF!,Data!#REF!,(IF(B31=Data!#REF!,Data!#REF!,(IF(B31=Data!#REF!,Data!#REF!,Data!#REF!)))))))))</f>
        <v>#REF!</v>
      </c>
      <c r="O31" s="592"/>
      <c r="P31" s="593"/>
      <c r="Q31" s="594" t="e">
        <f>IF(B31=Data!B123,Data!H123,(IF(B31=Data!B125,Data!H125,(IF(B31=Data!B127,Data!H127,(IF(B31=Data!#REF!,Data!#REF!,(IF(B31=Data!B132,Data!H132,(IF(B31=Data!#REF!,Data!#REF!,(IF(B31=Data!#REF!,Data!#REF!,(IF(B31=Data!#REF!,Data!#REF!,Data!#REF!)))))))))))))))&amp;IF(B31=Data!B199,Data!H199,(IF(B31=Data!#REF!,Data!#REF!,(IF(B31=Data!#REF!,Data!#REF!,(IF(B31=Data!#REF!,Data!#REF!,(IF(B31=Data!#REF!,Data!#REF!,(IF(B31=Data!#REF!,Data!H939,(IF(B31=Data!#REF!,Data!#REF!,(IF(B31=Data!#REF!,Data!#REF!,Data!#REF!)))))))))))))))&amp;IF(B31=Data!#REF!,Data!#REF!,(IF(B31=Data!#REF!,Data!#REF!,(IF(B31=Data!#REF!,Data!#REF!,(IF(B31=Data!#REF!,Data!#REF!,(IF(B31=Data!#REF!,Data!#REF!,Data!#REF!)))))))))</f>
        <v>#REF!</v>
      </c>
      <c r="R31" s="593"/>
      <c r="S31" s="593"/>
      <c r="T31" s="594" t="e">
        <f>IF(B31=Data!B123,Data!I123,(IF(B31=Data!B125,Data!I125,(IF(B31=Data!B127,Data!I127,(IF(B31=Data!#REF!,Data!#REF!,(IF(B31=Data!B132,Data!I132,(IF(B31=Data!#REF!,Data!#REF!,(IF(B31=Data!#REF!,Data!#REF!,(IF(B31=Data!#REF!,Data!#REF!,Data!#REF!)))))))))))))))&amp;IF(B31=Data!B199,Data!I199,(IF(B31=Data!#REF!,Data!#REF!,(IF(B31=Data!#REF!,Data!#REF!,(IF(B31=Data!#REF!,Data!#REF!,(IF(B31=Data!#REF!,Data!#REF!,(IF(B31=Data!#REF!,Data!I939,(IF(B31=Data!#REF!,Data!#REF!,(IF(B31=Data!#REF!,Data!#REF!,Data!#REF!)))))))))))))))&amp;IF(B31=Data!#REF!,Data!#REF!,(IF(B31=Data!#REF!,Data!#REF!,(IF(B31=Data!#REF!,Data!#REF!,(IF(B31=Data!#REF!,Data!#REF!,(IF(B31=Data!#REF!,Data!#REF!,Data!#REF!)))))))))</f>
        <v>#REF!</v>
      </c>
      <c r="U31" s="595"/>
      <c r="V31" s="594" t="e">
        <f>IF(B31=Data!B123,Data!J123,(IF(B31=Data!B125,Data!J125,(IF(B31=Data!B127,Data!J127,(IF(B31=Data!#REF!,Data!#REF!,(IF(B31=Data!B132,Data!J132,(IF(B31=Data!#REF!,Data!#REF!,(IF(B31=Data!#REF!,Data!#REF!,(IF(B31=Data!#REF!,Data!#REF!,Data!#REF!)))))))))))))))&amp;IF(B31=Data!B199,Data!J199,(IF(B31=Data!#REF!,Data!#REF!,(IF(B31=Data!#REF!,Data!#REF!,(IF(B31=Data!#REF!,Data!#REF!,(IF(B31=Data!#REF!,Data!#REF!,(IF(B31=Data!#REF!,Data!J939,(IF(B31=Data!#REF!,Data!#REF!,(IF(B31=Data!#REF!,Data!#REF!,Data!#REF!)))))))))))))))&amp;IF(B31=Data!#REF!,Data!#REF!,(IF(B31=Data!#REF!,Data!#REF!,(IF(B31=Data!#REF!,Data!#REF!,(IF(B31=Data!#REF!,Data!#REF!,(IF(B31=Data!#REF!,Data!#REF!,Data!#REF!)))))))))</f>
        <v>#REF!</v>
      </c>
      <c r="W31" s="596" t="str">
        <f>IF(E31="","",VLOOKUP(B31,Data!$B$5:$J$503,9,FALSE)*E31)</f>
        <v/>
      </c>
    </row>
    <row r="32" spans="1:23" s="597" customFormat="1" ht="19.25" customHeight="1">
      <c r="A32" s="860">
        <v>14</v>
      </c>
      <c r="B32" s="334" t="s">
        <v>223</v>
      </c>
      <c r="C32" s="856" t="str">
        <f>IF(E32="","",VLOOKUP(B32,Data!$B$5:$N$503,13,FALSE))</f>
        <v>Ymh</v>
      </c>
      <c r="D32" s="495" t="str">
        <f>IF(E32="","",VLOOKUP(B32,Data!$B$5:$L$503,2,FALSE))</f>
        <v>AAE6337</v>
      </c>
      <c r="E32" s="823">
        <v>4</v>
      </c>
      <c r="F32" s="600"/>
      <c r="G32" s="587">
        <f>IF(E32="","",VLOOKUP(B32,Data!$B$5:$L$503,11,FALSE))</f>
        <v>1646.63</v>
      </c>
      <c r="H32" s="588">
        <f t="shared" si="0"/>
        <v>6586.52</v>
      </c>
      <c r="I32" s="589" t="str">
        <f>IF(E32="","",VLOOKUP(B32,Data!$B$5:$D$503,3,FALSE))</f>
        <v>C/T</v>
      </c>
      <c r="J32" s="589" t="str">
        <f>IF(E32="","",VLOOKUP(B32,Data!$B$5:$M$503,12,FALSE))</f>
        <v>Indonesia</v>
      </c>
      <c r="K32" s="590">
        <v>5124948</v>
      </c>
      <c r="L32" s="587">
        <f>IF(E32="","",VLOOKUP(B32,Data!$B$5:$E$503,4,FALSE)*E32)</f>
        <v>776</v>
      </c>
      <c r="M32" s="587">
        <f>IF(E32="","",VLOOKUP(B32,Data!$B$5:$F$503,5,FALSE)*E32)</f>
        <v>696</v>
      </c>
      <c r="N32" s="591" t="e">
        <f>IF(B32=Data!B98,Data!G98,(IF(B32=Data!B100,Data!G100,(IF(B32=Data!B102,Data!G102,(IF(B32=Data!#REF!,Data!#REF!,(IF(B32=Data!B107,Data!G107,(IF(B32=Data!#REF!,Data!#REF!,(IF(B32=Data!#REF!,Data!#REF!,(IF(B32=Data!#REF!,Data!#REF!,Data!#REF!)))))))))))))))&amp;IF(B32=Data!B174,Data!G174,(IF(B32=Data!#REF!,Data!#REF!,(IF(B32=Data!#REF!,Data!#REF!,(IF(B32=Data!#REF!,Data!#REF!,(IF(B32=Data!#REF!,Data!#REF!,(IF(B32=Data!#REF!,Data!G914,(IF(B32=Data!#REF!,Data!#REF!,(IF(B32=Data!#REF!,Data!#REF!,Data!#REF!)))))))))))))))&amp;IF(B32=Data!#REF!,Data!#REF!,(IF(B32=Data!#REF!,Data!#REF!,(IF(B32=Data!#REF!,Data!#REF!,(IF(B32=Data!#REF!,Data!#REF!,(IF(B32=Data!#REF!,Data!#REF!,Data!#REF!)))))))))</f>
        <v>#REF!</v>
      </c>
      <c r="O32" s="592"/>
      <c r="P32" s="593"/>
      <c r="Q32" s="594" t="e">
        <f>IF(B32=Data!B98,Data!H98,(IF(B32=Data!B100,Data!H100,(IF(B32=Data!B102,Data!H102,(IF(B32=Data!#REF!,Data!#REF!,(IF(B32=Data!B107,Data!H107,(IF(B32=Data!#REF!,Data!#REF!,(IF(B32=Data!#REF!,Data!#REF!,(IF(B32=Data!#REF!,Data!#REF!,Data!#REF!)))))))))))))))&amp;IF(B32=Data!B174,Data!H174,(IF(B32=Data!#REF!,Data!#REF!,(IF(B32=Data!#REF!,Data!#REF!,(IF(B32=Data!#REF!,Data!#REF!,(IF(B32=Data!#REF!,Data!#REF!,(IF(B32=Data!#REF!,Data!H914,(IF(B32=Data!#REF!,Data!#REF!,(IF(B32=Data!#REF!,Data!#REF!,Data!#REF!)))))))))))))))&amp;IF(B32=Data!#REF!,Data!#REF!,(IF(B32=Data!#REF!,Data!#REF!,(IF(B32=Data!#REF!,Data!#REF!,(IF(B32=Data!#REF!,Data!#REF!,(IF(B32=Data!#REF!,Data!#REF!,Data!#REF!)))))))))</f>
        <v>#REF!</v>
      </c>
      <c r="R32" s="593"/>
      <c r="S32" s="593"/>
      <c r="T32" s="594" t="e">
        <f>IF(B32=Data!B98,Data!I98,(IF(B32=Data!B100,Data!I100,(IF(B32=Data!B102,Data!I102,(IF(B32=Data!#REF!,Data!#REF!,(IF(B32=Data!B107,Data!I107,(IF(B32=Data!#REF!,Data!#REF!,(IF(B32=Data!#REF!,Data!#REF!,(IF(B32=Data!#REF!,Data!#REF!,Data!#REF!)))))))))))))))&amp;IF(B32=Data!B174,Data!I174,(IF(B32=Data!#REF!,Data!#REF!,(IF(B32=Data!#REF!,Data!#REF!,(IF(B32=Data!#REF!,Data!#REF!,(IF(B32=Data!#REF!,Data!#REF!,(IF(B32=Data!#REF!,Data!I914,(IF(B32=Data!#REF!,Data!#REF!,(IF(B32=Data!#REF!,Data!#REF!,Data!#REF!)))))))))))))))&amp;IF(B32=Data!#REF!,Data!#REF!,(IF(B32=Data!#REF!,Data!#REF!,(IF(B32=Data!#REF!,Data!#REF!,(IF(B32=Data!#REF!,Data!#REF!,(IF(B32=Data!#REF!,Data!#REF!,Data!#REF!)))))))))</f>
        <v>#REF!</v>
      </c>
      <c r="U32" s="595"/>
      <c r="V32" s="594" t="e">
        <f>IF(B32=Data!B98,Data!J98,(IF(B32=Data!B100,Data!J100,(IF(B32=Data!B102,Data!J102,(IF(B32=Data!#REF!,Data!#REF!,(IF(B32=Data!B107,Data!J107,(IF(B32=Data!#REF!,Data!#REF!,(IF(B32=Data!#REF!,Data!#REF!,(IF(B32=Data!#REF!,Data!#REF!,Data!#REF!)))))))))))))))&amp;IF(B32=Data!B174,Data!J174,(IF(B32=Data!#REF!,Data!#REF!,(IF(B32=Data!#REF!,Data!#REF!,(IF(B32=Data!#REF!,Data!#REF!,(IF(B32=Data!#REF!,Data!#REF!,(IF(B32=Data!#REF!,Data!J914,(IF(B32=Data!#REF!,Data!#REF!,(IF(B32=Data!#REF!,Data!#REF!,Data!#REF!)))))))))))))))&amp;IF(B32=Data!#REF!,Data!#REF!,(IF(B32=Data!#REF!,Data!#REF!,(IF(B32=Data!#REF!,Data!#REF!,(IF(B32=Data!#REF!,Data!#REF!,(IF(B32=Data!#REF!,Data!#REF!,Data!#REF!)))))))))</f>
        <v>#REF!</v>
      </c>
      <c r="W32" s="596">
        <f>IF(E32="","",VLOOKUP(B32,Data!$B$5:$J$503,9,FALSE)*E32)</f>
        <v>4.516</v>
      </c>
    </row>
    <row r="33" spans="1:23" s="597" customFormat="1" ht="19.25" customHeight="1">
      <c r="A33" s="860">
        <v>15</v>
      </c>
      <c r="B33" s="334" t="s">
        <v>487</v>
      </c>
      <c r="C33" s="856" t="str">
        <f>IF(E33="","",VLOOKUP(B33,Data!$B$5:$N$503,13,FALSE))</f>
        <v>Ymh</v>
      </c>
      <c r="D33" s="495" t="str">
        <f>IF(E33="","",VLOOKUP(B33,Data!$B$5:$L$503,2,FALSE))</f>
        <v>ZH66310</v>
      </c>
      <c r="E33" s="823">
        <v>1</v>
      </c>
      <c r="F33" s="600"/>
      <c r="G33" s="587">
        <f>IF(E33="","",VLOOKUP(B33,Data!$B$5:$L$503,11,FALSE))</f>
        <v>1933.89</v>
      </c>
      <c r="H33" s="588">
        <f t="shared" si="0"/>
        <v>1933.89</v>
      </c>
      <c r="I33" s="589" t="str">
        <f>IF(E33="","",VLOOKUP(B33,Data!$B$5:$D$503,3,FALSE))</f>
        <v>C/T</v>
      </c>
      <c r="J33" s="589" t="str">
        <f>IF(E33="","",VLOOKUP(B33,Data!$B$5:$M$503,12,FALSE))</f>
        <v>Indonesia</v>
      </c>
      <c r="K33" s="590">
        <v>5124948</v>
      </c>
      <c r="L33" s="587">
        <f>IF(E33="","",VLOOKUP(B33,Data!$B$5:$E$503,4,FALSE)*E33)</f>
        <v>215</v>
      </c>
      <c r="M33" s="587">
        <f>IF(E33="","",VLOOKUP(B33,Data!$B$5:$F$503,5,FALSE)*E33)</f>
        <v>194</v>
      </c>
      <c r="N33" s="591" t="e">
        <f>IF(B33=Data!B100,Data!G100,(IF(B33=Data!B102,Data!G102,(IF(B33=Data!B104,Data!G104,(IF(B33=Data!#REF!,Data!#REF!,(IF(B33=Data!B109,Data!G109,(IF(B33=Data!#REF!,Data!#REF!,(IF(B33=Data!#REF!,Data!#REF!,(IF(B33=Data!#REF!,Data!#REF!,Data!#REF!)))))))))))))))&amp;IF(B33=Data!B176,Data!G176,(IF(B33=Data!#REF!,Data!#REF!,(IF(B33=Data!#REF!,Data!#REF!,(IF(B33=Data!#REF!,Data!#REF!,(IF(B33=Data!#REF!,Data!#REF!,(IF(B33=Data!#REF!,Data!G916,(IF(B33=Data!#REF!,Data!#REF!,(IF(B33=Data!#REF!,Data!#REF!,Data!#REF!)))))))))))))))&amp;IF(B33=Data!#REF!,Data!#REF!,(IF(B33=Data!#REF!,Data!#REF!,(IF(B33=Data!#REF!,Data!#REF!,(IF(B33=Data!#REF!,Data!#REF!,(IF(B33=Data!#REF!,Data!#REF!,Data!#REF!)))))))))</f>
        <v>#REF!</v>
      </c>
      <c r="O33" s="592"/>
      <c r="P33" s="593"/>
      <c r="Q33" s="594" t="e">
        <f>IF(B33=Data!B100,Data!H100,(IF(B33=Data!B102,Data!H102,(IF(B33=Data!B104,Data!H104,(IF(B33=Data!#REF!,Data!#REF!,(IF(B33=Data!B109,Data!H109,(IF(B33=Data!#REF!,Data!#REF!,(IF(B33=Data!#REF!,Data!#REF!,(IF(B33=Data!#REF!,Data!#REF!,Data!#REF!)))))))))))))))&amp;IF(B33=Data!B176,Data!H176,(IF(B33=Data!#REF!,Data!#REF!,(IF(B33=Data!#REF!,Data!#REF!,(IF(B33=Data!#REF!,Data!#REF!,(IF(B33=Data!#REF!,Data!#REF!,(IF(B33=Data!#REF!,Data!H916,(IF(B33=Data!#REF!,Data!#REF!,(IF(B33=Data!#REF!,Data!#REF!,Data!#REF!)))))))))))))))&amp;IF(B33=Data!#REF!,Data!#REF!,(IF(B33=Data!#REF!,Data!#REF!,(IF(B33=Data!#REF!,Data!#REF!,(IF(B33=Data!#REF!,Data!#REF!,(IF(B33=Data!#REF!,Data!#REF!,Data!#REF!)))))))))</f>
        <v>#REF!</v>
      </c>
      <c r="R33" s="593"/>
      <c r="S33" s="593"/>
      <c r="T33" s="594" t="e">
        <f>IF(B33=Data!B100,Data!I100,(IF(B33=Data!B102,Data!I102,(IF(B33=Data!B104,Data!I104,(IF(B33=Data!#REF!,Data!#REF!,(IF(B33=Data!B109,Data!I109,(IF(B33=Data!#REF!,Data!#REF!,(IF(B33=Data!#REF!,Data!#REF!,(IF(B33=Data!#REF!,Data!#REF!,Data!#REF!)))))))))))))))&amp;IF(B33=Data!B176,Data!I176,(IF(B33=Data!#REF!,Data!#REF!,(IF(B33=Data!#REF!,Data!#REF!,(IF(B33=Data!#REF!,Data!#REF!,(IF(B33=Data!#REF!,Data!#REF!,(IF(B33=Data!#REF!,Data!I916,(IF(B33=Data!#REF!,Data!#REF!,(IF(B33=Data!#REF!,Data!#REF!,Data!#REF!)))))))))))))))&amp;IF(B33=Data!#REF!,Data!#REF!,(IF(B33=Data!#REF!,Data!#REF!,(IF(B33=Data!#REF!,Data!#REF!,(IF(B33=Data!#REF!,Data!#REF!,(IF(B33=Data!#REF!,Data!#REF!,Data!#REF!)))))))))</f>
        <v>#REF!</v>
      </c>
      <c r="U33" s="595"/>
      <c r="V33" s="594" t="e">
        <f>IF(B33=Data!B100,Data!J100,(IF(B33=Data!B102,Data!J102,(IF(B33=Data!B104,Data!J104,(IF(B33=Data!#REF!,Data!#REF!,(IF(B33=Data!B109,Data!J109,(IF(B33=Data!#REF!,Data!#REF!,(IF(B33=Data!#REF!,Data!#REF!,(IF(B33=Data!#REF!,Data!#REF!,Data!#REF!)))))))))))))))&amp;IF(B33=Data!B176,Data!J176,(IF(B33=Data!#REF!,Data!#REF!,(IF(B33=Data!#REF!,Data!#REF!,(IF(B33=Data!#REF!,Data!#REF!,(IF(B33=Data!#REF!,Data!#REF!,(IF(B33=Data!#REF!,Data!J916,(IF(B33=Data!#REF!,Data!#REF!,(IF(B33=Data!#REF!,Data!#REF!,Data!#REF!)))))))))))))))&amp;IF(B33=Data!#REF!,Data!#REF!,(IF(B33=Data!#REF!,Data!#REF!,(IF(B33=Data!#REF!,Data!#REF!,(IF(B33=Data!#REF!,Data!#REF!,(IF(B33=Data!#REF!,Data!#REF!,Data!#REF!)))))))))</f>
        <v>#REF!</v>
      </c>
      <c r="W33" s="596">
        <f>IF(E33="","",VLOOKUP(B33,Data!$B$5:$J$503,9,FALSE)*E33)</f>
        <v>1.1850000000000001</v>
      </c>
    </row>
    <row r="34" spans="1:23" s="597" customFormat="1" ht="19.25" customHeight="1">
      <c r="A34" s="860">
        <v>16</v>
      </c>
      <c r="B34" s="334" t="s">
        <v>734</v>
      </c>
      <c r="C34" s="856" t="str">
        <f>IF(E34="","",VLOOKUP(B34,Data!$B$5:$N$503,13,FALSE))</f>
        <v>Ymh</v>
      </c>
      <c r="D34" s="495" t="str">
        <f>IF(E34="","",VLOOKUP(B34,Data!$B$5:$L$503,2,FALSE))</f>
        <v>VAC9520</v>
      </c>
      <c r="E34" s="823">
        <v>2</v>
      </c>
      <c r="F34" s="600"/>
      <c r="G34" s="587">
        <f>IF(E34="","",VLOOKUP(B34,Data!$B$5:$L$503,11,FALSE))</f>
        <v>2921.12</v>
      </c>
      <c r="H34" s="588">
        <f t="shared" si="0"/>
        <v>5842.24</v>
      </c>
      <c r="I34" s="589" t="str">
        <f>IF(E34="","",VLOOKUP(B34,Data!$B$5:$D$503,3,FALSE))</f>
        <v>C/T</v>
      </c>
      <c r="J34" s="589" t="str">
        <f>IF(E34="","",VLOOKUP(B34,Data!$B$5:$M$503,12,FALSE))</f>
        <v>Indonesia</v>
      </c>
      <c r="K34" s="590">
        <v>5124948</v>
      </c>
      <c r="L34" s="587">
        <f>IF(E34="","",VLOOKUP(B34,Data!$B$5:$E$503,4,FALSE)*E34)</f>
        <v>508</v>
      </c>
      <c r="M34" s="587">
        <f>IF(E34="","",VLOOKUP(B34,Data!$B$5:$F$503,5,FALSE)*E34)</f>
        <v>458</v>
      </c>
      <c r="N34" s="591" t="e">
        <f>IF(B34=Data!B91,Data!G91,(IF(B34=Data!B93,Data!G93,(IF(B34=Data!B95,Data!G95,(IF(B34=Data!#REF!,Data!#REF!,(IF(B34=Data!B100,Data!G100,(IF(B34=Data!#REF!,Data!#REF!,(IF(B34=Data!#REF!,Data!#REF!,(IF(B34=Data!#REF!,Data!#REF!,Data!#REF!)))))))))))))))&amp;IF(B34=Data!B167,Data!G167,(IF(B34=Data!#REF!,Data!#REF!,(IF(B34=Data!#REF!,Data!#REF!,(IF(B34=Data!#REF!,Data!#REF!,(IF(B34=Data!#REF!,Data!#REF!,(IF(B34=Data!#REF!,Data!G907,(IF(B34=Data!#REF!,Data!#REF!,(IF(B34=Data!#REF!,Data!#REF!,Data!#REF!)))))))))))))))&amp;IF(B34=Data!#REF!,Data!#REF!,(IF(B34=Data!#REF!,Data!#REF!,(IF(B34=Data!#REF!,Data!#REF!,(IF(B34=Data!#REF!,Data!#REF!,(IF(B34=Data!#REF!,Data!#REF!,Data!#REF!)))))))))</f>
        <v>#REF!</v>
      </c>
      <c r="O34" s="592"/>
      <c r="P34" s="593"/>
      <c r="Q34" s="594" t="e">
        <f>IF(B34=Data!B91,Data!H91,(IF(B34=Data!B93,Data!H93,(IF(B34=Data!B95,Data!H95,(IF(B34=Data!#REF!,Data!#REF!,(IF(B34=Data!B100,Data!H100,(IF(B34=Data!#REF!,Data!#REF!,(IF(B34=Data!#REF!,Data!#REF!,(IF(B34=Data!#REF!,Data!#REF!,Data!#REF!)))))))))))))))&amp;IF(B34=Data!B167,Data!H167,(IF(B34=Data!#REF!,Data!#REF!,(IF(B34=Data!#REF!,Data!#REF!,(IF(B34=Data!#REF!,Data!#REF!,(IF(B34=Data!#REF!,Data!#REF!,(IF(B34=Data!#REF!,Data!H907,(IF(B34=Data!#REF!,Data!#REF!,(IF(B34=Data!#REF!,Data!#REF!,Data!#REF!)))))))))))))))&amp;IF(B34=Data!#REF!,Data!#REF!,(IF(B34=Data!#REF!,Data!#REF!,(IF(B34=Data!#REF!,Data!#REF!,(IF(B34=Data!#REF!,Data!#REF!,(IF(B34=Data!#REF!,Data!#REF!,Data!#REF!)))))))))</f>
        <v>#REF!</v>
      </c>
      <c r="R34" s="593"/>
      <c r="S34" s="593"/>
      <c r="T34" s="594" t="e">
        <f>IF(B34=Data!B91,Data!I91,(IF(B34=Data!B93,Data!I93,(IF(B34=Data!B95,Data!I95,(IF(B34=Data!#REF!,Data!#REF!,(IF(B34=Data!B100,Data!I100,(IF(B34=Data!#REF!,Data!#REF!,(IF(B34=Data!#REF!,Data!#REF!,(IF(B34=Data!#REF!,Data!#REF!,Data!#REF!)))))))))))))))&amp;IF(B34=Data!B167,Data!I167,(IF(B34=Data!#REF!,Data!#REF!,(IF(B34=Data!#REF!,Data!#REF!,(IF(B34=Data!#REF!,Data!#REF!,(IF(B34=Data!#REF!,Data!#REF!,(IF(B34=Data!#REF!,Data!I907,(IF(B34=Data!#REF!,Data!#REF!,(IF(B34=Data!#REF!,Data!#REF!,Data!#REF!)))))))))))))))&amp;IF(B34=Data!#REF!,Data!#REF!,(IF(B34=Data!#REF!,Data!#REF!,(IF(B34=Data!#REF!,Data!#REF!,(IF(B34=Data!#REF!,Data!#REF!,(IF(B34=Data!#REF!,Data!#REF!,Data!#REF!)))))))))</f>
        <v>#REF!</v>
      </c>
      <c r="U34" s="595"/>
      <c r="V34" s="594" t="e">
        <f>IF(B34=Data!B91,Data!J91,(IF(B34=Data!B93,Data!J93,(IF(B34=Data!B95,Data!J95,(IF(B34=Data!#REF!,Data!#REF!,(IF(B34=Data!B100,Data!J100,(IF(B34=Data!#REF!,Data!#REF!,(IF(B34=Data!#REF!,Data!#REF!,(IF(B34=Data!#REF!,Data!#REF!,Data!#REF!)))))))))))))))&amp;IF(B34=Data!B167,Data!J167,(IF(B34=Data!#REF!,Data!#REF!,(IF(B34=Data!#REF!,Data!#REF!,(IF(B34=Data!#REF!,Data!#REF!,(IF(B34=Data!#REF!,Data!#REF!,(IF(B34=Data!#REF!,Data!J907,(IF(B34=Data!#REF!,Data!#REF!,(IF(B34=Data!#REF!,Data!#REF!,Data!#REF!)))))))))))))))&amp;IF(B34=Data!#REF!,Data!#REF!,(IF(B34=Data!#REF!,Data!#REF!,(IF(B34=Data!#REF!,Data!#REF!,(IF(B34=Data!#REF!,Data!#REF!,(IF(B34=Data!#REF!,Data!#REF!,Data!#REF!)))))))))</f>
        <v>#REF!</v>
      </c>
      <c r="W34" s="596">
        <f>IF(E34="","",VLOOKUP(B34,Data!$B$5:$J$503,9,FALSE)*E34)</f>
        <v>2.968</v>
      </c>
    </row>
    <row r="35" spans="1:23" s="597" customFormat="1" ht="19.25" customHeight="1">
      <c r="A35" s="598"/>
      <c r="B35" s="840"/>
      <c r="C35" s="583" t="str">
        <f>IF(E35="","",VLOOKUP(B35,Data!$B$5:$N$503,13,FALSE))</f>
        <v/>
      </c>
      <c r="D35" s="584" t="str">
        <f>IF(E35="","",VLOOKUP(B35,Data!$B$5:$L$503,2,FALSE))</f>
        <v/>
      </c>
      <c r="E35" s="823"/>
      <c r="F35" s="601"/>
      <c r="G35" s="587" t="str">
        <f>IF(E35="","",VLOOKUP(B35,Data!$B$5:$L$503,11,FALSE))</f>
        <v/>
      </c>
      <c r="H35" s="588" t="str">
        <f t="shared" si="0"/>
        <v>-</v>
      </c>
      <c r="I35" s="589" t="str">
        <f>IF(E35="","",VLOOKUP(B35,Data!$B$5:$D$503,3,FALSE))</f>
        <v/>
      </c>
      <c r="J35" s="589" t="str">
        <f>IF(E35="","",VLOOKUP(B35,Data!$B$5:$M$503,12,FALSE))</f>
        <v/>
      </c>
      <c r="K35" s="590"/>
      <c r="L35" s="587" t="str">
        <f>IF(E35="","",VLOOKUP(B35,Data!$B$5:$E$503,4,FALSE)*E35)</f>
        <v/>
      </c>
      <c r="M35" s="587" t="str">
        <f>IF(E35="","",VLOOKUP(B35,Data!$B$5:$F$503,5,FALSE)*E35)</f>
        <v/>
      </c>
      <c r="N35" s="591" t="e">
        <f>IF(B35=Data!B139,Data!G139,(IF(B35=Data!B141,Data!G141,(IF(B35=Data!B143,Data!G143,(IF(B35=Data!#REF!,Data!#REF!,(IF(B35=Data!B148,Data!G148,(IF(B35=Data!#REF!,Data!#REF!,(IF(B35=Data!#REF!,Data!#REF!,(IF(B35=Data!#REF!,Data!#REF!,Data!#REF!)))))))))))))))&amp;IF(B35=Data!B215,Data!G215,(IF(B35=Data!#REF!,Data!#REF!,(IF(B35=Data!#REF!,Data!#REF!,(IF(B35=Data!#REF!,Data!#REF!,(IF(B35=Data!#REF!,Data!#REF!,(IF(B35=Data!#REF!,Data!G955,(IF(B35=Data!#REF!,Data!#REF!,(IF(B35=Data!#REF!,Data!#REF!,Data!#REF!)))))))))))))))&amp;IF(B35=Data!#REF!,Data!#REF!,(IF(B35=Data!#REF!,Data!#REF!,(IF(B35=Data!#REF!,Data!#REF!,(IF(B35=Data!#REF!,Data!#REF!,(IF(B35=Data!#REF!,Data!#REF!,Data!#REF!)))))))))</f>
        <v>#REF!</v>
      </c>
      <c r="O35" s="592"/>
      <c r="P35" s="593"/>
      <c r="Q35" s="594" t="e">
        <f>IF(B35=Data!B139,Data!H139,(IF(B35=Data!B141,Data!H141,(IF(B35=Data!B143,Data!H143,(IF(B35=Data!#REF!,Data!#REF!,(IF(B35=Data!B148,Data!H148,(IF(B35=Data!#REF!,Data!#REF!,(IF(B35=Data!#REF!,Data!#REF!,(IF(B35=Data!#REF!,Data!#REF!,Data!#REF!)))))))))))))))&amp;IF(B35=Data!B215,Data!H215,(IF(B35=Data!#REF!,Data!#REF!,(IF(B35=Data!#REF!,Data!#REF!,(IF(B35=Data!#REF!,Data!#REF!,(IF(B35=Data!#REF!,Data!#REF!,(IF(B35=Data!#REF!,Data!H955,(IF(B35=Data!#REF!,Data!#REF!,(IF(B35=Data!#REF!,Data!#REF!,Data!#REF!)))))))))))))))&amp;IF(B35=Data!#REF!,Data!#REF!,(IF(B35=Data!#REF!,Data!#REF!,(IF(B35=Data!#REF!,Data!#REF!,(IF(B35=Data!#REF!,Data!#REF!,(IF(B35=Data!#REF!,Data!#REF!,Data!#REF!)))))))))</f>
        <v>#REF!</v>
      </c>
      <c r="R35" s="593"/>
      <c r="S35" s="593"/>
      <c r="T35" s="594" t="e">
        <f>IF(B35=Data!B139,Data!I139,(IF(B35=Data!B141,Data!I141,(IF(B35=Data!B143,Data!I143,(IF(B35=Data!#REF!,Data!#REF!,(IF(B35=Data!B148,Data!I148,(IF(B35=Data!#REF!,Data!#REF!,(IF(B35=Data!#REF!,Data!#REF!,(IF(B35=Data!#REF!,Data!#REF!,Data!#REF!)))))))))))))))&amp;IF(B35=Data!B215,Data!I215,(IF(B35=Data!#REF!,Data!#REF!,(IF(B35=Data!#REF!,Data!#REF!,(IF(B35=Data!#REF!,Data!#REF!,(IF(B35=Data!#REF!,Data!#REF!,(IF(B35=Data!#REF!,Data!I955,(IF(B35=Data!#REF!,Data!#REF!,(IF(B35=Data!#REF!,Data!#REF!,Data!#REF!)))))))))))))))&amp;IF(B35=Data!#REF!,Data!#REF!,(IF(B35=Data!#REF!,Data!#REF!,(IF(B35=Data!#REF!,Data!#REF!,(IF(B35=Data!#REF!,Data!#REF!,(IF(B35=Data!#REF!,Data!#REF!,Data!#REF!)))))))))</f>
        <v>#REF!</v>
      </c>
      <c r="U35" s="595"/>
      <c r="V35" s="594" t="e">
        <f>IF(B35=Data!B139,Data!J139,(IF(B35=Data!B141,Data!J141,(IF(B35=Data!B143,Data!J143,(IF(B35=Data!#REF!,Data!#REF!,(IF(B35=Data!B148,Data!J148,(IF(B35=Data!#REF!,Data!#REF!,(IF(B35=Data!#REF!,Data!#REF!,(IF(B35=Data!#REF!,Data!#REF!,Data!#REF!)))))))))))))))&amp;IF(B35=Data!B215,Data!J215,(IF(B35=Data!#REF!,Data!#REF!,(IF(B35=Data!#REF!,Data!#REF!,(IF(B35=Data!#REF!,Data!#REF!,(IF(B35=Data!#REF!,Data!#REF!,(IF(B35=Data!#REF!,Data!J955,(IF(B35=Data!#REF!,Data!#REF!,(IF(B35=Data!#REF!,Data!#REF!,Data!#REF!)))))))))))))))&amp;IF(B35=Data!#REF!,Data!#REF!,(IF(B35=Data!#REF!,Data!#REF!,(IF(B35=Data!#REF!,Data!#REF!,(IF(B35=Data!#REF!,Data!#REF!,(IF(B35=Data!#REF!,Data!#REF!,Data!#REF!)))))))))</f>
        <v>#REF!</v>
      </c>
      <c r="W35" s="596" t="str">
        <f>IF(E35="","",VLOOKUP(B35,Data!$B$5:$J$503,9,FALSE)*E35)</f>
        <v/>
      </c>
    </row>
    <row r="36" spans="1:23" s="611" customFormat="1" ht="19.5" customHeight="1">
      <c r="A36" s="598"/>
      <c r="B36" s="818"/>
      <c r="C36" s="604"/>
      <c r="D36" s="605"/>
      <c r="E36" s="606">
        <f>SUM(E17:E35)</f>
        <v>77</v>
      </c>
      <c r="F36" s="606"/>
      <c r="G36" s="607"/>
      <c r="H36" s="607">
        <f>SUM(H17:H35)</f>
        <v>184048.80999999997</v>
      </c>
      <c r="I36" s="608"/>
      <c r="J36" s="608"/>
      <c r="K36" s="608"/>
      <c r="L36" s="609">
        <f>SUM(L17:L35)</f>
        <v>17499</v>
      </c>
      <c r="M36" s="609">
        <f>SUM(M17:M35)</f>
        <v>15750</v>
      </c>
      <c r="N36" s="609" t="e">
        <f>SUM(N17:N35)</f>
        <v>#REF!</v>
      </c>
      <c r="O36" s="609" t="e">
        <f>SUM(#REF!)</f>
        <v>#REF!</v>
      </c>
      <c r="P36" s="609">
        <f>SUM(P16:P16)</f>
        <v>0</v>
      </c>
      <c r="Q36" s="609">
        <f>SUM(Q16:Q16)</f>
        <v>0</v>
      </c>
      <c r="R36" s="609" t="e">
        <f>SUM(#REF!)</f>
        <v>#REF!</v>
      </c>
      <c r="S36" s="609">
        <f>SUM(S16:S16)</f>
        <v>0</v>
      </c>
      <c r="T36" s="609">
        <f>SUM(T16:T16)</f>
        <v>0</v>
      </c>
      <c r="U36" s="609" t="e">
        <f>SUM(#REF!)</f>
        <v>#REF!</v>
      </c>
      <c r="V36" s="609">
        <f>SUM(V16:V16)</f>
        <v>0</v>
      </c>
      <c r="W36" s="610">
        <f>SUM(W17:W35)</f>
        <v>96.842000000000013</v>
      </c>
    </row>
    <row r="37" spans="1:23" ht="11.25" customHeight="1">
      <c r="A37" s="598"/>
      <c r="B37" s="612"/>
      <c r="C37" s="545"/>
      <c r="D37" s="546"/>
      <c r="E37" s="613"/>
      <c r="F37" s="544"/>
      <c r="G37" s="614" t="s">
        <v>847</v>
      </c>
      <c r="H37" s="615"/>
      <c r="I37" s="616"/>
      <c r="J37" s="616"/>
      <c r="K37" s="616"/>
      <c r="L37" s="617"/>
      <c r="M37" s="548"/>
      <c r="N37" s="546"/>
      <c r="O37" s="545"/>
      <c r="P37" s="545"/>
      <c r="Q37" s="545"/>
      <c r="R37" s="545"/>
      <c r="S37" s="545"/>
      <c r="T37" s="545"/>
      <c r="U37" s="546"/>
      <c r="V37" s="546"/>
      <c r="W37" s="550"/>
    </row>
    <row r="38" spans="1:23" ht="14">
      <c r="A38" s="618" t="s">
        <v>546</v>
      </c>
      <c r="B38" s="619" t="s">
        <v>12</v>
      </c>
      <c r="C38" s="513"/>
      <c r="D38" s="620"/>
      <c r="E38" s="499" t="s">
        <v>555</v>
      </c>
      <c r="G38" s="621" t="s">
        <v>83</v>
      </c>
      <c r="H38" s="622"/>
      <c r="I38" s="562" t="s">
        <v>84</v>
      </c>
      <c r="J38" s="623"/>
      <c r="K38" s="534" t="s">
        <v>85</v>
      </c>
      <c r="L38" s="534"/>
      <c r="M38" s="1076" t="s">
        <v>86</v>
      </c>
      <c r="N38" s="1077"/>
      <c r="O38" s="1077"/>
      <c r="P38" s="1077"/>
      <c r="Q38" s="1077"/>
      <c r="R38" s="1077"/>
      <c r="S38" s="1077"/>
      <c r="T38" s="1077"/>
      <c r="U38" s="1077"/>
      <c r="V38" s="1077"/>
      <c r="W38" s="1078"/>
    </row>
    <row r="39" spans="1:23" ht="13">
      <c r="A39" s="866" t="s">
        <v>547</v>
      </c>
      <c r="D39" s="624"/>
      <c r="E39" s="499" t="s">
        <v>88</v>
      </c>
      <c r="G39" s="1079"/>
      <c r="H39" s="1080"/>
      <c r="I39" s="866" t="s">
        <v>89</v>
      </c>
      <c r="J39" s="625"/>
      <c r="K39" s="537" t="s">
        <v>90</v>
      </c>
      <c r="L39" s="537"/>
      <c r="M39" s="532"/>
      <c r="W39" s="538"/>
    </row>
    <row r="40" spans="1:23" ht="10.5" customHeight="1">
      <c r="A40" s="866" t="s">
        <v>548</v>
      </c>
      <c r="B40" s="503"/>
      <c r="D40" s="523"/>
      <c r="G40" s="1079"/>
      <c r="H40" s="1080"/>
      <c r="I40" s="866"/>
      <c r="J40" s="625"/>
      <c r="K40" s="537" t="s">
        <v>94</v>
      </c>
      <c r="L40" s="537"/>
      <c r="M40" s="532"/>
      <c r="W40" s="538"/>
    </row>
    <row r="41" spans="1:23" ht="10.5" customHeight="1">
      <c r="A41" s="544"/>
      <c r="B41" s="545"/>
      <c r="C41" s="545"/>
      <c r="D41" s="626"/>
      <c r="E41" s="499" t="s">
        <v>95</v>
      </c>
      <c r="G41" s="1079"/>
      <c r="H41" s="1080"/>
      <c r="I41" s="866" t="s">
        <v>96</v>
      </c>
      <c r="J41" s="625"/>
      <c r="K41" s="537"/>
      <c r="L41" s="537"/>
      <c r="M41" s="532"/>
      <c r="W41" s="538"/>
    </row>
    <row r="42" spans="1:23" ht="13">
      <c r="A42" s="512" t="s">
        <v>97</v>
      </c>
      <c r="C42" s="535"/>
      <c r="D42" s="514"/>
      <c r="E42" s="499" t="s">
        <v>98</v>
      </c>
      <c r="G42" s="627" t="s">
        <v>99</v>
      </c>
      <c r="H42" s="628"/>
      <c r="I42" s="866" t="s">
        <v>89</v>
      </c>
      <c r="J42" s="625"/>
      <c r="K42" s="537" t="s">
        <v>100</v>
      </c>
      <c r="L42" s="537"/>
      <c r="M42" s="532"/>
      <c r="W42" s="538"/>
    </row>
    <row r="43" spans="1:23" ht="13">
      <c r="A43" s="866" t="s">
        <v>561</v>
      </c>
      <c r="D43" s="523"/>
      <c r="E43" s="499" t="s">
        <v>101</v>
      </c>
      <c r="G43" s="629"/>
      <c r="H43" s="630"/>
      <c r="I43" s="866" t="s">
        <v>102</v>
      </c>
      <c r="J43" s="625"/>
      <c r="K43" s="537" t="s">
        <v>549</v>
      </c>
      <c r="L43" s="537"/>
      <c r="M43" s="1069" t="s">
        <v>616</v>
      </c>
      <c r="N43" s="1070"/>
      <c r="O43" s="1070"/>
      <c r="P43" s="1070"/>
      <c r="Q43" s="1070"/>
      <c r="R43" s="1070"/>
      <c r="S43" s="1070"/>
      <c r="T43" s="1070"/>
      <c r="U43" s="1070"/>
      <c r="V43" s="1070"/>
      <c r="W43" s="1071"/>
    </row>
    <row r="44" spans="1:23">
      <c r="A44" s="544"/>
      <c r="B44" s="545"/>
      <c r="C44" s="545"/>
      <c r="D44" s="546"/>
      <c r="E44" s="631"/>
      <c r="F44" s="545"/>
      <c r="G44" s="1053" t="s">
        <v>1033</v>
      </c>
      <c r="H44" s="1054"/>
      <c r="I44" s="1053" t="s">
        <v>1034</v>
      </c>
      <c r="J44" s="1054"/>
      <c r="K44" s="549" t="s">
        <v>105</v>
      </c>
      <c r="L44" s="549"/>
      <c r="M44" s="1072" t="s">
        <v>106</v>
      </c>
      <c r="N44" s="1073"/>
      <c r="O44" s="1073"/>
      <c r="P44" s="1073"/>
      <c r="Q44" s="1073"/>
      <c r="R44" s="1073"/>
      <c r="S44" s="1073"/>
      <c r="T44" s="1073"/>
      <c r="U44" s="1073"/>
      <c r="V44" s="1073"/>
      <c r="W44" s="1074"/>
    </row>
    <row r="45" spans="1:23">
      <c r="G45" s="500" t="s">
        <v>667</v>
      </c>
      <c r="K45" s="537"/>
      <c r="L45" s="537"/>
      <c r="M45" s="541"/>
      <c r="N45" s="541"/>
      <c r="O45" s="541"/>
      <c r="P45" s="541"/>
      <c r="Q45" s="541"/>
      <c r="R45" s="541"/>
      <c r="S45" s="541"/>
      <c r="T45" s="541"/>
      <c r="U45" s="541"/>
      <c r="V45" s="541"/>
      <c r="W45" s="632"/>
    </row>
    <row r="46" spans="1:23">
      <c r="G46" s="633"/>
      <c r="H46" s="633"/>
      <c r="I46" s="634"/>
      <c r="J46" s="633"/>
      <c r="K46" s="537"/>
      <c r="L46" s="537"/>
      <c r="M46" s="541"/>
      <c r="N46" s="541"/>
      <c r="O46" s="541"/>
      <c r="P46" s="541"/>
      <c r="Q46" s="541"/>
      <c r="R46" s="541"/>
      <c r="S46" s="541"/>
      <c r="T46" s="541"/>
      <c r="U46" s="541"/>
      <c r="V46" s="541"/>
      <c r="W46" s="632"/>
    </row>
    <row r="47" spans="1:23" ht="7.5" customHeight="1"/>
    <row r="48" spans="1:23" ht="13.5" customHeight="1"/>
    <row r="49" spans="1:23" ht="13.5" customHeight="1"/>
    <row r="50" spans="1:23" s="611" customFormat="1" ht="18" customHeight="1">
      <c r="A50" s="635" t="s">
        <v>964</v>
      </c>
      <c r="B50" s="500"/>
      <c r="C50" s="635" t="s">
        <v>622</v>
      </c>
      <c r="F50" s="636"/>
      <c r="G50" s="635" t="s">
        <v>958</v>
      </c>
      <c r="H50" s="500"/>
      <c r="I50" s="635" t="s">
        <v>969</v>
      </c>
      <c r="K50" s="636"/>
      <c r="L50" s="636"/>
      <c r="V50" s="637"/>
    </row>
    <row r="51" spans="1:23" s="611" customFormat="1" ht="18" customHeight="1">
      <c r="A51" s="635" t="s">
        <v>965</v>
      </c>
      <c r="B51" s="500"/>
      <c r="C51" s="635" t="s">
        <v>1036</v>
      </c>
      <c r="F51" s="636"/>
      <c r="G51" s="635" t="s">
        <v>959</v>
      </c>
      <c r="H51" s="500"/>
      <c r="I51" s="635" t="s">
        <v>969</v>
      </c>
      <c r="K51" s="636"/>
      <c r="L51" s="636"/>
      <c r="V51" s="637"/>
    </row>
    <row r="52" spans="1:23" s="611" customFormat="1" ht="18" customHeight="1">
      <c r="A52" s="635" t="s">
        <v>966</v>
      </c>
      <c r="B52" s="500"/>
      <c r="C52" s="635" t="s">
        <v>1037</v>
      </c>
      <c r="F52" s="636"/>
      <c r="G52" s="635" t="s">
        <v>960</v>
      </c>
      <c r="H52" s="500"/>
      <c r="I52" s="635" t="s">
        <v>622</v>
      </c>
      <c r="K52" s="636"/>
      <c r="L52" s="636"/>
      <c r="V52" s="637"/>
    </row>
    <row r="53" spans="1:23" s="611" customFormat="1" ht="18" customHeight="1">
      <c r="A53" s="635" t="s">
        <v>967</v>
      </c>
      <c r="B53" s="500"/>
      <c r="C53" s="635" t="s">
        <v>622</v>
      </c>
      <c r="F53" s="636"/>
      <c r="G53" s="635" t="s">
        <v>961</v>
      </c>
      <c r="H53" s="500"/>
      <c r="I53" s="635" t="s">
        <v>622</v>
      </c>
      <c r="K53" s="636"/>
      <c r="L53" s="636"/>
      <c r="V53" s="637"/>
    </row>
    <row r="54" spans="1:23" s="611" customFormat="1" ht="18" customHeight="1">
      <c r="A54" s="635" t="s">
        <v>968</v>
      </c>
      <c r="B54" s="500"/>
      <c r="C54" s="635" t="s">
        <v>622</v>
      </c>
      <c r="F54" s="636"/>
      <c r="G54" s="635" t="s">
        <v>963</v>
      </c>
      <c r="H54" s="500"/>
      <c r="I54" s="635" t="s">
        <v>622</v>
      </c>
      <c r="K54" s="636"/>
      <c r="L54" s="636"/>
      <c r="V54" s="637"/>
    </row>
    <row r="55" spans="1:23" ht="20">
      <c r="E55" s="867"/>
      <c r="F55" s="500"/>
      <c r="G55" s="635" t="s">
        <v>962</v>
      </c>
      <c r="I55" s="635" t="s">
        <v>622</v>
      </c>
      <c r="K55" s="500"/>
      <c r="M55" s="867"/>
      <c r="V55" s="501"/>
      <c r="W55" s="867"/>
    </row>
    <row r="56" spans="1:23" ht="17.5">
      <c r="A56" s="638"/>
      <c r="E56" s="867"/>
      <c r="G56" s="639"/>
      <c r="H56" s="639"/>
    </row>
    <row r="61" spans="1:23" ht="14">
      <c r="A61" s="640"/>
      <c r="C61" s="641"/>
      <c r="D61" s="641"/>
      <c r="E61" s="642"/>
    </row>
    <row r="62" spans="1:23" ht="14">
      <c r="A62" s="643"/>
      <c r="C62" s="641"/>
      <c r="D62" s="644"/>
      <c r="E62" s="642"/>
    </row>
    <row r="63" spans="1:23" ht="14">
      <c r="A63" s="643"/>
      <c r="B63" s="645"/>
      <c r="C63" s="641"/>
      <c r="D63" s="641"/>
      <c r="E63" s="642"/>
    </row>
    <row r="64" spans="1:23" ht="14">
      <c r="A64" s="643"/>
      <c r="B64" s="646" t="s">
        <v>354</v>
      </c>
      <c r="C64" s="641"/>
      <c r="D64" s="641"/>
      <c r="E64" s="642"/>
    </row>
    <row r="65" spans="1:5" ht="15.5">
      <c r="A65" s="643"/>
      <c r="B65" s="647" t="s">
        <v>249</v>
      </c>
      <c r="C65" s="641"/>
      <c r="D65" s="641"/>
      <c r="E65" s="642"/>
    </row>
    <row r="66" spans="1:5" ht="14">
      <c r="A66" s="643"/>
      <c r="B66" s="648" t="s">
        <v>250</v>
      </c>
      <c r="C66" s="641"/>
      <c r="D66" s="641"/>
      <c r="E66" s="642"/>
    </row>
    <row r="67" spans="1:5" ht="15.5">
      <c r="A67" s="649"/>
      <c r="B67" s="647" t="s">
        <v>251</v>
      </c>
      <c r="C67" s="641"/>
      <c r="D67" s="641"/>
      <c r="E67" s="642"/>
    </row>
    <row r="68" spans="1:5" ht="15.5">
      <c r="A68" s="643"/>
      <c r="B68" s="647" t="s">
        <v>252</v>
      </c>
      <c r="C68" s="641"/>
      <c r="D68" s="641"/>
      <c r="E68" s="642"/>
    </row>
    <row r="69" spans="1:5" ht="14">
      <c r="A69" s="649"/>
      <c r="B69" s="646" t="s">
        <v>253</v>
      </c>
      <c r="C69" s="641"/>
      <c r="D69" s="641"/>
      <c r="E69" s="642"/>
    </row>
    <row r="70" spans="1:5" ht="14">
      <c r="A70" s="649"/>
      <c r="B70" s="646" t="s">
        <v>357</v>
      </c>
      <c r="C70" s="641"/>
      <c r="D70" s="641"/>
      <c r="E70" s="642"/>
    </row>
    <row r="71" spans="1:5" ht="14">
      <c r="A71" s="643"/>
      <c r="B71" s="646" t="s">
        <v>358</v>
      </c>
      <c r="C71" s="641"/>
      <c r="D71" s="641"/>
      <c r="E71" s="642"/>
    </row>
    <row r="72" spans="1:5" ht="14">
      <c r="A72" s="643"/>
      <c r="B72" s="646" t="s">
        <v>288</v>
      </c>
      <c r="C72" s="641"/>
      <c r="D72" s="641"/>
      <c r="E72" s="642"/>
    </row>
    <row r="73" spans="1:5" ht="14">
      <c r="A73" s="643"/>
      <c r="B73" s="646" t="s">
        <v>292</v>
      </c>
      <c r="C73" s="641"/>
      <c r="D73" s="641"/>
      <c r="E73" s="642"/>
    </row>
    <row r="74" spans="1:5" ht="15.5">
      <c r="A74" s="643"/>
      <c r="B74" s="647" t="s">
        <v>423</v>
      </c>
      <c r="C74" s="641"/>
      <c r="D74" s="641"/>
      <c r="E74" s="642"/>
    </row>
    <row r="75" spans="1:5" ht="14">
      <c r="A75" s="643"/>
      <c r="B75" s="646" t="s">
        <v>424</v>
      </c>
      <c r="C75" s="641"/>
      <c r="D75" s="641"/>
      <c r="E75" s="642"/>
    </row>
    <row r="76" spans="1:5" ht="14">
      <c r="A76" s="643"/>
      <c r="B76" s="646" t="s">
        <v>279</v>
      </c>
      <c r="C76" s="641"/>
      <c r="D76" s="644"/>
      <c r="E76" s="642"/>
    </row>
    <row r="77" spans="1:5" ht="14">
      <c r="A77" s="643"/>
      <c r="B77" s="646" t="s">
        <v>281</v>
      </c>
      <c r="C77" s="641"/>
      <c r="D77" s="641"/>
      <c r="E77" s="642"/>
    </row>
    <row r="78" spans="1:5" ht="14">
      <c r="A78" s="643"/>
      <c r="B78" s="646" t="s">
        <v>287</v>
      </c>
      <c r="C78" s="641"/>
      <c r="D78" s="644"/>
      <c r="E78" s="642"/>
    </row>
    <row r="79" spans="1:5" ht="15.5">
      <c r="A79" s="643"/>
      <c r="B79" s="647" t="s">
        <v>420</v>
      </c>
      <c r="C79" s="641"/>
      <c r="D79" s="644"/>
      <c r="E79" s="642"/>
    </row>
    <row r="80" spans="1:5" ht="14">
      <c r="A80" s="650"/>
      <c r="B80" s="646" t="s">
        <v>421</v>
      </c>
      <c r="C80" s="579"/>
      <c r="D80" s="578"/>
      <c r="E80" s="575"/>
    </row>
    <row r="81" spans="1:5" ht="14">
      <c r="A81" s="572"/>
      <c r="B81" s="646" t="s">
        <v>422</v>
      </c>
      <c r="C81" s="579"/>
      <c r="D81" s="578"/>
      <c r="E81" s="651">
        <f>SUM(E60:E79)</f>
        <v>0</v>
      </c>
    </row>
    <row r="82" spans="1:5" ht="14">
      <c r="B82" s="646" t="s">
        <v>417</v>
      </c>
    </row>
    <row r="83" spans="1:5" ht="14">
      <c r="B83" s="646" t="s">
        <v>397</v>
      </c>
    </row>
  </sheetData>
  <mergeCells count="10">
    <mergeCell ref="M43:W43"/>
    <mergeCell ref="G44:H44"/>
    <mergeCell ref="I44:J44"/>
    <mergeCell ref="M44:W44"/>
    <mergeCell ref="O1:S1"/>
    <mergeCell ref="P2:W2"/>
    <mergeCell ref="M38:W38"/>
    <mergeCell ref="G39:H39"/>
    <mergeCell ref="G40:H40"/>
    <mergeCell ref="G41:H41"/>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W74"/>
  <sheetViews>
    <sheetView zoomScale="80" zoomScaleNormal="80" zoomScaleSheetLayoutView="85" workbookViewId="0">
      <selection activeCell="K18" sqref="K18"/>
    </sheetView>
  </sheetViews>
  <sheetFormatPr defaultColWidth="9.1796875" defaultRowHeight="12.5"/>
  <cols>
    <col min="1" max="1" width="5.26953125" style="877" customWidth="1"/>
    <col min="2" max="2" width="30.1796875" style="877" customWidth="1"/>
    <col min="3" max="3" width="6.453125" style="877" customWidth="1"/>
    <col min="4" max="4" width="13.453125" style="877" customWidth="1"/>
    <col min="5" max="5" width="10.453125" style="499" customWidth="1"/>
    <col min="6" max="6" width="13.08984375" style="877" customWidth="1"/>
    <col min="7" max="7" width="14.81640625" style="500" customWidth="1"/>
    <col min="8" max="8" width="17" style="500" customWidth="1"/>
    <col min="9" max="9" width="6.1796875" style="877" customWidth="1"/>
    <col min="10" max="10" width="14.1796875" style="877" customWidth="1"/>
    <col min="11" max="11" width="11.1796875" style="877" customWidth="1"/>
    <col min="12" max="13" width="15.1796875" style="500" customWidth="1"/>
    <col min="14" max="14" width="0.453125" style="877" hidden="1" customWidth="1"/>
    <col min="15" max="15" width="3.1796875" style="877" customWidth="1"/>
    <col min="16" max="16" width="2.54296875" style="877" customWidth="1"/>
    <col min="17" max="17" width="4.81640625" style="877" hidden="1" customWidth="1"/>
    <col min="18" max="18" width="2" style="877" customWidth="1"/>
    <col min="19" max="19" width="2.54296875" style="877" customWidth="1"/>
    <col min="20" max="20" width="5.81640625" style="877" hidden="1" customWidth="1"/>
    <col min="21" max="21" width="1" style="877" customWidth="1"/>
    <col min="22" max="22" width="9.1796875" style="877" hidden="1" customWidth="1"/>
    <col min="23" max="23" width="15.08984375" style="501" customWidth="1"/>
    <col min="24" max="24" width="1.81640625" style="877" customWidth="1"/>
    <col min="25" max="25" width="9.1796875" style="877" customWidth="1"/>
    <col min="26" max="16384" width="9.1796875" style="877"/>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77"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76"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76" t="s">
        <v>557</v>
      </c>
      <c r="D8" s="523"/>
      <c r="E8" s="531"/>
      <c r="G8" s="532"/>
      <c r="H8" s="533"/>
      <c r="I8" s="876"/>
      <c r="K8" s="514"/>
      <c r="L8" s="532"/>
      <c r="M8" s="534"/>
      <c r="O8" s="514"/>
      <c r="U8" s="535"/>
      <c r="V8" s="535"/>
      <c r="W8" s="536"/>
    </row>
    <row r="9" spans="1:23">
      <c r="A9" s="876" t="s">
        <v>558</v>
      </c>
      <c r="D9" s="523"/>
      <c r="E9" s="531" t="s">
        <v>54</v>
      </c>
      <c r="G9" s="532" t="s">
        <v>55</v>
      </c>
      <c r="H9" s="533"/>
      <c r="I9" s="876" t="s">
        <v>56</v>
      </c>
      <c r="K9" s="523"/>
      <c r="L9" s="532" t="s">
        <v>57</v>
      </c>
      <c r="M9" s="537"/>
      <c r="O9" s="523"/>
      <c r="P9" s="877" t="s">
        <v>58</v>
      </c>
      <c r="W9" s="538"/>
    </row>
    <row r="10" spans="1:23" ht="13">
      <c r="A10" s="876" t="s">
        <v>559</v>
      </c>
      <c r="D10" s="539" t="s">
        <v>560</v>
      </c>
      <c r="E10" s="531" t="s">
        <v>59</v>
      </c>
      <c r="G10" s="532"/>
      <c r="H10" s="533"/>
      <c r="I10" s="540"/>
      <c r="J10" s="541"/>
      <c r="K10" s="542"/>
      <c r="L10" s="532"/>
      <c r="M10" s="537"/>
      <c r="O10" s="523"/>
      <c r="W10" s="538"/>
    </row>
    <row r="11" spans="1:23" ht="13">
      <c r="A11" s="876" t="s">
        <v>551</v>
      </c>
      <c r="D11" s="523"/>
      <c r="E11" s="515"/>
      <c r="F11" s="543"/>
      <c r="G11" s="532" t="s">
        <v>60</v>
      </c>
      <c r="H11" s="533"/>
      <c r="I11" s="876" t="s">
        <v>61</v>
      </c>
      <c r="K11" s="523"/>
      <c r="L11" s="532" t="s">
        <v>523</v>
      </c>
      <c r="M11" s="537"/>
      <c r="O11" s="523"/>
      <c r="P11" s="877" t="s">
        <v>63</v>
      </c>
      <c r="W11" s="538"/>
    </row>
    <row r="12" spans="1:23">
      <c r="A12" s="544" t="s">
        <v>64</v>
      </c>
      <c r="D12" s="523"/>
      <c r="E12" s="531" t="s">
        <v>65</v>
      </c>
      <c r="G12" s="532"/>
      <c r="H12" s="533"/>
      <c r="I12" s="876"/>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1014</v>
      </c>
      <c r="C17" s="583" t="str">
        <f>IF(E17="","",VLOOKUP(B17,Data!$B$5:$N$503,13,FALSE))</f>
        <v/>
      </c>
      <c r="D17" s="584" t="str">
        <f>IF(E17="","",VLOOKUP(B17,Data!$B$5:$L$503,2,FALSE))</f>
        <v/>
      </c>
      <c r="E17" s="823"/>
      <c r="F17" s="600"/>
      <c r="G17" s="587" t="str">
        <f>IF(E17="","",VLOOKUP(B17,Data!$B$5:$L$503,11,FALSE))</f>
        <v/>
      </c>
      <c r="H17" s="588" t="str">
        <f t="shared" ref="H17:H26"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106,Data!G106,(IF(B17=Data!B108,Data!G108,(IF(B17=Data!B110,Data!G110,(IF(B17=Data!#REF!,Data!#REF!,(IF(B17=Data!B115,Data!G115,(IF(B17=Data!#REF!,Data!#REF!,(IF(B17=Data!#REF!,Data!#REF!,(IF(B17=Data!#REF!,Data!#REF!,Data!#REF!)))))))))))))))&amp;IF(B17=Data!B182,Data!G182,(IF(B17=Data!#REF!,Data!#REF!,(IF(B17=Data!#REF!,Data!#REF!,(IF(B17=Data!#REF!,Data!#REF!,(IF(B17=Data!#REF!,Data!#REF!,(IF(B17=Data!#REF!,Data!G922,(IF(B17=Data!#REF!,Data!#REF!,(IF(B17=Data!#REF!,Data!#REF!,Data!#REF!)))))))))))))))&amp;IF(B17=Data!#REF!,Data!#REF!,(IF(B17=Data!#REF!,Data!#REF!,(IF(B17=Data!#REF!,Data!#REF!,(IF(B17=Data!#REF!,Data!#REF!,(IF(B17=Data!#REF!,Data!#REF!,Data!#REF!)))))))))</f>
        <v>#REF!</v>
      </c>
      <c r="O17" s="592"/>
      <c r="P17" s="593"/>
      <c r="Q17" s="594" t="e">
        <f>IF(B17=Data!B106,Data!H106,(IF(B17=Data!B108,Data!H108,(IF(B17=Data!B110,Data!H110,(IF(B17=Data!#REF!,Data!#REF!,(IF(B17=Data!B115,Data!H115,(IF(B17=Data!#REF!,Data!#REF!,(IF(B17=Data!#REF!,Data!#REF!,(IF(B17=Data!#REF!,Data!#REF!,Data!#REF!)))))))))))))))&amp;IF(B17=Data!B182,Data!H182,(IF(B17=Data!#REF!,Data!#REF!,(IF(B17=Data!#REF!,Data!#REF!,(IF(B17=Data!#REF!,Data!#REF!,(IF(B17=Data!#REF!,Data!#REF!,(IF(B17=Data!#REF!,Data!H922,(IF(B17=Data!#REF!,Data!#REF!,(IF(B17=Data!#REF!,Data!#REF!,Data!#REF!)))))))))))))))&amp;IF(B17=Data!#REF!,Data!#REF!,(IF(B17=Data!#REF!,Data!#REF!,(IF(B17=Data!#REF!,Data!#REF!,(IF(B17=Data!#REF!,Data!#REF!,(IF(B17=Data!#REF!,Data!#REF!,Data!#REF!)))))))))</f>
        <v>#REF!</v>
      </c>
      <c r="R17" s="593"/>
      <c r="S17" s="593"/>
      <c r="T17" s="594" t="e">
        <f>IF(B17=Data!B106,Data!I106,(IF(B17=Data!B108,Data!I108,(IF(B17=Data!B110,Data!I110,(IF(B17=Data!#REF!,Data!#REF!,(IF(B17=Data!B115,Data!I115,(IF(B17=Data!#REF!,Data!#REF!,(IF(B17=Data!#REF!,Data!#REF!,(IF(B17=Data!#REF!,Data!#REF!,Data!#REF!)))))))))))))))&amp;IF(B17=Data!B182,Data!I182,(IF(B17=Data!#REF!,Data!#REF!,(IF(B17=Data!#REF!,Data!#REF!,(IF(B17=Data!#REF!,Data!#REF!,(IF(B17=Data!#REF!,Data!#REF!,(IF(B17=Data!#REF!,Data!I922,(IF(B17=Data!#REF!,Data!#REF!,(IF(B17=Data!#REF!,Data!#REF!,Data!#REF!)))))))))))))))&amp;IF(B17=Data!#REF!,Data!#REF!,(IF(B17=Data!#REF!,Data!#REF!,(IF(B17=Data!#REF!,Data!#REF!,(IF(B17=Data!#REF!,Data!#REF!,(IF(B17=Data!#REF!,Data!#REF!,Data!#REF!)))))))))</f>
        <v>#REF!</v>
      </c>
      <c r="U17" s="595"/>
      <c r="V17" s="594" t="e">
        <f>IF(B17=Data!B106,Data!J106,(IF(B17=Data!B108,Data!J108,(IF(B17=Data!B110,Data!J110,(IF(B17=Data!#REF!,Data!#REF!,(IF(B17=Data!B115,Data!J115,(IF(B17=Data!#REF!,Data!#REF!,(IF(B17=Data!#REF!,Data!#REF!,(IF(B17=Data!#REF!,Data!#REF!,Data!#REF!)))))))))))))))&amp;IF(B17=Data!B182,Data!J182,(IF(B17=Data!#REF!,Data!#REF!,(IF(B17=Data!#REF!,Data!#REF!,(IF(B17=Data!#REF!,Data!#REF!,(IF(B17=Data!#REF!,Data!#REF!,(IF(B17=Data!#REF!,Data!J922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334" t="s">
        <v>718</v>
      </c>
      <c r="C18" s="856" t="str">
        <f>IF(E18="","",VLOOKUP(B18,Data!$B$5:$N$503,13,FALSE))</f>
        <v>Ymh</v>
      </c>
      <c r="D18" s="495" t="str">
        <f>IF(E18="","",VLOOKUP(B18,Data!$B$5:$L$503,2,FALSE))</f>
        <v>VAC9580</v>
      </c>
      <c r="E18" s="841">
        <v>4</v>
      </c>
      <c r="F18" s="600" t="s">
        <v>544</v>
      </c>
      <c r="G18" s="587">
        <f>IF(E18="","",VLOOKUP(B18,Data!$B$5:$L$503,11,FALSE))</f>
        <v>5024.08</v>
      </c>
      <c r="H18" s="588">
        <f t="shared" si="0"/>
        <v>20096.32</v>
      </c>
      <c r="I18" s="589" t="str">
        <f>IF(E18="","",VLOOKUP(B18,Data!$B$5:$D$503,3,FALSE))</f>
        <v>C/T</v>
      </c>
      <c r="J18" s="589" t="str">
        <f>IF(E18="","",VLOOKUP(B18,Data!$B$5:$M$503,12,FALSE))</f>
        <v>Indonesia</v>
      </c>
      <c r="K18" s="590">
        <v>5122496</v>
      </c>
      <c r="L18" s="587">
        <f>IF(E18="","",VLOOKUP(B18,Data!$B$5:$E$503,4,FALSE)*E18)</f>
        <v>1208</v>
      </c>
      <c r="M18" s="587">
        <f>IF(E18="","",VLOOKUP(B18,Data!$B$5:$F$503,5,FALSE)*E18)</f>
        <v>1068</v>
      </c>
      <c r="N18" s="591" t="e">
        <f>IF(B18=Data!B81,Data!G81,(IF(B18=Data!B83,Data!G83,(IF(B18=Data!B85,Data!G85,(IF(B18=Data!#REF!,Data!#REF!,(IF(B18=Data!B90,Data!G90,(IF(B18=Data!#REF!,Data!#REF!,(IF(B18=Data!#REF!,Data!#REF!,(IF(B18=Data!#REF!,Data!#REF!,Data!#REF!)))))))))))))))&amp;IF(B18=Data!B157,Data!G157,(IF(B18=Data!#REF!,Data!#REF!,(IF(B18=Data!#REF!,Data!#REF!,(IF(B18=Data!#REF!,Data!#REF!,(IF(B18=Data!#REF!,Data!#REF!,(IF(B18=Data!#REF!,Data!G897,(IF(B18=Data!#REF!,Data!#REF!,(IF(B18=Data!#REF!,Data!#REF!,Data!#REF!)))))))))))))))&amp;IF(B18=Data!#REF!,Data!#REF!,(IF(B18=Data!#REF!,Data!#REF!,(IF(B18=Data!#REF!,Data!#REF!,(IF(B18=Data!#REF!,Data!#REF!,(IF(B18=Data!#REF!,Data!#REF!,Data!#REF!)))))))))</f>
        <v>#REF!</v>
      </c>
      <c r="O18" s="592"/>
      <c r="P18" s="593"/>
      <c r="Q18" s="594" t="e">
        <f>IF(B18=Data!B81,Data!H81,(IF(B18=Data!B83,Data!H83,(IF(B18=Data!B85,Data!H85,(IF(B18=Data!#REF!,Data!#REF!,(IF(B18=Data!B90,Data!H90,(IF(B18=Data!#REF!,Data!#REF!,(IF(B18=Data!#REF!,Data!#REF!,(IF(B18=Data!#REF!,Data!#REF!,Data!#REF!)))))))))))))))&amp;IF(B18=Data!B157,Data!H157,(IF(B18=Data!#REF!,Data!#REF!,(IF(B18=Data!#REF!,Data!#REF!,(IF(B18=Data!#REF!,Data!#REF!,(IF(B18=Data!#REF!,Data!#REF!,(IF(B18=Data!#REF!,Data!H897,(IF(B18=Data!#REF!,Data!#REF!,(IF(B18=Data!#REF!,Data!#REF!,Data!#REF!)))))))))))))))&amp;IF(B18=Data!#REF!,Data!#REF!,(IF(B18=Data!#REF!,Data!#REF!,(IF(B18=Data!#REF!,Data!#REF!,(IF(B18=Data!#REF!,Data!#REF!,(IF(B18=Data!#REF!,Data!#REF!,Data!#REF!)))))))))</f>
        <v>#REF!</v>
      </c>
      <c r="R18" s="593"/>
      <c r="S18" s="593"/>
      <c r="T18" s="594" t="e">
        <f>IF(B18=Data!B81,Data!I81,(IF(B18=Data!B83,Data!I83,(IF(B18=Data!B85,Data!I85,(IF(B18=Data!#REF!,Data!#REF!,(IF(B18=Data!B90,Data!I90,(IF(B18=Data!#REF!,Data!#REF!,(IF(B18=Data!#REF!,Data!#REF!,(IF(B18=Data!#REF!,Data!#REF!,Data!#REF!)))))))))))))))&amp;IF(B18=Data!B157,Data!I157,(IF(B18=Data!#REF!,Data!#REF!,(IF(B18=Data!#REF!,Data!#REF!,(IF(B18=Data!#REF!,Data!#REF!,(IF(B18=Data!#REF!,Data!#REF!,(IF(B18=Data!#REF!,Data!I897,(IF(B18=Data!#REF!,Data!#REF!,(IF(B18=Data!#REF!,Data!#REF!,Data!#REF!)))))))))))))))&amp;IF(B18=Data!#REF!,Data!#REF!,(IF(B18=Data!#REF!,Data!#REF!,(IF(B18=Data!#REF!,Data!#REF!,(IF(B18=Data!#REF!,Data!#REF!,(IF(B18=Data!#REF!,Data!#REF!,Data!#REF!)))))))))</f>
        <v>#REF!</v>
      </c>
      <c r="U18" s="595"/>
      <c r="V18" s="594" t="e">
        <f>IF(B18=Data!B81,Data!J81,(IF(B18=Data!B83,Data!J83,(IF(B18=Data!B85,Data!J85,(IF(B18=Data!#REF!,Data!#REF!,(IF(B18=Data!B90,Data!J90,(IF(B18=Data!#REF!,Data!#REF!,(IF(B18=Data!#REF!,Data!#REF!,(IF(B18=Data!#REF!,Data!#REF!,Data!#REF!)))))))))))))))&amp;IF(B18=Data!B157,Data!J157,(IF(B18=Data!#REF!,Data!#REF!,(IF(B18=Data!#REF!,Data!#REF!,(IF(B18=Data!#REF!,Data!#REF!,(IF(B18=Data!#REF!,Data!#REF!,(IF(B18=Data!#REF!,Data!J897,(IF(B18=Data!#REF!,Data!#REF!,(IF(B18=Data!#REF!,Data!#REF!,Data!#REF!)))))))))))))))&amp;IF(B18=Data!#REF!,Data!#REF!,(IF(B18=Data!#REF!,Data!#REF!,(IF(B18=Data!#REF!,Data!#REF!,(IF(B18=Data!#REF!,Data!#REF!,(IF(B18=Data!#REF!,Data!#REF!,Data!#REF!)))))))))</f>
        <v>#REF!</v>
      </c>
      <c r="W18" s="596">
        <f>IF(E18="","",VLOOKUP(B18,Data!$B$5:$J$503,9,FALSE)*E18)</f>
        <v>6.1360000000000001</v>
      </c>
    </row>
    <row r="19" spans="1:23" s="597" customFormat="1" ht="19.25" customHeight="1">
      <c r="A19" s="860">
        <v>2</v>
      </c>
      <c r="B19" s="334" t="s">
        <v>231</v>
      </c>
      <c r="C19" s="856" t="str">
        <f>IF(E19="","",VLOOKUP(B19,Data!$B$5:$N$503,13,FALSE))</f>
        <v>Ymh</v>
      </c>
      <c r="D19" s="495" t="str">
        <f>IF(E19="","",VLOOKUP(B19,Data!$B$5:$L$503,2,FALSE))</f>
        <v>WN49720</v>
      </c>
      <c r="E19" s="823">
        <v>2</v>
      </c>
      <c r="F19" s="600"/>
      <c r="G19" s="587">
        <f>IF(E19="","",VLOOKUP(B19,Data!$B$5:$L$503,11,FALSE))</f>
        <v>1776.21</v>
      </c>
      <c r="H19" s="588">
        <f t="shared" si="0"/>
        <v>3552.42</v>
      </c>
      <c r="I19" s="589" t="str">
        <f>IF(E19="","",VLOOKUP(B19,Data!$B$5:$D$503,3,FALSE))</f>
        <v>C/T</v>
      </c>
      <c r="J19" s="589" t="str">
        <f>IF(E19="","",VLOOKUP(B19,Data!$B$5:$M$503,12,FALSE))</f>
        <v>Indonesia</v>
      </c>
      <c r="K19" s="590">
        <v>5122496</v>
      </c>
      <c r="L19" s="587">
        <f>IF(E19="","",VLOOKUP(B19,Data!$B$5:$E$503,4,FALSE)*E19)</f>
        <v>388</v>
      </c>
      <c r="M19" s="587">
        <f>IF(E19="","",VLOOKUP(B19,Data!$B$5:$F$503,5,FALSE)*E19)</f>
        <v>348</v>
      </c>
      <c r="N19" s="591" t="e">
        <f>IF(B19=Data!B83,Data!G83,(IF(B19=Data!B85,Data!G85,(IF(B19=Data!B87,Data!G87,(IF(B19=Data!#REF!,Data!#REF!,(IF(B19=Data!B92,Data!G92,(IF(B19=Data!#REF!,Data!#REF!,(IF(B19=Data!#REF!,Data!#REF!,(IF(B19=Data!#REF!,Data!#REF!,Data!#REF!)))))))))))))))&amp;IF(B19=Data!B159,Data!G159,(IF(B19=Data!#REF!,Data!#REF!,(IF(B19=Data!#REF!,Data!#REF!,(IF(B19=Data!#REF!,Data!#REF!,(IF(B19=Data!#REF!,Data!#REF!,(IF(B19=Data!#REF!,Data!G899,(IF(B19=Data!#REF!,Data!#REF!,(IF(B19=Data!#REF!,Data!#REF!,Data!#REF!)))))))))))))))&amp;IF(B19=Data!#REF!,Data!#REF!,(IF(B19=Data!#REF!,Data!#REF!,(IF(B19=Data!#REF!,Data!#REF!,(IF(B19=Data!#REF!,Data!#REF!,(IF(B19=Data!#REF!,Data!#REF!,Data!#REF!)))))))))</f>
        <v>#REF!</v>
      </c>
      <c r="O19" s="592"/>
      <c r="P19" s="593"/>
      <c r="Q19" s="594" t="e">
        <f>IF(B19=Data!B83,Data!H83,(IF(B19=Data!B85,Data!H85,(IF(B19=Data!B87,Data!H87,(IF(B19=Data!#REF!,Data!#REF!,(IF(B19=Data!B92,Data!H92,(IF(B19=Data!#REF!,Data!#REF!,(IF(B19=Data!#REF!,Data!#REF!,(IF(B19=Data!#REF!,Data!#REF!,Data!#REF!)))))))))))))))&amp;IF(B19=Data!B159,Data!H159,(IF(B19=Data!#REF!,Data!#REF!,(IF(B19=Data!#REF!,Data!#REF!,(IF(B19=Data!#REF!,Data!#REF!,(IF(B19=Data!#REF!,Data!#REF!,(IF(B19=Data!#REF!,Data!H899,(IF(B19=Data!#REF!,Data!#REF!,(IF(B19=Data!#REF!,Data!#REF!,Data!#REF!)))))))))))))))&amp;IF(B19=Data!#REF!,Data!#REF!,(IF(B19=Data!#REF!,Data!#REF!,(IF(B19=Data!#REF!,Data!#REF!,(IF(B19=Data!#REF!,Data!#REF!,(IF(B19=Data!#REF!,Data!#REF!,Data!#REF!)))))))))</f>
        <v>#REF!</v>
      </c>
      <c r="R19" s="593"/>
      <c r="S19" s="593"/>
      <c r="T19" s="594" t="e">
        <f>IF(B19=Data!B83,Data!I83,(IF(B19=Data!B85,Data!I85,(IF(B19=Data!B87,Data!I87,(IF(B19=Data!#REF!,Data!#REF!,(IF(B19=Data!B92,Data!I92,(IF(B19=Data!#REF!,Data!#REF!,(IF(B19=Data!#REF!,Data!#REF!,(IF(B19=Data!#REF!,Data!#REF!,Data!#REF!)))))))))))))))&amp;IF(B19=Data!B159,Data!I159,(IF(B19=Data!#REF!,Data!#REF!,(IF(B19=Data!#REF!,Data!#REF!,(IF(B19=Data!#REF!,Data!#REF!,(IF(B19=Data!#REF!,Data!#REF!,(IF(B19=Data!#REF!,Data!I899,(IF(B19=Data!#REF!,Data!#REF!,(IF(B19=Data!#REF!,Data!#REF!,Data!#REF!)))))))))))))))&amp;IF(B19=Data!#REF!,Data!#REF!,(IF(B19=Data!#REF!,Data!#REF!,(IF(B19=Data!#REF!,Data!#REF!,(IF(B19=Data!#REF!,Data!#REF!,(IF(B19=Data!#REF!,Data!#REF!,Data!#REF!)))))))))</f>
        <v>#REF!</v>
      </c>
      <c r="U19" s="595"/>
      <c r="V19" s="594" t="e">
        <f>IF(B19=Data!B83,Data!J83,(IF(B19=Data!B85,Data!J85,(IF(B19=Data!B87,Data!J87,(IF(B19=Data!#REF!,Data!#REF!,(IF(B19=Data!B92,Data!J92,(IF(B19=Data!#REF!,Data!#REF!,(IF(B19=Data!#REF!,Data!#REF!,(IF(B19=Data!#REF!,Data!#REF!,Data!#REF!)))))))))))))))&amp;IF(B19=Data!B159,Data!J159,(IF(B19=Data!#REF!,Data!#REF!,(IF(B19=Data!#REF!,Data!#REF!,(IF(B19=Data!#REF!,Data!#REF!,(IF(B19=Data!#REF!,Data!#REF!,(IF(B19=Data!#REF!,Data!J899,(IF(B19=Data!#REF!,Data!#REF!,(IF(B19=Data!#REF!,Data!#REF!,Data!#REF!)))))))))))))))&amp;IF(B19=Data!#REF!,Data!#REF!,(IF(B19=Data!#REF!,Data!#REF!,(IF(B19=Data!#REF!,Data!#REF!,(IF(B19=Data!#REF!,Data!#REF!,(IF(B19=Data!#REF!,Data!#REF!,Data!#REF!)))))))))</f>
        <v>#REF!</v>
      </c>
      <c r="W19" s="596">
        <f>IF(E19="","",VLOOKUP(B19,Data!$B$5:$J$503,9,FALSE)*E19)</f>
        <v>2.258</v>
      </c>
    </row>
    <row r="20" spans="1:23" s="597" customFormat="1" ht="19.25" customHeight="1">
      <c r="A20" s="860">
        <v>3</v>
      </c>
      <c r="B20" s="334" t="s">
        <v>715</v>
      </c>
      <c r="C20" s="856" t="str">
        <f>IF(E20="","",VLOOKUP(B20,Data!$B$5:$N$503,13,FALSE))</f>
        <v>Ymh</v>
      </c>
      <c r="D20" s="495" t="str">
        <f>IF(E20="","",VLOOKUP(B20,Data!$B$5:$L$503,2,FALSE))</f>
        <v>VAC9480</v>
      </c>
      <c r="E20" s="823">
        <v>65</v>
      </c>
      <c r="F20" s="600" t="s">
        <v>545</v>
      </c>
      <c r="G20" s="587">
        <f>IF(E20="","",VLOOKUP(B20,Data!$B$5:$L$503,11,FALSE))</f>
        <v>2008.01</v>
      </c>
      <c r="H20" s="588">
        <f t="shared" si="0"/>
        <v>130520.65</v>
      </c>
      <c r="I20" s="589" t="str">
        <f>IF(E20="","",VLOOKUP(B20,Data!$B$5:$D$503,3,FALSE))</f>
        <v>C/T</v>
      </c>
      <c r="J20" s="589" t="str">
        <f>IF(E20="","",VLOOKUP(B20,Data!$B$5:$M$503,12,FALSE))</f>
        <v>Indonesia</v>
      </c>
      <c r="K20" s="590">
        <v>5122496</v>
      </c>
      <c r="L20" s="587">
        <f>IF(E20="","",VLOOKUP(B20,Data!$B$5:$E$503,4,FALSE)*E20)</f>
        <v>12935</v>
      </c>
      <c r="M20" s="587">
        <f>IF(E20="","",VLOOKUP(B20,Data!$B$5:$F$503,5,FALSE)*E20)</f>
        <v>11635</v>
      </c>
      <c r="N20" s="591" t="e">
        <f>IF(B20=Data!B74,Data!G74,(IF(B20=Data!B76,Data!G76,(IF(B20=Data!B78,Data!G78,(IF(B20=Data!#REF!,Data!#REF!,(IF(B20=Data!B83,Data!G83,(IF(B20=Data!#REF!,Data!#REF!,(IF(B20=Data!#REF!,Data!#REF!,(IF(B20=Data!#REF!,Data!#REF!,Data!#REF!)))))))))))))))&amp;IF(B20=Data!B150,Data!G150,(IF(B20=Data!#REF!,Data!#REF!,(IF(B20=Data!#REF!,Data!#REF!,(IF(B20=Data!#REF!,Data!#REF!,(IF(B20=Data!#REF!,Data!#REF!,(IF(B20=Data!#REF!,Data!G890,(IF(B20=Data!#REF!,Data!#REF!,(IF(B20=Data!#REF!,Data!#REF!,Data!#REF!)))))))))))))))&amp;IF(B20=Data!#REF!,Data!#REF!,(IF(B20=Data!#REF!,Data!#REF!,(IF(B20=Data!#REF!,Data!#REF!,(IF(B20=Data!#REF!,Data!#REF!,(IF(B20=Data!#REF!,Data!#REF!,Data!#REF!)))))))))</f>
        <v>#REF!</v>
      </c>
      <c r="O20" s="592"/>
      <c r="P20" s="593"/>
      <c r="Q20" s="594" t="e">
        <f>IF(B20=Data!B74,Data!H74,(IF(B20=Data!B76,Data!H76,(IF(B20=Data!B78,Data!H78,(IF(B20=Data!#REF!,Data!#REF!,(IF(B20=Data!B83,Data!H83,(IF(B20=Data!#REF!,Data!#REF!,(IF(B20=Data!#REF!,Data!#REF!,(IF(B20=Data!#REF!,Data!#REF!,Data!#REF!)))))))))))))))&amp;IF(B20=Data!B150,Data!H150,(IF(B20=Data!#REF!,Data!#REF!,(IF(B20=Data!#REF!,Data!#REF!,(IF(B20=Data!#REF!,Data!#REF!,(IF(B20=Data!#REF!,Data!#REF!,(IF(B20=Data!#REF!,Data!H890,(IF(B20=Data!#REF!,Data!#REF!,(IF(B20=Data!#REF!,Data!#REF!,Data!#REF!)))))))))))))))&amp;IF(B20=Data!#REF!,Data!#REF!,(IF(B20=Data!#REF!,Data!#REF!,(IF(B20=Data!#REF!,Data!#REF!,(IF(B20=Data!#REF!,Data!#REF!,(IF(B20=Data!#REF!,Data!#REF!,Data!#REF!)))))))))</f>
        <v>#REF!</v>
      </c>
      <c r="R20" s="593"/>
      <c r="S20" s="593"/>
      <c r="T20" s="594" t="e">
        <f>IF(B20=Data!B74,Data!I74,(IF(B20=Data!B76,Data!I76,(IF(B20=Data!B78,Data!I78,(IF(B20=Data!#REF!,Data!#REF!,(IF(B20=Data!B83,Data!I83,(IF(B20=Data!#REF!,Data!#REF!,(IF(B20=Data!#REF!,Data!#REF!,(IF(B20=Data!#REF!,Data!#REF!,Data!#REF!)))))))))))))))&amp;IF(B20=Data!B150,Data!I150,(IF(B20=Data!#REF!,Data!#REF!,(IF(B20=Data!#REF!,Data!#REF!,(IF(B20=Data!#REF!,Data!#REF!,(IF(B20=Data!#REF!,Data!#REF!,(IF(B20=Data!#REF!,Data!I890,(IF(B20=Data!#REF!,Data!#REF!,(IF(B20=Data!#REF!,Data!#REF!,Data!#REF!)))))))))))))))&amp;IF(B20=Data!#REF!,Data!#REF!,(IF(B20=Data!#REF!,Data!#REF!,(IF(B20=Data!#REF!,Data!#REF!,(IF(B20=Data!#REF!,Data!#REF!,(IF(B20=Data!#REF!,Data!#REF!,Data!#REF!)))))))))</f>
        <v>#REF!</v>
      </c>
      <c r="U20" s="595"/>
      <c r="V20" s="594" t="e">
        <f>IF(B20=Data!B74,Data!J74,(IF(B20=Data!B76,Data!J76,(IF(B20=Data!B78,Data!J78,(IF(B20=Data!#REF!,Data!#REF!,(IF(B20=Data!B83,Data!J83,(IF(B20=Data!#REF!,Data!#REF!,(IF(B20=Data!#REF!,Data!#REF!,(IF(B20=Data!#REF!,Data!#REF!,Data!#REF!)))))))))))))))&amp;IF(B20=Data!B150,Data!J150,(IF(B20=Data!#REF!,Data!#REF!,(IF(B20=Data!#REF!,Data!#REF!,(IF(B20=Data!#REF!,Data!#REF!,(IF(B20=Data!#REF!,Data!#REF!,(IF(B20=Data!#REF!,Data!J890,(IF(B20=Data!#REF!,Data!#REF!,(IF(B20=Data!#REF!,Data!#REF!,Data!#REF!)))))))))))))))&amp;IF(B20=Data!#REF!,Data!#REF!,(IF(B20=Data!#REF!,Data!#REF!,(IF(B20=Data!#REF!,Data!#REF!,(IF(B20=Data!#REF!,Data!#REF!,(IF(B20=Data!#REF!,Data!#REF!,Data!#REF!)))))))))</f>
        <v>#REF!</v>
      </c>
      <c r="W20" s="596">
        <f>IF(E20="","",VLOOKUP(B20,Data!$B$5:$J$503,9,FALSE)*E20)</f>
        <v>73.385000000000005</v>
      </c>
    </row>
    <row r="21" spans="1:23" s="597" customFormat="1" ht="19.25" customHeight="1">
      <c r="A21" s="860">
        <v>4</v>
      </c>
      <c r="B21" s="334" t="s">
        <v>279</v>
      </c>
      <c r="C21" s="856" t="str">
        <f>IF(E21="","",VLOOKUP(B21,Data!$B$5:$N$503,13,FALSE))</f>
        <v>Ymh</v>
      </c>
      <c r="D21" s="495" t="str">
        <f>IF(E21="","",VLOOKUP(B21,Data!$B$5:$L$503,2,FALSE))</f>
        <v>WT58060</v>
      </c>
      <c r="E21" s="823">
        <v>2</v>
      </c>
      <c r="F21" s="600"/>
      <c r="G21" s="587">
        <f>IF(E21="","",VLOOKUP(B21,Data!$B$5:$L$503,11,FALSE))</f>
        <v>2511.65</v>
      </c>
      <c r="H21" s="588">
        <f t="shared" si="0"/>
        <v>5023.3</v>
      </c>
      <c r="I21" s="589" t="str">
        <f>IF(E21="","",VLOOKUP(B21,Data!$B$5:$D$503,3,FALSE))</f>
        <v>C/T</v>
      </c>
      <c r="J21" s="589" t="str">
        <f>IF(E21="","",VLOOKUP(B21,Data!$B$5:$M$503,12,FALSE))</f>
        <v>Indonesia</v>
      </c>
      <c r="K21" s="590">
        <v>5122496</v>
      </c>
      <c r="L21" s="587">
        <f>IF(E21="","",VLOOKUP(B21,Data!$B$5:$E$503,4,FALSE)*E21)</f>
        <v>508</v>
      </c>
      <c r="M21" s="587">
        <f>IF(E21="","",VLOOKUP(B21,Data!$B$5:$F$503,5,FALSE)*E21)</f>
        <v>458</v>
      </c>
      <c r="N21" s="591" t="e">
        <f>IF(B21=Data!B80,Data!G80,(IF(B21=Data!B82,Data!G82,(IF(B21=Data!B84,Data!G84,(IF(B21=Data!#REF!,Data!#REF!,(IF(B21=Data!B89,Data!G89,(IF(B21=Data!#REF!,Data!#REF!,(IF(B21=Data!#REF!,Data!#REF!,(IF(B21=Data!#REF!,Data!#REF!,Data!#REF!)))))))))))))))&amp;IF(B21=Data!B156,Data!G156,(IF(B21=Data!#REF!,Data!#REF!,(IF(B21=Data!#REF!,Data!#REF!,(IF(B21=Data!#REF!,Data!#REF!,(IF(B21=Data!#REF!,Data!#REF!,(IF(B21=Data!#REF!,Data!G896,(IF(B21=Data!#REF!,Data!#REF!,(IF(B21=Data!#REF!,Data!#REF!,Data!#REF!)))))))))))))))&amp;IF(B21=Data!#REF!,Data!#REF!,(IF(B21=Data!#REF!,Data!#REF!,(IF(B21=Data!#REF!,Data!#REF!,(IF(B21=Data!#REF!,Data!#REF!,(IF(B21=Data!#REF!,Data!#REF!,Data!#REF!)))))))))</f>
        <v>#REF!</v>
      </c>
      <c r="O21" s="592"/>
      <c r="P21" s="593"/>
      <c r="Q21" s="594" t="e">
        <f>IF(B21=Data!B80,Data!H80,(IF(B21=Data!B82,Data!H82,(IF(B21=Data!B84,Data!H84,(IF(B21=Data!#REF!,Data!#REF!,(IF(B21=Data!B89,Data!H89,(IF(B21=Data!#REF!,Data!#REF!,(IF(B21=Data!#REF!,Data!#REF!,(IF(B21=Data!#REF!,Data!#REF!,Data!#REF!)))))))))))))))&amp;IF(B21=Data!B156,Data!H156,(IF(B21=Data!#REF!,Data!#REF!,(IF(B21=Data!#REF!,Data!#REF!,(IF(B21=Data!#REF!,Data!#REF!,(IF(B21=Data!#REF!,Data!#REF!,(IF(B21=Data!#REF!,Data!H896,(IF(B21=Data!#REF!,Data!#REF!,(IF(B21=Data!#REF!,Data!#REF!,Data!#REF!)))))))))))))))&amp;IF(B21=Data!#REF!,Data!#REF!,(IF(B21=Data!#REF!,Data!#REF!,(IF(B21=Data!#REF!,Data!#REF!,(IF(B21=Data!#REF!,Data!#REF!,(IF(B21=Data!#REF!,Data!#REF!,Data!#REF!)))))))))</f>
        <v>#REF!</v>
      </c>
      <c r="R21" s="593"/>
      <c r="S21" s="593"/>
      <c r="T21" s="594" t="e">
        <f>IF(B21=Data!B80,Data!I80,(IF(B21=Data!B82,Data!I82,(IF(B21=Data!B84,Data!I84,(IF(B21=Data!#REF!,Data!#REF!,(IF(B21=Data!B89,Data!I89,(IF(B21=Data!#REF!,Data!#REF!,(IF(B21=Data!#REF!,Data!#REF!,(IF(B21=Data!#REF!,Data!#REF!,Data!#REF!)))))))))))))))&amp;IF(B21=Data!B156,Data!I156,(IF(B21=Data!#REF!,Data!#REF!,(IF(B21=Data!#REF!,Data!#REF!,(IF(B21=Data!#REF!,Data!#REF!,(IF(B21=Data!#REF!,Data!#REF!,(IF(B21=Data!#REF!,Data!I896,(IF(B21=Data!#REF!,Data!#REF!,(IF(B21=Data!#REF!,Data!#REF!,Data!#REF!)))))))))))))))&amp;IF(B21=Data!#REF!,Data!#REF!,(IF(B21=Data!#REF!,Data!#REF!,(IF(B21=Data!#REF!,Data!#REF!,(IF(B21=Data!#REF!,Data!#REF!,(IF(B21=Data!#REF!,Data!#REF!,Data!#REF!)))))))))</f>
        <v>#REF!</v>
      </c>
      <c r="U21" s="595"/>
      <c r="V21" s="594" t="e">
        <f>IF(B21=Data!B80,Data!J80,(IF(B21=Data!B82,Data!J82,(IF(B21=Data!B84,Data!J84,(IF(B21=Data!#REF!,Data!#REF!,(IF(B21=Data!B89,Data!J89,(IF(B21=Data!#REF!,Data!#REF!,(IF(B21=Data!#REF!,Data!#REF!,(IF(B21=Data!#REF!,Data!#REF!,Data!#REF!)))))))))))))))&amp;IF(B21=Data!B156,Data!J156,(IF(B21=Data!#REF!,Data!#REF!,(IF(B21=Data!#REF!,Data!#REF!,(IF(B21=Data!#REF!,Data!#REF!,(IF(B21=Data!#REF!,Data!#REF!,(IF(B21=Data!#REF!,Data!J896,(IF(B21=Data!#REF!,Data!#REF!,(IF(B21=Data!#REF!,Data!#REF!,Data!#REF!)))))))))))))))&amp;IF(B21=Data!#REF!,Data!#REF!,(IF(B21=Data!#REF!,Data!#REF!,(IF(B21=Data!#REF!,Data!#REF!,(IF(B21=Data!#REF!,Data!#REF!,(IF(B21=Data!#REF!,Data!#REF!,Data!#REF!)))))))))</f>
        <v>#REF!</v>
      </c>
      <c r="W21" s="596">
        <f>IF(E21="","",VLOOKUP(B21,Data!$B$5:$J$503,9,FALSE)*E21)</f>
        <v>2.968</v>
      </c>
    </row>
    <row r="22" spans="1:23" s="597" customFormat="1" ht="19.25" customHeight="1">
      <c r="A22" s="598"/>
      <c r="B22" s="582"/>
      <c r="C22" s="583" t="str">
        <f>IF(E22="","",VLOOKUP(B22,Data!$B$5:$N$503,13,FALSE))</f>
        <v/>
      </c>
      <c r="D22" s="584" t="str">
        <f>IF(E22="","",VLOOKUP(B22,Data!$B$5:$L$503,2,FALSE))</f>
        <v/>
      </c>
      <c r="E22" s="823"/>
      <c r="F22" s="601" t="s">
        <v>569</v>
      </c>
      <c r="G22" s="587" t="str">
        <f>IF(E22="","",VLOOKUP(B22,Data!$B$5:$L$503,11,FALSE))</f>
        <v/>
      </c>
      <c r="H22" s="588" t="str">
        <f t="shared" si="0"/>
        <v>-</v>
      </c>
      <c r="I22" s="589" t="str">
        <f>IF(E22="","",VLOOKUP(B22,Data!$B$5:$D$503,3,FALSE))</f>
        <v/>
      </c>
      <c r="J22" s="589" t="str">
        <f>IF(E22="","",VLOOKUP(B22,Data!$B$5:$M$503,12,FALSE))</f>
        <v/>
      </c>
      <c r="K22" s="590"/>
      <c r="L22" s="587" t="str">
        <f>IF(E22="","",VLOOKUP(B22,Data!$B$5:$E$503,4,FALSE)*E22)</f>
        <v/>
      </c>
      <c r="M22" s="587" t="str">
        <f>IF(E22="","",VLOOKUP(B22,Data!$B$5:$F$503,5,FALSE)*E22)</f>
        <v/>
      </c>
      <c r="N22" s="591" t="e">
        <f>IF(B22=Data!B123,Data!G123,(IF(B22=Data!B125,Data!G125,(IF(B22=Data!B127,Data!G127,(IF(B22=Data!#REF!,Data!#REF!,(IF(B22=Data!B132,Data!G132,(IF(B22=Data!#REF!,Data!#REF!,(IF(B22=Data!#REF!,Data!#REF!,(IF(B22=Data!#REF!,Data!#REF!,Data!#REF!)))))))))))))))&amp;IF(B22=Data!B199,Data!G199,(IF(B22=Data!#REF!,Data!#REF!,(IF(B22=Data!#REF!,Data!#REF!,(IF(B22=Data!#REF!,Data!#REF!,(IF(B22=Data!#REF!,Data!#REF!,(IF(B22=Data!#REF!,Data!G939,(IF(B22=Data!#REF!,Data!#REF!,(IF(B22=Data!#REF!,Data!#REF!,Data!#REF!)))))))))))))))&amp;IF(B22=Data!#REF!,Data!#REF!,(IF(B22=Data!#REF!,Data!#REF!,(IF(B22=Data!#REF!,Data!#REF!,(IF(B22=Data!#REF!,Data!#REF!,(IF(B22=Data!#REF!,Data!#REF!,Data!#REF!)))))))))</f>
        <v>#REF!</v>
      </c>
      <c r="O22" s="592"/>
      <c r="P22" s="593"/>
      <c r="Q22" s="594" t="e">
        <f>IF(B22=Data!B123,Data!H123,(IF(B22=Data!B125,Data!H125,(IF(B22=Data!B127,Data!H127,(IF(B22=Data!#REF!,Data!#REF!,(IF(B22=Data!B132,Data!H132,(IF(B22=Data!#REF!,Data!#REF!,(IF(B22=Data!#REF!,Data!#REF!,(IF(B22=Data!#REF!,Data!#REF!,Data!#REF!)))))))))))))))&amp;IF(B22=Data!B199,Data!H199,(IF(B22=Data!#REF!,Data!#REF!,(IF(B22=Data!#REF!,Data!#REF!,(IF(B22=Data!#REF!,Data!#REF!,(IF(B22=Data!#REF!,Data!#REF!,(IF(B22=Data!#REF!,Data!H939,(IF(B22=Data!#REF!,Data!#REF!,(IF(B22=Data!#REF!,Data!#REF!,Data!#REF!)))))))))))))))&amp;IF(B22=Data!#REF!,Data!#REF!,(IF(B22=Data!#REF!,Data!#REF!,(IF(B22=Data!#REF!,Data!#REF!,(IF(B22=Data!#REF!,Data!#REF!,(IF(B22=Data!#REF!,Data!#REF!,Data!#REF!)))))))))</f>
        <v>#REF!</v>
      </c>
      <c r="R22" s="593"/>
      <c r="S22" s="593"/>
      <c r="T22" s="594" t="e">
        <f>IF(B22=Data!B123,Data!I123,(IF(B22=Data!B125,Data!I125,(IF(B22=Data!B127,Data!I127,(IF(B22=Data!#REF!,Data!#REF!,(IF(B22=Data!B132,Data!I132,(IF(B22=Data!#REF!,Data!#REF!,(IF(B22=Data!#REF!,Data!#REF!,(IF(B22=Data!#REF!,Data!#REF!,Data!#REF!)))))))))))))))&amp;IF(B22=Data!B199,Data!I199,(IF(B22=Data!#REF!,Data!#REF!,(IF(B22=Data!#REF!,Data!#REF!,(IF(B22=Data!#REF!,Data!#REF!,(IF(B22=Data!#REF!,Data!#REF!,(IF(B22=Data!#REF!,Data!I939,(IF(B22=Data!#REF!,Data!#REF!,(IF(B22=Data!#REF!,Data!#REF!,Data!#REF!)))))))))))))))&amp;IF(B22=Data!#REF!,Data!#REF!,(IF(B22=Data!#REF!,Data!#REF!,(IF(B22=Data!#REF!,Data!#REF!,(IF(B22=Data!#REF!,Data!#REF!,(IF(B22=Data!#REF!,Data!#REF!,Data!#REF!)))))))))</f>
        <v>#REF!</v>
      </c>
      <c r="U22" s="595"/>
      <c r="V22" s="594" t="e">
        <f>IF(B22=Data!B123,Data!J123,(IF(B22=Data!B125,Data!J125,(IF(B22=Data!B127,Data!J127,(IF(B22=Data!#REF!,Data!#REF!,(IF(B22=Data!B132,Data!J132,(IF(B22=Data!#REF!,Data!#REF!,(IF(B22=Data!#REF!,Data!#REF!,(IF(B22=Data!#REF!,Data!#REF!,Data!#REF!)))))))))))))))&amp;IF(B22=Data!B199,Data!J199,(IF(B22=Data!#REF!,Data!#REF!,(IF(B22=Data!#REF!,Data!#REF!,(IF(B22=Data!#REF!,Data!#REF!,(IF(B22=Data!#REF!,Data!#REF!,(IF(B22=Data!#REF!,Data!J939,(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c r="B23" s="334"/>
      <c r="C23" s="856" t="str">
        <f>IF(E23="","",VLOOKUP(B23,Data!$B$5:$N$503,13,FALSE))</f>
        <v/>
      </c>
      <c r="D23" s="495" t="str">
        <f>IF(E23="","",VLOOKUP(B23,Data!$B$5:$L$503,2,FALSE))</f>
        <v/>
      </c>
      <c r="E23" s="823"/>
      <c r="F23" s="600"/>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B98,Data!G98,(IF(B23=Data!B100,Data!G100,(IF(B23=Data!B102,Data!G102,(IF(B23=Data!#REF!,Data!#REF!,(IF(B23=Data!B107,Data!G107,(IF(B23=Data!#REF!,Data!#REF!,(IF(B23=Data!#REF!,Data!#REF!,(IF(B23=Data!#REF!,Data!#REF!,Data!#REF!)))))))))))))))&amp;IF(B23=Data!B174,Data!G174,(IF(B23=Data!#REF!,Data!#REF!,(IF(B23=Data!#REF!,Data!#REF!,(IF(B23=Data!#REF!,Data!#REF!,(IF(B23=Data!#REF!,Data!#REF!,(IF(B23=Data!#REF!,Data!G914,(IF(B23=Data!#REF!,Data!#REF!,(IF(B23=Data!#REF!,Data!#REF!,Data!#REF!)))))))))))))))&amp;IF(B23=Data!#REF!,Data!#REF!,(IF(B23=Data!#REF!,Data!#REF!,(IF(B23=Data!#REF!,Data!#REF!,(IF(B23=Data!#REF!,Data!#REF!,(IF(B23=Data!#REF!,Data!#REF!,Data!#REF!)))))))))</f>
        <v>#REF!</v>
      </c>
      <c r="O23" s="592"/>
      <c r="P23" s="593"/>
      <c r="Q23" s="594" t="e">
        <f>IF(B23=Data!B98,Data!H98,(IF(B23=Data!B100,Data!H100,(IF(B23=Data!B102,Data!H102,(IF(B23=Data!#REF!,Data!#REF!,(IF(B23=Data!B107,Data!H107,(IF(B23=Data!#REF!,Data!#REF!,(IF(B23=Data!#REF!,Data!#REF!,(IF(B23=Data!#REF!,Data!#REF!,Data!#REF!)))))))))))))))&amp;IF(B23=Data!B174,Data!H174,(IF(B23=Data!#REF!,Data!#REF!,(IF(B23=Data!#REF!,Data!#REF!,(IF(B23=Data!#REF!,Data!#REF!,(IF(B23=Data!#REF!,Data!#REF!,(IF(B23=Data!#REF!,Data!H914,(IF(B23=Data!#REF!,Data!#REF!,(IF(B23=Data!#REF!,Data!#REF!,Data!#REF!)))))))))))))))&amp;IF(B23=Data!#REF!,Data!#REF!,(IF(B23=Data!#REF!,Data!#REF!,(IF(B23=Data!#REF!,Data!#REF!,(IF(B23=Data!#REF!,Data!#REF!,(IF(B23=Data!#REF!,Data!#REF!,Data!#REF!)))))))))</f>
        <v>#REF!</v>
      </c>
      <c r="R23" s="593"/>
      <c r="S23" s="593"/>
      <c r="T23" s="594" t="e">
        <f>IF(B23=Data!B98,Data!I98,(IF(B23=Data!B100,Data!I100,(IF(B23=Data!B102,Data!I102,(IF(B23=Data!#REF!,Data!#REF!,(IF(B23=Data!B107,Data!I107,(IF(B23=Data!#REF!,Data!#REF!,(IF(B23=Data!#REF!,Data!#REF!,(IF(B23=Data!#REF!,Data!#REF!,Data!#REF!)))))))))))))))&amp;IF(B23=Data!B174,Data!I174,(IF(B23=Data!#REF!,Data!#REF!,(IF(B23=Data!#REF!,Data!#REF!,(IF(B23=Data!#REF!,Data!#REF!,(IF(B23=Data!#REF!,Data!#REF!,(IF(B23=Data!#REF!,Data!I914,(IF(B23=Data!#REF!,Data!#REF!,(IF(B23=Data!#REF!,Data!#REF!,Data!#REF!)))))))))))))))&amp;IF(B23=Data!#REF!,Data!#REF!,(IF(B23=Data!#REF!,Data!#REF!,(IF(B23=Data!#REF!,Data!#REF!,(IF(B23=Data!#REF!,Data!#REF!,(IF(B23=Data!#REF!,Data!#REF!,Data!#REF!)))))))))</f>
        <v>#REF!</v>
      </c>
      <c r="U23" s="595"/>
      <c r="V23" s="594" t="e">
        <f>IF(B23=Data!B98,Data!J98,(IF(B23=Data!B100,Data!J100,(IF(B23=Data!B102,Data!J102,(IF(B23=Data!#REF!,Data!#REF!,(IF(B23=Data!B107,Data!J107,(IF(B23=Data!#REF!,Data!#REF!,(IF(B23=Data!#REF!,Data!#REF!,(IF(B23=Data!#REF!,Data!#REF!,Data!#REF!)))))))))))))))&amp;IF(B23=Data!B174,Data!J174,(IF(B23=Data!#REF!,Data!#REF!,(IF(B23=Data!#REF!,Data!#REF!,(IF(B23=Data!#REF!,Data!#REF!,(IF(B23=Data!#REF!,Data!#REF!,(IF(B23=Data!#REF!,Data!J914,(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334"/>
      <c r="C24" s="856" t="str">
        <f>IF(E24="","",VLOOKUP(B24,Data!$B$5:$N$503,13,FALSE))</f>
        <v/>
      </c>
      <c r="D24" s="495" t="str">
        <f>IF(E24="","",VLOOKUP(B24,Data!$B$5:$L$503,2,FALSE))</f>
        <v/>
      </c>
      <c r="E24" s="823"/>
      <c r="F24" s="600"/>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B100,Data!G100,(IF(B24=Data!B102,Data!G102,(IF(B24=Data!B104,Data!G104,(IF(B24=Data!#REF!,Data!#REF!,(IF(B24=Data!B109,Data!G109,(IF(B24=Data!#REF!,Data!#REF!,(IF(B24=Data!#REF!,Data!#REF!,(IF(B24=Data!#REF!,Data!#REF!,Data!#REF!)))))))))))))))&amp;IF(B24=Data!B176,Data!G176,(IF(B24=Data!#REF!,Data!#REF!,(IF(B24=Data!#REF!,Data!#REF!,(IF(B24=Data!#REF!,Data!#REF!,(IF(B24=Data!#REF!,Data!#REF!,(IF(B24=Data!#REF!,Data!G916,(IF(B24=Data!#REF!,Data!#REF!,(IF(B24=Data!#REF!,Data!#REF!,Data!#REF!)))))))))))))))&amp;IF(B24=Data!#REF!,Data!#REF!,(IF(B24=Data!#REF!,Data!#REF!,(IF(B24=Data!#REF!,Data!#REF!,(IF(B24=Data!#REF!,Data!#REF!,(IF(B24=Data!#REF!,Data!#REF!,Data!#REF!)))))))))</f>
        <v>#REF!</v>
      </c>
      <c r="O24" s="592"/>
      <c r="P24" s="593"/>
      <c r="Q24" s="594" t="e">
        <f>IF(B24=Data!B100,Data!H100,(IF(B24=Data!B102,Data!H102,(IF(B24=Data!B104,Data!H104,(IF(B24=Data!#REF!,Data!#REF!,(IF(B24=Data!B109,Data!H109,(IF(B24=Data!#REF!,Data!#REF!,(IF(B24=Data!#REF!,Data!#REF!,(IF(B24=Data!#REF!,Data!#REF!,Data!#REF!)))))))))))))))&amp;IF(B24=Data!B176,Data!H176,(IF(B24=Data!#REF!,Data!#REF!,(IF(B24=Data!#REF!,Data!#REF!,(IF(B24=Data!#REF!,Data!#REF!,(IF(B24=Data!#REF!,Data!#REF!,(IF(B24=Data!#REF!,Data!H916,(IF(B24=Data!#REF!,Data!#REF!,(IF(B24=Data!#REF!,Data!#REF!,Data!#REF!)))))))))))))))&amp;IF(B24=Data!#REF!,Data!#REF!,(IF(B24=Data!#REF!,Data!#REF!,(IF(B24=Data!#REF!,Data!#REF!,(IF(B24=Data!#REF!,Data!#REF!,(IF(B24=Data!#REF!,Data!#REF!,Data!#REF!)))))))))</f>
        <v>#REF!</v>
      </c>
      <c r="R24" s="593"/>
      <c r="S24" s="593"/>
      <c r="T24" s="594" t="e">
        <f>IF(B24=Data!B100,Data!I100,(IF(B24=Data!B102,Data!I102,(IF(B24=Data!B104,Data!I104,(IF(B24=Data!#REF!,Data!#REF!,(IF(B24=Data!B109,Data!I109,(IF(B24=Data!#REF!,Data!#REF!,(IF(B24=Data!#REF!,Data!#REF!,(IF(B24=Data!#REF!,Data!#REF!,Data!#REF!)))))))))))))))&amp;IF(B24=Data!B176,Data!I176,(IF(B24=Data!#REF!,Data!#REF!,(IF(B24=Data!#REF!,Data!#REF!,(IF(B24=Data!#REF!,Data!#REF!,(IF(B24=Data!#REF!,Data!#REF!,(IF(B24=Data!#REF!,Data!I916,(IF(B24=Data!#REF!,Data!#REF!,(IF(B24=Data!#REF!,Data!#REF!,Data!#REF!)))))))))))))))&amp;IF(B24=Data!#REF!,Data!#REF!,(IF(B24=Data!#REF!,Data!#REF!,(IF(B24=Data!#REF!,Data!#REF!,(IF(B24=Data!#REF!,Data!#REF!,(IF(B24=Data!#REF!,Data!#REF!,Data!#REF!)))))))))</f>
        <v>#REF!</v>
      </c>
      <c r="U24" s="595"/>
      <c r="V24" s="594" t="e">
        <f>IF(B24=Data!B100,Data!J100,(IF(B24=Data!B102,Data!J102,(IF(B24=Data!B104,Data!J104,(IF(B24=Data!#REF!,Data!#REF!,(IF(B24=Data!B109,Data!J109,(IF(B24=Data!#REF!,Data!#REF!,(IF(B24=Data!#REF!,Data!#REF!,(IF(B24=Data!#REF!,Data!#REF!,Data!#REF!)))))))))))))))&amp;IF(B24=Data!B176,Data!J176,(IF(B24=Data!#REF!,Data!#REF!,(IF(B24=Data!#REF!,Data!#REF!,(IF(B24=Data!#REF!,Data!#REF!,(IF(B24=Data!#REF!,Data!#REF!,(IF(B24=Data!#REF!,Data!J916,(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c r="B25" s="334"/>
      <c r="C25" s="856" t="str">
        <f>IF(E25="","",VLOOKUP(B25,Data!$B$5:$N$503,13,FALSE))</f>
        <v/>
      </c>
      <c r="D25" s="495" t="str">
        <f>IF(E25="","",VLOOKUP(B25,Data!$B$5:$L$503,2,FALSE))</f>
        <v/>
      </c>
      <c r="E25" s="823"/>
      <c r="F25" s="600"/>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B91,Data!G91,(IF(B25=Data!B93,Data!G93,(IF(B25=Data!B95,Data!G95,(IF(B25=Data!#REF!,Data!#REF!,(IF(B25=Data!B100,Data!G100,(IF(B25=Data!#REF!,Data!#REF!,(IF(B25=Data!#REF!,Data!#REF!,(IF(B25=Data!#REF!,Data!#REF!,Data!#REF!)))))))))))))))&amp;IF(B25=Data!B167,Data!G167,(IF(B25=Data!#REF!,Data!#REF!,(IF(B25=Data!#REF!,Data!#REF!,(IF(B25=Data!#REF!,Data!#REF!,(IF(B25=Data!#REF!,Data!#REF!,(IF(B25=Data!#REF!,Data!G907,(IF(B25=Data!#REF!,Data!#REF!,(IF(B25=Data!#REF!,Data!#REF!,Data!#REF!)))))))))))))))&amp;IF(B25=Data!#REF!,Data!#REF!,(IF(B25=Data!#REF!,Data!#REF!,(IF(B25=Data!#REF!,Data!#REF!,(IF(B25=Data!#REF!,Data!#REF!,(IF(B25=Data!#REF!,Data!#REF!,Data!#REF!)))))))))</f>
        <v>#REF!</v>
      </c>
      <c r="O25" s="592"/>
      <c r="P25" s="593"/>
      <c r="Q25" s="594" t="e">
        <f>IF(B25=Data!B91,Data!H91,(IF(B25=Data!B93,Data!H93,(IF(B25=Data!B95,Data!H95,(IF(B25=Data!#REF!,Data!#REF!,(IF(B25=Data!B100,Data!H100,(IF(B25=Data!#REF!,Data!#REF!,(IF(B25=Data!#REF!,Data!#REF!,(IF(B25=Data!#REF!,Data!#REF!,Data!#REF!)))))))))))))))&amp;IF(B25=Data!B167,Data!H167,(IF(B25=Data!#REF!,Data!#REF!,(IF(B25=Data!#REF!,Data!#REF!,(IF(B25=Data!#REF!,Data!#REF!,(IF(B25=Data!#REF!,Data!#REF!,(IF(B25=Data!#REF!,Data!H907,(IF(B25=Data!#REF!,Data!#REF!,(IF(B25=Data!#REF!,Data!#REF!,Data!#REF!)))))))))))))))&amp;IF(B25=Data!#REF!,Data!#REF!,(IF(B25=Data!#REF!,Data!#REF!,(IF(B25=Data!#REF!,Data!#REF!,(IF(B25=Data!#REF!,Data!#REF!,(IF(B25=Data!#REF!,Data!#REF!,Data!#REF!)))))))))</f>
        <v>#REF!</v>
      </c>
      <c r="R25" s="593"/>
      <c r="S25" s="593"/>
      <c r="T25" s="594" t="e">
        <f>IF(B25=Data!B91,Data!I91,(IF(B25=Data!B93,Data!I93,(IF(B25=Data!B95,Data!I95,(IF(B25=Data!#REF!,Data!#REF!,(IF(B25=Data!B100,Data!I100,(IF(B25=Data!#REF!,Data!#REF!,(IF(B25=Data!#REF!,Data!#REF!,(IF(B25=Data!#REF!,Data!#REF!,Data!#REF!)))))))))))))))&amp;IF(B25=Data!B167,Data!I167,(IF(B25=Data!#REF!,Data!#REF!,(IF(B25=Data!#REF!,Data!#REF!,(IF(B25=Data!#REF!,Data!#REF!,(IF(B25=Data!#REF!,Data!#REF!,(IF(B25=Data!#REF!,Data!I907,(IF(B25=Data!#REF!,Data!#REF!,(IF(B25=Data!#REF!,Data!#REF!,Data!#REF!)))))))))))))))&amp;IF(B25=Data!#REF!,Data!#REF!,(IF(B25=Data!#REF!,Data!#REF!,(IF(B25=Data!#REF!,Data!#REF!,(IF(B25=Data!#REF!,Data!#REF!,(IF(B25=Data!#REF!,Data!#REF!,Data!#REF!)))))))))</f>
        <v>#REF!</v>
      </c>
      <c r="U25" s="595"/>
      <c r="V25" s="594" t="e">
        <f>IF(B25=Data!B91,Data!J91,(IF(B25=Data!B93,Data!J93,(IF(B25=Data!B95,Data!J95,(IF(B25=Data!#REF!,Data!#REF!,(IF(B25=Data!B100,Data!J100,(IF(B25=Data!#REF!,Data!#REF!,(IF(B25=Data!#REF!,Data!#REF!,(IF(B25=Data!#REF!,Data!#REF!,Data!#REF!)))))))))))))))&amp;IF(B25=Data!B167,Data!J167,(IF(B25=Data!#REF!,Data!#REF!,(IF(B25=Data!#REF!,Data!#REF!,(IF(B25=Data!#REF!,Data!#REF!,(IF(B25=Data!#REF!,Data!#REF!,(IF(B25=Data!#REF!,Data!J907,(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598"/>
      <c r="B26" s="840"/>
      <c r="C26" s="583" t="str">
        <f>IF(E26="","",VLOOKUP(B26,Data!$B$5:$N$503,13,FALSE))</f>
        <v/>
      </c>
      <c r="D26" s="584" t="str">
        <f>IF(E26="","",VLOOKUP(B26,Data!$B$5:$L$503,2,FALSE))</f>
        <v/>
      </c>
      <c r="E26" s="823"/>
      <c r="F26" s="601"/>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139,Data!G139,(IF(B26=Data!B141,Data!G141,(IF(B26=Data!B143,Data!G143,(IF(B26=Data!#REF!,Data!#REF!,(IF(B26=Data!B148,Data!G148,(IF(B26=Data!#REF!,Data!#REF!,(IF(B26=Data!#REF!,Data!#REF!,(IF(B26=Data!#REF!,Data!#REF!,Data!#REF!)))))))))))))))&amp;IF(B26=Data!B215,Data!G215,(IF(B26=Data!#REF!,Data!#REF!,(IF(B26=Data!#REF!,Data!#REF!,(IF(B26=Data!#REF!,Data!#REF!,(IF(B26=Data!#REF!,Data!#REF!,(IF(B26=Data!#REF!,Data!G955,(IF(B26=Data!#REF!,Data!#REF!,(IF(B26=Data!#REF!,Data!#REF!,Data!#REF!)))))))))))))))&amp;IF(B26=Data!#REF!,Data!#REF!,(IF(B26=Data!#REF!,Data!#REF!,(IF(B26=Data!#REF!,Data!#REF!,(IF(B26=Data!#REF!,Data!#REF!,(IF(B26=Data!#REF!,Data!#REF!,Data!#REF!)))))))))</f>
        <v>#REF!</v>
      </c>
      <c r="O26" s="592"/>
      <c r="P26" s="593"/>
      <c r="Q26" s="594" t="e">
        <f>IF(B26=Data!B139,Data!H139,(IF(B26=Data!B141,Data!H141,(IF(B26=Data!B143,Data!H143,(IF(B26=Data!#REF!,Data!#REF!,(IF(B26=Data!B148,Data!H148,(IF(B26=Data!#REF!,Data!#REF!,(IF(B26=Data!#REF!,Data!#REF!,(IF(B26=Data!#REF!,Data!#REF!,Data!#REF!)))))))))))))))&amp;IF(B26=Data!B215,Data!H215,(IF(B26=Data!#REF!,Data!#REF!,(IF(B26=Data!#REF!,Data!#REF!,(IF(B26=Data!#REF!,Data!#REF!,(IF(B26=Data!#REF!,Data!#REF!,(IF(B26=Data!#REF!,Data!H955,(IF(B26=Data!#REF!,Data!#REF!,(IF(B26=Data!#REF!,Data!#REF!,Data!#REF!)))))))))))))))&amp;IF(B26=Data!#REF!,Data!#REF!,(IF(B26=Data!#REF!,Data!#REF!,(IF(B26=Data!#REF!,Data!#REF!,(IF(B26=Data!#REF!,Data!#REF!,(IF(B26=Data!#REF!,Data!#REF!,Data!#REF!)))))))))</f>
        <v>#REF!</v>
      </c>
      <c r="R26" s="593"/>
      <c r="S26" s="593"/>
      <c r="T26" s="594" t="e">
        <f>IF(B26=Data!B139,Data!I139,(IF(B26=Data!B141,Data!I141,(IF(B26=Data!B143,Data!I143,(IF(B26=Data!#REF!,Data!#REF!,(IF(B26=Data!B148,Data!I148,(IF(B26=Data!#REF!,Data!#REF!,(IF(B26=Data!#REF!,Data!#REF!,(IF(B26=Data!#REF!,Data!#REF!,Data!#REF!)))))))))))))))&amp;IF(B26=Data!B215,Data!I215,(IF(B26=Data!#REF!,Data!#REF!,(IF(B26=Data!#REF!,Data!#REF!,(IF(B26=Data!#REF!,Data!#REF!,(IF(B26=Data!#REF!,Data!#REF!,(IF(B26=Data!#REF!,Data!I955,(IF(B26=Data!#REF!,Data!#REF!,(IF(B26=Data!#REF!,Data!#REF!,Data!#REF!)))))))))))))))&amp;IF(B26=Data!#REF!,Data!#REF!,(IF(B26=Data!#REF!,Data!#REF!,(IF(B26=Data!#REF!,Data!#REF!,(IF(B26=Data!#REF!,Data!#REF!,(IF(B26=Data!#REF!,Data!#REF!,Data!#REF!)))))))))</f>
        <v>#REF!</v>
      </c>
      <c r="U26" s="595"/>
      <c r="V26" s="594" t="e">
        <f>IF(B26=Data!B139,Data!J139,(IF(B26=Data!B141,Data!J141,(IF(B26=Data!B143,Data!J143,(IF(B26=Data!#REF!,Data!#REF!,(IF(B26=Data!B148,Data!J148,(IF(B26=Data!#REF!,Data!#REF!,(IF(B26=Data!#REF!,Data!#REF!,(IF(B26=Data!#REF!,Data!#REF!,Data!#REF!)))))))))))))))&amp;IF(B26=Data!B215,Data!J215,(IF(B26=Data!#REF!,Data!#REF!,(IF(B26=Data!#REF!,Data!#REF!,(IF(B26=Data!#REF!,Data!#REF!,(IF(B26=Data!#REF!,Data!#REF!,(IF(B26=Data!#REF!,Data!J955,(IF(B26=Data!#REF!,Data!#REF!,(IF(B26=Data!#REF!,Data!#REF!,Data!#REF!)))))))))))))))&amp;IF(B26=Data!#REF!,Data!#REF!,(IF(B26=Data!#REF!,Data!#REF!,(IF(B26=Data!#REF!,Data!#REF!,(IF(B26=Data!#REF!,Data!#REF!,(IF(B26=Data!#REF!,Data!#REF!,Data!#REF!)))))))))</f>
        <v>#REF!</v>
      </c>
      <c r="W26" s="596" t="str">
        <f>IF(E26="","",VLOOKUP(B26,Data!$B$5:$J$503,9,FALSE)*E26)</f>
        <v/>
      </c>
    </row>
    <row r="27" spans="1:23" s="611" customFormat="1" ht="27" customHeight="1">
      <c r="A27" s="598"/>
      <c r="B27" s="818" t="s">
        <v>1041</v>
      </c>
      <c r="C27" s="604"/>
      <c r="D27" s="605"/>
      <c r="E27" s="606">
        <f>SUM(E17:E26)</f>
        <v>73</v>
      </c>
      <c r="F27" s="606"/>
      <c r="G27" s="607"/>
      <c r="H27" s="607">
        <f>SUM(H17:H26)</f>
        <v>159192.68999999997</v>
      </c>
      <c r="I27" s="608"/>
      <c r="J27" s="608"/>
      <c r="K27" s="608"/>
      <c r="L27" s="609">
        <f>SUM(L17:L26)</f>
        <v>15039</v>
      </c>
      <c r="M27" s="609">
        <f>SUM(M17:M26)</f>
        <v>13509</v>
      </c>
      <c r="N27" s="609" t="e">
        <f>SUM(N17:N26)</f>
        <v>#REF!</v>
      </c>
      <c r="O27" s="609" t="e">
        <f>SUM(#REF!)</f>
        <v>#REF!</v>
      </c>
      <c r="P27" s="609">
        <f>SUM(P16:P16)</f>
        <v>0</v>
      </c>
      <c r="Q27" s="609">
        <f>SUM(Q16:Q16)</f>
        <v>0</v>
      </c>
      <c r="R27" s="609" t="e">
        <f>SUM(#REF!)</f>
        <v>#REF!</v>
      </c>
      <c r="S27" s="609">
        <f>SUM(S16:S16)</f>
        <v>0</v>
      </c>
      <c r="T27" s="609">
        <f>SUM(T16:T16)</f>
        <v>0</v>
      </c>
      <c r="U27" s="609" t="e">
        <f>SUM(#REF!)</f>
        <v>#REF!</v>
      </c>
      <c r="V27" s="609">
        <f>SUM(V16:V16)</f>
        <v>0</v>
      </c>
      <c r="W27" s="610">
        <f>SUM(W17:W26)</f>
        <v>84.747000000000014</v>
      </c>
    </row>
    <row r="28" spans="1:23" ht="11.25" customHeight="1">
      <c r="A28" s="598"/>
      <c r="B28" s="612"/>
      <c r="C28" s="545"/>
      <c r="D28" s="546"/>
      <c r="E28" s="613"/>
      <c r="F28" s="544"/>
      <c r="G28" s="614" t="s">
        <v>847</v>
      </c>
      <c r="H28" s="615"/>
      <c r="I28" s="616"/>
      <c r="J28" s="616"/>
      <c r="K28" s="616"/>
      <c r="L28" s="617"/>
      <c r="M28" s="548"/>
      <c r="N28" s="546"/>
      <c r="O28" s="545"/>
      <c r="P28" s="545"/>
      <c r="Q28" s="545"/>
      <c r="R28" s="545"/>
      <c r="S28" s="545"/>
      <c r="T28" s="545"/>
      <c r="U28" s="546"/>
      <c r="V28" s="546"/>
      <c r="W28" s="550"/>
    </row>
    <row r="29" spans="1:23" ht="14">
      <c r="A29" s="618" t="s">
        <v>546</v>
      </c>
      <c r="B29" s="619" t="s">
        <v>12</v>
      </c>
      <c r="C29" s="513"/>
      <c r="D29" s="620"/>
      <c r="E29" s="499" t="s">
        <v>555</v>
      </c>
      <c r="G29" s="621" t="s">
        <v>83</v>
      </c>
      <c r="H29" s="622"/>
      <c r="I29" s="562" t="s">
        <v>84</v>
      </c>
      <c r="J29" s="623"/>
      <c r="K29" s="534" t="s">
        <v>85</v>
      </c>
      <c r="L29" s="534"/>
      <c r="M29" s="1076" t="s">
        <v>86</v>
      </c>
      <c r="N29" s="1077"/>
      <c r="O29" s="1077"/>
      <c r="P29" s="1077"/>
      <c r="Q29" s="1077"/>
      <c r="R29" s="1077"/>
      <c r="S29" s="1077"/>
      <c r="T29" s="1077"/>
      <c r="U29" s="1077"/>
      <c r="V29" s="1077"/>
      <c r="W29" s="1078"/>
    </row>
    <row r="30" spans="1:23" ht="13">
      <c r="A30" s="876" t="s">
        <v>547</v>
      </c>
      <c r="D30" s="624"/>
      <c r="E30" s="499" t="s">
        <v>88</v>
      </c>
      <c r="G30" s="1079"/>
      <c r="H30" s="1080"/>
      <c r="I30" s="876" t="s">
        <v>89</v>
      </c>
      <c r="J30" s="625"/>
      <c r="K30" s="537" t="s">
        <v>90</v>
      </c>
      <c r="L30" s="537"/>
      <c r="M30" s="532"/>
      <c r="W30" s="538"/>
    </row>
    <row r="31" spans="1:23" ht="10.5" customHeight="1">
      <c r="A31" s="876" t="s">
        <v>548</v>
      </c>
      <c r="B31" s="503"/>
      <c r="D31" s="523"/>
      <c r="G31" s="1079"/>
      <c r="H31" s="1080"/>
      <c r="I31" s="876"/>
      <c r="J31" s="625"/>
      <c r="K31" s="537" t="s">
        <v>94</v>
      </c>
      <c r="L31" s="537"/>
      <c r="M31" s="532"/>
      <c r="W31" s="538"/>
    </row>
    <row r="32" spans="1:23" ht="10.5" customHeight="1">
      <c r="A32" s="544"/>
      <c r="B32" s="545"/>
      <c r="C32" s="545"/>
      <c r="D32" s="626"/>
      <c r="E32" s="499" t="s">
        <v>95</v>
      </c>
      <c r="G32" s="1079"/>
      <c r="H32" s="1080"/>
      <c r="I32" s="876" t="s">
        <v>96</v>
      </c>
      <c r="J32" s="625"/>
      <c r="K32" s="537"/>
      <c r="L32" s="537"/>
      <c r="M32" s="532"/>
      <c r="W32" s="538"/>
    </row>
    <row r="33" spans="1:23" ht="13">
      <c r="A33" s="512" t="s">
        <v>97</v>
      </c>
      <c r="C33" s="535"/>
      <c r="D33" s="514"/>
      <c r="E33" s="499" t="s">
        <v>98</v>
      </c>
      <c r="G33" s="627" t="s">
        <v>99</v>
      </c>
      <c r="H33" s="628"/>
      <c r="I33" s="876" t="s">
        <v>89</v>
      </c>
      <c r="J33" s="625"/>
      <c r="K33" s="537" t="s">
        <v>100</v>
      </c>
      <c r="L33" s="537"/>
      <c r="M33" s="532"/>
      <c r="W33" s="538"/>
    </row>
    <row r="34" spans="1:23" ht="13">
      <c r="A34" s="876" t="s">
        <v>561</v>
      </c>
      <c r="D34" s="523"/>
      <c r="E34" s="499" t="s">
        <v>101</v>
      </c>
      <c r="G34" s="629"/>
      <c r="H34" s="630"/>
      <c r="I34" s="876" t="s">
        <v>102</v>
      </c>
      <c r="J34" s="625"/>
      <c r="K34" s="537" t="s">
        <v>549</v>
      </c>
      <c r="L34" s="537"/>
      <c r="M34" s="1069" t="s">
        <v>616</v>
      </c>
      <c r="N34" s="1070"/>
      <c r="O34" s="1070"/>
      <c r="P34" s="1070"/>
      <c r="Q34" s="1070"/>
      <c r="R34" s="1070"/>
      <c r="S34" s="1070"/>
      <c r="T34" s="1070"/>
      <c r="U34" s="1070"/>
      <c r="V34" s="1070"/>
      <c r="W34" s="1071"/>
    </row>
    <row r="35" spans="1:23">
      <c r="A35" s="544"/>
      <c r="B35" s="545"/>
      <c r="C35" s="545"/>
      <c r="D35" s="546"/>
      <c r="E35" s="631"/>
      <c r="F35" s="545"/>
      <c r="G35" s="1053" t="s">
        <v>1039</v>
      </c>
      <c r="H35" s="1054"/>
      <c r="I35" s="1053" t="s">
        <v>1038</v>
      </c>
      <c r="J35" s="1054"/>
      <c r="K35" s="549" t="s">
        <v>105</v>
      </c>
      <c r="L35" s="549"/>
      <c r="M35" s="1072" t="s">
        <v>106</v>
      </c>
      <c r="N35" s="1073"/>
      <c r="O35" s="1073"/>
      <c r="P35" s="1073"/>
      <c r="Q35" s="1073"/>
      <c r="R35" s="1073"/>
      <c r="S35" s="1073"/>
      <c r="T35" s="1073"/>
      <c r="U35" s="1073"/>
      <c r="V35" s="1073"/>
      <c r="W35" s="1074"/>
    </row>
    <row r="36" spans="1:23">
      <c r="G36" s="500" t="s">
        <v>667</v>
      </c>
      <c r="K36" s="537"/>
      <c r="L36" s="537"/>
      <c r="M36" s="541"/>
      <c r="N36" s="541"/>
      <c r="O36" s="541"/>
      <c r="P36" s="541"/>
      <c r="Q36" s="541"/>
      <c r="R36" s="541"/>
      <c r="S36" s="541"/>
      <c r="T36" s="541"/>
      <c r="U36" s="541"/>
      <c r="V36" s="541"/>
      <c r="W36" s="632"/>
    </row>
    <row r="37" spans="1:23">
      <c r="G37" s="633"/>
      <c r="H37" s="633"/>
      <c r="I37" s="634"/>
      <c r="J37" s="633"/>
      <c r="K37" s="537"/>
      <c r="L37" s="537"/>
      <c r="M37" s="541"/>
      <c r="N37" s="541"/>
      <c r="O37" s="541"/>
      <c r="P37" s="541"/>
      <c r="Q37" s="541"/>
      <c r="R37" s="541"/>
      <c r="S37" s="541"/>
      <c r="T37" s="541"/>
      <c r="U37" s="541"/>
      <c r="V37" s="541"/>
      <c r="W37" s="632"/>
    </row>
    <row r="38" spans="1:23" ht="7.5" customHeight="1"/>
    <row r="39" spans="1:23" ht="13.5" customHeight="1"/>
    <row r="40" spans="1:23" ht="13.5" customHeight="1"/>
    <row r="41" spans="1:23" s="611" customFormat="1" ht="18" customHeight="1">
      <c r="A41" s="635" t="s">
        <v>964</v>
      </c>
      <c r="B41" s="500"/>
      <c r="C41" s="635" t="s">
        <v>622</v>
      </c>
      <c r="F41" s="636"/>
      <c r="G41" s="635" t="s">
        <v>958</v>
      </c>
      <c r="H41" s="500"/>
      <c r="I41" s="635" t="s">
        <v>969</v>
      </c>
      <c r="K41" s="636"/>
      <c r="L41" s="636"/>
      <c r="V41" s="637"/>
    </row>
    <row r="42" spans="1:23" s="611" customFormat="1" ht="18" customHeight="1">
      <c r="A42" s="635" t="s">
        <v>965</v>
      </c>
      <c r="B42" s="500"/>
      <c r="C42" s="635" t="s">
        <v>969</v>
      </c>
      <c r="F42" s="636"/>
      <c r="G42" s="635" t="s">
        <v>959</v>
      </c>
      <c r="H42" s="500"/>
      <c r="I42" s="635" t="s">
        <v>969</v>
      </c>
      <c r="K42" s="636"/>
      <c r="L42" s="636"/>
      <c r="V42" s="637"/>
    </row>
    <row r="43" spans="1:23" s="611" customFormat="1" ht="18" customHeight="1">
      <c r="A43" s="635" t="s">
        <v>966</v>
      </c>
      <c r="B43" s="500"/>
      <c r="C43" s="635" t="s">
        <v>969</v>
      </c>
      <c r="F43" s="636"/>
      <c r="G43" s="635" t="s">
        <v>960</v>
      </c>
      <c r="H43" s="500"/>
      <c r="I43" s="635" t="s">
        <v>622</v>
      </c>
      <c r="K43" s="636"/>
      <c r="L43" s="636"/>
      <c r="V43" s="637"/>
    </row>
    <row r="44" spans="1:23" s="611" customFormat="1" ht="18" customHeight="1">
      <c r="A44" s="635" t="s">
        <v>967</v>
      </c>
      <c r="B44" s="500"/>
      <c r="C44" s="635" t="s">
        <v>622</v>
      </c>
      <c r="F44" s="636"/>
      <c r="G44" s="635" t="s">
        <v>961</v>
      </c>
      <c r="H44" s="500"/>
      <c r="I44" s="635" t="s">
        <v>622</v>
      </c>
      <c r="K44" s="636"/>
      <c r="L44" s="636"/>
      <c r="V44" s="637"/>
    </row>
    <row r="45" spans="1:23" s="611" customFormat="1" ht="18" customHeight="1">
      <c r="A45" s="635" t="s">
        <v>968</v>
      </c>
      <c r="B45" s="500"/>
      <c r="C45" s="635" t="s">
        <v>622</v>
      </c>
      <c r="F45" s="636"/>
      <c r="G45" s="635" t="s">
        <v>963</v>
      </c>
      <c r="H45" s="500"/>
      <c r="I45" s="635" t="s">
        <v>622</v>
      </c>
      <c r="K45" s="636"/>
      <c r="L45" s="636"/>
      <c r="V45" s="637"/>
    </row>
    <row r="46" spans="1:23" ht="20">
      <c r="E46" s="877"/>
      <c r="F46" s="500"/>
      <c r="G46" s="635" t="s">
        <v>962</v>
      </c>
      <c r="I46" s="635" t="s">
        <v>622</v>
      </c>
      <c r="K46" s="500"/>
      <c r="M46" s="877"/>
      <c r="V46" s="501"/>
      <c r="W46" s="877"/>
    </row>
    <row r="47" spans="1:23" ht="17.5">
      <c r="A47" s="638"/>
      <c r="E47" s="877"/>
      <c r="G47" s="639"/>
      <c r="H47" s="639"/>
    </row>
    <row r="52" spans="1:5" ht="14">
      <c r="A52" s="640"/>
      <c r="C52" s="641"/>
      <c r="D52" s="641"/>
      <c r="E52" s="642"/>
    </row>
    <row r="53" spans="1:5" ht="14">
      <c r="A53" s="643"/>
      <c r="C53" s="641"/>
      <c r="D53" s="644"/>
      <c r="E53" s="642"/>
    </row>
    <row r="54" spans="1:5" ht="14">
      <c r="A54" s="643"/>
      <c r="B54" s="645"/>
      <c r="C54" s="641"/>
      <c r="D54" s="641"/>
      <c r="E54" s="642"/>
    </row>
    <row r="55" spans="1:5" ht="14">
      <c r="A55" s="643"/>
      <c r="B55" s="646" t="s">
        <v>354</v>
      </c>
      <c r="C55" s="641"/>
      <c r="D55" s="641"/>
      <c r="E55" s="642"/>
    </row>
    <row r="56" spans="1:5" ht="15.5">
      <c r="A56" s="643"/>
      <c r="B56" s="647" t="s">
        <v>249</v>
      </c>
      <c r="C56" s="641"/>
      <c r="D56" s="641"/>
      <c r="E56" s="642"/>
    </row>
    <row r="57" spans="1:5" ht="14">
      <c r="A57" s="643"/>
      <c r="B57" s="648" t="s">
        <v>250</v>
      </c>
      <c r="C57" s="641"/>
      <c r="D57" s="641"/>
      <c r="E57" s="642"/>
    </row>
    <row r="58" spans="1:5" ht="15.5">
      <c r="A58" s="649"/>
      <c r="B58" s="647" t="s">
        <v>251</v>
      </c>
      <c r="C58" s="641"/>
      <c r="D58" s="641"/>
      <c r="E58" s="642"/>
    </row>
    <row r="59" spans="1:5" ht="15.5">
      <c r="A59" s="643"/>
      <c r="B59" s="647" t="s">
        <v>252</v>
      </c>
      <c r="C59" s="641"/>
      <c r="D59" s="641"/>
      <c r="E59" s="642"/>
    </row>
    <row r="60" spans="1:5" ht="14">
      <c r="A60" s="649"/>
      <c r="B60" s="646" t="s">
        <v>253</v>
      </c>
      <c r="C60" s="641"/>
      <c r="D60" s="641"/>
      <c r="E60" s="642"/>
    </row>
    <row r="61" spans="1:5" ht="14">
      <c r="A61" s="649"/>
      <c r="B61" s="646" t="s">
        <v>357</v>
      </c>
      <c r="C61" s="641"/>
      <c r="D61" s="641"/>
      <c r="E61" s="642"/>
    </row>
    <row r="62" spans="1:5" ht="14">
      <c r="A62" s="643"/>
      <c r="B62" s="646" t="s">
        <v>358</v>
      </c>
      <c r="C62" s="641"/>
      <c r="D62" s="641"/>
      <c r="E62" s="642"/>
    </row>
    <row r="63" spans="1:5" ht="14">
      <c r="A63" s="643"/>
      <c r="B63" s="646" t="s">
        <v>288</v>
      </c>
      <c r="C63" s="641"/>
      <c r="D63" s="641"/>
      <c r="E63" s="642"/>
    </row>
    <row r="64" spans="1:5" ht="14">
      <c r="A64" s="643"/>
      <c r="B64" s="646" t="s">
        <v>292</v>
      </c>
      <c r="C64" s="641"/>
      <c r="D64" s="641"/>
      <c r="E64" s="642"/>
    </row>
    <row r="65" spans="1:5" ht="15.5">
      <c r="A65" s="643"/>
      <c r="B65" s="647" t="s">
        <v>423</v>
      </c>
      <c r="C65" s="641"/>
      <c r="D65" s="641"/>
      <c r="E65" s="642"/>
    </row>
    <row r="66" spans="1:5" ht="14">
      <c r="A66" s="643"/>
      <c r="B66" s="646" t="s">
        <v>424</v>
      </c>
      <c r="C66" s="641"/>
      <c r="D66" s="641"/>
      <c r="E66" s="642"/>
    </row>
    <row r="67" spans="1:5" ht="14">
      <c r="A67" s="643"/>
      <c r="B67" s="646" t="s">
        <v>279</v>
      </c>
      <c r="C67" s="641"/>
      <c r="D67" s="644"/>
      <c r="E67" s="642"/>
    </row>
    <row r="68" spans="1:5" ht="14">
      <c r="A68" s="643"/>
      <c r="B68" s="646" t="s">
        <v>281</v>
      </c>
      <c r="C68" s="641"/>
      <c r="D68" s="641"/>
      <c r="E68" s="642"/>
    </row>
    <row r="69" spans="1:5" ht="14">
      <c r="A69" s="643"/>
      <c r="B69" s="646" t="s">
        <v>287</v>
      </c>
      <c r="C69" s="641"/>
      <c r="D69" s="644"/>
      <c r="E69" s="642"/>
    </row>
    <row r="70" spans="1:5" ht="15.5">
      <c r="A70" s="643"/>
      <c r="B70" s="647" t="s">
        <v>420</v>
      </c>
      <c r="C70" s="641"/>
      <c r="D70" s="644"/>
      <c r="E70" s="642"/>
    </row>
    <row r="71" spans="1:5" ht="14">
      <c r="A71" s="650"/>
      <c r="B71" s="646" t="s">
        <v>421</v>
      </c>
      <c r="C71" s="579"/>
      <c r="D71" s="578"/>
      <c r="E71" s="575"/>
    </row>
    <row r="72" spans="1:5" ht="14">
      <c r="A72" s="572"/>
      <c r="B72" s="646" t="s">
        <v>422</v>
      </c>
      <c r="C72" s="579"/>
      <c r="D72" s="578"/>
      <c r="E72" s="651">
        <f>SUM(E51:E70)</f>
        <v>0</v>
      </c>
    </row>
    <row r="73" spans="1:5" ht="14">
      <c r="B73" s="646" t="s">
        <v>417</v>
      </c>
    </row>
    <row r="74" spans="1:5" ht="14">
      <c r="B74" s="646" t="s">
        <v>397</v>
      </c>
    </row>
  </sheetData>
  <mergeCells count="10">
    <mergeCell ref="M34:W34"/>
    <mergeCell ref="G35:H35"/>
    <mergeCell ref="I35:J35"/>
    <mergeCell ref="M35:W35"/>
    <mergeCell ref="O1:S1"/>
    <mergeCell ref="P2:W2"/>
    <mergeCell ref="M29:W29"/>
    <mergeCell ref="G30:H30"/>
    <mergeCell ref="G31:H31"/>
    <mergeCell ref="G32:H32"/>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W73"/>
  <sheetViews>
    <sheetView topLeftCell="A13" zoomScale="80" zoomScaleNormal="80" zoomScaleSheetLayoutView="85" workbookViewId="0">
      <selection activeCell="K18" sqref="K18"/>
    </sheetView>
  </sheetViews>
  <sheetFormatPr defaultColWidth="9.1796875" defaultRowHeight="12.5"/>
  <cols>
    <col min="1" max="1" width="5.26953125" style="879" customWidth="1"/>
    <col min="2" max="2" width="30.1796875" style="879" customWidth="1"/>
    <col min="3" max="3" width="6.453125" style="879" customWidth="1"/>
    <col min="4" max="4" width="13.453125" style="879" customWidth="1"/>
    <col min="5" max="5" width="10.453125" style="499" customWidth="1"/>
    <col min="6" max="6" width="13.08984375" style="879" customWidth="1"/>
    <col min="7" max="7" width="14.81640625" style="500" customWidth="1"/>
    <col min="8" max="8" width="17" style="500" customWidth="1"/>
    <col min="9" max="9" width="6.1796875" style="879" customWidth="1"/>
    <col min="10" max="10" width="14.1796875" style="879" customWidth="1"/>
    <col min="11" max="11" width="11.1796875" style="879" customWidth="1"/>
    <col min="12" max="13" width="15.1796875" style="500" customWidth="1"/>
    <col min="14" max="14" width="0.453125" style="879" hidden="1" customWidth="1"/>
    <col min="15" max="15" width="3.1796875" style="879" customWidth="1"/>
    <col min="16" max="16" width="2.54296875" style="879" customWidth="1"/>
    <col min="17" max="17" width="4.81640625" style="879" hidden="1" customWidth="1"/>
    <col min="18" max="18" width="2" style="879" customWidth="1"/>
    <col min="19" max="19" width="2.54296875" style="879" customWidth="1"/>
    <col min="20" max="20" width="5.81640625" style="879" hidden="1" customWidth="1"/>
    <col min="21" max="21" width="1" style="879" customWidth="1"/>
    <col min="22" max="22" width="9.1796875" style="879" hidden="1" customWidth="1"/>
    <col min="23" max="23" width="15.08984375" style="501" customWidth="1"/>
    <col min="24" max="24" width="1.81640625" style="879" customWidth="1"/>
    <col min="25" max="25" width="9.1796875" style="879" customWidth="1"/>
    <col min="26" max="16384" width="9.1796875" style="879"/>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79"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78"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78" t="s">
        <v>557</v>
      </c>
      <c r="D8" s="523"/>
      <c r="E8" s="531"/>
      <c r="G8" s="532"/>
      <c r="H8" s="533"/>
      <c r="I8" s="878"/>
      <c r="K8" s="514"/>
      <c r="L8" s="532"/>
      <c r="M8" s="534"/>
      <c r="O8" s="514"/>
      <c r="U8" s="535"/>
      <c r="V8" s="535"/>
      <c r="W8" s="536"/>
    </row>
    <row r="9" spans="1:23">
      <c r="A9" s="878" t="s">
        <v>558</v>
      </c>
      <c r="D9" s="523"/>
      <c r="E9" s="531" t="s">
        <v>54</v>
      </c>
      <c r="G9" s="532" t="s">
        <v>55</v>
      </c>
      <c r="H9" s="533"/>
      <c r="I9" s="878" t="s">
        <v>56</v>
      </c>
      <c r="K9" s="523"/>
      <c r="L9" s="532" t="s">
        <v>57</v>
      </c>
      <c r="M9" s="537"/>
      <c r="O9" s="523"/>
      <c r="P9" s="879" t="s">
        <v>58</v>
      </c>
      <c r="W9" s="538"/>
    </row>
    <row r="10" spans="1:23" ht="13">
      <c r="A10" s="878" t="s">
        <v>559</v>
      </c>
      <c r="D10" s="539" t="s">
        <v>560</v>
      </c>
      <c r="E10" s="531" t="s">
        <v>59</v>
      </c>
      <c r="G10" s="532"/>
      <c r="H10" s="533"/>
      <c r="I10" s="540"/>
      <c r="J10" s="541"/>
      <c r="K10" s="542"/>
      <c r="L10" s="532"/>
      <c r="M10" s="537"/>
      <c r="O10" s="523"/>
      <c r="W10" s="538"/>
    </row>
    <row r="11" spans="1:23" ht="13">
      <c r="A11" s="878" t="s">
        <v>551</v>
      </c>
      <c r="D11" s="523"/>
      <c r="E11" s="515"/>
      <c r="F11" s="543"/>
      <c r="G11" s="532" t="s">
        <v>60</v>
      </c>
      <c r="H11" s="533"/>
      <c r="I11" s="878" t="s">
        <v>61</v>
      </c>
      <c r="K11" s="523"/>
      <c r="L11" s="532" t="s">
        <v>523</v>
      </c>
      <c r="M11" s="537"/>
      <c r="O11" s="523"/>
      <c r="P11" s="879" t="s">
        <v>63</v>
      </c>
      <c r="W11" s="538"/>
    </row>
    <row r="12" spans="1:23">
      <c r="A12" s="544" t="s">
        <v>64</v>
      </c>
      <c r="D12" s="523"/>
      <c r="E12" s="531" t="s">
        <v>65</v>
      </c>
      <c r="G12" s="532"/>
      <c r="H12" s="533"/>
      <c r="I12" s="878"/>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1035</v>
      </c>
      <c r="C17" s="583" t="str">
        <f>IF(E17="","",VLOOKUP(B17,Data!$B$5:$N$503,13,FALSE))</f>
        <v/>
      </c>
      <c r="D17" s="584" t="str">
        <f>IF(E17="","",VLOOKUP(B17,Data!$B$5:$L$503,2,FALSE))</f>
        <v/>
      </c>
      <c r="E17" s="823"/>
      <c r="F17" s="601"/>
      <c r="G17" s="587" t="str">
        <f>IF(E17="","",VLOOKUP(B17,Data!$B$5:$L$503,11,FALSE))</f>
        <v/>
      </c>
      <c r="H17" s="588" t="str">
        <f t="shared" ref="H17:H25"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123,Data!G123,(IF(B17=Data!B125,Data!G125,(IF(B17=Data!B127,Data!G127,(IF(B17=Data!#REF!,Data!#REF!,(IF(B17=Data!B132,Data!G132,(IF(B17=Data!#REF!,Data!#REF!,(IF(B17=Data!#REF!,Data!#REF!,(IF(B17=Data!#REF!,Data!#REF!,Data!#REF!)))))))))))))))&amp;IF(B17=Data!B199,Data!G199,(IF(B17=Data!#REF!,Data!#REF!,(IF(B17=Data!#REF!,Data!#REF!,(IF(B17=Data!#REF!,Data!#REF!,(IF(B17=Data!#REF!,Data!#REF!,(IF(B17=Data!#REF!,Data!G939,(IF(B17=Data!#REF!,Data!#REF!,(IF(B17=Data!#REF!,Data!#REF!,Data!#REF!)))))))))))))))&amp;IF(B17=Data!#REF!,Data!#REF!,(IF(B17=Data!#REF!,Data!#REF!,(IF(B17=Data!#REF!,Data!#REF!,(IF(B17=Data!#REF!,Data!#REF!,(IF(B17=Data!#REF!,Data!#REF!,Data!#REF!)))))))))</f>
        <v>#REF!</v>
      </c>
      <c r="O17" s="592"/>
      <c r="P17" s="593"/>
      <c r="Q17" s="594" t="e">
        <f>IF(B17=Data!B123,Data!H123,(IF(B17=Data!B125,Data!H125,(IF(B17=Data!B127,Data!H127,(IF(B17=Data!#REF!,Data!#REF!,(IF(B17=Data!B132,Data!H132,(IF(B17=Data!#REF!,Data!#REF!,(IF(B17=Data!#REF!,Data!#REF!,(IF(B17=Data!#REF!,Data!#REF!,Data!#REF!)))))))))))))))&amp;IF(B17=Data!B199,Data!H199,(IF(B17=Data!#REF!,Data!#REF!,(IF(B17=Data!#REF!,Data!#REF!,(IF(B17=Data!#REF!,Data!#REF!,(IF(B17=Data!#REF!,Data!#REF!,(IF(B17=Data!#REF!,Data!H939,(IF(B17=Data!#REF!,Data!#REF!,(IF(B17=Data!#REF!,Data!#REF!,Data!#REF!)))))))))))))))&amp;IF(B17=Data!#REF!,Data!#REF!,(IF(B17=Data!#REF!,Data!#REF!,(IF(B17=Data!#REF!,Data!#REF!,(IF(B17=Data!#REF!,Data!#REF!,(IF(B17=Data!#REF!,Data!#REF!,Data!#REF!)))))))))</f>
        <v>#REF!</v>
      </c>
      <c r="R17" s="593"/>
      <c r="S17" s="593"/>
      <c r="T17" s="594" t="e">
        <f>IF(B17=Data!B123,Data!I123,(IF(B17=Data!B125,Data!I125,(IF(B17=Data!B127,Data!I127,(IF(B17=Data!#REF!,Data!#REF!,(IF(B17=Data!B132,Data!I132,(IF(B17=Data!#REF!,Data!#REF!,(IF(B17=Data!#REF!,Data!#REF!,(IF(B17=Data!#REF!,Data!#REF!,Data!#REF!)))))))))))))))&amp;IF(B17=Data!B199,Data!I199,(IF(B17=Data!#REF!,Data!#REF!,(IF(B17=Data!#REF!,Data!#REF!,(IF(B17=Data!#REF!,Data!#REF!,(IF(B17=Data!#REF!,Data!#REF!,(IF(B17=Data!#REF!,Data!I939,(IF(B17=Data!#REF!,Data!#REF!,(IF(B17=Data!#REF!,Data!#REF!,Data!#REF!)))))))))))))))&amp;IF(B17=Data!#REF!,Data!#REF!,(IF(B17=Data!#REF!,Data!#REF!,(IF(B17=Data!#REF!,Data!#REF!,(IF(B17=Data!#REF!,Data!#REF!,(IF(B17=Data!#REF!,Data!#REF!,Data!#REF!)))))))))</f>
        <v>#REF!</v>
      </c>
      <c r="U17" s="595"/>
      <c r="V17" s="594" t="e">
        <f>IF(B17=Data!B123,Data!J123,(IF(B17=Data!B125,Data!J125,(IF(B17=Data!B127,Data!J127,(IF(B17=Data!#REF!,Data!#REF!,(IF(B17=Data!B132,Data!J132,(IF(B17=Data!#REF!,Data!#REF!,(IF(B17=Data!#REF!,Data!#REF!,(IF(B17=Data!#REF!,Data!#REF!,Data!#REF!)))))))))))))))&amp;IF(B17=Data!B199,Data!J199,(IF(B17=Data!#REF!,Data!#REF!,(IF(B17=Data!#REF!,Data!#REF!,(IF(B17=Data!#REF!,Data!#REF!,(IF(B17=Data!#REF!,Data!#REF!,(IF(B17=Data!#REF!,Data!J939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334" t="s">
        <v>223</v>
      </c>
      <c r="C18" s="856" t="str">
        <f>IF(E18="","",VLOOKUP(B18,Data!$B$5:$N$503,13,FALSE))</f>
        <v>Ymh</v>
      </c>
      <c r="D18" s="495" t="str">
        <f>IF(E18="","",VLOOKUP(B18,Data!$B$5:$L$503,2,FALSE))</f>
        <v>AAE6337</v>
      </c>
      <c r="E18" s="823">
        <v>10</v>
      </c>
      <c r="F18" s="600" t="s">
        <v>544</v>
      </c>
      <c r="G18" s="587">
        <f>IF(E18="","",VLOOKUP(B18,Data!$B$5:$L$503,11,FALSE))</f>
        <v>1646.63</v>
      </c>
      <c r="H18" s="588">
        <f t="shared" ref="H18:H22" si="1">IF(E18&gt;0,E18*G18,"-")</f>
        <v>16466.300000000003</v>
      </c>
      <c r="I18" s="589" t="str">
        <f>IF(E18="","",VLOOKUP(B18,Data!$B$5:$D$503,3,FALSE))</f>
        <v>C/T</v>
      </c>
      <c r="J18" s="589" t="str">
        <f>IF(E18="","",VLOOKUP(B18,Data!$B$5:$M$503,12,FALSE))</f>
        <v>Indonesia</v>
      </c>
      <c r="K18" s="590">
        <v>5124948</v>
      </c>
      <c r="L18" s="587">
        <f>IF(E18="","",VLOOKUP(B18,Data!$B$5:$E$503,4,FALSE)*E18)</f>
        <v>1940</v>
      </c>
      <c r="M18" s="587">
        <f>IF(E18="","",VLOOKUP(B18,Data!$B$5:$F$503,5,FALSE)*E18)</f>
        <v>1740</v>
      </c>
      <c r="N18" s="591" t="e">
        <f>IF(B18=Data!B93,Data!G93,(IF(B18=Data!B95,Data!G95,(IF(B18=Data!B97,Data!G97,(IF(B18=Data!#REF!,Data!#REF!,(IF(B18=Data!B102,Data!G102,(IF(B18=Data!#REF!,Data!#REF!,(IF(B18=Data!#REF!,Data!#REF!,(IF(B18=Data!#REF!,Data!#REF!,Data!#REF!)))))))))))))))&amp;IF(B18=Data!B169,Data!G169,(IF(B18=Data!#REF!,Data!#REF!,(IF(B18=Data!#REF!,Data!#REF!,(IF(B18=Data!#REF!,Data!#REF!,(IF(B18=Data!#REF!,Data!#REF!,(IF(B18=Data!#REF!,Data!G909,(IF(B18=Data!#REF!,Data!#REF!,(IF(B18=Data!#REF!,Data!#REF!,Data!#REF!)))))))))))))))&amp;IF(B18=Data!#REF!,Data!#REF!,(IF(B18=Data!#REF!,Data!#REF!,(IF(B18=Data!#REF!,Data!#REF!,(IF(B18=Data!#REF!,Data!#REF!,(IF(B18=Data!#REF!,Data!#REF!,Data!#REF!)))))))))</f>
        <v>#REF!</v>
      </c>
      <c r="O18" s="592"/>
      <c r="P18" s="593"/>
      <c r="Q18" s="594" t="e">
        <f>IF(B18=Data!B93,Data!H93,(IF(B18=Data!B95,Data!H95,(IF(B18=Data!B97,Data!H97,(IF(B18=Data!#REF!,Data!#REF!,(IF(B18=Data!B102,Data!H102,(IF(B18=Data!#REF!,Data!#REF!,(IF(B18=Data!#REF!,Data!#REF!,(IF(B18=Data!#REF!,Data!#REF!,Data!#REF!)))))))))))))))&amp;IF(B18=Data!B169,Data!H169,(IF(B18=Data!#REF!,Data!#REF!,(IF(B18=Data!#REF!,Data!#REF!,(IF(B18=Data!#REF!,Data!#REF!,(IF(B18=Data!#REF!,Data!#REF!,(IF(B18=Data!#REF!,Data!H909,(IF(B18=Data!#REF!,Data!#REF!,(IF(B18=Data!#REF!,Data!#REF!,Data!#REF!)))))))))))))))&amp;IF(B18=Data!#REF!,Data!#REF!,(IF(B18=Data!#REF!,Data!#REF!,(IF(B18=Data!#REF!,Data!#REF!,(IF(B18=Data!#REF!,Data!#REF!,(IF(B18=Data!#REF!,Data!#REF!,Data!#REF!)))))))))</f>
        <v>#REF!</v>
      </c>
      <c r="R18" s="593"/>
      <c r="S18" s="593"/>
      <c r="T18" s="594" t="e">
        <f>IF(B18=Data!B93,Data!I93,(IF(B18=Data!B95,Data!I95,(IF(B18=Data!B97,Data!I97,(IF(B18=Data!#REF!,Data!#REF!,(IF(B18=Data!B102,Data!I102,(IF(B18=Data!#REF!,Data!#REF!,(IF(B18=Data!#REF!,Data!#REF!,(IF(B18=Data!#REF!,Data!#REF!,Data!#REF!)))))))))))))))&amp;IF(B18=Data!B169,Data!I169,(IF(B18=Data!#REF!,Data!#REF!,(IF(B18=Data!#REF!,Data!#REF!,(IF(B18=Data!#REF!,Data!#REF!,(IF(B18=Data!#REF!,Data!#REF!,(IF(B18=Data!#REF!,Data!I909,(IF(B18=Data!#REF!,Data!#REF!,(IF(B18=Data!#REF!,Data!#REF!,Data!#REF!)))))))))))))))&amp;IF(B18=Data!#REF!,Data!#REF!,(IF(B18=Data!#REF!,Data!#REF!,(IF(B18=Data!#REF!,Data!#REF!,(IF(B18=Data!#REF!,Data!#REF!,(IF(B18=Data!#REF!,Data!#REF!,Data!#REF!)))))))))</f>
        <v>#REF!</v>
      </c>
      <c r="U18" s="595"/>
      <c r="V18" s="594" t="e">
        <f>IF(B18=Data!B93,Data!J93,(IF(B18=Data!B95,Data!J95,(IF(B18=Data!B97,Data!J97,(IF(B18=Data!#REF!,Data!#REF!,(IF(B18=Data!B102,Data!J102,(IF(B18=Data!#REF!,Data!#REF!,(IF(B18=Data!#REF!,Data!#REF!,(IF(B18=Data!#REF!,Data!#REF!,Data!#REF!)))))))))))))))&amp;IF(B18=Data!B169,Data!J169,(IF(B18=Data!#REF!,Data!#REF!,(IF(B18=Data!#REF!,Data!#REF!,(IF(B18=Data!#REF!,Data!#REF!,(IF(B18=Data!#REF!,Data!#REF!,(IF(B18=Data!#REF!,Data!J909,(IF(B18=Data!#REF!,Data!#REF!,(IF(B18=Data!#REF!,Data!#REF!,Data!#REF!)))))))))))))))&amp;IF(B18=Data!#REF!,Data!#REF!,(IF(B18=Data!#REF!,Data!#REF!,(IF(B18=Data!#REF!,Data!#REF!,(IF(B18=Data!#REF!,Data!#REF!,(IF(B18=Data!#REF!,Data!#REF!,Data!#REF!)))))))))</f>
        <v>#REF!</v>
      </c>
      <c r="W18" s="596">
        <f>IF(E18="","",VLOOKUP(B18,Data!$B$5:$J$503,9,FALSE)*E18)</f>
        <v>11.29</v>
      </c>
    </row>
    <row r="19" spans="1:23" s="597" customFormat="1" ht="19.25" customHeight="1">
      <c r="A19" s="860">
        <v>2</v>
      </c>
      <c r="B19" s="334" t="s">
        <v>487</v>
      </c>
      <c r="C19" s="856" t="str">
        <f>IF(E19="","",VLOOKUP(B19,Data!$B$5:$N$503,13,FALSE))</f>
        <v>Ymh</v>
      </c>
      <c r="D19" s="495" t="str">
        <f>IF(E19="","",VLOOKUP(B19,Data!$B$5:$L$503,2,FALSE))</f>
        <v>ZH66310</v>
      </c>
      <c r="E19" s="823">
        <v>2</v>
      </c>
      <c r="F19" s="600"/>
      <c r="G19" s="587">
        <f>IF(E19="","",VLOOKUP(B19,Data!$B$5:$L$503,11,FALSE))</f>
        <v>1933.89</v>
      </c>
      <c r="H19" s="588">
        <f t="shared" si="1"/>
        <v>3867.78</v>
      </c>
      <c r="I19" s="589" t="str">
        <f>IF(E19="","",VLOOKUP(B19,Data!$B$5:$D$503,3,FALSE))</f>
        <v>C/T</v>
      </c>
      <c r="J19" s="589" t="str">
        <f>IF(E19="","",VLOOKUP(B19,Data!$B$5:$M$503,12,FALSE))</f>
        <v>Indonesia</v>
      </c>
      <c r="K19" s="590">
        <v>5124948</v>
      </c>
      <c r="L19" s="587">
        <f>IF(E19="","",VLOOKUP(B19,Data!$B$5:$E$503,4,FALSE)*E19)</f>
        <v>430</v>
      </c>
      <c r="M19" s="587">
        <f>IF(E19="","",VLOOKUP(B19,Data!$B$5:$F$503,5,FALSE)*E19)</f>
        <v>388</v>
      </c>
      <c r="N19" s="591" t="e">
        <f>IF(B19=Data!B94,Data!G94,(IF(B19=Data!B96,Data!G96,(IF(B19=Data!B98,Data!G98,(IF(B19=Data!#REF!,Data!#REF!,(IF(B19=Data!B103,Data!G103,(IF(B19=Data!#REF!,Data!#REF!,(IF(B19=Data!#REF!,Data!#REF!,(IF(B19=Data!#REF!,Data!#REF!,Data!#REF!)))))))))))))))&amp;IF(B19=Data!B170,Data!G170,(IF(B19=Data!#REF!,Data!#REF!,(IF(B19=Data!#REF!,Data!#REF!,(IF(B19=Data!#REF!,Data!#REF!,(IF(B19=Data!#REF!,Data!#REF!,(IF(B19=Data!#REF!,Data!G910,(IF(B19=Data!#REF!,Data!#REF!,(IF(B19=Data!#REF!,Data!#REF!,Data!#REF!)))))))))))))))&amp;IF(B19=Data!#REF!,Data!#REF!,(IF(B19=Data!#REF!,Data!#REF!,(IF(B19=Data!#REF!,Data!#REF!,(IF(B19=Data!#REF!,Data!#REF!,(IF(B19=Data!#REF!,Data!#REF!,Data!#REF!)))))))))</f>
        <v>#REF!</v>
      </c>
      <c r="O19" s="592"/>
      <c r="P19" s="593"/>
      <c r="Q19" s="594" t="e">
        <f>IF(B19=Data!B94,Data!H94,(IF(B19=Data!B96,Data!H96,(IF(B19=Data!B98,Data!H98,(IF(B19=Data!#REF!,Data!#REF!,(IF(B19=Data!B103,Data!H103,(IF(B19=Data!#REF!,Data!#REF!,(IF(B19=Data!#REF!,Data!#REF!,(IF(B19=Data!#REF!,Data!#REF!,Data!#REF!)))))))))))))))&amp;IF(B19=Data!B170,Data!H170,(IF(B19=Data!#REF!,Data!#REF!,(IF(B19=Data!#REF!,Data!#REF!,(IF(B19=Data!#REF!,Data!#REF!,(IF(B19=Data!#REF!,Data!#REF!,(IF(B19=Data!#REF!,Data!H910,(IF(B19=Data!#REF!,Data!#REF!,(IF(B19=Data!#REF!,Data!#REF!,Data!#REF!)))))))))))))))&amp;IF(B19=Data!#REF!,Data!#REF!,(IF(B19=Data!#REF!,Data!#REF!,(IF(B19=Data!#REF!,Data!#REF!,(IF(B19=Data!#REF!,Data!#REF!,(IF(B19=Data!#REF!,Data!#REF!,Data!#REF!)))))))))</f>
        <v>#REF!</v>
      </c>
      <c r="R19" s="593"/>
      <c r="S19" s="593"/>
      <c r="T19" s="594" t="e">
        <f>IF(B19=Data!B94,Data!I94,(IF(B19=Data!B96,Data!I96,(IF(B19=Data!B98,Data!I98,(IF(B19=Data!#REF!,Data!#REF!,(IF(B19=Data!B103,Data!I103,(IF(B19=Data!#REF!,Data!#REF!,(IF(B19=Data!#REF!,Data!#REF!,(IF(B19=Data!#REF!,Data!#REF!,Data!#REF!)))))))))))))))&amp;IF(B19=Data!B170,Data!I170,(IF(B19=Data!#REF!,Data!#REF!,(IF(B19=Data!#REF!,Data!#REF!,(IF(B19=Data!#REF!,Data!#REF!,(IF(B19=Data!#REF!,Data!#REF!,(IF(B19=Data!#REF!,Data!I910,(IF(B19=Data!#REF!,Data!#REF!,(IF(B19=Data!#REF!,Data!#REF!,Data!#REF!)))))))))))))))&amp;IF(B19=Data!#REF!,Data!#REF!,(IF(B19=Data!#REF!,Data!#REF!,(IF(B19=Data!#REF!,Data!#REF!,(IF(B19=Data!#REF!,Data!#REF!,(IF(B19=Data!#REF!,Data!#REF!,Data!#REF!)))))))))</f>
        <v>#REF!</v>
      </c>
      <c r="U19" s="595"/>
      <c r="V19" s="594" t="e">
        <f>IF(B19=Data!B94,Data!J94,(IF(B19=Data!B96,Data!J96,(IF(B19=Data!B98,Data!J98,(IF(B19=Data!#REF!,Data!#REF!,(IF(B19=Data!B103,Data!J103,(IF(B19=Data!#REF!,Data!#REF!,(IF(B19=Data!#REF!,Data!#REF!,(IF(B19=Data!#REF!,Data!#REF!,Data!#REF!)))))))))))))))&amp;IF(B19=Data!B170,Data!J170,(IF(B19=Data!#REF!,Data!#REF!,(IF(B19=Data!#REF!,Data!#REF!,(IF(B19=Data!#REF!,Data!#REF!,(IF(B19=Data!#REF!,Data!#REF!,(IF(B19=Data!#REF!,Data!J910,(IF(B19=Data!#REF!,Data!#REF!,(IF(B19=Data!#REF!,Data!#REF!,Data!#REF!)))))))))))))))&amp;IF(B19=Data!#REF!,Data!#REF!,(IF(B19=Data!#REF!,Data!#REF!,(IF(B19=Data!#REF!,Data!#REF!,(IF(B19=Data!#REF!,Data!#REF!,(IF(B19=Data!#REF!,Data!#REF!,Data!#REF!)))))))))</f>
        <v>#REF!</v>
      </c>
      <c r="W19" s="596">
        <f>IF(E19="","",VLOOKUP(B19,Data!$B$5:$J$503,9,FALSE)*E19)</f>
        <v>2.37</v>
      </c>
    </row>
    <row r="20" spans="1:23" s="597" customFormat="1" ht="19.25" customHeight="1">
      <c r="A20" s="860">
        <v>3</v>
      </c>
      <c r="B20" s="334" t="s">
        <v>716</v>
      </c>
      <c r="C20" s="856" t="str">
        <f>IF(E20="","",VLOOKUP(B20,Data!$B$5:$N$503,13,FALSE))</f>
        <v>Ymh</v>
      </c>
      <c r="D20" s="495" t="str">
        <f>IF(E20="","",VLOOKUP(B20,Data!$B$5:$L$503,2,FALSE))</f>
        <v>VAC9490</v>
      </c>
      <c r="E20" s="823">
        <v>10</v>
      </c>
      <c r="F20" s="600" t="s">
        <v>545</v>
      </c>
      <c r="G20" s="587">
        <f>IF(E20="","",VLOOKUP(B20,Data!$B$5:$L$503,11,FALSE))</f>
        <v>2297.34</v>
      </c>
      <c r="H20" s="588">
        <f t="shared" si="1"/>
        <v>22973.4</v>
      </c>
      <c r="I20" s="589" t="str">
        <f>IF(E20="","",VLOOKUP(B20,Data!$B$5:$D$503,3,FALSE))</f>
        <v>C/T</v>
      </c>
      <c r="J20" s="589" t="str">
        <f>IF(E20="","",VLOOKUP(B20,Data!$B$5:$M$503,12,FALSE))</f>
        <v>Indonesia</v>
      </c>
      <c r="K20" s="590">
        <v>5124948</v>
      </c>
      <c r="L20" s="587">
        <f>IF(E20="","",VLOOKUP(B20,Data!$B$5:$E$503,4,FALSE)*E20)</f>
        <v>2200</v>
      </c>
      <c r="M20" s="587">
        <f>IF(E20="","",VLOOKUP(B20,Data!$B$5:$F$503,5,FALSE)*E20)</f>
        <v>1990</v>
      </c>
      <c r="N20" s="591" t="e">
        <f>IF(B20=Data!B95,Data!G95,(IF(B20=Data!B97,Data!G97,(IF(B20=Data!B99,Data!G99,(IF(B20=Data!#REF!,Data!#REF!,(IF(B20=Data!B104,Data!G104,(IF(B20=Data!#REF!,Data!#REF!,(IF(B20=Data!#REF!,Data!#REF!,(IF(B20=Data!#REF!,Data!#REF!,Data!#REF!)))))))))))))))&amp;IF(B20=Data!B171,Data!G171,(IF(B20=Data!#REF!,Data!#REF!,(IF(B20=Data!#REF!,Data!#REF!,(IF(B20=Data!#REF!,Data!#REF!,(IF(B20=Data!#REF!,Data!#REF!,(IF(B20=Data!#REF!,Data!G911,(IF(B20=Data!#REF!,Data!#REF!,(IF(B20=Data!#REF!,Data!#REF!,Data!#REF!)))))))))))))))&amp;IF(B20=Data!#REF!,Data!#REF!,(IF(B20=Data!#REF!,Data!#REF!,(IF(B20=Data!#REF!,Data!#REF!,(IF(B20=Data!#REF!,Data!#REF!,(IF(B20=Data!#REF!,Data!#REF!,Data!#REF!)))))))))</f>
        <v>#REF!</v>
      </c>
      <c r="O20" s="592"/>
      <c r="P20" s="593"/>
      <c r="Q20" s="594" t="e">
        <f>IF(B20=Data!B95,Data!H95,(IF(B20=Data!B97,Data!H97,(IF(B20=Data!B99,Data!H99,(IF(B20=Data!#REF!,Data!#REF!,(IF(B20=Data!B104,Data!H104,(IF(B20=Data!#REF!,Data!#REF!,(IF(B20=Data!#REF!,Data!#REF!,(IF(B20=Data!#REF!,Data!#REF!,Data!#REF!)))))))))))))))&amp;IF(B20=Data!B171,Data!H171,(IF(B20=Data!#REF!,Data!#REF!,(IF(B20=Data!#REF!,Data!#REF!,(IF(B20=Data!#REF!,Data!#REF!,(IF(B20=Data!#REF!,Data!#REF!,(IF(B20=Data!#REF!,Data!H911,(IF(B20=Data!#REF!,Data!#REF!,(IF(B20=Data!#REF!,Data!#REF!,Data!#REF!)))))))))))))))&amp;IF(B20=Data!#REF!,Data!#REF!,(IF(B20=Data!#REF!,Data!#REF!,(IF(B20=Data!#REF!,Data!#REF!,(IF(B20=Data!#REF!,Data!#REF!,(IF(B20=Data!#REF!,Data!#REF!,Data!#REF!)))))))))</f>
        <v>#REF!</v>
      </c>
      <c r="R20" s="593"/>
      <c r="S20" s="593"/>
      <c r="T20" s="594" t="e">
        <f>IF(B20=Data!B95,Data!I95,(IF(B20=Data!B97,Data!I97,(IF(B20=Data!B99,Data!I99,(IF(B20=Data!#REF!,Data!#REF!,(IF(B20=Data!B104,Data!I104,(IF(B20=Data!#REF!,Data!#REF!,(IF(B20=Data!#REF!,Data!#REF!,(IF(B20=Data!#REF!,Data!#REF!,Data!#REF!)))))))))))))))&amp;IF(B20=Data!B171,Data!I171,(IF(B20=Data!#REF!,Data!#REF!,(IF(B20=Data!#REF!,Data!#REF!,(IF(B20=Data!#REF!,Data!#REF!,(IF(B20=Data!#REF!,Data!#REF!,(IF(B20=Data!#REF!,Data!I911,(IF(B20=Data!#REF!,Data!#REF!,(IF(B20=Data!#REF!,Data!#REF!,Data!#REF!)))))))))))))))&amp;IF(B20=Data!#REF!,Data!#REF!,(IF(B20=Data!#REF!,Data!#REF!,(IF(B20=Data!#REF!,Data!#REF!,(IF(B20=Data!#REF!,Data!#REF!,(IF(B20=Data!#REF!,Data!#REF!,Data!#REF!)))))))))</f>
        <v>#REF!</v>
      </c>
      <c r="U20" s="595"/>
      <c r="V20" s="594" t="e">
        <f>IF(B20=Data!B95,Data!J95,(IF(B20=Data!B97,Data!J97,(IF(B20=Data!B99,Data!J99,(IF(B20=Data!#REF!,Data!#REF!,(IF(B20=Data!B104,Data!J104,(IF(B20=Data!#REF!,Data!#REF!,(IF(B20=Data!#REF!,Data!#REF!,(IF(B20=Data!#REF!,Data!#REF!,Data!#REF!)))))))))))))))&amp;IF(B20=Data!B171,Data!J171,(IF(B20=Data!#REF!,Data!#REF!,(IF(B20=Data!#REF!,Data!#REF!,(IF(B20=Data!#REF!,Data!#REF!,(IF(B20=Data!#REF!,Data!#REF!,(IF(B20=Data!#REF!,Data!J911,(IF(B20=Data!#REF!,Data!#REF!,(IF(B20=Data!#REF!,Data!#REF!,Data!#REF!)))))))))))))))&amp;IF(B20=Data!#REF!,Data!#REF!,(IF(B20=Data!#REF!,Data!#REF!,(IF(B20=Data!#REF!,Data!#REF!,(IF(B20=Data!#REF!,Data!#REF!,(IF(B20=Data!#REF!,Data!#REF!,Data!#REF!)))))))))</f>
        <v>#REF!</v>
      </c>
      <c r="W20" s="596">
        <f>IF(E20="","",VLOOKUP(B20,Data!$B$5:$J$503,9,FALSE)*E20)</f>
        <v>11.850000000000001</v>
      </c>
    </row>
    <row r="21" spans="1:23" s="597" customFormat="1" ht="19.25" customHeight="1">
      <c r="A21" s="860">
        <v>4</v>
      </c>
      <c r="B21" s="334" t="s">
        <v>504</v>
      </c>
      <c r="C21" s="856" t="str">
        <f>IF(E21="","",VLOOKUP(B21,Data!$B$5:$N$503,13,FALSE))</f>
        <v>Ymh</v>
      </c>
      <c r="D21" s="495" t="str">
        <f>IF(E21="","",VLOOKUP(B21,Data!$B$5:$L$503,2,FALSE))</f>
        <v>ZH66250</v>
      </c>
      <c r="E21" s="823">
        <v>5</v>
      </c>
      <c r="F21" s="600"/>
      <c r="G21" s="587">
        <f>IF(E21="","",VLOOKUP(B21,Data!$B$5:$L$503,11,FALSE))</f>
        <v>2244.61</v>
      </c>
      <c r="H21" s="588">
        <f t="shared" si="1"/>
        <v>11223.050000000001</v>
      </c>
      <c r="I21" s="589" t="str">
        <f>IF(E21="","",VLOOKUP(B21,Data!$B$5:$D$503,3,FALSE))</f>
        <v>C/T</v>
      </c>
      <c r="J21" s="589" t="str">
        <f>IF(E21="","",VLOOKUP(B21,Data!$B$5:$M$503,12,FALSE))</f>
        <v>Indonesia</v>
      </c>
      <c r="K21" s="590">
        <v>5124948</v>
      </c>
      <c r="L21" s="587">
        <f>IF(E21="","",VLOOKUP(B21,Data!$B$5:$E$503,4,FALSE)*E21)</f>
        <v>1310</v>
      </c>
      <c r="M21" s="587">
        <f>IF(E21="","",VLOOKUP(B21,Data!$B$5:$F$503,5,FALSE)*E21)</f>
        <v>1185</v>
      </c>
      <c r="N21" s="591" t="e">
        <f>IF(B21=Data!B96,Data!G96,(IF(B21=Data!B98,Data!G98,(IF(B21=Data!B100,Data!G100,(IF(B21=Data!#REF!,Data!#REF!,(IF(B21=Data!B105,Data!G105,(IF(B21=Data!#REF!,Data!#REF!,(IF(B21=Data!#REF!,Data!#REF!,(IF(B21=Data!#REF!,Data!#REF!,Data!#REF!)))))))))))))))&amp;IF(B21=Data!B172,Data!G172,(IF(B21=Data!#REF!,Data!#REF!,(IF(B21=Data!#REF!,Data!#REF!,(IF(B21=Data!#REF!,Data!#REF!,(IF(B21=Data!#REF!,Data!#REF!,(IF(B21=Data!#REF!,Data!G912,(IF(B21=Data!#REF!,Data!#REF!,(IF(B21=Data!#REF!,Data!#REF!,Data!#REF!)))))))))))))))&amp;IF(B21=Data!#REF!,Data!#REF!,(IF(B21=Data!#REF!,Data!#REF!,(IF(B21=Data!#REF!,Data!#REF!,(IF(B21=Data!#REF!,Data!#REF!,(IF(B21=Data!#REF!,Data!#REF!,Data!#REF!)))))))))</f>
        <v>#REF!</v>
      </c>
      <c r="O21" s="592"/>
      <c r="P21" s="593"/>
      <c r="Q21" s="594" t="e">
        <f>IF(B21=Data!B96,Data!H96,(IF(B21=Data!B98,Data!H98,(IF(B21=Data!B100,Data!H100,(IF(B21=Data!#REF!,Data!#REF!,(IF(B21=Data!B105,Data!H105,(IF(B21=Data!#REF!,Data!#REF!,(IF(B21=Data!#REF!,Data!#REF!,(IF(B21=Data!#REF!,Data!#REF!,Data!#REF!)))))))))))))))&amp;IF(B21=Data!B172,Data!H172,(IF(B21=Data!#REF!,Data!#REF!,(IF(B21=Data!#REF!,Data!#REF!,(IF(B21=Data!#REF!,Data!#REF!,(IF(B21=Data!#REF!,Data!#REF!,(IF(B21=Data!#REF!,Data!H912,(IF(B21=Data!#REF!,Data!#REF!,(IF(B21=Data!#REF!,Data!#REF!,Data!#REF!)))))))))))))))&amp;IF(B21=Data!#REF!,Data!#REF!,(IF(B21=Data!#REF!,Data!#REF!,(IF(B21=Data!#REF!,Data!#REF!,(IF(B21=Data!#REF!,Data!#REF!,(IF(B21=Data!#REF!,Data!#REF!,Data!#REF!)))))))))</f>
        <v>#REF!</v>
      </c>
      <c r="R21" s="593"/>
      <c r="S21" s="593"/>
      <c r="T21" s="594" t="e">
        <f>IF(B21=Data!B96,Data!I96,(IF(B21=Data!B98,Data!I98,(IF(B21=Data!B100,Data!I100,(IF(B21=Data!#REF!,Data!#REF!,(IF(B21=Data!B105,Data!I105,(IF(B21=Data!#REF!,Data!#REF!,(IF(B21=Data!#REF!,Data!#REF!,(IF(B21=Data!#REF!,Data!#REF!,Data!#REF!)))))))))))))))&amp;IF(B21=Data!B172,Data!I172,(IF(B21=Data!#REF!,Data!#REF!,(IF(B21=Data!#REF!,Data!#REF!,(IF(B21=Data!#REF!,Data!#REF!,(IF(B21=Data!#REF!,Data!#REF!,(IF(B21=Data!#REF!,Data!I912,(IF(B21=Data!#REF!,Data!#REF!,(IF(B21=Data!#REF!,Data!#REF!,Data!#REF!)))))))))))))))&amp;IF(B21=Data!#REF!,Data!#REF!,(IF(B21=Data!#REF!,Data!#REF!,(IF(B21=Data!#REF!,Data!#REF!,(IF(B21=Data!#REF!,Data!#REF!,(IF(B21=Data!#REF!,Data!#REF!,Data!#REF!)))))))))</f>
        <v>#REF!</v>
      </c>
      <c r="U21" s="595"/>
      <c r="V21" s="594" t="e">
        <f>IF(B21=Data!B96,Data!J96,(IF(B21=Data!B98,Data!J98,(IF(B21=Data!B100,Data!J100,(IF(B21=Data!#REF!,Data!#REF!,(IF(B21=Data!B105,Data!J105,(IF(B21=Data!#REF!,Data!#REF!,(IF(B21=Data!#REF!,Data!#REF!,(IF(B21=Data!#REF!,Data!#REF!,Data!#REF!)))))))))))))))&amp;IF(B21=Data!B172,Data!J172,(IF(B21=Data!#REF!,Data!#REF!,(IF(B21=Data!#REF!,Data!#REF!,(IF(B21=Data!#REF!,Data!#REF!,(IF(B21=Data!#REF!,Data!#REF!,(IF(B21=Data!#REF!,Data!J912,(IF(B21=Data!#REF!,Data!#REF!,(IF(B21=Data!#REF!,Data!#REF!,Data!#REF!)))))))))))))))&amp;IF(B21=Data!#REF!,Data!#REF!,(IF(B21=Data!#REF!,Data!#REF!,(IF(B21=Data!#REF!,Data!#REF!,(IF(B21=Data!#REF!,Data!#REF!,(IF(B21=Data!#REF!,Data!#REF!,Data!#REF!)))))))))</f>
        <v>#REF!</v>
      </c>
      <c r="W21" s="596">
        <f>IF(E21="","",VLOOKUP(B21,Data!$B$5:$J$503,9,FALSE)*E21)</f>
        <v>7.4399999999999995</v>
      </c>
    </row>
    <row r="22" spans="1:23" s="597" customFormat="1" ht="19.25" customHeight="1">
      <c r="A22" s="860">
        <v>5</v>
      </c>
      <c r="B22" s="882" t="s">
        <v>368</v>
      </c>
      <c r="C22" s="856" t="str">
        <f>IF(E22="","",VLOOKUP(B22,Data!$B$5:$N$503,13,FALSE))</f>
        <v>Ymh</v>
      </c>
      <c r="D22" s="495" t="str">
        <f>IF(E22="","",VLOOKUP(B22,Data!$B$5:$L$503,2,FALSE))</f>
        <v>WQ78230</v>
      </c>
      <c r="E22" s="823">
        <v>3</v>
      </c>
      <c r="F22" s="601" t="s">
        <v>553</v>
      </c>
      <c r="G22" s="587">
        <f>IF(E22="","",VLOOKUP(B22,Data!$B$5:$L$503,11,FALSE))</f>
        <v>4233.07</v>
      </c>
      <c r="H22" s="588">
        <f t="shared" si="1"/>
        <v>12699.21</v>
      </c>
      <c r="I22" s="589" t="str">
        <f>IF(E22="","",VLOOKUP(B22,Data!$B$5:$D$503,3,FALSE))</f>
        <v>C/T</v>
      </c>
      <c r="J22" s="589" t="str">
        <f>IF(E22="","",VLOOKUP(B22,Data!$B$5:$M$503,12,FALSE))</f>
        <v>Indonesia</v>
      </c>
      <c r="K22" s="590">
        <v>5124948</v>
      </c>
      <c r="L22" s="587">
        <f>IF(E22="","",VLOOKUP(B22,Data!$B$5:$E$503,4,FALSE)*E22)</f>
        <v>891</v>
      </c>
      <c r="M22" s="587">
        <f>IF(E22="","",VLOOKUP(B22,Data!$B$5:$F$503,5,FALSE)*E22)</f>
        <v>786</v>
      </c>
      <c r="N22" s="591" t="e">
        <f>IF(B22=Data!B97,Data!G97,(IF(B22=Data!B99,Data!G99,(IF(B22=Data!B101,Data!G101,(IF(B22=Data!#REF!,Data!#REF!,(IF(B22=Data!B106,Data!G106,(IF(B22=Data!#REF!,Data!#REF!,(IF(B22=Data!#REF!,Data!#REF!,(IF(B22=Data!#REF!,Data!#REF!,Data!#REF!)))))))))))))))&amp;IF(B22=Data!B173,Data!G173,(IF(B22=Data!#REF!,Data!#REF!,(IF(B22=Data!#REF!,Data!#REF!,(IF(B22=Data!#REF!,Data!#REF!,(IF(B22=Data!#REF!,Data!#REF!,(IF(B22=Data!#REF!,Data!G913,(IF(B22=Data!#REF!,Data!#REF!,(IF(B22=Data!#REF!,Data!#REF!,Data!#REF!)))))))))))))))&amp;IF(B22=Data!#REF!,Data!#REF!,(IF(B22=Data!#REF!,Data!#REF!,(IF(B22=Data!#REF!,Data!#REF!,(IF(B22=Data!#REF!,Data!#REF!,(IF(B22=Data!#REF!,Data!#REF!,Data!#REF!)))))))))</f>
        <v>#REF!</v>
      </c>
      <c r="O22" s="592"/>
      <c r="P22" s="593"/>
      <c r="Q22" s="594" t="e">
        <f>IF(B22=Data!B97,Data!H97,(IF(B22=Data!B99,Data!H99,(IF(B22=Data!B101,Data!H101,(IF(B22=Data!#REF!,Data!#REF!,(IF(B22=Data!B106,Data!H106,(IF(B22=Data!#REF!,Data!#REF!,(IF(B22=Data!#REF!,Data!#REF!,(IF(B22=Data!#REF!,Data!#REF!,Data!#REF!)))))))))))))))&amp;IF(B22=Data!B173,Data!H173,(IF(B22=Data!#REF!,Data!#REF!,(IF(B22=Data!#REF!,Data!#REF!,(IF(B22=Data!#REF!,Data!#REF!,(IF(B22=Data!#REF!,Data!#REF!,(IF(B22=Data!#REF!,Data!H913,(IF(B22=Data!#REF!,Data!#REF!,(IF(B22=Data!#REF!,Data!#REF!,Data!#REF!)))))))))))))))&amp;IF(B22=Data!#REF!,Data!#REF!,(IF(B22=Data!#REF!,Data!#REF!,(IF(B22=Data!#REF!,Data!#REF!,(IF(B22=Data!#REF!,Data!#REF!,(IF(B22=Data!#REF!,Data!#REF!,Data!#REF!)))))))))</f>
        <v>#REF!</v>
      </c>
      <c r="R22" s="593"/>
      <c r="S22" s="593"/>
      <c r="T22" s="594" t="e">
        <f>IF(B22=Data!B97,Data!I97,(IF(B22=Data!B99,Data!I99,(IF(B22=Data!B101,Data!I101,(IF(B22=Data!#REF!,Data!#REF!,(IF(B22=Data!B106,Data!I106,(IF(B22=Data!#REF!,Data!#REF!,(IF(B22=Data!#REF!,Data!#REF!,(IF(B22=Data!#REF!,Data!#REF!,Data!#REF!)))))))))))))))&amp;IF(B22=Data!B173,Data!I173,(IF(B22=Data!#REF!,Data!#REF!,(IF(B22=Data!#REF!,Data!#REF!,(IF(B22=Data!#REF!,Data!#REF!,(IF(B22=Data!#REF!,Data!#REF!,(IF(B22=Data!#REF!,Data!I913,(IF(B22=Data!#REF!,Data!#REF!,(IF(B22=Data!#REF!,Data!#REF!,Data!#REF!)))))))))))))))&amp;IF(B22=Data!#REF!,Data!#REF!,(IF(B22=Data!#REF!,Data!#REF!,(IF(B22=Data!#REF!,Data!#REF!,(IF(B22=Data!#REF!,Data!#REF!,(IF(B22=Data!#REF!,Data!#REF!,Data!#REF!)))))))))</f>
        <v>#REF!</v>
      </c>
      <c r="U22" s="595"/>
      <c r="V22" s="594" t="e">
        <f>IF(B22=Data!B97,Data!J97,(IF(B22=Data!B99,Data!J99,(IF(B22=Data!B101,Data!J101,(IF(B22=Data!#REF!,Data!#REF!,(IF(B22=Data!B106,Data!J106,(IF(B22=Data!#REF!,Data!#REF!,(IF(B22=Data!#REF!,Data!#REF!,(IF(B22=Data!#REF!,Data!#REF!,Data!#REF!)))))))))))))))&amp;IF(B22=Data!B173,Data!J173,(IF(B22=Data!#REF!,Data!#REF!,(IF(B22=Data!#REF!,Data!#REF!,(IF(B22=Data!#REF!,Data!#REF!,(IF(B22=Data!#REF!,Data!#REF!,(IF(B22=Data!#REF!,Data!J913,(IF(B22=Data!#REF!,Data!#REF!,(IF(B22=Data!#REF!,Data!#REF!,Data!#REF!)))))))))))))))&amp;IF(B22=Data!#REF!,Data!#REF!,(IF(B22=Data!#REF!,Data!#REF!,(IF(B22=Data!#REF!,Data!#REF!,(IF(B22=Data!#REF!,Data!#REF!,(IF(B22=Data!#REF!,Data!#REF!,Data!#REF!)))))))))</f>
        <v>#REF!</v>
      </c>
      <c r="W22" s="596">
        <f>IF(E22="","",VLOOKUP(B22,Data!$B$5:$J$503,9,FALSE)*E22)</f>
        <v>4.6020000000000003</v>
      </c>
    </row>
    <row r="23" spans="1:23" s="597" customFormat="1" ht="19.25" customHeight="1">
      <c r="A23" s="860">
        <v>6</v>
      </c>
      <c r="B23" s="334" t="s">
        <v>288</v>
      </c>
      <c r="C23" s="856" t="str">
        <f>IF(E23="","",VLOOKUP(B23,Data!$B$5:$N$503,13,FALSE))</f>
        <v>Ymh</v>
      </c>
      <c r="D23" s="495" t="str">
        <f>IF(E23="","",VLOOKUP(B23,Data!$B$5:$L$503,2,FALSE))</f>
        <v>WT58110</v>
      </c>
      <c r="E23" s="823">
        <v>1</v>
      </c>
      <c r="F23" s="600"/>
      <c r="G23" s="587">
        <f>IF(E23="","",VLOOKUP(B23,Data!$B$5:$L$503,11,FALSE))</f>
        <v>2268.35</v>
      </c>
      <c r="H23" s="588">
        <f t="shared" si="0"/>
        <v>2268.35</v>
      </c>
      <c r="I23" s="589" t="str">
        <f>IF(E23="","",VLOOKUP(B23,Data!$B$5:$D$503,3,FALSE))</f>
        <v>C/T</v>
      </c>
      <c r="J23" s="589" t="str">
        <f>IF(E23="","",VLOOKUP(B23,Data!$B$5:$M$503,12,FALSE))</f>
        <v>Indonesia</v>
      </c>
      <c r="K23" s="590">
        <v>5124948</v>
      </c>
      <c r="L23" s="587">
        <f>IF(E23="","",VLOOKUP(B23,Data!$B$5:$E$503,4,FALSE)*E23)</f>
        <v>238</v>
      </c>
      <c r="M23" s="587">
        <f>IF(E23="","",VLOOKUP(B23,Data!$B$5:$F$503,5,FALSE)*E23)</f>
        <v>216</v>
      </c>
      <c r="N23" s="591" t="e">
        <f>IF(B23=Data!B100,Data!G100,(IF(B23=Data!B102,Data!G102,(IF(B23=Data!B104,Data!G104,(IF(B23=Data!#REF!,Data!#REF!,(IF(B23=Data!B109,Data!G109,(IF(B23=Data!#REF!,Data!#REF!,(IF(B23=Data!#REF!,Data!#REF!,(IF(B23=Data!#REF!,Data!#REF!,Data!#REF!)))))))))))))))&amp;IF(B23=Data!B176,Data!G176,(IF(B23=Data!#REF!,Data!#REF!,(IF(B23=Data!#REF!,Data!#REF!,(IF(B23=Data!#REF!,Data!#REF!,(IF(B23=Data!#REF!,Data!#REF!,(IF(B23=Data!#REF!,Data!G916,(IF(B23=Data!#REF!,Data!#REF!,(IF(B23=Data!#REF!,Data!#REF!,Data!#REF!)))))))))))))))&amp;IF(B23=Data!#REF!,Data!#REF!,(IF(B23=Data!#REF!,Data!#REF!,(IF(B23=Data!#REF!,Data!#REF!,(IF(B23=Data!#REF!,Data!#REF!,(IF(B23=Data!#REF!,Data!#REF!,Data!#REF!)))))))))</f>
        <v>#REF!</v>
      </c>
      <c r="O23" s="592"/>
      <c r="P23" s="593"/>
      <c r="Q23" s="594" t="e">
        <f>IF(B23=Data!B100,Data!H100,(IF(B23=Data!B102,Data!H102,(IF(B23=Data!B104,Data!H104,(IF(B23=Data!#REF!,Data!#REF!,(IF(B23=Data!B109,Data!H109,(IF(B23=Data!#REF!,Data!#REF!,(IF(B23=Data!#REF!,Data!#REF!,(IF(B23=Data!#REF!,Data!#REF!,Data!#REF!)))))))))))))))&amp;IF(B23=Data!B176,Data!H176,(IF(B23=Data!#REF!,Data!#REF!,(IF(B23=Data!#REF!,Data!#REF!,(IF(B23=Data!#REF!,Data!#REF!,(IF(B23=Data!#REF!,Data!#REF!,(IF(B23=Data!#REF!,Data!H916,(IF(B23=Data!#REF!,Data!#REF!,(IF(B23=Data!#REF!,Data!#REF!,Data!#REF!)))))))))))))))&amp;IF(B23=Data!#REF!,Data!#REF!,(IF(B23=Data!#REF!,Data!#REF!,(IF(B23=Data!#REF!,Data!#REF!,(IF(B23=Data!#REF!,Data!#REF!,(IF(B23=Data!#REF!,Data!#REF!,Data!#REF!)))))))))</f>
        <v>#REF!</v>
      </c>
      <c r="R23" s="593"/>
      <c r="S23" s="593"/>
      <c r="T23" s="594" t="e">
        <f>IF(B23=Data!B100,Data!I100,(IF(B23=Data!B102,Data!I102,(IF(B23=Data!B104,Data!I104,(IF(B23=Data!#REF!,Data!#REF!,(IF(B23=Data!B109,Data!I109,(IF(B23=Data!#REF!,Data!#REF!,(IF(B23=Data!#REF!,Data!#REF!,(IF(B23=Data!#REF!,Data!#REF!,Data!#REF!)))))))))))))))&amp;IF(B23=Data!B176,Data!I176,(IF(B23=Data!#REF!,Data!#REF!,(IF(B23=Data!#REF!,Data!#REF!,(IF(B23=Data!#REF!,Data!#REF!,(IF(B23=Data!#REF!,Data!#REF!,(IF(B23=Data!#REF!,Data!I916,(IF(B23=Data!#REF!,Data!#REF!,(IF(B23=Data!#REF!,Data!#REF!,Data!#REF!)))))))))))))))&amp;IF(B23=Data!#REF!,Data!#REF!,(IF(B23=Data!#REF!,Data!#REF!,(IF(B23=Data!#REF!,Data!#REF!,(IF(B23=Data!#REF!,Data!#REF!,(IF(B23=Data!#REF!,Data!#REF!,Data!#REF!)))))))))</f>
        <v>#REF!</v>
      </c>
      <c r="U23" s="595"/>
      <c r="V23" s="594" t="e">
        <f>IF(B23=Data!B100,Data!J100,(IF(B23=Data!B102,Data!J102,(IF(B23=Data!B104,Data!J104,(IF(B23=Data!#REF!,Data!#REF!,(IF(B23=Data!B109,Data!J109,(IF(B23=Data!#REF!,Data!#REF!,(IF(B23=Data!#REF!,Data!#REF!,(IF(B23=Data!#REF!,Data!#REF!,Data!#REF!)))))))))))))))&amp;IF(B23=Data!B176,Data!J176,(IF(B23=Data!#REF!,Data!#REF!,(IF(B23=Data!#REF!,Data!#REF!,(IF(B23=Data!#REF!,Data!#REF!,(IF(B23=Data!#REF!,Data!#REF!,(IF(B23=Data!#REF!,Data!J916,(IF(B23=Data!#REF!,Data!#REF!,(IF(B23=Data!#REF!,Data!#REF!,Data!#REF!)))))))))))))))&amp;IF(B23=Data!#REF!,Data!#REF!,(IF(B23=Data!#REF!,Data!#REF!,(IF(B23=Data!#REF!,Data!#REF!,(IF(B23=Data!#REF!,Data!#REF!,(IF(B23=Data!#REF!,Data!#REF!,Data!#REF!)))))))))</f>
        <v>#REF!</v>
      </c>
      <c r="W23" s="596">
        <f>IF(E23="","",VLOOKUP(B23,Data!$B$5:$J$503,9,FALSE)*E23)</f>
        <v>1.3140000000000001</v>
      </c>
    </row>
    <row r="24" spans="1:23" s="597" customFormat="1" ht="19.25" customHeight="1">
      <c r="A24" s="860"/>
      <c r="B24" s="334"/>
      <c r="C24" s="856" t="str">
        <f>IF(E24="","",VLOOKUP(B24,Data!$B$5:$N$503,13,FALSE))</f>
        <v/>
      </c>
      <c r="D24" s="495" t="str">
        <f>IF(E24="","",VLOOKUP(B24,Data!$B$5:$L$503,2,FALSE))</f>
        <v/>
      </c>
      <c r="E24" s="823"/>
      <c r="F24" s="600"/>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B91,Data!G91,(IF(B24=Data!B93,Data!G93,(IF(B24=Data!B95,Data!G95,(IF(B24=Data!#REF!,Data!#REF!,(IF(B24=Data!B100,Data!G100,(IF(B24=Data!#REF!,Data!#REF!,(IF(B24=Data!#REF!,Data!#REF!,(IF(B24=Data!#REF!,Data!#REF!,Data!#REF!)))))))))))))))&amp;IF(B24=Data!B167,Data!G167,(IF(B24=Data!#REF!,Data!#REF!,(IF(B24=Data!#REF!,Data!#REF!,(IF(B24=Data!#REF!,Data!#REF!,(IF(B24=Data!#REF!,Data!#REF!,(IF(B24=Data!#REF!,Data!G907,(IF(B24=Data!#REF!,Data!#REF!,(IF(B24=Data!#REF!,Data!#REF!,Data!#REF!)))))))))))))))&amp;IF(B24=Data!#REF!,Data!#REF!,(IF(B24=Data!#REF!,Data!#REF!,(IF(B24=Data!#REF!,Data!#REF!,(IF(B24=Data!#REF!,Data!#REF!,(IF(B24=Data!#REF!,Data!#REF!,Data!#REF!)))))))))</f>
        <v>#REF!</v>
      </c>
      <c r="O24" s="592"/>
      <c r="P24" s="593"/>
      <c r="Q24" s="594" t="e">
        <f>IF(B24=Data!B91,Data!H91,(IF(B24=Data!B93,Data!H93,(IF(B24=Data!B95,Data!H95,(IF(B24=Data!#REF!,Data!#REF!,(IF(B24=Data!B100,Data!H100,(IF(B24=Data!#REF!,Data!#REF!,(IF(B24=Data!#REF!,Data!#REF!,(IF(B24=Data!#REF!,Data!#REF!,Data!#REF!)))))))))))))))&amp;IF(B24=Data!B167,Data!H167,(IF(B24=Data!#REF!,Data!#REF!,(IF(B24=Data!#REF!,Data!#REF!,(IF(B24=Data!#REF!,Data!#REF!,(IF(B24=Data!#REF!,Data!#REF!,(IF(B24=Data!#REF!,Data!H907,(IF(B24=Data!#REF!,Data!#REF!,(IF(B24=Data!#REF!,Data!#REF!,Data!#REF!)))))))))))))))&amp;IF(B24=Data!#REF!,Data!#REF!,(IF(B24=Data!#REF!,Data!#REF!,(IF(B24=Data!#REF!,Data!#REF!,(IF(B24=Data!#REF!,Data!#REF!,(IF(B24=Data!#REF!,Data!#REF!,Data!#REF!)))))))))</f>
        <v>#REF!</v>
      </c>
      <c r="R24" s="593"/>
      <c r="S24" s="593"/>
      <c r="T24" s="594" t="e">
        <f>IF(B24=Data!B91,Data!I91,(IF(B24=Data!B93,Data!I93,(IF(B24=Data!B95,Data!I95,(IF(B24=Data!#REF!,Data!#REF!,(IF(B24=Data!B100,Data!I100,(IF(B24=Data!#REF!,Data!#REF!,(IF(B24=Data!#REF!,Data!#REF!,(IF(B24=Data!#REF!,Data!#REF!,Data!#REF!)))))))))))))))&amp;IF(B24=Data!B167,Data!I167,(IF(B24=Data!#REF!,Data!#REF!,(IF(B24=Data!#REF!,Data!#REF!,(IF(B24=Data!#REF!,Data!#REF!,(IF(B24=Data!#REF!,Data!#REF!,(IF(B24=Data!#REF!,Data!I907,(IF(B24=Data!#REF!,Data!#REF!,(IF(B24=Data!#REF!,Data!#REF!,Data!#REF!)))))))))))))))&amp;IF(B24=Data!#REF!,Data!#REF!,(IF(B24=Data!#REF!,Data!#REF!,(IF(B24=Data!#REF!,Data!#REF!,(IF(B24=Data!#REF!,Data!#REF!,(IF(B24=Data!#REF!,Data!#REF!,Data!#REF!)))))))))</f>
        <v>#REF!</v>
      </c>
      <c r="U24" s="595"/>
      <c r="V24" s="594" t="e">
        <f>IF(B24=Data!B91,Data!J91,(IF(B24=Data!B93,Data!J93,(IF(B24=Data!B95,Data!J95,(IF(B24=Data!#REF!,Data!#REF!,(IF(B24=Data!B100,Data!J100,(IF(B24=Data!#REF!,Data!#REF!,(IF(B24=Data!#REF!,Data!#REF!,(IF(B24=Data!#REF!,Data!#REF!,Data!#REF!)))))))))))))))&amp;IF(B24=Data!B167,Data!J167,(IF(B24=Data!#REF!,Data!#REF!,(IF(B24=Data!#REF!,Data!#REF!,(IF(B24=Data!#REF!,Data!#REF!,(IF(B24=Data!#REF!,Data!#REF!,(IF(B24=Data!#REF!,Data!J907,(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598"/>
      <c r="B25" s="840"/>
      <c r="C25" s="583" t="str">
        <f>IF(E25="","",VLOOKUP(B25,Data!$B$5:$N$503,13,FALSE))</f>
        <v/>
      </c>
      <c r="D25" s="584" t="str">
        <f>IF(E25="","",VLOOKUP(B25,Data!$B$5:$L$503,2,FALSE))</f>
        <v/>
      </c>
      <c r="E25" s="823"/>
      <c r="F25" s="601"/>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B139,Data!G139,(IF(B25=Data!B141,Data!G141,(IF(B25=Data!B143,Data!G143,(IF(B25=Data!#REF!,Data!#REF!,(IF(B25=Data!B148,Data!G148,(IF(B25=Data!#REF!,Data!#REF!,(IF(B25=Data!#REF!,Data!#REF!,(IF(B25=Data!#REF!,Data!#REF!,Data!#REF!)))))))))))))))&amp;IF(B25=Data!B215,Data!G215,(IF(B25=Data!#REF!,Data!#REF!,(IF(B25=Data!#REF!,Data!#REF!,(IF(B25=Data!#REF!,Data!#REF!,(IF(B25=Data!#REF!,Data!#REF!,(IF(B25=Data!#REF!,Data!G955,(IF(B25=Data!#REF!,Data!#REF!,(IF(B25=Data!#REF!,Data!#REF!,Data!#REF!)))))))))))))))&amp;IF(B25=Data!#REF!,Data!#REF!,(IF(B25=Data!#REF!,Data!#REF!,(IF(B25=Data!#REF!,Data!#REF!,(IF(B25=Data!#REF!,Data!#REF!,(IF(B25=Data!#REF!,Data!#REF!,Data!#REF!)))))))))</f>
        <v>#REF!</v>
      </c>
      <c r="O25" s="592"/>
      <c r="P25" s="593"/>
      <c r="Q25" s="594" t="e">
        <f>IF(B25=Data!B139,Data!H139,(IF(B25=Data!B141,Data!H141,(IF(B25=Data!B143,Data!H143,(IF(B25=Data!#REF!,Data!#REF!,(IF(B25=Data!B148,Data!H148,(IF(B25=Data!#REF!,Data!#REF!,(IF(B25=Data!#REF!,Data!#REF!,(IF(B25=Data!#REF!,Data!#REF!,Data!#REF!)))))))))))))))&amp;IF(B25=Data!B215,Data!H215,(IF(B25=Data!#REF!,Data!#REF!,(IF(B25=Data!#REF!,Data!#REF!,(IF(B25=Data!#REF!,Data!#REF!,(IF(B25=Data!#REF!,Data!#REF!,(IF(B25=Data!#REF!,Data!H955,(IF(B25=Data!#REF!,Data!#REF!,(IF(B25=Data!#REF!,Data!#REF!,Data!#REF!)))))))))))))))&amp;IF(B25=Data!#REF!,Data!#REF!,(IF(B25=Data!#REF!,Data!#REF!,(IF(B25=Data!#REF!,Data!#REF!,(IF(B25=Data!#REF!,Data!#REF!,(IF(B25=Data!#REF!,Data!#REF!,Data!#REF!)))))))))</f>
        <v>#REF!</v>
      </c>
      <c r="R25" s="593"/>
      <c r="S25" s="593"/>
      <c r="T25" s="594" t="e">
        <f>IF(B25=Data!B139,Data!I139,(IF(B25=Data!B141,Data!I141,(IF(B25=Data!B143,Data!I143,(IF(B25=Data!#REF!,Data!#REF!,(IF(B25=Data!B148,Data!I148,(IF(B25=Data!#REF!,Data!#REF!,(IF(B25=Data!#REF!,Data!#REF!,(IF(B25=Data!#REF!,Data!#REF!,Data!#REF!)))))))))))))))&amp;IF(B25=Data!B215,Data!I215,(IF(B25=Data!#REF!,Data!#REF!,(IF(B25=Data!#REF!,Data!#REF!,(IF(B25=Data!#REF!,Data!#REF!,(IF(B25=Data!#REF!,Data!#REF!,(IF(B25=Data!#REF!,Data!I955,(IF(B25=Data!#REF!,Data!#REF!,(IF(B25=Data!#REF!,Data!#REF!,Data!#REF!)))))))))))))))&amp;IF(B25=Data!#REF!,Data!#REF!,(IF(B25=Data!#REF!,Data!#REF!,(IF(B25=Data!#REF!,Data!#REF!,(IF(B25=Data!#REF!,Data!#REF!,(IF(B25=Data!#REF!,Data!#REF!,Data!#REF!)))))))))</f>
        <v>#REF!</v>
      </c>
      <c r="U25" s="595"/>
      <c r="V25" s="594" t="e">
        <f>IF(B25=Data!B139,Data!J139,(IF(B25=Data!B141,Data!J141,(IF(B25=Data!B143,Data!J143,(IF(B25=Data!#REF!,Data!#REF!,(IF(B25=Data!B148,Data!J148,(IF(B25=Data!#REF!,Data!#REF!,(IF(B25=Data!#REF!,Data!#REF!,(IF(B25=Data!#REF!,Data!#REF!,Data!#REF!)))))))))))))))&amp;IF(B25=Data!B215,Data!J215,(IF(B25=Data!#REF!,Data!#REF!,(IF(B25=Data!#REF!,Data!#REF!,(IF(B25=Data!#REF!,Data!#REF!,(IF(B25=Data!#REF!,Data!#REF!,(IF(B25=Data!#REF!,Data!J955,(IF(B25=Data!#REF!,Data!#REF!,(IF(B25=Data!#REF!,Data!#REF!,Data!#REF!)))))))))))))))&amp;IF(B25=Data!#REF!,Data!#REF!,(IF(B25=Data!#REF!,Data!#REF!,(IF(B25=Data!#REF!,Data!#REF!,(IF(B25=Data!#REF!,Data!#REF!,(IF(B25=Data!#REF!,Data!#REF!,Data!#REF!)))))))))</f>
        <v>#REF!</v>
      </c>
      <c r="W25" s="596" t="str">
        <f>IF(E25="","",VLOOKUP(B25,Data!$B$5:$J$503,9,FALSE)*E25)</f>
        <v/>
      </c>
    </row>
    <row r="26" spans="1:23" s="611" customFormat="1" ht="31" customHeight="1">
      <c r="A26" s="598"/>
      <c r="B26" s="818" t="s">
        <v>1040</v>
      </c>
      <c r="C26" s="604"/>
      <c r="D26" s="605"/>
      <c r="E26" s="606">
        <f>SUM(E17:E25)</f>
        <v>31</v>
      </c>
      <c r="F26" s="606"/>
      <c r="G26" s="607"/>
      <c r="H26" s="607">
        <f>SUM(H17:H25)</f>
        <v>69498.090000000011</v>
      </c>
      <c r="I26" s="608"/>
      <c r="J26" s="608"/>
      <c r="K26" s="608"/>
      <c r="L26" s="609">
        <f>SUM(L17:L25)</f>
        <v>7009</v>
      </c>
      <c r="M26" s="609">
        <f>SUM(M17:M25)</f>
        <v>6305</v>
      </c>
      <c r="N26" s="609" t="e">
        <f>SUM(N17:N25)</f>
        <v>#REF!</v>
      </c>
      <c r="O26" s="609" t="e">
        <f>SUM(#REF!)</f>
        <v>#REF!</v>
      </c>
      <c r="P26" s="609">
        <f>SUM(P16:P16)</f>
        <v>0</v>
      </c>
      <c r="Q26" s="609">
        <f>SUM(Q16:Q16)</f>
        <v>0</v>
      </c>
      <c r="R26" s="609" t="e">
        <f>SUM(#REF!)</f>
        <v>#REF!</v>
      </c>
      <c r="S26" s="609">
        <f>SUM(S16:S16)</f>
        <v>0</v>
      </c>
      <c r="T26" s="609">
        <f>SUM(T16:T16)</f>
        <v>0</v>
      </c>
      <c r="U26" s="609" t="e">
        <f>SUM(#REF!)</f>
        <v>#REF!</v>
      </c>
      <c r="V26" s="609">
        <f>SUM(V16:V16)</f>
        <v>0</v>
      </c>
      <c r="W26" s="610">
        <f>SUM(W17:W25)</f>
        <v>38.866000000000007</v>
      </c>
    </row>
    <row r="27" spans="1:23" ht="11.25" customHeight="1">
      <c r="A27" s="598"/>
      <c r="B27" s="612"/>
      <c r="C27" s="545"/>
      <c r="D27" s="546"/>
      <c r="E27" s="613"/>
      <c r="F27" s="544"/>
      <c r="G27" s="614" t="s">
        <v>847</v>
      </c>
      <c r="H27" s="615"/>
      <c r="I27" s="616"/>
      <c r="J27" s="616"/>
      <c r="K27" s="616"/>
      <c r="L27" s="617"/>
      <c r="M27" s="548"/>
      <c r="N27" s="546"/>
      <c r="O27" s="545"/>
      <c r="P27" s="545"/>
      <c r="Q27" s="545"/>
      <c r="R27" s="545"/>
      <c r="S27" s="545"/>
      <c r="T27" s="545"/>
      <c r="U27" s="546"/>
      <c r="V27" s="546"/>
      <c r="W27" s="550"/>
    </row>
    <row r="28" spans="1:23" ht="14">
      <c r="A28" s="618" t="s">
        <v>546</v>
      </c>
      <c r="B28" s="619" t="s">
        <v>12</v>
      </c>
      <c r="C28" s="513"/>
      <c r="D28" s="620"/>
      <c r="E28" s="499" t="s">
        <v>555</v>
      </c>
      <c r="G28" s="621" t="s">
        <v>83</v>
      </c>
      <c r="H28" s="622"/>
      <c r="I28" s="562" t="s">
        <v>84</v>
      </c>
      <c r="J28" s="623"/>
      <c r="K28" s="534" t="s">
        <v>85</v>
      </c>
      <c r="L28" s="534"/>
      <c r="M28" s="1076" t="s">
        <v>86</v>
      </c>
      <c r="N28" s="1077"/>
      <c r="O28" s="1077"/>
      <c r="P28" s="1077"/>
      <c r="Q28" s="1077"/>
      <c r="R28" s="1077"/>
      <c r="S28" s="1077"/>
      <c r="T28" s="1077"/>
      <c r="U28" s="1077"/>
      <c r="V28" s="1077"/>
      <c r="W28" s="1078"/>
    </row>
    <row r="29" spans="1:23" ht="13">
      <c r="A29" s="878" t="s">
        <v>547</v>
      </c>
      <c r="D29" s="624"/>
      <c r="E29" s="499" t="s">
        <v>88</v>
      </c>
      <c r="G29" s="1079"/>
      <c r="H29" s="1080"/>
      <c r="I29" s="878" t="s">
        <v>89</v>
      </c>
      <c r="J29" s="625"/>
      <c r="K29" s="537" t="s">
        <v>90</v>
      </c>
      <c r="L29" s="537"/>
      <c r="M29" s="532"/>
      <c r="W29" s="538"/>
    </row>
    <row r="30" spans="1:23" ht="10.5" customHeight="1">
      <c r="A30" s="878" t="s">
        <v>548</v>
      </c>
      <c r="B30" s="503"/>
      <c r="D30" s="523"/>
      <c r="G30" s="1079"/>
      <c r="H30" s="1080"/>
      <c r="I30" s="878"/>
      <c r="J30" s="625"/>
      <c r="K30" s="537" t="s">
        <v>94</v>
      </c>
      <c r="L30" s="537"/>
      <c r="M30" s="532"/>
      <c r="W30" s="538"/>
    </row>
    <row r="31" spans="1:23" ht="10.5" customHeight="1">
      <c r="A31" s="544"/>
      <c r="B31" s="545"/>
      <c r="C31" s="545"/>
      <c r="D31" s="626"/>
      <c r="E31" s="499" t="s">
        <v>95</v>
      </c>
      <c r="G31" s="1079"/>
      <c r="H31" s="1080"/>
      <c r="I31" s="878" t="s">
        <v>96</v>
      </c>
      <c r="J31" s="625"/>
      <c r="K31" s="537"/>
      <c r="L31" s="537"/>
      <c r="M31" s="532"/>
      <c r="W31" s="538"/>
    </row>
    <row r="32" spans="1:23" ht="13">
      <c r="A32" s="512" t="s">
        <v>97</v>
      </c>
      <c r="C32" s="535"/>
      <c r="D32" s="514"/>
      <c r="E32" s="499" t="s">
        <v>98</v>
      </c>
      <c r="G32" s="627" t="s">
        <v>99</v>
      </c>
      <c r="H32" s="628"/>
      <c r="I32" s="878" t="s">
        <v>89</v>
      </c>
      <c r="J32" s="625"/>
      <c r="K32" s="537" t="s">
        <v>100</v>
      </c>
      <c r="L32" s="537"/>
      <c r="M32" s="532"/>
      <c r="W32" s="538"/>
    </row>
    <row r="33" spans="1:23" ht="13">
      <c r="A33" s="878" t="s">
        <v>561</v>
      </c>
      <c r="D33" s="523"/>
      <c r="E33" s="499" t="s">
        <v>101</v>
      </c>
      <c r="G33" s="629"/>
      <c r="H33" s="630"/>
      <c r="I33" s="878" t="s">
        <v>102</v>
      </c>
      <c r="J33" s="625"/>
      <c r="K33" s="537" t="s">
        <v>549</v>
      </c>
      <c r="L33" s="537"/>
      <c r="M33" s="1069" t="s">
        <v>616</v>
      </c>
      <c r="N33" s="1070"/>
      <c r="O33" s="1070"/>
      <c r="P33" s="1070"/>
      <c r="Q33" s="1070"/>
      <c r="R33" s="1070"/>
      <c r="S33" s="1070"/>
      <c r="T33" s="1070"/>
      <c r="U33" s="1070"/>
      <c r="V33" s="1070"/>
      <c r="W33" s="1071"/>
    </row>
    <row r="34" spans="1:23">
      <c r="A34" s="544"/>
      <c r="B34" s="545"/>
      <c r="C34" s="545"/>
      <c r="D34" s="546"/>
      <c r="E34" s="631"/>
      <c r="F34" s="545"/>
      <c r="G34" s="1053" t="s">
        <v>1039</v>
      </c>
      <c r="H34" s="1054"/>
      <c r="I34" s="1053" t="s">
        <v>1038</v>
      </c>
      <c r="J34" s="1054"/>
      <c r="K34" s="549" t="s">
        <v>105</v>
      </c>
      <c r="L34" s="549"/>
      <c r="M34" s="1072" t="s">
        <v>106</v>
      </c>
      <c r="N34" s="1073"/>
      <c r="O34" s="1073"/>
      <c r="P34" s="1073"/>
      <c r="Q34" s="1073"/>
      <c r="R34" s="1073"/>
      <c r="S34" s="1073"/>
      <c r="T34" s="1073"/>
      <c r="U34" s="1073"/>
      <c r="V34" s="1073"/>
      <c r="W34" s="1074"/>
    </row>
    <row r="35" spans="1:23">
      <c r="G35" s="500" t="s">
        <v>667</v>
      </c>
      <c r="K35" s="537"/>
      <c r="L35" s="537"/>
      <c r="M35" s="541"/>
      <c r="N35" s="541"/>
      <c r="O35" s="541"/>
      <c r="P35" s="541"/>
      <c r="Q35" s="541"/>
      <c r="R35" s="541"/>
      <c r="S35" s="541"/>
      <c r="T35" s="541"/>
      <c r="U35" s="541"/>
      <c r="V35" s="541"/>
      <c r="W35" s="632"/>
    </row>
    <row r="36" spans="1:23">
      <c r="G36" s="633"/>
      <c r="H36" s="633"/>
      <c r="I36" s="634"/>
      <c r="J36" s="633"/>
      <c r="K36" s="537"/>
      <c r="L36" s="537"/>
      <c r="M36" s="541"/>
      <c r="N36" s="541"/>
      <c r="O36" s="541"/>
      <c r="P36" s="541"/>
      <c r="Q36" s="541"/>
      <c r="R36" s="541"/>
      <c r="S36" s="541"/>
      <c r="T36" s="541"/>
      <c r="U36" s="541"/>
      <c r="V36" s="541"/>
      <c r="W36" s="632"/>
    </row>
    <row r="37" spans="1:23" ht="7.5" customHeight="1"/>
    <row r="38" spans="1:23" ht="13.5" customHeight="1"/>
    <row r="39" spans="1:23" ht="13.5" customHeight="1"/>
    <row r="40" spans="1:23" s="611" customFormat="1" ht="18" customHeight="1">
      <c r="A40" s="635" t="s">
        <v>964</v>
      </c>
      <c r="B40" s="500"/>
      <c r="C40" s="635" t="s">
        <v>622</v>
      </c>
      <c r="F40" s="636"/>
      <c r="G40" s="635" t="s">
        <v>958</v>
      </c>
      <c r="H40" s="500"/>
      <c r="I40" s="635" t="s">
        <v>969</v>
      </c>
      <c r="K40" s="636"/>
      <c r="L40" s="636"/>
      <c r="V40" s="637"/>
    </row>
    <row r="41" spans="1:23" s="611" customFormat="1" ht="18" customHeight="1">
      <c r="A41" s="635" t="s">
        <v>965</v>
      </c>
      <c r="B41" s="500"/>
      <c r="C41" s="635" t="s">
        <v>969</v>
      </c>
      <c r="F41" s="636"/>
      <c r="G41" s="635" t="s">
        <v>959</v>
      </c>
      <c r="H41" s="500"/>
      <c r="I41" s="635" t="s">
        <v>969</v>
      </c>
      <c r="K41" s="636"/>
      <c r="L41" s="636"/>
      <c r="V41" s="637"/>
    </row>
    <row r="42" spans="1:23" s="611" customFormat="1" ht="18" customHeight="1">
      <c r="A42" s="635" t="s">
        <v>966</v>
      </c>
      <c r="B42" s="500"/>
      <c r="C42" s="635" t="s">
        <v>969</v>
      </c>
      <c r="F42" s="636"/>
      <c r="G42" s="635" t="s">
        <v>960</v>
      </c>
      <c r="H42" s="500"/>
      <c r="I42" s="635" t="s">
        <v>622</v>
      </c>
      <c r="K42" s="636"/>
      <c r="L42" s="636"/>
      <c r="V42" s="637"/>
    </row>
    <row r="43" spans="1:23" s="611" customFormat="1" ht="18" customHeight="1">
      <c r="A43" s="635" t="s">
        <v>967</v>
      </c>
      <c r="B43" s="500"/>
      <c r="C43" s="635" t="s">
        <v>622</v>
      </c>
      <c r="F43" s="636"/>
      <c r="G43" s="635" t="s">
        <v>961</v>
      </c>
      <c r="H43" s="500"/>
      <c r="I43" s="635" t="s">
        <v>622</v>
      </c>
      <c r="K43" s="636"/>
      <c r="L43" s="636"/>
      <c r="V43" s="637"/>
    </row>
    <row r="44" spans="1:23" s="611" customFormat="1" ht="18" customHeight="1">
      <c r="A44" s="635" t="s">
        <v>968</v>
      </c>
      <c r="B44" s="500"/>
      <c r="C44" s="635" t="s">
        <v>622</v>
      </c>
      <c r="F44" s="636"/>
      <c r="G44" s="635" t="s">
        <v>963</v>
      </c>
      <c r="H44" s="500"/>
      <c r="I44" s="635" t="s">
        <v>622</v>
      </c>
      <c r="K44" s="636"/>
      <c r="L44" s="636"/>
      <c r="V44" s="637"/>
    </row>
    <row r="45" spans="1:23" ht="20">
      <c r="E45" s="879"/>
      <c r="F45" s="500"/>
      <c r="G45" s="635" t="s">
        <v>962</v>
      </c>
      <c r="I45" s="635" t="s">
        <v>622</v>
      </c>
      <c r="K45" s="500"/>
      <c r="M45" s="879"/>
      <c r="V45" s="501"/>
      <c r="W45" s="879"/>
    </row>
    <row r="46" spans="1:23" ht="17.5">
      <c r="A46" s="638"/>
      <c r="E46" s="879"/>
      <c r="G46" s="639"/>
      <c r="H46" s="639"/>
    </row>
    <row r="51" spans="1:5" ht="14">
      <c r="A51" s="640"/>
      <c r="C51" s="641"/>
      <c r="D51" s="641"/>
      <c r="E51" s="642"/>
    </row>
    <row r="52" spans="1:5" ht="14">
      <c r="A52" s="643"/>
      <c r="C52" s="641"/>
      <c r="D52" s="644"/>
      <c r="E52" s="642"/>
    </row>
    <row r="53" spans="1:5" ht="14">
      <c r="A53" s="643"/>
      <c r="B53" s="645"/>
      <c r="C53" s="641"/>
      <c r="D53" s="641"/>
      <c r="E53" s="642"/>
    </row>
    <row r="54" spans="1:5" ht="14">
      <c r="A54" s="643"/>
      <c r="B54" s="646" t="s">
        <v>354</v>
      </c>
      <c r="C54" s="641"/>
      <c r="D54" s="641"/>
      <c r="E54" s="642"/>
    </row>
    <row r="55" spans="1:5" ht="15.5">
      <c r="A55" s="643"/>
      <c r="B55" s="647" t="s">
        <v>249</v>
      </c>
      <c r="C55" s="641"/>
      <c r="D55" s="641"/>
      <c r="E55" s="642"/>
    </row>
    <row r="56" spans="1:5" ht="14">
      <c r="A56" s="643"/>
      <c r="B56" s="648" t="s">
        <v>250</v>
      </c>
      <c r="C56" s="641"/>
      <c r="D56" s="641"/>
      <c r="E56" s="642"/>
    </row>
    <row r="57" spans="1:5" ht="15.5">
      <c r="A57" s="649"/>
      <c r="B57" s="647" t="s">
        <v>251</v>
      </c>
      <c r="C57" s="641"/>
      <c r="D57" s="641"/>
      <c r="E57" s="642"/>
    </row>
    <row r="58" spans="1:5" ht="15.5">
      <c r="A58" s="643"/>
      <c r="B58" s="647" t="s">
        <v>252</v>
      </c>
      <c r="C58" s="641"/>
      <c r="D58" s="641"/>
      <c r="E58" s="642"/>
    </row>
    <row r="59" spans="1:5" ht="14">
      <c r="A59" s="649"/>
      <c r="B59" s="646" t="s">
        <v>253</v>
      </c>
      <c r="C59" s="641"/>
      <c r="D59" s="641"/>
      <c r="E59" s="642"/>
    </row>
    <row r="60" spans="1:5" ht="14">
      <c r="A60" s="649"/>
      <c r="B60" s="646" t="s">
        <v>357</v>
      </c>
      <c r="C60" s="641"/>
      <c r="D60" s="641"/>
      <c r="E60" s="642"/>
    </row>
    <row r="61" spans="1:5" ht="14">
      <c r="A61" s="643"/>
      <c r="B61" s="646" t="s">
        <v>358</v>
      </c>
      <c r="C61" s="641"/>
      <c r="D61" s="641"/>
      <c r="E61" s="642"/>
    </row>
    <row r="62" spans="1:5" ht="14">
      <c r="A62" s="643"/>
      <c r="B62" s="646" t="s">
        <v>288</v>
      </c>
      <c r="C62" s="641"/>
      <c r="D62" s="641"/>
      <c r="E62" s="642"/>
    </row>
    <row r="63" spans="1:5" ht="14">
      <c r="A63" s="643"/>
      <c r="B63" s="646" t="s">
        <v>292</v>
      </c>
      <c r="C63" s="641"/>
      <c r="D63" s="641"/>
      <c r="E63" s="642"/>
    </row>
    <row r="64" spans="1:5" ht="15.5">
      <c r="A64" s="643"/>
      <c r="B64" s="647" t="s">
        <v>423</v>
      </c>
      <c r="C64" s="641"/>
      <c r="D64" s="641"/>
      <c r="E64" s="642"/>
    </row>
    <row r="65" spans="1:5" ht="14">
      <c r="A65" s="643"/>
      <c r="B65" s="646" t="s">
        <v>424</v>
      </c>
      <c r="C65" s="641"/>
      <c r="D65" s="641"/>
      <c r="E65" s="642"/>
    </row>
    <row r="66" spans="1:5" ht="14">
      <c r="A66" s="643"/>
      <c r="B66" s="646" t="s">
        <v>279</v>
      </c>
      <c r="C66" s="641"/>
      <c r="D66" s="644"/>
      <c r="E66" s="642"/>
    </row>
    <row r="67" spans="1:5" ht="14">
      <c r="A67" s="643"/>
      <c r="B67" s="646" t="s">
        <v>281</v>
      </c>
      <c r="C67" s="641"/>
      <c r="D67" s="641"/>
      <c r="E67" s="642"/>
    </row>
    <row r="68" spans="1:5" ht="14">
      <c r="A68" s="643"/>
      <c r="B68" s="646" t="s">
        <v>287</v>
      </c>
      <c r="C68" s="641"/>
      <c r="D68" s="644"/>
      <c r="E68" s="642"/>
    </row>
    <row r="69" spans="1:5" ht="15.5">
      <c r="A69" s="643"/>
      <c r="B69" s="647" t="s">
        <v>420</v>
      </c>
      <c r="C69" s="641"/>
      <c r="D69" s="644"/>
      <c r="E69" s="642"/>
    </row>
    <row r="70" spans="1:5" ht="14">
      <c r="A70" s="650"/>
      <c r="B70" s="646" t="s">
        <v>421</v>
      </c>
      <c r="C70" s="579"/>
      <c r="D70" s="578"/>
      <c r="E70" s="575"/>
    </row>
    <row r="71" spans="1:5" ht="14">
      <c r="A71" s="572"/>
      <c r="B71" s="646" t="s">
        <v>422</v>
      </c>
      <c r="C71" s="579"/>
      <c r="D71" s="578"/>
      <c r="E71" s="651">
        <f>SUM(E50:E69)</f>
        <v>0</v>
      </c>
    </row>
    <row r="72" spans="1:5" ht="14">
      <c r="B72" s="646" t="s">
        <v>417</v>
      </c>
    </row>
    <row r="73" spans="1:5" ht="14">
      <c r="B73" s="646" t="s">
        <v>397</v>
      </c>
    </row>
  </sheetData>
  <mergeCells count="10">
    <mergeCell ref="M33:W33"/>
    <mergeCell ref="G34:H34"/>
    <mergeCell ref="I34:J34"/>
    <mergeCell ref="M34:W34"/>
    <mergeCell ref="O1:S1"/>
    <mergeCell ref="P2:W2"/>
    <mergeCell ref="M28:W28"/>
    <mergeCell ref="G29:H29"/>
    <mergeCell ref="G30:H30"/>
    <mergeCell ref="G31:H31"/>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W72"/>
  <sheetViews>
    <sheetView topLeftCell="A7" zoomScale="80" zoomScaleNormal="80" zoomScaleSheetLayoutView="85" workbookViewId="0">
      <selection activeCell="K18" sqref="K18"/>
    </sheetView>
  </sheetViews>
  <sheetFormatPr defaultColWidth="9.1796875" defaultRowHeight="12.5"/>
  <cols>
    <col min="1" max="1" width="5.26953125" style="881" customWidth="1"/>
    <col min="2" max="2" width="30.1796875" style="881" customWidth="1"/>
    <col min="3" max="3" width="6.453125" style="881" customWidth="1"/>
    <col min="4" max="4" width="13.453125" style="881" customWidth="1"/>
    <col min="5" max="5" width="10.453125" style="499" customWidth="1"/>
    <col min="6" max="6" width="13.08984375" style="881" customWidth="1"/>
    <col min="7" max="7" width="14.81640625" style="500" customWidth="1"/>
    <col min="8" max="8" width="17" style="500" customWidth="1"/>
    <col min="9" max="9" width="6.1796875" style="881" customWidth="1"/>
    <col min="10" max="10" width="14.1796875" style="881" customWidth="1"/>
    <col min="11" max="11" width="11.1796875" style="881" customWidth="1"/>
    <col min="12" max="13" width="15.1796875" style="500" customWidth="1"/>
    <col min="14" max="14" width="0.453125" style="881" hidden="1" customWidth="1"/>
    <col min="15" max="15" width="3.1796875" style="881" customWidth="1"/>
    <col min="16" max="16" width="2.54296875" style="881" customWidth="1"/>
    <col min="17" max="17" width="4.81640625" style="881" hidden="1" customWidth="1"/>
    <col min="18" max="18" width="2" style="881" customWidth="1"/>
    <col min="19" max="19" width="2.54296875" style="881" customWidth="1"/>
    <col min="20" max="20" width="5.81640625" style="881" hidden="1" customWidth="1"/>
    <col min="21" max="21" width="1" style="881" customWidth="1"/>
    <col min="22" max="22" width="9.1796875" style="881" hidden="1" customWidth="1"/>
    <col min="23" max="23" width="15.08984375" style="501" customWidth="1"/>
    <col min="24" max="24" width="1.81640625" style="881" customWidth="1"/>
    <col min="25" max="25" width="9.1796875" style="881" customWidth="1"/>
    <col min="26" max="16384" width="9.1796875" style="881"/>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81"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80"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80" t="s">
        <v>557</v>
      </c>
      <c r="D8" s="523"/>
      <c r="E8" s="531"/>
      <c r="G8" s="532"/>
      <c r="H8" s="533"/>
      <c r="I8" s="880"/>
      <c r="K8" s="514"/>
      <c r="L8" s="532"/>
      <c r="M8" s="534"/>
      <c r="O8" s="514"/>
      <c r="U8" s="535"/>
      <c r="V8" s="535"/>
      <c r="W8" s="536"/>
    </row>
    <row r="9" spans="1:23">
      <c r="A9" s="880" t="s">
        <v>558</v>
      </c>
      <c r="D9" s="523"/>
      <c r="E9" s="531" t="s">
        <v>54</v>
      </c>
      <c r="G9" s="532" t="s">
        <v>55</v>
      </c>
      <c r="H9" s="533"/>
      <c r="I9" s="880" t="s">
        <v>56</v>
      </c>
      <c r="K9" s="523"/>
      <c r="L9" s="532" t="s">
        <v>57</v>
      </c>
      <c r="M9" s="537"/>
      <c r="O9" s="523"/>
      <c r="P9" s="881" t="s">
        <v>58</v>
      </c>
      <c r="W9" s="538"/>
    </row>
    <row r="10" spans="1:23" ht="13">
      <c r="A10" s="880" t="s">
        <v>559</v>
      </c>
      <c r="D10" s="539" t="s">
        <v>560</v>
      </c>
      <c r="E10" s="531" t="s">
        <v>59</v>
      </c>
      <c r="G10" s="532"/>
      <c r="H10" s="533"/>
      <c r="I10" s="540"/>
      <c r="J10" s="541"/>
      <c r="K10" s="542"/>
      <c r="L10" s="532"/>
      <c r="M10" s="537"/>
      <c r="O10" s="523"/>
      <c r="W10" s="538"/>
    </row>
    <row r="11" spans="1:23" ht="13">
      <c r="A11" s="880" t="s">
        <v>551</v>
      </c>
      <c r="D11" s="523"/>
      <c r="E11" s="515"/>
      <c r="F11" s="543"/>
      <c r="G11" s="532" t="s">
        <v>60</v>
      </c>
      <c r="H11" s="533"/>
      <c r="I11" s="880" t="s">
        <v>61</v>
      </c>
      <c r="K11" s="523"/>
      <c r="L11" s="532" t="s">
        <v>523</v>
      </c>
      <c r="M11" s="537"/>
      <c r="O11" s="523"/>
      <c r="P11" s="881" t="s">
        <v>63</v>
      </c>
      <c r="W11" s="538"/>
    </row>
    <row r="12" spans="1:23">
      <c r="A12" s="544" t="s">
        <v>64</v>
      </c>
      <c r="D12" s="523"/>
      <c r="E12" s="531" t="s">
        <v>65</v>
      </c>
      <c r="G12" s="532"/>
      <c r="H12" s="533"/>
      <c r="I12" s="880"/>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1035</v>
      </c>
      <c r="C17" s="583" t="str">
        <f>IF(E17="","",VLOOKUP(B17,Data!$B$5:$N$503,13,FALSE))</f>
        <v/>
      </c>
      <c r="D17" s="584" t="str">
        <f>IF(E17="","",VLOOKUP(B17,Data!$B$5:$L$503,2,FALSE))</f>
        <v/>
      </c>
      <c r="E17" s="823"/>
      <c r="F17" s="601"/>
      <c r="G17" s="587" t="str">
        <f>IF(E17="","",VLOOKUP(B17,Data!$B$5:$L$503,11,FALSE))</f>
        <v/>
      </c>
      <c r="H17" s="588" t="str">
        <f t="shared" ref="H17:H24"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123,Data!G123,(IF(B17=Data!B125,Data!G125,(IF(B17=Data!B127,Data!G127,(IF(B17=Data!#REF!,Data!#REF!,(IF(B17=Data!B132,Data!G132,(IF(B17=Data!#REF!,Data!#REF!,(IF(B17=Data!#REF!,Data!#REF!,(IF(B17=Data!#REF!,Data!#REF!,Data!#REF!)))))))))))))))&amp;IF(B17=Data!B199,Data!G199,(IF(B17=Data!#REF!,Data!#REF!,(IF(B17=Data!#REF!,Data!#REF!,(IF(B17=Data!#REF!,Data!#REF!,(IF(B17=Data!#REF!,Data!#REF!,(IF(B17=Data!#REF!,Data!G939,(IF(B17=Data!#REF!,Data!#REF!,(IF(B17=Data!#REF!,Data!#REF!,Data!#REF!)))))))))))))))&amp;IF(B17=Data!#REF!,Data!#REF!,(IF(B17=Data!#REF!,Data!#REF!,(IF(B17=Data!#REF!,Data!#REF!,(IF(B17=Data!#REF!,Data!#REF!,(IF(B17=Data!#REF!,Data!#REF!,Data!#REF!)))))))))</f>
        <v>#REF!</v>
      </c>
      <c r="O17" s="592"/>
      <c r="P17" s="593"/>
      <c r="Q17" s="594" t="e">
        <f>IF(B17=Data!B123,Data!H123,(IF(B17=Data!B125,Data!H125,(IF(B17=Data!B127,Data!H127,(IF(B17=Data!#REF!,Data!#REF!,(IF(B17=Data!B132,Data!H132,(IF(B17=Data!#REF!,Data!#REF!,(IF(B17=Data!#REF!,Data!#REF!,(IF(B17=Data!#REF!,Data!#REF!,Data!#REF!)))))))))))))))&amp;IF(B17=Data!B199,Data!H199,(IF(B17=Data!#REF!,Data!#REF!,(IF(B17=Data!#REF!,Data!#REF!,(IF(B17=Data!#REF!,Data!#REF!,(IF(B17=Data!#REF!,Data!#REF!,(IF(B17=Data!#REF!,Data!H939,(IF(B17=Data!#REF!,Data!#REF!,(IF(B17=Data!#REF!,Data!#REF!,Data!#REF!)))))))))))))))&amp;IF(B17=Data!#REF!,Data!#REF!,(IF(B17=Data!#REF!,Data!#REF!,(IF(B17=Data!#REF!,Data!#REF!,(IF(B17=Data!#REF!,Data!#REF!,(IF(B17=Data!#REF!,Data!#REF!,Data!#REF!)))))))))</f>
        <v>#REF!</v>
      </c>
      <c r="R17" s="593"/>
      <c r="S17" s="593"/>
      <c r="T17" s="594" t="e">
        <f>IF(B17=Data!B123,Data!I123,(IF(B17=Data!B125,Data!I125,(IF(B17=Data!B127,Data!I127,(IF(B17=Data!#REF!,Data!#REF!,(IF(B17=Data!B132,Data!I132,(IF(B17=Data!#REF!,Data!#REF!,(IF(B17=Data!#REF!,Data!#REF!,(IF(B17=Data!#REF!,Data!#REF!,Data!#REF!)))))))))))))))&amp;IF(B17=Data!B199,Data!I199,(IF(B17=Data!#REF!,Data!#REF!,(IF(B17=Data!#REF!,Data!#REF!,(IF(B17=Data!#REF!,Data!#REF!,(IF(B17=Data!#REF!,Data!#REF!,(IF(B17=Data!#REF!,Data!I939,(IF(B17=Data!#REF!,Data!#REF!,(IF(B17=Data!#REF!,Data!#REF!,Data!#REF!)))))))))))))))&amp;IF(B17=Data!#REF!,Data!#REF!,(IF(B17=Data!#REF!,Data!#REF!,(IF(B17=Data!#REF!,Data!#REF!,(IF(B17=Data!#REF!,Data!#REF!,(IF(B17=Data!#REF!,Data!#REF!,Data!#REF!)))))))))</f>
        <v>#REF!</v>
      </c>
      <c r="U17" s="595"/>
      <c r="V17" s="594" t="e">
        <f>IF(B17=Data!B123,Data!J123,(IF(B17=Data!B125,Data!J125,(IF(B17=Data!B127,Data!J127,(IF(B17=Data!#REF!,Data!#REF!,(IF(B17=Data!B132,Data!J132,(IF(B17=Data!#REF!,Data!#REF!,(IF(B17=Data!#REF!,Data!#REF!,(IF(B17=Data!#REF!,Data!#REF!,Data!#REF!)))))))))))))))&amp;IF(B17=Data!B199,Data!J199,(IF(B17=Data!#REF!,Data!#REF!,(IF(B17=Data!#REF!,Data!#REF!,(IF(B17=Data!#REF!,Data!#REF!,(IF(B17=Data!#REF!,Data!#REF!,(IF(B17=Data!#REF!,Data!J939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334" t="s">
        <v>368</v>
      </c>
      <c r="C18" s="856" t="str">
        <f>IF(E18="","",VLOOKUP(B18,Data!$B$5:$N$503,13,FALSE))</f>
        <v>Ymh</v>
      </c>
      <c r="D18" s="495" t="str">
        <f>IF(E18="","",VLOOKUP(B18,Data!$B$5:$L$503,2,FALSE))</f>
        <v>WQ78230</v>
      </c>
      <c r="E18" s="823">
        <v>4</v>
      </c>
      <c r="F18" s="600" t="s">
        <v>544</v>
      </c>
      <c r="G18" s="587">
        <f>IF(E18="","",VLOOKUP(B18,Data!$B$5:$L$503,11,FALSE))</f>
        <v>4233.07</v>
      </c>
      <c r="H18" s="588">
        <f t="shared" si="0"/>
        <v>16932.28</v>
      </c>
      <c r="I18" s="589" t="str">
        <f>IF(E18="","",VLOOKUP(B18,Data!$B$5:$D$503,3,FALSE))</f>
        <v>C/T</v>
      </c>
      <c r="J18" s="589" t="str">
        <f>IF(E18="","",VLOOKUP(B18,Data!$B$5:$M$503,12,FALSE))</f>
        <v>Indonesia</v>
      </c>
      <c r="K18" s="590">
        <v>5124948</v>
      </c>
      <c r="L18" s="587">
        <f>IF(E18="","",VLOOKUP(B18,Data!$B$5:$E$503,4,FALSE)*E18)</f>
        <v>1188</v>
      </c>
      <c r="M18" s="587">
        <f>IF(E18="","",VLOOKUP(B18,Data!$B$5:$F$503,5,FALSE)*E18)</f>
        <v>1048</v>
      </c>
      <c r="N18" s="591" t="e">
        <f>IF(B18=Data!B93,Data!G93,(IF(B18=Data!B95,Data!G95,(IF(B18=Data!B97,Data!G97,(IF(B18=Data!#REF!,Data!#REF!,(IF(B18=Data!B102,Data!G102,(IF(B18=Data!#REF!,Data!#REF!,(IF(B18=Data!#REF!,Data!#REF!,(IF(B18=Data!#REF!,Data!#REF!,Data!#REF!)))))))))))))))&amp;IF(B18=Data!B169,Data!G169,(IF(B18=Data!#REF!,Data!#REF!,(IF(B18=Data!#REF!,Data!#REF!,(IF(B18=Data!#REF!,Data!#REF!,(IF(B18=Data!#REF!,Data!#REF!,(IF(B18=Data!#REF!,Data!G909,(IF(B18=Data!#REF!,Data!#REF!,(IF(B18=Data!#REF!,Data!#REF!,Data!#REF!)))))))))))))))&amp;IF(B18=Data!#REF!,Data!#REF!,(IF(B18=Data!#REF!,Data!#REF!,(IF(B18=Data!#REF!,Data!#REF!,(IF(B18=Data!#REF!,Data!#REF!,(IF(B18=Data!#REF!,Data!#REF!,Data!#REF!)))))))))</f>
        <v>#REF!</v>
      </c>
      <c r="O18" s="592"/>
      <c r="P18" s="593"/>
      <c r="Q18" s="594" t="e">
        <f>IF(B18=Data!B93,Data!H93,(IF(B18=Data!B95,Data!H95,(IF(B18=Data!B97,Data!H97,(IF(B18=Data!#REF!,Data!#REF!,(IF(B18=Data!B102,Data!H102,(IF(B18=Data!#REF!,Data!#REF!,(IF(B18=Data!#REF!,Data!#REF!,(IF(B18=Data!#REF!,Data!#REF!,Data!#REF!)))))))))))))))&amp;IF(B18=Data!B169,Data!H169,(IF(B18=Data!#REF!,Data!#REF!,(IF(B18=Data!#REF!,Data!#REF!,(IF(B18=Data!#REF!,Data!#REF!,(IF(B18=Data!#REF!,Data!#REF!,(IF(B18=Data!#REF!,Data!H909,(IF(B18=Data!#REF!,Data!#REF!,(IF(B18=Data!#REF!,Data!#REF!,Data!#REF!)))))))))))))))&amp;IF(B18=Data!#REF!,Data!#REF!,(IF(B18=Data!#REF!,Data!#REF!,(IF(B18=Data!#REF!,Data!#REF!,(IF(B18=Data!#REF!,Data!#REF!,(IF(B18=Data!#REF!,Data!#REF!,Data!#REF!)))))))))</f>
        <v>#REF!</v>
      </c>
      <c r="R18" s="593"/>
      <c r="S18" s="593"/>
      <c r="T18" s="594" t="e">
        <f>IF(B18=Data!B93,Data!I93,(IF(B18=Data!B95,Data!I95,(IF(B18=Data!B97,Data!I97,(IF(B18=Data!#REF!,Data!#REF!,(IF(B18=Data!B102,Data!I102,(IF(B18=Data!#REF!,Data!#REF!,(IF(B18=Data!#REF!,Data!#REF!,(IF(B18=Data!#REF!,Data!#REF!,Data!#REF!)))))))))))))))&amp;IF(B18=Data!B169,Data!I169,(IF(B18=Data!#REF!,Data!#REF!,(IF(B18=Data!#REF!,Data!#REF!,(IF(B18=Data!#REF!,Data!#REF!,(IF(B18=Data!#REF!,Data!#REF!,(IF(B18=Data!#REF!,Data!I909,(IF(B18=Data!#REF!,Data!#REF!,(IF(B18=Data!#REF!,Data!#REF!,Data!#REF!)))))))))))))))&amp;IF(B18=Data!#REF!,Data!#REF!,(IF(B18=Data!#REF!,Data!#REF!,(IF(B18=Data!#REF!,Data!#REF!,(IF(B18=Data!#REF!,Data!#REF!,(IF(B18=Data!#REF!,Data!#REF!,Data!#REF!)))))))))</f>
        <v>#REF!</v>
      </c>
      <c r="U18" s="595"/>
      <c r="V18" s="594" t="e">
        <f>IF(B18=Data!B93,Data!J93,(IF(B18=Data!B95,Data!J95,(IF(B18=Data!B97,Data!J97,(IF(B18=Data!#REF!,Data!#REF!,(IF(B18=Data!B102,Data!J102,(IF(B18=Data!#REF!,Data!#REF!,(IF(B18=Data!#REF!,Data!#REF!,(IF(B18=Data!#REF!,Data!#REF!,Data!#REF!)))))))))))))))&amp;IF(B18=Data!B169,Data!J169,(IF(B18=Data!#REF!,Data!#REF!,(IF(B18=Data!#REF!,Data!#REF!,(IF(B18=Data!#REF!,Data!#REF!,(IF(B18=Data!#REF!,Data!#REF!,(IF(B18=Data!#REF!,Data!J909,(IF(B18=Data!#REF!,Data!#REF!,(IF(B18=Data!#REF!,Data!#REF!,Data!#REF!)))))))))))))))&amp;IF(B18=Data!#REF!,Data!#REF!,(IF(B18=Data!#REF!,Data!#REF!,(IF(B18=Data!#REF!,Data!#REF!,(IF(B18=Data!#REF!,Data!#REF!,(IF(B18=Data!#REF!,Data!#REF!,Data!#REF!)))))))))</f>
        <v>#REF!</v>
      </c>
      <c r="W18" s="596">
        <f>IF(E18="","",VLOOKUP(B18,Data!$B$5:$J$503,9,FALSE)*E18)</f>
        <v>6.1360000000000001</v>
      </c>
    </row>
    <row r="19" spans="1:23" s="597" customFormat="1" ht="19.25" customHeight="1">
      <c r="A19" s="860">
        <v>2</v>
      </c>
      <c r="B19" s="334" t="s">
        <v>223</v>
      </c>
      <c r="C19" s="856" t="str">
        <f>IF(E19="","",VLOOKUP(B19,Data!$B$5:$N$503,13,FALSE))</f>
        <v>Ymh</v>
      </c>
      <c r="D19" s="495" t="str">
        <f>IF(E19="","",VLOOKUP(B19,Data!$B$5:$L$503,2,FALSE))</f>
        <v>AAE6337</v>
      </c>
      <c r="E19" s="823">
        <v>18</v>
      </c>
      <c r="F19" s="600"/>
      <c r="G19" s="587">
        <f>IF(E19="","",VLOOKUP(B19,Data!$B$5:$L$503,11,FALSE))</f>
        <v>1646.63</v>
      </c>
      <c r="H19" s="588">
        <f t="shared" si="0"/>
        <v>29639.340000000004</v>
      </c>
      <c r="I19" s="589" t="str">
        <f>IF(E19="","",VLOOKUP(B19,Data!$B$5:$D$503,3,FALSE))</f>
        <v>C/T</v>
      </c>
      <c r="J19" s="589" t="str">
        <f>IF(E19="","",VLOOKUP(B19,Data!$B$5:$M$503,12,FALSE))</f>
        <v>Indonesia</v>
      </c>
      <c r="K19" s="590">
        <v>5124948</v>
      </c>
      <c r="L19" s="587">
        <f>IF(E19="","",VLOOKUP(B19,Data!$B$5:$E$503,4,FALSE)*E19)</f>
        <v>3492</v>
      </c>
      <c r="M19" s="587">
        <f>IF(E19="","",VLOOKUP(B19,Data!$B$5:$F$503,5,FALSE)*E19)</f>
        <v>3132</v>
      </c>
      <c r="N19" s="591" t="e">
        <f>IF(B19=Data!B95,Data!G95,(IF(B19=Data!B97,Data!G97,(IF(B19=Data!B99,Data!G99,(IF(B19=Data!#REF!,Data!#REF!,(IF(B19=Data!B104,Data!G104,(IF(B19=Data!#REF!,Data!#REF!,(IF(B19=Data!#REF!,Data!#REF!,(IF(B19=Data!#REF!,Data!#REF!,Data!#REF!)))))))))))))))&amp;IF(B19=Data!B171,Data!G171,(IF(B19=Data!#REF!,Data!#REF!,(IF(B19=Data!#REF!,Data!#REF!,(IF(B19=Data!#REF!,Data!#REF!,(IF(B19=Data!#REF!,Data!#REF!,(IF(B19=Data!#REF!,Data!G911,(IF(B19=Data!#REF!,Data!#REF!,(IF(B19=Data!#REF!,Data!#REF!,Data!#REF!)))))))))))))))&amp;IF(B19=Data!#REF!,Data!#REF!,(IF(B19=Data!#REF!,Data!#REF!,(IF(B19=Data!#REF!,Data!#REF!,(IF(B19=Data!#REF!,Data!#REF!,(IF(B19=Data!#REF!,Data!#REF!,Data!#REF!)))))))))</f>
        <v>#REF!</v>
      </c>
      <c r="O19" s="592"/>
      <c r="P19" s="593"/>
      <c r="Q19" s="594" t="e">
        <f>IF(B19=Data!B95,Data!H95,(IF(B19=Data!B97,Data!H97,(IF(B19=Data!B99,Data!H99,(IF(B19=Data!#REF!,Data!#REF!,(IF(B19=Data!B104,Data!H104,(IF(B19=Data!#REF!,Data!#REF!,(IF(B19=Data!#REF!,Data!#REF!,(IF(B19=Data!#REF!,Data!#REF!,Data!#REF!)))))))))))))))&amp;IF(B19=Data!B171,Data!H171,(IF(B19=Data!#REF!,Data!#REF!,(IF(B19=Data!#REF!,Data!#REF!,(IF(B19=Data!#REF!,Data!#REF!,(IF(B19=Data!#REF!,Data!#REF!,(IF(B19=Data!#REF!,Data!H911,(IF(B19=Data!#REF!,Data!#REF!,(IF(B19=Data!#REF!,Data!#REF!,Data!#REF!)))))))))))))))&amp;IF(B19=Data!#REF!,Data!#REF!,(IF(B19=Data!#REF!,Data!#REF!,(IF(B19=Data!#REF!,Data!#REF!,(IF(B19=Data!#REF!,Data!#REF!,(IF(B19=Data!#REF!,Data!#REF!,Data!#REF!)))))))))</f>
        <v>#REF!</v>
      </c>
      <c r="R19" s="593"/>
      <c r="S19" s="593"/>
      <c r="T19" s="594" t="e">
        <f>IF(B19=Data!B95,Data!I95,(IF(B19=Data!B97,Data!I97,(IF(B19=Data!B99,Data!I99,(IF(B19=Data!#REF!,Data!#REF!,(IF(B19=Data!B104,Data!I104,(IF(B19=Data!#REF!,Data!#REF!,(IF(B19=Data!#REF!,Data!#REF!,(IF(B19=Data!#REF!,Data!#REF!,Data!#REF!)))))))))))))))&amp;IF(B19=Data!B171,Data!I171,(IF(B19=Data!#REF!,Data!#REF!,(IF(B19=Data!#REF!,Data!#REF!,(IF(B19=Data!#REF!,Data!#REF!,(IF(B19=Data!#REF!,Data!#REF!,(IF(B19=Data!#REF!,Data!I911,(IF(B19=Data!#REF!,Data!#REF!,(IF(B19=Data!#REF!,Data!#REF!,Data!#REF!)))))))))))))))&amp;IF(B19=Data!#REF!,Data!#REF!,(IF(B19=Data!#REF!,Data!#REF!,(IF(B19=Data!#REF!,Data!#REF!,(IF(B19=Data!#REF!,Data!#REF!,(IF(B19=Data!#REF!,Data!#REF!,Data!#REF!)))))))))</f>
        <v>#REF!</v>
      </c>
      <c r="U19" s="595"/>
      <c r="V19" s="594" t="e">
        <f>IF(B19=Data!B95,Data!J95,(IF(B19=Data!B97,Data!J97,(IF(B19=Data!B99,Data!J99,(IF(B19=Data!#REF!,Data!#REF!,(IF(B19=Data!B104,Data!J104,(IF(B19=Data!#REF!,Data!#REF!,(IF(B19=Data!#REF!,Data!#REF!,(IF(B19=Data!#REF!,Data!#REF!,Data!#REF!)))))))))))))))&amp;IF(B19=Data!B171,Data!J171,(IF(B19=Data!#REF!,Data!#REF!,(IF(B19=Data!#REF!,Data!#REF!,(IF(B19=Data!#REF!,Data!#REF!,(IF(B19=Data!#REF!,Data!#REF!,(IF(B19=Data!#REF!,Data!J911,(IF(B19=Data!#REF!,Data!#REF!,(IF(B19=Data!#REF!,Data!#REF!,Data!#REF!)))))))))))))))&amp;IF(B19=Data!#REF!,Data!#REF!,(IF(B19=Data!#REF!,Data!#REF!,(IF(B19=Data!#REF!,Data!#REF!,(IF(B19=Data!#REF!,Data!#REF!,(IF(B19=Data!#REF!,Data!#REF!,Data!#REF!)))))))))</f>
        <v>#REF!</v>
      </c>
      <c r="W19" s="596">
        <f>IF(E19="","",VLOOKUP(B19,Data!$B$5:$J$503,9,FALSE)*E19)</f>
        <v>20.321999999999999</v>
      </c>
    </row>
    <row r="20" spans="1:23" s="597" customFormat="1" ht="19.25" customHeight="1">
      <c r="A20" s="860">
        <v>3</v>
      </c>
      <c r="B20" s="334" t="s">
        <v>715</v>
      </c>
      <c r="C20" s="856" t="str">
        <f>IF(E20="","",VLOOKUP(B20,Data!$B$5:$N$503,13,FALSE))</f>
        <v>Ymh</v>
      </c>
      <c r="D20" s="495" t="str">
        <f>IF(E20="","",VLOOKUP(B20,Data!$B$5:$L$503,2,FALSE))</f>
        <v>VAC9480</v>
      </c>
      <c r="E20" s="823">
        <v>28</v>
      </c>
      <c r="F20" s="600" t="s">
        <v>545</v>
      </c>
      <c r="G20" s="587">
        <f>IF(E20="","",VLOOKUP(B20,Data!$B$5:$L$503,11,FALSE))</f>
        <v>2008.01</v>
      </c>
      <c r="H20" s="588">
        <f t="shared" si="0"/>
        <v>56224.28</v>
      </c>
      <c r="I20" s="589" t="str">
        <f>IF(E20="","",VLOOKUP(B20,Data!$B$5:$D$503,3,FALSE))</f>
        <v>C/T</v>
      </c>
      <c r="J20" s="589" t="str">
        <f>IF(E20="","",VLOOKUP(B20,Data!$B$5:$M$503,12,FALSE))</f>
        <v>Indonesia</v>
      </c>
      <c r="K20" s="590">
        <v>5124948</v>
      </c>
      <c r="L20" s="587">
        <f>IF(E20="","",VLOOKUP(B20,Data!$B$5:$E$503,4,FALSE)*E20)</f>
        <v>5572</v>
      </c>
      <c r="M20" s="587">
        <f>IF(E20="","",VLOOKUP(B20,Data!$B$5:$F$503,5,FALSE)*E20)</f>
        <v>5012</v>
      </c>
      <c r="N20" s="591" t="e">
        <f>IF(B20=Data!B96,Data!G96,(IF(B20=Data!B98,Data!G98,(IF(B20=Data!B100,Data!G100,(IF(B20=Data!#REF!,Data!#REF!,(IF(B20=Data!B105,Data!G105,(IF(B20=Data!#REF!,Data!#REF!,(IF(B20=Data!#REF!,Data!#REF!,(IF(B20=Data!#REF!,Data!#REF!,Data!#REF!)))))))))))))))&amp;IF(B20=Data!B172,Data!G172,(IF(B20=Data!#REF!,Data!#REF!,(IF(B20=Data!#REF!,Data!#REF!,(IF(B20=Data!#REF!,Data!#REF!,(IF(B20=Data!#REF!,Data!#REF!,(IF(B20=Data!#REF!,Data!G912,(IF(B20=Data!#REF!,Data!#REF!,(IF(B20=Data!#REF!,Data!#REF!,Data!#REF!)))))))))))))))&amp;IF(B20=Data!#REF!,Data!#REF!,(IF(B20=Data!#REF!,Data!#REF!,(IF(B20=Data!#REF!,Data!#REF!,(IF(B20=Data!#REF!,Data!#REF!,(IF(B20=Data!#REF!,Data!#REF!,Data!#REF!)))))))))</f>
        <v>#REF!</v>
      </c>
      <c r="O20" s="592"/>
      <c r="P20" s="593"/>
      <c r="Q20" s="594" t="e">
        <f>IF(B20=Data!B96,Data!H96,(IF(B20=Data!B98,Data!H98,(IF(B20=Data!B100,Data!H100,(IF(B20=Data!#REF!,Data!#REF!,(IF(B20=Data!B105,Data!H105,(IF(B20=Data!#REF!,Data!#REF!,(IF(B20=Data!#REF!,Data!#REF!,(IF(B20=Data!#REF!,Data!#REF!,Data!#REF!)))))))))))))))&amp;IF(B20=Data!B172,Data!H172,(IF(B20=Data!#REF!,Data!#REF!,(IF(B20=Data!#REF!,Data!#REF!,(IF(B20=Data!#REF!,Data!#REF!,(IF(B20=Data!#REF!,Data!#REF!,(IF(B20=Data!#REF!,Data!H912,(IF(B20=Data!#REF!,Data!#REF!,(IF(B20=Data!#REF!,Data!#REF!,Data!#REF!)))))))))))))))&amp;IF(B20=Data!#REF!,Data!#REF!,(IF(B20=Data!#REF!,Data!#REF!,(IF(B20=Data!#REF!,Data!#REF!,(IF(B20=Data!#REF!,Data!#REF!,(IF(B20=Data!#REF!,Data!#REF!,Data!#REF!)))))))))</f>
        <v>#REF!</v>
      </c>
      <c r="R20" s="593"/>
      <c r="S20" s="593"/>
      <c r="T20" s="594" t="e">
        <f>IF(B20=Data!B96,Data!I96,(IF(B20=Data!B98,Data!I98,(IF(B20=Data!B100,Data!I100,(IF(B20=Data!#REF!,Data!#REF!,(IF(B20=Data!B105,Data!I105,(IF(B20=Data!#REF!,Data!#REF!,(IF(B20=Data!#REF!,Data!#REF!,(IF(B20=Data!#REF!,Data!#REF!,Data!#REF!)))))))))))))))&amp;IF(B20=Data!B172,Data!I172,(IF(B20=Data!#REF!,Data!#REF!,(IF(B20=Data!#REF!,Data!#REF!,(IF(B20=Data!#REF!,Data!#REF!,(IF(B20=Data!#REF!,Data!#REF!,(IF(B20=Data!#REF!,Data!I912,(IF(B20=Data!#REF!,Data!#REF!,(IF(B20=Data!#REF!,Data!#REF!,Data!#REF!)))))))))))))))&amp;IF(B20=Data!#REF!,Data!#REF!,(IF(B20=Data!#REF!,Data!#REF!,(IF(B20=Data!#REF!,Data!#REF!,(IF(B20=Data!#REF!,Data!#REF!,(IF(B20=Data!#REF!,Data!#REF!,Data!#REF!)))))))))</f>
        <v>#REF!</v>
      </c>
      <c r="U20" s="595"/>
      <c r="V20" s="594" t="e">
        <f>IF(B20=Data!B96,Data!J96,(IF(B20=Data!B98,Data!J98,(IF(B20=Data!B100,Data!J100,(IF(B20=Data!#REF!,Data!#REF!,(IF(B20=Data!B105,Data!J105,(IF(B20=Data!#REF!,Data!#REF!,(IF(B20=Data!#REF!,Data!#REF!,(IF(B20=Data!#REF!,Data!#REF!,Data!#REF!)))))))))))))))&amp;IF(B20=Data!B172,Data!J172,(IF(B20=Data!#REF!,Data!#REF!,(IF(B20=Data!#REF!,Data!#REF!,(IF(B20=Data!#REF!,Data!#REF!,(IF(B20=Data!#REF!,Data!#REF!,(IF(B20=Data!#REF!,Data!J912,(IF(B20=Data!#REF!,Data!#REF!,(IF(B20=Data!#REF!,Data!#REF!,Data!#REF!)))))))))))))))&amp;IF(B20=Data!#REF!,Data!#REF!,(IF(B20=Data!#REF!,Data!#REF!,(IF(B20=Data!#REF!,Data!#REF!,(IF(B20=Data!#REF!,Data!#REF!,(IF(B20=Data!#REF!,Data!#REF!,Data!#REF!)))))))))</f>
        <v>#REF!</v>
      </c>
      <c r="W20" s="596">
        <f>IF(E20="","",VLOOKUP(B20,Data!$B$5:$J$503,9,FALSE)*E20)</f>
        <v>31.612000000000002</v>
      </c>
    </row>
    <row r="21" spans="1:23" s="597" customFormat="1" ht="19.25" customHeight="1">
      <c r="A21" s="860">
        <v>4</v>
      </c>
      <c r="B21" s="334" t="s">
        <v>716</v>
      </c>
      <c r="C21" s="856" t="str">
        <f>IF(E21="","",VLOOKUP(B21,Data!$B$5:$N$503,13,FALSE))</f>
        <v>Ymh</v>
      </c>
      <c r="D21" s="495" t="str">
        <f>IF(E21="","",VLOOKUP(B21,Data!$B$5:$L$503,2,FALSE))</f>
        <v>VAC9490</v>
      </c>
      <c r="E21" s="823">
        <v>11</v>
      </c>
      <c r="F21" s="600"/>
      <c r="G21" s="587">
        <f>IF(E21="","",VLOOKUP(B21,Data!$B$5:$L$503,11,FALSE))</f>
        <v>2297.34</v>
      </c>
      <c r="H21" s="588">
        <f t="shared" si="0"/>
        <v>25270.74</v>
      </c>
      <c r="I21" s="589" t="str">
        <f>IF(E21="","",VLOOKUP(B21,Data!$B$5:$D$503,3,FALSE))</f>
        <v>C/T</v>
      </c>
      <c r="J21" s="589" t="str">
        <f>IF(E21="","",VLOOKUP(B21,Data!$B$5:$M$503,12,FALSE))</f>
        <v>Indonesia</v>
      </c>
      <c r="K21" s="590">
        <v>5124948</v>
      </c>
      <c r="L21" s="587">
        <f>IF(E21="","",VLOOKUP(B21,Data!$B$5:$E$503,4,FALSE)*E21)</f>
        <v>2420</v>
      </c>
      <c r="M21" s="587">
        <f>IF(E21="","",VLOOKUP(B21,Data!$B$5:$F$503,5,FALSE)*E21)</f>
        <v>2189</v>
      </c>
      <c r="N21" s="591" t="e">
        <f>IF(B21=Data!B91,Data!G91,(IF(B21=Data!B93,Data!G93,(IF(B21=Data!B95,Data!G95,(IF(B21=Data!#REF!,Data!#REF!,(IF(B21=Data!B100,Data!G100,(IF(B21=Data!#REF!,Data!#REF!,(IF(B21=Data!#REF!,Data!#REF!,(IF(B21=Data!#REF!,Data!#REF!,Data!#REF!)))))))))))))))&amp;IF(B21=Data!B167,Data!G167,(IF(B21=Data!#REF!,Data!#REF!,(IF(B21=Data!#REF!,Data!#REF!,(IF(B21=Data!#REF!,Data!#REF!,(IF(B21=Data!#REF!,Data!#REF!,(IF(B21=Data!#REF!,Data!G907,(IF(B21=Data!#REF!,Data!#REF!,(IF(B21=Data!#REF!,Data!#REF!,Data!#REF!)))))))))))))))&amp;IF(B21=Data!#REF!,Data!#REF!,(IF(B21=Data!#REF!,Data!#REF!,(IF(B21=Data!#REF!,Data!#REF!,(IF(B21=Data!#REF!,Data!#REF!,(IF(B21=Data!#REF!,Data!#REF!,Data!#REF!)))))))))</f>
        <v>#REF!</v>
      </c>
      <c r="O21" s="592"/>
      <c r="P21" s="593"/>
      <c r="Q21" s="594" t="e">
        <f>IF(B21=Data!B91,Data!H91,(IF(B21=Data!B93,Data!H93,(IF(B21=Data!B95,Data!H95,(IF(B21=Data!#REF!,Data!#REF!,(IF(B21=Data!B100,Data!H100,(IF(B21=Data!#REF!,Data!#REF!,(IF(B21=Data!#REF!,Data!#REF!,(IF(B21=Data!#REF!,Data!#REF!,Data!#REF!)))))))))))))))&amp;IF(B21=Data!B167,Data!H167,(IF(B21=Data!#REF!,Data!#REF!,(IF(B21=Data!#REF!,Data!#REF!,(IF(B21=Data!#REF!,Data!#REF!,(IF(B21=Data!#REF!,Data!#REF!,(IF(B21=Data!#REF!,Data!H907,(IF(B21=Data!#REF!,Data!#REF!,(IF(B21=Data!#REF!,Data!#REF!,Data!#REF!)))))))))))))))&amp;IF(B21=Data!#REF!,Data!#REF!,(IF(B21=Data!#REF!,Data!#REF!,(IF(B21=Data!#REF!,Data!#REF!,(IF(B21=Data!#REF!,Data!#REF!,(IF(B21=Data!#REF!,Data!#REF!,Data!#REF!)))))))))</f>
        <v>#REF!</v>
      </c>
      <c r="R21" s="593"/>
      <c r="S21" s="593"/>
      <c r="T21" s="594" t="e">
        <f>IF(B21=Data!B91,Data!I91,(IF(B21=Data!B93,Data!I93,(IF(B21=Data!B95,Data!I95,(IF(B21=Data!#REF!,Data!#REF!,(IF(B21=Data!B100,Data!I100,(IF(B21=Data!#REF!,Data!#REF!,(IF(B21=Data!#REF!,Data!#REF!,(IF(B21=Data!#REF!,Data!#REF!,Data!#REF!)))))))))))))))&amp;IF(B21=Data!B167,Data!I167,(IF(B21=Data!#REF!,Data!#REF!,(IF(B21=Data!#REF!,Data!#REF!,(IF(B21=Data!#REF!,Data!#REF!,(IF(B21=Data!#REF!,Data!#REF!,(IF(B21=Data!#REF!,Data!I907,(IF(B21=Data!#REF!,Data!#REF!,(IF(B21=Data!#REF!,Data!#REF!,Data!#REF!)))))))))))))))&amp;IF(B21=Data!#REF!,Data!#REF!,(IF(B21=Data!#REF!,Data!#REF!,(IF(B21=Data!#REF!,Data!#REF!,(IF(B21=Data!#REF!,Data!#REF!,(IF(B21=Data!#REF!,Data!#REF!,Data!#REF!)))))))))</f>
        <v>#REF!</v>
      </c>
      <c r="U21" s="595"/>
      <c r="V21" s="594" t="e">
        <f>IF(B21=Data!B91,Data!J91,(IF(B21=Data!B93,Data!J93,(IF(B21=Data!B95,Data!J95,(IF(B21=Data!#REF!,Data!#REF!,(IF(B21=Data!B100,Data!J100,(IF(B21=Data!#REF!,Data!#REF!,(IF(B21=Data!#REF!,Data!#REF!,(IF(B21=Data!#REF!,Data!#REF!,Data!#REF!)))))))))))))))&amp;IF(B21=Data!B167,Data!J167,(IF(B21=Data!#REF!,Data!#REF!,(IF(B21=Data!#REF!,Data!#REF!,(IF(B21=Data!#REF!,Data!#REF!,(IF(B21=Data!#REF!,Data!#REF!,(IF(B21=Data!#REF!,Data!J907,(IF(B21=Data!#REF!,Data!#REF!,(IF(B21=Data!#REF!,Data!#REF!,Data!#REF!)))))))))))))))&amp;IF(B21=Data!#REF!,Data!#REF!,(IF(B21=Data!#REF!,Data!#REF!,(IF(B21=Data!#REF!,Data!#REF!,(IF(B21=Data!#REF!,Data!#REF!,(IF(B21=Data!#REF!,Data!#REF!,Data!#REF!)))))))))</f>
        <v>#REF!</v>
      </c>
      <c r="W21" s="596">
        <f>IF(E21="","",VLOOKUP(B21,Data!$B$5:$J$503,9,FALSE)*E21)</f>
        <v>13.035</v>
      </c>
    </row>
    <row r="22" spans="1:23" s="597" customFormat="1" ht="19.25" customHeight="1">
      <c r="A22" s="860">
        <v>5</v>
      </c>
      <c r="B22" s="334" t="s">
        <v>504</v>
      </c>
      <c r="C22" s="856" t="str">
        <f>IF(E22="","",VLOOKUP(B22,Data!$B$5:$N$503,13,FALSE))</f>
        <v>Ymh</v>
      </c>
      <c r="D22" s="495" t="str">
        <f>IF(E22="","",VLOOKUP(B22,Data!$B$5:$L$503,2,FALSE))</f>
        <v>ZH66250</v>
      </c>
      <c r="E22" s="823">
        <v>16</v>
      </c>
      <c r="F22" s="601" t="s">
        <v>569</v>
      </c>
      <c r="G22" s="587">
        <f>IF(E22="","",VLOOKUP(B22,Data!$B$5:$L$503,11,FALSE))</f>
        <v>2244.61</v>
      </c>
      <c r="H22" s="588">
        <f t="shared" si="0"/>
        <v>35913.760000000002</v>
      </c>
      <c r="I22" s="589" t="str">
        <f>IF(E22="","",VLOOKUP(B22,Data!$B$5:$D$503,3,FALSE))</f>
        <v>C/T</v>
      </c>
      <c r="J22" s="589" t="str">
        <f>IF(E22="","",VLOOKUP(B22,Data!$B$5:$M$503,12,FALSE))</f>
        <v>Indonesia</v>
      </c>
      <c r="K22" s="590">
        <v>5124948</v>
      </c>
      <c r="L22" s="587">
        <f>IF(E22="","",VLOOKUP(B22,Data!$B$5:$E$503,4,FALSE)*E22)</f>
        <v>4192</v>
      </c>
      <c r="M22" s="587">
        <f>IF(E22="","",VLOOKUP(B22,Data!$B$5:$F$503,5,FALSE)*E22)</f>
        <v>3792</v>
      </c>
      <c r="N22" s="591" t="e">
        <f>IF(B22=Data!B94,Data!G94,(IF(B22=Data!B96,Data!G96,(IF(B22=Data!B98,Data!G98,(IF(B22=Data!#REF!,Data!#REF!,(IF(B22=Data!B103,Data!G103,(IF(B22=Data!#REF!,Data!#REF!,(IF(B22=Data!#REF!,Data!#REF!,(IF(B22=Data!#REF!,Data!#REF!,Data!#REF!)))))))))))))))&amp;IF(B22=Data!B170,Data!G170,(IF(B22=Data!#REF!,Data!#REF!,(IF(B22=Data!#REF!,Data!#REF!,(IF(B22=Data!#REF!,Data!#REF!,(IF(B22=Data!#REF!,Data!#REF!,(IF(B22=Data!#REF!,Data!G910,(IF(B22=Data!#REF!,Data!#REF!,(IF(B22=Data!#REF!,Data!#REF!,Data!#REF!)))))))))))))))&amp;IF(B22=Data!#REF!,Data!#REF!,(IF(B22=Data!#REF!,Data!#REF!,(IF(B22=Data!#REF!,Data!#REF!,(IF(B22=Data!#REF!,Data!#REF!,(IF(B22=Data!#REF!,Data!#REF!,Data!#REF!)))))))))</f>
        <v>#REF!</v>
      </c>
      <c r="O22" s="592"/>
      <c r="P22" s="593"/>
      <c r="Q22" s="594" t="e">
        <f>IF(B22=Data!B94,Data!H94,(IF(B22=Data!B96,Data!H96,(IF(B22=Data!B98,Data!H98,(IF(B22=Data!#REF!,Data!#REF!,(IF(B22=Data!B103,Data!H103,(IF(B22=Data!#REF!,Data!#REF!,(IF(B22=Data!#REF!,Data!#REF!,(IF(B22=Data!#REF!,Data!#REF!,Data!#REF!)))))))))))))))&amp;IF(B22=Data!B170,Data!H170,(IF(B22=Data!#REF!,Data!#REF!,(IF(B22=Data!#REF!,Data!#REF!,(IF(B22=Data!#REF!,Data!#REF!,(IF(B22=Data!#REF!,Data!#REF!,(IF(B22=Data!#REF!,Data!H910,(IF(B22=Data!#REF!,Data!#REF!,(IF(B22=Data!#REF!,Data!#REF!,Data!#REF!)))))))))))))))&amp;IF(B22=Data!#REF!,Data!#REF!,(IF(B22=Data!#REF!,Data!#REF!,(IF(B22=Data!#REF!,Data!#REF!,(IF(B22=Data!#REF!,Data!#REF!,(IF(B22=Data!#REF!,Data!#REF!,Data!#REF!)))))))))</f>
        <v>#REF!</v>
      </c>
      <c r="R22" s="593"/>
      <c r="S22" s="593"/>
      <c r="T22" s="594" t="e">
        <f>IF(B22=Data!B94,Data!I94,(IF(B22=Data!B96,Data!I96,(IF(B22=Data!B98,Data!I98,(IF(B22=Data!#REF!,Data!#REF!,(IF(B22=Data!B103,Data!I103,(IF(B22=Data!#REF!,Data!#REF!,(IF(B22=Data!#REF!,Data!#REF!,(IF(B22=Data!#REF!,Data!#REF!,Data!#REF!)))))))))))))))&amp;IF(B22=Data!B170,Data!I170,(IF(B22=Data!#REF!,Data!#REF!,(IF(B22=Data!#REF!,Data!#REF!,(IF(B22=Data!#REF!,Data!#REF!,(IF(B22=Data!#REF!,Data!#REF!,(IF(B22=Data!#REF!,Data!I910,(IF(B22=Data!#REF!,Data!#REF!,(IF(B22=Data!#REF!,Data!#REF!,Data!#REF!)))))))))))))))&amp;IF(B22=Data!#REF!,Data!#REF!,(IF(B22=Data!#REF!,Data!#REF!,(IF(B22=Data!#REF!,Data!#REF!,(IF(B22=Data!#REF!,Data!#REF!,(IF(B22=Data!#REF!,Data!#REF!,Data!#REF!)))))))))</f>
        <v>#REF!</v>
      </c>
      <c r="U22" s="595"/>
      <c r="V22" s="594" t="e">
        <f>IF(B22=Data!B94,Data!J94,(IF(B22=Data!B96,Data!J96,(IF(B22=Data!B98,Data!J98,(IF(B22=Data!#REF!,Data!#REF!,(IF(B22=Data!B103,Data!J103,(IF(B22=Data!#REF!,Data!#REF!,(IF(B22=Data!#REF!,Data!#REF!,(IF(B22=Data!#REF!,Data!#REF!,Data!#REF!)))))))))))))))&amp;IF(B22=Data!B170,Data!J170,(IF(B22=Data!#REF!,Data!#REF!,(IF(B22=Data!#REF!,Data!#REF!,(IF(B22=Data!#REF!,Data!#REF!,(IF(B22=Data!#REF!,Data!#REF!,(IF(B22=Data!#REF!,Data!J910,(IF(B22=Data!#REF!,Data!#REF!,(IF(B22=Data!#REF!,Data!#REF!,Data!#REF!)))))))))))))))&amp;IF(B22=Data!#REF!,Data!#REF!,(IF(B22=Data!#REF!,Data!#REF!,(IF(B22=Data!#REF!,Data!#REF!,(IF(B22=Data!#REF!,Data!#REF!,(IF(B22=Data!#REF!,Data!#REF!,Data!#REF!)))))))))</f>
        <v>#REF!</v>
      </c>
      <c r="W22" s="596">
        <f>IF(E22="","",VLOOKUP(B22,Data!$B$5:$J$503,9,FALSE)*E22)</f>
        <v>23.808</v>
      </c>
    </row>
    <row r="23" spans="1:23" s="597" customFormat="1" ht="19.25" customHeight="1">
      <c r="A23" s="860">
        <v>6</v>
      </c>
      <c r="B23" s="334" t="s">
        <v>717</v>
      </c>
      <c r="C23" s="856" t="str">
        <f>IF(E23="","",VLOOKUP(B23,Data!$B$5:$N$503,13,FALSE))</f>
        <v>Ymh</v>
      </c>
      <c r="D23" s="495" t="str">
        <f>IF(E23="","",VLOOKUP(B23,Data!$B$5:$L$503,2,FALSE))</f>
        <v>VAC9500</v>
      </c>
      <c r="E23" s="823">
        <v>7</v>
      </c>
      <c r="F23" s="600"/>
      <c r="G23" s="587">
        <f>IF(E23="","",VLOOKUP(B23,Data!$B$5:$L$503,11,FALSE))</f>
        <v>2627.86</v>
      </c>
      <c r="H23" s="588">
        <f t="shared" si="0"/>
        <v>18395.02</v>
      </c>
      <c r="I23" s="589" t="str">
        <f>IF(E23="","",VLOOKUP(B23,Data!$B$5:$D$503,3,FALSE))</f>
        <v>C/T</v>
      </c>
      <c r="J23" s="589" t="str">
        <f>IF(E23="","",VLOOKUP(B23,Data!$B$5:$M$503,12,FALSE))</f>
        <v>Indonesia</v>
      </c>
      <c r="K23" s="590">
        <v>5124948</v>
      </c>
      <c r="L23" s="587">
        <f>IF(E23="","",VLOOKUP(B23,Data!$B$5:$E$503,4,FALSE)*E23)</f>
        <v>1869</v>
      </c>
      <c r="M23" s="587">
        <f>IF(E23="","",VLOOKUP(B23,Data!$B$5:$F$503,5,FALSE)*E23)</f>
        <v>1729</v>
      </c>
      <c r="N23" s="591" t="e">
        <f>IF(B23=Data!B95,Data!G95,(IF(B23=Data!B97,Data!G97,(IF(B23=Data!B99,Data!G99,(IF(B23=Data!#REF!,Data!#REF!,(IF(B23=Data!B104,Data!G104,(IF(B23=Data!#REF!,Data!#REF!,(IF(B23=Data!#REF!,Data!#REF!,(IF(B23=Data!#REF!,Data!#REF!,Data!#REF!)))))))))))))))&amp;IF(B23=Data!B171,Data!G171,(IF(B23=Data!#REF!,Data!#REF!,(IF(B23=Data!#REF!,Data!#REF!,(IF(B23=Data!#REF!,Data!#REF!,(IF(B23=Data!#REF!,Data!#REF!,(IF(B23=Data!#REF!,Data!G911,(IF(B23=Data!#REF!,Data!#REF!,(IF(B23=Data!#REF!,Data!#REF!,Data!#REF!)))))))))))))))&amp;IF(B23=Data!#REF!,Data!#REF!,(IF(B23=Data!#REF!,Data!#REF!,(IF(B23=Data!#REF!,Data!#REF!,(IF(B23=Data!#REF!,Data!#REF!,(IF(B23=Data!#REF!,Data!#REF!,Data!#REF!)))))))))</f>
        <v>#REF!</v>
      </c>
      <c r="O23" s="592"/>
      <c r="P23" s="593"/>
      <c r="Q23" s="594" t="e">
        <f>IF(B23=Data!B95,Data!H95,(IF(B23=Data!B97,Data!H97,(IF(B23=Data!B99,Data!H99,(IF(B23=Data!#REF!,Data!#REF!,(IF(B23=Data!B104,Data!H104,(IF(B23=Data!#REF!,Data!#REF!,(IF(B23=Data!#REF!,Data!#REF!,(IF(B23=Data!#REF!,Data!#REF!,Data!#REF!)))))))))))))))&amp;IF(B23=Data!B171,Data!H171,(IF(B23=Data!#REF!,Data!#REF!,(IF(B23=Data!#REF!,Data!#REF!,(IF(B23=Data!#REF!,Data!#REF!,(IF(B23=Data!#REF!,Data!#REF!,(IF(B23=Data!#REF!,Data!H911,(IF(B23=Data!#REF!,Data!#REF!,(IF(B23=Data!#REF!,Data!#REF!,Data!#REF!)))))))))))))))&amp;IF(B23=Data!#REF!,Data!#REF!,(IF(B23=Data!#REF!,Data!#REF!,(IF(B23=Data!#REF!,Data!#REF!,(IF(B23=Data!#REF!,Data!#REF!,(IF(B23=Data!#REF!,Data!#REF!,Data!#REF!)))))))))</f>
        <v>#REF!</v>
      </c>
      <c r="R23" s="593"/>
      <c r="S23" s="593"/>
      <c r="T23" s="594" t="e">
        <f>IF(B23=Data!B95,Data!I95,(IF(B23=Data!B97,Data!I97,(IF(B23=Data!B99,Data!I99,(IF(B23=Data!#REF!,Data!#REF!,(IF(B23=Data!B104,Data!I104,(IF(B23=Data!#REF!,Data!#REF!,(IF(B23=Data!#REF!,Data!#REF!,(IF(B23=Data!#REF!,Data!#REF!,Data!#REF!)))))))))))))))&amp;IF(B23=Data!B171,Data!I171,(IF(B23=Data!#REF!,Data!#REF!,(IF(B23=Data!#REF!,Data!#REF!,(IF(B23=Data!#REF!,Data!#REF!,(IF(B23=Data!#REF!,Data!#REF!,(IF(B23=Data!#REF!,Data!I911,(IF(B23=Data!#REF!,Data!#REF!,(IF(B23=Data!#REF!,Data!#REF!,Data!#REF!)))))))))))))))&amp;IF(B23=Data!#REF!,Data!#REF!,(IF(B23=Data!#REF!,Data!#REF!,(IF(B23=Data!#REF!,Data!#REF!,(IF(B23=Data!#REF!,Data!#REF!,(IF(B23=Data!#REF!,Data!#REF!,Data!#REF!)))))))))</f>
        <v>#REF!</v>
      </c>
      <c r="U23" s="595"/>
      <c r="V23" s="594" t="e">
        <f>IF(B23=Data!B95,Data!J95,(IF(B23=Data!B97,Data!J97,(IF(B23=Data!B99,Data!J99,(IF(B23=Data!#REF!,Data!#REF!,(IF(B23=Data!B104,Data!J104,(IF(B23=Data!#REF!,Data!#REF!,(IF(B23=Data!#REF!,Data!#REF!,(IF(B23=Data!#REF!,Data!#REF!,Data!#REF!)))))))))))))))&amp;IF(B23=Data!B171,Data!J171,(IF(B23=Data!#REF!,Data!#REF!,(IF(B23=Data!#REF!,Data!#REF!,(IF(B23=Data!#REF!,Data!#REF!,(IF(B23=Data!#REF!,Data!#REF!,(IF(B23=Data!#REF!,Data!J911,(IF(B23=Data!#REF!,Data!#REF!,(IF(B23=Data!#REF!,Data!#REF!,Data!#REF!)))))))))))))))&amp;IF(B23=Data!#REF!,Data!#REF!,(IF(B23=Data!#REF!,Data!#REF!,(IF(B23=Data!#REF!,Data!#REF!,(IF(B23=Data!#REF!,Data!#REF!,(IF(B23=Data!#REF!,Data!#REF!,Data!#REF!)))))))))</f>
        <v>#REF!</v>
      </c>
      <c r="W23" s="596">
        <f>IF(E23="","",VLOOKUP(B23,Data!$B$5:$J$503,9,FALSE)*E23)</f>
        <v>10.416</v>
      </c>
    </row>
    <row r="24" spans="1:23" s="597" customFormat="1" ht="19.25" customHeight="1">
      <c r="A24" s="598"/>
      <c r="B24" s="840"/>
      <c r="C24" s="583" t="str">
        <f>IF(E24="","",VLOOKUP(B24,Data!$B$5:$N$503,13,FALSE))</f>
        <v/>
      </c>
      <c r="D24" s="584" t="str">
        <f>IF(E24="","",VLOOKUP(B24,Data!$B$5:$L$503,2,FALSE))</f>
        <v/>
      </c>
      <c r="E24" s="823"/>
      <c r="F24" s="601"/>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B139,Data!G139,(IF(B24=Data!B141,Data!G141,(IF(B24=Data!B143,Data!G143,(IF(B24=Data!#REF!,Data!#REF!,(IF(B24=Data!B148,Data!G148,(IF(B24=Data!#REF!,Data!#REF!,(IF(B24=Data!#REF!,Data!#REF!,(IF(B24=Data!#REF!,Data!#REF!,Data!#REF!)))))))))))))))&amp;IF(B24=Data!B215,Data!G215,(IF(B24=Data!#REF!,Data!#REF!,(IF(B24=Data!#REF!,Data!#REF!,(IF(B24=Data!#REF!,Data!#REF!,(IF(B24=Data!#REF!,Data!#REF!,(IF(B24=Data!#REF!,Data!G955,(IF(B24=Data!#REF!,Data!#REF!,(IF(B24=Data!#REF!,Data!#REF!,Data!#REF!)))))))))))))))&amp;IF(B24=Data!#REF!,Data!#REF!,(IF(B24=Data!#REF!,Data!#REF!,(IF(B24=Data!#REF!,Data!#REF!,(IF(B24=Data!#REF!,Data!#REF!,(IF(B24=Data!#REF!,Data!#REF!,Data!#REF!)))))))))</f>
        <v>#REF!</v>
      </c>
      <c r="O24" s="592"/>
      <c r="P24" s="593"/>
      <c r="Q24" s="594" t="e">
        <f>IF(B24=Data!B139,Data!H139,(IF(B24=Data!B141,Data!H141,(IF(B24=Data!B143,Data!H143,(IF(B24=Data!#REF!,Data!#REF!,(IF(B24=Data!B148,Data!H148,(IF(B24=Data!#REF!,Data!#REF!,(IF(B24=Data!#REF!,Data!#REF!,(IF(B24=Data!#REF!,Data!#REF!,Data!#REF!)))))))))))))))&amp;IF(B24=Data!B215,Data!H215,(IF(B24=Data!#REF!,Data!#REF!,(IF(B24=Data!#REF!,Data!#REF!,(IF(B24=Data!#REF!,Data!#REF!,(IF(B24=Data!#REF!,Data!#REF!,(IF(B24=Data!#REF!,Data!H955,(IF(B24=Data!#REF!,Data!#REF!,(IF(B24=Data!#REF!,Data!#REF!,Data!#REF!)))))))))))))))&amp;IF(B24=Data!#REF!,Data!#REF!,(IF(B24=Data!#REF!,Data!#REF!,(IF(B24=Data!#REF!,Data!#REF!,(IF(B24=Data!#REF!,Data!#REF!,(IF(B24=Data!#REF!,Data!#REF!,Data!#REF!)))))))))</f>
        <v>#REF!</v>
      </c>
      <c r="R24" s="593"/>
      <c r="S24" s="593"/>
      <c r="T24" s="594" t="e">
        <f>IF(B24=Data!B139,Data!I139,(IF(B24=Data!B141,Data!I141,(IF(B24=Data!B143,Data!I143,(IF(B24=Data!#REF!,Data!#REF!,(IF(B24=Data!B148,Data!I148,(IF(B24=Data!#REF!,Data!#REF!,(IF(B24=Data!#REF!,Data!#REF!,(IF(B24=Data!#REF!,Data!#REF!,Data!#REF!)))))))))))))))&amp;IF(B24=Data!B215,Data!I215,(IF(B24=Data!#REF!,Data!#REF!,(IF(B24=Data!#REF!,Data!#REF!,(IF(B24=Data!#REF!,Data!#REF!,(IF(B24=Data!#REF!,Data!#REF!,(IF(B24=Data!#REF!,Data!I955,(IF(B24=Data!#REF!,Data!#REF!,(IF(B24=Data!#REF!,Data!#REF!,Data!#REF!)))))))))))))))&amp;IF(B24=Data!#REF!,Data!#REF!,(IF(B24=Data!#REF!,Data!#REF!,(IF(B24=Data!#REF!,Data!#REF!,(IF(B24=Data!#REF!,Data!#REF!,(IF(B24=Data!#REF!,Data!#REF!,Data!#REF!)))))))))</f>
        <v>#REF!</v>
      </c>
      <c r="U24" s="595"/>
      <c r="V24" s="594" t="e">
        <f>IF(B24=Data!B139,Data!J139,(IF(B24=Data!B141,Data!J141,(IF(B24=Data!B143,Data!J143,(IF(B24=Data!#REF!,Data!#REF!,(IF(B24=Data!B148,Data!J148,(IF(B24=Data!#REF!,Data!#REF!,(IF(B24=Data!#REF!,Data!#REF!,(IF(B24=Data!#REF!,Data!#REF!,Data!#REF!)))))))))))))))&amp;IF(B24=Data!B215,Data!J215,(IF(B24=Data!#REF!,Data!#REF!,(IF(B24=Data!#REF!,Data!#REF!,(IF(B24=Data!#REF!,Data!#REF!,(IF(B24=Data!#REF!,Data!#REF!,(IF(B24=Data!#REF!,Data!J955,(IF(B24=Data!#REF!,Data!#REF!,(IF(B24=Data!#REF!,Data!#REF!,Data!#REF!)))))))))))))))&amp;IF(B24=Data!#REF!,Data!#REF!,(IF(B24=Data!#REF!,Data!#REF!,(IF(B24=Data!#REF!,Data!#REF!,(IF(B24=Data!#REF!,Data!#REF!,(IF(B24=Data!#REF!,Data!#REF!,Data!#REF!)))))))))</f>
        <v>#REF!</v>
      </c>
      <c r="W24" s="596" t="str">
        <f>IF(E24="","",VLOOKUP(B24,Data!$B$5:$J$503,9,FALSE)*E24)</f>
        <v/>
      </c>
    </row>
    <row r="25" spans="1:23" s="611" customFormat="1" ht="31" customHeight="1">
      <c r="A25" s="598"/>
      <c r="B25" s="818"/>
      <c r="C25" s="604"/>
      <c r="D25" s="605"/>
      <c r="E25" s="606">
        <f>SUM(E17:E24)</f>
        <v>84</v>
      </c>
      <c r="F25" s="606"/>
      <c r="G25" s="607"/>
      <c r="H25" s="607">
        <f>SUM(H17:H24)</f>
        <v>182375.41999999998</v>
      </c>
      <c r="I25" s="608"/>
      <c r="J25" s="608"/>
      <c r="K25" s="608"/>
      <c r="L25" s="609">
        <f>SUM(L17:L24)</f>
        <v>18733</v>
      </c>
      <c r="M25" s="609">
        <f>SUM(M17:M24)</f>
        <v>16902</v>
      </c>
      <c r="N25" s="609" t="e">
        <f>SUM(N17:N24)</f>
        <v>#REF!</v>
      </c>
      <c r="O25" s="609" t="e">
        <f>SUM(#REF!)</f>
        <v>#REF!</v>
      </c>
      <c r="P25" s="609">
        <f>SUM(P16:P16)</f>
        <v>0</v>
      </c>
      <c r="Q25" s="609">
        <f>SUM(Q16:Q16)</f>
        <v>0</v>
      </c>
      <c r="R25" s="609" t="e">
        <f>SUM(#REF!)</f>
        <v>#REF!</v>
      </c>
      <c r="S25" s="609">
        <f>SUM(S16:S16)</f>
        <v>0</v>
      </c>
      <c r="T25" s="609">
        <f>SUM(T16:T16)</f>
        <v>0</v>
      </c>
      <c r="U25" s="609" t="e">
        <f>SUM(#REF!)</f>
        <v>#REF!</v>
      </c>
      <c r="V25" s="609">
        <f>SUM(V16:V16)</f>
        <v>0</v>
      </c>
      <c r="W25" s="610">
        <f>SUM(W17:W24)</f>
        <v>105.32900000000001</v>
      </c>
    </row>
    <row r="26" spans="1:23" ht="11.25" customHeight="1">
      <c r="A26" s="598"/>
      <c r="B26" s="612"/>
      <c r="C26" s="545"/>
      <c r="D26" s="546"/>
      <c r="E26" s="613"/>
      <c r="F26" s="544"/>
      <c r="G26" s="614" t="s">
        <v>847</v>
      </c>
      <c r="H26" s="615"/>
      <c r="I26" s="616"/>
      <c r="J26" s="616"/>
      <c r="K26" s="616"/>
      <c r="L26" s="617"/>
      <c r="M26" s="548"/>
      <c r="N26" s="546"/>
      <c r="O26" s="545"/>
      <c r="P26" s="545"/>
      <c r="Q26" s="545"/>
      <c r="R26" s="545"/>
      <c r="S26" s="545"/>
      <c r="T26" s="545"/>
      <c r="U26" s="546"/>
      <c r="V26" s="546"/>
      <c r="W26" s="550"/>
    </row>
    <row r="27" spans="1:23" ht="14">
      <c r="A27" s="618" t="s">
        <v>546</v>
      </c>
      <c r="B27" s="619" t="s">
        <v>12</v>
      </c>
      <c r="C27" s="513"/>
      <c r="D27" s="620"/>
      <c r="E27" s="499" t="s">
        <v>555</v>
      </c>
      <c r="G27" s="621" t="s">
        <v>83</v>
      </c>
      <c r="H27" s="622"/>
      <c r="I27" s="562" t="s">
        <v>84</v>
      </c>
      <c r="J27" s="623"/>
      <c r="K27" s="534" t="s">
        <v>85</v>
      </c>
      <c r="L27" s="534"/>
      <c r="M27" s="1076" t="s">
        <v>86</v>
      </c>
      <c r="N27" s="1077"/>
      <c r="O27" s="1077"/>
      <c r="P27" s="1077"/>
      <c r="Q27" s="1077"/>
      <c r="R27" s="1077"/>
      <c r="S27" s="1077"/>
      <c r="T27" s="1077"/>
      <c r="U27" s="1077"/>
      <c r="V27" s="1077"/>
      <c r="W27" s="1078"/>
    </row>
    <row r="28" spans="1:23" ht="13">
      <c r="A28" s="880" t="s">
        <v>547</v>
      </c>
      <c r="D28" s="624"/>
      <c r="E28" s="499" t="s">
        <v>88</v>
      </c>
      <c r="G28" s="1079"/>
      <c r="H28" s="1080"/>
      <c r="I28" s="880" t="s">
        <v>89</v>
      </c>
      <c r="J28" s="625"/>
      <c r="K28" s="537" t="s">
        <v>90</v>
      </c>
      <c r="L28" s="537"/>
      <c r="M28" s="532"/>
      <c r="W28" s="538"/>
    </row>
    <row r="29" spans="1:23" ht="10.5" customHeight="1">
      <c r="A29" s="880" t="s">
        <v>548</v>
      </c>
      <c r="B29" s="503"/>
      <c r="D29" s="523"/>
      <c r="G29" s="1079"/>
      <c r="H29" s="1080"/>
      <c r="I29" s="880"/>
      <c r="J29" s="625"/>
      <c r="K29" s="537" t="s">
        <v>94</v>
      </c>
      <c r="L29" s="537"/>
      <c r="M29" s="532"/>
      <c r="W29" s="538"/>
    </row>
    <row r="30" spans="1:23" ht="10.5" customHeight="1">
      <c r="A30" s="544"/>
      <c r="B30" s="545"/>
      <c r="C30" s="545"/>
      <c r="D30" s="626"/>
      <c r="E30" s="499" t="s">
        <v>95</v>
      </c>
      <c r="G30" s="1079"/>
      <c r="H30" s="1080"/>
      <c r="I30" s="880" t="s">
        <v>96</v>
      </c>
      <c r="J30" s="625"/>
      <c r="K30" s="537"/>
      <c r="L30" s="537"/>
      <c r="M30" s="532"/>
      <c r="W30" s="538"/>
    </row>
    <row r="31" spans="1:23" ht="13">
      <c r="A31" s="512" t="s">
        <v>97</v>
      </c>
      <c r="C31" s="535"/>
      <c r="D31" s="514"/>
      <c r="E31" s="499" t="s">
        <v>98</v>
      </c>
      <c r="G31" s="627" t="s">
        <v>99</v>
      </c>
      <c r="H31" s="628"/>
      <c r="I31" s="880" t="s">
        <v>89</v>
      </c>
      <c r="J31" s="625"/>
      <c r="K31" s="537" t="s">
        <v>100</v>
      </c>
      <c r="L31" s="537"/>
      <c r="M31" s="532"/>
      <c r="W31" s="538"/>
    </row>
    <row r="32" spans="1:23" ht="13">
      <c r="A32" s="880" t="s">
        <v>561</v>
      </c>
      <c r="D32" s="523"/>
      <c r="E32" s="499" t="s">
        <v>101</v>
      </c>
      <c r="G32" s="629"/>
      <c r="H32" s="630"/>
      <c r="I32" s="880" t="s">
        <v>102</v>
      </c>
      <c r="J32" s="625"/>
      <c r="K32" s="537" t="s">
        <v>549</v>
      </c>
      <c r="L32" s="537"/>
      <c r="M32" s="1069" t="s">
        <v>616</v>
      </c>
      <c r="N32" s="1070"/>
      <c r="O32" s="1070"/>
      <c r="P32" s="1070"/>
      <c r="Q32" s="1070"/>
      <c r="R32" s="1070"/>
      <c r="S32" s="1070"/>
      <c r="T32" s="1070"/>
      <c r="U32" s="1070"/>
      <c r="V32" s="1070"/>
      <c r="W32" s="1071"/>
    </row>
    <row r="33" spans="1:23">
      <c r="A33" s="544"/>
      <c r="B33" s="545"/>
      <c r="C33" s="545"/>
      <c r="D33" s="546"/>
      <c r="E33" s="631"/>
      <c r="F33" s="545"/>
      <c r="G33" s="1053" t="s">
        <v>1039</v>
      </c>
      <c r="H33" s="1054"/>
      <c r="I33" s="1053" t="s">
        <v>1042</v>
      </c>
      <c r="J33" s="1054"/>
      <c r="K33" s="549" t="s">
        <v>105</v>
      </c>
      <c r="L33" s="549"/>
      <c r="M33" s="1072" t="s">
        <v>106</v>
      </c>
      <c r="N33" s="1073"/>
      <c r="O33" s="1073"/>
      <c r="P33" s="1073"/>
      <c r="Q33" s="1073"/>
      <c r="R33" s="1073"/>
      <c r="S33" s="1073"/>
      <c r="T33" s="1073"/>
      <c r="U33" s="1073"/>
      <c r="V33" s="1073"/>
      <c r="W33" s="1074"/>
    </row>
    <row r="34" spans="1:23">
      <c r="G34" s="500" t="s">
        <v>667</v>
      </c>
      <c r="K34" s="537"/>
      <c r="L34" s="537"/>
      <c r="M34" s="541"/>
      <c r="N34" s="541"/>
      <c r="O34" s="541"/>
      <c r="P34" s="541"/>
      <c r="Q34" s="541"/>
      <c r="R34" s="541"/>
      <c r="S34" s="541"/>
      <c r="T34" s="541"/>
      <c r="U34" s="541"/>
      <c r="V34" s="541"/>
      <c r="W34" s="632"/>
    </row>
    <row r="35" spans="1:23">
      <c r="G35" s="633"/>
      <c r="H35" s="633"/>
      <c r="I35" s="634"/>
      <c r="J35" s="633"/>
      <c r="K35" s="537"/>
      <c r="L35" s="537"/>
      <c r="M35" s="541"/>
      <c r="N35" s="541"/>
      <c r="O35" s="541"/>
      <c r="P35" s="541"/>
      <c r="Q35" s="541"/>
      <c r="R35" s="541"/>
      <c r="S35" s="541"/>
      <c r="T35" s="541"/>
      <c r="U35" s="541"/>
      <c r="V35" s="541"/>
      <c r="W35" s="632"/>
    </row>
    <row r="36" spans="1:23" ht="7.5" customHeight="1"/>
    <row r="37" spans="1:23" ht="13.5" customHeight="1"/>
    <row r="38" spans="1:23" ht="13.5" customHeight="1"/>
    <row r="39" spans="1:23" s="611" customFormat="1" ht="18" customHeight="1">
      <c r="A39" s="635" t="s">
        <v>964</v>
      </c>
      <c r="B39" s="500"/>
      <c r="C39" s="635" t="s">
        <v>622</v>
      </c>
      <c r="F39" s="636"/>
      <c r="G39" s="635" t="s">
        <v>958</v>
      </c>
      <c r="H39" s="500"/>
      <c r="I39" s="635" t="s">
        <v>969</v>
      </c>
      <c r="K39" s="636"/>
      <c r="L39" s="636"/>
      <c r="V39" s="637"/>
    </row>
    <row r="40" spans="1:23" s="611" customFormat="1" ht="18" customHeight="1">
      <c r="A40" s="635" t="s">
        <v>965</v>
      </c>
      <c r="B40" s="500"/>
      <c r="C40" s="635" t="s">
        <v>969</v>
      </c>
      <c r="F40" s="636"/>
      <c r="G40" s="635" t="s">
        <v>959</v>
      </c>
      <c r="H40" s="500"/>
      <c r="I40" s="635" t="s">
        <v>969</v>
      </c>
      <c r="K40" s="636"/>
      <c r="L40" s="636"/>
      <c r="V40" s="637"/>
    </row>
    <row r="41" spans="1:23" s="611" customFormat="1" ht="18" customHeight="1">
      <c r="A41" s="635" t="s">
        <v>966</v>
      </c>
      <c r="B41" s="500"/>
      <c r="C41" s="635" t="s">
        <v>969</v>
      </c>
      <c r="F41" s="636"/>
      <c r="G41" s="635" t="s">
        <v>960</v>
      </c>
      <c r="H41" s="500"/>
      <c r="I41" s="635" t="s">
        <v>622</v>
      </c>
      <c r="K41" s="636"/>
      <c r="L41" s="636"/>
      <c r="V41" s="637"/>
    </row>
    <row r="42" spans="1:23" s="611" customFormat="1" ht="18" customHeight="1">
      <c r="A42" s="635" t="s">
        <v>967</v>
      </c>
      <c r="B42" s="500"/>
      <c r="C42" s="635" t="s">
        <v>622</v>
      </c>
      <c r="F42" s="636"/>
      <c r="G42" s="635" t="s">
        <v>961</v>
      </c>
      <c r="H42" s="500"/>
      <c r="I42" s="635" t="s">
        <v>622</v>
      </c>
      <c r="K42" s="636"/>
      <c r="L42" s="636"/>
      <c r="V42" s="637"/>
    </row>
    <row r="43" spans="1:23" s="611" customFormat="1" ht="18" customHeight="1">
      <c r="A43" s="635" t="s">
        <v>968</v>
      </c>
      <c r="B43" s="500"/>
      <c r="C43" s="635" t="s">
        <v>622</v>
      </c>
      <c r="F43" s="636"/>
      <c r="G43" s="635" t="s">
        <v>963</v>
      </c>
      <c r="H43" s="500"/>
      <c r="I43" s="635" t="s">
        <v>622</v>
      </c>
      <c r="K43" s="636"/>
      <c r="L43" s="636"/>
      <c r="V43" s="637"/>
    </row>
    <row r="44" spans="1:23" ht="20">
      <c r="E44" s="881"/>
      <c r="F44" s="500"/>
      <c r="G44" s="635" t="s">
        <v>962</v>
      </c>
      <c r="I44" s="635" t="s">
        <v>622</v>
      </c>
      <c r="K44" s="500"/>
      <c r="M44" s="881"/>
      <c r="V44" s="501"/>
      <c r="W44" s="881"/>
    </row>
    <row r="45" spans="1:23" ht="17.5">
      <c r="A45" s="638"/>
      <c r="E45" s="881"/>
      <c r="G45" s="639"/>
      <c r="H45" s="639"/>
    </row>
    <row r="50" spans="1:5" ht="14">
      <c r="A50" s="640"/>
      <c r="C50" s="641"/>
      <c r="D50" s="641"/>
      <c r="E50" s="642"/>
    </row>
    <row r="51" spans="1:5" ht="14">
      <c r="A51" s="643"/>
      <c r="C51" s="641"/>
      <c r="D51" s="644"/>
      <c r="E51" s="642"/>
    </row>
    <row r="52" spans="1:5" ht="14">
      <c r="A52" s="643"/>
      <c r="B52" s="645"/>
      <c r="C52" s="641"/>
      <c r="D52" s="641"/>
      <c r="E52" s="642"/>
    </row>
    <row r="53" spans="1:5" ht="14">
      <c r="A53" s="643"/>
      <c r="B53" s="646" t="s">
        <v>354</v>
      </c>
      <c r="C53" s="641"/>
      <c r="D53" s="641"/>
      <c r="E53" s="642"/>
    </row>
    <row r="54" spans="1:5" ht="15.5">
      <c r="A54" s="643"/>
      <c r="B54" s="647" t="s">
        <v>249</v>
      </c>
      <c r="C54" s="641"/>
      <c r="D54" s="641"/>
      <c r="E54" s="642"/>
    </row>
    <row r="55" spans="1:5" ht="14">
      <c r="A55" s="643"/>
      <c r="B55" s="648" t="s">
        <v>250</v>
      </c>
      <c r="C55" s="641"/>
      <c r="D55" s="641"/>
      <c r="E55" s="642"/>
    </row>
    <row r="56" spans="1:5" ht="15.5">
      <c r="A56" s="649"/>
      <c r="B56" s="647" t="s">
        <v>251</v>
      </c>
      <c r="C56" s="641"/>
      <c r="D56" s="641"/>
      <c r="E56" s="642"/>
    </row>
    <row r="57" spans="1:5" ht="15.5">
      <c r="A57" s="643"/>
      <c r="B57" s="647" t="s">
        <v>252</v>
      </c>
      <c r="C57" s="641"/>
      <c r="D57" s="641"/>
      <c r="E57" s="642"/>
    </row>
    <row r="58" spans="1:5" ht="14">
      <c r="A58" s="649"/>
      <c r="B58" s="646" t="s">
        <v>253</v>
      </c>
      <c r="C58" s="641"/>
      <c r="D58" s="641"/>
      <c r="E58" s="642"/>
    </row>
    <row r="59" spans="1:5" ht="14">
      <c r="A59" s="649"/>
      <c r="B59" s="646" t="s">
        <v>357</v>
      </c>
      <c r="C59" s="641"/>
      <c r="D59" s="641"/>
      <c r="E59" s="642"/>
    </row>
    <row r="60" spans="1:5" ht="14">
      <c r="A60" s="643"/>
      <c r="B60" s="646" t="s">
        <v>358</v>
      </c>
      <c r="C60" s="641"/>
      <c r="D60" s="641"/>
      <c r="E60" s="642"/>
    </row>
    <row r="61" spans="1:5" ht="14">
      <c r="A61" s="643"/>
      <c r="B61" s="646" t="s">
        <v>288</v>
      </c>
      <c r="C61" s="641"/>
      <c r="D61" s="641"/>
      <c r="E61" s="642"/>
    </row>
    <row r="62" spans="1:5" ht="14">
      <c r="A62" s="643"/>
      <c r="B62" s="646" t="s">
        <v>292</v>
      </c>
      <c r="C62" s="641"/>
      <c r="D62" s="641"/>
      <c r="E62" s="642"/>
    </row>
    <row r="63" spans="1:5" ht="15.5">
      <c r="A63" s="643"/>
      <c r="B63" s="647" t="s">
        <v>423</v>
      </c>
      <c r="C63" s="641"/>
      <c r="D63" s="641"/>
      <c r="E63" s="642"/>
    </row>
    <row r="64" spans="1:5" ht="14">
      <c r="A64" s="643"/>
      <c r="B64" s="646" t="s">
        <v>424</v>
      </c>
      <c r="C64" s="641"/>
      <c r="D64" s="641"/>
      <c r="E64" s="642"/>
    </row>
    <row r="65" spans="1:5" ht="14">
      <c r="A65" s="643"/>
      <c r="B65" s="646" t="s">
        <v>279</v>
      </c>
      <c r="C65" s="641"/>
      <c r="D65" s="644"/>
      <c r="E65" s="642"/>
    </row>
    <row r="66" spans="1:5" ht="14">
      <c r="A66" s="643"/>
      <c r="B66" s="646" t="s">
        <v>281</v>
      </c>
      <c r="C66" s="641"/>
      <c r="D66" s="641"/>
      <c r="E66" s="642"/>
    </row>
    <row r="67" spans="1:5" ht="14">
      <c r="A67" s="643"/>
      <c r="B67" s="646" t="s">
        <v>287</v>
      </c>
      <c r="C67" s="641"/>
      <c r="D67" s="644"/>
      <c r="E67" s="642"/>
    </row>
    <row r="68" spans="1:5" ht="15.5">
      <c r="A68" s="643"/>
      <c r="B68" s="647" t="s">
        <v>420</v>
      </c>
      <c r="C68" s="641"/>
      <c r="D68" s="644"/>
      <c r="E68" s="642"/>
    </row>
    <row r="69" spans="1:5" ht="14">
      <c r="A69" s="650"/>
      <c r="B69" s="646" t="s">
        <v>421</v>
      </c>
      <c r="C69" s="579"/>
      <c r="D69" s="578"/>
      <c r="E69" s="575"/>
    </row>
    <row r="70" spans="1:5" ht="14">
      <c r="A70" s="572"/>
      <c r="B70" s="646" t="s">
        <v>422</v>
      </c>
      <c r="C70" s="579"/>
      <c r="D70" s="578"/>
      <c r="E70" s="651">
        <f>SUM(E49:E68)</f>
        <v>0</v>
      </c>
    </row>
    <row r="71" spans="1:5" ht="14">
      <c r="B71" s="646" t="s">
        <v>417</v>
      </c>
    </row>
    <row r="72" spans="1:5" ht="14">
      <c r="B72" s="646" t="s">
        <v>397</v>
      </c>
    </row>
  </sheetData>
  <mergeCells count="10">
    <mergeCell ref="M32:W32"/>
    <mergeCell ref="G33:H33"/>
    <mergeCell ref="I33:J33"/>
    <mergeCell ref="M33:W33"/>
    <mergeCell ref="O1:S1"/>
    <mergeCell ref="P2:W2"/>
    <mergeCell ref="M27:W27"/>
    <mergeCell ref="G28:H28"/>
    <mergeCell ref="G29:H29"/>
    <mergeCell ref="G30:H30"/>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85"/>
  <sheetViews>
    <sheetView zoomScale="80" zoomScaleNormal="80" zoomScaleSheetLayoutView="85" workbookViewId="0">
      <selection activeCell="K18" sqref="K18"/>
    </sheetView>
  </sheetViews>
  <sheetFormatPr defaultColWidth="9.1796875" defaultRowHeight="12.5"/>
  <cols>
    <col min="1" max="1" width="5.26953125" style="884" customWidth="1"/>
    <col min="2" max="2" width="30.1796875" style="884" customWidth="1"/>
    <col min="3" max="3" width="6.453125" style="884" customWidth="1"/>
    <col min="4" max="4" width="13.453125" style="884" customWidth="1"/>
    <col min="5" max="5" width="10.453125" style="499" customWidth="1"/>
    <col min="6" max="6" width="13.08984375" style="884" customWidth="1"/>
    <col min="7" max="7" width="14.81640625" style="500" customWidth="1"/>
    <col min="8" max="8" width="17" style="500" customWidth="1"/>
    <col min="9" max="9" width="6.1796875" style="884" customWidth="1"/>
    <col min="10" max="10" width="14.1796875" style="884" customWidth="1"/>
    <col min="11" max="11" width="11.1796875" style="884" customWidth="1"/>
    <col min="12" max="13" width="15.1796875" style="500" customWidth="1"/>
    <col min="14" max="14" width="0.453125" style="884" hidden="1" customWidth="1"/>
    <col min="15" max="15" width="3.1796875" style="884" customWidth="1"/>
    <col min="16" max="16" width="2.54296875" style="884" customWidth="1"/>
    <col min="17" max="17" width="4.81640625" style="884" hidden="1" customWidth="1"/>
    <col min="18" max="18" width="2" style="884" customWidth="1"/>
    <col min="19" max="19" width="2.54296875" style="884" customWidth="1"/>
    <col min="20" max="20" width="5.81640625" style="884" hidden="1" customWidth="1"/>
    <col min="21" max="21" width="1" style="884" customWidth="1"/>
    <col min="22" max="22" width="9.1796875" style="884" hidden="1" customWidth="1"/>
    <col min="23" max="23" width="15.08984375" style="501" customWidth="1"/>
    <col min="24" max="24" width="1.81640625" style="884" customWidth="1"/>
    <col min="25" max="25" width="9.1796875" style="884" customWidth="1"/>
    <col min="26" max="16384" width="9.1796875" style="884"/>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84"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83"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83" t="s">
        <v>557</v>
      </c>
      <c r="D8" s="523"/>
      <c r="E8" s="531"/>
      <c r="G8" s="532"/>
      <c r="H8" s="533"/>
      <c r="I8" s="883"/>
      <c r="K8" s="514"/>
      <c r="L8" s="532"/>
      <c r="M8" s="534"/>
      <c r="O8" s="514"/>
      <c r="U8" s="535"/>
      <c r="V8" s="535"/>
      <c r="W8" s="536"/>
    </row>
    <row r="9" spans="1:23">
      <c r="A9" s="883" t="s">
        <v>558</v>
      </c>
      <c r="D9" s="523"/>
      <c r="E9" s="531" t="s">
        <v>54</v>
      </c>
      <c r="G9" s="532" t="s">
        <v>55</v>
      </c>
      <c r="H9" s="533"/>
      <c r="I9" s="883" t="s">
        <v>56</v>
      </c>
      <c r="K9" s="523"/>
      <c r="L9" s="532" t="s">
        <v>57</v>
      </c>
      <c r="M9" s="537"/>
      <c r="O9" s="523"/>
      <c r="P9" s="884" t="s">
        <v>58</v>
      </c>
      <c r="W9" s="538"/>
    </row>
    <row r="10" spans="1:23" ht="13">
      <c r="A10" s="883" t="s">
        <v>559</v>
      </c>
      <c r="D10" s="539" t="s">
        <v>560</v>
      </c>
      <c r="E10" s="531" t="s">
        <v>59</v>
      </c>
      <c r="G10" s="532"/>
      <c r="H10" s="533"/>
      <c r="I10" s="540"/>
      <c r="J10" s="541"/>
      <c r="K10" s="542"/>
      <c r="L10" s="532"/>
      <c r="M10" s="537"/>
      <c r="O10" s="523"/>
      <c r="W10" s="538"/>
    </row>
    <row r="11" spans="1:23" ht="13">
      <c r="A11" s="883" t="s">
        <v>551</v>
      </c>
      <c r="D11" s="523"/>
      <c r="E11" s="515"/>
      <c r="F11" s="543"/>
      <c r="G11" s="532" t="s">
        <v>60</v>
      </c>
      <c r="H11" s="533"/>
      <c r="I11" s="883" t="s">
        <v>61</v>
      </c>
      <c r="K11" s="523"/>
      <c r="L11" s="532" t="s">
        <v>523</v>
      </c>
      <c r="M11" s="537"/>
      <c r="O11" s="523"/>
      <c r="P11" s="884" t="s">
        <v>63</v>
      </c>
      <c r="W11" s="538"/>
    </row>
    <row r="12" spans="1:23">
      <c r="A12" s="544" t="s">
        <v>64</v>
      </c>
      <c r="D12" s="523"/>
      <c r="E12" s="531" t="s">
        <v>65</v>
      </c>
      <c r="G12" s="532"/>
      <c r="H12" s="533"/>
      <c r="I12" s="883"/>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1014</v>
      </c>
      <c r="C17" s="583" t="str">
        <f>IF(E17="","",VLOOKUP(B17,Data!$B$5:$N$503,13,FALSE))</f>
        <v/>
      </c>
      <c r="D17" s="584" t="str">
        <f>IF(E17="","",VLOOKUP(B17,Data!$B$5:$L$503,2,FALSE))</f>
        <v/>
      </c>
      <c r="E17" s="823"/>
      <c r="F17" s="601"/>
      <c r="G17" s="587" t="str">
        <f>IF(E17="","",VLOOKUP(B17,Data!$B$5:$L$503,11,FALSE))</f>
        <v/>
      </c>
      <c r="H17" s="588" t="str">
        <f t="shared" ref="H17:H3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123,Data!G123,(IF(B17=Data!B125,Data!G125,(IF(B17=Data!B127,Data!G127,(IF(B17=Data!#REF!,Data!#REF!,(IF(B17=Data!B132,Data!G132,(IF(B17=Data!#REF!,Data!#REF!,(IF(B17=Data!#REF!,Data!#REF!,(IF(B17=Data!#REF!,Data!#REF!,Data!#REF!)))))))))))))))&amp;IF(B17=Data!B199,Data!G199,(IF(B17=Data!#REF!,Data!#REF!,(IF(B17=Data!#REF!,Data!#REF!,(IF(B17=Data!#REF!,Data!#REF!,(IF(B17=Data!#REF!,Data!#REF!,(IF(B17=Data!#REF!,Data!G939,(IF(B17=Data!#REF!,Data!#REF!,(IF(B17=Data!#REF!,Data!#REF!,Data!#REF!)))))))))))))))&amp;IF(B17=Data!#REF!,Data!#REF!,(IF(B17=Data!#REF!,Data!#REF!,(IF(B17=Data!#REF!,Data!#REF!,(IF(B17=Data!#REF!,Data!#REF!,(IF(B17=Data!#REF!,Data!#REF!,Data!#REF!)))))))))</f>
        <v>#REF!</v>
      </c>
      <c r="O17" s="592"/>
      <c r="P17" s="593"/>
      <c r="Q17" s="594" t="e">
        <f>IF(B17=Data!B123,Data!H123,(IF(B17=Data!B125,Data!H125,(IF(B17=Data!B127,Data!H127,(IF(B17=Data!#REF!,Data!#REF!,(IF(B17=Data!B132,Data!H132,(IF(B17=Data!#REF!,Data!#REF!,(IF(B17=Data!#REF!,Data!#REF!,(IF(B17=Data!#REF!,Data!#REF!,Data!#REF!)))))))))))))))&amp;IF(B17=Data!B199,Data!H199,(IF(B17=Data!#REF!,Data!#REF!,(IF(B17=Data!#REF!,Data!#REF!,(IF(B17=Data!#REF!,Data!#REF!,(IF(B17=Data!#REF!,Data!#REF!,(IF(B17=Data!#REF!,Data!H939,(IF(B17=Data!#REF!,Data!#REF!,(IF(B17=Data!#REF!,Data!#REF!,Data!#REF!)))))))))))))))&amp;IF(B17=Data!#REF!,Data!#REF!,(IF(B17=Data!#REF!,Data!#REF!,(IF(B17=Data!#REF!,Data!#REF!,(IF(B17=Data!#REF!,Data!#REF!,(IF(B17=Data!#REF!,Data!#REF!,Data!#REF!)))))))))</f>
        <v>#REF!</v>
      </c>
      <c r="R17" s="593"/>
      <c r="S17" s="593"/>
      <c r="T17" s="594" t="e">
        <f>IF(B17=Data!B123,Data!I123,(IF(B17=Data!B125,Data!I125,(IF(B17=Data!B127,Data!I127,(IF(B17=Data!#REF!,Data!#REF!,(IF(B17=Data!B132,Data!I132,(IF(B17=Data!#REF!,Data!#REF!,(IF(B17=Data!#REF!,Data!#REF!,(IF(B17=Data!#REF!,Data!#REF!,Data!#REF!)))))))))))))))&amp;IF(B17=Data!B199,Data!I199,(IF(B17=Data!#REF!,Data!#REF!,(IF(B17=Data!#REF!,Data!#REF!,(IF(B17=Data!#REF!,Data!#REF!,(IF(B17=Data!#REF!,Data!#REF!,(IF(B17=Data!#REF!,Data!I939,(IF(B17=Data!#REF!,Data!#REF!,(IF(B17=Data!#REF!,Data!#REF!,Data!#REF!)))))))))))))))&amp;IF(B17=Data!#REF!,Data!#REF!,(IF(B17=Data!#REF!,Data!#REF!,(IF(B17=Data!#REF!,Data!#REF!,(IF(B17=Data!#REF!,Data!#REF!,(IF(B17=Data!#REF!,Data!#REF!,Data!#REF!)))))))))</f>
        <v>#REF!</v>
      </c>
      <c r="U17" s="595"/>
      <c r="V17" s="594" t="e">
        <f>IF(B17=Data!B123,Data!J123,(IF(B17=Data!B125,Data!J125,(IF(B17=Data!B127,Data!J127,(IF(B17=Data!#REF!,Data!#REF!,(IF(B17=Data!B132,Data!J132,(IF(B17=Data!#REF!,Data!#REF!,(IF(B17=Data!#REF!,Data!#REF!,(IF(B17=Data!#REF!,Data!#REF!,Data!#REF!)))))))))))))))&amp;IF(B17=Data!B199,Data!J199,(IF(B17=Data!#REF!,Data!#REF!,(IF(B17=Data!#REF!,Data!#REF!,(IF(B17=Data!#REF!,Data!#REF!,(IF(B17=Data!#REF!,Data!#REF!,(IF(B17=Data!#REF!,Data!J939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231</v>
      </c>
      <c r="C18" s="856" t="str">
        <f>IF(E18="","",VLOOKUP(B18,Data!$B$5:$N$503,13,FALSE))</f>
        <v>Ymh</v>
      </c>
      <c r="D18" s="495" t="str">
        <f>IF(E18="","",VLOOKUP(B18,Data!$B$5:$L$503,2,FALSE))</f>
        <v>WN49720</v>
      </c>
      <c r="E18" s="823">
        <v>5</v>
      </c>
      <c r="F18" s="600" t="s">
        <v>544</v>
      </c>
      <c r="G18" s="587">
        <f>IF(E18="","",VLOOKUP(B18,Data!$B$5:$L$503,11,FALSE))</f>
        <v>1776.21</v>
      </c>
      <c r="H18" s="588">
        <f t="shared" si="0"/>
        <v>8881.0499999999993</v>
      </c>
      <c r="I18" s="589" t="str">
        <f>IF(E18="","",VLOOKUP(B18,Data!$B$5:$D$503,3,FALSE))</f>
        <v>C/T</v>
      </c>
      <c r="J18" s="589" t="str">
        <f>IF(E18="","",VLOOKUP(B18,Data!$B$5:$M$503,12,FALSE))</f>
        <v>Indonesia</v>
      </c>
      <c r="K18" s="590">
        <v>5122496</v>
      </c>
      <c r="L18" s="587">
        <f>IF(E18="","",VLOOKUP(B18,Data!$B$5:$E$503,4,FALSE)*E18)</f>
        <v>970</v>
      </c>
      <c r="M18" s="587">
        <f>IF(E18="","",VLOOKUP(B18,Data!$B$5:$F$503,5,FALSE)*E18)</f>
        <v>870</v>
      </c>
      <c r="N18" s="591" t="e">
        <f>IF(B18=Data!B93,Data!G93,(IF(B18=Data!B95,Data!G95,(IF(B18=Data!B97,Data!G97,(IF(B18=Data!#REF!,Data!#REF!,(IF(B18=Data!B102,Data!G102,(IF(B18=Data!#REF!,Data!#REF!,(IF(B18=Data!#REF!,Data!#REF!,(IF(B18=Data!#REF!,Data!#REF!,Data!#REF!)))))))))))))))&amp;IF(B18=Data!B169,Data!G169,(IF(B18=Data!#REF!,Data!#REF!,(IF(B18=Data!#REF!,Data!#REF!,(IF(B18=Data!#REF!,Data!#REF!,(IF(B18=Data!#REF!,Data!#REF!,(IF(B18=Data!#REF!,Data!G909,(IF(B18=Data!#REF!,Data!#REF!,(IF(B18=Data!#REF!,Data!#REF!,Data!#REF!)))))))))))))))&amp;IF(B18=Data!#REF!,Data!#REF!,(IF(B18=Data!#REF!,Data!#REF!,(IF(B18=Data!#REF!,Data!#REF!,(IF(B18=Data!#REF!,Data!#REF!,(IF(B18=Data!#REF!,Data!#REF!,Data!#REF!)))))))))</f>
        <v>#REF!</v>
      </c>
      <c r="O18" s="592"/>
      <c r="P18" s="593"/>
      <c r="Q18" s="594" t="e">
        <f>IF(B18=Data!B93,Data!H93,(IF(B18=Data!B95,Data!H95,(IF(B18=Data!B97,Data!H97,(IF(B18=Data!#REF!,Data!#REF!,(IF(B18=Data!B102,Data!H102,(IF(B18=Data!#REF!,Data!#REF!,(IF(B18=Data!#REF!,Data!#REF!,(IF(B18=Data!#REF!,Data!#REF!,Data!#REF!)))))))))))))))&amp;IF(B18=Data!B169,Data!H169,(IF(B18=Data!#REF!,Data!#REF!,(IF(B18=Data!#REF!,Data!#REF!,(IF(B18=Data!#REF!,Data!#REF!,(IF(B18=Data!#REF!,Data!#REF!,(IF(B18=Data!#REF!,Data!H909,(IF(B18=Data!#REF!,Data!#REF!,(IF(B18=Data!#REF!,Data!#REF!,Data!#REF!)))))))))))))))&amp;IF(B18=Data!#REF!,Data!#REF!,(IF(B18=Data!#REF!,Data!#REF!,(IF(B18=Data!#REF!,Data!#REF!,(IF(B18=Data!#REF!,Data!#REF!,(IF(B18=Data!#REF!,Data!#REF!,Data!#REF!)))))))))</f>
        <v>#REF!</v>
      </c>
      <c r="R18" s="593"/>
      <c r="S18" s="593"/>
      <c r="T18" s="594" t="e">
        <f>IF(B18=Data!B93,Data!I93,(IF(B18=Data!B95,Data!I95,(IF(B18=Data!B97,Data!I97,(IF(B18=Data!#REF!,Data!#REF!,(IF(B18=Data!B102,Data!I102,(IF(B18=Data!#REF!,Data!#REF!,(IF(B18=Data!#REF!,Data!#REF!,(IF(B18=Data!#REF!,Data!#REF!,Data!#REF!)))))))))))))))&amp;IF(B18=Data!B169,Data!I169,(IF(B18=Data!#REF!,Data!#REF!,(IF(B18=Data!#REF!,Data!#REF!,(IF(B18=Data!#REF!,Data!#REF!,(IF(B18=Data!#REF!,Data!#REF!,(IF(B18=Data!#REF!,Data!I909,(IF(B18=Data!#REF!,Data!#REF!,(IF(B18=Data!#REF!,Data!#REF!,Data!#REF!)))))))))))))))&amp;IF(B18=Data!#REF!,Data!#REF!,(IF(B18=Data!#REF!,Data!#REF!,(IF(B18=Data!#REF!,Data!#REF!,(IF(B18=Data!#REF!,Data!#REF!,(IF(B18=Data!#REF!,Data!#REF!,Data!#REF!)))))))))</f>
        <v>#REF!</v>
      </c>
      <c r="U18" s="595"/>
      <c r="V18" s="594" t="e">
        <f>IF(B18=Data!B93,Data!J93,(IF(B18=Data!B95,Data!J95,(IF(B18=Data!B97,Data!J97,(IF(B18=Data!#REF!,Data!#REF!,(IF(B18=Data!B102,Data!J102,(IF(B18=Data!#REF!,Data!#REF!,(IF(B18=Data!#REF!,Data!#REF!,(IF(B18=Data!#REF!,Data!#REF!,Data!#REF!)))))))))))))))&amp;IF(B18=Data!B169,Data!J169,(IF(B18=Data!#REF!,Data!#REF!,(IF(B18=Data!#REF!,Data!#REF!,(IF(B18=Data!#REF!,Data!#REF!,(IF(B18=Data!#REF!,Data!#REF!,(IF(B18=Data!#REF!,Data!J909,(IF(B18=Data!#REF!,Data!#REF!,(IF(B18=Data!#REF!,Data!#REF!,Data!#REF!)))))))))))))))&amp;IF(B18=Data!#REF!,Data!#REF!,(IF(B18=Data!#REF!,Data!#REF!,(IF(B18=Data!#REF!,Data!#REF!,(IF(B18=Data!#REF!,Data!#REF!,(IF(B18=Data!#REF!,Data!#REF!,Data!#REF!)))))))))</f>
        <v>#REF!</v>
      </c>
      <c r="W18" s="596">
        <f>IF(E18="","",VLOOKUP(B18,Data!$B$5:$J$503,9,FALSE)*E18)</f>
        <v>5.6449999999999996</v>
      </c>
    </row>
    <row r="19" spans="1:23" s="597" customFormat="1" ht="19.25" customHeight="1">
      <c r="A19" s="598"/>
      <c r="B19" s="582" t="s">
        <v>1035</v>
      </c>
      <c r="C19" s="583" t="str">
        <f>IF(E19="","",VLOOKUP(B19,Data!$B$5:$N$503,13,FALSE))</f>
        <v/>
      </c>
      <c r="D19" s="584" t="str">
        <f>IF(E19="","",VLOOKUP(B19,Data!$B$5:$L$503,2,FALSE))</f>
        <v/>
      </c>
      <c r="E19" s="823"/>
      <c r="F19" s="601"/>
      <c r="G19" s="587" t="str">
        <f>IF(E19="","",VLOOKUP(B19,Data!$B$5:$L$503,11,FALSE))</f>
        <v/>
      </c>
      <c r="H19" s="588" t="str">
        <f t="shared" ref="H19:H20"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B125,Data!G125,(IF(B19=Data!B127,Data!G127,(IF(B19=Data!B129,Data!G129,(IF(B19=Data!#REF!,Data!#REF!,(IF(B19=Data!B134,Data!G134,(IF(B19=Data!#REF!,Data!#REF!,(IF(B19=Data!#REF!,Data!#REF!,(IF(B19=Data!#REF!,Data!#REF!,Data!#REF!)))))))))))))))&amp;IF(B19=Data!B201,Data!G201,(IF(B19=Data!#REF!,Data!#REF!,(IF(B19=Data!#REF!,Data!#REF!,(IF(B19=Data!#REF!,Data!#REF!,(IF(B19=Data!#REF!,Data!#REF!,(IF(B19=Data!#REF!,Data!G941,(IF(B19=Data!#REF!,Data!#REF!,(IF(B19=Data!#REF!,Data!#REF!,Data!#REF!)))))))))))))))&amp;IF(B19=Data!#REF!,Data!#REF!,(IF(B19=Data!#REF!,Data!#REF!,(IF(B19=Data!#REF!,Data!#REF!,(IF(B19=Data!#REF!,Data!#REF!,(IF(B19=Data!#REF!,Data!#REF!,Data!#REF!)))))))))</f>
        <v>#REF!</v>
      </c>
      <c r="O19" s="592"/>
      <c r="P19" s="593"/>
      <c r="Q19" s="594" t="e">
        <f>IF(B19=Data!B125,Data!H125,(IF(B19=Data!B127,Data!H127,(IF(B19=Data!B129,Data!H129,(IF(B19=Data!#REF!,Data!#REF!,(IF(B19=Data!B134,Data!H134,(IF(B19=Data!#REF!,Data!#REF!,(IF(B19=Data!#REF!,Data!#REF!,(IF(B19=Data!#REF!,Data!#REF!,Data!#REF!)))))))))))))))&amp;IF(B19=Data!B201,Data!H201,(IF(B19=Data!#REF!,Data!#REF!,(IF(B19=Data!#REF!,Data!#REF!,(IF(B19=Data!#REF!,Data!#REF!,(IF(B19=Data!#REF!,Data!#REF!,(IF(B19=Data!#REF!,Data!H941,(IF(B19=Data!#REF!,Data!#REF!,(IF(B19=Data!#REF!,Data!#REF!,Data!#REF!)))))))))))))))&amp;IF(B19=Data!#REF!,Data!#REF!,(IF(B19=Data!#REF!,Data!#REF!,(IF(B19=Data!#REF!,Data!#REF!,(IF(B19=Data!#REF!,Data!#REF!,(IF(B19=Data!#REF!,Data!#REF!,Data!#REF!)))))))))</f>
        <v>#REF!</v>
      </c>
      <c r="R19" s="593"/>
      <c r="S19" s="593"/>
      <c r="T19" s="594" t="e">
        <f>IF(B19=Data!B125,Data!I125,(IF(B19=Data!B127,Data!I127,(IF(B19=Data!B129,Data!I129,(IF(B19=Data!#REF!,Data!#REF!,(IF(B19=Data!B134,Data!I134,(IF(B19=Data!#REF!,Data!#REF!,(IF(B19=Data!#REF!,Data!#REF!,(IF(B19=Data!#REF!,Data!#REF!,Data!#REF!)))))))))))))))&amp;IF(B19=Data!B201,Data!I201,(IF(B19=Data!#REF!,Data!#REF!,(IF(B19=Data!#REF!,Data!#REF!,(IF(B19=Data!#REF!,Data!#REF!,(IF(B19=Data!#REF!,Data!#REF!,(IF(B19=Data!#REF!,Data!I941,(IF(B19=Data!#REF!,Data!#REF!,(IF(B19=Data!#REF!,Data!#REF!,Data!#REF!)))))))))))))))&amp;IF(B19=Data!#REF!,Data!#REF!,(IF(B19=Data!#REF!,Data!#REF!,(IF(B19=Data!#REF!,Data!#REF!,(IF(B19=Data!#REF!,Data!#REF!,(IF(B19=Data!#REF!,Data!#REF!,Data!#REF!)))))))))</f>
        <v>#REF!</v>
      </c>
      <c r="U19" s="595"/>
      <c r="V19" s="594" t="e">
        <f>IF(B19=Data!B125,Data!J125,(IF(B19=Data!B127,Data!J127,(IF(B19=Data!B129,Data!J129,(IF(B19=Data!#REF!,Data!#REF!,(IF(B19=Data!B134,Data!J134,(IF(B19=Data!#REF!,Data!#REF!,(IF(B19=Data!#REF!,Data!#REF!,(IF(B19=Data!#REF!,Data!#REF!,Data!#REF!)))))))))))))))&amp;IF(B19=Data!B201,Data!J201,(IF(B19=Data!#REF!,Data!#REF!,(IF(B19=Data!#REF!,Data!#REF!,(IF(B19=Data!#REF!,Data!#REF!,(IF(B19=Data!#REF!,Data!#REF!,(IF(B19=Data!#REF!,Data!J941,(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368</v>
      </c>
      <c r="C20" s="856" t="str">
        <f>IF(E20="","",VLOOKUP(B20,Data!$B$5:$N$503,13,FALSE))</f>
        <v>Ymh</v>
      </c>
      <c r="D20" s="495" t="str">
        <f>IF(E20="","",VLOOKUP(B20,Data!$B$5:$L$503,2,FALSE))</f>
        <v>WQ78230</v>
      </c>
      <c r="E20" s="823">
        <v>2</v>
      </c>
      <c r="F20" s="600" t="s">
        <v>545</v>
      </c>
      <c r="G20" s="587">
        <f>IF(E20="","",VLOOKUP(B20,Data!$B$5:$L$503,11,FALSE))</f>
        <v>4233.07</v>
      </c>
      <c r="H20" s="588">
        <f t="shared" si="1"/>
        <v>8466.14</v>
      </c>
      <c r="I20" s="589" t="str">
        <f>IF(E20="","",VLOOKUP(B20,Data!$B$5:$D$503,3,FALSE))</f>
        <v>C/T</v>
      </c>
      <c r="J20" s="589" t="str">
        <f>IF(E20="","",VLOOKUP(B20,Data!$B$5:$M$503,12,FALSE))</f>
        <v>Indonesia</v>
      </c>
      <c r="K20" s="590">
        <v>5124948</v>
      </c>
      <c r="L20" s="587">
        <f>IF(E20="","",VLOOKUP(B20,Data!$B$5:$E$503,4,FALSE)*E20)</f>
        <v>594</v>
      </c>
      <c r="M20" s="587">
        <f>IF(E20="","",VLOOKUP(B20,Data!$B$5:$F$503,5,FALSE)*E20)</f>
        <v>524</v>
      </c>
      <c r="N20" s="591" t="e">
        <f>IF(B20=Data!B95,Data!G95,(IF(B20=Data!B97,Data!G97,(IF(B20=Data!B99,Data!G99,(IF(B20=Data!#REF!,Data!#REF!,(IF(B20=Data!B104,Data!G104,(IF(B20=Data!#REF!,Data!#REF!,(IF(B20=Data!#REF!,Data!#REF!,(IF(B20=Data!#REF!,Data!#REF!,Data!#REF!)))))))))))))))&amp;IF(B20=Data!B171,Data!G171,(IF(B20=Data!#REF!,Data!#REF!,(IF(B20=Data!#REF!,Data!#REF!,(IF(B20=Data!#REF!,Data!#REF!,(IF(B20=Data!#REF!,Data!#REF!,(IF(B20=Data!#REF!,Data!G911,(IF(B20=Data!#REF!,Data!#REF!,(IF(B20=Data!#REF!,Data!#REF!,Data!#REF!)))))))))))))))&amp;IF(B20=Data!#REF!,Data!#REF!,(IF(B20=Data!#REF!,Data!#REF!,(IF(B20=Data!#REF!,Data!#REF!,(IF(B20=Data!#REF!,Data!#REF!,(IF(B20=Data!#REF!,Data!#REF!,Data!#REF!)))))))))</f>
        <v>#REF!</v>
      </c>
      <c r="O20" s="592"/>
      <c r="P20" s="593"/>
      <c r="Q20" s="594" t="e">
        <f>IF(B20=Data!B95,Data!H95,(IF(B20=Data!B97,Data!H97,(IF(B20=Data!B99,Data!H99,(IF(B20=Data!#REF!,Data!#REF!,(IF(B20=Data!B104,Data!H104,(IF(B20=Data!#REF!,Data!#REF!,(IF(B20=Data!#REF!,Data!#REF!,(IF(B20=Data!#REF!,Data!#REF!,Data!#REF!)))))))))))))))&amp;IF(B20=Data!B171,Data!H171,(IF(B20=Data!#REF!,Data!#REF!,(IF(B20=Data!#REF!,Data!#REF!,(IF(B20=Data!#REF!,Data!#REF!,(IF(B20=Data!#REF!,Data!#REF!,(IF(B20=Data!#REF!,Data!H911,(IF(B20=Data!#REF!,Data!#REF!,(IF(B20=Data!#REF!,Data!#REF!,Data!#REF!)))))))))))))))&amp;IF(B20=Data!#REF!,Data!#REF!,(IF(B20=Data!#REF!,Data!#REF!,(IF(B20=Data!#REF!,Data!#REF!,(IF(B20=Data!#REF!,Data!#REF!,(IF(B20=Data!#REF!,Data!#REF!,Data!#REF!)))))))))</f>
        <v>#REF!</v>
      </c>
      <c r="R20" s="593"/>
      <c r="S20" s="593"/>
      <c r="T20" s="594" t="e">
        <f>IF(B20=Data!B95,Data!I95,(IF(B20=Data!B97,Data!I97,(IF(B20=Data!B99,Data!I99,(IF(B20=Data!#REF!,Data!#REF!,(IF(B20=Data!B104,Data!I104,(IF(B20=Data!#REF!,Data!#REF!,(IF(B20=Data!#REF!,Data!#REF!,(IF(B20=Data!#REF!,Data!#REF!,Data!#REF!)))))))))))))))&amp;IF(B20=Data!B171,Data!I171,(IF(B20=Data!#REF!,Data!#REF!,(IF(B20=Data!#REF!,Data!#REF!,(IF(B20=Data!#REF!,Data!#REF!,(IF(B20=Data!#REF!,Data!#REF!,(IF(B20=Data!#REF!,Data!I911,(IF(B20=Data!#REF!,Data!#REF!,(IF(B20=Data!#REF!,Data!#REF!,Data!#REF!)))))))))))))))&amp;IF(B20=Data!#REF!,Data!#REF!,(IF(B20=Data!#REF!,Data!#REF!,(IF(B20=Data!#REF!,Data!#REF!,(IF(B20=Data!#REF!,Data!#REF!,(IF(B20=Data!#REF!,Data!#REF!,Data!#REF!)))))))))</f>
        <v>#REF!</v>
      </c>
      <c r="U20" s="595"/>
      <c r="V20" s="594" t="e">
        <f>IF(B20=Data!B95,Data!J95,(IF(B20=Data!B97,Data!J97,(IF(B20=Data!B99,Data!J99,(IF(B20=Data!#REF!,Data!#REF!,(IF(B20=Data!B104,Data!J104,(IF(B20=Data!#REF!,Data!#REF!,(IF(B20=Data!#REF!,Data!#REF!,(IF(B20=Data!#REF!,Data!#REF!,Data!#REF!)))))))))))))))&amp;IF(B20=Data!B171,Data!J171,(IF(B20=Data!#REF!,Data!#REF!,(IF(B20=Data!#REF!,Data!#REF!,(IF(B20=Data!#REF!,Data!#REF!,(IF(B20=Data!#REF!,Data!#REF!,(IF(B20=Data!#REF!,Data!J911,(IF(B20=Data!#REF!,Data!#REF!,(IF(B20=Data!#REF!,Data!#REF!,Data!#REF!)))))))))))))))&amp;IF(B20=Data!#REF!,Data!#REF!,(IF(B20=Data!#REF!,Data!#REF!,(IF(B20=Data!#REF!,Data!#REF!,(IF(B20=Data!#REF!,Data!#REF!,(IF(B20=Data!#REF!,Data!#REF!,Data!#REF!)))))))))</f>
        <v>#REF!</v>
      </c>
      <c r="W20" s="596">
        <f>IF(E20="","",VLOOKUP(B20,Data!$B$5:$J$503,9,FALSE)*E20)</f>
        <v>3.0680000000000001</v>
      </c>
    </row>
    <row r="21" spans="1:23" s="597" customFormat="1" ht="19.25" customHeight="1">
      <c r="A21" s="860">
        <v>3</v>
      </c>
      <c r="B21" s="753" t="s">
        <v>225</v>
      </c>
      <c r="C21" s="856" t="str">
        <f>IF(E21="","",VLOOKUP(B21,Data!$B$5:$N$503,13,FALSE))</f>
        <v>Ymh</v>
      </c>
      <c r="D21" s="495" t="str">
        <f>IF(E21="","",VLOOKUP(B21,Data!$B$5:$L$503,2,FALSE))</f>
        <v>WV62290</v>
      </c>
      <c r="E21" s="823">
        <v>3</v>
      </c>
      <c r="F21" s="600"/>
      <c r="G21" s="587">
        <f>IF(E21="","",VLOOKUP(B21,Data!$B$5:$L$503,11,FALSE))</f>
        <v>1690.21</v>
      </c>
      <c r="H21" s="588">
        <f t="shared" si="0"/>
        <v>5070.63</v>
      </c>
      <c r="I21" s="589" t="str">
        <f>IF(E21="","",VLOOKUP(B21,Data!$B$5:$D$503,3,FALSE))</f>
        <v>C/T</v>
      </c>
      <c r="J21" s="589" t="str">
        <f>IF(E21="","",VLOOKUP(B21,Data!$B$5:$M$503,12,FALSE))</f>
        <v>Indonesia</v>
      </c>
      <c r="K21" s="590">
        <v>5124948</v>
      </c>
      <c r="L21" s="587">
        <f>IF(E21="","",VLOOKUP(B21,Data!$B$5:$E$503,4,FALSE)*E21)</f>
        <v>582</v>
      </c>
      <c r="M21" s="587">
        <f>IF(E21="","",VLOOKUP(B21,Data!$B$5:$F$503,5,FALSE)*E21)</f>
        <v>522</v>
      </c>
      <c r="N21" s="591" t="e">
        <f>IF(B21=Data!B95,Data!G95,(IF(B21=Data!B97,Data!G97,(IF(B21=Data!B99,Data!G99,(IF(B21=Data!#REF!,Data!#REF!,(IF(B21=Data!B104,Data!G104,(IF(B21=Data!#REF!,Data!#REF!,(IF(B21=Data!#REF!,Data!#REF!,(IF(B21=Data!#REF!,Data!#REF!,Data!#REF!)))))))))))))))&amp;IF(B21=Data!B171,Data!G171,(IF(B21=Data!#REF!,Data!#REF!,(IF(B21=Data!#REF!,Data!#REF!,(IF(B21=Data!#REF!,Data!#REF!,(IF(B21=Data!#REF!,Data!#REF!,(IF(B21=Data!#REF!,Data!G911,(IF(B21=Data!#REF!,Data!#REF!,(IF(B21=Data!#REF!,Data!#REF!,Data!#REF!)))))))))))))))&amp;IF(B21=Data!#REF!,Data!#REF!,(IF(B21=Data!#REF!,Data!#REF!,(IF(B21=Data!#REF!,Data!#REF!,(IF(B21=Data!#REF!,Data!#REF!,(IF(B21=Data!#REF!,Data!#REF!,Data!#REF!)))))))))</f>
        <v>#REF!</v>
      </c>
      <c r="O21" s="592"/>
      <c r="P21" s="593"/>
      <c r="Q21" s="594" t="e">
        <f>IF(B21=Data!B95,Data!H95,(IF(B21=Data!B97,Data!H97,(IF(B21=Data!B99,Data!H99,(IF(B21=Data!#REF!,Data!#REF!,(IF(B21=Data!B104,Data!H104,(IF(B21=Data!#REF!,Data!#REF!,(IF(B21=Data!#REF!,Data!#REF!,(IF(B21=Data!#REF!,Data!#REF!,Data!#REF!)))))))))))))))&amp;IF(B21=Data!B171,Data!H171,(IF(B21=Data!#REF!,Data!#REF!,(IF(B21=Data!#REF!,Data!#REF!,(IF(B21=Data!#REF!,Data!#REF!,(IF(B21=Data!#REF!,Data!#REF!,(IF(B21=Data!#REF!,Data!H911,(IF(B21=Data!#REF!,Data!#REF!,(IF(B21=Data!#REF!,Data!#REF!,Data!#REF!)))))))))))))))&amp;IF(B21=Data!#REF!,Data!#REF!,(IF(B21=Data!#REF!,Data!#REF!,(IF(B21=Data!#REF!,Data!#REF!,(IF(B21=Data!#REF!,Data!#REF!,(IF(B21=Data!#REF!,Data!#REF!,Data!#REF!)))))))))</f>
        <v>#REF!</v>
      </c>
      <c r="R21" s="593"/>
      <c r="S21" s="593"/>
      <c r="T21" s="594" t="e">
        <f>IF(B21=Data!B95,Data!I95,(IF(B21=Data!B97,Data!I97,(IF(B21=Data!B99,Data!I99,(IF(B21=Data!#REF!,Data!#REF!,(IF(B21=Data!B104,Data!I104,(IF(B21=Data!#REF!,Data!#REF!,(IF(B21=Data!#REF!,Data!#REF!,(IF(B21=Data!#REF!,Data!#REF!,Data!#REF!)))))))))))))))&amp;IF(B21=Data!B171,Data!I171,(IF(B21=Data!#REF!,Data!#REF!,(IF(B21=Data!#REF!,Data!#REF!,(IF(B21=Data!#REF!,Data!#REF!,(IF(B21=Data!#REF!,Data!#REF!,(IF(B21=Data!#REF!,Data!I911,(IF(B21=Data!#REF!,Data!#REF!,(IF(B21=Data!#REF!,Data!#REF!,Data!#REF!)))))))))))))))&amp;IF(B21=Data!#REF!,Data!#REF!,(IF(B21=Data!#REF!,Data!#REF!,(IF(B21=Data!#REF!,Data!#REF!,(IF(B21=Data!#REF!,Data!#REF!,(IF(B21=Data!#REF!,Data!#REF!,Data!#REF!)))))))))</f>
        <v>#REF!</v>
      </c>
      <c r="U21" s="595"/>
      <c r="V21" s="594" t="e">
        <f>IF(B21=Data!B95,Data!J95,(IF(B21=Data!B97,Data!J97,(IF(B21=Data!B99,Data!J99,(IF(B21=Data!#REF!,Data!#REF!,(IF(B21=Data!B104,Data!J104,(IF(B21=Data!#REF!,Data!#REF!,(IF(B21=Data!#REF!,Data!#REF!,(IF(B21=Data!#REF!,Data!#REF!,Data!#REF!)))))))))))))))&amp;IF(B21=Data!B171,Data!J171,(IF(B21=Data!#REF!,Data!#REF!,(IF(B21=Data!#REF!,Data!#REF!,(IF(B21=Data!#REF!,Data!#REF!,(IF(B21=Data!#REF!,Data!#REF!,(IF(B21=Data!#REF!,Data!J911,(IF(B21=Data!#REF!,Data!#REF!,(IF(B21=Data!#REF!,Data!#REF!,Data!#REF!)))))))))))))))&amp;IF(B21=Data!#REF!,Data!#REF!,(IF(B21=Data!#REF!,Data!#REF!,(IF(B21=Data!#REF!,Data!#REF!,(IF(B21=Data!#REF!,Data!#REF!,(IF(B21=Data!#REF!,Data!#REF!,Data!#REF!)))))))))</f>
        <v>#REF!</v>
      </c>
      <c r="W21" s="596">
        <f>IF(E21="","",VLOOKUP(B21,Data!$B$5:$J$503,9,FALSE)*E21)</f>
        <v>3.387</v>
      </c>
    </row>
    <row r="22" spans="1:23" s="597" customFormat="1" ht="19.25" customHeight="1">
      <c r="A22" s="860">
        <v>4</v>
      </c>
      <c r="B22" s="753" t="s">
        <v>223</v>
      </c>
      <c r="C22" s="856" t="str">
        <f>IF(E22="","",VLOOKUP(B22,Data!$B$5:$N$503,13,FALSE))</f>
        <v>Ymh</v>
      </c>
      <c r="D22" s="495" t="str">
        <f>IF(E22="","",VLOOKUP(B22,Data!$B$5:$L$503,2,FALSE))</f>
        <v>AAE6337</v>
      </c>
      <c r="E22" s="823">
        <v>9</v>
      </c>
      <c r="F22" s="601" t="s">
        <v>569</v>
      </c>
      <c r="G22" s="587">
        <f>IF(E22="","",VLOOKUP(B22,Data!$B$5:$L$503,11,FALSE))</f>
        <v>1646.63</v>
      </c>
      <c r="H22" s="588">
        <f t="shared" si="0"/>
        <v>14819.670000000002</v>
      </c>
      <c r="I22" s="589" t="str">
        <f>IF(E22="","",VLOOKUP(B22,Data!$B$5:$D$503,3,FALSE))</f>
        <v>C/T</v>
      </c>
      <c r="J22" s="589" t="str">
        <f>IF(E22="","",VLOOKUP(B22,Data!$B$5:$M$503,12,FALSE))</f>
        <v>Indonesia</v>
      </c>
      <c r="K22" s="590">
        <v>5124948</v>
      </c>
      <c r="L22" s="587">
        <f>IF(E22="","",VLOOKUP(B22,Data!$B$5:$E$503,4,FALSE)*E22)</f>
        <v>1746</v>
      </c>
      <c r="M22" s="587">
        <f>IF(E22="","",VLOOKUP(B22,Data!$B$5:$F$503,5,FALSE)*E22)</f>
        <v>1566</v>
      </c>
      <c r="N22" s="591" t="e">
        <f>IF(B22=Data!B96,Data!G96,(IF(B22=Data!B98,Data!G98,(IF(B22=Data!B100,Data!G100,(IF(B22=Data!#REF!,Data!#REF!,(IF(B22=Data!B105,Data!G105,(IF(B22=Data!#REF!,Data!#REF!,(IF(B22=Data!#REF!,Data!#REF!,(IF(B22=Data!#REF!,Data!#REF!,Data!#REF!)))))))))))))))&amp;IF(B22=Data!B172,Data!G172,(IF(B22=Data!#REF!,Data!#REF!,(IF(B22=Data!#REF!,Data!#REF!,(IF(B22=Data!#REF!,Data!#REF!,(IF(B22=Data!#REF!,Data!#REF!,(IF(B22=Data!#REF!,Data!G912,(IF(B22=Data!#REF!,Data!#REF!,(IF(B22=Data!#REF!,Data!#REF!,Data!#REF!)))))))))))))))&amp;IF(B22=Data!#REF!,Data!#REF!,(IF(B22=Data!#REF!,Data!#REF!,(IF(B22=Data!#REF!,Data!#REF!,(IF(B22=Data!#REF!,Data!#REF!,(IF(B22=Data!#REF!,Data!#REF!,Data!#REF!)))))))))</f>
        <v>#REF!</v>
      </c>
      <c r="O22" s="592"/>
      <c r="P22" s="593"/>
      <c r="Q22" s="594" t="e">
        <f>IF(B22=Data!B96,Data!H96,(IF(B22=Data!B98,Data!H98,(IF(B22=Data!B100,Data!H100,(IF(B22=Data!#REF!,Data!#REF!,(IF(B22=Data!B105,Data!H105,(IF(B22=Data!#REF!,Data!#REF!,(IF(B22=Data!#REF!,Data!#REF!,(IF(B22=Data!#REF!,Data!#REF!,Data!#REF!)))))))))))))))&amp;IF(B22=Data!B172,Data!H172,(IF(B22=Data!#REF!,Data!#REF!,(IF(B22=Data!#REF!,Data!#REF!,(IF(B22=Data!#REF!,Data!#REF!,(IF(B22=Data!#REF!,Data!#REF!,(IF(B22=Data!#REF!,Data!H912,(IF(B22=Data!#REF!,Data!#REF!,(IF(B22=Data!#REF!,Data!#REF!,Data!#REF!)))))))))))))))&amp;IF(B22=Data!#REF!,Data!#REF!,(IF(B22=Data!#REF!,Data!#REF!,(IF(B22=Data!#REF!,Data!#REF!,(IF(B22=Data!#REF!,Data!#REF!,(IF(B22=Data!#REF!,Data!#REF!,Data!#REF!)))))))))</f>
        <v>#REF!</v>
      </c>
      <c r="R22" s="593"/>
      <c r="S22" s="593"/>
      <c r="T22" s="594" t="e">
        <f>IF(B22=Data!B96,Data!I96,(IF(B22=Data!B98,Data!I98,(IF(B22=Data!B100,Data!I100,(IF(B22=Data!#REF!,Data!#REF!,(IF(B22=Data!B105,Data!I105,(IF(B22=Data!#REF!,Data!#REF!,(IF(B22=Data!#REF!,Data!#REF!,(IF(B22=Data!#REF!,Data!#REF!,Data!#REF!)))))))))))))))&amp;IF(B22=Data!B172,Data!I172,(IF(B22=Data!#REF!,Data!#REF!,(IF(B22=Data!#REF!,Data!#REF!,(IF(B22=Data!#REF!,Data!#REF!,(IF(B22=Data!#REF!,Data!#REF!,(IF(B22=Data!#REF!,Data!I912,(IF(B22=Data!#REF!,Data!#REF!,(IF(B22=Data!#REF!,Data!#REF!,Data!#REF!)))))))))))))))&amp;IF(B22=Data!#REF!,Data!#REF!,(IF(B22=Data!#REF!,Data!#REF!,(IF(B22=Data!#REF!,Data!#REF!,(IF(B22=Data!#REF!,Data!#REF!,(IF(B22=Data!#REF!,Data!#REF!,Data!#REF!)))))))))</f>
        <v>#REF!</v>
      </c>
      <c r="U22" s="595"/>
      <c r="V22" s="594" t="e">
        <f>IF(B22=Data!B96,Data!J96,(IF(B22=Data!B98,Data!J98,(IF(B22=Data!B100,Data!J100,(IF(B22=Data!#REF!,Data!#REF!,(IF(B22=Data!B105,Data!J105,(IF(B22=Data!#REF!,Data!#REF!,(IF(B22=Data!#REF!,Data!#REF!,(IF(B22=Data!#REF!,Data!#REF!,Data!#REF!)))))))))))))))&amp;IF(B22=Data!B172,Data!J172,(IF(B22=Data!#REF!,Data!#REF!,(IF(B22=Data!#REF!,Data!#REF!,(IF(B22=Data!#REF!,Data!#REF!,(IF(B22=Data!#REF!,Data!#REF!,(IF(B22=Data!#REF!,Data!J912,(IF(B22=Data!#REF!,Data!#REF!,(IF(B22=Data!#REF!,Data!#REF!,Data!#REF!)))))))))))))))&amp;IF(B22=Data!#REF!,Data!#REF!,(IF(B22=Data!#REF!,Data!#REF!,(IF(B22=Data!#REF!,Data!#REF!,(IF(B22=Data!#REF!,Data!#REF!,(IF(B22=Data!#REF!,Data!#REF!,Data!#REF!)))))))))</f>
        <v>#REF!</v>
      </c>
      <c r="W22" s="596">
        <f>IF(E22="","",VLOOKUP(B22,Data!$B$5:$J$503,9,FALSE)*E22)</f>
        <v>10.161</v>
      </c>
    </row>
    <row r="23" spans="1:23" s="597" customFormat="1" ht="19.25" customHeight="1">
      <c r="A23" s="860">
        <v>5</v>
      </c>
      <c r="B23" s="753" t="s">
        <v>715</v>
      </c>
      <c r="C23" s="856" t="str">
        <f>IF(E23="","",VLOOKUP(B23,Data!$B$5:$N$503,13,FALSE))</f>
        <v>Ymh</v>
      </c>
      <c r="D23" s="495" t="str">
        <f>IF(E23="","",VLOOKUP(B23,Data!$B$5:$L$503,2,FALSE))</f>
        <v>VAC9480</v>
      </c>
      <c r="E23" s="823">
        <v>2</v>
      </c>
      <c r="F23" s="600"/>
      <c r="G23" s="587">
        <f>IF(E23="","",VLOOKUP(B23,Data!$B$5:$L$503,11,FALSE))</f>
        <v>2008.01</v>
      </c>
      <c r="H23" s="588">
        <f t="shared" si="0"/>
        <v>4016.02</v>
      </c>
      <c r="I23" s="589" t="str">
        <f>IF(E23="","",VLOOKUP(B23,Data!$B$5:$D$503,3,FALSE))</f>
        <v>C/T</v>
      </c>
      <c r="J23" s="589" t="str">
        <f>IF(E23="","",VLOOKUP(B23,Data!$B$5:$M$503,12,FALSE))</f>
        <v>Indonesia</v>
      </c>
      <c r="K23" s="590">
        <v>5124948</v>
      </c>
      <c r="L23" s="587">
        <f>IF(E23="","",VLOOKUP(B23,Data!$B$5:$E$503,4,FALSE)*E23)</f>
        <v>398</v>
      </c>
      <c r="M23" s="587">
        <f>IF(E23="","",VLOOKUP(B23,Data!$B$5:$F$503,5,FALSE)*E23)</f>
        <v>358</v>
      </c>
      <c r="N23" s="591" t="e">
        <f>IF(B23=Data!B91,Data!G91,(IF(B23=Data!B93,Data!G93,(IF(B23=Data!B95,Data!G95,(IF(B23=Data!#REF!,Data!#REF!,(IF(B23=Data!B100,Data!G100,(IF(B23=Data!#REF!,Data!#REF!,(IF(B23=Data!#REF!,Data!#REF!,(IF(B23=Data!#REF!,Data!#REF!,Data!#REF!)))))))))))))))&amp;IF(B23=Data!B167,Data!G167,(IF(B23=Data!#REF!,Data!#REF!,(IF(B23=Data!#REF!,Data!#REF!,(IF(B23=Data!#REF!,Data!#REF!,(IF(B23=Data!#REF!,Data!#REF!,(IF(B23=Data!#REF!,Data!G907,(IF(B23=Data!#REF!,Data!#REF!,(IF(B23=Data!#REF!,Data!#REF!,Data!#REF!)))))))))))))))&amp;IF(B23=Data!#REF!,Data!#REF!,(IF(B23=Data!#REF!,Data!#REF!,(IF(B23=Data!#REF!,Data!#REF!,(IF(B23=Data!#REF!,Data!#REF!,(IF(B23=Data!#REF!,Data!#REF!,Data!#REF!)))))))))</f>
        <v>#REF!</v>
      </c>
      <c r="O23" s="592"/>
      <c r="P23" s="593"/>
      <c r="Q23" s="594" t="e">
        <f>IF(B23=Data!B91,Data!H91,(IF(B23=Data!B93,Data!H93,(IF(B23=Data!B95,Data!H95,(IF(B23=Data!#REF!,Data!#REF!,(IF(B23=Data!B100,Data!H100,(IF(B23=Data!#REF!,Data!#REF!,(IF(B23=Data!#REF!,Data!#REF!,(IF(B23=Data!#REF!,Data!#REF!,Data!#REF!)))))))))))))))&amp;IF(B23=Data!B167,Data!H167,(IF(B23=Data!#REF!,Data!#REF!,(IF(B23=Data!#REF!,Data!#REF!,(IF(B23=Data!#REF!,Data!#REF!,(IF(B23=Data!#REF!,Data!#REF!,(IF(B23=Data!#REF!,Data!H907,(IF(B23=Data!#REF!,Data!#REF!,(IF(B23=Data!#REF!,Data!#REF!,Data!#REF!)))))))))))))))&amp;IF(B23=Data!#REF!,Data!#REF!,(IF(B23=Data!#REF!,Data!#REF!,(IF(B23=Data!#REF!,Data!#REF!,(IF(B23=Data!#REF!,Data!#REF!,(IF(B23=Data!#REF!,Data!#REF!,Data!#REF!)))))))))</f>
        <v>#REF!</v>
      </c>
      <c r="R23" s="593"/>
      <c r="S23" s="593"/>
      <c r="T23" s="594" t="e">
        <f>IF(B23=Data!B91,Data!I91,(IF(B23=Data!B93,Data!I93,(IF(B23=Data!B95,Data!I95,(IF(B23=Data!#REF!,Data!#REF!,(IF(B23=Data!B100,Data!I100,(IF(B23=Data!#REF!,Data!#REF!,(IF(B23=Data!#REF!,Data!#REF!,(IF(B23=Data!#REF!,Data!#REF!,Data!#REF!)))))))))))))))&amp;IF(B23=Data!B167,Data!I167,(IF(B23=Data!#REF!,Data!#REF!,(IF(B23=Data!#REF!,Data!#REF!,(IF(B23=Data!#REF!,Data!#REF!,(IF(B23=Data!#REF!,Data!#REF!,(IF(B23=Data!#REF!,Data!I907,(IF(B23=Data!#REF!,Data!#REF!,(IF(B23=Data!#REF!,Data!#REF!,Data!#REF!)))))))))))))))&amp;IF(B23=Data!#REF!,Data!#REF!,(IF(B23=Data!#REF!,Data!#REF!,(IF(B23=Data!#REF!,Data!#REF!,(IF(B23=Data!#REF!,Data!#REF!,(IF(B23=Data!#REF!,Data!#REF!,Data!#REF!)))))))))</f>
        <v>#REF!</v>
      </c>
      <c r="U23" s="595"/>
      <c r="V23" s="594" t="e">
        <f>IF(B23=Data!B91,Data!J91,(IF(B23=Data!B93,Data!J93,(IF(B23=Data!B95,Data!J95,(IF(B23=Data!#REF!,Data!#REF!,(IF(B23=Data!B100,Data!J100,(IF(B23=Data!#REF!,Data!#REF!,(IF(B23=Data!#REF!,Data!#REF!,(IF(B23=Data!#REF!,Data!#REF!,Data!#REF!)))))))))))))))&amp;IF(B23=Data!B167,Data!J167,(IF(B23=Data!#REF!,Data!#REF!,(IF(B23=Data!#REF!,Data!#REF!,(IF(B23=Data!#REF!,Data!#REF!,(IF(B23=Data!#REF!,Data!#REF!,(IF(B23=Data!#REF!,Data!J907,(IF(B23=Data!#REF!,Data!#REF!,(IF(B23=Data!#REF!,Data!#REF!,Data!#REF!)))))))))))))))&amp;IF(B23=Data!#REF!,Data!#REF!,(IF(B23=Data!#REF!,Data!#REF!,(IF(B23=Data!#REF!,Data!#REF!,(IF(B23=Data!#REF!,Data!#REF!,(IF(B23=Data!#REF!,Data!#REF!,Data!#REF!)))))))))</f>
        <v>#REF!</v>
      </c>
      <c r="W23" s="596">
        <f>IF(E23="","",VLOOKUP(B23,Data!$B$5:$J$503,9,FALSE)*E23)</f>
        <v>2.258</v>
      </c>
    </row>
    <row r="24" spans="1:23" s="597" customFormat="1" ht="19.25" customHeight="1">
      <c r="A24" s="860">
        <v>6</v>
      </c>
      <c r="B24" s="753" t="s">
        <v>783</v>
      </c>
      <c r="C24" s="856" t="str">
        <f>IF(E24="","",VLOOKUP(B24,Data!$B$5:$N$503,13,FALSE))</f>
        <v>Ymh</v>
      </c>
      <c r="D24" s="495" t="str">
        <f>IF(E24="","",VLOOKUP(B24,Data!$B$5:$L$503,2,FALSE))</f>
        <v>VAK6550</v>
      </c>
      <c r="E24" s="823">
        <v>6</v>
      </c>
      <c r="F24" s="601"/>
      <c r="G24" s="587">
        <f>IF(E24="","",VLOOKUP(B24,Data!$B$5:$L$503,11,FALSE))</f>
        <v>2051.59</v>
      </c>
      <c r="H24" s="588">
        <f t="shared" si="0"/>
        <v>12309.54</v>
      </c>
      <c r="I24" s="589" t="str">
        <f>IF(E24="","",VLOOKUP(B24,Data!$B$5:$D$503,3,FALSE))</f>
        <v>C/T</v>
      </c>
      <c r="J24" s="589" t="str">
        <f>IF(E24="","",VLOOKUP(B24,Data!$B$5:$M$503,12,FALSE))</f>
        <v>Indonesia</v>
      </c>
      <c r="K24" s="590">
        <v>5124948</v>
      </c>
      <c r="L24" s="587">
        <f>IF(E24="","",VLOOKUP(B24,Data!$B$5:$E$503,4,FALSE)*E24)</f>
        <v>1194</v>
      </c>
      <c r="M24" s="587">
        <f>IF(E24="","",VLOOKUP(B24,Data!$B$5:$F$503,5,FALSE)*E24)</f>
        <v>1074</v>
      </c>
      <c r="N24" s="591" t="e">
        <f>IF(B24=Data!B94,Data!G94,(IF(B24=Data!B96,Data!G96,(IF(B24=Data!B98,Data!G98,(IF(B24=Data!#REF!,Data!#REF!,(IF(B24=Data!B103,Data!G103,(IF(B24=Data!#REF!,Data!#REF!,(IF(B24=Data!#REF!,Data!#REF!,(IF(B24=Data!#REF!,Data!#REF!,Data!#REF!)))))))))))))))&amp;IF(B24=Data!B170,Data!G170,(IF(B24=Data!#REF!,Data!#REF!,(IF(B24=Data!#REF!,Data!#REF!,(IF(B24=Data!#REF!,Data!#REF!,(IF(B24=Data!#REF!,Data!#REF!,(IF(B24=Data!#REF!,Data!G910,(IF(B24=Data!#REF!,Data!#REF!,(IF(B24=Data!#REF!,Data!#REF!,Data!#REF!)))))))))))))))&amp;IF(B24=Data!#REF!,Data!#REF!,(IF(B24=Data!#REF!,Data!#REF!,(IF(B24=Data!#REF!,Data!#REF!,(IF(B24=Data!#REF!,Data!#REF!,(IF(B24=Data!#REF!,Data!#REF!,Data!#REF!)))))))))</f>
        <v>#REF!</v>
      </c>
      <c r="O24" s="592"/>
      <c r="P24" s="593"/>
      <c r="Q24" s="594" t="e">
        <f>IF(B24=Data!B94,Data!H94,(IF(B24=Data!B96,Data!H96,(IF(B24=Data!B98,Data!H98,(IF(B24=Data!#REF!,Data!#REF!,(IF(B24=Data!B103,Data!H103,(IF(B24=Data!#REF!,Data!#REF!,(IF(B24=Data!#REF!,Data!#REF!,(IF(B24=Data!#REF!,Data!#REF!,Data!#REF!)))))))))))))))&amp;IF(B24=Data!B170,Data!H170,(IF(B24=Data!#REF!,Data!#REF!,(IF(B24=Data!#REF!,Data!#REF!,(IF(B24=Data!#REF!,Data!#REF!,(IF(B24=Data!#REF!,Data!#REF!,(IF(B24=Data!#REF!,Data!H910,(IF(B24=Data!#REF!,Data!#REF!,(IF(B24=Data!#REF!,Data!#REF!,Data!#REF!)))))))))))))))&amp;IF(B24=Data!#REF!,Data!#REF!,(IF(B24=Data!#REF!,Data!#REF!,(IF(B24=Data!#REF!,Data!#REF!,(IF(B24=Data!#REF!,Data!#REF!,(IF(B24=Data!#REF!,Data!#REF!,Data!#REF!)))))))))</f>
        <v>#REF!</v>
      </c>
      <c r="R24" s="593"/>
      <c r="S24" s="593"/>
      <c r="T24" s="594" t="e">
        <f>IF(B24=Data!B94,Data!I94,(IF(B24=Data!B96,Data!I96,(IF(B24=Data!B98,Data!I98,(IF(B24=Data!#REF!,Data!#REF!,(IF(B24=Data!B103,Data!I103,(IF(B24=Data!#REF!,Data!#REF!,(IF(B24=Data!#REF!,Data!#REF!,(IF(B24=Data!#REF!,Data!#REF!,Data!#REF!)))))))))))))))&amp;IF(B24=Data!B170,Data!I170,(IF(B24=Data!#REF!,Data!#REF!,(IF(B24=Data!#REF!,Data!#REF!,(IF(B24=Data!#REF!,Data!#REF!,(IF(B24=Data!#REF!,Data!#REF!,(IF(B24=Data!#REF!,Data!I910,(IF(B24=Data!#REF!,Data!#REF!,(IF(B24=Data!#REF!,Data!#REF!,Data!#REF!)))))))))))))))&amp;IF(B24=Data!#REF!,Data!#REF!,(IF(B24=Data!#REF!,Data!#REF!,(IF(B24=Data!#REF!,Data!#REF!,(IF(B24=Data!#REF!,Data!#REF!,(IF(B24=Data!#REF!,Data!#REF!,Data!#REF!)))))))))</f>
        <v>#REF!</v>
      </c>
      <c r="U24" s="595"/>
      <c r="V24" s="594" t="e">
        <f>IF(B24=Data!B94,Data!J94,(IF(B24=Data!B96,Data!J96,(IF(B24=Data!B98,Data!J98,(IF(B24=Data!#REF!,Data!#REF!,(IF(B24=Data!B103,Data!J103,(IF(B24=Data!#REF!,Data!#REF!,(IF(B24=Data!#REF!,Data!#REF!,(IF(B24=Data!#REF!,Data!#REF!,Data!#REF!)))))))))))))))&amp;IF(B24=Data!B170,Data!J170,(IF(B24=Data!#REF!,Data!#REF!,(IF(B24=Data!#REF!,Data!#REF!,(IF(B24=Data!#REF!,Data!#REF!,(IF(B24=Data!#REF!,Data!#REF!,(IF(B24=Data!#REF!,Data!J910,(IF(B24=Data!#REF!,Data!#REF!,(IF(B24=Data!#REF!,Data!#REF!,Data!#REF!)))))))))))))))&amp;IF(B24=Data!#REF!,Data!#REF!,(IF(B24=Data!#REF!,Data!#REF!,(IF(B24=Data!#REF!,Data!#REF!,(IF(B24=Data!#REF!,Data!#REF!,(IF(B24=Data!#REF!,Data!#REF!,Data!#REF!)))))))))</f>
        <v>#REF!</v>
      </c>
      <c r="W24" s="596">
        <f>IF(E24="","",VLOOKUP(B24,Data!$B$5:$J$503,9,FALSE)*E24)</f>
        <v>6.774</v>
      </c>
    </row>
    <row r="25" spans="1:23" s="597" customFormat="1" ht="19.25" customHeight="1">
      <c r="A25" s="860">
        <v>7</v>
      </c>
      <c r="B25" s="753" t="s">
        <v>721</v>
      </c>
      <c r="C25" s="856" t="str">
        <f>IF(E25="","",VLOOKUP(B25,Data!$B$5:$N$503,13,FALSE))</f>
        <v>Ymh</v>
      </c>
      <c r="D25" s="495" t="str">
        <f>IF(E25="","",VLOOKUP(B25,Data!$B$5:$L$503,2,FALSE))</f>
        <v>VAD6640</v>
      </c>
      <c r="E25" s="823">
        <v>4</v>
      </c>
      <c r="F25" s="600"/>
      <c r="G25" s="587">
        <f>IF(E25="","",VLOOKUP(B25,Data!$B$5:$L$503,11,FALSE))</f>
        <v>2137.2600000000002</v>
      </c>
      <c r="H25" s="588">
        <f t="shared" ref="H25:H27" si="2">IF(E25&gt;0,E25*G25,"-")</f>
        <v>8549.0400000000009</v>
      </c>
      <c r="I25" s="589" t="str">
        <f>IF(E25="","",VLOOKUP(B25,Data!$B$5:$D$503,3,FALSE))</f>
        <v>C/T</v>
      </c>
      <c r="J25" s="589" t="str">
        <f>IF(E25="","",VLOOKUP(B25,Data!$B$5:$M$503,12,FALSE))</f>
        <v>Indonesia</v>
      </c>
      <c r="K25" s="590">
        <v>5124948</v>
      </c>
      <c r="L25" s="587">
        <f>IF(E25="","",VLOOKUP(B25,Data!$B$5:$E$503,4,FALSE)*E25)</f>
        <v>796</v>
      </c>
      <c r="M25" s="587">
        <f>IF(E25="","",VLOOKUP(B25,Data!$B$5:$F$503,5,FALSE)*E25)</f>
        <v>716</v>
      </c>
      <c r="N25" s="591" t="e">
        <f>IF(B25=Data!B87,Data!G87,(IF(B25=Data!B89,Data!G89,(IF(B25=Data!B91,Data!G91,(IF(B25=Data!#REF!,Data!#REF!,(IF(B25=Data!B96,Data!G96,(IF(B25=Data!#REF!,Data!#REF!,(IF(B25=Data!#REF!,Data!#REF!,(IF(B25=Data!#REF!,Data!#REF!,Data!#REF!)))))))))))))))&amp;IF(B25=Data!B163,Data!G163,(IF(B25=Data!#REF!,Data!#REF!,(IF(B25=Data!#REF!,Data!#REF!,(IF(B25=Data!#REF!,Data!#REF!,(IF(B25=Data!#REF!,Data!#REF!,(IF(B25=Data!#REF!,Data!G903,(IF(B25=Data!#REF!,Data!#REF!,(IF(B25=Data!#REF!,Data!#REF!,Data!#REF!)))))))))))))))&amp;IF(B25=Data!#REF!,Data!#REF!,(IF(B25=Data!#REF!,Data!#REF!,(IF(B25=Data!#REF!,Data!#REF!,(IF(B25=Data!#REF!,Data!#REF!,(IF(B25=Data!#REF!,Data!#REF!,Data!#REF!)))))))))</f>
        <v>#REF!</v>
      </c>
      <c r="O25" s="592"/>
      <c r="P25" s="593"/>
      <c r="Q25" s="594" t="e">
        <f>IF(B25=Data!B87,Data!H87,(IF(B25=Data!B89,Data!H89,(IF(B25=Data!B91,Data!H91,(IF(B25=Data!#REF!,Data!#REF!,(IF(B25=Data!B96,Data!H96,(IF(B25=Data!#REF!,Data!#REF!,(IF(B25=Data!#REF!,Data!#REF!,(IF(B25=Data!#REF!,Data!#REF!,Data!#REF!)))))))))))))))&amp;IF(B25=Data!B163,Data!H163,(IF(B25=Data!#REF!,Data!#REF!,(IF(B25=Data!#REF!,Data!#REF!,(IF(B25=Data!#REF!,Data!#REF!,(IF(B25=Data!#REF!,Data!#REF!,(IF(B25=Data!#REF!,Data!H903,(IF(B25=Data!#REF!,Data!#REF!,(IF(B25=Data!#REF!,Data!#REF!,Data!#REF!)))))))))))))))&amp;IF(B25=Data!#REF!,Data!#REF!,(IF(B25=Data!#REF!,Data!#REF!,(IF(B25=Data!#REF!,Data!#REF!,(IF(B25=Data!#REF!,Data!#REF!,(IF(B25=Data!#REF!,Data!#REF!,Data!#REF!)))))))))</f>
        <v>#REF!</v>
      </c>
      <c r="R25" s="593"/>
      <c r="S25" s="593"/>
      <c r="T25" s="594" t="e">
        <f>IF(B25=Data!B87,Data!I87,(IF(B25=Data!B89,Data!I89,(IF(B25=Data!B91,Data!I91,(IF(B25=Data!#REF!,Data!#REF!,(IF(B25=Data!B96,Data!I96,(IF(B25=Data!#REF!,Data!#REF!,(IF(B25=Data!#REF!,Data!#REF!,(IF(B25=Data!#REF!,Data!#REF!,Data!#REF!)))))))))))))))&amp;IF(B25=Data!B163,Data!I163,(IF(B25=Data!#REF!,Data!#REF!,(IF(B25=Data!#REF!,Data!#REF!,(IF(B25=Data!#REF!,Data!#REF!,(IF(B25=Data!#REF!,Data!#REF!,(IF(B25=Data!#REF!,Data!I903,(IF(B25=Data!#REF!,Data!#REF!,(IF(B25=Data!#REF!,Data!#REF!,Data!#REF!)))))))))))))))&amp;IF(B25=Data!#REF!,Data!#REF!,(IF(B25=Data!#REF!,Data!#REF!,(IF(B25=Data!#REF!,Data!#REF!,(IF(B25=Data!#REF!,Data!#REF!,(IF(B25=Data!#REF!,Data!#REF!,Data!#REF!)))))))))</f>
        <v>#REF!</v>
      </c>
      <c r="U25" s="595"/>
      <c r="V25" s="594" t="e">
        <f>IF(B25=Data!B87,Data!J87,(IF(B25=Data!B89,Data!J89,(IF(B25=Data!B91,Data!J91,(IF(B25=Data!#REF!,Data!#REF!,(IF(B25=Data!B96,Data!J96,(IF(B25=Data!#REF!,Data!#REF!,(IF(B25=Data!#REF!,Data!#REF!,(IF(B25=Data!#REF!,Data!#REF!,Data!#REF!)))))))))))))))&amp;IF(B25=Data!B163,Data!J163,(IF(B25=Data!#REF!,Data!#REF!,(IF(B25=Data!#REF!,Data!#REF!,(IF(B25=Data!#REF!,Data!#REF!,(IF(B25=Data!#REF!,Data!#REF!,(IF(B25=Data!#REF!,Data!J903,(IF(B25=Data!#REF!,Data!#REF!,(IF(B25=Data!#REF!,Data!#REF!,Data!#REF!)))))))))))))))&amp;IF(B25=Data!#REF!,Data!#REF!,(IF(B25=Data!#REF!,Data!#REF!,(IF(B25=Data!#REF!,Data!#REF!,(IF(B25=Data!#REF!,Data!#REF!,(IF(B25=Data!#REF!,Data!#REF!,Data!#REF!)))))))))</f>
        <v>#REF!</v>
      </c>
      <c r="W25" s="596">
        <f>IF(E25="","",VLOOKUP(B25,Data!$B$5:$J$503,9,FALSE)*E25)</f>
        <v>4.516</v>
      </c>
    </row>
    <row r="26" spans="1:23" s="597" customFormat="1" ht="19.25" customHeight="1">
      <c r="A26" s="860">
        <v>8</v>
      </c>
      <c r="B26" s="753" t="s">
        <v>487</v>
      </c>
      <c r="C26" s="856" t="str">
        <f>IF(E26="","",VLOOKUP(B26,Data!$B$5:$N$503,13,FALSE))</f>
        <v>Ymh</v>
      </c>
      <c r="D26" s="495" t="str">
        <f>IF(E26="","",VLOOKUP(B26,Data!$B$5:$L$503,2,FALSE))</f>
        <v>ZH66310</v>
      </c>
      <c r="E26" s="823">
        <v>9</v>
      </c>
      <c r="F26" s="600"/>
      <c r="G26" s="587">
        <f>IF(E26="","",VLOOKUP(B26,Data!$B$5:$L$503,11,FALSE))</f>
        <v>1933.89</v>
      </c>
      <c r="H26" s="588">
        <f t="shared" si="2"/>
        <v>17405.010000000002</v>
      </c>
      <c r="I26" s="589" t="str">
        <f>IF(E26="","",VLOOKUP(B26,Data!$B$5:$D$503,3,FALSE))</f>
        <v>C/T</v>
      </c>
      <c r="J26" s="589" t="str">
        <f>IF(E26="","",VLOOKUP(B26,Data!$B$5:$M$503,12,FALSE))</f>
        <v>Indonesia</v>
      </c>
      <c r="K26" s="590">
        <v>5124948</v>
      </c>
      <c r="L26" s="587">
        <f>IF(E26="","",VLOOKUP(B26,Data!$B$5:$E$503,4,FALSE)*E26)</f>
        <v>1935</v>
      </c>
      <c r="M26" s="587">
        <f>IF(E26="","",VLOOKUP(B26,Data!$B$5:$F$503,5,FALSE)*E26)</f>
        <v>1746</v>
      </c>
      <c r="N26" s="591" t="e">
        <f>IF(B26=Data!B88,Data!G88,(IF(B26=Data!B90,Data!G90,(IF(B26=Data!B92,Data!G92,(IF(B26=Data!#REF!,Data!#REF!,(IF(B26=Data!B97,Data!G97,(IF(B26=Data!#REF!,Data!#REF!,(IF(B26=Data!#REF!,Data!#REF!,(IF(B26=Data!#REF!,Data!#REF!,Data!#REF!)))))))))))))))&amp;IF(B26=Data!B164,Data!G164,(IF(B26=Data!#REF!,Data!#REF!,(IF(B26=Data!#REF!,Data!#REF!,(IF(B26=Data!#REF!,Data!#REF!,(IF(B26=Data!#REF!,Data!#REF!,(IF(B26=Data!#REF!,Data!G904,(IF(B26=Data!#REF!,Data!#REF!,(IF(B26=Data!#REF!,Data!#REF!,Data!#REF!)))))))))))))))&amp;IF(B26=Data!#REF!,Data!#REF!,(IF(B26=Data!#REF!,Data!#REF!,(IF(B26=Data!#REF!,Data!#REF!,(IF(B26=Data!#REF!,Data!#REF!,(IF(B26=Data!#REF!,Data!#REF!,Data!#REF!)))))))))</f>
        <v>#REF!</v>
      </c>
      <c r="O26" s="592"/>
      <c r="P26" s="593"/>
      <c r="Q26" s="594" t="e">
        <f>IF(B26=Data!B88,Data!H88,(IF(B26=Data!B90,Data!H90,(IF(B26=Data!B92,Data!H92,(IF(B26=Data!#REF!,Data!#REF!,(IF(B26=Data!B97,Data!H97,(IF(B26=Data!#REF!,Data!#REF!,(IF(B26=Data!#REF!,Data!#REF!,(IF(B26=Data!#REF!,Data!#REF!,Data!#REF!)))))))))))))))&amp;IF(B26=Data!B164,Data!H164,(IF(B26=Data!#REF!,Data!#REF!,(IF(B26=Data!#REF!,Data!#REF!,(IF(B26=Data!#REF!,Data!#REF!,(IF(B26=Data!#REF!,Data!#REF!,(IF(B26=Data!#REF!,Data!H904,(IF(B26=Data!#REF!,Data!#REF!,(IF(B26=Data!#REF!,Data!#REF!,Data!#REF!)))))))))))))))&amp;IF(B26=Data!#REF!,Data!#REF!,(IF(B26=Data!#REF!,Data!#REF!,(IF(B26=Data!#REF!,Data!#REF!,(IF(B26=Data!#REF!,Data!#REF!,(IF(B26=Data!#REF!,Data!#REF!,Data!#REF!)))))))))</f>
        <v>#REF!</v>
      </c>
      <c r="R26" s="593"/>
      <c r="S26" s="593"/>
      <c r="T26" s="594" t="e">
        <f>IF(B26=Data!B88,Data!I88,(IF(B26=Data!B90,Data!I90,(IF(B26=Data!B92,Data!I92,(IF(B26=Data!#REF!,Data!#REF!,(IF(B26=Data!B97,Data!I97,(IF(B26=Data!#REF!,Data!#REF!,(IF(B26=Data!#REF!,Data!#REF!,(IF(B26=Data!#REF!,Data!#REF!,Data!#REF!)))))))))))))))&amp;IF(B26=Data!B164,Data!I164,(IF(B26=Data!#REF!,Data!#REF!,(IF(B26=Data!#REF!,Data!#REF!,(IF(B26=Data!#REF!,Data!#REF!,(IF(B26=Data!#REF!,Data!#REF!,(IF(B26=Data!#REF!,Data!I904,(IF(B26=Data!#REF!,Data!#REF!,(IF(B26=Data!#REF!,Data!#REF!,Data!#REF!)))))))))))))))&amp;IF(B26=Data!#REF!,Data!#REF!,(IF(B26=Data!#REF!,Data!#REF!,(IF(B26=Data!#REF!,Data!#REF!,(IF(B26=Data!#REF!,Data!#REF!,(IF(B26=Data!#REF!,Data!#REF!,Data!#REF!)))))))))</f>
        <v>#REF!</v>
      </c>
      <c r="U26" s="595"/>
      <c r="V26" s="594" t="e">
        <f>IF(B26=Data!B88,Data!J88,(IF(B26=Data!B90,Data!J90,(IF(B26=Data!B92,Data!J92,(IF(B26=Data!#REF!,Data!#REF!,(IF(B26=Data!B97,Data!J97,(IF(B26=Data!#REF!,Data!#REF!,(IF(B26=Data!#REF!,Data!#REF!,(IF(B26=Data!#REF!,Data!#REF!,Data!#REF!)))))))))))))))&amp;IF(B26=Data!B164,Data!J164,(IF(B26=Data!#REF!,Data!#REF!,(IF(B26=Data!#REF!,Data!#REF!,(IF(B26=Data!#REF!,Data!#REF!,(IF(B26=Data!#REF!,Data!#REF!,(IF(B26=Data!#REF!,Data!J904,(IF(B26=Data!#REF!,Data!#REF!,(IF(B26=Data!#REF!,Data!#REF!,Data!#REF!)))))))))))))))&amp;IF(B26=Data!#REF!,Data!#REF!,(IF(B26=Data!#REF!,Data!#REF!,(IF(B26=Data!#REF!,Data!#REF!,(IF(B26=Data!#REF!,Data!#REF!,(IF(B26=Data!#REF!,Data!#REF!,Data!#REF!)))))))))</f>
        <v>#REF!</v>
      </c>
      <c r="W26" s="596">
        <f>IF(E26="","",VLOOKUP(B26,Data!$B$5:$J$503,9,FALSE)*E26)</f>
        <v>10.665000000000001</v>
      </c>
    </row>
    <row r="27" spans="1:23" s="597" customFormat="1" ht="19.25" customHeight="1">
      <c r="A27" s="860">
        <v>9</v>
      </c>
      <c r="B27" s="753" t="s">
        <v>489</v>
      </c>
      <c r="C27" s="856" t="str">
        <f>IF(E27="","",VLOOKUP(B27,Data!$B$5:$N$503,13,FALSE))</f>
        <v>Ymh</v>
      </c>
      <c r="D27" s="495" t="str">
        <f>IF(E27="","",VLOOKUP(B27,Data!$B$5:$L$503,2,FALSE))</f>
        <v>ZH66290</v>
      </c>
      <c r="E27" s="823">
        <v>5</v>
      </c>
      <c r="F27" s="600"/>
      <c r="G27" s="587">
        <f>IF(E27="","",VLOOKUP(B27,Data!$B$5:$L$503,11,FALSE))</f>
        <v>1975.79</v>
      </c>
      <c r="H27" s="588">
        <f t="shared" si="2"/>
        <v>9878.9500000000007</v>
      </c>
      <c r="I27" s="589" t="str">
        <f>IF(E27="","",VLOOKUP(B27,Data!$B$5:$D$503,3,FALSE))</f>
        <v>C/T</v>
      </c>
      <c r="J27" s="589" t="str">
        <f>IF(E27="","",VLOOKUP(B27,Data!$B$5:$M$503,12,FALSE))</f>
        <v>Indonesia</v>
      </c>
      <c r="K27" s="590">
        <v>5124948</v>
      </c>
      <c r="L27" s="587">
        <f>IF(E27="","",VLOOKUP(B27,Data!$B$5:$E$503,4,FALSE)*E27)</f>
        <v>1075</v>
      </c>
      <c r="M27" s="587">
        <f>IF(E27="","",VLOOKUP(B27,Data!$B$5:$F$503,5,FALSE)*E27)</f>
        <v>970</v>
      </c>
      <c r="N27" s="591" t="e">
        <f>IF(B27=Data!B89,Data!G89,(IF(B27=Data!B91,Data!G91,(IF(B27=Data!B93,Data!G93,(IF(B27=Data!#REF!,Data!#REF!,(IF(B27=Data!B98,Data!G98,(IF(B27=Data!#REF!,Data!#REF!,(IF(B27=Data!#REF!,Data!#REF!,(IF(B27=Data!#REF!,Data!#REF!,Data!#REF!)))))))))))))))&amp;IF(B27=Data!B165,Data!G165,(IF(B27=Data!#REF!,Data!#REF!,(IF(B27=Data!#REF!,Data!#REF!,(IF(B27=Data!#REF!,Data!#REF!,(IF(B27=Data!#REF!,Data!#REF!,(IF(B27=Data!#REF!,Data!G905,(IF(B27=Data!#REF!,Data!#REF!,(IF(B27=Data!#REF!,Data!#REF!,Data!#REF!)))))))))))))))&amp;IF(B27=Data!#REF!,Data!#REF!,(IF(B27=Data!#REF!,Data!#REF!,(IF(B27=Data!#REF!,Data!#REF!,(IF(B27=Data!#REF!,Data!#REF!,(IF(B27=Data!#REF!,Data!#REF!,Data!#REF!)))))))))</f>
        <v>#REF!</v>
      </c>
      <c r="O27" s="592"/>
      <c r="P27" s="593"/>
      <c r="Q27" s="594" t="e">
        <f>IF(B27=Data!B89,Data!H89,(IF(B27=Data!B91,Data!H91,(IF(B27=Data!B93,Data!H93,(IF(B27=Data!#REF!,Data!#REF!,(IF(B27=Data!B98,Data!H98,(IF(B27=Data!#REF!,Data!#REF!,(IF(B27=Data!#REF!,Data!#REF!,(IF(B27=Data!#REF!,Data!#REF!,Data!#REF!)))))))))))))))&amp;IF(B27=Data!B165,Data!H165,(IF(B27=Data!#REF!,Data!#REF!,(IF(B27=Data!#REF!,Data!#REF!,(IF(B27=Data!#REF!,Data!#REF!,(IF(B27=Data!#REF!,Data!#REF!,(IF(B27=Data!#REF!,Data!H905,(IF(B27=Data!#REF!,Data!#REF!,(IF(B27=Data!#REF!,Data!#REF!,Data!#REF!)))))))))))))))&amp;IF(B27=Data!#REF!,Data!#REF!,(IF(B27=Data!#REF!,Data!#REF!,(IF(B27=Data!#REF!,Data!#REF!,(IF(B27=Data!#REF!,Data!#REF!,(IF(B27=Data!#REF!,Data!#REF!,Data!#REF!)))))))))</f>
        <v>#REF!</v>
      </c>
      <c r="R27" s="593"/>
      <c r="S27" s="593"/>
      <c r="T27" s="594" t="e">
        <f>IF(B27=Data!B89,Data!I89,(IF(B27=Data!B91,Data!I91,(IF(B27=Data!B93,Data!I93,(IF(B27=Data!#REF!,Data!#REF!,(IF(B27=Data!B98,Data!I98,(IF(B27=Data!#REF!,Data!#REF!,(IF(B27=Data!#REF!,Data!#REF!,(IF(B27=Data!#REF!,Data!#REF!,Data!#REF!)))))))))))))))&amp;IF(B27=Data!B165,Data!I165,(IF(B27=Data!#REF!,Data!#REF!,(IF(B27=Data!#REF!,Data!#REF!,(IF(B27=Data!#REF!,Data!#REF!,(IF(B27=Data!#REF!,Data!#REF!,(IF(B27=Data!#REF!,Data!I905,(IF(B27=Data!#REF!,Data!#REF!,(IF(B27=Data!#REF!,Data!#REF!,Data!#REF!)))))))))))))))&amp;IF(B27=Data!#REF!,Data!#REF!,(IF(B27=Data!#REF!,Data!#REF!,(IF(B27=Data!#REF!,Data!#REF!,(IF(B27=Data!#REF!,Data!#REF!,(IF(B27=Data!#REF!,Data!#REF!,Data!#REF!)))))))))</f>
        <v>#REF!</v>
      </c>
      <c r="U27" s="595"/>
      <c r="V27" s="594" t="e">
        <f>IF(B27=Data!B89,Data!J89,(IF(B27=Data!B91,Data!J91,(IF(B27=Data!B93,Data!J93,(IF(B27=Data!#REF!,Data!#REF!,(IF(B27=Data!B98,Data!J98,(IF(B27=Data!#REF!,Data!#REF!,(IF(B27=Data!#REF!,Data!#REF!,(IF(B27=Data!#REF!,Data!#REF!,Data!#REF!)))))))))))))))&amp;IF(B27=Data!B165,Data!J165,(IF(B27=Data!#REF!,Data!#REF!,(IF(B27=Data!#REF!,Data!#REF!,(IF(B27=Data!#REF!,Data!#REF!,(IF(B27=Data!#REF!,Data!#REF!,(IF(B27=Data!#REF!,Data!J905,(IF(B27=Data!#REF!,Data!#REF!,(IF(B27=Data!#REF!,Data!#REF!,Data!#REF!)))))))))))))))&amp;IF(B27=Data!#REF!,Data!#REF!,(IF(B27=Data!#REF!,Data!#REF!,(IF(B27=Data!#REF!,Data!#REF!,(IF(B27=Data!#REF!,Data!#REF!,(IF(B27=Data!#REF!,Data!#REF!,Data!#REF!)))))))))</f>
        <v>#REF!</v>
      </c>
      <c r="W27" s="596">
        <f>IF(E27="","",VLOOKUP(B27,Data!$B$5:$J$503,9,FALSE)*E27)</f>
        <v>5.9250000000000007</v>
      </c>
    </row>
    <row r="28" spans="1:23" s="597" customFormat="1" ht="19.25" customHeight="1">
      <c r="A28" s="860">
        <v>10</v>
      </c>
      <c r="B28" s="753" t="s">
        <v>716</v>
      </c>
      <c r="C28" s="856" t="str">
        <f>IF(E28="","",VLOOKUP(B28,Data!$B$5:$N$503,13,FALSE))</f>
        <v>Ymh</v>
      </c>
      <c r="D28" s="495" t="str">
        <f>IF(E28="","",VLOOKUP(B28,Data!$B$5:$L$503,2,FALSE))</f>
        <v>VAC9490</v>
      </c>
      <c r="E28" s="823">
        <v>7</v>
      </c>
      <c r="F28" s="600"/>
      <c r="G28" s="587">
        <f>IF(E28="","",VLOOKUP(B28,Data!$B$5:$L$503,11,FALSE))</f>
        <v>2297.34</v>
      </c>
      <c r="H28" s="588">
        <f t="shared" ref="H28:H36" si="3">IF(E28&gt;0,E28*G28,"-")</f>
        <v>16081.380000000001</v>
      </c>
      <c r="I28" s="589" t="str">
        <f>IF(E28="","",VLOOKUP(B28,Data!$B$5:$D$503,3,FALSE))</f>
        <v>C/T</v>
      </c>
      <c r="J28" s="589" t="str">
        <f>IF(E28="","",VLOOKUP(B28,Data!$B$5:$M$503,12,FALSE))</f>
        <v>Indonesia</v>
      </c>
      <c r="K28" s="590">
        <v>5124948</v>
      </c>
      <c r="L28" s="587">
        <f>IF(E28="","",VLOOKUP(B28,Data!$B$5:$E$503,4,FALSE)*E28)</f>
        <v>1540</v>
      </c>
      <c r="M28" s="587">
        <f>IF(E28="","",VLOOKUP(B28,Data!$B$5:$F$503,5,FALSE)*E28)</f>
        <v>1393</v>
      </c>
      <c r="N28" s="591" t="e">
        <f>IF(B28=Data!B78,Data!G78,(IF(B28=Data!B80,Data!G80,(IF(B28=Data!B82,Data!G82,(IF(B28=Data!#REF!,Data!#REF!,(IF(B28=Data!B87,Data!G87,(IF(B28=Data!#REF!,Data!#REF!,(IF(B28=Data!#REF!,Data!#REF!,(IF(B28=Data!#REF!,Data!#REF!,Data!#REF!)))))))))))))))&amp;IF(B28=Data!B154,Data!G154,(IF(B28=Data!#REF!,Data!#REF!,(IF(B28=Data!#REF!,Data!#REF!,(IF(B28=Data!#REF!,Data!#REF!,(IF(B28=Data!#REF!,Data!#REF!,(IF(B28=Data!#REF!,Data!G894,(IF(B28=Data!#REF!,Data!#REF!,(IF(B28=Data!#REF!,Data!#REF!,Data!#REF!)))))))))))))))&amp;IF(B28=Data!#REF!,Data!#REF!,(IF(B28=Data!#REF!,Data!#REF!,(IF(B28=Data!#REF!,Data!#REF!,(IF(B28=Data!#REF!,Data!#REF!,(IF(B28=Data!#REF!,Data!#REF!,Data!#REF!)))))))))</f>
        <v>#REF!</v>
      </c>
      <c r="O28" s="592"/>
      <c r="P28" s="593"/>
      <c r="Q28" s="594" t="e">
        <f>IF(B28=Data!B78,Data!H78,(IF(B28=Data!B80,Data!H80,(IF(B28=Data!B82,Data!H82,(IF(B28=Data!#REF!,Data!#REF!,(IF(B28=Data!B87,Data!H87,(IF(B28=Data!#REF!,Data!#REF!,(IF(B28=Data!#REF!,Data!#REF!,(IF(B28=Data!#REF!,Data!#REF!,Data!#REF!)))))))))))))))&amp;IF(B28=Data!B154,Data!H154,(IF(B28=Data!#REF!,Data!#REF!,(IF(B28=Data!#REF!,Data!#REF!,(IF(B28=Data!#REF!,Data!#REF!,(IF(B28=Data!#REF!,Data!#REF!,(IF(B28=Data!#REF!,Data!H894,(IF(B28=Data!#REF!,Data!#REF!,(IF(B28=Data!#REF!,Data!#REF!,Data!#REF!)))))))))))))))&amp;IF(B28=Data!#REF!,Data!#REF!,(IF(B28=Data!#REF!,Data!#REF!,(IF(B28=Data!#REF!,Data!#REF!,(IF(B28=Data!#REF!,Data!#REF!,(IF(B28=Data!#REF!,Data!#REF!,Data!#REF!)))))))))</f>
        <v>#REF!</v>
      </c>
      <c r="R28" s="593"/>
      <c r="S28" s="593"/>
      <c r="T28" s="594" t="e">
        <f>IF(B28=Data!B78,Data!I78,(IF(B28=Data!B80,Data!I80,(IF(B28=Data!B82,Data!I82,(IF(B28=Data!#REF!,Data!#REF!,(IF(B28=Data!B87,Data!I87,(IF(B28=Data!#REF!,Data!#REF!,(IF(B28=Data!#REF!,Data!#REF!,(IF(B28=Data!#REF!,Data!#REF!,Data!#REF!)))))))))))))))&amp;IF(B28=Data!B154,Data!I154,(IF(B28=Data!#REF!,Data!#REF!,(IF(B28=Data!#REF!,Data!#REF!,(IF(B28=Data!#REF!,Data!#REF!,(IF(B28=Data!#REF!,Data!#REF!,(IF(B28=Data!#REF!,Data!I894,(IF(B28=Data!#REF!,Data!#REF!,(IF(B28=Data!#REF!,Data!#REF!,Data!#REF!)))))))))))))))&amp;IF(B28=Data!#REF!,Data!#REF!,(IF(B28=Data!#REF!,Data!#REF!,(IF(B28=Data!#REF!,Data!#REF!,(IF(B28=Data!#REF!,Data!#REF!,(IF(B28=Data!#REF!,Data!#REF!,Data!#REF!)))))))))</f>
        <v>#REF!</v>
      </c>
      <c r="U28" s="595"/>
      <c r="V28" s="594" t="e">
        <f>IF(B28=Data!B78,Data!J78,(IF(B28=Data!B80,Data!J80,(IF(B28=Data!B82,Data!J82,(IF(B28=Data!#REF!,Data!#REF!,(IF(B28=Data!B87,Data!J87,(IF(B28=Data!#REF!,Data!#REF!,(IF(B28=Data!#REF!,Data!#REF!,(IF(B28=Data!#REF!,Data!#REF!,Data!#REF!)))))))))))))))&amp;IF(B28=Data!B154,Data!J154,(IF(B28=Data!#REF!,Data!#REF!,(IF(B28=Data!#REF!,Data!#REF!,(IF(B28=Data!#REF!,Data!#REF!,(IF(B28=Data!#REF!,Data!#REF!,(IF(B28=Data!#REF!,Data!J894,(IF(B28=Data!#REF!,Data!#REF!,(IF(B28=Data!#REF!,Data!#REF!,Data!#REF!)))))))))))))))&amp;IF(B28=Data!#REF!,Data!#REF!,(IF(B28=Data!#REF!,Data!#REF!,(IF(B28=Data!#REF!,Data!#REF!,(IF(B28=Data!#REF!,Data!#REF!,(IF(B28=Data!#REF!,Data!#REF!,Data!#REF!)))))))))</f>
        <v>#REF!</v>
      </c>
      <c r="W28" s="596">
        <f>IF(E28="","",VLOOKUP(B28,Data!$B$5:$J$503,9,FALSE)*E28)</f>
        <v>8.2949999999999999</v>
      </c>
    </row>
    <row r="29" spans="1:23" s="597" customFormat="1" ht="19.25" customHeight="1">
      <c r="A29" s="860">
        <v>11</v>
      </c>
      <c r="B29" s="753" t="s">
        <v>815</v>
      </c>
      <c r="C29" s="856" t="str">
        <f>IF(E29="","",VLOOKUP(B29,Data!$B$5:$N$503,13,FALSE))</f>
        <v>Ymh</v>
      </c>
      <c r="D29" s="495" t="str">
        <f>IF(E29="","",VLOOKUP(B29,Data!$B$5:$L$503,2,FALSE))</f>
        <v>VAK6560</v>
      </c>
      <c r="E29" s="823">
        <v>2</v>
      </c>
      <c r="F29" s="600"/>
      <c r="G29" s="587">
        <f>IF(E29="","",VLOOKUP(B29,Data!$B$5:$L$503,11,FALSE))</f>
        <v>2339.4499999999998</v>
      </c>
      <c r="H29" s="588">
        <f t="shared" si="3"/>
        <v>4678.8999999999996</v>
      </c>
      <c r="I29" s="589" t="str">
        <f>IF(E29="","",VLOOKUP(B29,Data!$B$5:$D$503,3,FALSE))</f>
        <v>C/T</v>
      </c>
      <c r="J29" s="589" t="str">
        <f>IF(E29="","",VLOOKUP(B29,Data!$B$5:$M$503,12,FALSE))</f>
        <v>Indonesia</v>
      </c>
      <c r="K29" s="590">
        <v>5124948</v>
      </c>
      <c r="L29" s="587">
        <f>IF(E29="","",VLOOKUP(B29,Data!$B$5:$E$503,4,FALSE)*E29)</f>
        <v>440</v>
      </c>
      <c r="M29" s="587">
        <f>IF(E29="","",VLOOKUP(B29,Data!$B$5:$F$503,5,FALSE)*E29)</f>
        <v>398</v>
      </c>
      <c r="N29" s="591" t="e">
        <f>IF(B29=Data!B79,Data!G79,(IF(B29=Data!B81,Data!G81,(IF(B29=Data!B83,Data!G83,(IF(B29=Data!#REF!,Data!#REF!,(IF(B29=Data!B88,Data!G88,(IF(B29=Data!#REF!,Data!#REF!,(IF(B29=Data!#REF!,Data!#REF!,(IF(B29=Data!#REF!,Data!#REF!,Data!#REF!)))))))))))))))&amp;IF(B29=Data!B155,Data!G155,(IF(B29=Data!#REF!,Data!#REF!,(IF(B29=Data!#REF!,Data!#REF!,(IF(B29=Data!#REF!,Data!#REF!,(IF(B29=Data!#REF!,Data!#REF!,(IF(B29=Data!#REF!,Data!G895,(IF(B29=Data!#REF!,Data!#REF!,(IF(B29=Data!#REF!,Data!#REF!,Data!#REF!)))))))))))))))&amp;IF(B29=Data!#REF!,Data!#REF!,(IF(B29=Data!#REF!,Data!#REF!,(IF(B29=Data!#REF!,Data!#REF!,(IF(B29=Data!#REF!,Data!#REF!,(IF(B29=Data!#REF!,Data!#REF!,Data!#REF!)))))))))</f>
        <v>#REF!</v>
      </c>
      <c r="O29" s="592"/>
      <c r="P29" s="593"/>
      <c r="Q29" s="594" t="e">
        <f>IF(B29=Data!B79,Data!H79,(IF(B29=Data!B81,Data!H81,(IF(B29=Data!B83,Data!H83,(IF(B29=Data!#REF!,Data!#REF!,(IF(B29=Data!B88,Data!H88,(IF(B29=Data!#REF!,Data!#REF!,(IF(B29=Data!#REF!,Data!#REF!,(IF(B29=Data!#REF!,Data!#REF!,Data!#REF!)))))))))))))))&amp;IF(B29=Data!B155,Data!H155,(IF(B29=Data!#REF!,Data!#REF!,(IF(B29=Data!#REF!,Data!#REF!,(IF(B29=Data!#REF!,Data!#REF!,(IF(B29=Data!#REF!,Data!#REF!,(IF(B29=Data!#REF!,Data!H895,(IF(B29=Data!#REF!,Data!#REF!,(IF(B29=Data!#REF!,Data!#REF!,Data!#REF!)))))))))))))))&amp;IF(B29=Data!#REF!,Data!#REF!,(IF(B29=Data!#REF!,Data!#REF!,(IF(B29=Data!#REF!,Data!#REF!,(IF(B29=Data!#REF!,Data!#REF!,(IF(B29=Data!#REF!,Data!#REF!,Data!#REF!)))))))))</f>
        <v>#REF!</v>
      </c>
      <c r="R29" s="593"/>
      <c r="S29" s="593"/>
      <c r="T29" s="594" t="e">
        <f>IF(B29=Data!B79,Data!I79,(IF(B29=Data!B81,Data!I81,(IF(B29=Data!B83,Data!I83,(IF(B29=Data!#REF!,Data!#REF!,(IF(B29=Data!B88,Data!I88,(IF(B29=Data!#REF!,Data!#REF!,(IF(B29=Data!#REF!,Data!#REF!,(IF(B29=Data!#REF!,Data!#REF!,Data!#REF!)))))))))))))))&amp;IF(B29=Data!B155,Data!I155,(IF(B29=Data!#REF!,Data!#REF!,(IF(B29=Data!#REF!,Data!#REF!,(IF(B29=Data!#REF!,Data!#REF!,(IF(B29=Data!#REF!,Data!#REF!,(IF(B29=Data!#REF!,Data!I895,(IF(B29=Data!#REF!,Data!#REF!,(IF(B29=Data!#REF!,Data!#REF!,Data!#REF!)))))))))))))))&amp;IF(B29=Data!#REF!,Data!#REF!,(IF(B29=Data!#REF!,Data!#REF!,(IF(B29=Data!#REF!,Data!#REF!,(IF(B29=Data!#REF!,Data!#REF!,(IF(B29=Data!#REF!,Data!#REF!,Data!#REF!)))))))))</f>
        <v>#REF!</v>
      </c>
      <c r="U29" s="595"/>
      <c r="V29" s="594" t="e">
        <f>IF(B29=Data!B79,Data!J79,(IF(B29=Data!B81,Data!J81,(IF(B29=Data!B83,Data!J83,(IF(B29=Data!#REF!,Data!#REF!,(IF(B29=Data!B88,Data!J88,(IF(B29=Data!#REF!,Data!#REF!,(IF(B29=Data!#REF!,Data!#REF!,(IF(B29=Data!#REF!,Data!#REF!,Data!#REF!)))))))))))))))&amp;IF(B29=Data!B155,Data!J155,(IF(B29=Data!#REF!,Data!#REF!,(IF(B29=Data!#REF!,Data!#REF!,(IF(B29=Data!#REF!,Data!#REF!,(IF(B29=Data!#REF!,Data!#REF!,(IF(B29=Data!#REF!,Data!J895,(IF(B29=Data!#REF!,Data!#REF!,(IF(B29=Data!#REF!,Data!#REF!,Data!#REF!)))))))))))))))&amp;IF(B29=Data!#REF!,Data!#REF!,(IF(B29=Data!#REF!,Data!#REF!,(IF(B29=Data!#REF!,Data!#REF!,(IF(B29=Data!#REF!,Data!#REF!,(IF(B29=Data!#REF!,Data!#REF!,Data!#REF!)))))))))</f>
        <v>#REF!</v>
      </c>
      <c r="W29" s="596">
        <f>IF(E29="","",VLOOKUP(B29,Data!$B$5:$J$503,9,FALSE)*E29)</f>
        <v>2.37</v>
      </c>
    </row>
    <row r="30" spans="1:23" s="597" customFormat="1" ht="19.25" customHeight="1">
      <c r="A30" s="860">
        <v>12</v>
      </c>
      <c r="B30" s="753" t="s">
        <v>724</v>
      </c>
      <c r="C30" s="856" t="str">
        <f>IF(E30="","",VLOOKUP(B30,Data!$B$5:$N$503,13,FALSE))</f>
        <v>Ymh</v>
      </c>
      <c r="D30" s="495" t="str">
        <f>IF(E30="","",VLOOKUP(B30,Data!$B$5:$L$503,2,FALSE))</f>
        <v>VAD6650</v>
      </c>
      <c r="E30" s="823">
        <v>5</v>
      </c>
      <c r="F30" s="600"/>
      <c r="G30" s="587">
        <f>IF(E30="","",VLOOKUP(B30,Data!$B$5:$L$503,11,FALSE))</f>
        <v>2449.66</v>
      </c>
      <c r="H30" s="588">
        <f t="shared" si="3"/>
        <v>12248.3</v>
      </c>
      <c r="I30" s="589" t="str">
        <f>IF(E30="","",VLOOKUP(B30,Data!$B$5:$D$503,3,FALSE))</f>
        <v>C/T</v>
      </c>
      <c r="J30" s="589" t="str">
        <f>IF(E30="","",VLOOKUP(B30,Data!$B$5:$M$503,12,FALSE))</f>
        <v>Indonesia</v>
      </c>
      <c r="K30" s="590">
        <v>5124948</v>
      </c>
      <c r="L30" s="587">
        <f>IF(E30="","",VLOOKUP(B30,Data!$B$5:$E$503,4,FALSE)*E30)</f>
        <v>1100</v>
      </c>
      <c r="M30" s="587">
        <f>IF(E30="","",VLOOKUP(B30,Data!$B$5:$F$503,5,FALSE)*E30)</f>
        <v>995</v>
      </c>
      <c r="N30" s="591" t="e">
        <f>IF(B30=Data!B80,Data!G80,(IF(B30=Data!B82,Data!G82,(IF(B30=Data!B84,Data!G84,(IF(B30=Data!#REF!,Data!#REF!,(IF(B30=Data!B89,Data!G89,(IF(B30=Data!#REF!,Data!#REF!,(IF(B30=Data!#REF!,Data!#REF!,(IF(B30=Data!#REF!,Data!#REF!,Data!#REF!)))))))))))))))&amp;IF(B30=Data!B156,Data!G156,(IF(B30=Data!#REF!,Data!#REF!,(IF(B30=Data!#REF!,Data!#REF!,(IF(B30=Data!#REF!,Data!#REF!,(IF(B30=Data!#REF!,Data!#REF!,(IF(B30=Data!#REF!,Data!G896,(IF(B30=Data!#REF!,Data!#REF!,(IF(B30=Data!#REF!,Data!#REF!,Data!#REF!)))))))))))))))&amp;IF(B30=Data!#REF!,Data!#REF!,(IF(B30=Data!#REF!,Data!#REF!,(IF(B30=Data!#REF!,Data!#REF!,(IF(B30=Data!#REF!,Data!#REF!,(IF(B30=Data!#REF!,Data!#REF!,Data!#REF!)))))))))</f>
        <v>#REF!</v>
      </c>
      <c r="O30" s="592"/>
      <c r="P30" s="593"/>
      <c r="Q30" s="594" t="e">
        <f>IF(B30=Data!B80,Data!H80,(IF(B30=Data!B82,Data!H82,(IF(B30=Data!B84,Data!H84,(IF(B30=Data!#REF!,Data!#REF!,(IF(B30=Data!B89,Data!H89,(IF(B30=Data!#REF!,Data!#REF!,(IF(B30=Data!#REF!,Data!#REF!,(IF(B30=Data!#REF!,Data!#REF!,Data!#REF!)))))))))))))))&amp;IF(B30=Data!B156,Data!H156,(IF(B30=Data!#REF!,Data!#REF!,(IF(B30=Data!#REF!,Data!#REF!,(IF(B30=Data!#REF!,Data!#REF!,(IF(B30=Data!#REF!,Data!#REF!,(IF(B30=Data!#REF!,Data!H896,(IF(B30=Data!#REF!,Data!#REF!,(IF(B30=Data!#REF!,Data!#REF!,Data!#REF!)))))))))))))))&amp;IF(B30=Data!#REF!,Data!#REF!,(IF(B30=Data!#REF!,Data!#REF!,(IF(B30=Data!#REF!,Data!#REF!,(IF(B30=Data!#REF!,Data!#REF!,(IF(B30=Data!#REF!,Data!#REF!,Data!#REF!)))))))))</f>
        <v>#REF!</v>
      </c>
      <c r="R30" s="593"/>
      <c r="S30" s="593"/>
      <c r="T30" s="594" t="e">
        <f>IF(B30=Data!B80,Data!I80,(IF(B30=Data!B82,Data!I82,(IF(B30=Data!B84,Data!I84,(IF(B30=Data!#REF!,Data!#REF!,(IF(B30=Data!B89,Data!I89,(IF(B30=Data!#REF!,Data!#REF!,(IF(B30=Data!#REF!,Data!#REF!,(IF(B30=Data!#REF!,Data!#REF!,Data!#REF!)))))))))))))))&amp;IF(B30=Data!B156,Data!I156,(IF(B30=Data!#REF!,Data!#REF!,(IF(B30=Data!#REF!,Data!#REF!,(IF(B30=Data!#REF!,Data!#REF!,(IF(B30=Data!#REF!,Data!#REF!,(IF(B30=Data!#REF!,Data!I896,(IF(B30=Data!#REF!,Data!#REF!,(IF(B30=Data!#REF!,Data!#REF!,Data!#REF!)))))))))))))))&amp;IF(B30=Data!#REF!,Data!#REF!,(IF(B30=Data!#REF!,Data!#REF!,(IF(B30=Data!#REF!,Data!#REF!,(IF(B30=Data!#REF!,Data!#REF!,(IF(B30=Data!#REF!,Data!#REF!,Data!#REF!)))))))))</f>
        <v>#REF!</v>
      </c>
      <c r="U30" s="595"/>
      <c r="V30" s="594" t="e">
        <f>IF(B30=Data!B80,Data!J80,(IF(B30=Data!B82,Data!J82,(IF(B30=Data!B84,Data!J84,(IF(B30=Data!#REF!,Data!#REF!,(IF(B30=Data!B89,Data!J89,(IF(B30=Data!#REF!,Data!#REF!,(IF(B30=Data!#REF!,Data!#REF!,(IF(B30=Data!#REF!,Data!#REF!,Data!#REF!)))))))))))))))&amp;IF(B30=Data!B156,Data!J156,(IF(B30=Data!#REF!,Data!#REF!,(IF(B30=Data!#REF!,Data!#REF!,(IF(B30=Data!#REF!,Data!#REF!,(IF(B30=Data!#REF!,Data!#REF!,(IF(B30=Data!#REF!,Data!J896,(IF(B30=Data!#REF!,Data!#REF!,(IF(B30=Data!#REF!,Data!#REF!,Data!#REF!)))))))))))))))&amp;IF(B30=Data!#REF!,Data!#REF!,(IF(B30=Data!#REF!,Data!#REF!,(IF(B30=Data!#REF!,Data!#REF!,(IF(B30=Data!#REF!,Data!#REF!,(IF(B30=Data!#REF!,Data!#REF!,Data!#REF!)))))))))</f>
        <v>#REF!</v>
      </c>
      <c r="W30" s="596">
        <f>IF(E30="","",VLOOKUP(B30,Data!$B$5:$J$503,9,FALSE)*E30)</f>
        <v>5.9250000000000007</v>
      </c>
    </row>
    <row r="31" spans="1:23" s="597" customFormat="1" ht="19.25" customHeight="1">
      <c r="A31" s="860">
        <v>13</v>
      </c>
      <c r="B31" s="753" t="s">
        <v>504</v>
      </c>
      <c r="C31" s="856" t="str">
        <f>IF(E31="","",VLOOKUP(B31,Data!$B$5:$N$503,13,FALSE))</f>
        <v>Ymh</v>
      </c>
      <c r="D31" s="495" t="str">
        <f>IF(E31="","",VLOOKUP(B31,Data!$B$5:$L$503,2,FALSE))</f>
        <v>ZH66250</v>
      </c>
      <c r="E31" s="823">
        <v>5</v>
      </c>
      <c r="F31" s="600"/>
      <c r="G31" s="587">
        <f>IF(E31="","",VLOOKUP(B31,Data!$B$5:$L$503,11,FALSE))</f>
        <v>2244.61</v>
      </c>
      <c r="H31" s="588">
        <f t="shared" si="3"/>
        <v>11223.050000000001</v>
      </c>
      <c r="I31" s="589" t="str">
        <f>IF(E31="","",VLOOKUP(B31,Data!$B$5:$D$503,3,FALSE))</f>
        <v>C/T</v>
      </c>
      <c r="J31" s="589" t="str">
        <f>IF(E31="","",VLOOKUP(B31,Data!$B$5:$M$503,12,FALSE))</f>
        <v>Indonesia</v>
      </c>
      <c r="K31" s="590">
        <v>5124948</v>
      </c>
      <c r="L31" s="587">
        <f>IF(E31="","",VLOOKUP(B31,Data!$B$5:$E$503,4,FALSE)*E31)</f>
        <v>1310</v>
      </c>
      <c r="M31" s="587">
        <f>IF(E31="","",VLOOKUP(B31,Data!$B$5:$F$503,5,FALSE)*E31)</f>
        <v>1185</v>
      </c>
      <c r="N31" s="591" t="e">
        <f>IF(B31=Data!B81,Data!G81,(IF(B31=Data!B83,Data!G83,(IF(B31=Data!B85,Data!G85,(IF(B31=Data!#REF!,Data!#REF!,(IF(B31=Data!B90,Data!G90,(IF(B31=Data!#REF!,Data!#REF!,(IF(B31=Data!#REF!,Data!#REF!,(IF(B31=Data!#REF!,Data!#REF!,Data!#REF!)))))))))))))))&amp;IF(B31=Data!B157,Data!G157,(IF(B31=Data!#REF!,Data!#REF!,(IF(B31=Data!#REF!,Data!#REF!,(IF(B31=Data!#REF!,Data!#REF!,(IF(B31=Data!#REF!,Data!#REF!,(IF(B31=Data!#REF!,Data!G897,(IF(B31=Data!#REF!,Data!#REF!,(IF(B31=Data!#REF!,Data!#REF!,Data!#REF!)))))))))))))))&amp;IF(B31=Data!#REF!,Data!#REF!,(IF(B31=Data!#REF!,Data!#REF!,(IF(B31=Data!#REF!,Data!#REF!,(IF(B31=Data!#REF!,Data!#REF!,(IF(B31=Data!#REF!,Data!#REF!,Data!#REF!)))))))))</f>
        <v>#REF!</v>
      </c>
      <c r="O31" s="592"/>
      <c r="P31" s="593"/>
      <c r="Q31" s="594" t="e">
        <f>IF(B31=Data!B81,Data!H81,(IF(B31=Data!B83,Data!H83,(IF(B31=Data!B85,Data!H85,(IF(B31=Data!#REF!,Data!#REF!,(IF(B31=Data!B90,Data!H90,(IF(B31=Data!#REF!,Data!#REF!,(IF(B31=Data!#REF!,Data!#REF!,(IF(B31=Data!#REF!,Data!#REF!,Data!#REF!)))))))))))))))&amp;IF(B31=Data!B157,Data!H157,(IF(B31=Data!#REF!,Data!#REF!,(IF(B31=Data!#REF!,Data!#REF!,(IF(B31=Data!#REF!,Data!#REF!,(IF(B31=Data!#REF!,Data!#REF!,(IF(B31=Data!#REF!,Data!H897,(IF(B31=Data!#REF!,Data!#REF!,(IF(B31=Data!#REF!,Data!#REF!,Data!#REF!)))))))))))))))&amp;IF(B31=Data!#REF!,Data!#REF!,(IF(B31=Data!#REF!,Data!#REF!,(IF(B31=Data!#REF!,Data!#REF!,(IF(B31=Data!#REF!,Data!#REF!,(IF(B31=Data!#REF!,Data!#REF!,Data!#REF!)))))))))</f>
        <v>#REF!</v>
      </c>
      <c r="R31" s="593"/>
      <c r="S31" s="593"/>
      <c r="T31" s="594" t="e">
        <f>IF(B31=Data!B81,Data!I81,(IF(B31=Data!B83,Data!I83,(IF(B31=Data!B85,Data!I85,(IF(B31=Data!#REF!,Data!#REF!,(IF(B31=Data!B90,Data!I90,(IF(B31=Data!#REF!,Data!#REF!,(IF(B31=Data!#REF!,Data!#REF!,(IF(B31=Data!#REF!,Data!#REF!,Data!#REF!)))))))))))))))&amp;IF(B31=Data!B157,Data!I157,(IF(B31=Data!#REF!,Data!#REF!,(IF(B31=Data!#REF!,Data!#REF!,(IF(B31=Data!#REF!,Data!#REF!,(IF(B31=Data!#REF!,Data!#REF!,(IF(B31=Data!#REF!,Data!I897,(IF(B31=Data!#REF!,Data!#REF!,(IF(B31=Data!#REF!,Data!#REF!,Data!#REF!)))))))))))))))&amp;IF(B31=Data!#REF!,Data!#REF!,(IF(B31=Data!#REF!,Data!#REF!,(IF(B31=Data!#REF!,Data!#REF!,(IF(B31=Data!#REF!,Data!#REF!,(IF(B31=Data!#REF!,Data!#REF!,Data!#REF!)))))))))</f>
        <v>#REF!</v>
      </c>
      <c r="U31" s="595"/>
      <c r="V31" s="594" t="e">
        <f>IF(B31=Data!B81,Data!J81,(IF(B31=Data!B83,Data!J83,(IF(B31=Data!B85,Data!J85,(IF(B31=Data!#REF!,Data!#REF!,(IF(B31=Data!B90,Data!J90,(IF(B31=Data!#REF!,Data!#REF!,(IF(B31=Data!#REF!,Data!#REF!,(IF(B31=Data!#REF!,Data!#REF!,Data!#REF!)))))))))))))))&amp;IF(B31=Data!B157,Data!J157,(IF(B31=Data!#REF!,Data!#REF!,(IF(B31=Data!#REF!,Data!#REF!,(IF(B31=Data!#REF!,Data!#REF!,(IF(B31=Data!#REF!,Data!#REF!,(IF(B31=Data!#REF!,Data!J897,(IF(B31=Data!#REF!,Data!#REF!,(IF(B31=Data!#REF!,Data!#REF!,Data!#REF!)))))))))))))))&amp;IF(B31=Data!#REF!,Data!#REF!,(IF(B31=Data!#REF!,Data!#REF!,(IF(B31=Data!#REF!,Data!#REF!,(IF(B31=Data!#REF!,Data!#REF!,(IF(B31=Data!#REF!,Data!#REF!,Data!#REF!)))))))))</f>
        <v>#REF!</v>
      </c>
      <c r="W31" s="596">
        <f>IF(E31="","",VLOOKUP(B31,Data!$B$5:$J$503,9,FALSE)*E31)</f>
        <v>7.4399999999999995</v>
      </c>
    </row>
    <row r="32" spans="1:23" s="597" customFormat="1" ht="19.25" customHeight="1">
      <c r="A32" s="860">
        <v>14</v>
      </c>
      <c r="B32" s="753" t="s">
        <v>508</v>
      </c>
      <c r="C32" s="856" t="str">
        <f>IF(E32="","",VLOOKUP(B32,Data!$B$5:$N$503,13,FALSE))</f>
        <v>Ymh</v>
      </c>
      <c r="D32" s="495" t="str">
        <f>IF(E32="","",VLOOKUP(B32,Data!$B$5:$L$503,2,FALSE))</f>
        <v>ZH66280</v>
      </c>
      <c r="E32" s="823">
        <v>1</v>
      </c>
      <c r="F32" s="600"/>
      <c r="G32" s="587">
        <f>IF(E32="","",VLOOKUP(B32,Data!$B$5:$L$503,11,FALSE))</f>
        <v>2450.15</v>
      </c>
      <c r="H32" s="588">
        <f t="shared" si="3"/>
        <v>2450.15</v>
      </c>
      <c r="I32" s="589" t="str">
        <f>IF(E32="","",VLOOKUP(B32,Data!$B$5:$D$503,3,FALSE))</f>
        <v>C/T</v>
      </c>
      <c r="J32" s="589" t="str">
        <f>IF(E32="","",VLOOKUP(B32,Data!$B$5:$M$503,12,FALSE))</f>
        <v>Indonesia</v>
      </c>
      <c r="K32" s="590">
        <v>5124948</v>
      </c>
      <c r="L32" s="587">
        <f>IF(E32="","",VLOOKUP(B32,Data!$B$5:$E$503,4,FALSE)*E32)</f>
        <v>262</v>
      </c>
      <c r="M32" s="587">
        <f>IF(E32="","",VLOOKUP(B32,Data!$B$5:$F$503,5,FALSE)*E32)</f>
        <v>237</v>
      </c>
      <c r="N32" s="591" t="e">
        <f>IF(B32=Data!B82,Data!G82,(IF(B32=Data!B84,Data!G84,(IF(B32=Data!B86,Data!G86,(IF(B32=Data!#REF!,Data!#REF!,(IF(B32=Data!B91,Data!G91,(IF(B32=Data!#REF!,Data!#REF!,(IF(B32=Data!#REF!,Data!#REF!,(IF(B32=Data!#REF!,Data!#REF!,Data!#REF!)))))))))))))))&amp;IF(B32=Data!B158,Data!G158,(IF(B32=Data!#REF!,Data!#REF!,(IF(B32=Data!#REF!,Data!#REF!,(IF(B32=Data!#REF!,Data!#REF!,(IF(B32=Data!#REF!,Data!#REF!,(IF(B32=Data!#REF!,Data!G898,(IF(B32=Data!#REF!,Data!#REF!,(IF(B32=Data!#REF!,Data!#REF!,Data!#REF!)))))))))))))))&amp;IF(B32=Data!#REF!,Data!#REF!,(IF(B32=Data!#REF!,Data!#REF!,(IF(B32=Data!#REF!,Data!#REF!,(IF(B32=Data!#REF!,Data!#REF!,(IF(B32=Data!#REF!,Data!#REF!,Data!#REF!)))))))))</f>
        <v>#REF!</v>
      </c>
      <c r="O32" s="592"/>
      <c r="P32" s="593"/>
      <c r="Q32" s="594" t="e">
        <f>IF(B32=Data!B82,Data!H82,(IF(B32=Data!B84,Data!H84,(IF(B32=Data!B86,Data!H86,(IF(B32=Data!#REF!,Data!#REF!,(IF(B32=Data!B91,Data!H91,(IF(B32=Data!#REF!,Data!#REF!,(IF(B32=Data!#REF!,Data!#REF!,(IF(B32=Data!#REF!,Data!#REF!,Data!#REF!)))))))))))))))&amp;IF(B32=Data!B158,Data!H158,(IF(B32=Data!#REF!,Data!#REF!,(IF(B32=Data!#REF!,Data!#REF!,(IF(B32=Data!#REF!,Data!#REF!,(IF(B32=Data!#REF!,Data!#REF!,(IF(B32=Data!#REF!,Data!H898,(IF(B32=Data!#REF!,Data!#REF!,(IF(B32=Data!#REF!,Data!#REF!,Data!#REF!)))))))))))))))&amp;IF(B32=Data!#REF!,Data!#REF!,(IF(B32=Data!#REF!,Data!#REF!,(IF(B32=Data!#REF!,Data!#REF!,(IF(B32=Data!#REF!,Data!#REF!,(IF(B32=Data!#REF!,Data!#REF!,Data!#REF!)))))))))</f>
        <v>#REF!</v>
      </c>
      <c r="R32" s="593"/>
      <c r="S32" s="593"/>
      <c r="T32" s="594" t="e">
        <f>IF(B32=Data!B82,Data!I82,(IF(B32=Data!B84,Data!I84,(IF(B32=Data!B86,Data!I86,(IF(B32=Data!#REF!,Data!#REF!,(IF(B32=Data!B91,Data!I91,(IF(B32=Data!#REF!,Data!#REF!,(IF(B32=Data!#REF!,Data!#REF!,(IF(B32=Data!#REF!,Data!#REF!,Data!#REF!)))))))))))))))&amp;IF(B32=Data!B158,Data!I158,(IF(B32=Data!#REF!,Data!#REF!,(IF(B32=Data!#REF!,Data!#REF!,(IF(B32=Data!#REF!,Data!#REF!,(IF(B32=Data!#REF!,Data!#REF!,(IF(B32=Data!#REF!,Data!I898,(IF(B32=Data!#REF!,Data!#REF!,(IF(B32=Data!#REF!,Data!#REF!,Data!#REF!)))))))))))))))&amp;IF(B32=Data!#REF!,Data!#REF!,(IF(B32=Data!#REF!,Data!#REF!,(IF(B32=Data!#REF!,Data!#REF!,(IF(B32=Data!#REF!,Data!#REF!,(IF(B32=Data!#REF!,Data!#REF!,Data!#REF!)))))))))</f>
        <v>#REF!</v>
      </c>
      <c r="U32" s="595"/>
      <c r="V32" s="594" t="e">
        <f>IF(B32=Data!B82,Data!J82,(IF(B32=Data!B84,Data!J84,(IF(B32=Data!B86,Data!J86,(IF(B32=Data!#REF!,Data!#REF!,(IF(B32=Data!B91,Data!J91,(IF(B32=Data!#REF!,Data!#REF!,(IF(B32=Data!#REF!,Data!#REF!,(IF(B32=Data!#REF!,Data!#REF!,Data!#REF!)))))))))))))))&amp;IF(B32=Data!B158,Data!J158,(IF(B32=Data!#REF!,Data!#REF!,(IF(B32=Data!#REF!,Data!#REF!,(IF(B32=Data!#REF!,Data!#REF!,(IF(B32=Data!#REF!,Data!#REF!,(IF(B32=Data!#REF!,Data!J898,(IF(B32=Data!#REF!,Data!#REF!,(IF(B32=Data!#REF!,Data!#REF!,Data!#REF!)))))))))))))))&amp;IF(B32=Data!#REF!,Data!#REF!,(IF(B32=Data!#REF!,Data!#REF!,(IF(B32=Data!#REF!,Data!#REF!,(IF(B32=Data!#REF!,Data!#REF!,(IF(B32=Data!#REF!,Data!#REF!,Data!#REF!)))))))))</f>
        <v>#REF!</v>
      </c>
      <c r="W32" s="596">
        <f>IF(E32="","",VLOOKUP(B32,Data!$B$5:$J$503,9,FALSE)*E32)</f>
        <v>1.488</v>
      </c>
    </row>
    <row r="33" spans="1:23" s="597" customFormat="1" ht="19.25" customHeight="1">
      <c r="A33" s="860">
        <v>15</v>
      </c>
      <c r="B33" s="753" t="s">
        <v>717</v>
      </c>
      <c r="C33" s="856" t="str">
        <f>IF(E33="","",VLOOKUP(B33,Data!$B$5:$N$503,13,FALSE))</f>
        <v>Ymh</v>
      </c>
      <c r="D33" s="495" t="str">
        <f>IF(E33="","",VLOOKUP(B33,Data!$B$5:$L$503,2,FALSE))</f>
        <v>VAC9500</v>
      </c>
      <c r="E33" s="823">
        <v>1</v>
      </c>
      <c r="F33" s="600"/>
      <c r="G33" s="587">
        <f>IF(E33="","",VLOOKUP(B33,Data!$B$5:$L$503,11,FALSE))</f>
        <v>2627.86</v>
      </c>
      <c r="H33" s="588">
        <f t="shared" si="3"/>
        <v>2627.86</v>
      </c>
      <c r="I33" s="589" t="str">
        <f>IF(E33="","",VLOOKUP(B33,Data!$B$5:$D$503,3,FALSE))</f>
        <v>C/T</v>
      </c>
      <c r="J33" s="589" t="str">
        <f>IF(E33="","",VLOOKUP(B33,Data!$B$5:$M$503,12,FALSE))</f>
        <v>Indonesia</v>
      </c>
      <c r="K33" s="590">
        <v>5124948</v>
      </c>
      <c r="L33" s="587">
        <f>IF(E33="","",VLOOKUP(B33,Data!$B$5:$E$503,4,FALSE)*E33)</f>
        <v>267</v>
      </c>
      <c r="M33" s="587">
        <f>IF(E33="","",VLOOKUP(B33,Data!$B$5:$F$503,5,FALSE)*E33)</f>
        <v>247</v>
      </c>
      <c r="N33" s="591" t="e">
        <f>IF(B33=Data!B83,Data!G83,(IF(B33=Data!B85,Data!G85,(IF(B33=Data!B87,Data!G87,(IF(B33=Data!#REF!,Data!#REF!,(IF(B33=Data!B92,Data!G92,(IF(B33=Data!#REF!,Data!#REF!,(IF(B33=Data!#REF!,Data!#REF!,(IF(B33=Data!#REF!,Data!#REF!,Data!#REF!)))))))))))))))&amp;IF(B33=Data!B159,Data!G159,(IF(B33=Data!#REF!,Data!#REF!,(IF(B33=Data!#REF!,Data!#REF!,(IF(B33=Data!#REF!,Data!#REF!,(IF(B33=Data!#REF!,Data!#REF!,(IF(B33=Data!#REF!,Data!G899,(IF(B33=Data!#REF!,Data!#REF!,(IF(B33=Data!#REF!,Data!#REF!,Data!#REF!)))))))))))))))&amp;IF(B33=Data!#REF!,Data!#REF!,(IF(B33=Data!#REF!,Data!#REF!,(IF(B33=Data!#REF!,Data!#REF!,(IF(B33=Data!#REF!,Data!#REF!,(IF(B33=Data!#REF!,Data!#REF!,Data!#REF!)))))))))</f>
        <v>#REF!</v>
      </c>
      <c r="O33" s="592"/>
      <c r="P33" s="593"/>
      <c r="Q33" s="594" t="e">
        <f>IF(B33=Data!B83,Data!H83,(IF(B33=Data!B85,Data!H85,(IF(B33=Data!B87,Data!H87,(IF(B33=Data!#REF!,Data!#REF!,(IF(B33=Data!B92,Data!H92,(IF(B33=Data!#REF!,Data!#REF!,(IF(B33=Data!#REF!,Data!#REF!,(IF(B33=Data!#REF!,Data!#REF!,Data!#REF!)))))))))))))))&amp;IF(B33=Data!B159,Data!H159,(IF(B33=Data!#REF!,Data!#REF!,(IF(B33=Data!#REF!,Data!#REF!,(IF(B33=Data!#REF!,Data!#REF!,(IF(B33=Data!#REF!,Data!#REF!,(IF(B33=Data!#REF!,Data!H899,(IF(B33=Data!#REF!,Data!#REF!,(IF(B33=Data!#REF!,Data!#REF!,Data!#REF!)))))))))))))))&amp;IF(B33=Data!#REF!,Data!#REF!,(IF(B33=Data!#REF!,Data!#REF!,(IF(B33=Data!#REF!,Data!#REF!,(IF(B33=Data!#REF!,Data!#REF!,(IF(B33=Data!#REF!,Data!#REF!,Data!#REF!)))))))))</f>
        <v>#REF!</v>
      </c>
      <c r="R33" s="593"/>
      <c r="S33" s="593"/>
      <c r="T33" s="594" t="e">
        <f>IF(B33=Data!B83,Data!I83,(IF(B33=Data!B85,Data!I85,(IF(B33=Data!B87,Data!I87,(IF(B33=Data!#REF!,Data!#REF!,(IF(B33=Data!B92,Data!I92,(IF(B33=Data!#REF!,Data!#REF!,(IF(B33=Data!#REF!,Data!#REF!,(IF(B33=Data!#REF!,Data!#REF!,Data!#REF!)))))))))))))))&amp;IF(B33=Data!B159,Data!I159,(IF(B33=Data!#REF!,Data!#REF!,(IF(B33=Data!#REF!,Data!#REF!,(IF(B33=Data!#REF!,Data!#REF!,(IF(B33=Data!#REF!,Data!#REF!,(IF(B33=Data!#REF!,Data!I899,(IF(B33=Data!#REF!,Data!#REF!,(IF(B33=Data!#REF!,Data!#REF!,Data!#REF!)))))))))))))))&amp;IF(B33=Data!#REF!,Data!#REF!,(IF(B33=Data!#REF!,Data!#REF!,(IF(B33=Data!#REF!,Data!#REF!,(IF(B33=Data!#REF!,Data!#REF!,(IF(B33=Data!#REF!,Data!#REF!,Data!#REF!)))))))))</f>
        <v>#REF!</v>
      </c>
      <c r="U33" s="595"/>
      <c r="V33" s="594" t="e">
        <f>IF(B33=Data!B83,Data!J83,(IF(B33=Data!B85,Data!J85,(IF(B33=Data!B87,Data!J87,(IF(B33=Data!#REF!,Data!#REF!,(IF(B33=Data!B92,Data!J92,(IF(B33=Data!#REF!,Data!#REF!,(IF(B33=Data!#REF!,Data!#REF!,(IF(B33=Data!#REF!,Data!#REF!,Data!#REF!)))))))))))))))&amp;IF(B33=Data!B159,Data!J159,(IF(B33=Data!#REF!,Data!#REF!,(IF(B33=Data!#REF!,Data!#REF!,(IF(B33=Data!#REF!,Data!#REF!,(IF(B33=Data!#REF!,Data!#REF!,(IF(B33=Data!#REF!,Data!J899,(IF(B33=Data!#REF!,Data!#REF!,(IF(B33=Data!#REF!,Data!#REF!,Data!#REF!)))))))))))))))&amp;IF(B33=Data!#REF!,Data!#REF!,(IF(B33=Data!#REF!,Data!#REF!,(IF(B33=Data!#REF!,Data!#REF!,(IF(B33=Data!#REF!,Data!#REF!,(IF(B33=Data!#REF!,Data!#REF!,Data!#REF!)))))))))</f>
        <v>#REF!</v>
      </c>
      <c r="W33" s="596">
        <f>IF(E33="","",VLOOKUP(B33,Data!$B$5:$J$503,9,FALSE)*E33)</f>
        <v>1.488</v>
      </c>
    </row>
    <row r="34" spans="1:23" s="597" customFormat="1" ht="19.25" customHeight="1">
      <c r="A34" s="860">
        <v>16</v>
      </c>
      <c r="B34" s="753" t="s">
        <v>732</v>
      </c>
      <c r="C34" s="856" t="str">
        <f>IF(E34="","",VLOOKUP(B34,Data!$B$5:$N$503,13,FALSE))</f>
        <v>Ymh</v>
      </c>
      <c r="D34" s="495" t="str">
        <f>IF(E34="","",VLOOKUP(B34,Data!$B$5:$L$503,2,FALSE))</f>
        <v>VAC9510</v>
      </c>
      <c r="E34" s="823">
        <v>1</v>
      </c>
      <c r="F34" s="600"/>
      <c r="G34" s="587">
        <f>IF(E34="","",VLOOKUP(B34,Data!$B$5:$L$503,11,FALSE))</f>
        <v>2665.96</v>
      </c>
      <c r="H34" s="588">
        <f t="shared" si="3"/>
        <v>2665.96</v>
      </c>
      <c r="I34" s="589" t="str">
        <f>IF(E34="","",VLOOKUP(B34,Data!$B$5:$D$503,3,FALSE))</f>
        <v>C/T</v>
      </c>
      <c r="J34" s="589" t="str">
        <f>IF(E34="","",VLOOKUP(B34,Data!$B$5:$M$503,12,FALSE))</f>
        <v>Indonesia</v>
      </c>
      <c r="K34" s="590">
        <v>5124948</v>
      </c>
      <c r="L34" s="587">
        <f>IF(E34="","",VLOOKUP(B34,Data!$B$5:$E$503,4,FALSE)*E34)</f>
        <v>238</v>
      </c>
      <c r="M34" s="587">
        <f>IF(E34="","",VLOOKUP(B34,Data!$B$5:$F$503,5,FALSE)*E34)</f>
        <v>216</v>
      </c>
      <c r="N34" s="591" t="e">
        <f>IF(B34=Data!B84,Data!G84,(IF(B34=Data!B86,Data!G86,(IF(B34=Data!B88,Data!G88,(IF(B34=Data!#REF!,Data!#REF!,(IF(B34=Data!B93,Data!G93,(IF(B34=Data!#REF!,Data!#REF!,(IF(B34=Data!#REF!,Data!#REF!,(IF(B34=Data!#REF!,Data!#REF!,Data!#REF!)))))))))))))))&amp;IF(B34=Data!B160,Data!G160,(IF(B34=Data!#REF!,Data!#REF!,(IF(B34=Data!#REF!,Data!#REF!,(IF(B34=Data!#REF!,Data!#REF!,(IF(B34=Data!#REF!,Data!#REF!,(IF(B34=Data!#REF!,Data!G900,(IF(B34=Data!#REF!,Data!#REF!,(IF(B34=Data!#REF!,Data!#REF!,Data!#REF!)))))))))))))))&amp;IF(B34=Data!#REF!,Data!#REF!,(IF(B34=Data!#REF!,Data!#REF!,(IF(B34=Data!#REF!,Data!#REF!,(IF(B34=Data!#REF!,Data!#REF!,(IF(B34=Data!#REF!,Data!#REF!,Data!#REF!)))))))))</f>
        <v>#REF!</v>
      </c>
      <c r="O34" s="592"/>
      <c r="P34" s="593"/>
      <c r="Q34" s="594" t="e">
        <f>IF(B34=Data!B84,Data!H84,(IF(B34=Data!B86,Data!H86,(IF(B34=Data!B88,Data!H88,(IF(B34=Data!#REF!,Data!#REF!,(IF(B34=Data!B93,Data!H93,(IF(B34=Data!#REF!,Data!#REF!,(IF(B34=Data!#REF!,Data!#REF!,(IF(B34=Data!#REF!,Data!#REF!,Data!#REF!)))))))))))))))&amp;IF(B34=Data!B160,Data!H160,(IF(B34=Data!#REF!,Data!#REF!,(IF(B34=Data!#REF!,Data!#REF!,(IF(B34=Data!#REF!,Data!#REF!,(IF(B34=Data!#REF!,Data!#REF!,(IF(B34=Data!#REF!,Data!H900,(IF(B34=Data!#REF!,Data!#REF!,(IF(B34=Data!#REF!,Data!#REF!,Data!#REF!)))))))))))))))&amp;IF(B34=Data!#REF!,Data!#REF!,(IF(B34=Data!#REF!,Data!#REF!,(IF(B34=Data!#REF!,Data!#REF!,(IF(B34=Data!#REF!,Data!#REF!,(IF(B34=Data!#REF!,Data!#REF!,Data!#REF!)))))))))</f>
        <v>#REF!</v>
      </c>
      <c r="R34" s="593"/>
      <c r="S34" s="593"/>
      <c r="T34" s="594" t="e">
        <f>IF(B34=Data!B84,Data!I84,(IF(B34=Data!B86,Data!I86,(IF(B34=Data!B88,Data!I88,(IF(B34=Data!#REF!,Data!#REF!,(IF(B34=Data!B93,Data!I93,(IF(B34=Data!#REF!,Data!#REF!,(IF(B34=Data!#REF!,Data!#REF!,(IF(B34=Data!#REF!,Data!#REF!,Data!#REF!)))))))))))))))&amp;IF(B34=Data!B160,Data!I160,(IF(B34=Data!#REF!,Data!#REF!,(IF(B34=Data!#REF!,Data!#REF!,(IF(B34=Data!#REF!,Data!#REF!,(IF(B34=Data!#REF!,Data!#REF!,(IF(B34=Data!#REF!,Data!I900,(IF(B34=Data!#REF!,Data!#REF!,(IF(B34=Data!#REF!,Data!#REF!,Data!#REF!)))))))))))))))&amp;IF(B34=Data!#REF!,Data!#REF!,(IF(B34=Data!#REF!,Data!#REF!,(IF(B34=Data!#REF!,Data!#REF!,(IF(B34=Data!#REF!,Data!#REF!,(IF(B34=Data!#REF!,Data!#REF!,Data!#REF!)))))))))</f>
        <v>#REF!</v>
      </c>
      <c r="U34" s="595"/>
      <c r="V34" s="594" t="e">
        <f>IF(B34=Data!B84,Data!J84,(IF(B34=Data!B86,Data!J86,(IF(B34=Data!B88,Data!J88,(IF(B34=Data!#REF!,Data!#REF!,(IF(B34=Data!B93,Data!J93,(IF(B34=Data!#REF!,Data!#REF!,(IF(B34=Data!#REF!,Data!#REF!,(IF(B34=Data!#REF!,Data!#REF!,Data!#REF!)))))))))))))))&amp;IF(B34=Data!B160,Data!J160,(IF(B34=Data!#REF!,Data!#REF!,(IF(B34=Data!#REF!,Data!#REF!,(IF(B34=Data!#REF!,Data!#REF!,(IF(B34=Data!#REF!,Data!#REF!,(IF(B34=Data!#REF!,Data!J900,(IF(B34=Data!#REF!,Data!#REF!,(IF(B34=Data!#REF!,Data!#REF!,Data!#REF!)))))))))))))))&amp;IF(B34=Data!#REF!,Data!#REF!,(IF(B34=Data!#REF!,Data!#REF!,(IF(B34=Data!#REF!,Data!#REF!,(IF(B34=Data!#REF!,Data!#REF!,(IF(B34=Data!#REF!,Data!#REF!,Data!#REF!)))))))))</f>
        <v>#REF!</v>
      </c>
      <c r="W34" s="596">
        <f>IF(E34="","",VLOOKUP(B34,Data!$B$5:$J$503,9,FALSE)*E34)</f>
        <v>1.3140000000000001</v>
      </c>
    </row>
    <row r="35" spans="1:23" s="597" customFormat="1" ht="19.25" customHeight="1">
      <c r="A35" s="860">
        <v>17</v>
      </c>
      <c r="B35" s="753" t="s">
        <v>734</v>
      </c>
      <c r="C35" s="856" t="str">
        <f>IF(E35="","",VLOOKUP(B35,Data!$B$5:$N$503,13,FALSE))</f>
        <v>Ymh</v>
      </c>
      <c r="D35" s="495" t="str">
        <f>IF(E35="","",VLOOKUP(B35,Data!$B$5:$L$503,2,FALSE))</f>
        <v>VAC9520</v>
      </c>
      <c r="E35" s="823">
        <v>2</v>
      </c>
      <c r="F35" s="600"/>
      <c r="G35" s="587">
        <f>IF(E35="","",VLOOKUP(B35,Data!$B$5:$L$503,11,FALSE))</f>
        <v>2921.12</v>
      </c>
      <c r="H35" s="588">
        <f t="shared" si="3"/>
        <v>5842.24</v>
      </c>
      <c r="I35" s="589" t="str">
        <f>IF(E35="","",VLOOKUP(B35,Data!$B$5:$D$503,3,FALSE))</f>
        <v>C/T</v>
      </c>
      <c r="J35" s="589" t="str">
        <f>IF(E35="","",VLOOKUP(B35,Data!$B$5:$M$503,12,FALSE))</f>
        <v>Indonesia</v>
      </c>
      <c r="K35" s="590">
        <v>5124948</v>
      </c>
      <c r="L35" s="587">
        <f>IF(E35="","",VLOOKUP(B35,Data!$B$5:$E$503,4,FALSE)*E35)</f>
        <v>508</v>
      </c>
      <c r="M35" s="587">
        <f>IF(E35="","",VLOOKUP(B35,Data!$B$5:$F$503,5,FALSE)*E35)</f>
        <v>458</v>
      </c>
      <c r="N35" s="591" t="e">
        <f>IF(B35=Data!B85,Data!G85,(IF(B35=Data!B87,Data!G87,(IF(B35=Data!B89,Data!G89,(IF(B35=Data!#REF!,Data!#REF!,(IF(B35=Data!B94,Data!G94,(IF(B35=Data!#REF!,Data!#REF!,(IF(B35=Data!#REF!,Data!#REF!,(IF(B35=Data!#REF!,Data!#REF!,Data!#REF!)))))))))))))))&amp;IF(B35=Data!B161,Data!G161,(IF(B35=Data!#REF!,Data!#REF!,(IF(B35=Data!#REF!,Data!#REF!,(IF(B35=Data!#REF!,Data!#REF!,(IF(B35=Data!#REF!,Data!#REF!,(IF(B35=Data!#REF!,Data!G901,(IF(B35=Data!#REF!,Data!#REF!,(IF(B35=Data!#REF!,Data!#REF!,Data!#REF!)))))))))))))))&amp;IF(B35=Data!#REF!,Data!#REF!,(IF(B35=Data!#REF!,Data!#REF!,(IF(B35=Data!#REF!,Data!#REF!,(IF(B35=Data!#REF!,Data!#REF!,(IF(B35=Data!#REF!,Data!#REF!,Data!#REF!)))))))))</f>
        <v>#REF!</v>
      </c>
      <c r="O35" s="592"/>
      <c r="P35" s="593"/>
      <c r="Q35" s="594" t="e">
        <f>IF(B35=Data!B85,Data!H85,(IF(B35=Data!B87,Data!H87,(IF(B35=Data!B89,Data!H89,(IF(B35=Data!#REF!,Data!#REF!,(IF(B35=Data!B94,Data!H94,(IF(B35=Data!#REF!,Data!#REF!,(IF(B35=Data!#REF!,Data!#REF!,(IF(B35=Data!#REF!,Data!#REF!,Data!#REF!)))))))))))))))&amp;IF(B35=Data!B161,Data!H161,(IF(B35=Data!#REF!,Data!#REF!,(IF(B35=Data!#REF!,Data!#REF!,(IF(B35=Data!#REF!,Data!#REF!,(IF(B35=Data!#REF!,Data!#REF!,(IF(B35=Data!#REF!,Data!H901,(IF(B35=Data!#REF!,Data!#REF!,(IF(B35=Data!#REF!,Data!#REF!,Data!#REF!)))))))))))))))&amp;IF(B35=Data!#REF!,Data!#REF!,(IF(B35=Data!#REF!,Data!#REF!,(IF(B35=Data!#REF!,Data!#REF!,(IF(B35=Data!#REF!,Data!#REF!,(IF(B35=Data!#REF!,Data!#REF!,Data!#REF!)))))))))</f>
        <v>#REF!</v>
      </c>
      <c r="R35" s="593"/>
      <c r="S35" s="593"/>
      <c r="T35" s="594" t="e">
        <f>IF(B35=Data!B85,Data!I85,(IF(B35=Data!B87,Data!I87,(IF(B35=Data!B89,Data!I89,(IF(B35=Data!#REF!,Data!#REF!,(IF(B35=Data!B94,Data!I94,(IF(B35=Data!#REF!,Data!#REF!,(IF(B35=Data!#REF!,Data!#REF!,(IF(B35=Data!#REF!,Data!#REF!,Data!#REF!)))))))))))))))&amp;IF(B35=Data!B161,Data!I161,(IF(B35=Data!#REF!,Data!#REF!,(IF(B35=Data!#REF!,Data!#REF!,(IF(B35=Data!#REF!,Data!#REF!,(IF(B35=Data!#REF!,Data!#REF!,(IF(B35=Data!#REF!,Data!I901,(IF(B35=Data!#REF!,Data!#REF!,(IF(B35=Data!#REF!,Data!#REF!,Data!#REF!)))))))))))))))&amp;IF(B35=Data!#REF!,Data!#REF!,(IF(B35=Data!#REF!,Data!#REF!,(IF(B35=Data!#REF!,Data!#REF!,(IF(B35=Data!#REF!,Data!#REF!,(IF(B35=Data!#REF!,Data!#REF!,Data!#REF!)))))))))</f>
        <v>#REF!</v>
      </c>
      <c r="U35" s="595"/>
      <c r="V35" s="594" t="e">
        <f>IF(B35=Data!B85,Data!J85,(IF(B35=Data!B87,Data!J87,(IF(B35=Data!B89,Data!J89,(IF(B35=Data!#REF!,Data!#REF!,(IF(B35=Data!B94,Data!J94,(IF(B35=Data!#REF!,Data!#REF!,(IF(B35=Data!#REF!,Data!#REF!,(IF(B35=Data!#REF!,Data!#REF!,Data!#REF!)))))))))))))))&amp;IF(B35=Data!B161,Data!J161,(IF(B35=Data!#REF!,Data!#REF!,(IF(B35=Data!#REF!,Data!#REF!,(IF(B35=Data!#REF!,Data!#REF!,(IF(B35=Data!#REF!,Data!#REF!,(IF(B35=Data!#REF!,Data!J901,(IF(B35=Data!#REF!,Data!#REF!,(IF(B35=Data!#REF!,Data!#REF!,Data!#REF!)))))))))))))))&amp;IF(B35=Data!#REF!,Data!#REF!,(IF(B35=Data!#REF!,Data!#REF!,(IF(B35=Data!#REF!,Data!#REF!,(IF(B35=Data!#REF!,Data!#REF!,(IF(B35=Data!#REF!,Data!#REF!,Data!#REF!)))))))))</f>
        <v>#REF!</v>
      </c>
      <c r="W35" s="596">
        <f>IF(E35="","",VLOOKUP(B35,Data!$B$5:$J$503,9,FALSE)*E35)</f>
        <v>2.968</v>
      </c>
    </row>
    <row r="36" spans="1:23" s="597" customFormat="1" ht="19.25" customHeight="1">
      <c r="A36" s="860">
        <v>18</v>
      </c>
      <c r="B36" s="753" t="s">
        <v>777</v>
      </c>
      <c r="C36" s="856" t="str">
        <f>IF(E36="","",VLOOKUP(B36,Data!$B$5:$N$503,13,FALSE))</f>
        <v>Ymh</v>
      </c>
      <c r="D36" s="495" t="str">
        <f>IF(E36="","",VLOOKUP(B36,Data!$B$5:$L$503,2,FALSE))</f>
        <v>VAW6990</v>
      </c>
      <c r="E36" s="823">
        <v>1</v>
      </c>
      <c r="F36" s="600"/>
      <c r="G36" s="587">
        <f>IF(E36="","",VLOOKUP(B36,Data!$B$5:$L$503,11,FALSE))</f>
        <v>2964.84</v>
      </c>
      <c r="H36" s="588">
        <f t="shared" si="3"/>
        <v>2964.84</v>
      </c>
      <c r="I36" s="589" t="str">
        <f>IF(E36="","",VLOOKUP(B36,Data!$B$5:$D$503,3,FALSE))</f>
        <v>C/T</v>
      </c>
      <c r="J36" s="589" t="str">
        <f>IF(E36="","",VLOOKUP(B36,Data!$B$5:$M$503,12,FALSE))</f>
        <v>Indonesia</v>
      </c>
      <c r="K36" s="590">
        <v>5124948</v>
      </c>
      <c r="L36" s="587">
        <f>IF(E36="","",VLOOKUP(B36,Data!$B$5:$E$503,4,FALSE)*E36)</f>
        <v>259</v>
      </c>
      <c r="M36" s="587">
        <f>IF(E36="","",VLOOKUP(B36,Data!$B$5:$F$503,5,FALSE)*E36)</f>
        <v>234</v>
      </c>
      <c r="N36" s="591" t="e">
        <f>IF(B36=Data!B86,Data!G86,(IF(B36=Data!B88,Data!G88,(IF(B36=Data!B90,Data!G90,(IF(B36=Data!#REF!,Data!#REF!,(IF(B36=Data!B95,Data!G95,(IF(B36=Data!#REF!,Data!#REF!,(IF(B36=Data!#REF!,Data!#REF!,(IF(B36=Data!#REF!,Data!#REF!,Data!#REF!)))))))))))))))&amp;IF(B36=Data!B162,Data!G162,(IF(B36=Data!#REF!,Data!#REF!,(IF(B36=Data!#REF!,Data!#REF!,(IF(B36=Data!#REF!,Data!#REF!,(IF(B36=Data!#REF!,Data!#REF!,(IF(B36=Data!#REF!,Data!G902,(IF(B36=Data!#REF!,Data!#REF!,(IF(B36=Data!#REF!,Data!#REF!,Data!#REF!)))))))))))))))&amp;IF(B36=Data!#REF!,Data!#REF!,(IF(B36=Data!#REF!,Data!#REF!,(IF(B36=Data!#REF!,Data!#REF!,(IF(B36=Data!#REF!,Data!#REF!,(IF(B36=Data!#REF!,Data!#REF!,Data!#REF!)))))))))</f>
        <v>#REF!</v>
      </c>
      <c r="O36" s="592"/>
      <c r="P36" s="593"/>
      <c r="Q36" s="594" t="e">
        <f>IF(B36=Data!B86,Data!H86,(IF(B36=Data!B88,Data!H88,(IF(B36=Data!B90,Data!H90,(IF(B36=Data!#REF!,Data!#REF!,(IF(B36=Data!B95,Data!H95,(IF(B36=Data!#REF!,Data!#REF!,(IF(B36=Data!#REF!,Data!#REF!,(IF(B36=Data!#REF!,Data!#REF!,Data!#REF!)))))))))))))))&amp;IF(B36=Data!B162,Data!H162,(IF(B36=Data!#REF!,Data!#REF!,(IF(B36=Data!#REF!,Data!#REF!,(IF(B36=Data!#REF!,Data!#REF!,(IF(B36=Data!#REF!,Data!#REF!,(IF(B36=Data!#REF!,Data!H902,(IF(B36=Data!#REF!,Data!#REF!,(IF(B36=Data!#REF!,Data!#REF!,Data!#REF!)))))))))))))))&amp;IF(B36=Data!#REF!,Data!#REF!,(IF(B36=Data!#REF!,Data!#REF!,(IF(B36=Data!#REF!,Data!#REF!,(IF(B36=Data!#REF!,Data!#REF!,(IF(B36=Data!#REF!,Data!#REF!,Data!#REF!)))))))))</f>
        <v>#REF!</v>
      </c>
      <c r="R36" s="593"/>
      <c r="S36" s="593"/>
      <c r="T36" s="594" t="e">
        <f>IF(B36=Data!B86,Data!I86,(IF(B36=Data!B88,Data!I88,(IF(B36=Data!B90,Data!I90,(IF(B36=Data!#REF!,Data!#REF!,(IF(B36=Data!B95,Data!I95,(IF(B36=Data!#REF!,Data!#REF!,(IF(B36=Data!#REF!,Data!#REF!,(IF(B36=Data!#REF!,Data!#REF!,Data!#REF!)))))))))))))))&amp;IF(B36=Data!B162,Data!I162,(IF(B36=Data!#REF!,Data!#REF!,(IF(B36=Data!#REF!,Data!#REF!,(IF(B36=Data!#REF!,Data!#REF!,(IF(B36=Data!#REF!,Data!#REF!,(IF(B36=Data!#REF!,Data!I902,(IF(B36=Data!#REF!,Data!#REF!,(IF(B36=Data!#REF!,Data!#REF!,Data!#REF!)))))))))))))))&amp;IF(B36=Data!#REF!,Data!#REF!,(IF(B36=Data!#REF!,Data!#REF!,(IF(B36=Data!#REF!,Data!#REF!,(IF(B36=Data!#REF!,Data!#REF!,(IF(B36=Data!#REF!,Data!#REF!,Data!#REF!)))))))))</f>
        <v>#REF!</v>
      </c>
      <c r="U36" s="595"/>
      <c r="V36" s="594" t="e">
        <f>IF(B36=Data!B86,Data!J86,(IF(B36=Data!B88,Data!J88,(IF(B36=Data!B90,Data!J90,(IF(B36=Data!#REF!,Data!#REF!,(IF(B36=Data!B95,Data!J95,(IF(B36=Data!#REF!,Data!#REF!,(IF(B36=Data!#REF!,Data!#REF!,(IF(B36=Data!#REF!,Data!#REF!,Data!#REF!)))))))))))))))&amp;IF(B36=Data!B162,Data!J162,(IF(B36=Data!#REF!,Data!#REF!,(IF(B36=Data!#REF!,Data!#REF!,(IF(B36=Data!#REF!,Data!#REF!,(IF(B36=Data!#REF!,Data!#REF!,(IF(B36=Data!#REF!,Data!J902,(IF(B36=Data!#REF!,Data!#REF!,(IF(B36=Data!#REF!,Data!#REF!,Data!#REF!)))))))))))))))&amp;IF(B36=Data!#REF!,Data!#REF!,(IF(B36=Data!#REF!,Data!#REF!,(IF(B36=Data!#REF!,Data!#REF!,(IF(B36=Data!#REF!,Data!#REF!,(IF(B36=Data!#REF!,Data!#REF!,Data!#REF!)))))))))</f>
        <v>#REF!</v>
      </c>
      <c r="W36" s="596">
        <f>IF(E36="","",VLOOKUP(B36,Data!$B$5:$J$503,9,FALSE)*E36)</f>
        <v>1.484</v>
      </c>
    </row>
    <row r="37" spans="1:23" s="597" customFormat="1" ht="19.25" customHeight="1">
      <c r="A37" s="598"/>
      <c r="B37" s="840"/>
      <c r="C37" s="583" t="str">
        <f>IF(E37="","",VLOOKUP(B37,Data!$B$5:$N$503,13,FALSE))</f>
        <v/>
      </c>
      <c r="D37" s="584" t="str">
        <f>IF(E37="","",VLOOKUP(B37,Data!$B$5:$L$503,2,FALSE))</f>
        <v/>
      </c>
      <c r="E37" s="823"/>
      <c r="F37" s="601"/>
      <c r="G37" s="587" t="str">
        <f>IF(E37="","",VLOOKUP(B37,Data!$B$5:$L$503,11,FALSE))</f>
        <v/>
      </c>
      <c r="H37" s="588" t="str">
        <f t="shared" si="0"/>
        <v>-</v>
      </c>
      <c r="I37" s="589" t="str">
        <f>IF(E37="","",VLOOKUP(B37,Data!$B$5:$D$503,3,FALSE))</f>
        <v/>
      </c>
      <c r="J37" s="589" t="str">
        <f>IF(E37="","",VLOOKUP(B37,Data!$B$5:$M$503,12,FALSE))</f>
        <v/>
      </c>
      <c r="K37" s="590"/>
      <c r="L37" s="587" t="str">
        <f>IF(E37="","",VLOOKUP(B37,Data!$B$5:$E$503,4,FALSE)*E37)</f>
        <v/>
      </c>
      <c r="M37" s="587" t="str">
        <f>IF(E37="","",VLOOKUP(B37,Data!$B$5:$F$503,5,FALSE)*E37)</f>
        <v/>
      </c>
      <c r="N37" s="591" t="e">
        <f>IF(B37=Data!B139,Data!G139,(IF(B37=Data!B141,Data!G141,(IF(B37=Data!B143,Data!G143,(IF(B37=Data!#REF!,Data!#REF!,(IF(B37=Data!B148,Data!G148,(IF(B37=Data!#REF!,Data!#REF!,(IF(B37=Data!#REF!,Data!#REF!,(IF(B37=Data!#REF!,Data!#REF!,Data!#REF!)))))))))))))))&amp;IF(B37=Data!B215,Data!G215,(IF(B37=Data!#REF!,Data!#REF!,(IF(B37=Data!#REF!,Data!#REF!,(IF(B37=Data!#REF!,Data!#REF!,(IF(B37=Data!#REF!,Data!#REF!,(IF(B37=Data!#REF!,Data!G955,(IF(B37=Data!#REF!,Data!#REF!,(IF(B37=Data!#REF!,Data!#REF!,Data!#REF!)))))))))))))))&amp;IF(B37=Data!#REF!,Data!#REF!,(IF(B37=Data!#REF!,Data!#REF!,(IF(B37=Data!#REF!,Data!#REF!,(IF(B37=Data!#REF!,Data!#REF!,(IF(B37=Data!#REF!,Data!#REF!,Data!#REF!)))))))))</f>
        <v>#REF!</v>
      </c>
      <c r="O37" s="592"/>
      <c r="P37" s="593"/>
      <c r="Q37" s="594" t="e">
        <f>IF(B37=Data!B139,Data!H139,(IF(B37=Data!B141,Data!H141,(IF(B37=Data!B143,Data!H143,(IF(B37=Data!#REF!,Data!#REF!,(IF(B37=Data!B148,Data!H148,(IF(B37=Data!#REF!,Data!#REF!,(IF(B37=Data!#REF!,Data!#REF!,(IF(B37=Data!#REF!,Data!#REF!,Data!#REF!)))))))))))))))&amp;IF(B37=Data!B215,Data!H215,(IF(B37=Data!#REF!,Data!#REF!,(IF(B37=Data!#REF!,Data!#REF!,(IF(B37=Data!#REF!,Data!#REF!,(IF(B37=Data!#REF!,Data!#REF!,(IF(B37=Data!#REF!,Data!H955,(IF(B37=Data!#REF!,Data!#REF!,(IF(B37=Data!#REF!,Data!#REF!,Data!#REF!)))))))))))))))&amp;IF(B37=Data!#REF!,Data!#REF!,(IF(B37=Data!#REF!,Data!#REF!,(IF(B37=Data!#REF!,Data!#REF!,(IF(B37=Data!#REF!,Data!#REF!,(IF(B37=Data!#REF!,Data!#REF!,Data!#REF!)))))))))</f>
        <v>#REF!</v>
      </c>
      <c r="R37" s="593"/>
      <c r="S37" s="593"/>
      <c r="T37" s="594" t="e">
        <f>IF(B37=Data!B139,Data!I139,(IF(B37=Data!B141,Data!I141,(IF(B37=Data!B143,Data!I143,(IF(B37=Data!#REF!,Data!#REF!,(IF(B37=Data!B148,Data!I148,(IF(B37=Data!#REF!,Data!#REF!,(IF(B37=Data!#REF!,Data!#REF!,(IF(B37=Data!#REF!,Data!#REF!,Data!#REF!)))))))))))))))&amp;IF(B37=Data!B215,Data!I215,(IF(B37=Data!#REF!,Data!#REF!,(IF(B37=Data!#REF!,Data!#REF!,(IF(B37=Data!#REF!,Data!#REF!,(IF(B37=Data!#REF!,Data!#REF!,(IF(B37=Data!#REF!,Data!I955,(IF(B37=Data!#REF!,Data!#REF!,(IF(B37=Data!#REF!,Data!#REF!,Data!#REF!)))))))))))))))&amp;IF(B37=Data!#REF!,Data!#REF!,(IF(B37=Data!#REF!,Data!#REF!,(IF(B37=Data!#REF!,Data!#REF!,(IF(B37=Data!#REF!,Data!#REF!,(IF(B37=Data!#REF!,Data!#REF!,Data!#REF!)))))))))</f>
        <v>#REF!</v>
      </c>
      <c r="U37" s="595"/>
      <c r="V37" s="594" t="e">
        <f>IF(B37=Data!B139,Data!J139,(IF(B37=Data!B141,Data!J141,(IF(B37=Data!B143,Data!J143,(IF(B37=Data!#REF!,Data!#REF!,(IF(B37=Data!B148,Data!J148,(IF(B37=Data!#REF!,Data!#REF!,(IF(B37=Data!#REF!,Data!#REF!,(IF(B37=Data!#REF!,Data!#REF!,Data!#REF!)))))))))))))))&amp;IF(B37=Data!B215,Data!J215,(IF(B37=Data!#REF!,Data!#REF!,(IF(B37=Data!#REF!,Data!#REF!,(IF(B37=Data!#REF!,Data!#REF!,(IF(B37=Data!#REF!,Data!#REF!,(IF(B37=Data!#REF!,Data!J955,(IF(B37=Data!#REF!,Data!#REF!,(IF(B37=Data!#REF!,Data!#REF!,Data!#REF!)))))))))))))))&amp;IF(B37=Data!#REF!,Data!#REF!,(IF(B37=Data!#REF!,Data!#REF!,(IF(B37=Data!#REF!,Data!#REF!,(IF(B37=Data!#REF!,Data!#REF!,(IF(B37=Data!#REF!,Data!#REF!,Data!#REF!)))))))))</f>
        <v>#REF!</v>
      </c>
      <c r="W37" s="596" t="str">
        <f>IF(E37="","",VLOOKUP(B37,Data!$B$5:$J$503,9,FALSE)*E37)</f>
        <v/>
      </c>
    </row>
    <row r="38" spans="1:23" s="611" customFormat="1" ht="31" customHeight="1">
      <c r="A38" s="598"/>
      <c r="B38" s="818"/>
      <c r="C38" s="604"/>
      <c r="D38" s="605"/>
      <c r="E38" s="606">
        <f>SUM(E17:E37)</f>
        <v>70</v>
      </c>
      <c r="F38" s="606"/>
      <c r="G38" s="607"/>
      <c r="H38" s="607">
        <f>SUM(H17:H37)</f>
        <v>150178.72999999995</v>
      </c>
      <c r="I38" s="608"/>
      <c r="J38" s="608"/>
      <c r="K38" s="608"/>
      <c r="L38" s="609">
        <f>SUM(L17:L37)</f>
        <v>15214</v>
      </c>
      <c r="M38" s="609">
        <f>SUM(M17:M37)</f>
        <v>13709</v>
      </c>
      <c r="N38" s="609" t="e">
        <f>SUM(N17:N37)</f>
        <v>#REF!</v>
      </c>
      <c r="O38" s="609" t="e">
        <f>SUM(#REF!)</f>
        <v>#REF!</v>
      </c>
      <c r="P38" s="609">
        <f>SUM(P16:P16)</f>
        <v>0</v>
      </c>
      <c r="Q38" s="609">
        <f>SUM(Q16:Q16)</f>
        <v>0</v>
      </c>
      <c r="R38" s="609" t="e">
        <f>SUM(#REF!)</f>
        <v>#REF!</v>
      </c>
      <c r="S38" s="609">
        <f>SUM(S16:S16)</f>
        <v>0</v>
      </c>
      <c r="T38" s="609">
        <f>SUM(T16:T16)</f>
        <v>0</v>
      </c>
      <c r="U38" s="609" t="e">
        <f>SUM(#REF!)</f>
        <v>#REF!</v>
      </c>
      <c r="V38" s="609">
        <f>SUM(V16:V16)</f>
        <v>0</v>
      </c>
      <c r="W38" s="610">
        <f>SUM(W17:W37)</f>
        <v>85.170999999999992</v>
      </c>
    </row>
    <row r="39" spans="1:23" ht="11.25" customHeight="1">
      <c r="A39" s="598"/>
      <c r="B39" s="612"/>
      <c r="C39" s="545"/>
      <c r="D39" s="546"/>
      <c r="E39" s="613"/>
      <c r="F39" s="544"/>
      <c r="G39" s="614" t="s">
        <v>847</v>
      </c>
      <c r="H39" s="615"/>
      <c r="I39" s="616"/>
      <c r="J39" s="616"/>
      <c r="K39" s="616"/>
      <c r="L39" s="617"/>
      <c r="M39" s="548"/>
      <c r="N39" s="546"/>
      <c r="O39" s="545"/>
      <c r="P39" s="545"/>
      <c r="Q39" s="545"/>
      <c r="R39" s="545"/>
      <c r="S39" s="545"/>
      <c r="T39" s="545"/>
      <c r="U39" s="546"/>
      <c r="V39" s="546"/>
      <c r="W39" s="550"/>
    </row>
    <row r="40" spans="1:23" ht="14">
      <c r="A40" s="618" t="s">
        <v>546</v>
      </c>
      <c r="B40" s="619" t="s">
        <v>12</v>
      </c>
      <c r="C40" s="513"/>
      <c r="D40" s="620"/>
      <c r="E40" s="499" t="s">
        <v>555</v>
      </c>
      <c r="G40" s="621" t="s">
        <v>83</v>
      </c>
      <c r="H40" s="622"/>
      <c r="I40" s="562" t="s">
        <v>84</v>
      </c>
      <c r="J40" s="623"/>
      <c r="K40" s="534" t="s">
        <v>85</v>
      </c>
      <c r="L40" s="534"/>
      <c r="M40" s="1076" t="s">
        <v>86</v>
      </c>
      <c r="N40" s="1077"/>
      <c r="O40" s="1077"/>
      <c r="P40" s="1077"/>
      <c r="Q40" s="1077"/>
      <c r="R40" s="1077"/>
      <c r="S40" s="1077"/>
      <c r="T40" s="1077"/>
      <c r="U40" s="1077"/>
      <c r="V40" s="1077"/>
      <c r="W40" s="1078"/>
    </row>
    <row r="41" spans="1:23" ht="13">
      <c r="A41" s="883" t="s">
        <v>547</v>
      </c>
      <c r="D41" s="624"/>
      <c r="E41" s="499" t="s">
        <v>88</v>
      </c>
      <c r="G41" s="1079"/>
      <c r="H41" s="1080"/>
      <c r="I41" s="883" t="s">
        <v>89</v>
      </c>
      <c r="J41" s="625"/>
      <c r="K41" s="537" t="s">
        <v>90</v>
      </c>
      <c r="L41" s="537"/>
      <c r="M41" s="532"/>
      <c r="W41" s="538"/>
    </row>
    <row r="42" spans="1:23" ht="10.5" customHeight="1">
      <c r="A42" s="883" t="s">
        <v>548</v>
      </c>
      <c r="B42" s="503"/>
      <c r="D42" s="523"/>
      <c r="G42" s="1079"/>
      <c r="H42" s="1080"/>
      <c r="I42" s="883"/>
      <c r="J42" s="625"/>
      <c r="K42" s="537" t="s">
        <v>94</v>
      </c>
      <c r="L42" s="537"/>
      <c r="M42" s="532"/>
      <c r="W42" s="538"/>
    </row>
    <row r="43" spans="1:23" ht="10.5" customHeight="1">
      <c r="A43" s="544"/>
      <c r="B43" s="545"/>
      <c r="C43" s="545"/>
      <c r="D43" s="626"/>
      <c r="E43" s="499" t="s">
        <v>95</v>
      </c>
      <c r="G43" s="1079"/>
      <c r="H43" s="1080"/>
      <c r="I43" s="883" t="s">
        <v>96</v>
      </c>
      <c r="J43" s="625"/>
      <c r="K43" s="537"/>
      <c r="L43" s="537"/>
      <c r="M43" s="532"/>
      <c r="W43" s="538"/>
    </row>
    <row r="44" spans="1:23" ht="13">
      <c r="A44" s="512" t="s">
        <v>97</v>
      </c>
      <c r="C44" s="535"/>
      <c r="D44" s="514"/>
      <c r="E44" s="499" t="s">
        <v>98</v>
      </c>
      <c r="G44" s="627" t="s">
        <v>99</v>
      </c>
      <c r="H44" s="628"/>
      <c r="I44" s="883" t="s">
        <v>89</v>
      </c>
      <c r="J44" s="625"/>
      <c r="K44" s="537" t="s">
        <v>100</v>
      </c>
      <c r="L44" s="537"/>
      <c r="M44" s="532"/>
      <c r="W44" s="538"/>
    </row>
    <row r="45" spans="1:23" ht="13">
      <c r="A45" s="883" t="s">
        <v>561</v>
      </c>
      <c r="D45" s="523"/>
      <c r="E45" s="499" t="s">
        <v>101</v>
      </c>
      <c r="G45" s="629"/>
      <c r="H45" s="630"/>
      <c r="I45" s="883" t="s">
        <v>102</v>
      </c>
      <c r="J45" s="625"/>
      <c r="K45" s="537" t="s">
        <v>549</v>
      </c>
      <c r="L45" s="537"/>
      <c r="M45" s="1069" t="s">
        <v>616</v>
      </c>
      <c r="N45" s="1070"/>
      <c r="O45" s="1070"/>
      <c r="P45" s="1070"/>
      <c r="Q45" s="1070"/>
      <c r="R45" s="1070"/>
      <c r="S45" s="1070"/>
      <c r="T45" s="1070"/>
      <c r="U45" s="1070"/>
      <c r="V45" s="1070"/>
      <c r="W45" s="1071"/>
    </row>
    <row r="46" spans="1:23">
      <c r="A46" s="544"/>
      <c r="B46" s="545"/>
      <c r="C46" s="545"/>
      <c r="D46" s="546"/>
      <c r="E46" s="631"/>
      <c r="F46" s="545"/>
      <c r="G46" s="1053" t="s">
        <v>1044</v>
      </c>
      <c r="H46" s="1054"/>
      <c r="I46" s="1053" t="s">
        <v>1043</v>
      </c>
      <c r="J46" s="1054"/>
      <c r="K46" s="549" t="s">
        <v>105</v>
      </c>
      <c r="L46" s="549"/>
      <c r="M46" s="1072" t="s">
        <v>106</v>
      </c>
      <c r="N46" s="1073"/>
      <c r="O46" s="1073"/>
      <c r="P46" s="1073"/>
      <c r="Q46" s="1073"/>
      <c r="R46" s="1073"/>
      <c r="S46" s="1073"/>
      <c r="T46" s="1073"/>
      <c r="U46" s="1073"/>
      <c r="V46" s="1073"/>
      <c r="W46" s="1074"/>
    </row>
    <row r="47" spans="1:23">
      <c r="G47" s="500" t="s">
        <v>667</v>
      </c>
      <c r="K47" s="537"/>
      <c r="L47" s="537"/>
      <c r="M47" s="541"/>
      <c r="N47" s="541"/>
      <c r="O47" s="541"/>
      <c r="P47" s="541"/>
      <c r="Q47" s="541"/>
      <c r="R47" s="541"/>
      <c r="S47" s="541"/>
      <c r="T47" s="541"/>
      <c r="U47" s="541"/>
      <c r="V47" s="541"/>
      <c r="W47" s="632"/>
    </row>
    <row r="48" spans="1:23">
      <c r="G48" s="633"/>
      <c r="H48" s="633"/>
      <c r="I48" s="634"/>
      <c r="J48" s="633"/>
      <c r="K48" s="537"/>
      <c r="L48" s="537"/>
      <c r="M48" s="541"/>
      <c r="N48" s="541"/>
      <c r="O48" s="541"/>
      <c r="P48" s="541"/>
      <c r="Q48" s="541"/>
      <c r="R48" s="541"/>
      <c r="S48" s="541"/>
      <c r="T48" s="541"/>
      <c r="U48" s="541"/>
      <c r="V48" s="541"/>
      <c r="W48" s="632"/>
    </row>
    <row r="49" spans="1:23" ht="7.5" customHeight="1"/>
    <row r="50" spans="1:23" ht="13.5" customHeight="1"/>
    <row r="51" spans="1:23" ht="13.5" customHeight="1"/>
    <row r="52" spans="1:23" s="611" customFormat="1" ht="18" customHeight="1">
      <c r="A52" s="635" t="s">
        <v>964</v>
      </c>
      <c r="B52" s="500"/>
      <c r="C52" s="635" t="s">
        <v>622</v>
      </c>
      <c r="F52" s="636"/>
      <c r="G52" s="635" t="s">
        <v>958</v>
      </c>
      <c r="H52" s="500"/>
      <c r="I52" s="635" t="s">
        <v>969</v>
      </c>
      <c r="K52" s="636"/>
      <c r="L52" s="636"/>
      <c r="V52" s="637"/>
    </row>
    <row r="53" spans="1:23" s="611" customFormat="1" ht="18" customHeight="1">
      <c r="A53" s="635" t="s">
        <v>965</v>
      </c>
      <c r="B53" s="500"/>
      <c r="C53" s="635" t="s">
        <v>969</v>
      </c>
      <c r="F53" s="636"/>
      <c r="G53" s="635" t="s">
        <v>959</v>
      </c>
      <c r="H53" s="500"/>
      <c r="I53" s="635" t="s">
        <v>969</v>
      </c>
      <c r="K53" s="636"/>
      <c r="L53" s="636"/>
      <c r="V53" s="637"/>
    </row>
    <row r="54" spans="1:23" s="611" customFormat="1" ht="18" customHeight="1">
      <c r="A54" s="635" t="s">
        <v>966</v>
      </c>
      <c r="B54" s="500"/>
      <c r="C54" s="635" t="s">
        <v>969</v>
      </c>
      <c r="F54" s="636"/>
      <c r="G54" s="635" t="s">
        <v>960</v>
      </c>
      <c r="H54" s="500"/>
      <c r="I54" s="635" t="s">
        <v>622</v>
      </c>
      <c r="K54" s="636"/>
      <c r="L54" s="636"/>
      <c r="V54" s="637"/>
    </row>
    <row r="55" spans="1:23" s="611" customFormat="1" ht="18" customHeight="1">
      <c r="A55" s="635" t="s">
        <v>967</v>
      </c>
      <c r="B55" s="500"/>
      <c r="C55" s="635" t="s">
        <v>622</v>
      </c>
      <c r="F55" s="636"/>
      <c r="G55" s="635" t="s">
        <v>961</v>
      </c>
      <c r="H55" s="500"/>
      <c r="I55" s="635" t="s">
        <v>622</v>
      </c>
      <c r="K55" s="636"/>
      <c r="L55" s="636"/>
      <c r="V55" s="637"/>
    </row>
    <row r="56" spans="1:23" s="611" customFormat="1" ht="18" customHeight="1">
      <c r="A56" s="635" t="s">
        <v>968</v>
      </c>
      <c r="B56" s="500"/>
      <c r="C56" s="635" t="s">
        <v>622</v>
      </c>
      <c r="F56" s="636"/>
      <c r="G56" s="635" t="s">
        <v>963</v>
      </c>
      <c r="H56" s="500"/>
      <c r="I56" s="635" t="s">
        <v>622</v>
      </c>
      <c r="K56" s="636"/>
      <c r="L56" s="636"/>
      <c r="V56" s="637"/>
    </row>
    <row r="57" spans="1:23" ht="20">
      <c r="E57" s="884"/>
      <c r="F57" s="500"/>
      <c r="G57" s="635" t="s">
        <v>962</v>
      </c>
      <c r="I57" s="635" t="s">
        <v>622</v>
      </c>
      <c r="K57" s="500"/>
      <c r="M57" s="884"/>
      <c r="V57" s="501"/>
      <c r="W57" s="884"/>
    </row>
    <row r="58" spans="1:23" ht="17.5">
      <c r="A58" s="638"/>
      <c r="E58" s="884"/>
      <c r="G58" s="639"/>
      <c r="H58" s="639"/>
    </row>
    <row r="63" spans="1:23" ht="14">
      <c r="A63" s="640"/>
      <c r="C63" s="641"/>
      <c r="D63" s="641"/>
      <c r="E63" s="642"/>
    </row>
    <row r="64" spans="1:23" ht="14">
      <c r="A64" s="643"/>
      <c r="C64" s="641"/>
      <c r="D64" s="644"/>
      <c r="E64" s="642"/>
    </row>
    <row r="65" spans="1:5" ht="14">
      <c r="A65" s="643"/>
      <c r="B65" s="645"/>
      <c r="C65" s="641"/>
      <c r="D65" s="641"/>
      <c r="E65" s="642"/>
    </row>
    <row r="66" spans="1:5" ht="14">
      <c r="A66" s="643"/>
      <c r="B66" s="646" t="s">
        <v>354</v>
      </c>
      <c r="C66" s="641"/>
      <c r="D66" s="641"/>
      <c r="E66" s="642"/>
    </row>
    <row r="67" spans="1:5" ht="15.5">
      <c r="A67" s="643"/>
      <c r="B67" s="647" t="s">
        <v>249</v>
      </c>
      <c r="C67" s="641"/>
      <c r="D67" s="641"/>
      <c r="E67" s="642"/>
    </row>
    <row r="68" spans="1:5" ht="14">
      <c r="A68" s="643"/>
      <c r="B68" s="648" t="s">
        <v>250</v>
      </c>
      <c r="C68" s="641"/>
      <c r="D68" s="641"/>
      <c r="E68" s="642"/>
    </row>
    <row r="69" spans="1:5" ht="15.5">
      <c r="A69" s="649"/>
      <c r="B69" s="647" t="s">
        <v>251</v>
      </c>
      <c r="C69" s="641"/>
      <c r="D69" s="641"/>
      <c r="E69" s="642"/>
    </row>
    <row r="70" spans="1:5" ht="15.5">
      <c r="A70" s="643"/>
      <c r="B70" s="647" t="s">
        <v>252</v>
      </c>
      <c r="C70" s="641"/>
      <c r="D70" s="641"/>
      <c r="E70" s="642"/>
    </row>
    <row r="71" spans="1:5" ht="14">
      <c r="A71" s="649"/>
      <c r="B71" s="646" t="s">
        <v>253</v>
      </c>
      <c r="C71" s="641"/>
      <c r="D71" s="641"/>
      <c r="E71" s="642"/>
    </row>
    <row r="72" spans="1:5" ht="14">
      <c r="A72" s="649"/>
      <c r="B72" s="646" t="s">
        <v>357</v>
      </c>
      <c r="C72" s="641"/>
      <c r="D72" s="641"/>
      <c r="E72" s="642"/>
    </row>
    <row r="73" spans="1:5" ht="14">
      <c r="A73" s="643"/>
      <c r="B73" s="646" t="s">
        <v>358</v>
      </c>
      <c r="C73" s="641"/>
      <c r="D73" s="641"/>
      <c r="E73" s="642"/>
    </row>
    <row r="74" spans="1:5" ht="14">
      <c r="A74" s="643"/>
      <c r="B74" s="646" t="s">
        <v>288</v>
      </c>
      <c r="C74" s="641"/>
      <c r="D74" s="641"/>
      <c r="E74" s="642"/>
    </row>
    <row r="75" spans="1:5" ht="14">
      <c r="A75" s="643"/>
      <c r="B75" s="646" t="s">
        <v>292</v>
      </c>
      <c r="C75" s="641"/>
      <c r="D75" s="641"/>
      <c r="E75" s="642"/>
    </row>
    <row r="76" spans="1:5" ht="15.5">
      <c r="A76" s="643"/>
      <c r="B76" s="647" t="s">
        <v>423</v>
      </c>
      <c r="C76" s="641"/>
      <c r="D76" s="641"/>
      <c r="E76" s="642"/>
    </row>
    <row r="77" spans="1:5" ht="14">
      <c r="A77" s="643"/>
      <c r="B77" s="646" t="s">
        <v>424</v>
      </c>
      <c r="C77" s="641"/>
      <c r="D77" s="641"/>
      <c r="E77" s="642"/>
    </row>
    <row r="78" spans="1:5" ht="14">
      <c r="A78" s="643"/>
      <c r="B78" s="646" t="s">
        <v>279</v>
      </c>
      <c r="C78" s="641"/>
      <c r="D78" s="644"/>
      <c r="E78" s="642"/>
    </row>
    <row r="79" spans="1:5" ht="14">
      <c r="A79" s="643"/>
      <c r="B79" s="646" t="s">
        <v>281</v>
      </c>
      <c r="C79" s="641"/>
      <c r="D79" s="641"/>
      <c r="E79" s="642"/>
    </row>
    <row r="80" spans="1:5" ht="14">
      <c r="A80" s="643"/>
      <c r="B80" s="646" t="s">
        <v>287</v>
      </c>
      <c r="C80" s="641"/>
      <c r="D80" s="644"/>
      <c r="E80" s="642"/>
    </row>
    <row r="81" spans="1:5" ht="15.5">
      <c r="A81" s="643"/>
      <c r="B81" s="647" t="s">
        <v>420</v>
      </c>
      <c r="C81" s="641"/>
      <c r="D81" s="644"/>
      <c r="E81" s="642"/>
    </row>
    <row r="82" spans="1:5" ht="14">
      <c r="A82" s="650"/>
      <c r="B82" s="646" t="s">
        <v>421</v>
      </c>
      <c r="C82" s="579"/>
      <c r="D82" s="578"/>
      <c r="E82" s="575"/>
    </row>
    <row r="83" spans="1:5" ht="14">
      <c r="A83" s="572"/>
      <c r="B83" s="646" t="s">
        <v>422</v>
      </c>
      <c r="C83" s="579"/>
      <c r="D83" s="578"/>
      <c r="E83" s="651">
        <f>SUM(E62:E81)</f>
        <v>0</v>
      </c>
    </row>
    <row r="84" spans="1:5" ht="14">
      <c r="B84" s="646" t="s">
        <v>417</v>
      </c>
    </row>
    <row r="85" spans="1:5" ht="14">
      <c r="B85" s="646" t="s">
        <v>397</v>
      </c>
    </row>
  </sheetData>
  <mergeCells count="10">
    <mergeCell ref="M45:W45"/>
    <mergeCell ref="G46:H46"/>
    <mergeCell ref="I46:J46"/>
    <mergeCell ref="M46:W46"/>
    <mergeCell ref="O1:S1"/>
    <mergeCell ref="P2:W2"/>
    <mergeCell ref="M40:W40"/>
    <mergeCell ref="G41:H41"/>
    <mergeCell ref="G42:H42"/>
    <mergeCell ref="G43:H43"/>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77"/>
  <sheetViews>
    <sheetView topLeftCell="A10" zoomScale="80" zoomScaleNormal="80" zoomScaleSheetLayoutView="85" workbookViewId="0">
      <selection activeCell="K18" sqref="K18"/>
    </sheetView>
  </sheetViews>
  <sheetFormatPr defaultColWidth="9.1796875" defaultRowHeight="12.5"/>
  <cols>
    <col min="1" max="1" width="5.26953125" style="886" customWidth="1"/>
    <col min="2" max="2" width="30.1796875" style="886" customWidth="1"/>
    <col min="3" max="3" width="6.453125" style="886" customWidth="1"/>
    <col min="4" max="4" width="13.453125" style="886" customWidth="1"/>
    <col min="5" max="5" width="10.453125" style="499" customWidth="1"/>
    <col min="6" max="6" width="10.453125" style="499" hidden="1" customWidth="1"/>
    <col min="7" max="7" width="13.08984375" style="886" customWidth="1"/>
    <col min="8" max="8" width="14.81640625" style="500" customWidth="1"/>
    <col min="9" max="9" width="17" style="500" customWidth="1"/>
    <col min="10" max="10" width="6.1796875" style="886" customWidth="1"/>
    <col min="11" max="11" width="14.1796875" style="886" customWidth="1"/>
    <col min="12" max="12" width="11.1796875" style="886" customWidth="1"/>
    <col min="13" max="14" width="15.1796875" style="500" customWidth="1"/>
    <col min="15" max="15" width="0.453125" style="886" hidden="1" customWidth="1"/>
    <col min="16" max="16" width="3.1796875" style="886" customWidth="1"/>
    <col min="17" max="17" width="2.54296875" style="886" customWidth="1"/>
    <col min="18" max="18" width="4.81640625" style="886" hidden="1" customWidth="1"/>
    <col min="19" max="19" width="2" style="886" customWidth="1"/>
    <col min="20" max="20" width="2.54296875" style="886" customWidth="1"/>
    <col min="21" max="21" width="5.81640625" style="886" hidden="1" customWidth="1"/>
    <col min="22" max="22" width="1" style="886" customWidth="1"/>
    <col min="23" max="23" width="9.1796875" style="886" hidden="1" customWidth="1"/>
    <col min="24" max="24" width="15.08984375" style="501" customWidth="1"/>
    <col min="25" max="25" width="1.81640625" style="886" customWidth="1"/>
    <col min="26" max="26" width="9.1796875" style="886" customWidth="1"/>
    <col min="27" max="16384" width="9.1796875" style="886"/>
  </cols>
  <sheetData>
    <row r="1" spans="1:24" ht="15.5">
      <c r="A1" s="497"/>
      <c r="B1" s="497"/>
      <c r="C1" s="497"/>
      <c r="P1" s="1075"/>
      <c r="Q1" s="1075"/>
      <c r="R1" s="1075"/>
      <c r="S1" s="1075"/>
      <c r="T1" s="1075"/>
    </row>
    <row r="2" spans="1:24" ht="13.25" customHeight="1">
      <c r="N2" s="502"/>
      <c r="P2" s="503"/>
      <c r="Q2" s="1075"/>
      <c r="R2" s="1075"/>
      <c r="S2" s="1075"/>
      <c r="T2" s="1075"/>
      <c r="U2" s="1075"/>
      <c r="V2" s="1075"/>
      <c r="W2" s="1075"/>
      <c r="X2" s="1075"/>
    </row>
    <row r="3" spans="1:24" ht="15" customHeight="1">
      <c r="A3" s="504" t="s">
        <v>42</v>
      </c>
      <c r="B3" s="504"/>
      <c r="C3" s="504"/>
      <c r="D3" s="504"/>
      <c r="E3" s="505"/>
      <c r="F3" s="505"/>
      <c r="G3" s="504"/>
      <c r="H3" s="506"/>
      <c r="I3" s="506"/>
      <c r="J3" s="504"/>
      <c r="K3" s="504"/>
      <c r="L3" s="504"/>
      <c r="M3" s="506"/>
      <c r="N3" s="506"/>
      <c r="O3" s="504"/>
      <c r="P3" s="504"/>
      <c r="Q3" s="504"/>
      <c r="R3" s="504"/>
      <c r="S3" s="504"/>
      <c r="T3" s="504"/>
      <c r="U3" s="504"/>
      <c r="V3" s="504"/>
      <c r="W3" s="504"/>
      <c r="X3" s="507"/>
    </row>
    <row r="4" spans="1:24" ht="3.75" customHeight="1"/>
    <row r="5" spans="1:24" ht="12.65" customHeight="1">
      <c r="A5" s="886" t="s">
        <v>522</v>
      </c>
      <c r="J5" s="508" t="s">
        <v>44</v>
      </c>
      <c r="K5" s="509">
        <f ca="1">TODAY()</f>
        <v>44826</v>
      </c>
      <c r="L5" s="509"/>
      <c r="M5" s="510"/>
      <c r="N5" s="511"/>
      <c r="O5" s="508"/>
      <c r="P5" s="508"/>
      <c r="Q5" s="508"/>
      <c r="R5" s="508"/>
      <c r="S5" s="508"/>
      <c r="T5" s="508"/>
      <c r="U5" s="508"/>
      <c r="V5" s="508"/>
      <c r="W5" s="508"/>
    </row>
    <row r="6" spans="1:24" ht="13">
      <c r="A6" s="512" t="s">
        <v>45</v>
      </c>
      <c r="B6" s="513"/>
      <c r="C6" s="513"/>
      <c r="D6" s="514"/>
      <c r="E6" s="515"/>
      <c r="F6" s="861"/>
      <c r="G6" s="513"/>
      <c r="H6" s="516" t="s">
        <v>46</v>
      </c>
      <c r="I6" s="517"/>
      <c r="J6" s="518" t="s">
        <v>47</v>
      </c>
      <c r="K6" s="519"/>
      <c r="L6" s="520"/>
      <c r="M6" s="516" t="s">
        <v>48</v>
      </c>
      <c r="N6" s="517"/>
      <c r="O6" s="520"/>
      <c r="P6" s="520"/>
      <c r="Q6" s="512"/>
      <c r="R6" s="520"/>
      <c r="S6" s="520"/>
      <c r="T6" s="520"/>
      <c r="U6" s="520"/>
      <c r="V6" s="513"/>
      <c r="W6" s="513"/>
      <c r="X6" s="521"/>
    </row>
    <row r="7" spans="1:24" ht="13">
      <c r="A7" s="885" t="s">
        <v>556</v>
      </c>
      <c r="D7" s="523"/>
      <c r="E7" s="524" t="s">
        <v>49</v>
      </c>
      <c r="F7" s="862"/>
      <c r="G7" s="525"/>
      <c r="H7" s="526" t="s">
        <v>50</v>
      </c>
      <c r="I7" s="527"/>
      <c r="J7" s="528" t="s">
        <v>51</v>
      </c>
      <c r="K7" s="529"/>
      <c r="L7" s="525"/>
      <c r="M7" s="526" t="s">
        <v>52</v>
      </c>
      <c r="N7" s="527"/>
      <c r="O7" s="525"/>
      <c r="P7" s="525"/>
      <c r="Q7" s="528" t="s">
        <v>53</v>
      </c>
      <c r="R7" s="525"/>
      <c r="S7" s="525"/>
      <c r="T7" s="525"/>
      <c r="U7" s="525"/>
      <c r="V7" s="525"/>
      <c r="W7" s="525"/>
      <c r="X7" s="530"/>
    </row>
    <row r="8" spans="1:24">
      <c r="A8" s="885" t="s">
        <v>557</v>
      </c>
      <c r="D8" s="523"/>
      <c r="E8" s="531"/>
      <c r="F8" s="863"/>
      <c r="H8" s="532"/>
      <c r="I8" s="533"/>
      <c r="J8" s="885"/>
      <c r="L8" s="514"/>
      <c r="M8" s="532"/>
      <c r="N8" s="534"/>
      <c r="P8" s="514"/>
      <c r="V8" s="535"/>
      <c r="W8" s="535"/>
      <c r="X8" s="536"/>
    </row>
    <row r="9" spans="1:24">
      <c r="A9" s="885" t="s">
        <v>558</v>
      </c>
      <c r="D9" s="523"/>
      <c r="E9" s="531" t="s">
        <v>54</v>
      </c>
      <c r="F9" s="863"/>
      <c r="H9" s="532" t="s">
        <v>55</v>
      </c>
      <c r="I9" s="533"/>
      <c r="J9" s="885" t="s">
        <v>56</v>
      </c>
      <c r="L9" s="523"/>
      <c r="M9" s="532" t="s">
        <v>57</v>
      </c>
      <c r="N9" s="537"/>
      <c r="P9" s="523"/>
      <c r="Q9" s="886" t="s">
        <v>58</v>
      </c>
      <c r="X9" s="538"/>
    </row>
    <row r="10" spans="1:24" ht="13">
      <c r="A10" s="885" t="s">
        <v>559</v>
      </c>
      <c r="D10" s="539" t="s">
        <v>560</v>
      </c>
      <c r="E10" s="531" t="s">
        <v>59</v>
      </c>
      <c r="F10" s="863"/>
      <c r="H10" s="532"/>
      <c r="I10" s="533"/>
      <c r="J10" s="540"/>
      <c r="K10" s="541"/>
      <c r="L10" s="542"/>
      <c r="M10" s="532"/>
      <c r="N10" s="537"/>
      <c r="P10" s="523"/>
      <c r="X10" s="538"/>
    </row>
    <row r="11" spans="1:24" ht="13">
      <c r="A11" s="885" t="s">
        <v>551</v>
      </c>
      <c r="D11" s="523"/>
      <c r="E11" s="515"/>
      <c r="F11" s="861"/>
      <c r="G11" s="543"/>
      <c r="H11" s="532" t="s">
        <v>60</v>
      </c>
      <c r="I11" s="533"/>
      <c r="J11" s="885" t="s">
        <v>61</v>
      </c>
      <c r="L11" s="523"/>
      <c r="M11" s="532" t="s">
        <v>523</v>
      </c>
      <c r="N11" s="537"/>
      <c r="P11" s="523"/>
      <c r="Q11" s="886" t="s">
        <v>63</v>
      </c>
      <c r="X11" s="538"/>
    </row>
    <row r="12" spans="1:24">
      <c r="A12" s="544" t="s">
        <v>64</v>
      </c>
      <c r="D12" s="523"/>
      <c r="E12" s="531" t="s">
        <v>65</v>
      </c>
      <c r="F12" s="863"/>
      <c r="H12" s="532"/>
      <c r="I12" s="533"/>
      <c r="J12" s="885"/>
      <c r="L12" s="523"/>
      <c r="M12" s="532"/>
      <c r="N12" s="537"/>
      <c r="P12" s="523"/>
      <c r="X12" s="538"/>
    </row>
    <row r="13" spans="1:24" ht="13.5" customHeight="1">
      <c r="A13" s="544"/>
      <c r="B13" s="545"/>
      <c r="C13" s="545"/>
      <c r="D13" s="546"/>
      <c r="E13" s="531" t="s">
        <v>66</v>
      </c>
      <c r="F13" s="863"/>
      <c r="H13" s="547"/>
      <c r="I13" s="548"/>
      <c r="J13" s="544"/>
      <c r="K13" s="545"/>
      <c r="L13" s="546"/>
      <c r="M13" s="547"/>
      <c r="N13" s="549"/>
      <c r="O13" s="545"/>
      <c r="P13" s="546"/>
      <c r="Q13" s="545"/>
      <c r="R13" s="545"/>
      <c r="S13" s="545"/>
      <c r="T13" s="545"/>
      <c r="U13" s="545"/>
      <c r="V13" s="545"/>
      <c r="W13" s="545"/>
      <c r="X13" s="550"/>
    </row>
    <row r="14" spans="1:24">
      <c r="A14" s="551" t="s">
        <v>524</v>
      </c>
      <c r="B14" s="552" t="s">
        <v>525</v>
      </c>
      <c r="C14" s="552"/>
      <c r="D14" s="552"/>
      <c r="E14" s="553" t="s">
        <v>526</v>
      </c>
      <c r="F14" s="563"/>
      <c r="G14" s="554" t="s">
        <v>527</v>
      </c>
      <c r="H14" s="555" t="s">
        <v>528</v>
      </c>
      <c r="I14" s="555" t="s">
        <v>72</v>
      </c>
      <c r="J14" s="556" t="s">
        <v>529</v>
      </c>
      <c r="K14" s="556" t="s">
        <v>530</v>
      </c>
      <c r="L14" s="557" t="s">
        <v>531</v>
      </c>
      <c r="M14" s="558" t="s">
        <v>532</v>
      </c>
      <c r="N14" s="558" t="s">
        <v>533</v>
      </c>
      <c r="O14" s="559"/>
      <c r="P14" s="559" t="s">
        <v>534</v>
      </c>
      <c r="Q14" s="551"/>
      <c r="R14" s="551"/>
      <c r="S14" s="551"/>
      <c r="T14" s="551"/>
      <c r="U14" s="551"/>
      <c r="V14" s="551"/>
      <c r="W14" s="551"/>
      <c r="X14" s="560" t="s">
        <v>535</v>
      </c>
    </row>
    <row r="15" spans="1:24" ht="9" customHeight="1">
      <c r="A15" s="561"/>
      <c r="B15" s="562"/>
      <c r="C15" s="535"/>
      <c r="D15" s="514"/>
      <c r="E15" s="563" t="s">
        <v>536</v>
      </c>
      <c r="F15" s="864"/>
      <c r="G15" s="564" t="s">
        <v>539</v>
      </c>
      <c r="H15" s="565" t="s">
        <v>540</v>
      </c>
      <c r="I15" s="565" t="s">
        <v>540</v>
      </c>
      <c r="J15" s="554"/>
      <c r="K15" s="554"/>
      <c r="L15" s="554"/>
      <c r="M15" s="565" t="s">
        <v>541</v>
      </c>
      <c r="N15" s="566" t="s">
        <v>541</v>
      </c>
      <c r="O15" s="567"/>
      <c r="P15" s="568" t="s">
        <v>542</v>
      </c>
      <c r="Q15" s="569"/>
      <c r="R15" s="569"/>
      <c r="S15" s="569"/>
      <c r="T15" s="569"/>
      <c r="U15" s="569"/>
      <c r="V15" s="570"/>
      <c r="W15" s="570"/>
      <c r="X15" s="571" t="s">
        <v>76</v>
      </c>
    </row>
    <row r="16" spans="1:24" ht="12.5" customHeight="1">
      <c r="A16" s="572"/>
      <c r="B16" s="573" t="s">
        <v>552</v>
      </c>
      <c r="C16" s="574"/>
      <c r="D16" s="574"/>
      <c r="E16" s="575"/>
      <c r="F16" s="575"/>
      <c r="G16" s="572"/>
      <c r="H16" s="576"/>
      <c r="I16" s="576"/>
      <c r="J16" s="572"/>
      <c r="K16" s="572"/>
      <c r="L16" s="572"/>
      <c r="M16" s="576"/>
      <c r="N16" s="577"/>
      <c r="O16" s="578"/>
      <c r="P16" s="579"/>
      <c r="Q16" s="579"/>
      <c r="R16" s="579"/>
      <c r="S16" s="579"/>
      <c r="T16" s="579"/>
      <c r="U16" s="579"/>
      <c r="V16" s="578"/>
      <c r="W16" s="578"/>
      <c r="X16" s="580"/>
    </row>
    <row r="17" spans="1:24" s="597" customFormat="1" ht="19.25" customHeight="1">
      <c r="A17" s="598"/>
      <c r="B17" s="582" t="s">
        <v>1014</v>
      </c>
      <c r="C17" s="583" t="str">
        <f>IF(E17="","",VLOOKUP(B17,Data!$B$5:$N$503,13,FALSE))</f>
        <v/>
      </c>
      <c r="D17" s="584" t="str">
        <f>IF(E17="","",VLOOKUP(B17,Data!$B$5:$L$503,2,FALSE))</f>
        <v/>
      </c>
      <c r="E17" s="823"/>
      <c r="F17" s="823"/>
      <c r="G17" s="601"/>
      <c r="H17"/>
      <c r="I17" s="588" t="str">
        <f>IF(E17&gt;0,E17*H17,"-")</f>
        <v>-</v>
      </c>
      <c r="J17" s="589" t="str">
        <f>IF(E17="","",VLOOKUP(B17,Data!$B$5:$D$503,3,FALSE))</f>
        <v/>
      </c>
      <c r="K17" s="589" t="str">
        <f>IF(E17="","",VLOOKUP(B17,Data!$B$5:$M$503,12,FALSE))</f>
        <v/>
      </c>
      <c r="L17" s="590"/>
      <c r="M17" s="587" t="str">
        <f>IF(E17="","",VLOOKUP(B17,Data!$B$5:$E$503,4,FALSE)*E17)</f>
        <v/>
      </c>
      <c r="N17" s="587" t="str">
        <f>IF(E17="","",VLOOKUP(B17,Data!$B$5:$F$503,5,FALSE)*E17)</f>
        <v/>
      </c>
      <c r="O17" s="591" t="e">
        <f>IF(B17=Data!B123,Data!G123,(IF(B17=Data!B125,Data!G125,(IF(B17=Data!B127,Data!G127,(IF(B17=Data!#REF!,Data!#REF!,(IF(B17=Data!B132,Data!G132,(IF(B17=Data!#REF!,Data!#REF!,(IF(B17=Data!#REF!,Data!#REF!,(IF(B17=Data!#REF!,Data!#REF!,Data!#REF!)))))))))))))))&amp;IF(B17=Data!B199,Data!G199,(IF(B17=Data!#REF!,Data!#REF!,(IF(B17=Data!#REF!,Data!#REF!,(IF(B17=Data!#REF!,Data!#REF!,(IF(B17=Data!#REF!,Data!#REF!,(IF(B17=Data!#REF!,Data!G939,(IF(B17=Data!#REF!,Data!#REF!,(IF(B17=Data!#REF!,Data!#REF!,Data!#REF!)))))))))))))))&amp;IF(B17=Data!#REF!,Data!#REF!,(IF(B17=Data!#REF!,Data!#REF!,(IF(B17=Data!#REF!,Data!#REF!,(IF(B17=Data!#REF!,Data!#REF!,(IF(B17=Data!#REF!,Data!#REF!,Data!#REF!)))))))))</f>
        <v>#REF!</v>
      </c>
      <c r="P17" s="592"/>
      <c r="Q17" s="593"/>
      <c r="R17" s="594" t="e">
        <f>IF(B17=Data!B123,Data!H123,(IF(B17=Data!B125,Data!H125,(IF(B17=Data!B127,Data!H127,(IF(B17=Data!#REF!,Data!#REF!,(IF(B17=Data!B132,Data!H132,(IF(B17=Data!#REF!,Data!#REF!,(IF(B17=Data!#REF!,Data!#REF!,(IF(B17=Data!#REF!,Data!#REF!,Data!#REF!)))))))))))))))&amp;IF(B17=Data!B199,Data!H199,(IF(B17=Data!#REF!,Data!#REF!,(IF(B17=Data!#REF!,Data!#REF!,(IF(B17=Data!#REF!,Data!#REF!,(IF(B17=Data!#REF!,Data!#REF!,(IF(B17=Data!#REF!,Data!H939,(IF(B17=Data!#REF!,Data!#REF!,(IF(B17=Data!#REF!,Data!#REF!,Data!#REF!)))))))))))))))&amp;IF(B17=Data!#REF!,Data!#REF!,(IF(B17=Data!#REF!,Data!#REF!,(IF(B17=Data!#REF!,Data!#REF!,(IF(B17=Data!#REF!,Data!#REF!,(IF(B17=Data!#REF!,Data!#REF!,Data!#REF!)))))))))</f>
        <v>#REF!</v>
      </c>
      <c r="S17" s="593"/>
      <c r="T17" s="593"/>
      <c r="U17" s="594" t="e">
        <f>IF(B17=Data!B123,Data!I123,(IF(B17=Data!B125,Data!I125,(IF(B17=Data!B127,Data!I127,(IF(B17=Data!#REF!,Data!#REF!,(IF(B17=Data!B132,Data!I132,(IF(B17=Data!#REF!,Data!#REF!,(IF(B17=Data!#REF!,Data!#REF!,(IF(B17=Data!#REF!,Data!#REF!,Data!#REF!)))))))))))))))&amp;IF(B17=Data!B199,Data!I199,(IF(B17=Data!#REF!,Data!#REF!,(IF(B17=Data!#REF!,Data!#REF!,(IF(B17=Data!#REF!,Data!#REF!,(IF(B17=Data!#REF!,Data!#REF!,(IF(B17=Data!#REF!,Data!I939,(IF(B17=Data!#REF!,Data!#REF!,(IF(B17=Data!#REF!,Data!#REF!,Data!#REF!)))))))))))))))&amp;IF(B17=Data!#REF!,Data!#REF!,(IF(B17=Data!#REF!,Data!#REF!,(IF(B17=Data!#REF!,Data!#REF!,(IF(B17=Data!#REF!,Data!#REF!,(IF(B17=Data!#REF!,Data!#REF!,Data!#REF!)))))))))</f>
        <v>#REF!</v>
      </c>
      <c r="V17" s="595"/>
      <c r="W17" s="594" t="e">
        <f>IF(B17=Data!B123,Data!J123,(IF(B17=Data!B125,Data!J125,(IF(B17=Data!B127,Data!J127,(IF(B17=Data!#REF!,Data!#REF!,(IF(B17=Data!B132,Data!J132,(IF(B17=Data!#REF!,Data!#REF!,(IF(B17=Data!#REF!,Data!#REF!,(IF(B17=Data!#REF!,Data!#REF!,Data!#REF!)))))))))))))))&amp;IF(B17=Data!B199,Data!J199,(IF(B17=Data!#REF!,Data!#REF!,(IF(B17=Data!#REF!,Data!#REF!,(IF(B17=Data!#REF!,Data!#REF!,(IF(B17=Data!#REF!,Data!#REF!,(IF(B17=Data!#REF!,Data!J939,(IF(B17=Data!#REF!,Data!#REF!,(IF(B17=Data!#REF!,Data!#REF!,Data!#REF!)))))))))))))))&amp;IF(B17=Data!#REF!,Data!#REF!,(IF(B17=Data!#REF!,Data!#REF!,(IF(B17=Data!#REF!,Data!#REF!,(IF(B17=Data!#REF!,Data!#REF!,(IF(B17=Data!#REF!,Data!#REF!,Data!#REF!)))))))))</f>
        <v>#REF!</v>
      </c>
      <c r="X17" s="596" t="str">
        <f>IF(E17="","",VLOOKUP(B17,Data!$B$5:$J$503,9,FALSE)*E17)</f>
        <v/>
      </c>
    </row>
    <row r="18" spans="1:24" s="597" customFormat="1" ht="19.25" customHeight="1">
      <c r="A18" s="860">
        <v>1</v>
      </c>
      <c r="B18" s="753" t="s">
        <v>231</v>
      </c>
      <c r="C18" s="856" t="str">
        <f>IF(E18="","",VLOOKUP(B18,Data!$B$5:$N$503,13,FALSE))</f>
        <v>Ymh</v>
      </c>
      <c r="D18" s="495" t="str">
        <f>IF(E18="","",VLOOKUP(B18,Data!$B$5:$L$503,2,FALSE))</f>
        <v>WN49720</v>
      </c>
      <c r="E18" s="823">
        <v>5</v>
      </c>
      <c r="F18" s="823">
        <v>5</v>
      </c>
      <c r="G18" s="600" t="s">
        <v>544</v>
      </c>
      <c r="H18" s="587">
        <f>IF(E18="","",VLOOKUP(B18,Data!$B$5:$L$503,11,FALSE))</f>
        <v>1776.21</v>
      </c>
      <c r="I18" s="588">
        <f>IF(E18&gt;0,E18*H18,"-")</f>
        <v>8881.0499999999993</v>
      </c>
      <c r="J18" s="589" t="str">
        <f>IF(E18="","",VLOOKUP(B18,Data!$B$5:$D$503,3,FALSE))</f>
        <v>C/T</v>
      </c>
      <c r="K18" s="589" t="str">
        <f>IF(E18="","",VLOOKUP(B18,Data!$B$5:$M$503,12,FALSE))</f>
        <v>Indonesia</v>
      </c>
      <c r="L18" s="590">
        <v>5122496</v>
      </c>
      <c r="M18" s="587">
        <f>IF(E18="","",VLOOKUP(B18,Data!$B$5:$E$503,4,FALSE)*E18)</f>
        <v>970</v>
      </c>
      <c r="N18" s="587">
        <f>IF(E18="","",VLOOKUP(B18,Data!$B$5:$F$503,5,FALSE)*E18)</f>
        <v>870</v>
      </c>
      <c r="O18" s="591" t="e">
        <f>IF(B18=Data!B93,Data!G93,(IF(B18=Data!B95,Data!G95,(IF(B18=Data!B97,Data!G97,(IF(B18=Data!#REF!,Data!#REF!,(IF(B18=Data!B102,Data!G102,(IF(B18=Data!#REF!,Data!#REF!,(IF(B18=Data!#REF!,Data!#REF!,(IF(B18=Data!#REF!,Data!#REF!,Data!#REF!)))))))))))))))&amp;IF(B18=Data!B169,Data!G169,(IF(B18=Data!#REF!,Data!#REF!,(IF(B18=Data!#REF!,Data!#REF!,(IF(B18=Data!#REF!,Data!#REF!,(IF(B18=Data!#REF!,Data!#REF!,(IF(B18=Data!#REF!,Data!G909,(IF(B18=Data!#REF!,Data!#REF!,(IF(B18=Data!#REF!,Data!#REF!,Data!#REF!)))))))))))))))&amp;IF(B18=Data!#REF!,Data!#REF!,(IF(B18=Data!#REF!,Data!#REF!,(IF(B18=Data!#REF!,Data!#REF!,(IF(B18=Data!#REF!,Data!#REF!,(IF(B18=Data!#REF!,Data!#REF!,Data!#REF!)))))))))</f>
        <v>#REF!</v>
      </c>
      <c r="P18" s="592"/>
      <c r="Q18" s="593"/>
      <c r="R18" s="594" t="e">
        <f>IF(B18=Data!B93,Data!H93,(IF(B18=Data!B95,Data!H95,(IF(B18=Data!B97,Data!H97,(IF(B18=Data!#REF!,Data!#REF!,(IF(B18=Data!B102,Data!H102,(IF(B18=Data!#REF!,Data!#REF!,(IF(B18=Data!#REF!,Data!#REF!,(IF(B18=Data!#REF!,Data!#REF!,Data!#REF!)))))))))))))))&amp;IF(B18=Data!B169,Data!H169,(IF(B18=Data!#REF!,Data!#REF!,(IF(B18=Data!#REF!,Data!#REF!,(IF(B18=Data!#REF!,Data!#REF!,(IF(B18=Data!#REF!,Data!#REF!,(IF(B18=Data!#REF!,Data!H909,(IF(B18=Data!#REF!,Data!#REF!,(IF(B18=Data!#REF!,Data!#REF!,Data!#REF!)))))))))))))))&amp;IF(B18=Data!#REF!,Data!#REF!,(IF(B18=Data!#REF!,Data!#REF!,(IF(B18=Data!#REF!,Data!#REF!,(IF(B18=Data!#REF!,Data!#REF!,(IF(B18=Data!#REF!,Data!#REF!,Data!#REF!)))))))))</f>
        <v>#REF!</v>
      </c>
      <c r="S18" s="593"/>
      <c r="T18" s="593"/>
      <c r="U18" s="594" t="e">
        <f>IF(B18=Data!B93,Data!I93,(IF(B18=Data!B95,Data!I95,(IF(B18=Data!B97,Data!I97,(IF(B18=Data!#REF!,Data!#REF!,(IF(B18=Data!B102,Data!I102,(IF(B18=Data!#REF!,Data!#REF!,(IF(B18=Data!#REF!,Data!#REF!,(IF(B18=Data!#REF!,Data!#REF!,Data!#REF!)))))))))))))))&amp;IF(B18=Data!B169,Data!I169,(IF(B18=Data!#REF!,Data!#REF!,(IF(B18=Data!#REF!,Data!#REF!,(IF(B18=Data!#REF!,Data!#REF!,(IF(B18=Data!#REF!,Data!#REF!,(IF(B18=Data!#REF!,Data!I909,(IF(B18=Data!#REF!,Data!#REF!,(IF(B18=Data!#REF!,Data!#REF!,Data!#REF!)))))))))))))))&amp;IF(B18=Data!#REF!,Data!#REF!,(IF(B18=Data!#REF!,Data!#REF!,(IF(B18=Data!#REF!,Data!#REF!,(IF(B18=Data!#REF!,Data!#REF!,(IF(B18=Data!#REF!,Data!#REF!,Data!#REF!)))))))))</f>
        <v>#REF!</v>
      </c>
      <c r="V18" s="595"/>
      <c r="W18" s="594" t="e">
        <f>IF(B18=Data!B93,Data!J93,(IF(B18=Data!B95,Data!J95,(IF(B18=Data!B97,Data!J97,(IF(B18=Data!#REF!,Data!#REF!,(IF(B18=Data!B102,Data!J102,(IF(B18=Data!#REF!,Data!#REF!,(IF(B18=Data!#REF!,Data!#REF!,(IF(B18=Data!#REF!,Data!#REF!,Data!#REF!)))))))))))))))&amp;IF(B18=Data!B169,Data!J169,(IF(B18=Data!#REF!,Data!#REF!,(IF(B18=Data!#REF!,Data!#REF!,(IF(B18=Data!#REF!,Data!#REF!,(IF(B18=Data!#REF!,Data!#REF!,(IF(B18=Data!#REF!,Data!J909,(IF(B18=Data!#REF!,Data!#REF!,(IF(B18=Data!#REF!,Data!#REF!,Data!#REF!)))))))))))))))&amp;IF(B18=Data!#REF!,Data!#REF!,(IF(B18=Data!#REF!,Data!#REF!,(IF(B18=Data!#REF!,Data!#REF!,(IF(B18=Data!#REF!,Data!#REF!,(IF(B18=Data!#REF!,Data!#REF!,Data!#REF!)))))))))</f>
        <v>#REF!</v>
      </c>
      <c r="X18" s="596">
        <f>IF(E18="","",VLOOKUP(B18,Data!$B$5:$J$503,9,FALSE)*E18)</f>
        <v>5.6449999999999996</v>
      </c>
    </row>
    <row r="19" spans="1:24" s="597" customFormat="1" ht="19.25" customHeight="1">
      <c r="A19" s="598"/>
      <c r="B19" s="582" t="s">
        <v>1035</v>
      </c>
      <c r="C19" s="583" t="str">
        <f>IF(E19="","",VLOOKUP(B19,Data!$B$5:$N$503,13,FALSE))</f>
        <v/>
      </c>
      <c r="D19" s="584" t="str">
        <f>IF(E19="","",VLOOKUP(B19,Data!$B$5:$L$503,2,FALSE))</f>
        <v/>
      </c>
      <c r="E19" s="823"/>
      <c r="F19" s="823"/>
      <c r="G19" s="601"/>
      <c r="H19" s="587" t="str">
        <f>IF(E19="","",VLOOKUP(B19,Data!$B$5:$L$503,11,FALSE))</f>
        <v/>
      </c>
      <c r="I19" s="588" t="str">
        <f>IF(E19&gt;0,E19*H19,"-")</f>
        <v>-</v>
      </c>
      <c r="J19" s="589" t="str">
        <f>IF(E19="","",VLOOKUP(B19,Data!$B$5:$D$503,3,FALSE))</f>
        <v/>
      </c>
      <c r="K19" s="589" t="str">
        <f>IF(E19="","",VLOOKUP(B19,Data!$B$5:$M$503,12,FALSE))</f>
        <v/>
      </c>
      <c r="L19" s="590"/>
      <c r="M19" s="587" t="str">
        <f>IF(E19="","",VLOOKUP(B19,Data!$B$5:$E$503,4,FALSE)*E19)</f>
        <v/>
      </c>
      <c r="N19" s="587" t="str">
        <f>IF(E19="","",VLOOKUP(B19,Data!$B$5:$F$503,5,FALSE)*E19)</f>
        <v/>
      </c>
      <c r="O19" s="591" t="e">
        <f>IF(B19=Data!B125,Data!G125,(IF(B19=Data!B127,Data!G127,(IF(B19=Data!B129,Data!G129,(IF(B19=Data!#REF!,Data!#REF!,(IF(B19=Data!B134,Data!G134,(IF(B19=Data!#REF!,Data!#REF!,(IF(B19=Data!#REF!,Data!#REF!,(IF(B19=Data!#REF!,Data!#REF!,Data!#REF!)))))))))))))))&amp;IF(B19=Data!B201,Data!G201,(IF(B19=Data!#REF!,Data!#REF!,(IF(B19=Data!#REF!,Data!#REF!,(IF(B19=Data!#REF!,Data!#REF!,(IF(B19=Data!#REF!,Data!#REF!,(IF(B19=Data!#REF!,Data!G941,(IF(B19=Data!#REF!,Data!#REF!,(IF(B19=Data!#REF!,Data!#REF!,Data!#REF!)))))))))))))))&amp;IF(B19=Data!#REF!,Data!#REF!,(IF(B19=Data!#REF!,Data!#REF!,(IF(B19=Data!#REF!,Data!#REF!,(IF(B19=Data!#REF!,Data!#REF!,(IF(B19=Data!#REF!,Data!#REF!,Data!#REF!)))))))))</f>
        <v>#REF!</v>
      </c>
      <c r="P19" s="592"/>
      <c r="Q19" s="593"/>
      <c r="R19" s="594" t="e">
        <f>IF(B19=Data!B125,Data!H125,(IF(B19=Data!B127,Data!H127,(IF(B19=Data!B129,Data!H129,(IF(B19=Data!#REF!,Data!#REF!,(IF(B19=Data!B134,Data!H134,(IF(B19=Data!#REF!,Data!#REF!,(IF(B19=Data!#REF!,Data!#REF!,(IF(B19=Data!#REF!,Data!#REF!,Data!#REF!)))))))))))))))&amp;IF(B19=Data!B201,Data!H201,(IF(B19=Data!#REF!,Data!#REF!,(IF(B19=Data!#REF!,Data!#REF!,(IF(B19=Data!#REF!,Data!#REF!,(IF(B19=Data!#REF!,Data!#REF!,(IF(B19=Data!#REF!,Data!H941,(IF(B19=Data!#REF!,Data!#REF!,(IF(B19=Data!#REF!,Data!#REF!,Data!#REF!)))))))))))))))&amp;IF(B19=Data!#REF!,Data!#REF!,(IF(B19=Data!#REF!,Data!#REF!,(IF(B19=Data!#REF!,Data!#REF!,(IF(B19=Data!#REF!,Data!#REF!,(IF(B19=Data!#REF!,Data!#REF!,Data!#REF!)))))))))</f>
        <v>#REF!</v>
      </c>
      <c r="S19" s="593"/>
      <c r="T19" s="593"/>
      <c r="U19" s="594" t="e">
        <f>IF(B19=Data!B125,Data!I125,(IF(B19=Data!B127,Data!I127,(IF(B19=Data!B129,Data!I129,(IF(B19=Data!#REF!,Data!#REF!,(IF(B19=Data!B134,Data!I134,(IF(B19=Data!#REF!,Data!#REF!,(IF(B19=Data!#REF!,Data!#REF!,(IF(B19=Data!#REF!,Data!#REF!,Data!#REF!)))))))))))))))&amp;IF(B19=Data!B201,Data!I201,(IF(B19=Data!#REF!,Data!#REF!,(IF(B19=Data!#REF!,Data!#REF!,(IF(B19=Data!#REF!,Data!#REF!,(IF(B19=Data!#REF!,Data!#REF!,(IF(B19=Data!#REF!,Data!I941,(IF(B19=Data!#REF!,Data!#REF!,(IF(B19=Data!#REF!,Data!#REF!,Data!#REF!)))))))))))))))&amp;IF(B19=Data!#REF!,Data!#REF!,(IF(B19=Data!#REF!,Data!#REF!,(IF(B19=Data!#REF!,Data!#REF!,(IF(B19=Data!#REF!,Data!#REF!,(IF(B19=Data!#REF!,Data!#REF!,Data!#REF!)))))))))</f>
        <v>#REF!</v>
      </c>
      <c r="V19" s="595"/>
      <c r="W19" s="594" t="e">
        <f>IF(B19=Data!B125,Data!J125,(IF(B19=Data!B127,Data!J127,(IF(B19=Data!B129,Data!J129,(IF(B19=Data!#REF!,Data!#REF!,(IF(B19=Data!B134,Data!J134,(IF(B19=Data!#REF!,Data!#REF!,(IF(B19=Data!#REF!,Data!#REF!,(IF(B19=Data!#REF!,Data!#REF!,Data!#REF!)))))))))))))))&amp;IF(B19=Data!B201,Data!J201,(IF(B19=Data!#REF!,Data!#REF!,(IF(B19=Data!#REF!,Data!#REF!,(IF(B19=Data!#REF!,Data!#REF!,(IF(B19=Data!#REF!,Data!#REF!,(IF(B19=Data!#REF!,Data!J941,(IF(B19=Data!#REF!,Data!#REF!,(IF(B19=Data!#REF!,Data!#REF!,Data!#REF!)))))))))))))))&amp;IF(B19=Data!#REF!,Data!#REF!,(IF(B19=Data!#REF!,Data!#REF!,(IF(B19=Data!#REF!,Data!#REF!,(IF(B19=Data!#REF!,Data!#REF!,(IF(B19=Data!#REF!,Data!#REF!,Data!#REF!)))))))))</f>
        <v>#REF!</v>
      </c>
      <c r="X19" s="596" t="str">
        <f>IF(E19="","",VLOOKUP(B19,Data!$B$5:$J$503,9,FALSE)*E19)</f>
        <v/>
      </c>
    </row>
    <row r="20" spans="1:24" s="597" customFormat="1" ht="19.25" customHeight="1">
      <c r="A20" s="860">
        <v>2</v>
      </c>
      <c r="B20" s="753" t="s">
        <v>368</v>
      </c>
      <c r="C20" s="856" t="str">
        <f>IF(E20="","",VLOOKUP(B20,Data!$B$5:$N$503,13,FALSE))</f>
        <v>Ymh</v>
      </c>
      <c r="D20" s="495" t="str">
        <f>IF(E20="","",VLOOKUP(B20,Data!$B$5:$L$503,2,FALSE))</f>
        <v>WQ78230</v>
      </c>
      <c r="E20" s="823">
        <v>2</v>
      </c>
      <c r="F20" s="823">
        <v>12</v>
      </c>
      <c r="G20" s="600" t="s">
        <v>545</v>
      </c>
      <c r="H20" s="587">
        <f>IF(E20="","",VLOOKUP(B20,Data!$B$5:$L$503,11,FALSE))</f>
        <v>4233.07</v>
      </c>
      <c r="I20" s="588">
        <f>IF(E20&gt;0,E20*H20,"-")</f>
        <v>8466.14</v>
      </c>
      <c r="J20" s="589" t="str">
        <f>IF(E20="","",VLOOKUP(B20,Data!$B$5:$D$503,3,FALSE))</f>
        <v>C/T</v>
      </c>
      <c r="K20" s="589" t="str">
        <f>IF(E20="","",VLOOKUP(B20,Data!$B$5:$M$503,12,FALSE))</f>
        <v>Indonesia</v>
      </c>
      <c r="L20" s="590">
        <v>5124948</v>
      </c>
      <c r="M20" s="587">
        <f>IF(E20="","",VLOOKUP(B20,Data!$B$5:$E$503,4,FALSE)*E20)</f>
        <v>594</v>
      </c>
      <c r="N20" s="587">
        <f>IF(E20="","",VLOOKUP(B20,Data!$B$5:$F$503,5,FALSE)*E20)</f>
        <v>524</v>
      </c>
      <c r="O20" s="591" t="e">
        <f>IF(B20=Data!B96,Data!G96,(IF(B20=Data!B98,Data!G98,(IF(B20=Data!B100,Data!G100,(IF(B20=Data!#REF!,Data!#REF!,(IF(B20=Data!B105,Data!G105,(IF(B20=Data!#REF!,Data!#REF!,(IF(B20=Data!#REF!,Data!#REF!,(IF(B20=Data!#REF!,Data!#REF!,Data!#REF!)))))))))))))))&amp;IF(B20=Data!B172,Data!G172,(IF(B20=Data!#REF!,Data!#REF!,(IF(B20=Data!#REF!,Data!#REF!,(IF(B20=Data!#REF!,Data!#REF!,(IF(B20=Data!#REF!,Data!#REF!,(IF(B20=Data!#REF!,Data!G912,(IF(B20=Data!#REF!,Data!#REF!,(IF(B20=Data!#REF!,Data!#REF!,Data!#REF!)))))))))))))))&amp;IF(B20=Data!#REF!,Data!#REF!,(IF(B20=Data!#REF!,Data!#REF!,(IF(B20=Data!#REF!,Data!#REF!,(IF(B20=Data!#REF!,Data!#REF!,(IF(B20=Data!#REF!,Data!#REF!,Data!#REF!)))))))))</f>
        <v>#REF!</v>
      </c>
      <c r="P20" s="592"/>
      <c r="Q20" s="593"/>
      <c r="R20" s="594" t="e">
        <f>IF(B20=Data!B96,Data!H96,(IF(B20=Data!B98,Data!H98,(IF(B20=Data!B100,Data!H100,(IF(B20=Data!#REF!,Data!#REF!,(IF(B20=Data!B105,Data!H105,(IF(B20=Data!#REF!,Data!#REF!,(IF(B20=Data!#REF!,Data!#REF!,(IF(B20=Data!#REF!,Data!#REF!,Data!#REF!)))))))))))))))&amp;IF(B20=Data!B172,Data!H172,(IF(B20=Data!#REF!,Data!#REF!,(IF(B20=Data!#REF!,Data!#REF!,(IF(B20=Data!#REF!,Data!#REF!,(IF(B20=Data!#REF!,Data!#REF!,(IF(B20=Data!#REF!,Data!H912,(IF(B20=Data!#REF!,Data!#REF!,(IF(B20=Data!#REF!,Data!#REF!,Data!#REF!)))))))))))))))&amp;IF(B20=Data!#REF!,Data!#REF!,(IF(B20=Data!#REF!,Data!#REF!,(IF(B20=Data!#REF!,Data!#REF!,(IF(B20=Data!#REF!,Data!#REF!,(IF(B20=Data!#REF!,Data!#REF!,Data!#REF!)))))))))</f>
        <v>#REF!</v>
      </c>
      <c r="S20" s="593"/>
      <c r="T20" s="593"/>
      <c r="U20" s="594" t="e">
        <f>IF(B20=Data!B96,Data!I96,(IF(B20=Data!B98,Data!I98,(IF(B20=Data!B100,Data!I100,(IF(B20=Data!#REF!,Data!#REF!,(IF(B20=Data!B105,Data!I105,(IF(B20=Data!#REF!,Data!#REF!,(IF(B20=Data!#REF!,Data!#REF!,(IF(B20=Data!#REF!,Data!#REF!,Data!#REF!)))))))))))))))&amp;IF(B20=Data!B172,Data!I172,(IF(B20=Data!#REF!,Data!#REF!,(IF(B20=Data!#REF!,Data!#REF!,(IF(B20=Data!#REF!,Data!#REF!,(IF(B20=Data!#REF!,Data!#REF!,(IF(B20=Data!#REF!,Data!I912,(IF(B20=Data!#REF!,Data!#REF!,(IF(B20=Data!#REF!,Data!#REF!,Data!#REF!)))))))))))))))&amp;IF(B20=Data!#REF!,Data!#REF!,(IF(B20=Data!#REF!,Data!#REF!,(IF(B20=Data!#REF!,Data!#REF!,(IF(B20=Data!#REF!,Data!#REF!,(IF(B20=Data!#REF!,Data!#REF!,Data!#REF!)))))))))</f>
        <v>#REF!</v>
      </c>
      <c r="V20" s="595"/>
      <c r="W20" s="594" t="e">
        <f>IF(B20=Data!B96,Data!J96,(IF(B20=Data!B98,Data!J98,(IF(B20=Data!B100,Data!J100,(IF(B20=Data!#REF!,Data!#REF!,(IF(B20=Data!B105,Data!J105,(IF(B20=Data!#REF!,Data!#REF!,(IF(B20=Data!#REF!,Data!#REF!,(IF(B20=Data!#REF!,Data!#REF!,Data!#REF!)))))))))))))))&amp;IF(B20=Data!B172,Data!J172,(IF(B20=Data!#REF!,Data!#REF!,(IF(B20=Data!#REF!,Data!#REF!,(IF(B20=Data!#REF!,Data!#REF!,(IF(B20=Data!#REF!,Data!#REF!,(IF(B20=Data!#REF!,Data!J912,(IF(B20=Data!#REF!,Data!#REF!,(IF(B20=Data!#REF!,Data!#REF!,Data!#REF!)))))))))))))))&amp;IF(B20=Data!#REF!,Data!#REF!,(IF(B20=Data!#REF!,Data!#REF!,(IF(B20=Data!#REF!,Data!#REF!,(IF(B20=Data!#REF!,Data!#REF!,(IF(B20=Data!#REF!,Data!#REF!,Data!#REF!)))))))))</f>
        <v>#REF!</v>
      </c>
      <c r="X20" s="596">
        <f>IF(E20="","",VLOOKUP(B20,Data!$B$5:$J$503,9,FALSE)*E20)</f>
        <v>3.0680000000000001</v>
      </c>
    </row>
    <row r="21" spans="1:24" s="597" customFormat="1" ht="19.25" customHeight="1">
      <c r="A21" s="860">
        <v>3</v>
      </c>
      <c r="B21" s="753" t="s">
        <v>718</v>
      </c>
      <c r="C21" s="856" t="str">
        <f>IF(E21="","",VLOOKUP(B21,Data!$B$5:$N$503,13,FALSE))</f>
        <v>Ymh</v>
      </c>
      <c r="D21" s="495" t="str">
        <f>IF(E21="","",VLOOKUP(B21,Data!$B$5:$L$503,2,FALSE))</f>
        <v>VAC9580</v>
      </c>
      <c r="E21" s="823">
        <v>2</v>
      </c>
      <c r="F21" s="823">
        <v>4</v>
      </c>
      <c r="G21" s="600"/>
      <c r="H21" s="587">
        <f>IF(E21="","",VLOOKUP(B21,Data!$B$5:$L$503,11,FALSE))</f>
        <v>5024.08</v>
      </c>
      <c r="I21" s="588">
        <f>IF(E21&gt;0,E21*H21,"-")</f>
        <v>10048.16</v>
      </c>
      <c r="J21" s="589" t="str">
        <f>IF(E21="","",VLOOKUP(B21,Data!$B$5:$D$503,3,FALSE))</f>
        <v>C/T</v>
      </c>
      <c r="K21" s="589" t="str">
        <f>IF(E21="","",VLOOKUP(B21,Data!$B$5:$M$503,12,FALSE))</f>
        <v>Indonesia</v>
      </c>
      <c r="L21" s="590">
        <v>5124948</v>
      </c>
      <c r="M21" s="587">
        <f>IF(E21="","",VLOOKUP(B21,Data!$B$5:$E$503,4,FALSE)*E21)</f>
        <v>604</v>
      </c>
      <c r="N21" s="587">
        <f>IF(E21="","",VLOOKUP(B21,Data!$B$5:$F$503,5,FALSE)*E21)</f>
        <v>534</v>
      </c>
      <c r="O21" s="591" t="e">
        <f>IF(B21=Data!B91,Data!G91,(IF(B21=Data!B93,Data!G93,(IF(B21=Data!B95,Data!G95,(IF(B21=Data!#REF!,Data!#REF!,(IF(B21=Data!B100,Data!G100,(IF(B21=Data!#REF!,Data!#REF!,(IF(B21=Data!#REF!,Data!#REF!,(IF(B21=Data!#REF!,Data!#REF!,Data!#REF!)))))))))))))))&amp;IF(B21=Data!B167,Data!G167,(IF(B21=Data!#REF!,Data!#REF!,(IF(B21=Data!#REF!,Data!#REF!,(IF(B21=Data!#REF!,Data!#REF!,(IF(B21=Data!#REF!,Data!#REF!,(IF(B21=Data!#REF!,Data!G907,(IF(B21=Data!#REF!,Data!#REF!,(IF(B21=Data!#REF!,Data!#REF!,Data!#REF!)))))))))))))))&amp;IF(B21=Data!#REF!,Data!#REF!,(IF(B21=Data!#REF!,Data!#REF!,(IF(B21=Data!#REF!,Data!#REF!,(IF(B21=Data!#REF!,Data!#REF!,(IF(B21=Data!#REF!,Data!#REF!,Data!#REF!)))))))))</f>
        <v>#REF!</v>
      </c>
      <c r="P21" s="592"/>
      <c r="Q21" s="593"/>
      <c r="R21" s="594" t="e">
        <f>IF(B21=Data!B91,Data!H91,(IF(B21=Data!B93,Data!H93,(IF(B21=Data!B95,Data!H95,(IF(B21=Data!#REF!,Data!#REF!,(IF(B21=Data!B100,Data!H100,(IF(B21=Data!#REF!,Data!#REF!,(IF(B21=Data!#REF!,Data!#REF!,(IF(B21=Data!#REF!,Data!#REF!,Data!#REF!)))))))))))))))&amp;IF(B21=Data!B167,Data!H167,(IF(B21=Data!#REF!,Data!#REF!,(IF(B21=Data!#REF!,Data!#REF!,(IF(B21=Data!#REF!,Data!#REF!,(IF(B21=Data!#REF!,Data!#REF!,(IF(B21=Data!#REF!,Data!H907,(IF(B21=Data!#REF!,Data!#REF!,(IF(B21=Data!#REF!,Data!#REF!,Data!#REF!)))))))))))))))&amp;IF(B21=Data!#REF!,Data!#REF!,(IF(B21=Data!#REF!,Data!#REF!,(IF(B21=Data!#REF!,Data!#REF!,(IF(B21=Data!#REF!,Data!#REF!,(IF(B21=Data!#REF!,Data!#REF!,Data!#REF!)))))))))</f>
        <v>#REF!</v>
      </c>
      <c r="S21" s="593"/>
      <c r="T21" s="593"/>
      <c r="U21" s="594" t="e">
        <f>IF(B21=Data!B91,Data!I91,(IF(B21=Data!B93,Data!I93,(IF(B21=Data!B95,Data!I95,(IF(B21=Data!#REF!,Data!#REF!,(IF(B21=Data!B100,Data!I100,(IF(B21=Data!#REF!,Data!#REF!,(IF(B21=Data!#REF!,Data!#REF!,(IF(B21=Data!#REF!,Data!#REF!,Data!#REF!)))))))))))))))&amp;IF(B21=Data!B167,Data!I167,(IF(B21=Data!#REF!,Data!#REF!,(IF(B21=Data!#REF!,Data!#REF!,(IF(B21=Data!#REF!,Data!#REF!,(IF(B21=Data!#REF!,Data!#REF!,(IF(B21=Data!#REF!,Data!I907,(IF(B21=Data!#REF!,Data!#REF!,(IF(B21=Data!#REF!,Data!#REF!,Data!#REF!)))))))))))))))&amp;IF(B21=Data!#REF!,Data!#REF!,(IF(B21=Data!#REF!,Data!#REF!,(IF(B21=Data!#REF!,Data!#REF!,(IF(B21=Data!#REF!,Data!#REF!,(IF(B21=Data!#REF!,Data!#REF!,Data!#REF!)))))))))</f>
        <v>#REF!</v>
      </c>
      <c r="V21" s="595"/>
      <c r="W21" s="594" t="e">
        <f>IF(B21=Data!B91,Data!J91,(IF(B21=Data!B93,Data!J93,(IF(B21=Data!B95,Data!J95,(IF(B21=Data!#REF!,Data!#REF!,(IF(B21=Data!B100,Data!J100,(IF(B21=Data!#REF!,Data!#REF!,(IF(B21=Data!#REF!,Data!#REF!,(IF(B21=Data!#REF!,Data!#REF!,Data!#REF!)))))))))))))))&amp;IF(B21=Data!B167,Data!J167,(IF(B21=Data!#REF!,Data!#REF!,(IF(B21=Data!#REF!,Data!#REF!,(IF(B21=Data!#REF!,Data!#REF!,(IF(B21=Data!#REF!,Data!#REF!,(IF(B21=Data!#REF!,Data!J907,(IF(B21=Data!#REF!,Data!#REF!,(IF(B21=Data!#REF!,Data!#REF!,Data!#REF!)))))))))))))))&amp;IF(B21=Data!#REF!,Data!#REF!,(IF(B21=Data!#REF!,Data!#REF!,(IF(B21=Data!#REF!,Data!#REF!,(IF(B21=Data!#REF!,Data!#REF!,(IF(B21=Data!#REF!,Data!#REF!,Data!#REF!)))))))))</f>
        <v>#REF!</v>
      </c>
      <c r="X21" s="596">
        <f>IF(E21="","",VLOOKUP(B21,Data!$B$5:$J$503,9,FALSE)*E21)</f>
        <v>3.0680000000000001</v>
      </c>
    </row>
    <row r="22" spans="1:24" s="597" customFormat="1" ht="19.25" customHeight="1">
      <c r="A22" s="860">
        <v>4</v>
      </c>
      <c r="B22" s="753" t="s">
        <v>223</v>
      </c>
      <c r="C22" s="856" t="str">
        <f>IF(E22="","",VLOOKUP(B22,Data!$B$5:$N$503,13,FALSE))</f>
        <v>Ymh</v>
      </c>
      <c r="D22" s="495" t="str">
        <f>IF(E22="","",VLOOKUP(B22,Data!$B$5:$L$503,2,FALSE))</f>
        <v>AAE6337</v>
      </c>
      <c r="E22" s="823">
        <v>11</v>
      </c>
      <c r="F22" s="823">
        <v>35</v>
      </c>
      <c r="G22" s="601" t="s">
        <v>553</v>
      </c>
      <c r="H22" s="587">
        <f>IF(E22="","",VLOOKUP(B22,Data!$B$5:$L$503,11,FALSE))</f>
        <v>1646.63</v>
      </c>
      <c r="I22" s="588">
        <f t="shared" ref="I22:I28" si="0">IF(E22&gt;0,E22*H22,"-")</f>
        <v>18112.93</v>
      </c>
      <c r="J22" s="589" t="str">
        <f>IF(E22="","",VLOOKUP(B22,Data!$B$5:$D$503,3,FALSE))</f>
        <v>C/T</v>
      </c>
      <c r="K22" s="589" t="str">
        <f>IF(E22="","",VLOOKUP(B22,Data!$B$5:$M$503,12,FALSE))</f>
        <v>Indonesia</v>
      </c>
      <c r="L22" s="590">
        <v>5124948</v>
      </c>
      <c r="M22" s="587">
        <f>IF(E22="","",VLOOKUP(B22,Data!$B$5:$E$503,4,FALSE)*E22)</f>
        <v>2134</v>
      </c>
      <c r="N22" s="587">
        <f>IF(E22="","",VLOOKUP(B22,Data!$B$5:$F$503,5,FALSE)*E22)</f>
        <v>1914</v>
      </c>
      <c r="O22" s="591" t="e">
        <f>IF(B22=Data!B82,Data!G82,(IF(B22=Data!B84,Data!G84,(IF(B22=Data!B86,Data!G86,(IF(B22=Data!#REF!,Data!#REF!,(IF(B22=Data!B91,Data!G91,(IF(B22=Data!#REF!,Data!#REF!,(IF(B22=Data!#REF!,Data!#REF!,(IF(B22=Data!#REF!,Data!#REF!,Data!#REF!)))))))))))))))&amp;IF(B22=Data!B158,Data!G158,(IF(B22=Data!#REF!,Data!#REF!,(IF(B22=Data!#REF!,Data!#REF!,(IF(B22=Data!#REF!,Data!#REF!,(IF(B22=Data!#REF!,Data!#REF!,(IF(B22=Data!#REF!,Data!G898,(IF(B22=Data!#REF!,Data!#REF!,(IF(B22=Data!#REF!,Data!#REF!,Data!#REF!)))))))))))))))&amp;IF(B22=Data!#REF!,Data!#REF!,(IF(B22=Data!#REF!,Data!#REF!,(IF(B22=Data!#REF!,Data!#REF!,(IF(B22=Data!#REF!,Data!#REF!,(IF(B22=Data!#REF!,Data!#REF!,Data!#REF!)))))))))</f>
        <v>#REF!</v>
      </c>
      <c r="P22" s="592"/>
      <c r="Q22" s="593"/>
      <c r="R22" s="594" t="e">
        <f>IF(B22=Data!B82,Data!H82,(IF(B22=Data!B84,Data!H84,(IF(B22=Data!B86,Data!H86,(IF(B22=Data!#REF!,Data!#REF!,(IF(B22=Data!B91,Data!H91,(IF(B22=Data!#REF!,Data!#REF!,(IF(B22=Data!#REF!,Data!#REF!,(IF(B22=Data!#REF!,Data!#REF!,Data!#REF!)))))))))))))))&amp;IF(B22=Data!B158,Data!H158,(IF(B22=Data!#REF!,Data!#REF!,(IF(B22=Data!#REF!,Data!#REF!,(IF(B22=Data!#REF!,Data!#REF!,(IF(B22=Data!#REF!,Data!#REF!,(IF(B22=Data!#REF!,Data!H898,(IF(B22=Data!#REF!,Data!#REF!,(IF(B22=Data!#REF!,Data!#REF!,Data!#REF!)))))))))))))))&amp;IF(B22=Data!#REF!,Data!#REF!,(IF(B22=Data!#REF!,Data!#REF!,(IF(B22=Data!#REF!,Data!#REF!,(IF(B22=Data!#REF!,Data!#REF!,(IF(B22=Data!#REF!,Data!#REF!,Data!#REF!)))))))))</f>
        <v>#REF!</v>
      </c>
      <c r="S22" s="593"/>
      <c r="T22" s="593"/>
      <c r="U22" s="594" t="e">
        <f>IF(B22=Data!B82,Data!I82,(IF(B22=Data!B84,Data!I84,(IF(B22=Data!B86,Data!I86,(IF(B22=Data!#REF!,Data!#REF!,(IF(B22=Data!B91,Data!I91,(IF(B22=Data!#REF!,Data!#REF!,(IF(B22=Data!#REF!,Data!#REF!,(IF(B22=Data!#REF!,Data!#REF!,Data!#REF!)))))))))))))))&amp;IF(B22=Data!B158,Data!I158,(IF(B22=Data!#REF!,Data!#REF!,(IF(B22=Data!#REF!,Data!#REF!,(IF(B22=Data!#REF!,Data!#REF!,(IF(B22=Data!#REF!,Data!#REF!,(IF(B22=Data!#REF!,Data!I898,(IF(B22=Data!#REF!,Data!#REF!,(IF(B22=Data!#REF!,Data!#REF!,Data!#REF!)))))))))))))))&amp;IF(B22=Data!#REF!,Data!#REF!,(IF(B22=Data!#REF!,Data!#REF!,(IF(B22=Data!#REF!,Data!#REF!,(IF(B22=Data!#REF!,Data!#REF!,(IF(B22=Data!#REF!,Data!#REF!,Data!#REF!)))))))))</f>
        <v>#REF!</v>
      </c>
      <c r="V22" s="595"/>
      <c r="W22" s="594" t="e">
        <f>IF(B22=Data!B82,Data!J82,(IF(B22=Data!B84,Data!J84,(IF(B22=Data!B86,Data!J86,(IF(B22=Data!#REF!,Data!#REF!,(IF(B22=Data!B91,Data!J91,(IF(B22=Data!#REF!,Data!#REF!,(IF(B22=Data!#REF!,Data!#REF!,(IF(B22=Data!#REF!,Data!#REF!,Data!#REF!)))))))))))))))&amp;IF(B22=Data!B158,Data!J158,(IF(B22=Data!#REF!,Data!#REF!,(IF(B22=Data!#REF!,Data!#REF!,(IF(B22=Data!#REF!,Data!#REF!,(IF(B22=Data!#REF!,Data!#REF!,(IF(B22=Data!#REF!,Data!J898,(IF(B22=Data!#REF!,Data!#REF!,(IF(B22=Data!#REF!,Data!#REF!,Data!#REF!)))))))))))))))&amp;IF(B22=Data!#REF!,Data!#REF!,(IF(B22=Data!#REF!,Data!#REF!,(IF(B22=Data!#REF!,Data!#REF!,(IF(B22=Data!#REF!,Data!#REF!,(IF(B22=Data!#REF!,Data!#REF!,Data!#REF!)))))))))</f>
        <v>#REF!</v>
      </c>
      <c r="X22" s="596">
        <f>IF(E22="","",VLOOKUP(B22,Data!$B$5:$J$503,9,FALSE)*E22)</f>
        <v>12.419</v>
      </c>
    </row>
    <row r="23" spans="1:24" s="597" customFormat="1" ht="19.25" customHeight="1">
      <c r="A23" s="860">
        <v>5</v>
      </c>
      <c r="B23" s="753" t="s">
        <v>225</v>
      </c>
      <c r="C23" s="856" t="str">
        <f>IF(E23="","",VLOOKUP(B23,Data!$B$5:$N$503,13,FALSE))</f>
        <v>Ymh</v>
      </c>
      <c r="D23" s="495" t="str">
        <f>IF(E23="","",VLOOKUP(B23,Data!$B$5:$L$503,2,FALSE))</f>
        <v>WV62290</v>
      </c>
      <c r="E23" s="823">
        <v>1</v>
      </c>
      <c r="F23" s="823">
        <v>3</v>
      </c>
      <c r="G23" s="601"/>
      <c r="H23" s="587">
        <f>IF(E23="","",VLOOKUP(B23,Data!$B$5:$L$503,11,FALSE))</f>
        <v>1690.21</v>
      </c>
      <c r="I23" s="588">
        <f t="shared" si="0"/>
        <v>1690.21</v>
      </c>
      <c r="J23" s="589" t="str">
        <f>IF(E23="","",VLOOKUP(B23,Data!$B$5:$D$503,3,FALSE))</f>
        <v>C/T</v>
      </c>
      <c r="K23" s="589" t="str">
        <f>IF(E23="","",VLOOKUP(B23,Data!$B$5:$M$503,12,FALSE))</f>
        <v>Indonesia</v>
      </c>
      <c r="L23" s="590">
        <v>5124948</v>
      </c>
      <c r="M23" s="587">
        <f>IF(E23="","",VLOOKUP(B23,Data!$B$5:$E$503,4,FALSE)*E23)</f>
        <v>194</v>
      </c>
      <c r="N23" s="587">
        <f>IF(E23="","",VLOOKUP(B23,Data!$B$5:$F$503,5,FALSE)*E23)</f>
        <v>174</v>
      </c>
      <c r="O23" s="591" t="e">
        <f>IF(B23=Data!B83,Data!G83,(IF(B23=Data!B85,Data!G85,(IF(B23=Data!B87,Data!G87,(IF(B23=Data!#REF!,Data!#REF!,(IF(B23=Data!B92,Data!G92,(IF(B23=Data!#REF!,Data!#REF!,(IF(B23=Data!#REF!,Data!#REF!,(IF(B23=Data!#REF!,Data!#REF!,Data!#REF!)))))))))))))))&amp;IF(B23=Data!B159,Data!G159,(IF(B23=Data!#REF!,Data!#REF!,(IF(B23=Data!#REF!,Data!#REF!,(IF(B23=Data!#REF!,Data!#REF!,(IF(B23=Data!#REF!,Data!#REF!,(IF(B23=Data!#REF!,Data!G899,(IF(B23=Data!#REF!,Data!#REF!,(IF(B23=Data!#REF!,Data!#REF!,Data!#REF!)))))))))))))))&amp;IF(B23=Data!#REF!,Data!#REF!,(IF(B23=Data!#REF!,Data!#REF!,(IF(B23=Data!#REF!,Data!#REF!,(IF(B23=Data!#REF!,Data!#REF!,(IF(B23=Data!#REF!,Data!#REF!,Data!#REF!)))))))))</f>
        <v>#REF!</v>
      </c>
      <c r="P23" s="592"/>
      <c r="Q23" s="593"/>
      <c r="R23" s="594" t="e">
        <f>IF(B23=Data!B83,Data!H83,(IF(B23=Data!B85,Data!H85,(IF(B23=Data!B87,Data!H87,(IF(B23=Data!#REF!,Data!#REF!,(IF(B23=Data!B92,Data!H92,(IF(B23=Data!#REF!,Data!#REF!,(IF(B23=Data!#REF!,Data!#REF!,(IF(B23=Data!#REF!,Data!#REF!,Data!#REF!)))))))))))))))&amp;IF(B23=Data!B159,Data!H159,(IF(B23=Data!#REF!,Data!#REF!,(IF(B23=Data!#REF!,Data!#REF!,(IF(B23=Data!#REF!,Data!#REF!,(IF(B23=Data!#REF!,Data!#REF!,(IF(B23=Data!#REF!,Data!H899,(IF(B23=Data!#REF!,Data!#REF!,(IF(B23=Data!#REF!,Data!#REF!,Data!#REF!)))))))))))))))&amp;IF(B23=Data!#REF!,Data!#REF!,(IF(B23=Data!#REF!,Data!#REF!,(IF(B23=Data!#REF!,Data!#REF!,(IF(B23=Data!#REF!,Data!#REF!,(IF(B23=Data!#REF!,Data!#REF!,Data!#REF!)))))))))</f>
        <v>#REF!</v>
      </c>
      <c r="S23" s="593"/>
      <c r="T23" s="593"/>
      <c r="U23" s="594" t="e">
        <f>IF(B23=Data!B83,Data!I83,(IF(B23=Data!B85,Data!I85,(IF(B23=Data!B87,Data!I87,(IF(B23=Data!#REF!,Data!#REF!,(IF(B23=Data!B92,Data!I92,(IF(B23=Data!#REF!,Data!#REF!,(IF(B23=Data!#REF!,Data!#REF!,(IF(B23=Data!#REF!,Data!#REF!,Data!#REF!)))))))))))))))&amp;IF(B23=Data!B159,Data!I159,(IF(B23=Data!#REF!,Data!#REF!,(IF(B23=Data!#REF!,Data!#REF!,(IF(B23=Data!#REF!,Data!#REF!,(IF(B23=Data!#REF!,Data!#REF!,(IF(B23=Data!#REF!,Data!I899,(IF(B23=Data!#REF!,Data!#REF!,(IF(B23=Data!#REF!,Data!#REF!,Data!#REF!)))))))))))))))&amp;IF(B23=Data!#REF!,Data!#REF!,(IF(B23=Data!#REF!,Data!#REF!,(IF(B23=Data!#REF!,Data!#REF!,(IF(B23=Data!#REF!,Data!#REF!,(IF(B23=Data!#REF!,Data!#REF!,Data!#REF!)))))))))</f>
        <v>#REF!</v>
      </c>
      <c r="V23" s="595"/>
      <c r="W23" s="594" t="e">
        <f>IF(B23=Data!B83,Data!J83,(IF(B23=Data!B85,Data!J85,(IF(B23=Data!B87,Data!J87,(IF(B23=Data!#REF!,Data!#REF!,(IF(B23=Data!B92,Data!J92,(IF(B23=Data!#REF!,Data!#REF!,(IF(B23=Data!#REF!,Data!#REF!,(IF(B23=Data!#REF!,Data!#REF!,Data!#REF!)))))))))))))))&amp;IF(B23=Data!B159,Data!J159,(IF(B23=Data!#REF!,Data!#REF!,(IF(B23=Data!#REF!,Data!#REF!,(IF(B23=Data!#REF!,Data!#REF!,(IF(B23=Data!#REF!,Data!#REF!,(IF(B23=Data!#REF!,Data!J899,(IF(B23=Data!#REF!,Data!#REF!,(IF(B23=Data!#REF!,Data!#REF!,Data!#REF!)))))))))))))))&amp;IF(B23=Data!#REF!,Data!#REF!,(IF(B23=Data!#REF!,Data!#REF!,(IF(B23=Data!#REF!,Data!#REF!,(IF(B23=Data!#REF!,Data!#REF!,(IF(B23=Data!#REF!,Data!#REF!,Data!#REF!)))))))))</f>
        <v>#REF!</v>
      </c>
      <c r="X23" s="596">
        <f>IF(E23="","",VLOOKUP(B23,Data!$B$5:$J$503,9,FALSE)*E23)</f>
        <v>1.129</v>
      </c>
    </row>
    <row r="24" spans="1:24" s="597" customFormat="1" ht="19.25" customHeight="1">
      <c r="A24" s="860">
        <v>6</v>
      </c>
      <c r="B24" s="753" t="s">
        <v>715</v>
      </c>
      <c r="C24" s="856" t="str">
        <f>IF(E24="","",VLOOKUP(B24,Data!$B$5:$N$503,13,FALSE))</f>
        <v>Ymh</v>
      </c>
      <c r="D24" s="495" t="str">
        <f>IF(E24="","",VLOOKUP(B24,Data!$B$5:$L$503,2,FALSE))</f>
        <v>VAC9480</v>
      </c>
      <c r="E24" s="823">
        <v>3</v>
      </c>
      <c r="F24" s="823">
        <v>7</v>
      </c>
      <c r="G24" s="601"/>
      <c r="H24" s="587">
        <f>IF(E24="","",VLOOKUP(B24,Data!$B$5:$L$503,11,FALSE))</f>
        <v>2008.01</v>
      </c>
      <c r="I24" s="588">
        <f t="shared" si="0"/>
        <v>6024.03</v>
      </c>
      <c r="J24" s="589" t="str">
        <f>IF(E24="","",VLOOKUP(B24,Data!$B$5:$D$503,3,FALSE))</f>
        <v>C/T</v>
      </c>
      <c r="K24" s="589" t="str">
        <f>IF(E24="","",VLOOKUP(B24,Data!$B$5:$M$503,12,FALSE))</f>
        <v>Indonesia</v>
      </c>
      <c r="L24" s="590">
        <v>5124948</v>
      </c>
      <c r="M24" s="587">
        <f>IF(E24="","",VLOOKUP(B24,Data!$B$5:$E$503,4,FALSE)*E24)</f>
        <v>597</v>
      </c>
      <c r="N24" s="587">
        <f>IF(E24="","",VLOOKUP(B24,Data!$B$5:$F$503,5,FALSE)*E24)</f>
        <v>537</v>
      </c>
      <c r="O24" s="591" t="e">
        <f>IF(B24=Data!B84,Data!G84,(IF(B24=Data!B86,Data!G86,(IF(B24=Data!B88,Data!G88,(IF(B24=Data!#REF!,Data!#REF!,(IF(B24=Data!B93,Data!G93,(IF(B24=Data!#REF!,Data!#REF!,(IF(B24=Data!#REF!,Data!#REF!,(IF(B24=Data!#REF!,Data!#REF!,Data!#REF!)))))))))))))))&amp;IF(B24=Data!B160,Data!G160,(IF(B24=Data!#REF!,Data!#REF!,(IF(B24=Data!#REF!,Data!#REF!,(IF(B24=Data!#REF!,Data!#REF!,(IF(B24=Data!#REF!,Data!#REF!,(IF(B24=Data!#REF!,Data!G900,(IF(B24=Data!#REF!,Data!#REF!,(IF(B24=Data!#REF!,Data!#REF!,Data!#REF!)))))))))))))))&amp;IF(B24=Data!#REF!,Data!#REF!,(IF(B24=Data!#REF!,Data!#REF!,(IF(B24=Data!#REF!,Data!#REF!,(IF(B24=Data!#REF!,Data!#REF!,(IF(B24=Data!#REF!,Data!#REF!,Data!#REF!)))))))))</f>
        <v>#REF!</v>
      </c>
      <c r="P24" s="592"/>
      <c r="Q24" s="593"/>
      <c r="R24" s="594" t="e">
        <f>IF(B24=Data!B84,Data!H84,(IF(B24=Data!B86,Data!H86,(IF(B24=Data!B88,Data!H88,(IF(B24=Data!#REF!,Data!#REF!,(IF(B24=Data!B93,Data!H93,(IF(B24=Data!#REF!,Data!#REF!,(IF(B24=Data!#REF!,Data!#REF!,(IF(B24=Data!#REF!,Data!#REF!,Data!#REF!)))))))))))))))&amp;IF(B24=Data!B160,Data!H160,(IF(B24=Data!#REF!,Data!#REF!,(IF(B24=Data!#REF!,Data!#REF!,(IF(B24=Data!#REF!,Data!#REF!,(IF(B24=Data!#REF!,Data!#REF!,(IF(B24=Data!#REF!,Data!H900,(IF(B24=Data!#REF!,Data!#REF!,(IF(B24=Data!#REF!,Data!#REF!,Data!#REF!)))))))))))))))&amp;IF(B24=Data!#REF!,Data!#REF!,(IF(B24=Data!#REF!,Data!#REF!,(IF(B24=Data!#REF!,Data!#REF!,(IF(B24=Data!#REF!,Data!#REF!,(IF(B24=Data!#REF!,Data!#REF!,Data!#REF!)))))))))</f>
        <v>#REF!</v>
      </c>
      <c r="S24" s="593"/>
      <c r="T24" s="593"/>
      <c r="U24" s="594" t="e">
        <f>IF(B24=Data!B84,Data!I84,(IF(B24=Data!B86,Data!I86,(IF(B24=Data!B88,Data!I88,(IF(B24=Data!#REF!,Data!#REF!,(IF(B24=Data!B93,Data!I93,(IF(B24=Data!#REF!,Data!#REF!,(IF(B24=Data!#REF!,Data!#REF!,(IF(B24=Data!#REF!,Data!#REF!,Data!#REF!)))))))))))))))&amp;IF(B24=Data!B160,Data!I160,(IF(B24=Data!#REF!,Data!#REF!,(IF(B24=Data!#REF!,Data!#REF!,(IF(B24=Data!#REF!,Data!#REF!,(IF(B24=Data!#REF!,Data!#REF!,(IF(B24=Data!#REF!,Data!I900,(IF(B24=Data!#REF!,Data!#REF!,(IF(B24=Data!#REF!,Data!#REF!,Data!#REF!)))))))))))))))&amp;IF(B24=Data!#REF!,Data!#REF!,(IF(B24=Data!#REF!,Data!#REF!,(IF(B24=Data!#REF!,Data!#REF!,(IF(B24=Data!#REF!,Data!#REF!,(IF(B24=Data!#REF!,Data!#REF!,Data!#REF!)))))))))</f>
        <v>#REF!</v>
      </c>
      <c r="V24" s="595"/>
      <c r="W24" s="594" t="e">
        <f>IF(B24=Data!B84,Data!J84,(IF(B24=Data!B86,Data!J86,(IF(B24=Data!B88,Data!J88,(IF(B24=Data!#REF!,Data!#REF!,(IF(B24=Data!B93,Data!J93,(IF(B24=Data!#REF!,Data!#REF!,(IF(B24=Data!#REF!,Data!#REF!,(IF(B24=Data!#REF!,Data!#REF!,Data!#REF!)))))))))))))))&amp;IF(B24=Data!B160,Data!J160,(IF(B24=Data!#REF!,Data!#REF!,(IF(B24=Data!#REF!,Data!#REF!,(IF(B24=Data!#REF!,Data!#REF!,(IF(B24=Data!#REF!,Data!#REF!,(IF(B24=Data!#REF!,Data!J900,(IF(B24=Data!#REF!,Data!#REF!,(IF(B24=Data!#REF!,Data!#REF!,Data!#REF!)))))))))))))))&amp;IF(B24=Data!#REF!,Data!#REF!,(IF(B24=Data!#REF!,Data!#REF!,(IF(B24=Data!#REF!,Data!#REF!,(IF(B24=Data!#REF!,Data!#REF!,(IF(B24=Data!#REF!,Data!#REF!,Data!#REF!)))))))))</f>
        <v>#REF!</v>
      </c>
      <c r="X24" s="596">
        <f>IF(E24="","",VLOOKUP(B24,Data!$B$5:$J$503,9,FALSE)*E24)</f>
        <v>3.387</v>
      </c>
    </row>
    <row r="25" spans="1:24" s="597" customFormat="1" ht="19.25" customHeight="1">
      <c r="A25" s="860">
        <v>7</v>
      </c>
      <c r="B25" s="753" t="s">
        <v>799</v>
      </c>
      <c r="C25" s="856" t="str">
        <f>IF(E25="","",VLOOKUP(B25,Data!$B$5:$N$503,13,FALSE))</f>
        <v>Ymh</v>
      </c>
      <c r="D25" s="495" t="str">
        <f>IF(E25="","",VLOOKUP(B25,Data!$B$5:$L$503,2,FALSE))</f>
        <v>VAK6580</v>
      </c>
      <c r="E25" s="823">
        <v>1</v>
      </c>
      <c r="F25" s="823">
        <v>1</v>
      </c>
      <c r="G25" s="601"/>
      <c r="H25" s="587">
        <f>IF(E25="","",VLOOKUP(B25,Data!$B$5:$L$503,11,FALSE))</f>
        <v>2168.1799999999998</v>
      </c>
      <c r="I25" s="588">
        <f t="shared" ref="I25" si="1">IF(E25&gt;0,E25*H25,"-")</f>
        <v>2168.1799999999998</v>
      </c>
      <c r="J25" s="589" t="str">
        <f>IF(E25="","",VLOOKUP(B25,Data!$B$5:$D$503,3,FALSE))</f>
        <v>C/T</v>
      </c>
      <c r="K25" s="589" t="str">
        <f>IF(E25="","",VLOOKUP(B25,Data!$B$5:$M$503,12,FALSE))</f>
        <v>Indonesia</v>
      </c>
      <c r="L25" s="590">
        <v>5124948</v>
      </c>
      <c r="M25" s="587">
        <f>IF(E25="","",VLOOKUP(B25,Data!$B$5:$E$503,4,FALSE)*E25)</f>
        <v>199</v>
      </c>
      <c r="N25" s="587">
        <f>IF(E25="","",VLOOKUP(B25,Data!$B$5:$F$503,5,FALSE)*E25)</f>
        <v>179</v>
      </c>
      <c r="O25" s="591" t="e">
        <f>IF(B25=Data!B85,Data!G85,(IF(B25=Data!B87,Data!G87,(IF(B25=Data!B89,Data!G89,(IF(B25=Data!#REF!,Data!#REF!,(IF(B25=Data!B94,Data!G94,(IF(B25=Data!#REF!,Data!#REF!,(IF(B25=Data!#REF!,Data!#REF!,(IF(B25=Data!#REF!,Data!#REF!,Data!#REF!)))))))))))))))&amp;IF(B25=Data!B161,Data!G161,(IF(B25=Data!#REF!,Data!#REF!,(IF(B25=Data!#REF!,Data!#REF!,(IF(B25=Data!#REF!,Data!#REF!,(IF(B25=Data!#REF!,Data!#REF!,(IF(B25=Data!#REF!,Data!G901,(IF(B25=Data!#REF!,Data!#REF!,(IF(B25=Data!#REF!,Data!#REF!,Data!#REF!)))))))))))))))&amp;IF(B25=Data!#REF!,Data!#REF!,(IF(B25=Data!#REF!,Data!#REF!,(IF(B25=Data!#REF!,Data!#REF!,(IF(B25=Data!#REF!,Data!#REF!,(IF(B25=Data!#REF!,Data!#REF!,Data!#REF!)))))))))</f>
        <v>#REF!</v>
      </c>
      <c r="P25" s="592"/>
      <c r="Q25" s="593"/>
      <c r="R25" s="594" t="e">
        <f>IF(B25=Data!B85,Data!H85,(IF(B25=Data!B87,Data!H87,(IF(B25=Data!B89,Data!H89,(IF(B25=Data!#REF!,Data!#REF!,(IF(B25=Data!B94,Data!H94,(IF(B25=Data!#REF!,Data!#REF!,(IF(B25=Data!#REF!,Data!#REF!,(IF(B25=Data!#REF!,Data!#REF!,Data!#REF!)))))))))))))))&amp;IF(B25=Data!B161,Data!H161,(IF(B25=Data!#REF!,Data!#REF!,(IF(B25=Data!#REF!,Data!#REF!,(IF(B25=Data!#REF!,Data!#REF!,(IF(B25=Data!#REF!,Data!#REF!,(IF(B25=Data!#REF!,Data!H901,(IF(B25=Data!#REF!,Data!#REF!,(IF(B25=Data!#REF!,Data!#REF!,Data!#REF!)))))))))))))))&amp;IF(B25=Data!#REF!,Data!#REF!,(IF(B25=Data!#REF!,Data!#REF!,(IF(B25=Data!#REF!,Data!#REF!,(IF(B25=Data!#REF!,Data!#REF!,(IF(B25=Data!#REF!,Data!#REF!,Data!#REF!)))))))))</f>
        <v>#REF!</v>
      </c>
      <c r="S25" s="593"/>
      <c r="T25" s="593"/>
      <c r="U25" s="594" t="e">
        <f>IF(B25=Data!B85,Data!I85,(IF(B25=Data!B87,Data!I87,(IF(B25=Data!B89,Data!I89,(IF(B25=Data!#REF!,Data!#REF!,(IF(B25=Data!B94,Data!I94,(IF(B25=Data!#REF!,Data!#REF!,(IF(B25=Data!#REF!,Data!#REF!,(IF(B25=Data!#REF!,Data!#REF!,Data!#REF!)))))))))))))))&amp;IF(B25=Data!B161,Data!I161,(IF(B25=Data!#REF!,Data!#REF!,(IF(B25=Data!#REF!,Data!#REF!,(IF(B25=Data!#REF!,Data!#REF!,(IF(B25=Data!#REF!,Data!#REF!,(IF(B25=Data!#REF!,Data!I901,(IF(B25=Data!#REF!,Data!#REF!,(IF(B25=Data!#REF!,Data!#REF!,Data!#REF!)))))))))))))))&amp;IF(B25=Data!#REF!,Data!#REF!,(IF(B25=Data!#REF!,Data!#REF!,(IF(B25=Data!#REF!,Data!#REF!,(IF(B25=Data!#REF!,Data!#REF!,(IF(B25=Data!#REF!,Data!#REF!,Data!#REF!)))))))))</f>
        <v>#REF!</v>
      </c>
      <c r="V25" s="595"/>
      <c r="W25" s="594" t="e">
        <f>IF(B25=Data!B85,Data!J85,(IF(B25=Data!B87,Data!J87,(IF(B25=Data!B89,Data!J89,(IF(B25=Data!#REF!,Data!#REF!,(IF(B25=Data!B94,Data!J94,(IF(B25=Data!#REF!,Data!#REF!,(IF(B25=Data!#REF!,Data!#REF!,(IF(B25=Data!#REF!,Data!#REF!,Data!#REF!)))))))))))))))&amp;IF(B25=Data!B161,Data!J161,(IF(B25=Data!#REF!,Data!#REF!,(IF(B25=Data!#REF!,Data!#REF!,(IF(B25=Data!#REF!,Data!#REF!,(IF(B25=Data!#REF!,Data!#REF!,(IF(B25=Data!#REF!,Data!J901,(IF(B25=Data!#REF!,Data!#REF!,(IF(B25=Data!#REF!,Data!#REF!,Data!#REF!)))))))))))))))&amp;IF(B25=Data!#REF!,Data!#REF!,(IF(B25=Data!#REF!,Data!#REF!,(IF(B25=Data!#REF!,Data!#REF!,(IF(B25=Data!#REF!,Data!#REF!,(IF(B25=Data!#REF!,Data!#REF!,Data!#REF!)))))))))</f>
        <v>#REF!</v>
      </c>
      <c r="X25" s="596">
        <f>IF(E25="","",VLOOKUP(B25,Data!$B$5:$J$503,9,FALSE)*E25)</f>
        <v>1.129</v>
      </c>
    </row>
    <row r="26" spans="1:24" s="597" customFormat="1" ht="19.25" customHeight="1">
      <c r="A26" s="860">
        <v>8</v>
      </c>
      <c r="B26" s="753" t="s">
        <v>783</v>
      </c>
      <c r="C26" s="856" t="str">
        <f>IF(E26="","",VLOOKUP(B26,Data!$B$5:$N$503,13,FALSE))</f>
        <v>Ymh</v>
      </c>
      <c r="D26" s="495" t="str">
        <f>IF(E26="","",VLOOKUP(B26,Data!$B$5:$L$503,2,FALSE))</f>
        <v>VAK6550</v>
      </c>
      <c r="E26" s="823">
        <v>2</v>
      </c>
      <c r="F26" s="823">
        <v>2</v>
      </c>
      <c r="G26" s="601"/>
      <c r="H26" s="587">
        <f>IF(E26="","",VLOOKUP(B26,Data!$B$5:$L$503,11,FALSE))</f>
        <v>2051.59</v>
      </c>
      <c r="I26" s="588">
        <f t="shared" si="0"/>
        <v>4103.18</v>
      </c>
      <c r="J26" s="589" t="str">
        <f>IF(E26="","",VLOOKUP(B26,Data!$B$5:$D$503,3,FALSE))</f>
        <v>C/T</v>
      </c>
      <c r="K26" s="589" t="str">
        <f>IF(E26="","",VLOOKUP(B26,Data!$B$5:$M$503,12,FALSE))</f>
        <v>Indonesia</v>
      </c>
      <c r="L26" s="590">
        <v>5124948</v>
      </c>
      <c r="M26" s="587">
        <f>IF(E26="","",VLOOKUP(B26,Data!$B$5:$E$503,4,FALSE)*E26)</f>
        <v>398</v>
      </c>
      <c r="N26" s="587">
        <f>IF(E26="","",VLOOKUP(B26,Data!$B$5:$F$503,5,FALSE)*E26)</f>
        <v>358</v>
      </c>
      <c r="O26" s="591" t="e">
        <f>IF(B26=Data!B85,Data!G85,(IF(B26=Data!B87,Data!G87,(IF(B26=Data!B89,Data!G89,(IF(B26=Data!#REF!,Data!#REF!,(IF(B26=Data!B94,Data!G94,(IF(B26=Data!#REF!,Data!#REF!,(IF(B26=Data!#REF!,Data!#REF!,(IF(B26=Data!#REF!,Data!#REF!,Data!#REF!)))))))))))))))&amp;IF(B26=Data!B161,Data!G161,(IF(B26=Data!#REF!,Data!#REF!,(IF(B26=Data!#REF!,Data!#REF!,(IF(B26=Data!#REF!,Data!#REF!,(IF(B26=Data!#REF!,Data!#REF!,(IF(B26=Data!#REF!,Data!G901,(IF(B26=Data!#REF!,Data!#REF!,(IF(B26=Data!#REF!,Data!#REF!,Data!#REF!)))))))))))))))&amp;IF(B26=Data!#REF!,Data!#REF!,(IF(B26=Data!#REF!,Data!#REF!,(IF(B26=Data!#REF!,Data!#REF!,(IF(B26=Data!#REF!,Data!#REF!,(IF(B26=Data!#REF!,Data!#REF!,Data!#REF!)))))))))</f>
        <v>#REF!</v>
      </c>
      <c r="P26" s="592"/>
      <c r="Q26" s="593"/>
      <c r="R26" s="594" t="e">
        <f>IF(B26=Data!B85,Data!H85,(IF(B26=Data!B87,Data!H87,(IF(B26=Data!B89,Data!H89,(IF(B26=Data!#REF!,Data!#REF!,(IF(B26=Data!B94,Data!H94,(IF(B26=Data!#REF!,Data!#REF!,(IF(B26=Data!#REF!,Data!#REF!,(IF(B26=Data!#REF!,Data!#REF!,Data!#REF!)))))))))))))))&amp;IF(B26=Data!B161,Data!H161,(IF(B26=Data!#REF!,Data!#REF!,(IF(B26=Data!#REF!,Data!#REF!,(IF(B26=Data!#REF!,Data!#REF!,(IF(B26=Data!#REF!,Data!#REF!,(IF(B26=Data!#REF!,Data!H901,(IF(B26=Data!#REF!,Data!#REF!,(IF(B26=Data!#REF!,Data!#REF!,Data!#REF!)))))))))))))))&amp;IF(B26=Data!#REF!,Data!#REF!,(IF(B26=Data!#REF!,Data!#REF!,(IF(B26=Data!#REF!,Data!#REF!,(IF(B26=Data!#REF!,Data!#REF!,(IF(B26=Data!#REF!,Data!#REF!,Data!#REF!)))))))))</f>
        <v>#REF!</v>
      </c>
      <c r="S26" s="593"/>
      <c r="T26" s="593"/>
      <c r="U26" s="594" t="e">
        <f>IF(B26=Data!B85,Data!I85,(IF(B26=Data!B87,Data!I87,(IF(B26=Data!B89,Data!I89,(IF(B26=Data!#REF!,Data!#REF!,(IF(B26=Data!B94,Data!I94,(IF(B26=Data!#REF!,Data!#REF!,(IF(B26=Data!#REF!,Data!#REF!,(IF(B26=Data!#REF!,Data!#REF!,Data!#REF!)))))))))))))))&amp;IF(B26=Data!B161,Data!I161,(IF(B26=Data!#REF!,Data!#REF!,(IF(B26=Data!#REF!,Data!#REF!,(IF(B26=Data!#REF!,Data!#REF!,(IF(B26=Data!#REF!,Data!#REF!,(IF(B26=Data!#REF!,Data!I901,(IF(B26=Data!#REF!,Data!#REF!,(IF(B26=Data!#REF!,Data!#REF!,Data!#REF!)))))))))))))))&amp;IF(B26=Data!#REF!,Data!#REF!,(IF(B26=Data!#REF!,Data!#REF!,(IF(B26=Data!#REF!,Data!#REF!,(IF(B26=Data!#REF!,Data!#REF!,(IF(B26=Data!#REF!,Data!#REF!,Data!#REF!)))))))))</f>
        <v>#REF!</v>
      </c>
      <c r="V26" s="595"/>
      <c r="W26" s="594" t="e">
        <f>IF(B26=Data!B85,Data!J85,(IF(B26=Data!B87,Data!J87,(IF(B26=Data!B89,Data!J89,(IF(B26=Data!#REF!,Data!#REF!,(IF(B26=Data!B94,Data!J94,(IF(B26=Data!#REF!,Data!#REF!,(IF(B26=Data!#REF!,Data!#REF!,(IF(B26=Data!#REF!,Data!#REF!,Data!#REF!)))))))))))))))&amp;IF(B26=Data!B161,Data!J161,(IF(B26=Data!#REF!,Data!#REF!,(IF(B26=Data!#REF!,Data!#REF!,(IF(B26=Data!#REF!,Data!#REF!,(IF(B26=Data!#REF!,Data!#REF!,(IF(B26=Data!#REF!,Data!J901,(IF(B26=Data!#REF!,Data!#REF!,(IF(B26=Data!#REF!,Data!#REF!,Data!#REF!)))))))))))))))&amp;IF(B26=Data!#REF!,Data!#REF!,(IF(B26=Data!#REF!,Data!#REF!,(IF(B26=Data!#REF!,Data!#REF!,(IF(B26=Data!#REF!,Data!#REF!,(IF(B26=Data!#REF!,Data!#REF!,Data!#REF!)))))))))</f>
        <v>#REF!</v>
      </c>
      <c r="X26" s="596">
        <f>IF(E26="","",VLOOKUP(B26,Data!$B$5:$J$503,9,FALSE)*E26)</f>
        <v>2.258</v>
      </c>
    </row>
    <row r="27" spans="1:24" s="597" customFormat="1" ht="19.25" customHeight="1">
      <c r="A27" s="860">
        <v>9</v>
      </c>
      <c r="B27" s="753" t="s">
        <v>487</v>
      </c>
      <c r="C27" s="856" t="str">
        <f>IF(E27="","",VLOOKUP(B27,Data!$B$5:$N$503,13,FALSE))</f>
        <v>Ymh</v>
      </c>
      <c r="D27" s="495" t="str">
        <f>IF(E27="","",VLOOKUP(B27,Data!$B$5:$L$503,2,FALSE))</f>
        <v>ZH66310</v>
      </c>
      <c r="E27" s="823">
        <v>3</v>
      </c>
      <c r="F27" s="823">
        <v>3</v>
      </c>
      <c r="G27" s="601"/>
      <c r="H27" s="587">
        <f>IF(E27="","",VLOOKUP(B27,Data!$B$5:$L$503,11,FALSE))</f>
        <v>1933.89</v>
      </c>
      <c r="I27" s="588">
        <f t="shared" ref="I27" si="2">IF(E27&gt;0,E27*H27,"-")</f>
        <v>5801.67</v>
      </c>
      <c r="J27" s="589" t="str">
        <f>IF(E27="","",VLOOKUP(B27,Data!$B$5:$D$503,3,FALSE))</f>
        <v>C/T</v>
      </c>
      <c r="K27" s="589" t="str">
        <f>IF(E27="","",VLOOKUP(B27,Data!$B$5:$M$503,12,FALSE))</f>
        <v>Indonesia</v>
      </c>
      <c r="L27" s="590">
        <v>5124948</v>
      </c>
      <c r="M27" s="587">
        <f>IF(E27="","",VLOOKUP(B27,Data!$B$5:$E$503,4,FALSE)*E27)</f>
        <v>645</v>
      </c>
      <c r="N27" s="587">
        <f>IF(E27="","",VLOOKUP(B27,Data!$B$5:$F$503,5,FALSE)*E27)</f>
        <v>582</v>
      </c>
      <c r="O27" s="591" t="e">
        <f>IF(B27=Data!B88,Data!G88,(IF(B27=Data!B90,Data!G90,(IF(B27=Data!B92,Data!G92,(IF(B27=Data!#REF!,Data!#REF!,(IF(B27=Data!B97,Data!G97,(IF(B27=Data!#REF!,Data!#REF!,(IF(B27=Data!#REF!,Data!#REF!,(IF(B27=Data!#REF!,Data!#REF!,Data!#REF!)))))))))))))))&amp;IF(B27=Data!B164,Data!G164,(IF(B27=Data!#REF!,Data!#REF!,(IF(B27=Data!#REF!,Data!#REF!,(IF(B27=Data!#REF!,Data!#REF!,(IF(B27=Data!#REF!,Data!#REF!,(IF(B27=Data!#REF!,Data!G904,(IF(B27=Data!#REF!,Data!#REF!,(IF(B27=Data!#REF!,Data!#REF!,Data!#REF!)))))))))))))))&amp;IF(B27=Data!#REF!,Data!#REF!,(IF(B27=Data!#REF!,Data!#REF!,(IF(B27=Data!#REF!,Data!#REF!,(IF(B27=Data!#REF!,Data!#REF!,(IF(B27=Data!#REF!,Data!#REF!,Data!#REF!)))))))))</f>
        <v>#REF!</v>
      </c>
      <c r="P27" s="592"/>
      <c r="Q27" s="593"/>
      <c r="R27" s="594" t="e">
        <f>IF(B27=Data!B88,Data!H88,(IF(B27=Data!B90,Data!H90,(IF(B27=Data!B92,Data!H92,(IF(B27=Data!#REF!,Data!#REF!,(IF(B27=Data!B97,Data!H97,(IF(B27=Data!#REF!,Data!#REF!,(IF(B27=Data!#REF!,Data!#REF!,(IF(B27=Data!#REF!,Data!#REF!,Data!#REF!)))))))))))))))&amp;IF(B27=Data!B164,Data!H164,(IF(B27=Data!#REF!,Data!#REF!,(IF(B27=Data!#REF!,Data!#REF!,(IF(B27=Data!#REF!,Data!#REF!,(IF(B27=Data!#REF!,Data!#REF!,(IF(B27=Data!#REF!,Data!H904,(IF(B27=Data!#REF!,Data!#REF!,(IF(B27=Data!#REF!,Data!#REF!,Data!#REF!)))))))))))))))&amp;IF(B27=Data!#REF!,Data!#REF!,(IF(B27=Data!#REF!,Data!#REF!,(IF(B27=Data!#REF!,Data!#REF!,(IF(B27=Data!#REF!,Data!#REF!,(IF(B27=Data!#REF!,Data!#REF!,Data!#REF!)))))))))</f>
        <v>#REF!</v>
      </c>
      <c r="S27" s="593"/>
      <c r="T27" s="593"/>
      <c r="U27" s="594" t="e">
        <f>IF(B27=Data!B88,Data!I88,(IF(B27=Data!B90,Data!I90,(IF(B27=Data!B92,Data!I92,(IF(B27=Data!#REF!,Data!#REF!,(IF(B27=Data!B97,Data!I97,(IF(B27=Data!#REF!,Data!#REF!,(IF(B27=Data!#REF!,Data!#REF!,(IF(B27=Data!#REF!,Data!#REF!,Data!#REF!)))))))))))))))&amp;IF(B27=Data!B164,Data!I164,(IF(B27=Data!#REF!,Data!#REF!,(IF(B27=Data!#REF!,Data!#REF!,(IF(B27=Data!#REF!,Data!#REF!,(IF(B27=Data!#REF!,Data!#REF!,(IF(B27=Data!#REF!,Data!I904,(IF(B27=Data!#REF!,Data!#REF!,(IF(B27=Data!#REF!,Data!#REF!,Data!#REF!)))))))))))))))&amp;IF(B27=Data!#REF!,Data!#REF!,(IF(B27=Data!#REF!,Data!#REF!,(IF(B27=Data!#REF!,Data!#REF!,(IF(B27=Data!#REF!,Data!#REF!,(IF(B27=Data!#REF!,Data!#REF!,Data!#REF!)))))))))</f>
        <v>#REF!</v>
      </c>
      <c r="V27" s="595"/>
      <c r="W27" s="594" t="e">
        <f>IF(B27=Data!B88,Data!J88,(IF(B27=Data!B90,Data!J90,(IF(B27=Data!B92,Data!J92,(IF(B27=Data!#REF!,Data!#REF!,(IF(B27=Data!B97,Data!J97,(IF(B27=Data!#REF!,Data!#REF!,(IF(B27=Data!#REF!,Data!#REF!,(IF(B27=Data!#REF!,Data!#REF!,Data!#REF!)))))))))))))))&amp;IF(B27=Data!B164,Data!J164,(IF(B27=Data!#REF!,Data!#REF!,(IF(B27=Data!#REF!,Data!#REF!,(IF(B27=Data!#REF!,Data!#REF!,(IF(B27=Data!#REF!,Data!#REF!,(IF(B27=Data!#REF!,Data!J904,(IF(B27=Data!#REF!,Data!#REF!,(IF(B27=Data!#REF!,Data!#REF!,Data!#REF!)))))))))))))))&amp;IF(B27=Data!#REF!,Data!#REF!,(IF(B27=Data!#REF!,Data!#REF!,(IF(B27=Data!#REF!,Data!#REF!,(IF(B27=Data!#REF!,Data!#REF!,(IF(B27=Data!#REF!,Data!#REF!,Data!#REF!)))))))))</f>
        <v>#REF!</v>
      </c>
      <c r="X27" s="596">
        <f>IF(E27="","",VLOOKUP(B27,Data!$B$5:$J$503,9,FALSE)*E27)</f>
        <v>3.5550000000000002</v>
      </c>
    </row>
    <row r="28" spans="1:24" s="597" customFormat="1" ht="19.25" customHeight="1">
      <c r="A28" s="860"/>
      <c r="B28" s="753"/>
      <c r="C28" s="856" t="str">
        <f>IF(E28="","",VLOOKUP(B28,Data!$B$5:$N$503,13,FALSE))</f>
        <v/>
      </c>
      <c r="D28" s="495" t="str">
        <f>IF(E28="","",VLOOKUP(B28,Data!$B$5:$L$503,2,FALSE))</f>
        <v/>
      </c>
      <c r="E28" s="823"/>
      <c r="F28" s="823" t="e">
        <v>#N/A</v>
      </c>
      <c r="G28" s="601"/>
      <c r="H28" s="587" t="str">
        <f>IF(E28="","",VLOOKUP(B28,Data!$B$5:$L$503,11,FALSE))</f>
        <v/>
      </c>
      <c r="I28" s="588" t="str">
        <f t="shared" si="0"/>
        <v>-</v>
      </c>
      <c r="J28" s="589" t="str">
        <f>IF(E28="","",VLOOKUP(B28,Data!$B$5:$D$503,3,FALSE))</f>
        <v/>
      </c>
      <c r="K28" s="589" t="str">
        <f>IF(E28="","",VLOOKUP(B28,Data!$B$5:$M$503,12,FALSE))</f>
        <v/>
      </c>
      <c r="L28" s="590"/>
      <c r="M28" s="587" t="str">
        <f>IF(E28="","",VLOOKUP(B28,Data!$B$5:$E$503,4,FALSE)*E28)</f>
        <v/>
      </c>
      <c r="N28" s="587" t="str">
        <f>IF(E28="","",VLOOKUP(B28,Data!$B$5:$F$503,5,FALSE)*E28)</f>
        <v/>
      </c>
      <c r="O28" s="591" t="e">
        <f>IF(B28=Data!B89,Data!G89,(IF(B28=Data!B91,Data!G91,(IF(B28=Data!B93,Data!G93,(IF(B28=Data!#REF!,Data!#REF!,(IF(B28=Data!B98,Data!G98,(IF(B28=Data!#REF!,Data!#REF!,(IF(B28=Data!#REF!,Data!#REF!,(IF(B28=Data!#REF!,Data!#REF!,Data!#REF!)))))))))))))))&amp;IF(B28=Data!B165,Data!G165,(IF(B28=Data!#REF!,Data!#REF!,(IF(B28=Data!#REF!,Data!#REF!,(IF(B28=Data!#REF!,Data!#REF!,(IF(B28=Data!#REF!,Data!#REF!,(IF(B28=Data!#REF!,Data!G905,(IF(B28=Data!#REF!,Data!#REF!,(IF(B28=Data!#REF!,Data!#REF!,Data!#REF!)))))))))))))))&amp;IF(B28=Data!#REF!,Data!#REF!,(IF(B28=Data!#REF!,Data!#REF!,(IF(B28=Data!#REF!,Data!#REF!,(IF(B28=Data!#REF!,Data!#REF!,(IF(B28=Data!#REF!,Data!#REF!,Data!#REF!)))))))))</f>
        <v>#REF!</v>
      </c>
      <c r="P28" s="592"/>
      <c r="Q28" s="593"/>
      <c r="R28" s="594" t="e">
        <f>IF(B28=Data!B89,Data!H89,(IF(B28=Data!B91,Data!H91,(IF(B28=Data!B93,Data!H93,(IF(B28=Data!#REF!,Data!#REF!,(IF(B28=Data!B98,Data!H98,(IF(B28=Data!#REF!,Data!#REF!,(IF(B28=Data!#REF!,Data!#REF!,(IF(B28=Data!#REF!,Data!#REF!,Data!#REF!)))))))))))))))&amp;IF(B28=Data!B165,Data!H165,(IF(B28=Data!#REF!,Data!#REF!,(IF(B28=Data!#REF!,Data!#REF!,(IF(B28=Data!#REF!,Data!#REF!,(IF(B28=Data!#REF!,Data!#REF!,(IF(B28=Data!#REF!,Data!H905,(IF(B28=Data!#REF!,Data!#REF!,(IF(B28=Data!#REF!,Data!#REF!,Data!#REF!)))))))))))))))&amp;IF(B28=Data!#REF!,Data!#REF!,(IF(B28=Data!#REF!,Data!#REF!,(IF(B28=Data!#REF!,Data!#REF!,(IF(B28=Data!#REF!,Data!#REF!,(IF(B28=Data!#REF!,Data!#REF!,Data!#REF!)))))))))</f>
        <v>#REF!</v>
      </c>
      <c r="S28" s="593"/>
      <c r="T28" s="593"/>
      <c r="U28" s="594" t="e">
        <f>IF(B28=Data!B89,Data!I89,(IF(B28=Data!B91,Data!I91,(IF(B28=Data!B93,Data!I93,(IF(B28=Data!#REF!,Data!#REF!,(IF(B28=Data!B98,Data!I98,(IF(B28=Data!#REF!,Data!#REF!,(IF(B28=Data!#REF!,Data!#REF!,(IF(B28=Data!#REF!,Data!#REF!,Data!#REF!)))))))))))))))&amp;IF(B28=Data!B165,Data!I165,(IF(B28=Data!#REF!,Data!#REF!,(IF(B28=Data!#REF!,Data!#REF!,(IF(B28=Data!#REF!,Data!#REF!,(IF(B28=Data!#REF!,Data!#REF!,(IF(B28=Data!#REF!,Data!I905,(IF(B28=Data!#REF!,Data!#REF!,(IF(B28=Data!#REF!,Data!#REF!,Data!#REF!)))))))))))))))&amp;IF(B28=Data!#REF!,Data!#REF!,(IF(B28=Data!#REF!,Data!#REF!,(IF(B28=Data!#REF!,Data!#REF!,(IF(B28=Data!#REF!,Data!#REF!,(IF(B28=Data!#REF!,Data!#REF!,Data!#REF!)))))))))</f>
        <v>#REF!</v>
      </c>
      <c r="V28" s="595"/>
      <c r="W28" s="594" t="e">
        <f>IF(B28=Data!B89,Data!J89,(IF(B28=Data!B91,Data!J91,(IF(B28=Data!B93,Data!J93,(IF(B28=Data!#REF!,Data!#REF!,(IF(B28=Data!B98,Data!J98,(IF(B28=Data!#REF!,Data!#REF!,(IF(B28=Data!#REF!,Data!#REF!,(IF(B28=Data!#REF!,Data!#REF!,Data!#REF!)))))))))))))))&amp;IF(B28=Data!B165,Data!J165,(IF(B28=Data!#REF!,Data!#REF!,(IF(B28=Data!#REF!,Data!#REF!,(IF(B28=Data!#REF!,Data!#REF!,(IF(B28=Data!#REF!,Data!#REF!,(IF(B28=Data!#REF!,Data!J905,(IF(B28=Data!#REF!,Data!#REF!,(IF(B28=Data!#REF!,Data!#REF!,Data!#REF!)))))))))))))))&amp;IF(B28=Data!#REF!,Data!#REF!,(IF(B28=Data!#REF!,Data!#REF!,(IF(B28=Data!#REF!,Data!#REF!,(IF(B28=Data!#REF!,Data!#REF!,(IF(B28=Data!#REF!,Data!#REF!,Data!#REF!)))))))))</f>
        <v>#REF!</v>
      </c>
      <c r="X28" s="596" t="str">
        <f>IF(E28="","",VLOOKUP(B28,Data!$B$5:$J$503,9,FALSE)*E28)</f>
        <v/>
      </c>
    </row>
    <row r="29" spans="1:24" s="597" customFormat="1" ht="19.25" customHeight="1">
      <c r="A29" s="598"/>
      <c r="B29" s="840"/>
      <c r="C29" s="583" t="str">
        <f>IF(E29="","",VLOOKUP(B29,Data!$B$5:$N$503,13,FALSE))</f>
        <v/>
      </c>
      <c r="D29" s="584" t="str">
        <f>IF(E29="","",VLOOKUP(B29,Data!$B$5:$L$503,2,FALSE))</f>
        <v/>
      </c>
      <c r="E29" s="823"/>
      <c r="F29" s="823"/>
      <c r="G29" s="601"/>
      <c r="H29" s="587" t="str">
        <f>IF(E29="","",VLOOKUP(B29,Data!$B$5:$L$503,11,FALSE))</f>
        <v/>
      </c>
      <c r="I29" s="588" t="str">
        <f>IF(E29&gt;0,E29*H29,"-")</f>
        <v>-</v>
      </c>
      <c r="J29" s="589" t="str">
        <f>IF(E29="","",VLOOKUP(B29,Data!$B$5:$D$503,3,FALSE))</f>
        <v/>
      </c>
      <c r="K29" s="589" t="str">
        <f>IF(E29="","",VLOOKUP(B29,Data!$B$5:$M$503,12,FALSE))</f>
        <v/>
      </c>
      <c r="L29" s="590"/>
      <c r="M29" s="587" t="str">
        <f>IF(E29="","",VLOOKUP(B29,Data!$B$5:$E$503,4,FALSE)*E29)</f>
        <v/>
      </c>
      <c r="N29" s="587" t="str">
        <f>IF(E29="","",VLOOKUP(B29,Data!$B$5:$F$503,5,FALSE)*E29)</f>
        <v/>
      </c>
      <c r="O29" s="591" t="e">
        <f>IF(B29=Data!B139,Data!G139,(IF(B29=Data!B141,Data!G141,(IF(B29=Data!B143,Data!G143,(IF(B29=Data!#REF!,Data!#REF!,(IF(B29=Data!B148,Data!G148,(IF(B29=Data!#REF!,Data!#REF!,(IF(B29=Data!#REF!,Data!#REF!,(IF(B29=Data!#REF!,Data!#REF!,Data!#REF!)))))))))))))))&amp;IF(B29=Data!B215,Data!G215,(IF(B29=Data!#REF!,Data!#REF!,(IF(B29=Data!#REF!,Data!#REF!,(IF(B29=Data!#REF!,Data!#REF!,(IF(B29=Data!#REF!,Data!#REF!,(IF(B29=Data!#REF!,Data!G955,(IF(B29=Data!#REF!,Data!#REF!,(IF(B29=Data!#REF!,Data!#REF!,Data!#REF!)))))))))))))))&amp;IF(B29=Data!#REF!,Data!#REF!,(IF(B29=Data!#REF!,Data!#REF!,(IF(B29=Data!#REF!,Data!#REF!,(IF(B29=Data!#REF!,Data!#REF!,(IF(B29=Data!#REF!,Data!#REF!,Data!#REF!)))))))))</f>
        <v>#REF!</v>
      </c>
      <c r="P29" s="592"/>
      <c r="Q29" s="593"/>
      <c r="R29" s="594" t="e">
        <f>IF(B29=Data!B139,Data!H139,(IF(B29=Data!B141,Data!H141,(IF(B29=Data!B143,Data!H143,(IF(B29=Data!#REF!,Data!#REF!,(IF(B29=Data!B148,Data!H148,(IF(B29=Data!#REF!,Data!#REF!,(IF(B29=Data!#REF!,Data!#REF!,(IF(B29=Data!#REF!,Data!#REF!,Data!#REF!)))))))))))))))&amp;IF(B29=Data!B215,Data!H215,(IF(B29=Data!#REF!,Data!#REF!,(IF(B29=Data!#REF!,Data!#REF!,(IF(B29=Data!#REF!,Data!#REF!,(IF(B29=Data!#REF!,Data!#REF!,(IF(B29=Data!#REF!,Data!H955,(IF(B29=Data!#REF!,Data!#REF!,(IF(B29=Data!#REF!,Data!#REF!,Data!#REF!)))))))))))))))&amp;IF(B29=Data!#REF!,Data!#REF!,(IF(B29=Data!#REF!,Data!#REF!,(IF(B29=Data!#REF!,Data!#REF!,(IF(B29=Data!#REF!,Data!#REF!,(IF(B29=Data!#REF!,Data!#REF!,Data!#REF!)))))))))</f>
        <v>#REF!</v>
      </c>
      <c r="S29" s="593"/>
      <c r="T29" s="593"/>
      <c r="U29" s="594" t="e">
        <f>IF(B29=Data!B139,Data!I139,(IF(B29=Data!B141,Data!I141,(IF(B29=Data!B143,Data!I143,(IF(B29=Data!#REF!,Data!#REF!,(IF(B29=Data!B148,Data!I148,(IF(B29=Data!#REF!,Data!#REF!,(IF(B29=Data!#REF!,Data!#REF!,(IF(B29=Data!#REF!,Data!#REF!,Data!#REF!)))))))))))))))&amp;IF(B29=Data!B215,Data!I215,(IF(B29=Data!#REF!,Data!#REF!,(IF(B29=Data!#REF!,Data!#REF!,(IF(B29=Data!#REF!,Data!#REF!,(IF(B29=Data!#REF!,Data!#REF!,(IF(B29=Data!#REF!,Data!I955,(IF(B29=Data!#REF!,Data!#REF!,(IF(B29=Data!#REF!,Data!#REF!,Data!#REF!)))))))))))))))&amp;IF(B29=Data!#REF!,Data!#REF!,(IF(B29=Data!#REF!,Data!#REF!,(IF(B29=Data!#REF!,Data!#REF!,(IF(B29=Data!#REF!,Data!#REF!,(IF(B29=Data!#REF!,Data!#REF!,Data!#REF!)))))))))</f>
        <v>#REF!</v>
      </c>
      <c r="V29" s="595"/>
      <c r="W29" s="594" t="e">
        <f>IF(B29=Data!B139,Data!J139,(IF(B29=Data!B141,Data!J141,(IF(B29=Data!B143,Data!J143,(IF(B29=Data!#REF!,Data!#REF!,(IF(B29=Data!B148,Data!J148,(IF(B29=Data!#REF!,Data!#REF!,(IF(B29=Data!#REF!,Data!#REF!,(IF(B29=Data!#REF!,Data!#REF!,Data!#REF!)))))))))))))))&amp;IF(B29=Data!B215,Data!J215,(IF(B29=Data!#REF!,Data!#REF!,(IF(B29=Data!#REF!,Data!#REF!,(IF(B29=Data!#REF!,Data!#REF!,(IF(B29=Data!#REF!,Data!#REF!,(IF(B29=Data!#REF!,Data!J955,(IF(B29=Data!#REF!,Data!#REF!,(IF(B29=Data!#REF!,Data!#REF!,Data!#REF!)))))))))))))))&amp;IF(B29=Data!#REF!,Data!#REF!,(IF(B29=Data!#REF!,Data!#REF!,(IF(B29=Data!#REF!,Data!#REF!,(IF(B29=Data!#REF!,Data!#REF!,(IF(B29=Data!#REF!,Data!#REF!,Data!#REF!)))))))))</f>
        <v>#REF!</v>
      </c>
      <c r="X29" s="596" t="str">
        <f>IF(E29="","",VLOOKUP(B29,Data!$B$5:$J$503,9,FALSE)*E29)</f>
        <v/>
      </c>
    </row>
    <row r="30" spans="1:24" s="611" customFormat="1" ht="31" customHeight="1">
      <c r="A30" s="598"/>
      <c r="B30" s="818" t="s">
        <v>1046</v>
      </c>
      <c r="C30" s="604"/>
      <c r="D30" s="605"/>
      <c r="E30" s="606">
        <f>SUM(E17:E29)</f>
        <v>30</v>
      </c>
      <c r="F30" s="606"/>
      <c r="G30" s="606"/>
      <c r="H30" s="607"/>
      <c r="I30" s="607">
        <f>SUM(I17:I29)</f>
        <v>65295.549999999996</v>
      </c>
      <c r="J30" s="608"/>
      <c r="K30" s="608"/>
      <c r="L30" s="608"/>
      <c r="M30" s="609">
        <f>SUM(M17:M29)</f>
        <v>6335</v>
      </c>
      <c r="N30" s="609">
        <f>SUM(N17:N29)</f>
        <v>5672</v>
      </c>
      <c r="O30" s="609" t="e">
        <f>SUM(O17:O29)</f>
        <v>#REF!</v>
      </c>
      <c r="P30" s="609" t="e">
        <f>SUM(#REF!)</f>
        <v>#REF!</v>
      </c>
      <c r="Q30" s="609">
        <f>SUM(Q16:Q16)</f>
        <v>0</v>
      </c>
      <c r="R30" s="609">
        <f>SUM(R16:R16)</f>
        <v>0</v>
      </c>
      <c r="S30" s="609" t="e">
        <f>SUM(#REF!)</f>
        <v>#REF!</v>
      </c>
      <c r="T30" s="609">
        <f>SUM(T16:T16)</f>
        <v>0</v>
      </c>
      <c r="U30" s="609">
        <f>SUM(U16:U16)</f>
        <v>0</v>
      </c>
      <c r="V30" s="609" t="e">
        <f>SUM(#REF!)</f>
        <v>#REF!</v>
      </c>
      <c r="W30" s="609">
        <f>SUM(W16:W16)</f>
        <v>0</v>
      </c>
      <c r="X30" s="610">
        <f>SUM(X17:X29)</f>
        <v>35.658000000000001</v>
      </c>
    </row>
    <row r="31" spans="1:24" ht="11.25" customHeight="1">
      <c r="A31" s="598"/>
      <c r="B31" s="612"/>
      <c r="C31" s="545"/>
      <c r="D31" s="546"/>
      <c r="E31" s="613"/>
      <c r="F31" s="631"/>
      <c r="G31" s="544"/>
      <c r="H31" s="614" t="s">
        <v>847</v>
      </c>
      <c r="I31" s="615"/>
      <c r="J31" s="616"/>
      <c r="K31" s="616"/>
      <c r="L31" s="616"/>
      <c r="M31" s="617"/>
      <c r="N31" s="548"/>
      <c r="O31" s="546"/>
      <c r="P31" s="545"/>
      <c r="Q31" s="545"/>
      <c r="R31" s="545"/>
      <c r="S31" s="545"/>
      <c r="T31" s="545"/>
      <c r="U31" s="545"/>
      <c r="V31" s="546"/>
      <c r="W31" s="546"/>
      <c r="X31" s="550"/>
    </row>
    <row r="32" spans="1:24" ht="14">
      <c r="A32" s="618" t="s">
        <v>546</v>
      </c>
      <c r="B32" s="619" t="s">
        <v>12</v>
      </c>
      <c r="C32" s="513"/>
      <c r="D32" s="620"/>
      <c r="E32" s="499" t="s">
        <v>555</v>
      </c>
      <c r="H32" s="621" t="s">
        <v>83</v>
      </c>
      <c r="I32" s="622"/>
      <c r="J32" s="562" t="s">
        <v>84</v>
      </c>
      <c r="K32" s="623"/>
      <c r="L32" s="534" t="s">
        <v>85</v>
      </c>
      <c r="M32" s="534"/>
      <c r="N32" s="1076" t="s">
        <v>86</v>
      </c>
      <c r="O32" s="1077"/>
      <c r="P32" s="1077"/>
      <c r="Q32" s="1077"/>
      <c r="R32" s="1077"/>
      <c r="S32" s="1077"/>
      <c r="T32" s="1077"/>
      <c r="U32" s="1077"/>
      <c r="V32" s="1077"/>
      <c r="W32" s="1077"/>
      <c r="X32" s="1078"/>
    </row>
    <row r="33" spans="1:24" ht="13">
      <c r="A33" s="885" t="s">
        <v>547</v>
      </c>
      <c r="D33" s="624"/>
      <c r="E33" s="499" t="s">
        <v>88</v>
      </c>
      <c r="H33" s="1079"/>
      <c r="I33" s="1080"/>
      <c r="J33" s="885" t="s">
        <v>89</v>
      </c>
      <c r="K33" s="625"/>
      <c r="L33" s="537" t="s">
        <v>90</v>
      </c>
      <c r="M33" s="537"/>
      <c r="N33" s="532"/>
      <c r="X33" s="538"/>
    </row>
    <row r="34" spans="1:24" ht="10.5" customHeight="1">
      <c r="A34" s="885" t="s">
        <v>548</v>
      </c>
      <c r="B34" s="503"/>
      <c r="D34" s="523"/>
      <c r="H34" s="1079"/>
      <c r="I34" s="1080"/>
      <c r="J34" s="885"/>
      <c r="K34" s="625"/>
      <c r="L34" s="537" t="s">
        <v>94</v>
      </c>
      <c r="M34" s="537"/>
      <c r="N34" s="532"/>
      <c r="X34" s="538"/>
    </row>
    <row r="35" spans="1:24" ht="10.5" customHeight="1">
      <c r="A35" s="544"/>
      <c r="B35" s="545"/>
      <c r="C35" s="545"/>
      <c r="D35" s="626"/>
      <c r="E35" s="499" t="s">
        <v>95</v>
      </c>
      <c r="H35" s="1079"/>
      <c r="I35" s="1080"/>
      <c r="J35" s="885" t="s">
        <v>96</v>
      </c>
      <c r="K35" s="625"/>
      <c r="L35" s="537"/>
      <c r="M35" s="537"/>
      <c r="N35" s="532"/>
      <c r="X35" s="538"/>
    </row>
    <row r="36" spans="1:24" ht="13">
      <c r="A36" s="512" t="s">
        <v>97</v>
      </c>
      <c r="C36" s="535"/>
      <c r="D36" s="514"/>
      <c r="E36" s="499" t="s">
        <v>98</v>
      </c>
      <c r="H36" s="627" t="s">
        <v>99</v>
      </c>
      <c r="I36" s="628"/>
      <c r="J36" s="885" t="s">
        <v>89</v>
      </c>
      <c r="K36" s="625"/>
      <c r="L36" s="537" t="s">
        <v>100</v>
      </c>
      <c r="M36" s="537"/>
      <c r="N36" s="532"/>
      <c r="X36" s="538"/>
    </row>
    <row r="37" spans="1:24" ht="13">
      <c r="A37" s="885" t="s">
        <v>561</v>
      </c>
      <c r="D37" s="523"/>
      <c r="E37" s="499" t="s">
        <v>101</v>
      </c>
      <c r="H37" s="629"/>
      <c r="I37" s="630"/>
      <c r="J37" s="885" t="s">
        <v>102</v>
      </c>
      <c r="K37" s="625"/>
      <c r="L37" s="537" t="s">
        <v>549</v>
      </c>
      <c r="M37" s="537"/>
      <c r="N37" s="1069" t="s">
        <v>616</v>
      </c>
      <c r="O37" s="1070"/>
      <c r="P37" s="1070"/>
      <c r="Q37" s="1070"/>
      <c r="R37" s="1070"/>
      <c r="S37" s="1070"/>
      <c r="T37" s="1070"/>
      <c r="U37" s="1070"/>
      <c r="V37" s="1070"/>
      <c r="W37" s="1070"/>
      <c r="X37" s="1071"/>
    </row>
    <row r="38" spans="1:24">
      <c r="A38" s="544"/>
      <c r="B38" s="545"/>
      <c r="C38" s="545"/>
      <c r="D38" s="546"/>
      <c r="E38" s="631"/>
      <c r="F38" s="631"/>
      <c r="G38" s="545"/>
      <c r="H38" s="1053" t="s">
        <v>1045</v>
      </c>
      <c r="I38" s="1054"/>
      <c r="J38" s="1053" t="s">
        <v>1044</v>
      </c>
      <c r="K38" s="1054"/>
      <c r="L38" s="549" t="s">
        <v>105</v>
      </c>
      <c r="M38" s="549"/>
      <c r="N38" s="1072" t="s">
        <v>106</v>
      </c>
      <c r="O38" s="1073"/>
      <c r="P38" s="1073"/>
      <c r="Q38" s="1073"/>
      <c r="R38" s="1073"/>
      <c r="S38" s="1073"/>
      <c r="T38" s="1073"/>
      <c r="U38" s="1073"/>
      <c r="V38" s="1073"/>
      <c r="W38" s="1073"/>
      <c r="X38" s="1074"/>
    </row>
    <row r="39" spans="1:24">
      <c r="H39" s="500" t="s">
        <v>667</v>
      </c>
      <c r="L39" s="537"/>
      <c r="M39" s="537"/>
      <c r="N39" s="541"/>
      <c r="O39" s="541"/>
      <c r="P39" s="541"/>
      <c r="Q39" s="541"/>
      <c r="R39" s="541"/>
      <c r="S39" s="541"/>
      <c r="T39" s="541"/>
      <c r="U39" s="541"/>
      <c r="V39" s="541"/>
      <c r="W39" s="541"/>
      <c r="X39" s="632"/>
    </row>
    <row r="40" spans="1:24">
      <c r="H40" s="633"/>
      <c r="I40" s="633"/>
      <c r="J40" s="634"/>
      <c r="K40" s="633"/>
      <c r="L40" s="537"/>
      <c r="M40" s="537"/>
      <c r="N40" s="541"/>
      <c r="O40" s="541"/>
      <c r="P40" s="541"/>
      <c r="Q40" s="541"/>
      <c r="R40" s="541"/>
      <c r="S40" s="541"/>
      <c r="T40" s="541"/>
      <c r="U40" s="541"/>
      <c r="V40" s="541"/>
      <c r="W40" s="541"/>
      <c r="X40" s="632"/>
    </row>
    <row r="41" spans="1:24" ht="7.5" customHeight="1"/>
    <row r="42" spans="1:24" ht="13.5" customHeight="1"/>
    <row r="43" spans="1:24" ht="13.5" customHeight="1"/>
    <row r="44" spans="1:24" s="611" customFormat="1" ht="18" customHeight="1">
      <c r="A44" s="635" t="s">
        <v>964</v>
      </c>
      <c r="B44" s="500"/>
      <c r="C44" s="635" t="s">
        <v>622</v>
      </c>
      <c r="G44" s="636"/>
      <c r="H44" s="635" t="s">
        <v>958</v>
      </c>
      <c r="I44" s="500"/>
      <c r="J44" s="635" t="s">
        <v>969</v>
      </c>
      <c r="L44" s="636"/>
      <c r="M44" s="636"/>
      <c r="W44" s="637"/>
    </row>
    <row r="45" spans="1:24" s="611" customFormat="1" ht="18" customHeight="1">
      <c r="A45" s="635" t="s">
        <v>965</v>
      </c>
      <c r="B45" s="500"/>
      <c r="C45" s="635" t="s">
        <v>969</v>
      </c>
      <c r="G45" s="636"/>
      <c r="H45" s="635" t="s">
        <v>959</v>
      </c>
      <c r="I45" s="500"/>
      <c r="J45" s="635" t="s">
        <v>969</v>
      </c>
      <c r="L45" s="636"/>
      <c r="M45" s="636"/>
      <c r="W45" s="637"/>
    </row>
    <row r="46" spans="1:24" s="611" customFormat="1" ht="18" customHeight="1">
      <c r="A46" s="635" t="s">
        <v>966</v>
      </c>
      <c r="B46" s="500"/>
      <c r="C46" s="635" t="s">
        <v>969</v>
      </c>
      <c r="G46" s="636"/>
      <c r="H46" s="635" t="s">
        <v>960</v>
      </c>
      <c r="I46" s="500"/>
      <c r="J46" s="635" t="s">
        <v>622</v>
      </c>
      <c r="L46" s="636"/>
      <c r="M46" s="636"/>
      <c r="W46" s="637"/>
    </row>
    <row r="47" spans="1:24" s="611" customFormat="1" ht="18" customHeight="1">
      <c r="A47" s="635" t="s">
        <v>967</v>
      </c>
      <c r="B47" s="500"/>
      <c r="C47" s="635" t="s">
        <v>622</v>
      </c>
      <c r="G47" s="636"/>
      <c r="H47" s="635" t="s">
        <v>961</v>
      </c>
      <c r="I47" s="500"/>
      <c r="J47" s="635" t="s">
        <v>622</v>
      </c>
      <c r="L47" s="636"/>
      <c r="M47" s="636"/>
      <c r="W47" s="637"/>
    </row>
    <row r="48" spans="1:24" s="611" customFormat="1" ht="18" customHeight="1">
      <c r="A48" s="635" t="s">
        <v>968</v>
      </c>
      <c r="B48" s="500"/>
      <c r="C48" s="635" t="s">
        <v>622</v>
      </c>
      <c r="G48" s="636"/>
      <c r="H48" s="635" t="s">
        <v>963</v>
      </c>
      <c r="I48" s="500"/>
      <c r="J48" s="635" t="s">
        <v>622</v>
      </c>
      <c r="L48" s="636"/>
      <c r="M48" s="636"/>
      <c r="W48" s="637"/>
    </row>
    <row r="49" spans="1:24" ht="20">
      <c r="E49" s="886"/>
      <c r="F49" s="886"/>
      <c r="G49" s="500"/>
      <c r="H49" s="635" t="s">
        <v>962</v>
      </c>
      <c r="J49" s="635" t="s">
        <v>622</v>
      </c>
      <c r="L49" s="500"/>
      <c r="N49" s="886"/>
      <c r="W49" s="501"/>
      <c r="X49" s="886"/>
    </row>
    <row r="50" spans="1:24" ht="17.5">
      <c r="A50" s="638"/>
      <c r="E50" s="886"/>
      <c r="F50" s="886"/>
      <c r="H50" s="639"/>
      <c r="I50" s="639"/>
    </row>
    <row r="55" spans="1:24" ht="14">
      <c r="A55" s="640"/>
      <c r="C55" s="641"/>
      <c r="D55" s="641"/>
      <c r="E55" s="642"/>
      <c r="F55" s="865"/>
    </row>
    <row r="56" spans="1:24" ht="14">
      <c r="A56" s="643"/>
      <c r="C56" s="641"/>
      <c r="D56" s="644"/>
      <c r="E56" s="642"/>
      <c r="F56" s="865"/>
    </row>
    <row r="57" spans="1:24" ht="14">
      <c r="A57" s="643"/>
      <c r="B57" s="645"/>
      <c r="C57" s="641"/>
      <c r="D57" s="641"/>
      <c r="E57" s="642"/>
      <c r="F57" s="865"/>
    </row>
    <row r="58" spans="1:24" ht="14">
      <c r="A58" s="643"/>
      <c r="B58" s="646" t="s">
        <v>354</v>
      </c>
      <c r="C58" s="641"/>
      <c r="D58" s="641"/>
      <c r="E58" s="642"/>
      <c r="F58" s="865"/>
    </row>
    <row r="59" spans="1:24" ht="15.5">
      <c r="A59" s="643"/>
      <c r="B59" s="647" t="s">
        <v>249</v>
      </c>
      <c r="C59" s="641"/>
      <c r="D59" s="641"/>
      <c r="E59" s="642"/>
      <c r="F59" s="865"/>
    </row>
    <row r="60" spans="1:24" ht="14">
      <c r="A60" s="643"/>
      <c r="B60" s="648" t="s">
        <v>250</v>
      </c>
      <c r="C60" s="641"/>
      <c r="D60" s="641"/>
      <c r="E60" s="642"/>
      <c r="F60" s="865"/>
    </row>
    <row r="61" spans="1:24" ht="15.5">
      <c r="A61" s="649"/>
      <c r="B61" s="647" t="s">
        <v>251</v>
      </c>
      <c r="C61" s="641"/>
      <c r="D61" s="641"/>
      <c r="E61" s="642"/>
      <c r="F61" s="865"/>
    </row>
    <row r="62" spans="1:24" ht="15.5">
      <c r="A62" s="643"/>
      <c r="B62" s="647" t="s">
        <v>252</v>
      </c>
      <c r="C62" s="641"/>
      <c r="D62" s="641"/>
      <c r="E62" s="642"/>
      <c r="F62" s="865"/>
    </row>
    <row r="63" spans="1:24" ht="14">
      <c r="A63" s="649"/>
      <c r="B63" s="646" t="s">
        <v>253</v>
      </c>
      <c r="C63" s="641"/>
      <c r="D63" s="641"/>
      <c r="E63" s="642"/>
      <c r="F63" s="865"/>
    </row>
    <row r="64" spans="1:24" ht="14">
      <c r="A64" s="649"/>
      <c r="B64" s="646" t="s">
        <v>357</v>
      </c>
      <c r="C64" s="641"/>
      <c r="D64" s="641"/>
      <c r="E64" s="642"/>
      <c r="F64" s="865"/>
    </row>
    <row r="65" spans="1:6" ht="14">
      <c r="A65" s="643"/>
      <c r="B65" s="646" t="s">
        <v>358</v>
      </c>
      <c r="C65" s="641"/>
      <c r="D65" s="641"/>
      <c r="E65" s="642"/>
      <c r="F65" s="865"/>
    </row>
    <row r="66" spans="1:6" ht="14">
      <c r="A66" s="643"/>
      <c r="B66" s="646" t="s">
        <v>288</v>
      </c>
      <c r="C66" s="641"/>
      <c r="D66" s="641"/>
      <c r="E66" s="642"/>
      <c r="F66" s="865"/>
    </row>
    <row r="67" spans="1:6" ht="14">
      <c r="A67" s="643"/>
      <c r="B67" s="646" t="s">
        <v>292</v>
      </c>
      <c r="C67" s="641"/>
      <c r="D67" s="641"/>
      <c r="E67" s="642"/>
      <c r="F67" s="865"/>
    </row>
    <row r="68" spans="1:6" ht="15.5">
      <c r="A68" s="643"/>
      <c r="B68" s="647" t="s">
        <v>423</v>
      </c>
      <c r="C68" s="641"/>
      <c r="D68" s="641"/>
      <c r="E68" s="642"/>
      <c r="F68" s="865"/>
    </row>
    <row r="69" spans="1:6" ht="14">
      <c r="A69" s="643"/>
      <c r="B69" s="646" t="s">
        <v>424</v>
      </c>
      <c r="C69" s="641"/>
      <c r="D69" s="641"/>
      <c r="E69" s="642"/>
      <c r="F69" s="865"/>
    </row>
    <row r="70" spans="1:6" ht="14">
      <c r="A70" s="643"/>
      <c r="B70" s="646" t="s">
        <v>279</v>
      </c>
      <c r="C70" s="641"/>
      <c r="D70" s="644"/>
      <c r="E70" s="642"/>
      <c r="F70" s="865"/>
    </row>
    <row r="71" spans="1:6" ht="14">
      <c r="A71" s="643"/>
      <c r="B71" s="646" t="s">
        <v>281</v>
      </c>
      <c r="C71" s="641"/>
      <c r="D71" s="641"/>
      <c r="E71" s="642"/>
      <c r="F71" s="865"/>
    </row>
    <row r="72" spans="1:6" ht="14">
      <c r="A72" s="643"/>
      <c r="B72" s="646" t="s">
        <v>287</v>
      </c>
      <c r="C72" s="641"/>
      <c r="D72" s="644"/>
      <c r="E72" s="642"/>
      <c r="F72" s="865"/>
    </row>
    <row r="73" spans="1:6" ht="15.5">
      <c r="A73" s="643"/>
      <c r="B73" s="647" t="s">
        <v>420</v>
      </c>
      <c r="C73" s="641"/>
      <c r="D73" s="644"/>
      <c r="E73" s="642"/>
      <c r="F73" s="865"/>
    </row>
    <row r="74" spans="1:6" ht="14">
      <c r="A74" s="650"/>
      <c r="B74" s="646" t="s">
        <v>421</v>
      </c>
      <c r="C74" s="579"/>
      <c r="D74" s="578"/>
      <c r="E74" s="575"/>
      <c r="F74" s="865"/>
    </row>
    <row r="75" spans="1:6" ht="14">
      <c r="A75" s="572"/>
      <c r="B75" s="646" t="s">
        <v>422</v>
      </c>
      <c r="C75" s="579"/>
      <c r="D75" s="578"/>
      <c r="E75" s="651">
        <f>SUM(E54:E73)</f>
        <v>0</v>
      </c>
      <c r="F75" s="865"/>
    </row>
    <row r="76" spans="1:6" ht="14">
      <c r="B76" s="646" t="s">
        <v>417</v>
      </c>
    </row>
    <row r="77" spans="1:6" ht="14">
      <c r="B77" s="646" t="s">
        <v>397</v>
      </c>
    </row>
  </sheetData>
  <mergeCells count="10">
    <mergeCell ref="N37:X37"/>
    <mergeCell ref="H38:I38"/>
    <mergeCell ref="J38:K38"/>
    <mergeCell ref="N38:X38"/>
    <mergeCell ref="P1:T1"/>
    <mergeCell ref="Q2:X2"/>
    <mergeCell ref="N32:X32"/>
    <mergeCell ref="H33:I33"/>
    <mergeCell ref="H34:I34"/>
    <mergeCell ref="H35:I35"/>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76"/>
  <sheetViews>
    <sheetView topLeftCell="A10" zoomScale="80" zoomScaleNormal="80" zoomScaleSheetLayoutView="85" workbookViewId="0">
      <selection activeCell="K18" sqref="K18"/>
    </sheetView>
  </sheetViews>
  <sheetFormatPr defaultColWidth="9.1796875" defaultRowHeight="12.5"/>
  <cols>
    <col min="1" max="1" width="5.26953125" style="886" customWidth="1"/>
    <col min="2" max="2" width="30.1796875" style="886" customWidth="1"/>
    <col min="3" max="3" width="6.453125" style="886" customWidth="1"/>
    <col min="4" max="4" width="13.453125" style="886" customWidth="1"/>
    <col min="5" max="5" width="10.453125" style="499" customWidth="1"/>
    <col min="6" max="6" width="10.453125" style="499" hidden="1" customWidth="1"/>
    <col min="7" max="7" width="13.08984375" style="886" customWidth="1"/>
    <col min="8" max="8" width="14.81640625" style="500" customWidth="1"/>
    <col min="9" max="9" width="17" style="500" customWidth="1"/>
    <col min="10" max="10" width="6.1796875" style="886" customWidth="1"/>
    <col min="11" max="11" width="14.1796875" style="886" customWidth="1"/>
    <col min="12" max="12" width="11.1796875" style="886" customWidth="1"/>
    <col min="13" max="14" width="15.1796875" style="500" customWidth="1"/>
    <col min="15" max="15" width="0.453125" style="886" hidden="1" customWidth="1"/>
    <col min="16" max="16" width="3.1796875" style="886" customWidth="1"/>
    <col min="17" max="17" width="2.54296875" style="886" customWidth="1"/>
    <col min="18" max="18" width="4.81640625" style="886" hidden="1" customWidth="1"/>
    <col min="19" max="19" width="2" style="886" customWidth="1"/>
    <col min="20" max="20" width="2.54296875" style="886" customWidth="1"/>
    <col min="21" max="21" width="5.81640625" style="886" hidden="1" customWidth="1"/>
    <col min="22" max="22" width="1" style="886" customWidth="1"/>
    <col min="23" max="23" width="9.1796875" style="886" hidden="1" customWidth="1"/>
    <col min="24" max="24" width="15.08984375" style="501" customWidth="1"/>
    <col min="25" max="25" width="1.81640625" style="886" customWidth="1"/>
    <col min="26" max="26" width="9.1796875" style="886" customWidth="1"/>
    <col min="27" max="16384" width="9.1796875" style="886"/>
  </cols>
  <sheetData>
    <row r="1" spans="1:24" ht="15.5">
      <c r="A1" s="497"/>
      <c r="B1" s="497"/>
      <c r="C1" s="497"/>
      <c r="P1" s="1075"/>
      <c r="Q1" s="1075"/>
      <c r="R1" s="1075"/>
      <c r="S1" s="1075"/>
      <c r="T1" s="1075"/>
    </row>
    <row r="2" spans="1:24" ht="13.25" customHeight="1">
      <c r="N2" s="502"/>
      <c r="P2" s="503"/>
      <c r="Q2" s="1075"/>
      <c r="R2" s="1075"/>
      <c r="S2" s="1075"/>
      <c r="T2" s="1075"/>
      <c r="U2" s="1075"/>
      <c r="V2" s="1075"/>
      <c r="W2" s="1075"/>
      <c r="X2" s="1075"/>
    </row>
    <row r="3" spans="1:24" ht="15" customHeight="1">
      <c r="A3" s="504" t="s">
        <v>42</v>
      </c>
      <c r="B3" s="504"/>
      <c r="C3" s="504"/>
      <c r="D3" s="504"/>
      <c r="E3" s="505"/>
      <c r="F3" s="505"/>
      <c r="G3" s="504"/>
      <c r="H3" s="506"/>
      <c r="I3" s="506"/>
      <c r="J3" s="504"/>
      <c r="K3" s="504"/>
      <c r="L3" s="504"/>
      <c r="M3" s="506"/>
      <c r="N3" s="506"/>
      <c r="O3" s="504"/>
      <c r="P3" s="504"/>
      <c r="Q3" s="504"/>
      <c r="R3" s="504"/>
      <c r="S3" s="504"/>
      <c r="T3" s="504"/>
      <c r="U3" s="504"/>
      <c r="V3" s="504"/>
      <c r="W3" s="504"/>
      <c r="X3" s="507"/>
    </row>
    <row r="4" spans="1:24" ht="3.75" customHeight="1"/>
    <row r="5" spans="1:24" ht="12.65" customHeight="1">
      <c r="A5" s="886" t="s">
        <v>522</v>
      </c>
      <c r="J5" s="508" t="s">
        <v>44</v>
      </c>
      <c r="K5" s="509">
        <f ca="1">TODAY()</f>
        <v>44826</v>
      </c>
      <c r="L5" s="509"/>
      <c r="M5" s="510"/>
      <c r="N5" s="511"/>
      <c r="O5" s="508"/>
      <c r="P5" s="508"/>
      <c r="Q5" s="508"/>
      <c r="R5" s="508"/>
      <c r="S5" s="508"/>
      <c r="T5" s="508"/>
      <c r="U5" s="508"/>
      <c r="V5" s="508"/>
      <c r="W5" s="508"/>
    </row>
    <row r="6" spans="1:24" ht="13">
      <c r="A6" s="512" t="s">
        <v>45</v>
      </c>
      <c r="B6" s="513"/>
      <c r="C6" s="513"/>
      <c r="D6" s="514"/>
      <c r="E6" s="515"/>
      <c r="F6" s="861"/>
      <c r="G6" s="513"/>
      <c r="H6" s="516" t="s">
        <v>46</v>
      </c>
      <c r="I6" s="517"/>
      <c r="J6" s="518" t="s">
        <v>47</v>
      </c>
      <c r="K6" s="519"/>
      <c r="L6" s="520"/>
      <c r="M6" s="516" t="s">
        <v>48</v>
      </c>
      <c r="N6" s="517"/>
      <c r="O6" s="520"/>
      <c r="P6" s="520"/>
      <c r="Q6" s="512"/>
      <c r="R6" s="520"/>
      <c r="S6" s="520"/>
      <c r="T6" s="520"/>
      <c r="U6" s="520"/>
      <c r="V6" s="513"/>
      <c r="W6" s="513"/>
      <c r="X6" s="521"/>
    </row>
    <row r="7" spans="1:24" ht="13">
      <c r="A7" s="885" t="s">
        <v>556</v>
      </c>
      <c r="D7" s="523"/>
      <c r="E7" s="524" t="s">
        <v>49</v>
      </c>
      <c r="F7" s="862"/>
      <c r="G7" s="525"/>
      <c r="H7" s="526" t="s">
        <v>50</v>
      </c>
      <c r="I7" s="527"/>
      <c r="J7" s="528" t="s">
        <v>51</v>
      </c>
      <c r="K7" s="529"/>
      <c r="L7" s="525"/>
      <c r="M7" s="526" t="s">
        <v>52</v>
      </c>
      <c r="N7" s="527"/>
      <c r="O7" s="525"/>
      <c r="P7" s="525"/>
      <c r="Q7" s="528" t="s">
        <v>53</v>
      </c>
      <c r="R7" s="525"/>
      <c r="S7" s="525"/>
      <c r="T7" s="525"/>
      <c r="U7" s="525"/>
      <c r="V7" s="525"/>
      <c r="W7" s="525"/>
      <c r="X7" s="530"/>
    </row>
    <row r="8" spans="1:24">
      <c r="A8" s="885" t="s">
        <v>557</v>
      </c>
      <c r="D8" s="523"/>
      <c r="E8" s="531"/>
      <c r="F8" s="863"/>
      <c r="H8" s="532"/>
      <c r="I8" s="533"/>
      <c r="J8" s="885"/>
      <c r="L8" s="514"/>
      <c r="M8" s="532"/>
      <c r="N8" s="534"/>
      <c r="P8" s="514"/>
      <c r="V8" s="535"/>
      <c r="W8" s="535"/>
      <c r="X8" s="536"/>
    </row>
    <row r="9" spans="1:24">
      <c r="A9" s="885" t="s">
        <v>558</v>
      </c>
      <c r="D9" s="523"/>
      <c r="E9" s="531" t="s">
        <v>54</v>
      </c>
      <c r="F9" s="863"/>
      <c r="H9" s="532" t="s">
        <v>55</v>
      </c>
      <c r="I9" s="533"/>
      <c r="J9" s="885" t="s">
        <v>56</v>
      </c>
      <c r="L9" s="523"/>
      <c r="M9" s="532" t="s">
        <v>57</v>
      </c>
      <c r="N9" s="537"/>
      <c r="P9" s="523"/>
      <c r="Q9" s="886" t="s">
        <v>58</v>
      </c>
      <c r="X9" s="538"/>
    </row>
    <row r="10" spans="1:24" ht="13">
      <c r="A10" s="885" t="s">
        <v>559</v>
      </c>
      <c r="D10" s="539" t="s">
        <v>560</v>
      </c>
      <c r="E10" s="531" t="s">
        <v>59</v>
      </c>
      <c r="F10" s="863"/>
      <c r="H10" s="532"/>
      <c r="I10" s="533"/>
      <c r="J10" s="540"/>
      <c r="K10" s="541"/>
      <c r="L10" s="542"/>
      <c r="M10" s="532"/>
      <c r="N10" s="537"/>
      <c r="P10" s="523"/>
      <c r="X10" s="538"/>
    </row>
    <row r="11" spans="1:24" ht="13">
      <c r="A11" s="885" t="s">
        <v>551</v>
      </c>
      <c r="D11" s="523"/>
      <c r="E11" s="515"/>
      <c r="F11" s="861"/>
      <c r="G11" s="543"/>
      <c r="H11" s="532" t="s">
        <v>60</v>
      </c>
      <c r="I11" s="533"/>
      <c r="J11" s="885" t="s">
        <v>61</v>
      </c>
      <c r="L11" s="523"/>
      <c r="M11" s="532" t="s">
        <v>523</v>
      </c>
      <c r="N11" s="537"/>
      <c r="P11" s="523"/>
      <c r="Q11" s="886" t="s">
        <v>63</v>
      </c>
      <c r="X11" s="538"/>
    </row>
    <row r="12" spans="1:24">
      <c r="A12" s="544" t="s">
        <v>64</v>
      </c>
      <c r="D12" s="523"/>
      <c r="E12" s="531" t="s">
        <v>65</v>
      </c>
      <c r="F12" s="863"/>
      <c r="H12" s="532"/>
      <c r="I12" s="533"/>
      <c r="J12" s="885"/>
      <c r="L12" s="523"/>
      <c r="M12" s="532"/>
      <c r="N12" s="537"/>
      <c r="P12" s="523"/>
      <c r="X12" s="538"/>
    </row>
    <row r="13" spans="1:24" ht="13.5" customHeight="1">
      <c r="A13" s="544"/>
      <c r="B13" s="545"/>
      <c r="C13" s="545"/>
      <c r="D13" s="546"/>
      <c r="E13" s="531" t="s">
        <v>66</v>
      </c>
      <c r="F13" s="863"/>
      <c r="H13" s="547"/>
      <c r="I13" s="548"/>
      <c r="J13" s="544"/>
      <c r="K13" s="545"/>
      <c r="L13" s="546"/>
      <c r="M13" s="547"/>
      <c r="N13" s="549"/>
      <c r="O13" s="545"/>
      <c r="P13" s="546"/>
      <c r="Q13" s="545"/>
      <c r="R13" s="545"/>
      <c r="S13" s="545"/>
      <c r="T13" s="545"/>
      <c r="U13" s="545"/>
      <c r="V13" s="545"/>
      <c r="W13" s="545"/>
      <c r="X13" s="550"/>
    </row>
    <row r="14" spans="1:24">
      <c r="A14" s="551" t="s">
        <v>524</v>
      </c>
      <c r="B14" s="552" t="s">
        <v>525</v>
      </c>
      <c r="C14" s="552"/>
      <c r="D14" s="552"/>
      <c r="E14" s="553" t="s">
        <v>526</v>
      </c>
      <c r="F14" s="563"/>
      <c r="G14" s="554" t="s">
        <v>527</v>
      </c>
      <c r="H14" s="555" t="s">
        <v>528</v>
      </c>
      <c r="I14" s="555" t="s">
        <v>72</v>
      </c>
      <c r="J14" s="556" t="s">
        <v>529</v>
      </c>
      <c r="K14" s="556" t="s">
        <v>530</v>
      </c>
      <c r="L14" s="557" t="s">
        <v>531</v>
      </c>
      <c r="M14" s="558" t="s">
        <v>532</v>
      </c>
      <c r="N14" s="558" t="s">
        <v>533</v>
      </c>
      <c r="O14" s="559"/>
      <c r="P14" s="559" t="s">
        <v>534</v>
      </c>
      <c r="Q14" s="551"/>
      <c r="R14" s="551"/>
      <c r="S14" s="551"/>
      <c r="T14" s="551"/>
      <c r="U14" s="551"/>
      <c r="V14" s="551"/>
      <c r="W14" s="551"/>
      <c r="X14" s="560" t="s">
        <v>535</v>
      </c>
    </row>
    <row r="15" spans="1:24" ht="9" customHeight="1">
      <c r="A15" s="561"/>
      <c r="B15" s="562"/>
      <c r="C15" s="535"/>
      <c r="D15" s="514"/>
      <c r="E15" s="563" t="s">
        <v>536</v>
      </c>
      <c r="F15" s="864"/>
      <c r="G15" s="564" t="s">
        <v>539</v>
      </c>
      <c r="H15" s="565" t="s">
        <v>540</v>
      </c>
      <c r="I15" s="565" t="s">
        <v>540</v>
      </c>
      <c r="J15" s="554"/>
      <c r="K15" s="554"/>
      <c r="L15" s="554"/>
      <c r="M15" s="565" t="s">
        <v>541</v>
      </c>
      <c r="N15" s="566" t="s">
        <v>541</v>
      </c>
      <c r="O15" s="567"/>
      <c r="P15" s="568" t="s">
        <v>542</v>
      </c>
      <c r="Q15" s="569"/>
      <c r="R15" s="569"/>
      <c r="S15" s="569"/>
      <c r="T15" s="569"/>
      <c r="U15" s="569"/>
      <c r="V15" s="570"/>
      <c r="W15" s="570"/>
      <c r="X15" s="571" t="s">
        <v>76</v>
      </c>
    </row>
    <row r="16" spans="1:24" ht="12.5" customHeight="1">
      <c r="A16" s="572"/>
      <c r="B16" s="573" t="s">
        <v>552</v>
      </c>
      <c r="C16" s="574"/>
      <c r="D16" s="574"/>
      <c r="E16" s="575"/>
      <c r="F16" s="575"/>
      <c r="G16" s="572"/>
      <c r="H16" s="576"/>
      <c r="I16" s="576"/>
      <c r="J16" s="572"/>
      <c r="K16" s="572"/>
      <c r="L16" s="572"/>
      <c r="M16" s="576"/>
      <c r="N16" s="577"/>
      <c r="O16" s="578"/>
      <c r="P16" s="579"/>
      <c r="Q16" s="579"/>
      <c r="R16" s="579"/>
      <c r="S16" s="579"/>
      <c r="T16" s="579"/>
      <c r="U16" s="579"/>
      <c r="V16" s="578"/>
      <c r="W16" s="578"/>
      <c r="X16" s="580"/>
    </row>
    <row r="17" spans="1:24" s="597" customFormat="1" ht="19.25" customHeight="1">
      <c r="A17" s="598"/>
      <c r="B17" s="582" t="s">
        <v>1035</v>
      </c>
      <c r="C17" s="583" t="str">
        <f>IF(E17="","",VLOOKUP(B17,Data!$B$5:$N$503,13,FALSE))</f>
        <v/>
      </c>
      <c r="D17" s="584" t="str">
        <f>IF(E17="","",VLOOKUP(B17,Data!$B$5:$L$503,2,FALSE))</f>
        <v/>
      </c>
      <c r="E17" s="823"/>
      <c r="F17" s="823"/>
      <c r="G17" s="601"/>
      <c r="H17" s="587" t="str">
        <f>IF(E17="","",VLOOKUP(B17,Data!$B$5:$L$503,11,FALSE))</f>
        <v/>
      </c>
      <c r="I17" s="588" t="str">
        <f>IF(E17&gt;0,E17*H17,"-")</f>
        <v>-</v>
      </c>
      <c r="J17" s="589" t="str">
        <f>IF(E17="","",VLOOKUP(B17,Data!$B$5:$D$503,3,FALSE))</f>
        <v/>
      </c>
      <c r="K17" s="589" t="str">
        <f>IF(E17="","",VLOOKUP(B17,Data!$B$5:$M$503,12,FALSE))</f>
        <v/>
      </c>
      <c r="L17" s="590"/>
      <c r="M17" s="587" t="str">
        <f>IF(E17="","",VLOOKUP(B17,Data!$B$5:$E$503,4,FALSE)*E17)</f>
        <v/>
      </c>
      <c r="N17" s="587" t="str">
        <f>IF(E17="","",VLOOKUP(B17,Data!$B$5:$F$503,5,FALSE)*E17)</f>
        <v/>
      </c>
      <c r="O17" s="591" t="e">
        <f>IF(B17=Data!B123,Data!G123,(IF(B17=Data!B125,Data!G125,(IF(B17=Data!B127,Data!G127,(IF(B17=Data!#REF!,Data!#REF!,(IF(B17=Data!B132,Data!G132,(IF(B17=Data!#REF!,Data!#REF!,(IF(B17=Data!#REF!,Data!#REF!,(IF(B17=Data!#REF!,Data!#REF!,Data!#REF!)))))))))))))))&amp;IF(B17=Data!B199,Data!G199,(IF(B17=Data!#REF!,Data!#REF!,(IF(B17=Data!#REF!,Data!#REF!,(IF(B17=Data!#REF!,Data!#REF!,(IF(B17=Data!#REF!,Data!#REF!,(IF(B17=Data!#REF!,Data!G939,(IF(B17=Data!#REF!,Data!#REF!,(IF(B17=Data!#REF!,Data!#REF!,Data!#REF!)))))))))))))))&amp;IF(B17=Data!#REF!,Data!#REF!,(IF(B17=Data!#REF!,Data!#REF!,(IF(B17=Data!#REF!,Data!#REF!,(IF(B17=Data!#REF!,Data!#REF!,(IF(B17=Data!#REF!,Data!#REF!,Data!#REF!)))))))))</f>
        <v>#REF!</v>
      </c>
      <c r="P17" s="592"/>
      <c r="Q17" s="593"/>
      <c r="R17" s="594" t="e">
        <f>IF(B17=Data!B123,Data!H123,(IF(B17=Data!B125,Data!H125,(IF(B17=Data!B127,Data!H127,(IF(B17=Data!#REF!,Data!#REF!,(IF(B17=Data!B132,Data!H132,(IF(B17=Data!#REF!,Data!#REF!,(IF(B17=Data!#REF!,Data!#REF!,(IF(B17=Data!#REF!,Data!#REF!,Data!#REF!)))))))))))))))&amp;IF(B17=Data!B199,Data!H199,(IF(B17=Data!#REF!,Data!#REF!,(IF(B17=Data!#REF!,Data!#REF!,(IF(B17=Data!#REF!,Data!#REF!,(IF(B17=Data!#REF!,Data!#REF!,(IF(B17=Data!#REF!,Data!H939,(IF(B17=Data!#REF!,Data!#REF!,(IF(B17=Data!#REF!,Data!#REF!,Data!#REF!)))))))))))))))&amp;IF(B17=Data!#REF!,Data!#REF!,(IF(B17=Data!#REF!,Data!#REF!,(IF(B17=Data!#REF!,Data!#REF!,(IF(B17=Data!#REF!,Data!#REF!,(IF(B17=Data!#REF!,Data!#REF!,Data!#REF!)))))))))</f>
        <v>#REF!</v>
      </c>
      <c r="S17" s="593"/>
      <c r="T17" s="593"/>
      <c r="U17" s="594" t="e">
        <f>IF(B17=Data!B123,Data!I123,(IF(B17=Data!B125,Data!I125,(IF(B17=Data!B127,Data!I127,(IF(B17=Data!#REF!,Data!#REF!,(IF(B17=Data!B132,Data!I132,(IF(B17=Data!#REF!,Data!#REF!,(IF(B17=Data!#REF!,Data!#REF!,(IF(B17=Data!#REF!,Data!#REF!,Data!#REF!)))))))))))))))&amp;IF(B17=Data!B199,Data!I199,(IF(B17=Data!#REF!,Data!#REF!,(IF(B17=Data!#REF!,Data!#REF!,(IF(B17=Data!#REF!,Data!#REF!,(IF(B17=Data!#REF!,Data!#REF!,(IF(B17=Data!#REF!,Data!I939,(IF(B17=Data!#REF!,Data!#REF!,(IF(B17=Data!#REF!,Data!#REF!,Data!#REF!)))))))))))))))&amp;IF(B17=Data!#REF!,Data!#REF!,(IF(B17=Data!#REF!,Data!#REF!,(IF(B17=Data!#REF!,Data!#REF!,(IF(B17=Data!#REF!,Data!#REF!,(IF(B17=Data!#REF!,Data!#REF!,Data!#REF!)))))))))</f>
        <v>#REF!</v>
      </c>
      <c r="V17" s="595"/>
      <c r="W17" s="594" t="e">
        <f>IF(B17=Data!B123,Data!J123,(IF(B17=Data!B125,Data!J125,(IF(B17=Data!B127,Data!J127,(IF(B17=Data!#REF!,Data!#REF!,(IF(B17=Data!B132,Data!J132,(IF(B17=Data!#REF!,Data!#REF!,(IF(B17=Data!#REF!,Data!#REF!,(IF(B17=Data!#REF!,Data!#REF!,Data!#REF!)))))))))))))))&amp;IF(B17=Data!B199,Data!J199,(IF(B17=Data!#REF!,Data!#REF!,(IF(B17=Data!#REF!,Data!#REF!,(IF(B17=Data!#REF!,Data!#REF!,(IF(B17=Data!#REF!,Data!#REF!,(IF(B17=Data!#REF!,Data!J939,(IF(B17=Data!#REF!,Data!#REF!,(IF(B17=Data!#REF!,Data!#REF!,Data!#REF!)))))))))))))))&amp;IF(B17=Data!#REF!,Data!#REF!,(IF(B17=Data!#REF!,Data!#REF!,(IF(B17=Data!#REF!,Data!#REF!,(IF(B17=Data!#REF!,Data!#REF!,(IF(B17=Data!#REF!,Data!#REF!,Data!#REF!)))))))))</f>
        <v>#REF!</v>
      </c>
      <c r="X17" s="596" t="str">
        <f>IF(E17="","",VLOOKUP(B17,Data!$B$5:$J$503,9,FALSE)*E17)</f>
        <v/>
      </c>
    </row>
    <row r="18" spans="1:24" s="597" customFormat="1" ht="19.25" customHeight="1">
      <c r="A18" s="860">
        <v>1</v>
      </c>
      <c r="B18" s="753" t="s">
        <v>491</v>
      </c>
      <c r="C18" s="856" t="str">
        <f>IF(E18="","",VLOOKUP(B18,Data!$B$5:$N$503,13,FALSE))</f>
        <v>Ymh</v>
      </c>
      <c r="D18" s="495" t="str">
        <f>IF(E18="","",VLOOKUP(B18,Data!$B$5:$L$503,2,FALSE))</f>
        <v>ZH66340</v>
      </c>
      <c r="E18" s="823">
        <v>1</v>
      </c>
      <c r="F18" s="823">
        <v>1</v>
      </c>
      <c r="G18" s="600" t="s">
        <v>544</v>
      </c>
      <c r="H18" s="587">
        <f>IF(E18="","",VLOOKUP(B18,Data!$B$5:$L$503,11,FALSE))</f>
        <v>2371.59</v>
      </c>
      <c r="I18" s="588">
        <f t="shared" ref="I18:I23" si="0">IF(E18&gt;0,E18*H18,"-")</f>
        <v>2371.59</v>
      </c>
      <c r="J18" s="589" t="str">
        <f>IF(E18="","",VLOOKUP(B18,Data!$B$5:$D$503,3,FALSE))</f>
        <v>C/T</v>
      </c>
      <c r="K18" s="589" t="str">
        <f>IF(E18="","",VLOOKUP(B18,Data!$B$5:$M$503,12,FALSE))</f>
        <v>Indonesia</v>
      </c>
      <c r="L18" s="590">
        <v>5124948</v>
      </c>
      <c r="M18" s="587">
        <f>IF(E18="","",VLOOKUP(B18,Data!$B$5:$E$503,4,FALSE)*E18)</f>
        <v>215</v>
      </c>
      <c r="N18" s="587">
        <f>IF(E18="","",VLOOKUP(B18,Data!$B$5:$F$503,5,FALSE)*E18)</f>
        <v>194</v>
      </c>
      <c r="O18" s="591" t="e">
        <f>IF(B18=Data!B89,Data!G89,(IF(B18=Data!B91,Data!G91,(IF(B18=Data!B93,Data!G93,(IF(B18=Data!#REF!,Data!#REF!,(IF(B18=Data!B98,Data!G98,(IF(B18=Data!#REF!,Data!#REF!,(IF(B18=Data!#REF!,Data!#REF!,(IF(B18=Data!#REF!,Data!#REF!,Data!#REF!)))))))))))))))&amp;IF(B18=Data!B165,Data!G165,(IF(B18=Data!#REF!,Data!#REF!,(IF(B18=Data!#REF!,Data!#REF!,(IF(B18=Data!#REF!,Data!#REF!,(IF(B18=Data!#REF!,Data!#REF!,(IF(B18=Data!#REF!,Data!G905,(IF(B18=Data!#REF!,Data!#REF!,(IF(B18=Data!#REF!,Data!#REF!,Data!#REF!)))))))))))))))&amp;IF(B18=Data!#REF!,Data!#REF!,(IF(B18=Data!#REF!,Data!#REF!,(IF(B18=Data!#REF!,Data!#REF!,(IF(B18=Data!#REF!,Data!#REF!,(IF(B18=Data!#REF!,Data!#REF!,Data!#REF!)))))))))</f>
        <v>#REF!</v>
      </c>
      <c r="P18" s="592"/>
      <c r="Q18" s="593"/>
      <c r="R18" s="594" t="e">
        <f>IF(B18=Data!B89,Data!H89,(IF(B18=Data!B91,Data!H91,(IF(B18=Data!B93,Data!H93,(IF(B18=Data!#REF!,Data!#REF!,(IF(B18=Data!B98,Data!H98,(IF(B18=Data!#REF!,Data!#REF!,(IF(B18=Data!#REF!,Data!#REF!,(IF(B18=Data!#REF!,Data!#REF!,Data!#REF!)))))))))))))))&amp;IF(B18=Data!B165,Data!H165,(IF(B18=Data!#REF!,Data!#REF!,(IF(B18=Data!#REF!,Data!#REF!,(IF(B18=Data!#REF!,Data!#REF!,(IF(B18=Data!#REF!,Data!#REF!,(IF(B18=Data!#REF!,Data!H905,(IF(B18=Data!#REF!,Data!#REF!,(IF(B18=Data!#REF!,Data!#REF!,Data!#REF!)))))))))))))))&amp;IF(B18=Data!#REF!,Data!#REF!,(IF(B18=Data!#REF!,Data!#REF!,(IF(B18=Data!#REF!,Data!#REF!,(IF(B18=Data!#REF!,Data!#REF!,(IF(B18=Data!#REF!,Data!#REF!,Data!#REF!)))))))))</f>
        <v>#REF!</v>
      </c>
      <c r="S18" s="593"/>
      <c r="T18" s="593"/>
      <c r="U18" s="594" t="e">
        <f>IF(B18=Data!B89,Data!I89,(IF(B18=Data!B91,Data!I91,(IF(B18=Data!B93,Data!I93,(IF(B18=Data!#REF!,Data!#REF!,(IF(B18=Data!B98,Data!I98,(IF(B18=Data!#REF!,Data!#REF!,(IF(B18=Data!#REF!,Data!#REF!,(IF(B18=Data!#REF!,Data!#REF!,Data!#REF!)))))))))))))))&amp;IF(B18=Data!B165,Data!I165,(IF(B18=Data!#REF!,Data!#REF!,(IF(B18=Data!#REF!,Data!#REF!,(IF(B18=Data!#REF!,Data!#REF!,(IF(B18=Data!#REF!,Data!#REF!,(IF(B18=Data!#REF!,Data!I905,(IF(B18=Data!#REF!,Data!#REF!,(IF(B18=Data!#REF!,Data!#REF!,Data!#REF!)))))))))))))))&amp;IF(B18=Data!#REF!,Data!#REF!,(IF(B18=Data!#REF!,Data!#REF!,(IF(B18=Data!#REF!,Data!#REF!,(IF(B18=Data!#REF!,Data!#REF!,(IF(B18=Data!#REF!,Data!#REF!,Data!#REF!)))))))))</f>
        <v>#REF!</v>
      </c>
      <c r="V18" s="595"/>
      <c r="W18" s="594" t="e">
        <f>IF(B18=Data!B89,Data!J89,(IF(B18=Data!B91,Data!J91,(IF(B18=Data!B93,Data!J93,(IF(B18=Data!#REF!,Data!#REF!,(IF(B18=Data!B98,Data!J98,(IF(B18=Data!#REF!,Data!#REF!,(IF(B18=Data!#REF!,Data!#REF!,(IF(B18=Data!#REF!,Data!#REF!,Data!#REF!)))))))))))))))&amp;IF(B18=Data!B165,Data!J165,(IF(B18=Data!#REF!,Data!#REF!,(IF(B18=Data!#REF!,Data!#REF!,(IF(B18=Data!#REF!,Data!#REF!,(IF(B18=Data!#REF!,Data!#REF!,(IF(B18=Data!#REF!,Data!J905,(IF(B18=Data!#REF!,Data!#REF!,(IF(B18=Data!#REF!,Data!#REF!,Data!#REF!)))))))))))))))&amp;IF(B18=Data!#REF!,Data!#REF!,(IF(B18=Data!#REF!,Data!#REF!,(IF(B18=Data!#REF!,Data!#REF!,(IF(B18=Data!#REF!,Data!#REF!,(IF(B18=Data!#REF!,Data!#REF!,Data!#REF!)))))))))</f>
        <v>#REF!</v>
      </c>
      <c r="X18" s="596">
        <f>IF(E18="","",VLOOKUP(B18,Data!$B$5:$J$503,9,FALSE)*E18)</f>
        <v>1.1850000000000001</v>
      </c>
    </row>
    <row r="19" spans="1:24" s="597" customFormat="1" ht="19.25" customHeight="1">
      <c r="A19" s="860">
        <v>2</v>
      </c>
      <c r="B19" s="753" t="s">
        <v>493</v>
      </c>
      <c r="C19" s="856" t="str">
        <f>IF(E19="","",VLOOKUP(B19,Data!$B$5:$N$503,13,FALSE))</f>
        <v>Ymh</v>
      </c>
      <c r="D19" s="495" t="str">
        <f>IF(E19="","",VLOOKUP(B19,Data!$B$5:$L$503,2,FALSE))</f>
        <v>ZH66350</v>
      </c>
      <c r="E19" s="823">
        <v>1</v>
      </c>
      <c r="F19" s="823">
        <v>1</v>
      </c>
      <c r="G19" s="601"/>
      <c r="H19" s="587">
        <f>IF(E19="","",VLOOKUP(B19,Data!$B$5:$L$503,11,FALSE))</f>
        <v>2382.59</v>
      </c>
      <c r="I19" s="588">
        <f t="shared" si="0"/>
        <v>2382.59</v>
      </c>
      <c r="J19" s="589" t="str">
        <f>IF(E19="","",VLOOKUP(B19,Data!$B$5:$D$503,3,FALSE))</f>
        <v>C/T</v>
      </c>
      <c r="K19" s="589" t="str">
        <f>IF(E19="","",VLOOKUP(B19,Data!$B$5:$M$503,12,FALSE))</f>
        <v>Indonesia</v>
      </c>
      <c r="L19" s="590">
        <v>5124948</v>
      </c>
      <c r="M19" s="587">
        <f>IF(E19="","",VLOOKUP(B19,Data!$B$5:$E$503,4,FALSE)*E19)</f>
        <v>215</v>
      </c>
      <c r="N19" s="587">
        <f>IF(E19="","",VLOOKUP(B19,Data!$B$5:$F$503,5,FALSE)*E19)</f>
        <v>194</v>
      </c>
      <c r="O19" s="591" t="e">
        <f>IF(B19=Data!B89,Data!G89,(IF(B19=Data!B91,Data!G91,(IF(B19=Data!B93,Data!G93,(IF(B19=Data!#REF!,Data!#REF!,(IF(B19=Data!B98,Data!G98,(IF(B19=Data!#REF!,Data!#REF!,(IF(B19=Data!#REF!,Data!#REF!,(IF(B19=Data!#REF!,Data!#REF!,Data!#REF!)))))))))))))))&amp;IF(B19=Data!B165,Data!G165,(IF(B19=Data!#REF!,Data!#REF!,(IF(B19=Data!#REF!,Data!#REF!,(IF(B19=Data!#REF!,Data!#REF!,(IF(B19=Data!#REF!,Data!#REF!,(IF(B19=Data!#REF!,Data!G905,(IF(B19=Data!#REF!,Data!#REF!,(IF(B19=Data!#REF!,Data!#REF!,Data!#REF!)))))))))))))))&amp;IF(B19=Data!#REF!,Data!#REF!,(IF(B19=Data!#REF!,Data!#REF!,(IF(B19=Data!#REF!,Data!#REF!,(IF(B19=Data!#REF!,Data!#REF!,(IF(B19=Data!#REF!,Data!#REF!,Data!#REF!)))))))))</f>
        <v>#REF!</v>
      </c>
      <c r="P19" s="592"/>
      <c r="Q19" s="593"/>
      <c r="R19" s="594" t="e">
        <f>IF(B19=Data!B89,Data!H89,(IF(B19=Data!B91,Data!H91,(IF(B19=Data!B93,Data!H93,(IF(B19=Data!#REF!,Data!#REF!,(IF(B19=Data!B98,Data!H98,(IF(B19=Data!#REF!,Data!#REF!,(IF(B19=Data!#REF!,Data!#REF!,(IF(B19=Data!#REF!,Data!#REF!,Data!#REF!)))))))))))))))&amp;IF(B19=Data!B165,Data!H165,(IF(B19=Data!#REF!,Data!#REF!,(IF(B19=Data!#REF!,Data!#REF!,(IF(B19=Data!#REF!,Data!#REF!,(IF(B19=Data!#REF!,Data!#REF!,(IF(B19=Data!#REF!,Data!H905,(IF(B19=Data!#REF!,Data!#REF!,(IF(B19=Data!#REF!,Data!#REF!,Data!#REF!)))))))))))))))&amp;IF(B19=Data!#REF!,Data!#REF!,(IF(B19=Data!#REF!,Data!#REF!,(IF(B19=Data!#REF!,Data!#REF!,(IF(B19=Data!#REF!,Data!#REF!,(IF(B19=Data!#REF!,Data!#REF!,Data!#REF!)))))))))</f>
        <v>#REF!</v>
      </c>
      <c r="S19" s="593"/>
      <c r="T19" s="593"/>
      <c r="U19" s="594" t="e">
        <f>IF(B19=Data!B89,Data!I89,(IF(B19=Data!B91,Data!I91,(IF(B19=Data!B93,Data!I93,(IF(B19=Data!#REF!,Data!#REF!,(IF(B19=Data!B98,Data!I98,(IF(B19=Data!#REF!,Data!#REF!,(IF(B19=Data!#REF!,Data!#REF!,(IF(B19=Data!#REF!,Data!#REF!,Data!#REF!)))))))))))))))&amp;IF(B19=Data!B165,Data!I165,(IF(B19=Data!#REF!,Data!#REF!,(IF(B19=Data!#REF!,Data!#REF!,(IF(B19=Data!#REF!,Data!#REF!,(IF(B19=Data!#REF!,Data!#REF!,(IF(B19=Data!#REF!,Data!I905,(IF(B19=Data!#REF!,Data!#REF!,(IF(B19=Data!#REF!,Data!#REF!,Data!#REF!)))))))))))))))&amp;IF(B19=Data!#REF!,Data!#REF!,(IF(B19=Data!#REF!,Data!#REF!,(IF(B19=Data!#REF!,Data!#REF!,(IF(B19=Data!#REF!,Data!#REF!,(IF(B19=Data!#REF!,Data!#REF!,Data!#REF!)))))))))</f>
        <v>#REF!</v>
      </c>
      <c r="V19" s="595"/>
      <c r="W19" s="594" t="e">
        <f>IF(B19=Data!B89,Data!J89,(IF(B19=Data!B91,Data!J91,(IF(B19=Data!B93,Data!J93,(IF(B19=Data!#REF!,Data!#REF!,(IF(B19=Data!B98,Data!J98,(IF(B19=Data!#REF!,Data!#REF!,(IF(B19=Data!#REF!,Data!#REF!,(IF(B19=Data!#REF!,Data!#REF!,Data!#REF!)))))))))))))))&amp;IF(B19=Data!B165,Data!J165,(IF(B19=Data!#REF!,Data!#REF!,(IF(B19=Data!#REF!,Data!#REF!,(IF(B19=Data!#REF!,Data!#REF!,(IF(B19=Data!#REF!,Data!#REF!,(IF(B19=Data!#REF!,Data!J905,(IF(B19=Data!#REF!,Data!#REF!,(IF(B19=Data!#REF!,Data!#REF!,Data!#REF!)))))))))))))))&amp;IF(B19=Data!#REF!,Data!#REF!,(IF(B19=Data!#REF!,Data!#REF!,(IF(B19=Data!#REF!,Data!#REF!,(IF(B19=Data!#REF!,Data!#REF!,(IF(B19=Data!#REF!,Data!#REF!,Data!#REF!)))))))))</f>
        <v>#REF!</v>
      </c>
      <c r="X19" s="596">
        <f>IF(E19="","",VLOOKUP(B19,Data!$B$5:$J$503,9,FALSE)*E19)</f>
        <v>1.1850000000000001</v>
      </c>
    </row>
    <row r="20" spans="1:24" s="597" customFormat="1" ht="19.25" customHeight="1">
      <c r="A20" s="860">
        <v>3</v>
      </c>
      <c r="B20" s="753" t="s">
        <v>495</v>
      </c>
      <c r="C20" s="856" t="str">
        <f>IF(E20="","",VLOOKUP(B20,Data!$B$5:$N$503,13,FALSE))</f>
        <v>Ymh</v>
      </c>
      <c r="D20" s="495" t="str">
        <f>IF(E20="","",VLOOKUP(B20,Data!$B$5:$L$503,2,FALSE))</f>
        <v>ZH66300</v>
      </c>
      <c r="E20" s="823">
        <v>2</v>
      </c>
      <c r="F20" s="823">
        <v>3</v>
      </c>
      <c r="G20" s="600" t="s">
        <v>545</v>
      </c>
      <c r="H20" s="587">
        <f>IF(E20="","",VLOOKUP(B20,Data!$B$5:$L$503,11,FALSE))</f>
        <v>2086.5500000000002</v>
      </c>
      <c r="I20" s="588">
        <f t="shared" si="0"/>
        <v>4173.1000000000004</v>
      </c>
      <c r="J20" s="589" t="str">
        <f>IF(E20="","",VLOOKUP(B20,Data!$B$5:$D$503,3,FALSE))</f>
        <v>C/T</v>
      </c>
      <c r="K20" s="589" t="str">
        <f>IF(E20="","",VLOOKUP(B20,Data!$B$5:$M$503,12,FALSE))</f>
        <v>Indonesia</v>
      </c>
      <c r="L20" s="590">
        <v>5124948</v>
      </c>
      <c r="M20" s="587">
        <f>IF(E20="","",VLOOKUP(B20,Data!$B$5:$E$503,4,FALSE)*E20)</f>
        <v>430</v>
      </c>
      <c r="N20" s="587">
        <f>IF(E20="","",VLOOKUP(B20,Data!$B$5:$F$503,5,FALSE)*E20)</f>
        <v>388</v>
      </c>
      <c r="O20" s="591" t="e">
        <f>IF(B20=Data!B90,Data!G90,(IF(B20=Data!B92,Data!G92,(IF(B20=Data!B94,Data!G94,(IF(B20=Data!#REF!,Data!#REF!,(IF(B20=Data!B99,Data!G99,(IF(B20=Data!#REF!,Data!#REF!,(IF(B20=Data!#REF!,Data!#REF!,(IF(B20=Data!#REF!,Data!#REF!,Data!#REF!)))))))))))))))&amp;IF(B20=Data!B166,Data!G166,(IF(B20=Data!#REF!,Data!#REF!,(IF(B20=Data!#REF!,Data!#REF!,(IF(B20=Data!#REF!,Data!#REF!,(IF(B20=Data!#REF!,Data!#REF!,(IF(B20=Data!#REF!,Data!G906,(IF(B20=Data!#REF!,Data!#REF!,(IF(B20=Data!#REF!,Data!#REF!,Data!#REF!)))))))))))))))&amp;IF(B20=Data!#REF!,Data!#REF!,(IF(B20=Data!#REF!,Data!#REF!,(IF(B20=Data!#REF!,Data!#REF!,(IF(B20=Data!#REF!,Data!#REF!,(IF(B20=Data!#REF!,Data!#REF!,Data!#REF!)))))))))</f>
        <v>#REF!</v>
      </c>
      <c r="P20" s="592"/>
      <c r="Q20" s="593"/>
      <c r="R20" s="594" t="e">
        <f>IF(B20=Data!B90,Data!H90,(IF(B20=Data!B92,Data!H92,(IF(B20=Data!B94,Data!H94,(IF(B20=Data!#REF!,Data!#REF!,(IF(B20=Data!B99,Data!H99,(IF(B20=Data!#REF!,Data!#REF!,(IF(B20=Data!#REF!,Data!#REF!,(IF(B20=Data!#REF!,Data!#REF!,Data!#REF!)))))))))))))))&amp;IF(B20=Data!B166,Data!H166,(IF(B20=Data!#REF!,Data!#REF!,(IF(B20=Data!#REF!,Data!#REF!,(IF(B20=Data!#REF!,Data!#REF!,(IF(B20=Data!#REF!,Data!#REF!,(IF(B20=Data!#REF!,Data!H906,(IF(B20=Data!#REF!,Data!#REF!,(IF(B20=Data!#REF!,Data!#REF!,Data!#REF!)))))))))))))))&amp;IF(B20=Data!#REF!,Data!#REF!,(IF(B20=Data!#REF!,Data!#REF!,(IF(B20=Data!#REF!,Data!#REF!,(IF(B20=Data!#REF!,Data!#REF!,(IF(B20=Data!#REF!,Data!#REF!,Data!#REF!)))))))))</f>
        <v>#REF!</v>
      </c>
      <c r="S20" s="593"/>
      <c r="T20" s="593"/>
      <c r="U20" s="594" t="e">
        <f>IF(B20=Data!B90,Data!I90,(IF(B20=Data!B92,Data!I92,(IF(B20=Data!B94,Data!I94,(IF(B20=Data!#REF!,Data!#REF!,(IF(B20=Data!B99,Data!I99,(IF(B20=Data!#REF!,Data!#REF!,(IF(B20=Data!#REF!,Data!#REF!,(IF(B20=Data!#REF!,Data!#REF!,Data!#REF!)))))))))))))))&amp;IF(B20=Data!B166,Data!I166,(IF(B20=Data!#REF!,Data!#REF!,(IF(B20=Data!#REF!,Data!#REF!,(IF(B20=Data!#REF!,Data!#REF!,(IF(B20=Data!#REF!,Data!#REF!,(IF(B20=Data!#REF!,Data!I906,(IF(B20=Data!#REF!,Data!#REF!,(IF(B20=Data!#REF!,Data!#REF!,Data!#REF!)))))))))))))))&amp;IF(B20=Data!#REF!,Data!#REF!,(IF(B20=Data!#REF!,Data!#REF!,(IF(B20=Data!#REF!,Data!#REF!,(IF(B20=Data!#REF!,Data!#REF!,(IF(B20=Data!#REF!,Data!#REF!,Data!#REF!)))))))))</f>
        <v>#REF!</v>
      </c>
      <c r="V20" s="595"/>
      <c r="W20" s="594" t="e">
        <f>IF(B20=Data!B90,Data!J90,(IF(B20=Data!B92,Data!J92,(IF(B20=Data!B94,Data!J94,(IF(B20=Data!#REF!,Data!#REF!,(IF(B20=Data!B99,Data!J99,(IF(B20=Data!#REF!,Data!#REF!,(IF(B20=Data!#REF!,Data!#REF!,(IF(B20=Data!#REF!,Data!#REF!,Data!#REF!)))))))))))))))&amp;IF(B20=Data!B166,Data!J166,(IF(B20=Data!#REF!,Data!#REF!,(IF(B20=Data!#REF!,Data!#REF!,(IF(B20=Data!#REF!,Data!#REF!,(IF(B20=Data!#REF!,Data!#REF!,(IF(B20=Data!#REF!,Data!J906,(IF(B20=Data!#REF!,Data!#REF!,(IF(B20=Data!#REF!,Data!#REF!,Data!#REF!)))))))))))))))&amp;IF(B20=Data!#REF!,Data!#REF!,(IF(B20=Data!#REF!,Data!#REF!,(IF(B20=Data!#REF!,Data!#REF!,(IF(B20=Data!#REF!,Data!#REF!,(IF(B20=Data!#REF!,Data!#REF!,Data!#REF!)))))))))</f>
        <v>#REF!</v>
      </c>
      <c r="X20" s="596">
        <f>IF(E20="","",VLOOKUP(B20,Data!$B$5:$J$503,9,FALSE)*E20)</f>
        <v>2.37</v>
      </c>
    </row>
    <row r="21" spans="1:24" s="597" customFormat="1" ht="19.25" customHeight="1">
      <c r="A21" s="860">
        <v>4</v>
      </c>
      <c r="B21" s="753" t="s">
        <v>806</v>
      </c>
      <c r="C21" s="856" t="str">
        <f>IF(E21="","",VLOOKUP(B21,Data!$B$5:$N$503,13,FALSE))</f>
        <v>Ymh</v>
      </c>
      <c r="D21" s="495" t="str">
        <f>IF(E21="","",VLOOKUP(B21,Data!$B$5:$L$503,2,FALSE))</f>
        <v>VAK6590</v>
      </c>
      <c r="E21" s="823">
        <v>1</v>
      </c>
      <c r="F21" s="823">
        <v>1</v>
      </c>
      <c r="G21" s="600"/>
      <c r="H21" s="587">
        <f>IF(E21="","",VLOOKUP(B21,Data!$B$5:$L$503,11,FALSE))</f>
        <v>2536.65</v>
      </c>
      <c r="I21" s="588">
        <f t="shared" si="0"/>
        <v>2536.65</v>
      </c>
      <c r="J21" s="589" t="str">
        <f>IF(E21="","",VLOOKUP(B21,Data!$B$5:$D$503,3,FALSE))</f>
        <v>C/T</v>
      </c>
      <c r="K21" s="589" t="str">
        <f>IF(E21="","",VLOOKUP(B21,Data!$B$5:$M$503,12,FALSE))</f>
        <v>Indonesia</v>
      </c>
      <c r="L21" s="590">
        <v>5124948</v>
      </c>
      <c r="M21" s="587">
        <f>IF(E21="","",VLOOKUP(B21,Data!$B$5:$E$503,4,FALSE)*E21)</f>
        <v>220</v>
      </c>
      <c r="N21" s="587">
        <f>IF(E21="","",VLOOKUP(B21,Data!$B$5:$F$503,5,FALSE)*E21)</f>
        <v>199</v>
      </c>
      <c r="O21" s="591" t="e">
        <f>IF(B21=Data!B91,Data!G91,(IF(B21=Data!B93,Data!G93,(IF(B21=Data!B95,Data!G95,(IF(B21=Data!#REF!,Data!#REF!,(IF(B21=Data!B100,Data!G100,(IF(B21=Data!#REF!,Data!#REF!,(IF(B21=Data!#REF!,Data!#REF!,(IF(B21=Data!#REF!,Data!#REF!,Data!#REF!)))))))))))))))&amp;IF(B21=Data!B167,Data!G167,(IF(B21=Data!#REF!,Data!#REF!,(IF(B21=Data!#REF!,Data!#REF!,(IF(B21=Data!#REF!,Data!#REF!,(IF(B21=Data!#REF!,Data!#REF!,(IF(B21=Data!#REF!,Data!G907,(IF(B21=Data!#REF!,Data!#REF!,(IF(B21=Data!#REF!,Data!#REF!,Data!#REF!)))))))))))))))&amp;IF(B21=Data!#REF!,Data!#REF!,(IF(B21=Data!#REF!,Data!#REF!,(IF(B21=Data!#REF!,Data!#REF!,(IF(B21=Data!#REF!,Data!#REF!,(IF(B21=Data!#REF!,Data!#REF!,Data!#REF!)))))))))</f>
        <v>#REF!</v>
      </c>
      <c r="P21" s="592"/>
      <c r="Q21" s="593"/>
      <c r="R21" s="594" t="e">
        <f>IF(B21=Data!B91,Data!H91,(IF(B21=Data!B93,Data!H93,(IF(B21=Data!B95,Data!H95,(IF(B21=Data!#REF!,Data!#REF!,(IF(B21=Data!B100,Data!H100,(IF(B21=Data!#REF!,Data!#REF!,(IF(B21=Data!#REF!,Data!#REF!,(IF(B21=Data!#REF!,Data!#REF!,Data!#REF!)))))))))))))))&amp;IF(B21=Data!B167,Data!H167,(IF(B21=Data!#REF!,Data!#REF!,(IF(B21=Data!#REF!,Data!#REF!,(IF(B21=Data!#REF!,Data!#REF!,(IF(B21=Data!#REF!,Data!#REF!,(IF(B21=Data!#REF!,Data!H907,(IF(B21=Data!#REF!,Data!#REF!,(IF(B21=Data!#REF!,Data!#REF!,Data!#REF!)))))))))))))))&amp;IF(B21=Data!#REF!,Data!#REF!,(IF(B21=Data!#REF!,Data!#REF!,(IF(B21=Data!#REF!,Data!#REF!,(IF(B21=Data!#REF!,Data!#REF!,(IF(B21=Data!#REF!,Data!#REF!,Data!#REF!)))))))))</f>
        <v>#REF!</v>
      </c>
      <c r="S21" s="593"/>
      <c r="T21" s="593"/>
      <c r="U21" s="594" t="e">
        <f>IF(B21=Data!B91,Data!I91,(IF(B21=Data!B93,Data!I93,(IF(B21=Data!B95,Data!I95,(IF(B21=Data!#REF!,Data!#REF!,(IF(B21=Data!B100,Data!I100,(IF(B21=Data!#REF!,Data!#REF!,(IF(B21=Data!#REF!,Data!#REF!,(IF(B21=Data!#REF!,Data!#REF!,Data!#REF!)))))))))))))))&amp;IF(B21=Data!B167,Data!I167,(IF(B21=Data!#REF!,Data!#REF!,(IF(B21=Data!#REF!,Data!#REF!,(IF(B21=Data!#REF!,Data!#REF!,(IF(B21=Data!#REF!,Data!#REF!,(IF(B21=Data!#REF!,Data!I907,(IF(B21=Data!#REF!,Data!#REF!,(IF(B21=Data!#REF!,Data!#REF!,Data!#REF!)))))))))))))))&amp;IF(B21=Data!#REF!,Data!#REF!,(IF(B21=Data!#REF!,Data!#REF!,(IF(B21=Data!#REF!,Data!#REF!,(IF(B21=Data!#REF!,Data!#REF!,(IF(B21=Data!#REF!,Data!#REF!,Data!#REF!)))))))))</f>
        <v>#REF!</v>
      </c>
      <c r="V21" s="595"/>
      <c r="W21" s="594" t="e">
        <f>IF(B21=Data!B91,Data!J91,(IF(B21=Data!B93,Data!J93,(IF(B21=Data!B95,Data!J95,(IF(B21=Data!#REF!,Data!#REF!,(IF(B21=Data!B100,Data!J100,(IF(B21=Data!#REF!,Data!#REF!,(IF(B21=Data!#REF!,Data!#REF!,(IF(B21=Data!#REF!,Data!#REF!,Data!#REF!)))))))))))))))&amp;IF(B21=Data!B167,Data!J167,(IF(B21=Data!#REF!,Data!#REF!,(IF(B21=Data!#REF!,Data!#REF!,(IF(B21=Data!#REF!,Data!#REF!,(IF(B21=Data!#REF!,Data!#REF!,(IF(B21=Data!#REF!,Data!J907,(IF(B21=Data!#REF!,Data!#REF!,(IF(B21=Data!#REF!,Data!#REF!,Data!#REF!)))))))))))))))&amp;IF(B21=Data!#REF!,Data!#REF!,(IF(B21=Data!#REF!,Data!#REF!,(IF(B21=Data!#REF!,Data!#REF!,(IF(B21=Data!#REF!,Data!#REF!,(IF(B21=Data!#REF!,Data!#REF!,Data!#REF!)))))))))</f>
        <v>#REF!</v>
      </c>
      <c r="X21" s="596">
        <f>IF(E21="","",VLOOKUP(B21,Data!$B$5:$J$503,9,FALSE)*E21)</f>
        <v>1.1850000000000001</v>
      </c>
    </row>
    <row r="22" spans="1:24" s="597" customFormat="1" ht="19.25" customHeight="1">
      <c r="A22" s="860">
        <v>5</v>
      </c>
      <c r="B22" s="753" t="s">
        <v>716</v>
      </c>
      <c r="C22" s="856" t="str">
        <f>IF(E22="","",VLOOKUP(B22,Data!$B$5:$N$503,13,FALSE))</f>
        <v>Ymh</v>
      </c>
      <c r="D22" s="495" t="str">
        <f>IF(E22="","",VLOOKUP(B22,Data!$B$5:$L$503,2,FALSE))</f>
        <v>VAC9490</v>
      </c>
      <c r="E22" s="823">
        <v>4</v>
      </c>
      <c r="F22" s="823">
        <v>5</v>
      </c>
      <c r="G22" s="601" t="s">
        <v>553</v>
      </c>
      <c r="H22" s="587">
        <f>IF(E22="","",VLOOKUP(B22,Data!$B$5:$L$503,11,FALSE))</f>
        <v>2297.34</v>
      </c>
      <c r="I22" s="588">
        <f t="shared" si="0"/>
        <v>9189.36</v>
      </c>
      <c r="J22" s="589" t="str">
        <f>IF(E22="","",VLOOKUP(B22,Data!$B$5:$D$503,3,FALSE))</f>
        <v>C/T</v>
      </c>
      <c r="K22" s="589" t="str">
        <f>IF(E22="","",VLOOKUP(B22,Data!$B$5:$M$503,12,FALSE))</f>
        <v>Indonesia</v>
      </c>
      <c r="L22" s="590">
        <v>5124948</v>
      </c>
      <c r="M22" s="587">
        <f>IF(E22="","",VLOOKUP(B22,Data!$B$5:$E$503,4,FALSE)*E22)</f>
        <v>880</v>
      </c>
      <c r="N22" s="587">
        <f>IF(E22="","",VLOOKUP(B22,Data!$B$5:$F$503,5,FALSE)*E22)</f>
        <v>796</v>
      </c>
      <c r="O22" s="591" t="e">
        <f>IF(B22=Data!B92,Data!G92,(IF(B22=Data!B94,Data!G94,(IF(B22=Data!B96,Data!G96,(IF(B22=Data!#REF!,Data!#REF!,(IF(B22=Data!B101,Data!G101,(IF(B22=Data!#REF!,Data!#REF!,(IF(B22=Data!#REF!,Data!#REF!,(IF(B22=Data!#REF!,Data!#REF!,Data!#REF!)))))))))))))))&amp;IF(B22=Data!B168,Data!G168,(IF(B22=Data!#REF!,Data!#REF!,(IF(B22=Data!#REF!,Data!#REF!,(IF(B22=Data!#REF!,Data!#REF!,(IF(B22=Data!#REF!,Data!#REF!,(IF(B22=Data!#REF!,Data!G908,(IF(B22=Data!#REF!,Data!#REF!,(IF(B22=Data!#REF!,Data!#REF!,Data!#REF!)))))))))))))))&amp;IF(B22=Data!#REF!,Data!#REF!,(IF(B22=Data!#REF!,Data!#REF!,(IF(B22=Data!#REF!,Data!#REF!,(IF(B22=Data!#REF!,Data!#REF!,(IF(B22=Data!#REF!,Data!#REF!,Data!#REF!)))))))))</f>
        <v>#REF!</v>
      </c>
      <c r="P22" s="592"/>
      <c r="Q22" s="593"/>
      <c r="R22" s="594" t="e">
        <f>IF(B22=Data!B92,Data!H92,(IF(B22=Data!B94,Data!H94,(IF(B22=Data!B96,Data!H96,(IF(B22=Data!#REF!,Data!#REF!,(IF(B22=Data!B101,Data!H101,(IF(B22=Data!#REF!,Data!#REF!,(IF(B22=Data!#REF!,Data!#REF!,(IF(B22=Data!#REF!,Data!#REF!,Data!#REF!)))))))))))))))&amp;IF(B22=Data!B168,Data!H168,(IF(B22=Data!#REF!,Data!#REF!,(IF(B22=Data!#REF!,Data!#REF!,(IF(B22=Data!#REF!,Data!#REF!,(IF(B22=Data!#REF!,Data!#REF!,(IF(B22=Data!#REF!,Data!H908,(IF(B22=Data!#REF!,Data!#REF!,(IF(B22=Data!#REF!,Data!#REF!,Data!#REF!)))))))))))))))&amp;IF(B22=Data!#REF!,Data!#REF!,(IF(B22=Data!#REF!,Data!#REF!,(IF(B22=Data!#REF!,Data!#REF!,(IF(B22=Data!#REF!,Data!#REF!,(IF(B22=Data!#REF!,Data!#REF!,Data!#REF!)))))))))</f>
        <v>#REF!</v>
      </c>
      <c r="S22" s="593"/>
      <c r="T22" s="593"/>
      <c r="U22" s="594" t="e">
        <f>IF(B22=Data!B92,Data!I92,(IF(B22=Data!B94,Data!I94,(IF(B22=Data!B96,Data!I96,(IF(B22=Data!#REF!,Data!#REF!,(IF(B22=Data!B101,Data!I101,(IF(B22=Data!#REF!,Data!#REF!,(IF(B22=Data!#REF!,Data!#REF!,(IF(B22=Data!#REF!,Data!#REF!,Data!#REF!)))))))))))))))&amp;IF(B22=Data!B168,Data!I168,(IF(B22=Data!#REF!,Data!#REF!,(IF(B22=Data!#REF!,Data!#REF!,(IF(B22=Data!#REF!,Data!#REF!,(IF(B22=Data!#REF!,Data!#REF!,(IF(B22=Data!#REF!,Data!I908,(IF(B22=Data!#REF!,Data!#REF!,(IF(B22=Data!#REF!,Data!#REF!,Data!#REF!)))))))))))))))&amp;IF(B22=Data!#REF!,Data!#REF!,(IF(B22=Data!#REF!,Data!#REF!,(IF(B22=Data!#REF!,Data!#REF!,(IF(B22=Data!#REF!,Data!#REF!,(IF(B22=Data!#REF!,Data!#REF!,Data!#REF!)))))))))</f>
        <v>#REF!</v>
      </c>
      <c r="V22" s="595"/>
      <c r="W22" s="594" t="e">
        <f>IF(B22=Data!B92,Data!J92,(IF(B22=Data!B94,Data!J94,(IF(B22=Data!B96,Data!J96,(IF(B22=Data!#REF!,Data!#REF!,(IF(B22=Data!B101,Data!J101,(IF(B22=Data!#REF!,Data!#REF!,(IF(B22=Data!#REF!,Data!#REF!,(IF(B22=Data!#REF!,Data!#REF!,Data!#REF!)))))))))))))))&amp;IF(B22=Data!B168,Data!J168,(IF(B22=Data!#REF!,Data!#REF!,(IF(B22=Data!#REF!,Data!#REF!,(IF(B22=Data!#REF!,Data!#REF!,(IF(B22=Data!#REF!,Data!#REF!,(IF(B22=Data!#REF!,Data!J908,(IF(B22=Data!#REF!,Data!#REF!,(IF(B22=Data!#REF!,Data!#REF!,Data!#REF!)))))))))))))))&amp;IF(B22=Data!#REF!,Data!#REF!,(IF(B22=Data!#REF!,Data!#REF!,(IF(B22=Data!#REF!,Data!#REF!,(IF(B22=Data!#REF!,Data!#REF!,(IF(B22=Data!#REF!,Data!#REF!,Data!#REF!)))))))))</f>
        <v>#REF!</v>
      </c>
      <c r="X22" s="596">
        <f>IF(E22="","",VLOOKUP(B22,Data!$B$5:$J$503,9,FALSE)*E22)</f>
        <v>4.74</v>
      </c>
    </row>
    <row r="23" spans="1:24" s="597" customFormat="1" ht="19.25" customHeight="1">
      <c r="A23" s="860">
        <v>6</v>
      </c>
      <c r="B23" s="753" t="s">
        <v>815</v>
      </c>
      <c r="C23" s="856" t="str">
        <f>IF(E23="","",VLOOKUP(B23,Data!$B$5:$N$503,13,FALSE))</f>
        <v>Ymh</v>
      </c>
      <c r="D23" s="495" t="str">
        <f>IF(E23="","",VLOOKUP(B23,Data!$B$5:$L$503,2,FALSE))</f>
        <v>VAK6560</v>
      </c>
      <c r="E23" s="841">
        <v>3</v>
      </c>
      <c r="F23" s="823">
        <v>4</v>
      </c>
      <c r="G23" s="601"/>
      <c r="H23" s="587">
        <f>IF(E23="","",VLOOKUP(B23,Data!$B$5:$L$503,11,FALSE))</f>
        <v>2339.4499999999998</v>
      </c>
      <c r="I23" s="588">
        <f t="shared" si="0"/>
        <v>7018.3499999999995</v>
      </c>
      <c r="J23" s="589" t="str">
        <f>IF(E23="","",VLOOKUP(B23,Data!$B$5:$D$503,3,FALSE))</f>
        <v>C/T</v>
      </c>
      <c r="K23" s="589" t="str">
        <f>IF(E23="","",VLOOKUP(B23,Data!$B$5:$M$503,12,FALSE))</f>
        <v>Indonesia</v>
      </c>
      <c r="L23" s="590">
        <v>5124948</v>
      </c>
      <c r="M23" s="587">
        <f>IF(E23="","",VLOOKUP(B23,Data!$B$5:$E$503,4,FALSE)*E23)</f>
        <v>660</v>
      </c>
      <c r="N23" s="587">
        <f>IF(E23="","",VLOOKUP(B23,Data!$B$5:$F$503,5,FALSE)*E23)</f>
        <v>597</v>
      </c>
      <c r="O23" s="591" t="e">
        <f>IF(B23=Data!B93,Data!G93,(IF(B23=Data!B95,Data!G95,(IF(B23=Data!B97,Data!G97,(IF(B23=Data!#REF!,Data!#REF!,(IF(B23=Data!B102,Data!G102,(IF(B23=Data!#REF!,Data!#REF!,(IF(B23=Data!#REF!,Data!#REF!,(IF(B23=Data!#REF!,Data!#REF!,Data!#REF!)))))))))))))))&amp;IF(B23=Data!B169,Data!G169,(IF(B23=Data!#REF!,Data!#REF!,(IF(B23=Data!#REF!,Data!#REF!,(IF(B23=Data!#REF!,Data!#REF!,(IF(B23=Data!#REF!,Data!#REF!,(IF(B23=Data!#REF!,Data!G909,(IF(B23=Data!#REF!,Data!#REF!,(IF(B23=Data!#REF!,Data!#REF!,Data!#REF!)))))))))))))))&amp;IF(B23=Data!#REF!,Data!#REF!,(IF(B23=Data!#REF!,Data!#REF!,(IF(B23=Data!#REF!,Data!#REF!,(IF(B23=Data!#REF!,Data!#REF!,(IF(B23=Data!#REF!,Data!#REF!,Data!#REF!)))))))))</f>
        <v>#REF!</v>
      </c>
      <c r="P23" s="592"/>
      <c r="Q23" s="593"/>
      <c r="R23" s="594" t="e">
        <f>IF(B23=Data!B93,Data!H93,(IF(B23=Data!B95,Data!H95,(IF(B23=Data!B97,Data!H97,(IF(B23=Data!#REF!,Data!#REF!,(IF(B23=Data!B102,Data!H102,(IF(B23=Data!#REF!,Data!#REF!,(IF(B23=Data!#REF!,Data!#REF!,(IF(B23=Data!#REF!,Data!#REF!,Data!#REF!)))))))))))))))&amp;IF(B23=Data!B169,Data!H169,(IF(B23=Data!#REF!,Data!#REF!,(IF(B23=Data!#REF!,Data!#REF!,(IF(B23=Data!#REF!,Data!#REF!,(IF(B23=Data!#REF!,Data!#REF!,(IF(B23=Data!#REF!,Data!H909,(IF(B23=Data!#REF!,Data!#REF!,(IF(B23=Data!#REF!,Data!#REF!,Data!#REF!)))))))))))))))&amp;IF(B23=Data!#REF!,Data!#REF!,(IF(B23=Data!#REF!,Data!#REF!,(IF(B23=Data!#REF!,Data!#REF!,(IF(B23=Data!#REF!,Data!#REF!,(IF(B23=Data!#REF!,Data!#REF!,Data!#REF!)))))))))</f>
        <v>#REF!</v>
      </c>
      <c r="S23" s="593"/>
      <c r="T23" s="593"/>
      <c r="U23" s="594" t="e">
        <f>IF(B23=Data!B93,Data!I93,(IF(B23=Data!B95,Data!I95,(IF(B23=Data!B97,Data!I97,(IF(B23=Data!#REF!,Data!#REF!,(IF(B23=Data!B102,Data!I102,(IF(B23=Data!#REF!,Data!#REF!,(IF(B23=Data!#REF!,Data!#REF!,(IF(B23=Data!#REF!,Data!#REF!,Data!#REF!)))))))))))))))&amp;IF(B23=Data!B169,Data!I169,(IF(B23=Data!#REF!,Data!#REF!,(IF(B23=Data!#REF!,Data!#REF!,(IF(B23=Data!#REF!,Data!#REF!,(IF(B23=Data!#REF!,Data!#REF!,(IF(B23=Data!#REF!,Data!I909,(IF(B23=Data!#REF!,Data!#REF!,(IF(B23=Data!#REF!,Data!#REF!,Data!#REF!)))))))))))))))&amp;IF(B23=Data!#REF!,Data!#REF!,(IF(B23=Data!#REF!,Data!#REF!,(IF(B23=Data!#REF!,Data!#REF!,(IF(B23=Data!#REF!,Data!#REF!,(IF(B23=Data!#REF!,Data!#REF!,Data!#REF!)))))))))</f>
        <v>#REF!</v>
      </c>
      <c r="V23" s="595"/>
      <c r="W23" s="594" t="e">
        <f>IF(B23=Data!B93,Data!J93,(IF(B23=Data!B95,Data!J95,(IF(B23=Data!B97,Data!J97,(IF(B23=Data!#REF!,Data!#REF!,(IF(B23=Data!B102,Data!J102,(IF(B23=Data!#REF!,Data!#REF!,(IF(B23=Data!#REF!,Data!#REF!,(IF(B23=Data!#REF!,Data!#REF!,Data!#REF!)))))))))))))))&amp;IF(B23=Data!B169,Data!J169,(IF(B23=Data!#REF!,Data!#REF!,(IF(B23=Data!#REF!,Data!#REF!,(IF(B23=Data!#REF!,Data!#REF!,(IF(B23=Data!#REF!,Data!#REF!,(IF(B23=Data!#REF!,Data!J909,(IF(B23=Data!#REF!,Data!#REF!,(IF(B23=Data!#REF!,Data!#REF!,Data!#REF!)))))))))))))))&amp;IF(B23=Data!#REF!,Data!#REF!,(IF(B23=Data!#REF!,Data!#REF!,(IF(B23=Data!#REF!,Data!#REF!,(IF(B23=Data!#REF!,Data!#REF!,(IF(B23=Data!#REF!,Data!#REF!,Data!#REF!)))))))))</f>
        <v>#REF!</v>
      </c>
      <c r="X23" s="596">
        <f>IF(E23="","",VLOOKUP(B23,Data!$B$5:$J$503,9,FALSE)*E23)</f>
        <v>3.5550000000000002</v>
      </c>
    </row>
    <row r="24" spans="1:24" s="597" customFormat="1" ht="19.25" customHeight="1">
      <c r="A24" s="860">
        <v>7</v>
      </c>
      <c r="B24" s="753" t="s">
        <v>504</v>
      </c>
      <c r="C24" s="856" t="str">
        <f>IF(E24="","",VLOOKUP(B24,Data!$B$5:$N$503,13,FALSE))</f>
        <v>Ymh</v>
      </c>
      <c r="D24" s="495" t="str">
        <f>IF(E24="","",VLOOKUP(B24,Data!$B$5:$L$503,2,FALSE))</f>
        <v>ZH66250</v>
      </c>
      <c r="E24" s="823">
        <v>4</v>
      </c>
      <c r="F24" s="823">
        <v>9</v>
      </c>
      <c r="G24" s="601"/>
      <c r="H24" s="587">
        <f>IF(E24="","",VLOOKUP(B24,Data!$B$5:$L$503,11,FALSE))</f>
        <v>2244.61</v>
      </c>
      <c r="I24" s="588">
        <f>IF(E24&gt;0,E24*H24,"-")</f>
        <v>8978.44</v>
      </c>
      <c r="J24" s="589" t="str">
        <f>IF(E24="","",VLOOKUP(B24,Data!$B$5:$D$503,3,FALSE))</f>
        <v>C/T</v>
      </c>
      <c r="K24" s="589" t="str">
        <f>IF(E24="","",VLOOKUP(B24,Data!$B$5:$M$503,12,FALSE))</f>
        <v>Indonesia</v>
      </c>
      <c r="L24" s="590">
        <v>5124948</v>
      </c>
      <c r="M24" s="587">
        <f>IF(E24="","",VLOOKUP(B24,Data!$B$5:$E$503,4,FALSE)*E24)</f>
        <v>1048</v>
      </c>
      <c r="N24" s="587">
        <f>IF(E24="","",VLOOKUP(B24,Data!$B$5:$F$503,5,FALSE)*E24)</f>
        <v>948</v>
      </c>
      <c r="O24" s="591" t="e">
        <f>IF(B24=Data!B94,Data!G94,(IF(B24=Data!B96,Data!G96,(IF(B24=Data!B98,Data!G98,(IF(B24=Data!#REF!,Data!#REF!,(IF(B24=Data!B103,Data!G103,(IF(B24=Data!#REF!,Data!#REF!,(IF(B24=Data!#REF!,Data!#REF!,(IF(B24=Data!#REF!,Data!#REF!,Data!#REF!)))))))))))))))&amp;IF(B24=Data!B170,Data!G170,(IF(B24=Data!#REF!,Data!#REF!,(IF(B24=Data!#REF!,Data!#REF!,(IF(B24=Data!#REF!,Data!#REF!,(IF(B24=Data!#REF!,Data!#REF!,(IF(B24=Data!#REF!,Data!G910,(IF(B24=Data!#REF!,Data!#REF!,(IF(B24=Data!#REF!,Data!#REF!,Data!#REF!)))))))))))))))&amp;IF(B24=Data!#REF!,Data!#REF!,(IF(B24=Data!#REF!,Data!#REF!,(IF(B24=Data!#REF!,Data!#REF!,(IF(B24=Data!#REF!,Data!#REF!,(IF(B24=Data!#REF!,Data!#REF!,Data!#REF!)))))))))</f>
        <v>#REF!</v>
      </c>
      <c r="P24" s="592"/>
      <c r="Q24" s="593"/>
      <c r="R24" s="594" t="e">
        <f>IF(B24=Data!B94,Data!H94,(IF(B24=Data!B96,Data!H96,(IF(B24=Data!B98,Data!H98,(IF(B24=Data!#REF!,Data!#REF!,(IF(B24=Data!B103,Data!H103,(IF(B24=Data!#REF!,Data!#REF!,(IF(B24=Data!#REF!,Data!#REF!,(IF(B24=Data!#REF!,Data!#REF!,Data!#REF!)))))))))))))))&amp;IF(B24=Data!B170,Data!H170,(IF(B24=Data!#REF!,Data!#REF!,(IF(B24=Data!#REF!,Data!#REF!,(IF(B24=Data!#REF!,Data!#REF!,(IF(B24=Data!#REF!,Data!#REF!,(IF(B24=Data!#REF!,Data!H910,(IF(B24=Data!#REF!,Data!#REF!,(IF(B24=Data!#REF!,Data!#REF!,Data!#REF!)))))))))))))))&amp;IF(B24=Data!#REF!,Data!#REF!,(IF(B24=Data!#REF!,Data!#REF!,(IF(B24=Data!#REF!,Data!#REF!,(IF(B24=Data!#REF!,Data!#REF!,(IF(B24=Data!#REF!,Data!#REF!,Data!#REF!)))))))))</f>
        <v>#REF!</v>
      </c>
      <c r="S24" s="593"/>
      <c r="T24" s="593"/>
      <c r="U24" s="594" t="e">
        <f>IF(B24=Data!B94,Data!I94,(IF(B24=Data!B96,Data!I96,(IF(B24=Data!B98,Data!I98,(IF(B24=Data!#REF!,Data!#REF!,(IF(B24=Data!B103,Data!I103,(IF(B24=Data!#REF!,Data!#REF!,(IF(B24=Data!#REF!,Data!#REF!,(IF(B24=Data!#REF!,Data!#REF!,Data!#REF!)))))))))))))))&amp;IF(B24=Data!B170,Data!I170,(IF(B24=Data!#REF!,Data!#REF!,(IF(B24=Data!#REF!,Data!#REF!,(IF(B24=Data!#REF!,Data!#REF!,(IF(B24=Data!#REF!,Data!#REF!,(IF(B24=Data!#REF!,Data!I910,(IF(B24=Data!#REF!,Data!#REF!,(IF(B24=Data!#REF!,Data!#REF!,Data!#REF!)))))))))))))))&amp;IF(B24=Data!#REF!,Data!#REF!,(IF(B24=Data!#REF!,Data!#REF!,(IF(B24=Data!#REF!,Data!#REF!,(IF(B24=Data!#REF!,Data!#REF!,(IF(B24=Data!#REF!,Data!#REF!,Data!#REF!)))))))))</f>
        <v>#REF!</v>
      </c>
      <c r="V24" s="595"/>
      <c r="W24" s="594" t="e">
        <f>IF(B24=Data!B94,Data!J94,(IF(B24=Data!B96,Data!J96,(IF(B24=Data!B98,Data!J98,(IF(B24=Data!#REF!,Data!#REF!,(IF(B24=Data!B103,Data!J103,(IF(B24=Data!#REF!,Data!#REF!,(IF(B24=Data!#REF!,Data!#REF!,(IF(B24=Data!#REF!,Data!#REF!,Data!#REF!)))))))))))))))&amp;IF(B24=Data!B170,Data!J170,(IF(B24=Data!#REF!,Data!#REF!,(IF(B24=Data!#REF!,Data!#REF!,(IF(B24=Data!#REF!,Data!#REF!,(IF(B24=Data!#REF!,Data!#REF!,(IF(B24=Data!#REF!,Data!J910,(IF(B24=Data!#REF!,Data!#REF!,(IF(B24=Data!#REF!,Data!#REF!,Data!#REF!)))))))))))))))&amp;IF(B24=Data!#REF!,Data!#REF!,(IF(B24=Data!#REF!,Data!#REF!,(IF(B24=Data!#REF!,Data!#REF!,(IF(B24=Data!#REF!,Data!#REF!,(IF(B24=Data!#REF!,Data!#REF!,Data!#REF!)))))))))</f>
        <v>#REF!</v>
      </c>
      <c r="X24" s="596">
        <f>IF(E24="","",VLOOKUP(B24,Data!$B$5:$J$503,9,FALSE)*E24)</f>
        <v>5.952</v>
      </c>
    </row>
    <row r="25" spans="1:24" s="597" customFormat="1" ht="19.25" customHeight="1">
      <c r="A25" s="860">
        <v>8</v>
      </c>
      <c r="B25" s="753" t="s">
        <v>717</v>
      </c>
      <c r="C25" s="856" t="str">
        <f>IF(E25="","",VLOOKUP(B25,Data!$B$5:$N$503,13,FALSE))</f>
        <v>Ymh</v>
      </c>
      <c r="D25" s="495" t="str">
        <f>IF(E25="","",VLOOKUP(B25,Data!$B$5:$L$503,2,FALSE))</f>
        <v>VAC9500</v>
      </c>
      <c r="E25" s="823">
        <v>12</v>
      </c>
      <c r="F25" s="823">
        <v>22</v>
      </c>
      <c r="G25" s="601"/>
      <c r="H25" s="587">
        <f>IF(E25="","",VLOOKUP(B25,Data!$B$5:$L$503,11,FALSE))</f>
        <v>2627.86</v>
      </c>
      <c r="I25" s="588">
        <f t="shared" ref="I25" si="1">IF(E25&gt;0,E25*H25,"-")</f>
        <v>31534.32</v>
      </c>
      <c r="J25" s="589" t="str">
        <f>IF(E25="","",VLOOKUP(B25,Data!$B$5:$D$503,3,FALSE))</f>
        <v>C/T</v>
      </c>
      <c r="K25" s="589" t="str">
        <f>IF(E25="","",VLOOKUP(B25,Data!$B$5:$M$503,12,FALSE))</f>
        <v>Indonesia</v>
      </c>
      <c r="L25" s="590">
        <v>5124948</v>
      </c>
      <c r="M25" s="587">
        <f>IF(E25="","",VLOOKUP(B25,Data!$B$5:$E$503,4,FALSE)*E25)</f>
        <v>3204</v>
      </c>
      <c r="N25" s="587">
        <f>IF(E25="","",VLOOKUP(B25,Data!$B$5:$F$503,5,FALSE)*E25)</f>
        <v>2964</v>
      </c>
      <c r="O25" s="591" t="e">
        <f>IF(B25=Data!B94,Data!G94,(IF(B25=Data!B96,Data!G96,(IF(B25=Data!B98,Data!G98,(IF(B25=Data!#REF!,Data!#REF!,(IF(B25=Data!B103,Data!G103,(IF(B25=Data!#REF!,Data!#REF!,(IF(B25=Data!#REF!,Data!#REF!,(IF(B25=Data!#REF!,Data!#REF!,Data!#REF!)))))))))))))))&amp;IF(B25=Data!B170,Data!G170,(IF(B25=Data!#REF!,Data!#REF!,(IF(B25=Data!#REF!,Data!#REF!,(IF(B25=Data!#REF!,Data!#REF!,(IF(B25=Data!#REF!,Data!#REF!,(IF(B25=Data!#REF!,Data!G910,(IF(B25=Data!#REF!,Data!#REF!,(IF(B25=Data!#REF!,Data!#REF!,Data!#REF!)))))))))))))))&amp;IF(B25=Data!#REF!,Data!#REF!,(IF(B25=Data!#REF!,Data!#REF!,(IF(B25=Data!#REF!,Data!#REF!,(IF(B25=Data!#REF!,Data!#REF!,(IF(B25=Data!#REF!,Data!#REF!,Data!#REF!)))))))))</f>
        <v>#REF!</v>
      </c>
      <c r="P25" s="592"/>
      <c r="Q25" s="593"/>
      <c r="R25" s="594" t="e">
        <f>IF(B25=Data!B94,Data!H94,(IF(B25=Data!B96,Data!H96,(IF(B25=Data!B98,Data!H98,(IF(B25=Data!#REF!,Data!#REF!,(IF(B25=Data!B103,Data!H103,(IF(B25=Data!#REF!,Data!#REF!,(IF(B25=Data!#REF!,Data!#REF!,(IF(B25=Data!#REF!,Data!#REF!,Data!#REF!)))))))))))))))&amp;IF(B25=Data!B170,Data!H170,(IF(B25=Data!#REF!,Data!#REF!,(IF(B25=Data!#REF!,Data!#REF!,(IF(B25=Data!#REF!,Data!#REF!,(IF(B25=Data!#REF!,Data!#REF!,(IF(B25=Data!#REF!,Data!H910,(IF(B25=Data!#REF!,Data!#REF!,(IF(B25=Data!#REF!,Data!#REF!,Data!#REF!)))))))))))))))&amp;IF(B25=Data!#REF!,Data!#REF!,(IF(B25=Data!#REF!,Data!#REF!,(IF(B25=Data!#REF!,Data!#REF!,(IF(B25=Data!#REF!,Data!#REF!,(IF(B25=Data!#REF!,Data!#REF!,Data!#REF!)))))))))</f>
        <v>#REF!</v>
      </c>
      <c r="S25" s="593"/>
      <c r="T25" s="593"/>
      <c r="U25" s="594" t="e">
        <f>IF(B25=Data!B94,Data!I94,(IF(B25=Data!B96,Data!I96,(IF(B25=Data!B98,Data!I98,(IF(B25=Data!#REF!,Data!#REF!,(IF(B25=Data!B103,Data!I103,(IF(B25=Data!#REF!,Data!#REF!,(IF(B25=Data!#REF!,Data!#REF!,(IF(B25=Data!#REF!,Data!#REF!,Data!#REF!)))))))))))))))&amp;IF(B25=Data!B170,Data!I170,(IF(B25=Data!#REF!,Data!#REF!,(IF(B25=Data!#REF!,Data!#REF!,(IF(B25=Data!#REF!,Data!#REF!,(IF(B25=Data!#REF!,Data!#REF!,(IF(B25=Data!#REF!,Data!I910,(IF(B25=Data!#REF!,Data!#REF!,(IF(B25=Data!#REF!,Data!#REF!,Data!#REF!)))))))))))))))&amp;IF(B25=Data!#REF!,Data!#REF!,(IF(B25=Data!#REF!,Data!#REF!,(IF(B25=Data!#REF!,Data!#REF!,(IF(B25=Data!#REF!,Data!#REF!,(IF(B25=Data!#REF!,Data!#REF!,Data!#REF!)))))))))</f>
        <v>#REF!</v>
      </c>
      <c r="V25" s="595"/>
      <c r="W25" s="594" t="e">
        <f>IF(B25=Data!B94,Data!J94,(IF(B25=Data!B96,Data!J96,(IF(B25=Data!B98,Data!J98,(IF(B25=Data!#REF!,Data!#REF!,(IF(B25=Data!B103,Data!J103,(IF(B25=Data!#REF!,Data!#REF!,(IF(B25=Data!#REF!,Data!#REF!,(IF(B25=Data!#REF!,Data!#REF!,Data!#REF!)))))))))))))))&amp;IF(B25=Data!B170,Data!J170,(IF(B25=Data!#REF!,Data!#REF!,(IF(B25=Data!#REF!,Data!#REF!,(IF(B25=Data!#REF!,Data!#REF!,(IF(B25=Data!#REF!,Data!#REF!,(IF(B25=Data!#REF!,Data!J910,(IF(B25=Data!#REF!,Data!#REF!,(IF(B25=Data!#REF!,Data!#REF!,Data!#REF!)))))))))))))))&amp;IF(B25=Data!#REF!,Data!#REF!,(IF(B25=Data!#REF!,Data!#REF!,(IF(B25=Data!#REF!,Data!#REF!,(IF(B25=Data!#REF!,Data!#REF!,(IF(B25=Data!#REF!,Data!#REF!,Data!#REF!)))))))))</f>
        <v>#REF!</v>
      </c>
      <c r="X25" s="596">
        <f>IF(E25="","",VLOOKUP(B25,Data!$B$5:$J$503,9,FALSE)*E25)</f>
        <v>17.856000000000002</v>
      </c>
    </row>
    <row r="26" spans="1:24" s="597" customFormat="1" ht="19.25" customHeight="1">
      <c r="A26" s="860">
        <v>9</v>
      </c>
      <c r="B26" s="753" t="s">
        <v>813</v>
      </c>
      <c r="C26" s="856" t="str">
        <f>IF(E26="","",VLOOKUP(B26,Data!$B$5:$N$503,13,FALSE))</f>
        <v>Ymh</v>
      </c>
      <c r="D26" s="495" t="str">
        <f>IF(E26="","",VLOOKUP(B26,Data!$B$5:$L$503,2,FALSE))</f>
        <v>VAK6570</v>
      </c>
      <c r="E26" s="823">
        <v>1</v>
      </c>
      <c r="F26" s="823">
        <v>4</v>
      </c>
      <c r="G26" s="601"/>
      <c r="H26" s="587">
        <f>IF(E26="","",VLOOKUP(B26,Data!$B$5:$L$503,11,FALSE))</f>
        <v>2669.61</v>
      </c>
      <c r="I26" s="588">
        <f t="shared" ref="I26:I27" si="2">IF(E26&gt;0,E26*H26,"-")</f>
        <v>2669.61</v>
      </c>
      <c r="J26" s="589" t="str">
        <f>IF(E26="","",VLOOKUP(B26,Data!$B$5:$D$503,3,FALSE))</f>
        <v>C/T</v>
      </c>
      <c r="K26" s="589" t="str">
        <f>IF(E26="","",VLOOKUP(B26,Data!$B$5:$M$503,12,FALSE))</f>
        <v>Indonesia</v>
      </c>
      <c r="L26" s="590">
        <v>5124948</v>
      </c>
      <c r="M26" s="587">
        <f>IF(E26="","",VLOOKUP(B26,Data!$B$5:$E$503,4,FALSE)*E26)</f>
        <v>267</v>
      </c>
      <c r="N26" s="587">
        <f>IF(E26="","",VLOOKUP(B26,Data!$B$5:$F$503,5,FALSE)*E26)</f>
        <v>247</v>
      </c>
      <c r="O26" s="591" t="e">
        <f>IF(B26=Data!B93,Data!G93,(IF(B26=Data!B95,Data!G95,(IF(B26=Data!B97,Data!G97,(IF(B26=Data!#REF!,Data!#REF!,(IF(B26=Data!B102,Data!G102,(IF(B26=Data!#REF!,Data!#REF!,(IF(B26=Data!#REF!,Data!#REF!,(IF(B26=Data!#REF!,Data!#REF!,Data!#REF!)))))))))))))))&amp;IF(B26=Data!B169,Data!G169,(IF(B26=Data!#REF!,Data!#REF!,(IF(B26=Data!#REF!,Data!#REF!,(IF(B26=Data!#REF!,Data!#REF!,(IF(B26=Data!#REF!,Data!#REF!,(IF(B26=Data!#REF!,Data!G909,(IF(B26=Data!#REF!,Data!#REF!,(IF(B26=Data!#REF!,Data!#REF!,Data!#REF!)))))))))))))))&amp;IF(B26=Data!#REF!,Data!#REF!,(IF(B26=Data!#REF!,Data!#REF!,(IF(B26=Data!#REF!,Data!#REF!,(IF(B26=Data!#REF!,Data!#REF!,(IF(B26=Data!#REF!,Data!#REF!,Data!#REF!)))))))))</f>
        <v>#REF!</v>
      </c>
      <c r="P26" s="592"/>
      <c r="Q26" s="593"/>
      <c r="R26" s="594" t="e">
        <f>IF(B26=Data!B93,Data!H93,(IF(B26=Data!B95,Data!H95,(IF(B26=Data!B97,Data!H97,(IF(B26=Data!#REF!,Data!#REF!,(IF(B26=Data!B102,Data!H102,(IF(B26=Data!#REF!,Data!#REF!,(IF(B26=Data!#REF!,Data!#REF!,(IF(B26=Data!#REF!,Data!#REF!,Data!#REF!)))))))))))))))&amp;IF(B26=Data!B169,Data!H169,(IF(B26=Data!#REF!,Data!#REF!,(IF(B26=Data!#REF!,Data!#REF!,(IF(B26=Data!#REF!,Data!#REF!,(IF(B26=Data!#REF!,Data!#REF!,(IF(B26=Data!#REF!,Data!H909,(IF(B26=Data!#REF!,Data!#REF!,(IF(B26=Data!#REF!,Data!#REF!,Data!#REF!)))))))))))))))&amp;IF(B26=Data!#REF!,Data!#REF!,(IF(B26=Data!#REF!,Data!#REF!,(IF(B26=Data!#REF!,Data!#REF!,(IF(B26=Data!#REF!,Data!#REF!,(IF(B26=Data!#REF!,Data!#REF!,Data!#REF!)))))))))</f>
        <v>#REF!</v>
      </c>
      <c r="S26" s="593"/>
      <c r="T26" s="593"/>
      <c r="U26" s="594" t="e">
        <f>IF(B26=Data!B93,Data!I93,(IF(B26=Data!B95,Data!I95,(IF(B26=Data!B97,Data!I97,(IF(B26=Data!#REF!,Data!#REF!,(IF(B26=Data!B102,Data!I102,(IF(B26=Data!#REF!,Data!#REF!,(IF(B26=Data!#REF!,Data!#REF!,(IF(B26=Data!#REF!,Data!#REF!,Data!#REF!)))))))))))))))&amp;IF(B26=Data!B169,Data!I169,(IF(B26=Data!#REF!,Data!#REF!,(IF(B26=Data!#REF!,Data!#REF!,(IF(B26=Data!#REF!,Data!#REF!,(IF(B26=Data!#REF!,Data!#REF!,(IF(B26=Data!#REF!,Data!I909,(IF(B26=Data!#REF!,Data!#REF!,(IF(B26=Data!#REF!,Data!#REF!,Data!#REF!)))))))))))))))&amp;IF(B26=Data!#REF!,Data!#REF!,(IF(B26=Data!#REF!,Data!#REF!,(IF(B26=Data!#REF!,Data!#REF!,(IF(B26=Data!#REF!,Data!#REF!,(IF(B26=Data!#REF!,Data!#REF!,Data!#REF!)))))))))</f>
        <v>#REF!</v>
      </c>
      <c r="V26" s="595"/>
      <c r="W26" s="594" t="e">
        <f>IF(B26=Data!B93,Data!J93,(IF(B26=Data!B95,Data!J95,(IF(B26=Data!B97,Data!J97,(IF(B26=Data!#REF!,Data!#REF!,(IF(B26=Data!B102,Data!J102,(IF(B26=Data!#REF!,Data!#REF!,(IF(B26=Data!#REF!,Data!#REF!,(IF(B26=Data!#REF!,Data!#REF!,Data!#REF!)))))))))))))))&amp;IF(B26=Data!B169,Data!J169,(IF(B26=Data!#REF!,Data!#REF!,(IF(B26=Data!#REF!,Data!#REF!,(IF(B26=Data!#REF!,Data!#REF!,(IF(B26=Data!#REF!,Data!#REF!,(IF(B26=Data!#REF!,Data!J909,(IF(B26=Data!#REF!,Data!#REF!,(IF(B26=Data!#REF!,Data!#REF!,Data!#REF!)))))))))))))))&amp;IF(B26=Data!#REF!,Data!#REF!,(IF(B26=Data!#REF!,Data!#REF!,(IF(B26=Data!#REF!,Data!#REF!,(IF(B26=Data!#REF!,Data!#REF!,(IF(B26=Data!#REF!,Data!#REF!,Data!#REF!)))))))))</f>
        <v>#REF!</v>
      </c>
      <c r="X26" s="596">
        <f>IF(E26="","",VLOOKUP(B26,Data!$B$5:$J$503,9,FALSE)*E26)</f>
        <v>1.488</v>
      </c>
    </row>
    <row r="27" spans="1:24" s="597" customFormat="1" ht="19.25" customHeight="1">
      <c r="A27" s="860"/>
      <c r="B27" s="753"/>
      <c r="C27" s="856" t="str">
        <f>IF(E27="","",VLOOKUP(B27,Data!$B$5:$N$503,13,FALSE))</f>
        <v/>
      </c>
      <c r="D27" s="495" t="str">
        <f>IF(E27="","",VLOOKUP(B27,Data!$B$5:$L$503,2,FALSE))</f>
        <v/>
      </c>
      <c r="E27" s="823"/>
      <c r="F27" s="823" t="e">
        <v>#N/A</v>
      </c>
      <c r="G27" s="601"/>
      <c r="H27" s="587" t="str">
        <f>IF(E27="","",VLOOKUP(B27,Data!$B$5:$L$503,11,FALSE))</f>
        <v/>
      </c>
      <c r="I27" s="588" t="str">
        <f t="shared" si="2"/>
        <v>-</v>
      </c>
      <c r="J27" s="589" t="str">
        <f>IF(E27="","",VLOOKUP(B27,Data!$B$5:$D$503,3,FALSE))</f>
        <v/>
      </c>
      <c r="K27" s="589" t="str">
        <f>IF(E27="","",VLOOKUP(B27,Data!$B$5:$M$503,12,FALSE))</f>
        <v/>
      </c>
      <c r="L27" s="590"/>
      <c r="M27" s="587" t="str">
        <f>IF(E27="","",VLOOKUP(B27,Data!$B$5:$E$503,4,FALSE)*E27)</f>
        <v/>
      </c>
      <c r="N27" s="587" t="str">
        <f>IF(E27="","",VLOOKUP(B27,Data!$B$5:$F$503,5,FALSE)*E27)</f>
        <v/>
      </c>
      <c r="O27" s="591" t="e">
        <f>IF(B27=Data!B94,Data!G94,(IF(B27=Data!B96,Data!G96,(IF(B27=Data!B98,Data!G98,(IF(B27=Data!#REF!,Data!#REF!,(IF(B27=Data!B103,Data!G103,(IF(B27=Data!#REF!,Data!#REF!,(IF(B27=Data!#REF!,Data!#REF!,(IF(B27=Data!#REF!,Data!#REF!,Data!#REF!)))))))))))))))&amp;IF(B27=Data!B170,Data!G170,(IF(B27=Data!#REF!,Data!#REF!,(IF(B27=Data!#REF!,Data!#REF!,(IF(B27=Data!#REF!,Data!#REF!,(IF(B27=Data!#REF!,Data!#REF!,(IF(B27=Data!#REF!,Data!G910,(IF(B27=Data!#REF!,Data!#REF!,(IF(B27=Data!#REF!,Data!#REF!,Data!#REF!)))))))))))))))&amp;IF(B27=Data!#REF!,Data!#REF!,(IF(B27=Data!#REF!,Data!#REF!,(IF(B27=Data!#REF!,Data!#REF!,(IF(B27=Data!#REF!,Data!#REF!,(IF(B27=Data!#REF!,Data!#REF!,Data!#REF!)))))))))</f>
        <v>#REF!</v>
      </c>
      <c r="P27" s="592"/>
      <c r="Q27" s="593"/>
      <c r="R27" s="594" t="e">
        <f>IF(B27=Data!B94,Data!H94,(IF(B27=Data!B96,Data!H96,(IF(B27=Data!B98,Data!H98,(IF(B27=Data!#REF!,Data!#REF!,(IF(B27=Data!B103,Data!H103,(IF(B27=Data!#REF!,Data!#REF!,(IF(B27=Data!#REF!,Data!#REF!,(IF(B27=Data!#REF!,Data!#REF!,Data!#REF!)))))))))))))))&amp;IF(B27=Data!B170,Data!H170,(IF(B27=Data!#REF!,Data!#REF!,(IF(B27=Data!#REF!,Data!#REF!,(IF(B27=Data!#REF!,Data!#REF!,(IF(B27=Data!#REF!,Data!#REF!,(IF(B27=Data!#REF!,Data!H910,(IF(B27=Data!#REF!,Data!#REF!,(IF(B27=Data!#REF!,Data!#REF!,Data!#REF!)))))))))))))))&amp;IF(B27=Data!#REF!,Data!#REF!,(IF(B27=Data!#REF!,Data!#REF!,(IF(B27=Data!#REF!,Data!#REF!,(IF(B27=Data!#REF!,Data!#REF!,(IF(B27=Data!#REF!,Data!#REF!,Data!#REF!)))))))))</f>
        <v>#REF!</v>
      </c>
      <c r="S27" s="593"/>
      <c r="T27" s="593"/>
      <c r="U27" s="594" t="e">
        <f>IF(B27=Data!B94,Data!I94,(IF(B27=Data!B96,Data!I96,(IF(B27=Data!B98,Data!I98,(IF(B27=Data!#REF!,Data!#REF!,(IF(B27=Data!B103,Data!I103,(IF(B27=Data!#REF!,Data!#REF!,(IF(B27=Data!#REF!,Data!#REF!,(IF(B27=Data!#REF!,Data!#REF!,Data!#REF!)))))))))))))))&amp;IF(B27=Data!B170,Data!I170,(IF(B27=Data!#REF!,Data!#REF!,(IF(B27=Data!#REF!,Data!#REF!,(IF(B27=Data!#REF!,Data!#REF!,(IF(B27=Data!#REF!,Data!#REF!,(IF(B27=Data!#REF!,Data!I910,(IF(B27=Data!#REF!,Data!#REF!,(IF(B27=Data!#REF!,Data!#REF!,Data!#REF!)))))))))))))))&amp;IF(B27=Data!#REF!,Data!#REF!,(IF(B27=Data!#REF!,Data!#REF!,(IF(B27=Data!#REF!,Data!#REF!,(IF(B27=Data!#REF!,Data!#REF!,(IF(B27=Data!#REF!,Data!#REF!,Data!#REF!)))))))))</f>
        <v>#REF!</v>
      </c>
      <c r="V27" s="595"/>
      <c r="W27" s="594" t="e">
        <f>IF(B27=Data!B94,Data!J94,(IF(B27=Data!B96,Data!J96,(IF(B27=Data!B98,Data!J98,(IF(B27=Data!#REF!,Data!#REF!,(IF(B27=Data!B103,Data!J103,(IF(B27=Data!#REF!,Data!#REF!,(IF(B27=Data!#REF!,Data!#REF!,(IF(B27=Data!#REF!,Data!#REF!,Data!#REF!)))))))))))))))&amp;IF(B27=Data!B170,Data!J170,(IF(B27=Data!#REF!,Data!#REF!,(IF(B27=Data!#REF!,Data!#REF!,(IF(B27=Data!#REF!,Data!#REF!,(IF(B27=Data!#REF!,Data!#REF!,(IF(B27=Data!#REF!,Data!J910,(IF(B27=Data!#REF!,Data!#REF!,(IF(B27=Data!#REF!,Data!#REF!,Data!#REF!)))))))))))))))&amp;IF(B27=Data!#REF!,Data!#REF!,(IF(B27=Data!#REF!,Data!#REF!,(IF(B27=Data!#REF!,Data!#REF!,(IF(B27=Data!#REF!,Data!#REF!,(IF(B27=Data!#REF!,Data!#REF!,Data!#REF!)))))))))</f>
        <v>#REF!</v>
      </c>
      <c r="X27" s="596" t="str">
        <f>IF(E27="","",VLOOKUP(B27,Data!$B$5:$J$503,9,FALSE)*E27)</f>
        <v/>
      </c>
    </row>
    <row r="28" spans="1:24" s="597" customFormat="1" ht="19.25" customHeight="1">
      <c r="A28" s="598"/>
      <c r="B28" s="840"/>
      <c r="C28" s="583" t="str">
        <f>IF(E28="","",VLOOKUP(B28,Data!$B$5:$N$503,13,FALSE))</f>
        <v/>
      </c>
      <c r="D28" s="584" t="str">
        <f>IF(E28="","",VLOOKUP(B28,Data!$B$5:$L$503,2,FALSE))</f>
        <v/>
      </c>
      <c r="E28" s="823"/>
      <c r="F28" s="823"/>
      <c r="G28" s="601"/>
      <c r="H28" s="587" t="str">
        <f>IF(E28="","",VLOOKUP(B28,Data!$B$5:$L$503,11,FALSE))</f>
        <v/>
      </c>
      <c r="I28" s="588" t="str">
        <f>IF(E28&gt;0,E28*H28,"-")</f>
        <v>-</v>
      </c>
      <c r="J28" s="589" t="str">
        <f>IF(E28="","",VLOOKUP(B28,Data!$B$5:$D$503,3,FALSE))</f>
        <v/>
      </c>
      <c r="K28" s="589" t="str">
        <f>IF(E28="","",VLOOKUP(B28,Data!$B$5:$M$503,12,FALSE))</f>
        <v/>
      </c>
      <c r="L28" s="590"/>
      <c r="M28" s="587" t="str">
        <f>IF(E28="","",VLOOKUP(B28,Data!$B$5:$E$503,4,FALSE)*E28)</f>
        <v/>
      </c>
      <c r="N28" s="587" t="str">
        <f>IF(E28="","",VLOOKUP(B28,Data!$B$5:$F$503,5,FALSE)*E28)</f>
        <v/>
      </c>
      <c r="O28" s="591" t="e">
        <f>IF(B28=Data!B139,Data!G139,(IF(B28=Data!B141,Data!G141,(IF(B28=Data!B143,Data!G143,(IF(B28=Data!#REF!,Data!#REF!,(IF(B28=Data!B148,Data!G148,(IF(B28=Data!#REF!,Data!#REF!,(IF(B28=Data!#REF!,Data!#REF!,(IF(B28=Data!#REF!,Data!#REF!,Data!#REF!)))))))))))))))&amp;IF(B28=Data!B215,Data!G215,(IF(B28=Data!#REF!,Data!#REF!,(IF(B28=Data!#REF!,Data!#REF!,(IF(B28=Data!#REF!,Data!#REF!,(IF(B28=Data!#REF!,Data!#REF!,(IF(B28=Data!#REF!,Data!G955,(IF(B28=Data!#REF!,Data!#REF!,(IF(B28=Data!#REF!,Data!#REF!,Data!#REF!)))))))))))))))&amp;IF(B28=Data!#REF!,Data!#REF!,(IF(B28=Data!#REF!,Data!#REF!,(IF(B28=Data!#REF!,Data!#REF!,(IF(B28=Data!#REF!,Data!#REF!,(IF(B28=Data!#REF!,Data!#REF!,Data!#REF!)))))))))</f>
        <v>#REF!</v>
      </c>
      <c r="P28" s="592"/>
      <c r="Q28" s="593"/>
      <c r="R28" s="594" t="e">
        <f>IF(B28=Data!B139,Data!H139,(IF(B28=Data!B141,Data!H141,(IF(B28=Data!B143,Data!H143,(IF(B28=Data!#REF!,Data!#REF!,(IF(B28=Data!B148,Data!H148,(IF(B28=Data!#REF!,Data!#REF!,(IF(B28=Data!#REF!,Data!#REF!,(IF(B28=Data!#REF!,Data!#REF!,Data!#REF!)))))))))))))))&amp;IF(B28=Data!B215,Data!H215,(IF(B28=Data!#REF!,Data!#REF!,(IF(B28=Data!#REF!,Data!#REF!,(IF(B28=Data!#REF!,Data!#REF!,(IF(B28=Data!#REF!,Data!#REF!,(IF(B28=Data!#REF!,Data!H955,(IF(B28=Data!#REF!,Data!#REF!,(IF(B28=Data!#REF!,Data!#REF!,Data!#REF!)))))))))))))))&amp;IF(B28=Data!#REF!,Data!#REF!,(IF(B28=Data!#REF!,Data!#REF!,(IF(B28=Data!#REF!,Data!#REF!,(IF(B28=Data!#REF!,Data!#REF!,(IF(B28=Data!#REF!,Data!#REF!,Data!#REF!)))))))))</f>
        <v>#REF!</v>
      </c>
      <c r="S28" s="593"/>
      <c r="T28" s="593"/>
      <c r="U28" s="594" t="e">
        <f>IF(B28=Data!B139,Data!I139,(IF(B28=Data!B141,Data!I141,(IF(B28=Data!B143,Data!I143,(IF(B28=Data!#REF!,Data!#REF!,(IF(B28=Data!B148,Data!I148,(IF(B28=Data!#REF!,Data!#REF!,(IF(B28=Data!#REF!,Data!#REF!,(IF(B28=Data!#REF!,Data!#REF!,Data!#REF!)))))))))))))))&amp;IF(B28=Data!B215,Data!I215,(IF(B28=Data!#REF!,Data!#REF!,(IF(B28=Data!#REF!,Data!#REF!,(IF(B28=Data!#REF!,Data!#REF!,(IF(B28=Data!#REF!,Data!#REF!,(IF(B28=Data!#REF!,Data!I955,(IF(B28=Data!#REF!,Data!#REF!,(IF(B28=Data!#REF!,Data!#REF!,Data!#REF!)))))))))))))))&amp;IF(B28=Data!#REF!,Data!#REF!,(IF(B28=Data!#REF!,Data!#REF!,(IF(B28=Data!#REF!,Data!#REF!,(IF(B28=Data!#REF!,Data!#REF!,(IF(B28=Data!#REF!,Data!#REF!,Data!#REF!)))))))))</f>
        <v>#REF!</v>
      </c>
      <c r="V28" s="595"/>
      <c r="W28" s="594" t="e">
        <f>IF(B28=Data!B139,Data!J139,(IF(B28=Data!B141,Data!J141,(IF(B28=Data!B143,Data!J143,(IF(B28=Data!#REF!,Data!#REF!,(IF(B28=Data!B148,Data!J148,(IF(B28=Data!#REF!,Data!#REF!,(IF(B28=Data!#REF!,Data!#REF!,(IF(B28=Data!#REF!,Data!#REF!,Data!#REF!)))))))))))))))&amp;IF(B28=Data!B215,Data!J215,(IF(B28=Data!#REF!,Data!#REF!,(IF(B28=Data!#REF!,Data!#REF!,(IF(B28=Data!#REF!,Data!#REF!,(IF(B28=Data!#REF!,Data!#REF!,(IF(B28=Data!#REF!,Data!J955,(IF(B28=Data!#REF!,Data!#REF!,(IF(B28=Data!#REF!,Data!#REF!,Data!#REF!)))))))))))))))&amp;IF(B28=Data!#REF!,Data!#REF!,(IF(B28=Data!#REF!,Data!#REF!,(IF(B28=Data!#REF!,Data!#REF!,(IF(B28=Data!#REF!,Data!#REF!,(IF(B28=Data!#REF!,Data!#REF!,Data!#REF!)))))))))</f>
        <v>#REF!</v>
      </c>
      <c r="X28" s="596" t="str">
        <f>IF(E28="","",VLOOKUP(B28,Data!$B$5:$J$503,9,FALSE)*E28)</f>
        <v/>
      </c>
    </row>
    <row r="29" spans="1:24" s="611" customFormat="1" ht="31" customHeight="1">
      <c r="A29" s="598"/>
      <c r="B29" s="818" t="s">
        <v>1047</v>
      </c>
      <c r="C29" s="604"/>
      <c r="D29" s="605"/>
      <c r="E29" s="606">
        <f>SUM(E18:E28)</f>
        <v>29</v>
      </c>
      <c r="F29" s="606"/>
      <c r="G29" s="606"/>
      <c r="H29" s="607"/>
      <c r="I29" s="607">
        <f>SUM(I18:I28)</f>
        <v>70854.009999999995</v>
      </c>
      <c r="J29" s="608"/>
      <c r="K29" s="608"/>
      <c r="L29" s="608"/>
      <c r="M29" s="609">
        <f>SUM(M18:M28)</f>
        <v>7139</v>
      </c>
      <c r="N29" s="609">
        <f>SUM(N18:N28)</f>
        <v>6527</v>
      </c>
      <c r="O29" s="609" t="e">
        <f>SUM(O18:O28)</f>
        <v>#REF!</v>
      </c>
      <c r="P29" s="609" t="e">
        <f>SUM(#REF!)</f>
        <v>#REF!</v>
      </c>
      <c r="Q29" s="609">
        <f>SUM(Q16:Q16)</f>
        <v>0</v>
      </c>
      <c r="R29" s="609">
        <f>SUM(R16:R16)</f>
        <v>0</v>
      </c>
      <c r="S29" s="609" t="e">
        <f>SUM(#REF!)</f>
        <v>#REF!</v>
      </c>
      <c r="T29" s="609">
        <f>SUM(T16:T16)</f>
        <v>0</v>
      </c>
      <c r="U29" s="609">
        <f>SUM(U16:U16)</f>
        <v>0</v>
      </c>
      <c r="V29" s="609" t="e">
        <f>SUM(#REF!)</f>
        <v>#REF!</v>
      </c>
      <c r="W29" s="609">
        <f>SUM(W16:W16)</f>
        <v>0</v>
      </c>
      <c r="X29" s="610">
        <f>SUM(X18:X28)</f>
        <v>39.516000000000005</v>
      </c>
    </row>
    <row r="30" spans="1:24" ht="11.25" customHeight="1">
      <c r="A30" s="598"/>
      <c r="B30" s="612"/>
      <c r="C30" s="545"/>
      <c r="D30" s="546"/>
      <c r="E30" s="613"/>
      <c r="F30" s="631"/>
      <c r="G30" s="544"/>
      <c r="H30" s="614" t="s">
        <v>847</v>
      </c>
      <c r="I30" s="615"/>
      <c r="J30" s="616"/>
      <c r="K30" s="616"/>
      <c r="L30" s="616"/>
      <c r="M30" s="617"/>
      <c r="N30" s="548"/>
      <c r="O30" s="546"/>
      <c r="P30" s="545"/>
      <c r="Q30" s="545"/>
      <c r="R30" s="545"/>
      <c r="S30" s="545"/>
      <c r="T30" s="545"/>
      <c r="U30" s="545"/>
      <c r="V30" s="546"/>
      <c r="W30" s="546"/>
      <c r="X30" s="550"/>
    </row>
    <row r="31" spans="1:24" ht="14">
      <c r="A31" s="618" t="s">
        <v>546</v>
      </c>
      <c r="B31" s="619" t="s">
        <v>12</v>
      </c>
      <c r="C31" s="513"/>
      <c r="D31" s="620"/>
      <c r="E31" s="499" t="s">
        <v>555</v>
      </c>
      <c r="H31" s="621" t="s">
        <v>83</v>
      </c>
      <c r="I31" s="622"/>
      <c r="J31" s="562" t="s">
        <v>84</v>
      </c>
      <c r="K31" s="623"/>
      <c r="L31" s="534" t="s">
        <v>85</v>
      </c>
      <c r="M31" s="534"/>
      <c r="N31" s="1076" t="s">
        <v>86</v>
      </c>
      <c r="O31" s="1077"/>
      <c r="P31" s="1077"/>
      <c r="Q31" s="1077"/>
      <c r="R31" s="1077"/>
      <c r="S31" s="1077"/>
      <c r="T31" s="1077"/>
      <c r="U31" s="1077"/>
      <c r="V31" s="1077"/>
      <c r="W31" s="1077"/>
      <c r="X31" s="1078"/>
    </row>
    <row r="32" spans="1:24" ht="13">
      <c r="A32" s="885" t="s">
        <v>547</v>
      </c>
      <c r="D32" s="624"/>
      <c r="E32" s="499" t="s">
        <v>88</v>
      </c>
      <c r="H32" s="1079"/>
      <c r="I32" s="1080"/>
      <c r="J32" s="885" t="s">
        <v>89</v>
      </c>
      <c r="K32" s="625"/>
      <c r="L32" s="537" t="s">
        <v>90</v>
      </c>
      <c r="M32" s="537"/>
      <c r="N32" s="532"/>
      <c r="X32" s="538"/>
    </row>
    <row r="33" spans="1:24" ht="10.5" customHeight="1">
      <c r="A33" s="885" t="s">
        <v>548</v>
      </c>
      <c r="B33" s="503"/>
      <c r="D33" s="523"/>
      <c r="H33" s="1079"/>
      <c r="I33" s="1080"/>
      <c r="J33" s="885"/>
      <c r="K33" s="625"/>
      <c r="L33" s="537" t="s">
        <v>94</v>
      </c>
      <c r="M33" s="537"/>
      <c r="N33" s="532"/>
      <c r="X33" s="538"/>
    </row>
    <row r="34" spans="1:24" ht="10.5" customHeight="1">
      <c r="A34" s="544"/>
      <c r="B34" s="545"/>
      <c r="C34" s="545"/>
      <c r="D34" s="626"/>
      <c r="E34" s="499" t="s">
        <v>95</v>
      </c>
      <c r="H34" s="1079"/>
      <c r="I34" s="1080"/>
      <c r="J34" s="885" t="s">
        <v>96</v>
      </c>
      <c r="K34" s="625"/>
      <c r="L34" s="537"/>
      <c r="M34" s="537"/>
      <c r="N34" s="532"/>
      <c r="X34" s="538"/>
    </row>
    <row r="35" spans="1:24" ht="13">
      <c r="A35" s="512" t="s">
        <v>97</v>
      </c>
      <c r="C35" s="535"/>
      <c r="D35" s="514"/>
      <c r="E35" s="499" t="s">
        <v>98</v>
      </c>
      <c r="H35" s="627" t="s">
        <v>99</v>
      </c>
      <c r="I35" s="628"/>
      <c r="J35" s="885" t="s">
        <v>89</v>
      </c>
      <c r="K35" s="625"/>
      <c r="L35" s="537" t="s">
        <v>100</v>
      </c>
      <c r="M35" s="537"/>
      <c r="N35" s="532"/>
      <c r="X35" s="538"/>
    </row>
    <row r="36" spans="1:24" ht="13">
      <c r="A36" s="885" t="s">
        <v>561</v>
      </c>
      <c r="D36" s="523"/>
      <c r="E36" s="499" t="s">
        <v>101</v>
      </c>
      <c r="H36" s="629"/>
      <c r="I36" s="630"/>
      <c r="J36" s="885" t="s">
        <v>102</v>
      </c>
      <c r="K36" s="625"/>
      <c r="L36" s="537" t="s">
        <v>549</v>
      </c>
      <c r="M36" s="537"/>
      <c r="N36" s="1069" t="s">
        <v>616</v>
      </c>
      <c r="O36" s="1070"/>
      <c r="P36" s="1070"/>
      <c r="Q36" s="1070"/>
      <c r="R36" s="1070"/>
      <c r="S36" s="1070"/>
      <c r="T36" s="1070"/>
      <c r="U36" s="1070"/>
      <c r="V36" s="1070"/>
      <c r="W36" s="1070"/>
      <c r="X36" s="1071"/>
    </row>
    <row r="37" spans="1:24">
      <c r="A37" s="544"/>
      <c r="B37" s="545"/>
      <c r="C37" s="545"/>
      <c r="D37" s="546"/>
      <c r="E37" s="631"/>
      <c r="F37" s="631"/>
      <c r="G37" s="545"/>
      <c r="H37" s="1053" t="s">
        <v>1045</v>
      </c>
      <c r="I37" s="1054"/>
      <c r="J37" s="1053" t="s">
        <v>1044</v>
      </c>
      <c r="K37" s="1054"/>
      <c r="L37" s="549" t="s">
        <v>105</v>
      </c>
      <c r="M37" s="549"/>
      <c r="N37" s="1072" t="s">
        <v>106</v>
      </c>
      <c r="O37" s="1073"/>
      <c r="P37" s="1073"/>
      <c r="Q37" s="1073"/>
      <c r="R37" s="1073"/>
      <c r="S37" s="1073"/>
      <c r="T37" s="1073"/>
      <c r="U37" s="1073"/>
      <c r="V37" s="1073"/>
      <c r="W37" s="1073"/>
      <c r="X37" s="1074"/>
    </row>
    <row r="38" spans="1:24">
      <c r="H38" s="500" t="s">
        <v>667</v>
      </c>
      <c r="L38" s="537"/>
      <c r="M38" s="537"/>
      <c r="N38" s="541"/>
      <c r="O38" s="541"/>
      <c r="P38" s="541"/>
      <c r="Q38" s="541"/>
      <c r="R38" s="541"/>
      <c r="S38" s="541"/>
      <c r="T38" s="541"/>
      <c r="U38" s="541"/>
      <c r="V38" s="541"/>
      <c r="W38" s="541"/>
      <c r="X38" s="632"/>
    </row>
    <row r="39" spans="1:24">
      <c r="H39" s="633"/>
      <c r="I39" s="633"/>
      <c r="J39" s="634"/>
      <c r="K39" s="633"/>
      <c r="L39" s="537"/>
      <c r="M39" s="537"/>
      <c r="N39" s="541"/>
      <c r="O39" s="541"/>
      <c r="P39" s="541"/>
      <c r="Q39" s="541"/>
      <c r="R39" s="541"/>
      <c r="S39" s="541"/>
      <c r="T39" s="541"/>
      <c r="U39" s="541"/>
      <c r="V39" s="541"/>
      <c r="W39" s="541"/>
      <c r="X39" s="632"/>
    </row>
    <row r="40" spans="1:24" ht="7.5" customHeight="1"/>
    <row r="41" spans="1:24" ht="13.5" customHeight="1"/>
    <row r="42" spans="1:24" ht="13.5" customHeight="1"/>
    <row r="43" spans="1:24" s="611" customFormat="1" ht="18" customHeight="1">
      <c r="A43" s="635" t="s">
        <v>964</v>
      </c>
      <c r="B43" s="500"/>
      <c r="C43" s="635" t="s">
        <v>622</v>
      </c>
      <c r="G43" s="636"/>
      <c r="H43" s="635" t="s">
        <v>958</v>
      </c>
      <c r="I43" s="500"/>
      <c r="J43" s="635" t="s">
        <v>969</v>
      </c>
      <c r="L43" s="636"/>
      <c r="M43" s="636"/>
      <c r="W43" s="637"/>
    </row>
    <row r="44" spans="1:24" s="611" customFormat="1" ht="18" customHeight="1">
      <c r="A44" s="635" t="s">
        <v>965</v>
      </c>
      <c r="B44" s="500"/>
      <c r="C44" s="635" t="s">
        <v>969</v>
      </c>
      <c r="G44" s="636"/>
      <c r="H44" s="635" t="s">
        <v>959</v>
      </c>
      <c r="I44" s="500"/>
      <c r="J44" s="635" t="s">
        <v>969</v>
      </c>
      <c r="L44" s="636"/>
      <c r="M44" s="636"/>
      <c r="W44" s="637"/>
    </row>
    <row r="45" spans="1:24" s="611" customFormat="1" ht="18" customHeight="1">
      <c r="A45" s="635" t="s">
        <v>966</v>
      </c>
      <c r="B45" s="500"/>
      <c r="C45" s="635" t="s">
        <v>969</v>
      </c>
      <c r="G45" s="636"/>
      <c r="H45" s="635" t="s">
        <v>960</v>
      </c>
      <c r="I45" s="500"/>
      <c r="J45" s="635" t="s">
        <v>622</v>
      </c>
      <c r="L45" s="636"/>
      <c r="M45" s="636"/>
      <c r="W45" s="637"/>
    </row>
    <row r="46" spans="1:24" s="611" customFormat="1" ht="18" customHeight="1">
      <c r="A46" s="635" t="s">
        <v>967</v>
      </c>
      <c r="B46" s="500"/>
      <c r="C46" s="635" t="s">
        <v>622</v>
      </c>
      <c r="G46" s="636"/>
      <c r="H46" s="635" t="s">
        <v>961</v>
      </c>
      <c r="I46" s="500"/>
      <c r="J46" s="635" t="s">
        <v>622</v>
      </c>
      <c r="L46" s="636"/>
      <c r="M46" s="636"/>
      <c r="W46" s="637"/>
    </row>
    <row r="47" spans="1:24" s="611" customFormat="1" ht="18" customHeight="1">
      <c r="A47" s="635" t="s">
        <v>968</v>
      </c>
      <c r="B47" s="500"/>
      <c r="C47" s="635" t="s">
        <v>622</v>
      </c>
      <c r="G47" s="636"/>
      <c r="H47" s="635" t="s">
        <v>963</v>
      </c>
      <c r="I47" s="500"/>
      <c r="J47" s="635" t="s">
        <v>622</v>
      </c>
      <c r="L47" s="636"/>
      <c r="M47" s="636"/>
      <c r="W47" s="637"/>
    </row>
    <row r="48" spans="1:24" ht="20">
      <c r="E48" s="886"/>
      <c r="F48" s="886"/>
      <c r="G48" s="500"/>
      <c r="H48" s="635" t="s">
        <v>962</v>
      </c>
      <c r="J48" s="635" t="s">
        <v>622</v>
      </c>
      <c r="L48" s="500"/>
      <c r="N48" s="886"/>
      <c r="W48" s="501"/>
      <c r="X48" s="886"/>
    </row>
    <row r="49" spans="1:9" ht="17.5">
      <c r="A49" s="638"/>
      <c r="E49" s="886"/>
      <c r="F49" s="886"/>
      <c r="H49" s="639"/>
      <c r="I49" s="639"/>
    </row>
    <row r="54" spans="1:9" ht="14">
      <c r="A54" s="640"/>
      <c r="C54" s="641"/>
      <c r="D54" s="641"/>
      <c r="E54" s="642"/>
      <c r="F54" s="865"/>
    </row>
    <row r="55" spans="1:9" ht="14">
      <c r="A55" s="643"/>
      <c r="C55" s="641"/>
      <c r="D55" s="644"/>
      <c r="E55" s="642"/>
      <c r="F55" s="865"/>
    </row>
    <row r="56" spans="1:9" ht="14">
      <c r="A56" s="643"/>
      <c r="B56" s="645"/>
      <c r="C56" s="641"/>
      <c r="D56" s="641"/>
      <c r="E56" s="642"/>
      <c r="F56" s="865"/>
    </row>
    <row r="57" spans="1:9" ht="14">
      <c r="A57" s="643"/>
      <c r="B57" s="646" t="s">
        <v>354</v>
      </c>
      <c r="C57" s="641"/>
      <c r="D57" s="641"/>
      <c r="E57" s="642"/>
      <c r="F57" s="865"/>
    </row>
    <row r="58" spans="1:9" ht="15.5">
      <c r="A58" s="643"/>
      <c r="B58" s="647" t="s">
        <v>249</v>
      </c>
      <c r="C58" s="641"/>
      <c r="D58" s="641"/>
      <c r="E58" s="642"/>
      <c r="F58" s="865"/>
    </row>
    <row r="59" spans="1:9" ht="14">
      <c r="A59" s="643"/>
      <c r="B59" s="648" t="s">
        <v>250</v>
      </c>
      <c r="C59" s="641"/>
      <c r="D59" s="641"/>
      <c r="E59" s="642"/>
      <c r="F59" s="865"/>
    </row>
    <row r="60" spans="1:9" ht="15.5">
      <c r="A60" s="649"/>
      <c r="B60" s="647" t="s">
        <v>251</v>
      </c>
      <c r="C60" s="641"/>
      <c r="D60" s="641"/>
      <c r="E60" s="642"/>
      <c r="F60" s="865"/>
    </row>
    <row r="61" spans="1:9" ht="15.5">
      <c r="A61" s="643"/>
      <c r="B61" s="647" t="s">
        <v>252</v>
      </c>
      <c r="C61" s="641"/>
      <c r="D61" s="641"/>
      <c r="E61" s="642"/>
      <c r="F61" s="865"/>
    </row>
    <row r="62" spans="1:9" ht="14">
      <c r="A62" s="649"/>
      <c r="B62" s="646" t="s">
        <v>253</v>
      </c>
      <c r="C62" s="641"/>
      <c r="D62" s="641"/>
      <c r="E62" s="642"/>
      <c r="F62" s="865"/>
    </row>
    <row r="63" spans="1:9" ht="14">
      <c r="A63" s="649"/>
      <c r="B63" s="646" t="s">
        <v>357</v>
      </c>
      <c r="C63" s="641"/>
      <c r="D63" s="641"/>
      <c r="E63" s="642"/>
      <c r="F63" s="865"/>
    </row>
    <row r="64" spans="1:9" ht="14">
      <c r="A64" s="643"/>
      <c r="B64" s="646" t="s">
        <v>358</v>
      </c>
      <c r="C64" s="641"/>
      <c r="D64" s="641"/>
      <c r="E64" s="642"/>
      <c r="F64" s="865"/>
    </row>
    <row r="65" spans="1:6" ht="14">
      <c r="A65" s="643"/>
      <c r="B65" s="646" t="s">
        <v>288</v>
      </c>
      <c r="C65" s="641"/>
      <c r="D65" s="641"/>
      <c r="E65" s="642"/>
      <c r="F65" s="865"/>
    </row>
    <row r="66" spans="1:6" ht="14">
      <c r="A66" s="643"/>
      <c r="B66" s="646" t="s">
        <v>292</v>
      </c>
      <c r="C66" s="641"/>
      <c r="D66" s="641"/>
      <c r="E66" s="642"/>
      <c r="F66" s="865"/>
    </row>
    <row r="67" spans="1:6" ht="15.5">
      <c r="A67" s="643"/>
      <c r="B67" s="647" t="s">
        <v>423</v>
      </c>
      <c r="C67" s="641"/>
      <c r="D67" s="641"/>
      <c r="E67" s="642"/>
      <c r="F67" s="865"/>
    </row>
    <row r="68" spans="1:6" ht="14">
      <c r="A68" s="643"/>
      <c r="B68" s="646" t="s">
        <v>424</v>
      </c>
      <c r="C68" s="641"/>
      <c r="D68" s="641"/>
      <c r="E68" s="642"/>
      <c r="F68" s="865"/>
    </row>
    <row r="69" spans="1:6" ht="14">
      <c r="A69" s="643"/>
      <c r="B69" s="646" t="s">
        <v>279</v>
      </c>
      <c r="C69" s="641"/>
      <c r="D69" s="644"/>
      <c r="E69" s="642"/>
      <c r="F69" s="865"/>
    </row>
    <row r="70" spans="1:6" ht="14">
      <c r="A70" s="643"/>
      <c r="B70" s="646" t="s">
        <v>281</v>
      </c>
      <c r="C70" s="641"/>
      <c r="D70" s="641"/>
      <c r="E70" s="642"/>
      <c r="F70" s="865"/>
    </row>
    <row r="71" spans="1:6" ht="14">
      <c r="A71" s="643"/>
      <c r="B71" s="646" t="s">
        <v>287</v>
      </c>
      <c r="C71" s="641"/>
      <c r="D71" s="644"/>
      <c r="E71" s="642"/>
      <c r="F71" s="865"/>
    </row>
    <row r="72" spans="1:6" ht="15.5">
      <c r="A72" s="643"/>
      <c r="B72" s="647" t="s">
        <v>420</v>
      </c>
      <c r="C72" s="641"/>
      <c r="D72" s="644"/>
      <c r="E72" s="642"/>
      <c r="F72" s="865"/>
    </row>
    <row r="73" spans="1:6" ht="14">
      <c r="A73" s="650"/>
      <c r="B73" s="646" t="s">
        <v>421</v>
      </c>
      <c r="C73" s="579"/>
      <c r="D73" s="578"/>
      <c r="E73" s="575"/>
      <c r="F73" s="865"/>
    </row>
    <row r="74" spans="1:6" ht="14">
      <c r="A74" s="572"/>
      <c r="B74" s="646" t="s">
        <v>422</v>
      </c>
      <c r="C74" s="579"/>
      <c r="D74" s="578"/>
      <c r="E74" s="651">
        <f>SUM(E53:E72)</f>
        <v>0</v>
      </c>
      <c r="F74" s="865"/>
    </row>
    <row r="75" spans="1:6" ht="14">
      <c r="B75" s="646" t="s">
        <v>417</v>
      </c>
    </row>
    <row r="76" spans="1:6" ht="14">
      <c r="B76" s="646" t="s">
        <v>397</v>
      </c>
    </row>
  </sheetData>
  <mergeCells count="10">
    <mergeCell ref="N36:X36"/>
    <mergeCell ref="H37:I37"/>
    <mergeCell ref="J37:K37"/>
    <mergeCell ref="N37:X37"/>
    <mergeCell ref="P1:T1"/>
    <mergeCell ref="Q2:X2"/>
    <mergeCell ref="N31:X31"/>
    <mergeCell ref="H32:I32"/>
    <mergeCell ref="H33:I33"/>
    <mergeCell ref="H34:I34"/>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W88"/>
  <sheetViews>
    <sheetView topLeftCell="A12" zoomScale="80" zoomScaleNormal="80" zoomScaleSheetLayoutView="85" workbookViewId="0">
      <selection activeCell="K18" sqref="K18"/>
    </sheetView>
  </sheetViews>
  <sheetFormatPr defaultColWidth="9.1796875" defaultRowHeight="12.5"/>
  <cols>
    <col min="1" max="1" width="5.26953125" style="888" customWidth="1"/>
    <col min="2" max="2" width="30.1796875" style="888" customWidth="1"/>
    <col min="3" max="3" width="6.453125" style="888" customWidth="1"/>
    <col min="4" max="4" width="13.453125" style="888" customWidth="1"/>
    <col min="5" max="5" width="10.453125" style="499" customWidth="1"/>
    <col min="6" max="6" width="13.08984375" style="888" customWidth="1"/>
    <col min="7" max="7" width="14.81640625" style="500" customWidth="1"/>
    <col min="8" max="8" width="17" style="500" customWidth="1"/>
    <col min="9" max="9" width="6.1796875" style="888" customWidth="1"/>
    <col min="10" max="10" width="14.1796875" style="888" customWidth="1"/>
    <col min="11" max="11" width="11.1796875" style="888" customWidth="1"/>
    <col min="12" max="12" width="15.1796875" style="500" customWidth="1"/>
    <col min="13" max="13" width="16.36328125" style="500" customWidth="1"/>
    <col min="14" max="14" width="0.453125" style="888" hidden="1" customWidth="1"/>
    <col min="15" max="15" width="3.1796875" style="888" customWidth="1"/>
    <col min="16" max="16" width="2.54296875" style="888" customWidth="1"/>
    <col min="17" max="17" width="4.81640625" style="888" hidden="1" customWidth="1"/>
    <col min="18" max="18" width="2" style="888" customWidth="1"/>
    <col min="19" max="19" width="2.54296875" style="888" customWidth="1"/>
    <col min="20" max="20" width="5.81640625" style="888" hidden="1" customWidth="1"/>
    <col min="21" max="21" width="1" style="888" customWidth="1"/>
    <col min="22" max="22" width="9.1796875" style="888" hidden="1" customWidth="1"/>
    <col min="23" max="23" width="15.08984375" style="501" customWidth="1"/>
    <col min="24" max="24" width="1.81640625" style="888" customWidth="1"/>
    <col min="25" max="25" width="9.1796875" style="888" customWidth="1"/>
    <col min="26" max="16384" width="9.1796875" style="88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8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8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87" t="s">
        <v>557</v>
      </c>
      <c r="D8" s="523"/>
      <c r="E8" s="531"/>
      <c r="G8" s="532"/>
      <c r="H8" s="533"/>
      <c r="I8" s="887"/>
      <c r="K8" s="514"/>
      <c r="L8" s="532"/>
      <c r="M8" s="534"/>
      <c r="O8" s="514"/>
      <c r="U8" s="535"/>
      <c r="V8" s="535"/>
      <c r="W8" s="536"/>
    </row>
    <row r="9" spans="1:23">
      <c r="A9" s="887" t="s">
        <v>558</v>
      </c>
      <c r="D9" s="523"/>
      <c r="E9" s="531" t="s">
        <v>54</v>
      </c>
      <c r="G9" s="532" t="s">
        <v>55</v>
      </c>
      <c r="H9" s="533"/>
      <c r="I9" s="887" t="s">
        <v>56</v>
      </c>
      <c r="K9" s="523"/>
      <c r="L9" s="532" t="s">
        <v>57</v>
      </c>
      <c r="M9" s="537"/>
      <c r="O9" s="523"/>
      <c r="P9" s="888" t="s">
        <v>58</v>
      </c>
      <c r="W9" s="538"/>
    </row>
    <row r="10" spans="1:23" ht="13">
      <c r="A10" s="887" t="s">
        <v>559</v>
      </c>
      <c r="D10" s="539" t="s">
        <v>560</v>
      </c>
      <c r="E10" s="531" t="s">
        <v>59</v>
      </c>
      <c r="G10" s="532"/>
      <c r="H10" s="533"/>
      <c r="I10" s="540"/>
      <c r="J10" s="541"/>
      <c r="K10" s="542"/>
      <c r="L10" s="532"/>
      <c r="M10" s="537"/>
      <c r="O10" s="523"/>
      <c r="W10" s="538"/>
    </row>
    <row r="11" spans="1:23" ht="13">
      <c r="A11" s="887" t="s">
        <v>551</v>
      </c>
      <c r="D11" s="523"/>
      <c r="E11" s="515"/>
      <c r="F11" s="543"/>
      <c r="G11" s="532" t="s">
        <v>60</v>
      </c>
      <c r="H11" s="533"/>
      <c r="I11" s="887" t="s">
        <v>61</v>
      </c>
      <c r="K11" s="523"/>
      <c r="L11" s="532" t="s">
        <v>523</v>
      </c>
      <c r="M11" s="537"/>
      <c r="O11" s="523"/>
      <c r="P11" s="888" t="s">
        <v>63</v>
      </c>
      <c r="W11" s="538"/>
    </row>
    <row r="12" spans="1:23">
      <c r="A12" s="544" t="s">
        <v>64</v>
      </c>
      <c r="D12" s="523"/>
      <c r="E12" s="531" t="s">
        <v>65</v>
      </c>
      <c r="G12" s="532"/>
      <c r="H12" s="533"/>
      <c r="I12" s="88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1014</v>
      </c>
      <c r="C17" s="583" t="str">
        <f>IF(E17="","",VLOOKUP(B17,Data!$B$5:$N$503,13,FALSE))</f>
        <v/>
      </c>
      <c r="D17" s="584" t="str">
        <f>IF(E17="","",VLOOKUP(B17,Data!$B$5:$L$503,2,FALSE))</f>
        <v/>
      </c>
      <c r="E17" s="823"/>
      <c r="F17" s="601"/>
      <c r="G17"/>
      <c r="H17" s="588" t="str">
        <f t="shared" ref="H17:H40"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125,Data!G125,(IF(B17=Data!B127,Data!G127,(IF(B17=Data!B129,Data!G129,(IF(B17=Data!#REF!,Data!#REF!,(IF(B17=Data!B134,Data!G134,(IF(B17=Data!#REF!,Data!#REF!,(IF(B17=Data!#REF!,Data!#REF!,(IF(B17=Data!#REF!,Data!#REF!,Data!#REF!)))))))))))))))&amp;IF(B17=Data!B201,Data!G201,(IF(B17=Data!#REF!,Data!#REF!,(IF(B17=Data!#REF!,Data!#REF!,(IF(B17=Data!#REF!,Data!#REF!,(IF(B17=Data!#REF!,Data!#REF!,(IF(B17=Data!#REF!,Data!G941,(IF(B17=Data!#REF!,Data!#REF!,(IF(B17=Data!#REF!,Data!#REF!,Data!#REF!)))))))))))))))&amp;IF(B17=Data!#REF!,Data!#REF!,(IF(B17=Data!#REF!,Data!#REF!,(IF(B17=Data!#REF!,Data!#REF!,(IF(B17=Data!#REF!,Data!#REF!,(IF(B17=Data!#REF!,Data!#REF!,Data!#REF!)))))))))</f>
        <v>#REF!</v>
      </c>
      <c r="O17" s="592"/>
      <c r="P17" s="593"/>
      <c r="Q17" s="594" t="e">
        <f>IF(B17=Data!B125,Data!H125,(IF(B17=Data!B127,Data!H127,(IF(B17=Data!B129,Data!H129,(IF(B17=Data!#REF!,Data!#REF!,(IF(B17=Data!B134,Data!H134,(IF(B17=Data!#REF!,Data!#REF!,(IF(B17=Data!#REF!,Data!#REF!,(IF(B17=Data!#REF!,Data!#REF!,Data!#REF!)))))))))))))))&amp;IF(B17=Data!B201,Data!H201,(IF(B17=Data!#REF!,Data!#REF!,(IF(B17=Data!#REF!,Data!#REF!,(IF(B17=Data!#REF!,Data!#REF!,(IF(B17=Data!#REF!,Data!#REF!,(IF(B17=Data!#REF!,Data!H941,(IF(B17=Data!#REF!,Data!#REF!,(IF(B17=Data!#REF!,Data!#REF!,Data!#REF!)))))))))))))))&amp;IF(B17=Data!#REF!,Data!#REF!,(IF(B17=Data!#REF!,Data!#REF!,(IF(B17=Data!#REF!,Data!#REF!,(IF(B17=Data!#REF!,Data!#REF!,(IF(B17=Data!#REF!,Data!#REF!,Data!#REF!)))))))))</f>
        <v>#REF!</v>
      </c>
      <c r="R17" s="593"/>
      <c r="S17" s="593"/>
      <c r="T17" s="594" t="e">
        <f>IF(B17=Data!B125,Data!I125,(IF(B17=Data!B127,Data!I127,(IF(B17=Data!B129,Data!I129,(IF(B17=Data!#REF!,Data!#REF!,(IF(B17=Data!B134,Data!I134,(IF(B17=Data!#REF!,Data!#REF!,(IF(B17=Data!#REF!,Data!#REF!,(IF(B17=Data!#REF!,Data!#REF!,Data!#REF!)))))))))))))))&amp;IF(B17=Data!B201,Data!I201,(IF(B17=Data!#REF!,Data!#REF!,(IF(B17=Data!#REF!,Data!#REF!,(IF(B17=Data!#REF!,Data!#REF!,(IF(B17=Data!#REF!,Data!#REF!,(IF(B17=Data!#REF!,Data!I941,(IF(B17=Data!#REF!,Data!#REF!,(IF(B17=Data!#REF!,Data!#REF!,Data!#REF!)))))))))))))))&amp;IF(B17=Data!#REF!,Data!#REF!,(IF(B17=Data!#REF!,Data!#REF!,(IF(B17=Data!#REF!,Data!#REF!,(IF(B17=Data!#REF!,Data!#REF!,(IF(B17=Data!#REF!,Data!#REF!,Data!#REF!)))))))))</f>
        <v>#REF!</v>
      </c>
      <c r="U17" s="595"/>
      <c r="V17" s="594" t="e">
        <f>IF(B17=Data!B125,Data!J125,(IF(B17=Data!B127,Data!J127,(IF(B17=Data!B129,Data!J129,(IF(B17=Data!#REF!,Data!#REF!,(IF(B17=Data!B134,Data!J134,(IF(B17=Data!#REF!,Data!#REF!,(IF(B17=Data!#REF!,Data!#REF!,(IF(B17=Data!#REF!,Data!#REF!,Data!#REF!)))))))))))))))&amp;IF(B17=Data!B201,Data!J201,(IF(B17=Data!#REF!,Data!#REF!,(IF(B17=Data!#REF!,Data!#REF!,(IF(B17=Data!#REF!,Data!#REF!,(IF(B17=Data!#REF!,Data!#REF!,(IF(B17=Data!#REF!,Data!J941,(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231</v>
      </c>
      <c r="C18" s="856" t="str">
        <f>IF(E18="","",VLOOKUP(B18,Data!$B$5:$N$503,13,FALSE))</f>
        <v>Ymh</v>
      </c>
      <c r="D18" s="495" t="str">
        <f>IF(E18="","",VLOOKUP(B18,Data!$B$5:$L$503,2,FALSE))</f>
        <v>WN49720</v>
      </c>
      <c r="E18" s="823">
        <v>2</v>
      </c>
      <c r="F18" s="600" t="s">
        <v>544</v>
      </c>
      <c r="G18" s="587">
        <f>IF(E18="","",VLOOKUP(B18,Data!$B$5:$L$503,11,FALSE))</f>
        <v>1776.21</v>
      </c>
      <c r="H18" s="588">
        <f t="shared" si="0"/>
        <v>3552.42</v>
      </c>
      <c r="I18" s="589" t="str">
        <f>IF(E18="","",VLOOKUP(B18,Data!$B$5:$D$503,3,FALSE))</f>
        <v>C/T</v>
      </c>
      <c r="J18" s="589" t="str">
        <f>IF(E18="","",VLOOKUP(B18,Data!$B$5:$M$503,12,FALSE))</f>
        <v>Indonesia</v>
      </c>
      <c r="K18" s="590">
        <v>5122496</v>
      </c>
      <c r="L18" s="587">
        <f>IF(E18="","",VLOOKUP(B18,Data!$B$5:$E$503,4,FALSE)*E18)</f>
        <v>388</v>
      </c>
      <c r="M18" s="587">
        <f>IF(E18="","",VLOOKUP(B18,Data!$B$5:$F$503,5,FALSE)*E18)</f>
        <v>348</v>
      </c>
      <c r="N18" s="591" t="e">
        <f>IF(B18=Data!B95,Data!G95,(IF(B18=Data!B97,Data!G97,(IF(B18=Data!B99,Data!G99,(IF(B18=Data!#REF!,Data!#REF!,(IF(B18=Data!B104,Data!G104,(IF(B18=Data!#REF!,Data!#REF!,(IF(B18=Data!#REF!,Data!#REF!,(IF(B18=Data!#REF!,Data!#REF!,Data!#REF!)))))))))))))))&amp;IF(B18=Data!B171,Data!G171,(IF(B18=Data!#REF!,Data!#REF!,(IF(B18=Data!#REF!,Data!#REF!,(IF(B18=Data!#REF!,Data!#REF!,(IF(B18=Data!#REF!,Data!#REF!,(IF(B18=Data!#REF!,Data!G911,(IF(B18=Data!#REF!,Data!#REF!,(IF(B18=Data!#REF!,Data!#REF!,Data!#REF!)))))))))))))))&amp;IF(B18=Data!#REF!,Data!#REF!,(IF(B18=Data!#REF!,Data!#REF!,(IF(B18=Data!#REF!,Data!#REF!,(IF(B18=Data!#REF!,Data!#REF!,(IF(B18=Data!#REF!,Data!#REF!,Data!#REF!)))))))))</f>
        <v>#REF!</v>
      </c>
      <c r="O18" s="592"/>
      <c r="P18" s="593"/>
      <c r="Q18" s="594" t="e">
        <f>IF(B18=Data!B95,Data!H95,(IF(B18=Data!B97,Data!H97,(IF(B18=Data!B99,Data!H99,(IF(B18=Data!#REF!,Data!#REF!,(IF(B18=Data!B104,Data!H104,(IF(B18=Data!#REF!,Data!#REF!,(IF(B18=Data!#REF!,Data!#REF!,(IF(B18=Data!#REF!,Data!#REF!,Data!#REF!)))))))))))))))&amp;IF(B18=Data!B171,Data!H171,(IF(B18=Data!#REF!,Data!#REF!,(IF(B18=Data!#REF!,Data!#REF!,(IF(B18=Data!#REF!,Data!#REF!,(IF(B18=Data!#REF!,Data!#REF!,(IF(B18=Data!#REF!,Data!H911,(IF(B18=Data!#REF!,Data!#REF!,(IF(B18=Data!#REF!,Data!#REF!,Data!#REF!)))))))))))))))&amp;IF(B18=Data!#REF!,Data!#REF!,(IF(B18=Data!#REF!,Data!#REF!,(IF(B18=Data!#REF!,Data!#REF!,(IF(B18=Data!#REF!,Data!#REF!,(IF(B18=Data!#REF!,Data!#REF!,Data!#REF!)))))))))</f>
        <v>#REF!</v>
      </c>
      <c r="R18" s="593"/>
      <c r="S18" s="593"/>
      <c r="T18" s="594" t="e">
        <f>IF(B18=Data!B95,Data!I95,(IF(B18=Data!B97,Data!I97,(IF(B18=Data!B99,Data!I99,(IF(B18=Data!#REF!,Data!#REF!,(IF(B18=Data!B104,Data!I104,(IF(B18=Data!#REF!,Data!#REF!,(IF(B18=Data!#REF!,Data!#REF!,(IF(B18=Data!#REF!,Data!#REF!,Data!#REF!)))))))))))))))&amp;IF(B18=Data!B171,Data!I171,(IF(B18=Data!#REF!,Data!#REF!,(IF(B18=Data!#REF!,Data!#REF!,(IF(B18=Data!#REF!,Data!#REF!,(IF(B18=Data!#REF!,Data!#REF!,(IF(B18=Data!#REF!,Data!I911,(IF(B18=Data!#REF!,Data!#REF!,(IF(B18=Data!#REF!,Data!#REF!,Data!#REF!)))))))))))))))&amp;IF(B18=Data!#REF!,Data!#REF!,(IF(B18=Data!#REF!,Data!#REF!,(IF(B18=Data!#REF!,Data!#REF!,(IF(B18=Data!#REF!,Data!#REF!,(IF(B18=Data!#REF!,Data!#REF!,Data!#REF!)))))))))</f>
        <v>#REF!</v>
      </c>
      <c r="U18" s="595"/>
      <c r="V18" s="594" t="e">
        <f>IF(B18=Data!B95,Data!J95,(IF(B18=Data!B97,Data!J97,(IF(B18=Data!B99,Data!J99,(IF(B18=Data!#REF!,Data!#REF!,(IF(B18=Data!B104,Data!J104,(IF(B18=Data!#REF!,Data!#REF!,(IF(B18=Data!#REF!,Data!#REF!,(IF(B18=Data!#REF!,Data!#REF!,Data!#REF!)))))))))))))))&amp;IF(B18=Data!B171,Data!J171,(IF(B18=Data!#REF!,Data!#REF!,(IF(B18=Data!#REF!,Data!#REF!,(IF(B18=Data!#REF!,Data!#REF!,(IF(B18=Data!#REF!,Data!#REF!,(IF(B18=Data!#REF!,Data!J911,(IF(B18=Data!#REF!,Data!#REF!,(IF(B18=Data!#REF!,Data!#REF!,Data!#REF!)))))))))))))))&amp;IF(B18=Data!#REF!,Data!#REF!,(IF(B18=Data!#REF!,Data!#REF!,(IF(B18=Data!#REF!,Data!#REF!,(IF(B18=Data!#REF!,Data!#REF!,(IF(B18=Data!#REF!,Data!#REF!,Data!#REF!)))))))))</f>
        <v>#REF!</v>
      </c>
      <c r="W18" s="596">
        <f>IF(E18="","",VLOOKUP(B18,Data!$B$5:$J$503,9,FALSE)*E18)</f>
        <v>2.258</v>
      </c>
    </row>
    <row r="19" spans="1:23" s="597" customFormat="1" ht="19.25" customHeight="1">
      <c r="A19" s="598"/>
      <c r="B19" s="582" t="s">
        <v>1035</v>
      </c>
      <c r="C19" s="583" t="str">
        <f>IF(E19="","",VLOOKUP(B19,Data!$B$5:$N$503,13,FALSE))</f>
        <v/>
      </c>
      <c r="D19" s="584" t="str">
        <f>IF(E19="","",VLOOKUP(B19,Data!$B$5:$L$503,2,FALSE))</f>
        <v/>
      </c>
      <c r="E19" s="823"/>
      <c r="F19" s="601"/>
      <c r="G19" s="587" t="str">
        <f>IF(E19="","",VLOOKUP(B19,Data!$B$5:$L$503,11,FALSE))</f>
        <v/>
      </c>
      <c r="H19" s="588" t="str">
        <f t="shared" si="0"/>
        <v>-</v>
      </c>
      <c r="I19" s="589" t="str">
        <f>IF(E19="","",VLOOKUP(B19,Data!$B$5:$D$503,3,FALSE))</f>
        <v/>
      </c>
      <c r="J19" s="589" t="str">
        <f>IF(E19="","",VLOOKUP(B19,Data!$B$5:$M$503,12,FALSE))</f>
        <v/>
      </c>
      <c r="K19" s="590"/>
      <c r="L19" s="587" t="str">
        <f>IF(E19="","",VLOOKUP(B19,Data!$B$5:$E$503,4,FALSE)*E19)</f>
        <v/>
      </c>
      <c r="M19" s="587" t="str">
        <f>IF(E19="","",VLOOKUP(B19,Data!$B$5:$F$503,5,FALSE)*E19)</f>
        <v/>
      </c>
      <c r="N19" s="591" t="e">
        <f>IF(B19=Data!B123,Data!G123,(IF(B19=Data!B125,Data!G125,(IF(B19=Data!B127,Data!G127,(IF(B19=Data!#REF!,Data!#REF!,(IF(B19=Data!B132,Data!G132,(IF(B19=Data!#REF!,Data!#REF!,(IF(B19=Data!#REF!,Data!#REF!,(IF(B19=Data!#REF!,Data!#REF!,Data!#REF!)))))))))))))))&amp;IF(B19=Data!B199,Data!G199,(IF(B19=Data!#REF!,Data!#REF!,(IF(B19=Data!#REF!,Data!#REF!,(IF(B19=Data!#REF!,Data!#REF!,(IF(B19=Data!#REF!,Data!#REF!,(IF(B19=Data!#REF!,Data!G939,(IF(B19=Data!#REF!,Data!#REF!,(IF(B19=Data!#REF!,Data!#REF!,Data!#REF!)))))))))))))))&amp;IF(B19=Data!#REF!,Data!#REF!,(IF(B19=Data!#REF!,Data!#REF!,(IF(B19=Data!#REF!,Data!#REF!,(IF(B19=Data!#REF!,Data!#REF!,(IF(B19=Data!#REF!,Data!#REF!,Data!#REF!)))))))))</f>
        <v>#REF!</v>
      </c>
      <c r="O19" s="592"/>
      <c r="P19" s="593"/>
      <c r="Q19" s="594" t="e">
        <f>IF(B19=Data!B123,Data!H123,(IF(B19=Data!B125,Data!H125,(IF(B19=Data!B127,Data!H127,(IF(B19=Data!#REF!,Data!#REF!,(IF(B19=Data!B132,Data!H132,(IF(B19=Data!#REF!,Data!#REF!,(IF(B19=Data!#REF!,Data!#REF!,(IF(B19=Data!#REF!,Data!#REF!,Data!#REF!)))))))))))))))&amp;IF(B19=Data!B199,Data!H199,(IF(B19=Data!#REF!,Data!#REF!,(IF(B19=Data!#REF!,Data!#REF!,(IF(B19=Data!#REF!,Data!#REF!,(IF(B19=Data!#REF!,Data!#REF!,(IF(B19=Data!#REF!,Data!H939,(IF(B19=Data!#REF!,Data!#REF!,(IF(B19=Data!#REF!,Data!#REF!,Data!#REF!)))))))))))))))&amp;IF(B19=Data!#REF!,Data!#REF!,(IF(B19=Data!#REF!,Data!#REF!,(IF(B19=Data!#REF!,Data!#REF!,(IF(B19=Data!#REF!,Data!#REF!,(IF(B19=Data!#REF!,Data!#REF!,Data!#REF!)))))))))</f>
        <v>#REF!</v>
      </c>
      <c r="R19" s="593"/>
      <c r="S19" s="593"/>
      <c r="T19" s="594" t="e">
        <f>IF(B19=Data!B123,Data!I123,(IF(B19=Data!B125,Data!I125,(IF(B19=Data!B127,Data!I127,(IF(B19=Data!#REF!,Data!#REF!,(IF(B19=Data!B132,Data!I132,(IF(B19=Data!#REF!,Data!#REF!,(IF(B19=Data!#REF!,Data!#REF!,(IF(B19=Data!#REF!,Data!#REF!,Data!#REF!)))))))))))))))&amp;IF(B19=Data!B199,Data!I199,(IF(B19=Data!#REF!,Data!#REF!,(IF(B19=Data!#REF!,Data!#REF!,(IF(B19=Data!#REF!,Data!#REF!,(IF(B19=Data!#REF!,Data!#REF!,(IF(B19=Data!#REF!,Data!I939,(IF(B19=Data!#REF!,Data!#REF!,(IF(B19=Data!#REF!,Data!#REF!,Data!#REF!)))))))))))))))&amp;IF(B19=Data!#REF!,Data!#REF!,(IF(B19=Data!#REF!,Data!#REF!,(IF(B19=Data!#REF!,Data!#REF!,(IF(B19=Data!#REF!,Data!#REF!,(IF(B19=Data!#REF!,Data!#REF!,Data!#REF!)))))))))</f>
        <v>#REF!</v>
      </c>
      <c r="U19" s="595"/>
      <c r="V19" s="594" t="e">
        <f>IF(B19=Data!B123,Data!J123,(IF(B19=Data!B125,Data!J125,(IF(B19=Data!B127,Data!J127,(IF(B19=Data!#REF!,Data!#REF!,(IF(B19=Data!B132,Data!J132,(IF(B19=Data!#REF!,Data!#REF!,(IF(B19=Data!#REF!,Data!#REF!,(IF(B19=Data!#REF!,Data!#REF!,Data!#REF!)))))))))))))))&amp;IF(B19=Data!B199,Data!J199,(IF(B19=Data!#REF!,Data!#REF!,(IF(B19=Data!#REF!,Data!#REF!,(IF(B19=Data!#REF!,Data!#REF!,(IF(B19=Data!#REF!,Data!#REF!,(IF(B19=Data!#REF!,Data!J939,(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368</v>
      </c>
      <c r="C20" s="856" t="str">
        <f>IF(E20="","",VLOOKUP(B20,Data!$B$5:$N$503,13,FALSE))</f>
        <v>Ymh</v>
      </c>
      <c r="D20" s="495" t="str">
        <f>IF(E20="","",VLOOKUP(B20,Data!$B$5:$L$503,2,FALSE))</f>
        <v>WQ78230</v>
      </c>
      <c r="E20" s="823">
        <v>6</v>
      </c>
      <c r="F20" s="600"/>
      <c r="G20" s="587">
        <f>IF(E20="","",VLOOKUP(B20,Data!$B$5:$L$503,11,FALSE))</f>
        <v>4233.07</v>
      </c>
      <c r="H20" s="588">
        <f t="shared" si="0"/>
        <v>25398.42</v>
      </c>
      <c r="I20" s="589" t="str">
        <f>IF(E20="","",VLOOKUP(B20,Data!$B$5:$D$503,3,FALSE))</f>
        <v>C/T</v>
      </c>
      <c r="J20" s="589" t="str">
        <f>IF(E20="","",VLOOKUP(B20,Data!$B$5:$M$503,12,FALSE))</f>
        <v>Indonesia</v>
      </c>
      <c r="K20" s="590">
        <v>5124948</v>
      </c>
      <c r="L20" s="587">
        <f>IF(E20="","",VLOOKUP(B20,Data!$B$5:$E$503,4,FALSE)*E20)</f>
        <v>1782</v>
      </c>
      <c r="M20" s="587">
        <f>IF(E20="","",VLOOKUP(B20,Data!$B$5:$F$503,5,FALSE)*E20)</f>
        <v>1572</v>
      </c>
      <c r="N20" s="591" t="e">
        <f>IF(B20=Data!B71,Data!G71,(IF(B20=Data!B73,Data!G73,(IF(B20=Data!B75,Data!G75,(IF(B20=Data!#REF!,Data!#REF!,(IF(B20=Data!B80,Data!G80,(IF(B20=Data!#REF!,Data!#REF!,(IF(B20=Data!#REF!,Data!#REF!,(IF(B20=Data!#REF!,Data!#REF!,Data!#REF!)))))))))))))))&amp;IF(B20=Data!B147,Data!G147,(IF(B20=Data!#REF!,Data!#REF!,(IF(B20=Data!#REF!,Data!#REF!,(IF(B20=Data!#REF!,Data!#REF!,(IF(B20=Data!#REF!,Data!#REF!,(IF(B20=Data!#REF!,Data!G887,(IF(B20=Data!#REF!,Data!#REF!,(IF(B20=Data!#REF!,Data!#REF!,Data!#REF!)))))))))))))))&amp;IF(B20=Data!#REF!,Data!#REF!,(IF(B20=Data!#REF!,Data!#REF!,(IF(B20=Data!#REF!,Data!#REF!,(IF(B20=Data!#REF!,Data!#REF!,(IF(B20=Data!#REF!,Data!#REF!,Data!#REF!)))))))))</f>
        <v>#REF!</v>
      </c>
      <c r="O20" s="592"/>
      <c r="P20" s="593"/>
      <c r="Q20" s="594" t="e">
        <f>IF(B20=Data!B71,Data!H71,(IF(B20=Data!B73,Data!H73,(IF(B20=Data!B75,Data!H75,(IF(B20=Data!#REF!,Data!#REF!,(IF(B20=Data!B80,Data!H80,(IF(B20=Data!#REF!,Data!#REF!,(IF(B20=Data!#REF!,Data!#REF!,(IF(B20=Data!#REF!,Data!#REF!,Data!#REF!)))))))))))))))&amp;IF(B20=Data!B147,Data!H147,(IF(B20=Data!#REF!,Data!#REF!,(IF(B20=Data!#REF!,Data!#REF!,(IF(B20=Data!#REF!,Data!#REF!,(IF(B20=Data!#REF!,Data!#REF!,(IF(B20=Data!#REF!,Data!H887,(IF(B20=Data!#REF!,Data!#REF!,(IF(B20=Data!#REF!,Data!#REF!,Data!#REF!)))))))))))))))&amp;IF(B20=Data!#REF!,Data!#REF!,(IF(B20=Data!#REF!,Data!#REF!,(IF(B20=Data!#REF!,Data!#REF!,(IF(B20=Data!#REF!,Data!#REF!,(IF(B20=Data!#REF!,Data!#REF!,Data!#REF!)))))))))</f>
        <v>#REF!</v>
      </c>
      <c r="R20" s="593"/>
      <c r="S20" s="593"/>
      <c r="T20" s="594" t="e">
        <f>IF(B20=Data!B71,Data!I71,(IF(B20=Data!B73,Data!I73,(IF(B20=Data!B75,Data!I75,(IF(B20=Data!#REF!,Data!#REF!,(IF(B20=Data!B80,Data!I80,(IF(B20=Data!#REF!,Data!#REF!,(IF(B20=Data!#REF!,Data!#REF!,(IF(B20=Data!#REF!,Data!#REF!,Data!#REF!)))))))))))))))&amp;IF(B20=Data!B147,Data!I147,(IF(B20=Data!#REF!,Data!#REF!,(IF(B20=Data!#REF!,Data!#REF!,(IF(B20=Data!#REF!,Data!#REF!,(IF(B20=Data!#REF!,Data!#REF!,(IF(B20=Data!#REF!,Data!I887,(IF(B20=Data!#REF!,Data!#REF!,(IF(B20=Data!#REF!,Data!#REF!,Data!#REF!)))))))))))))))&amp;IF(B20=Data!#REF!,Data!#REF!,(IF(B20=Data!#REF!,Data!#REF!,(IF(B20=Data!#REF!,Data!#REF!,(IF(B20=Data!#REF!,Data!#REF!,(IF(B20=Data!#REF!,Data!#REF!,Data!#REF!)))))))))</f>
        <v>#REF!</v>
      </c>
      <c r="U20" s="595"/>
      <c r="V20" s="594" t="e">
        <f>IF(B20=Data!B71,Data!J71,(IF(B20=Data!B73,Data!J73,(IF(B20=Data!B75,Data!J75,(IF(B20=Data!#REF!,Data!#REF!,(IF(B20=Data!B80,Data!J80,(IF(B20=Data!#REF!,Data!#REF!,(IF(B20=Data!#REF!,Data!#REF!,(IF(B20=Data!#REF!,Data!#REF!,Data!#REF!)))))))))))))))&amp;IF(B20=Data!B147,Data!J147,(IF(B20=Data!#REF!,Data!#REF!,(IF(B20=Data!#REF!,Data!#REF!,(IF(B20=Data!#REF!,Data!#REF!,(IF(B20=Data!#REF!,Data!#REF!,(IF(B20=Data!#REF!,Data!J887,(IF(B20=Data!#REF!,Data!#REF!,(IF(B20=Data!#REF!,Data!#REF!,Data!#REF!)))))))))))))))&amp;IF(B20=Data!#REF!,Data!#REF!,(IF(B20=Data!#REF!,Data!#REF!,(IF(B20=Data!#REF!,Data!#REF!,(IF(B20=Data!#REF!,Data!#REF!,(IF(B20=Data!#REF!,Data!#REF!,Data!#REF!)))))))))</f>
        <v>#REF!</v>
      </c>
      <c r="W20" s="596">
        <f>IF(E20="","",VLOOKUP(B20,Data!$B$5:$J$503,9,FALSE)*E20)</f>
        <v>9.2040000000000006</v>
      </c>
    </row>
    <row r="21" spans="1:23" s="597" customFormat="1" ht="19.25" customHeight="1">
      <c r="A21" s="860">
        <v>3</v>
      </c>
      <c r="B21" s="753" t="s">
        <v>223</v>
      </c>
      <c r="C21" s="856" t="str">
        <f>IF(E21="","",VLOOKUP(B21,Data!$B$5:$N$503,13,FALSE))</f>
        <v>Ymh</v>
      </c>
      <c r="D21" s="495" t="str">
        <f>IF(E21="","",VLOOKUP(B21,Data!$B$5:$L$503,2,FALSE))</f>
        <v>AAE6337</v>
      </c>
      <c r="E21" s="823">
        <v>20</v>
      </c>
      <c r="F21" s="600" t="s">
        <v>545</v>
      </c>
      <c r="G21" s="587">
        <f>IF(E21="","",VLOOKUP(B21,Data!$B$5:$L$503,11,FALSE))</f>
        <v>1646.63</v>
      </c>
      <c r="H21" s="588">
        <f t="shared" si="0"/>
        <v>32932.600000000006</v>
      </c>
      <c r="I21" s="589" t="str">
        <f>IF(E21="","",VLOOKUP(B21,Data!$B$5:$D$503,3,FALSE))</f>
        <v>C/T</v>
      </c>
      <c r="J21" s="589" t="str">
        <f>IF(E21="","",VLOOKUP(B21,Data!$B$5:$M$503,12,FALSE))</f>
        <v>Indonesia</v>
      </c>
      <c r="K21" s="590">
        <v>5124948</v>
      </c>
      <c r="L21" s="587">
        <f>IF(E21="","",VLOOKUP(B21,Data!$B$5:$E$503,4,FALSE)*E21)</f>
        <v>3880</v>
      </c>
      <c r="M21" s="587">
        <f>IF(E21="","",VLOOKUP(B21,Data!$B$5:$F$503,5,FALSE)*E21)</f>
        <v>3480</v>
      </c>
      <c r="N21" s="591" t="e">
        <f>IF(B21=Data!B75,Data!G75,(IF(B21=Data!B77,Data!G77,(IF(B21=Data!B79,Data!G79,(IF(B21=Data!#REF!,Data!#REF!,(IF(B21=Data!B84,Data!G84,(IF(B21=Data!#REF!,Data!#REF!,(IF(B21=Data!#REF!,Data!#REF!,(IF(B21=Data!#REF!,Data!#REF!,Data!#REF!)))))))))))))))&amp;IF(B21=Data!B151,Data!G151,(IF(B21=Data!#REF!,Data!#REF!,(IF(B21=Data!#REF!,Data!#REF!,(IF(B21=Data!#REF!,Data!#REF!,(IF(B21=Data!#REF!,Data!#REF!,(IF(B21=Data!#REF!,Data!G891,(IF(B21=Data!#REF!,Data!#REF!,(IF(B21=Data!#REF!,Data!#REF!,Data!#REF!)))))))))))))))&amp;IF(B21=Data!#REF!,Data!#REF!,(IF(B21=Data!#REF!,Data!#REF!,(IF(B21=Data!#REF!,Data!#REF!,(IF(B21=Data!#REF!,Data!#REF!,(IF(B21=Data!#REF!,Data!#REF!,Data!#REF!)))))))))</f>
        <v>#REF!</v>
      </c>
      <c r="O21" s="592"/>
      <c r="P21" s="593"/>
      <c r="Q21" s="594" t="e">
        <f>IF(B21=Data!B75,Data!H75,(IF(B21=Data!B77,Data!H77,(IF(B21=Data!B79,Data!H79,(IF(B21=Data!#REF!,Data!#REF!,(IF(B21=Data!B84,Data!H84,(IF(B21=Data!#REF!,Data!#REF!,(IF(B21=Data!#REF!,Data!#REF!,(IF(B21=Data!#REF!,Data!#REF!,Data!#REF!)))))))))))))))&amp;IF(B21=Data!B151,Data!H151,(IF(B21=Data!#REF!,Data!#REF!,(IF(B21=Data!#REF!,Data!#REF!,(IF(B21=Data!#REF!,Data!#REF!,(IF(B21=Data!#REF!,Data!#REF!,(IF(B21=Data!#REF!,Data!H891,(IF(B21=Data!#REF!,Data!#REF!,(IF(B21=Data!#REF!,Data!#REF!,Data!#REF!)))))))))))))))&amp;IF(B21=Data!#REF!,Data!#REF!,(IF(B21=Data!#REF!,Data!#REF!,(IF(B21=Data!#REF!,Data!#REF!,(IF(B21=Data!#REF!,Data!#REF!,(IF(B21=Data!#REF!,Data!#REF!,Data!#REF!)))))))))</f>
        <v>#REF!</v>
      </c>
      <c r="R21" s="593"/>
      <c r="S21" s="593"/>
      <c r="T21" s="594" t="e">
        <f>IF(B21=Data!B75,Data!I75,(IF(B21=Data!B77,Data!I77,(IF(B21=Data!B79,Data!I79,(IF(B21=Data!#REF!,Data!#REF!,(IF(B21=Data!B84,Data!I84,(IF(B21=Data!#REF!,Data!#REF!,(IF(B21=Data!#REF!,Data!#REF!,(IF(B21=Data!#REF!,Data!#REF!,Data!#REF!)))))))))))))))&amp;IF(B21=Data!B151,Data!I151,(IF(B21=Data!#REF!,Data!#REF!,(IF(B21=Data!#REF!,Data!#REF!,(IF(B21=Data!#REF!,Data!#REF!,(IF(B21=Data!#REF!,Data!#REF!,(IF(B21=Data!#REF!,Data!I891,(IF(B21=Data!#REF!,Data!#REF!,(IF(B21=Data!#REF!,Data!#REF!,Data!#REF!)))))))))))))))&amp;IF(B21=Data!#REF!,Data!#REF!,(IF(B21=Data!#REF!,Data!#REF!,(IF(B21=Data!#REF!,Data!#REF!,(IF(B21=Data!#REF!,Data!#REF!,(IF(B21=Data!#REF!,Data!#REF!,Data!#REF!)))))))))</f>
        <v>#REF!</v>
      </c>
      <c r="U21" s="595"/>
      <c r="V21" s="594" t="e">
        <f>IF(B21=Data!B75,Data!J75,(IF(B21=Data!B77,Data!J77,(IF(B21=Data!B79,Data!J79,(IF(B21=Data!#REF!,Data!#REF!,(IF(B21=Data!B84,Data!J84,(IF(B21=Data!#REF!,Data!#REF!,(IF(B21=Data!#REF!,Data!#REF!,(IF(B21=Data!#REF!,Data!#REF!,Data!#REF!)))))))))))))))&amp;IF(B21=Data!B151,Data!J151,(IF(B21=Data!#REF!,Data!#REF!,(IF(B21=Data!#REF!,Data!#REF!,(IF(B21=Data!#REF!,Data!#REF!,(IF(B21=Data!#REF!,Data!#REF!,(IF(B21=Data!#REF!,Data!J891,(IF(B21=Data!#REF!,Data!#REF!,(IF(B21=Data!#REF!,Data!#REF!,Data!#REF!)))))))))))))))&amp;IF(B21=Data!#REF!,Data!#REF!,(IF(B21=Data!#REF!,Data!#REF!,(IF(B21=Data!#REF!,Data!#REF!,(IF(B21=Data!#REF!,Data!#REF!,(IF(B21=Data!#REF!,Data!#REF!,Data!#REF!)))))))))</f>
        <v>#REF!</v>
      </c>
      <c r="W21" s="596">
        <f>IF(E21="","",VLOOKUP(B21,Data!$B$5:$J$503,9,FALSE)*E21)</f>
        <v>22.58</v>
      </c>
    </row>
    <row r="22" spans="1:23" s="597" customFormat="1" ht="19.25" customHeight="1">
      <c r="A22" s="860">
        <v>4</v>
      </c>
      <c r="B22" s="753" t="s">
        <v>231</v>
      </c>
      <c r="C22" s="856" t="str">
        <f>IF(E22="","",VLOOKUP(B22,Data!$B$5:$N$503,13,FALSE))</f>
        <v>Ymh</v>
      </c>
      <c r="D22" s="495" t="str">
        <f>IF(E22="","",VLOOKUP(B22,Data!$B$5:$L$503,2,FALSE))</f>
        <v>WN49720</v>
      </c>
      <c r="E22" s="823">
        <v>8</v>
      </c>
      <c r="F22" s="601"/>
      <c r="G22" s="587">
        <f>IF(E22="","",VLOOKUP(B22,Data!$B$5:$L$503,11,FALSE))</f>
        <v>1776.21</v>
      </c>
      <c r="H22" s="588">
        <f t="shared" si="0"/>
        <v>14209.68</v>
      </c>
      <c r="I22" s="589" t="str">
        <f>IF(E22="","",VLOOKUP(B22,Data!$B$5:$D$503,3,FALSE))</f>
        <v>C/T</v>
      </c>
      <c r="J22" s="589" t="str">
        <f>IF(E22="","",VLOOKUP(B22,Data!$B$5:$M$503,12,FALSE))</f>
        <v>Indonesia</v>
      </c>
      <c r="K22" s="590">
        <v>5124948</v>
      </c>
      <c r="L22" s="587">
        <f>IF(E22="","",VLOOKUP(B22,Data!$B$5:$E$503,4,FALSE)*E22)</f>
        <v>1552</v>
      </c>
      <c r="M22" s="587">
        <f>IF(E22="","",VLOOKUP(B22,Data!$B$5:$F$503,5,FALSE)*E22)</f>
        <v>1392</v>
      </c>
      <c r="N22" s="591" t="e">
        <f>IF(B22=Data!B78,Data!G78,(IF(B22=Data!B80,Data!G80,(IF(B22=Data!B82,Data!G82,(IF(B22=Data!#REF!,Data!#REF!,(IF(B22=Data!B87,Data!G87,(IF(B22=Data!#REF!,Data!#REF!,(IF(B22=Data!#REF!,Data!#REF!,(IF(B22=Data!#REF!,Data!#REF!,Data!#REF!)))))))))))))))&amp;IF(B22=Data!B154,Data!G154,(IF(B22=Data!#REF!,Data!#REF!,(IF(B22=Data!#REF!,Data!#REF!,(IF(B22=Data!#REF!,Data!#REF!,(IF(B22=Data!#REF!,Data!#REF!,(IF(B22=Data!#REF!,Data!G894,(IF(B22=Data!#REF!,Data!#REF!,(IF(B22=Data!#REF!,Data!#REF!,Data!#REF!)))))))))))))))&amp;IF(B22=Data!#REF!,Data!#REF!,(IF(B22=Data!#REF!,Data!#REF!,(IF(B22=Data!#REF!,Data!#REF!,(IF(B22=Data!#REF!,Data!#REF!,(IF(B22=Data!#REF!,Data!#REF!,Data!#REF!)))))))))</f>
        <v>#REF!</v>
      </c>
      <c r="O22" s="592"/>
      <c r="P22" s="593"/>
      <c r="Q22" s="594" t="e">
        <f>IF(B22=Data!B78,Data!H78,(IF(B22=Data!B80,Data!H80,(IF(B22=Data!B82,Data!H82,(IF(B22=Data!#REF!,Data!#REF!,(IF(B22=Data!B87,Data!H87,(IF(B22=Data!#REF!,Data!#REF!,(IF(B22=Data!#REF!,Data!#REF!,(IF(B22=Data!#REF!,Data!#REF!,Data!#REF!)))))))))))))))&amp;IF(B22=Data!B154,Data!H154,(IF(B22=Data!#REF!,Data!#REF!,(IF(B22=Data!#REF!,Data!#REF!,(IF(B22=Data!#REF!,Data!#REF!,(IF(B22=Data!#REF!,Data!#REF!,(IF(B22=Data!#REF!,Data!H894,(IF(B22=Data!#REF!,Data!#REF!,(IF(B22=Data!#REF!,Data!#REF!,Data!#REF!)))))))))))))))&amp;IF(B22=Data!#REF!,Data!#REF!,(IF(B22=Data!#REF!,Data!#REF!,(IF(B22=Data!#REF!,Data!#REF!,(IF(B22=Data!#REF!,Data!#REF!,(IF(B22=Data!#REF!,Data!#REF!,Data!#REF!)))))))))</f>
        <v>#REF!</v>
      </c>
      <c r="R22" s="593"/>
      <c r="S22" s="593"/>
      <c r="T22" s="594" t="e">
        <f>IF(B22=Data!B78,Data!I78,(IF(B22=Data!B80,Data!I80,(IF(B22=Data!B82,Data!I82,(IF(B22=Data!#REF!,Data!#REF!,(IF(B22=Data!B87,Data!I87,(IF(B22=Data!#REF!,Data!#REF!,(IF(B22=Data!#REF!,Data!#REF!,(IF(B22=Data!#REF!,Data!#REF!,Data!#REF!)))))))))))))))&amp;IF(B22=Data!B154,Data!I154,(IF(B22=Data!#REF!,Data!#REF!,(IF(B22=Data!#REF!,Data!#REF!,(IF(B22=Data!#REF!,Data!#REF!,(IF(B22=Data!#REF!,Data!#REF!,(IF(B22=Data!#REF!,Data!I894,(IF(B22=Data!#REF!,Data!#REF!,(IF(B22=Data!#REF!,Data!#REF!,Data!#REF!)))))))))))))))&amp;IF(B22=Data!#REF!,Data!#REF!,(IF(B22=Data!#REF!,Data!#REF!,(IF(B22=Data!#REF!,Data!#REF!,(IF(B22=Data!#REF!,Data!#REF!,(IF(B22=Data!#REF!,Data!#REF!,Data!#REF!)))))))))</f>
        <v>#REF!</v>
      </c>
      <c r="U22" s="595"/>
      <c r="V22" s="594" t="e">
        <f>IF(B22=Data!B78,Data!J78,(IF(B22=Data!B80,Data!J80,(IF(B22=Data!B82,Data!J82,(IF(B22=Data!#REF!,Data!#REF!,(IF(B22=Data!B87,Data!J87,(IF(B22=Data!#REF!,Data!#REF!,(IF(B22=Data!#REF!,Data!#REF!,(IF(B22=Data!#REF!,Data!#REF!,Data!#REF!)))))))))))))))&amp;IF(B22=Data!B154,Data!J154,(IF(B22=Data!#REF!,Data!#REF!,(IF(B22=Data!#REF!,Data!#REF!,(IF(B22=Data!#REF!,Data!#REF!,(IF(B22=Data!#REF!,Data!#REF!,(IF(B22=Data!#REF!,Data!J894,(IF(B22=Data!#REF!,Data!#REF!,(IF(B22=Data!#REF!,Data!#REF!,Data!#REF!)))))))))))))))&amp;IF(B22=Data!#REF!,Data!#REF!,(IF(B22=Data!#REF!,Data!#REF!,(IF(B22=Data!#REF!,Data!#REF!,(IF(B22=Data!#REF!,Data!#REF!,(IF(B22=Data!#REF!,Data!#REF!,Data!#REF!)))))))))</f>
        <v>#REF!</v>
      </c>
      <c r="W22" s="596">
        <f>IF(E22="","",VLOOKUP(B22,Data!$B$5:$J$503,9,FALSE)*E22)</f>
        <v>9.032</v>
      </c>
    </row>
    <row r="23" spans="1:23" s="597" customFormat="1" ht="19.25" customHeight="1">
      <c r="A23" s="860">
        <v>5</v>
      </c>
      <c r="B23" s="753" t="s">
        <v>715</v>
      </c>
      <c r="C23" s="856" t="str">
        <f>IF(E23="","",VLOOKUP(B23,Data!$B$5:$N$503,13,FALSE))</f>
        <v>Ymh</v>
      </c>
      <c r="D23" s="495" t="str">
        <f>IF(E23="","",VLOOKUP(B23,Data!$B$5:$L$503,2,FALSE))</f>
        <v>VAC9480</v>
      </c>
      <c r="E23" s="823">
        <v>5</v>
      </c>
      <c r="F23" s="601" t="s">
        <v>569</v>
      </c>
      <c r="G23" s="587">
        <f>IF(E23="","",VLOOKUP(B23,Data!$B$5:$L$503,11,FALSE))</f>
        <v>2008.01</v>
      </c>
      <c r="H23" s="588">
        <f t="shared" si="0"/>
        <v>10040.049999999999</v>
      </c>
      <c r="I23" s="589" t="str">
        <f>IF(E23="","",VLOOKUP(B23,Data!$B$5:$D$503,3,FALSE))</f>
        <v>C/T</v>
      </c>
      <c r="J23" s="589" t="str">
        <f>IF(E23="","",VLOOKUP(B23,Data!$B$5:$M$503,12,FALSE))</f>
        <v>Indonesia</v>
      </c>
      <c r="K23" s="590">
        <v>5124948</v>
      </c>
      <c r="L23" s="587">
        <f>IF(E23="","",VLOOKUP(B23,Data!$B$5:$E$503,4,FALSE)*E23)</f>
        <v>995</v>
      </c>
      <c r="M23" s="587">
        <f>IF(E23="","",VLOOKUP(B23,Data!$B$5:$F$503,5,FALSE)*E23)</f>
        <v>895</v>
      </c>
      <c r="N23" s="591" t="e">
        <f>IF(B23=Data!B79,Data!G79,(IF(B23=Data!B81,Data!G81,(IF(B23=Data!B83,Data!G83,(IF(B23=Data!#REF!,Data!#REF!,(IF(B23=Data!B88,Data!G88,(IF(B23=Data!#REF!,Data!#REF!,(IF(B23=Data!#REF!,Data!#REF!,(IF(B23=Data!#REF!,Data!#REF!,Data!#REF!)))))))))))))))&amp;IF(B23=Data!B155,Data!G155,(IF(B23=Data!#REF!,Data!#REF!,(IF(B23=Data!#REF!,Data!#REF!,(IF(B23=Data!#REF!,Data!#REF!,(IF(B23=Data!#REF!,Data!#REF!,(IF(B23=Data!#REF!,Data!G895,(IF(B23=Data!#REF!,Data!#REF!,(IF(B23=Data!#REF!,Data!#REF!,Data!#REF!)))))))))))))))&amp;IF(B23=Data!#REF!,Data!#REF!,(IF(B23=Data!#REF!,Data!#REF!,(IF(B23=Data!#REF!,Data!#REF!,(IF(B23=Data!#REF!,Data!#REF!,(IF(B23=Data!#REF!,Data!#REF!,Data!#REF!)))))))))</f>
        <v>#REF!</v>
      </c>
      <c r="O23" s="592"/>
      <c r="P23" s="593"/>
      <c r="Q23" s="594" t="e">
        <f>IF(B23=Data!B79,Data!H79,(IF(B23=Data!B81,Data!H81,(IF(B23=Data!B83,Data!H83,(IF(B23=Data!#REF!,Data!#REF!,(IF(B23=Data!B88,Data!H88,(IF(B23=Data!#REF!,Data!#REF!,(IF(B23=Data!#REF!,Data!#REF!,(IF(B23=Data!#REF!,Data!#REF!,Data!#REF!)))))))))))))))&amp;IF(B23=Data!B155,Data!H155,(IF(B23=Data!#REF!,Data!#REF!,(IF(B23=Data!#REF!,Data!#REF!,(IF(B23=Data!#REF!,Data!#REF!,(IF(B23=Data!#REF!,Data!#REF!,(IF(B23=Data!#REF!,Data!H895,(IF(B23=Data!#REF!,Data!#REF!,(IF(B23=Data!#REF!,Data!#REF!,Data!#REF!)))))))))))))))&amp;IF(B23=Data!#REF!,Data!#REF!,(IF(B23=Data!#REF!,Data!#REF!,(IF(B23=Data!#REF!,Data!#REF!,(IF(B23=Data!#REF!,Data!#REF!,(IF(B23=Data!#REF!,Data!#REF!,Data!#REF!)))))))))</f>
        <v>#REF!</v>
      </c>
      <c r="R23" s="593"/>
      <c r="S23" s="593"/>
      <c r="T23" s="594" t="e">
        <f>IF(B23=Data!B79,Data!I79,(IF(B23=Data!B81,Data!I81,(IF(B23=Data!B83,Data!I83,(IF(B23=Data!#REF!,Data!#REF!,(IF(B23=Data!B88,Data!I88,(IF(B23=Data!#REF!,Data!#REF!,(IF(B23=Data!#REF!,Data!#REF!,(IF(B23=Data!#REF!,Data!#REF!,Data!#REF!)))))))))))))))&amp;IF(B23=Data!B155,Data!I155,(IF(B23=Data!#REF!,Data!#REF!,(IF(B23=Data!#REF!,Data!#REF!,(IF(B23=Data!#REF!,Data!#REF!,(IF(B23=Data!#REF!,Data!#REF!,(IF(B23=Data!#REF!,Data!I895,(IF(B23=Data!#REF!,Data!#REF!,(IF(B23=Data!#REF!,Data!#REF!,Data!#REF!)))))))))))))))&amp;IF(B23=Data!#REF!,Data!#REF!,(IF(B23=Data!#REF!,Data!#REF!,(IF(B23=Data!#REF!,Data!#REF!,(IF(B23=Data!#REF!,Data!#REF!,(IF(B23=Data!#REF!,Data!#REF!,Data!#REF!)))))))))</f>
        <v>#REF!</v>
      </c>
      <c r="U23" s="595"/>
      <c r="V23" s="594" t="e">
        <f>IF(B23=Data!B79,Data!J79,(IF(B23=Data!B81,Data!J81,(IF(B23=Data!B83,Data!J83,(IF(B23=Data!#REF!,Data!#REF!,(IF(B23=Data!B88,Data!J88,(IF(B23=Data!#REF!,Data!#REF!,(IF(B23=Data!#REF!,Data!#REF!,(IF(B23=Data!#REF!,Data!#REF!,Data!#REF!)))))))))))))))&amp;IF(B23=Data!B155,Data!J155,(IF(B23=Data!#REF!,Data!#REF!,(IF(B23=Data!#REF!,Data!#REF!,(IF(B23=Data!#REF!,Data!#REF!,(IF(B23=Data!#REF!,Data!#REF!,(IF(B23=Data!#REF!,Data!J895,(IF(B23=Data!#REF!,Data!#REF!,(IF(B23=Data!#REF!,Data!#REF!,Data!#REF!)))))))))))))))&amp;IF(B23=Data!#REF!,Data!#REF!,(IF(B23=Data!#REF!,Data!#REF!,(IF(B23=Data!#REF!,Data!#REF!,(IF(B23=Data!#REF!,Data!#REF!,(IF(B23=Data!#REF!,Data!#REF!,Data!#REF!)))))))))</f>
        <v>#REF!</v>
      </c>
      <c r="W23" s="596">
        <f>IF(E23="","",VLOOKUP(B23,Data!$B$5:$J$503,9,FALSE)*E23)</f>
        <v>5.6449999999999996</v>
      </c>
    </row>
    <row r="24" spans="1:23" s="597" customFormat="1" ht="19.25" customHeight="1">
      <c r="A24" s="860">
        <v>6</v>
      </c>
      <c r="B24" s="753" t="s">
        <v>783</v>
      </c>
      <c r="C24" s="856" t="str">
        <f>IF(E24="","",VLOOKUP(B24,Data!$B$5:$N$503,13,FALSE))</f>
        <v>Ymh</v>
      </c>
      <c r="D24" s="495" t="str">
        <f>IF(E24="","",VLOOKUP(B24,Data!$B$5:$L$503,2,FALSE))</f>
        <v>VAK6550</v>
      </c>
      <c r="E24" s="823">
        <v>4</v>
      </c>
      <c r="F24" s="600"/>
      <c r="G24" s="587">
        <f>IF(E24="","",VLOOKUP(B24,Data!$B$5:$L$503,11,FALSE))</f>
        <v>2051.59</v>
      </c>
      <c r="H24" s="588">
        <f t="shared" si="0"/>
        <v>8206.36</v>
      </c>
      <c r="I24" s="589" t="str">
        <f>IF(E24="","",VLOOKUP(B24,Data!$B$5:$D$503,3,FALSE))</f>
        <v>C/T</v>
      </c>
      <c r="J24" s="589" t="str">
        <f>IF(E24="","",VLOOKUP(B24,Data!$B$5:$M$503,12,FALSE))</f>
        <v>Indonesia</v>
      </c>
      <c r="K24" s="590">
        <v>5124948</v>
      </c>
      <c r="L24" s="587">
        <f>IF(E24="","",VLOOKUP(B24,Data!$B$5:$E$503,4,FALSE)*E24)</f>
        <v>796</v>
      </c>
      <c r="M24" s="587">
        <f>IF(E24="","",VLOOKUP(B24,Data!$B$5:$F$503,5,FALSE)*E24)</f>
        <v>716</v>
      </c>
      <c r="N24" s="591" t="e">
        <f>IF(B24=Data!B80,Data!G80,(IF(B24=Data!B82,Data!G82,(IF(B24=Data!B84,Data!G84,(IF(B24=Data!#REF!,Data!#REF!,(IF(B24=Data!B89,Data!G89,(IF(B24=Data!#REF!,Data!#REF!,(IF(B24=Data!#REF!,Data!#REF!,(IF(B24=Data!#REF!,Data!#REF!,Data!#REF!)))))))))))))))&amp;IF(B24=Data!B156,Data!G156,(IF(B24=Data!#REF!,Data!#REF!,(IF(B24=Data!#REF!,Data!#REF!,(IF(B24=Data!#REF!,Data!#REF!,(IF(B24=Data!#REF!,Data!#REF!,(IF(B24=Data!#REF!,Data!G896,(IF(B24=Data!#REF!,Data!#REF!,(IF(B24=Data!#REF!,Data!#REF!,Data!#REF!)))))))))))))))&amp;IF(B24=Data!#REF!,Data!#REF!,(IF(B24=Data!#REF!,Data!#REF!,(IF(B24=Data!#REF!,Data!#REF!,(IF(B24=Data!#REF!,Data!#REF!,(IF(B24=Data!#REF!,Data!#REF!,Data!#REF!)))))))))</f>
        <v>#REF!</v>
      </c>
      <c r="O24" s="592"/>
      <c r="P24" s="593"/>
      <c r="Q24" s="594" t="e">
        <f>IF(B24=Data!B80,Data!H80,(IF(B24=Data!B82,Data!H82,(IF(B24=Data!B84,Data!H84,(IF(B24=Data!#REF!,Data!#REF!,(IF(B24=Data!B89,Data!H89,(IF(B24=Data!#REF!,Data!#REF!,(IF(B24=Data!#REF!,Data!#REF!,(IF(B24=Data!#REF!,Data!#REF!,Data!#REF!)))))))))))))))&amp;IF(B24=Data!B156,Data!H156,(IF(B24=Data!#REF!,Data!#REF!,(IF(B24=Data!#REF!,Data!#REF!,(IF(B24=Data!#REF!,Data!#REF!,(IF(B24=Data!#REF!,Data!#REF!,(IF(B24=Data!#REF!,Data!H896,(IF(B24=Data!#REF!,Data!#REF!,(IF(B24=Data!#REF!,Data!#REF!,Data!#REF!)))))))))))))))&amp;IF(B24=Data!#REF!,Data!#REF!,(IF(B24=Data!#REF!,Data!#REF!,(IF(B24=Data!#REF!,Data!#REF!,(IF(B24=Data!#REF!,Data!#REF!,(IF(B24=Data!#REF!,Data!#REF!,Data!#REF!)))))))))</f>
        <v>#REF!</v>
      </c>
      <c r="R24" s="593"/>
      <c r="S24" s="593"/>
      <c r="T24" s="594" t="e">
        <f>IF(B24=Data!B80,Data!I80,(IF(B24=Data!B82,Data!I82,(IF(B24=Data!B84,Data!I84,(IF(B24=Data!#REF!,Data!#REF!,(IF(B24=Data!B89,Data!I89,(IF(B24=Data!#REF!,Data!#REF!,(IF(B24=Data!#REF!,Data!#REF!,(IF(B24=Data!#REF!,Data!#REF!,Data!#REF!)))))))))))))))&amp;IF(B24=Data!B156,Data!I156,(IF(B24=Data!#REF!,Data!#REF!,(IF(B24=Data!#REF!,Data!#REF!,(IF(B24=Data!#REF!,Data!#REF!,(IF(B24=Data!#REF!,Data!#REF!,(IF(B24=Data!#REF!,Data!I896,(IF(B24=Data!#REF!,Data!#REF!,(IF(B24=Data!#REF!,Data!#REF!,Data!#REF!)))))))))))))))&amp;IF(B24=Data!#REF!,Data!#REF!,(IF(B24=Data!#REF!,Data!#REF!,(IF(B24=Data!#REF!,Data!#REF!,(IF(B24=Data!#REF!,Data!#REF!,(IF(B24=Data!#REF!,Data!#REF!,Data!#REF!)))))))))</f>
        <v>#REF!</v>
      </c>
      <c r="U24" s="595"/>
      <c r="V24" s="594" t="e">
        <f>IF(B24=Data!B80,Data!J80,(IF(B24=Data!B82,Data!J82,(IF(B24=Data!B84,Data!J84,(IF(B24=Data!#REF!,Data!#REF!,(IF(B24=Data!B89,Data!J89,(IF(B24=Data!#REF!,Data!#REF!,(IF(B24=Data!#REF!,Data!#REF!,(IF(B24=Data!#REF!,Data!#REF!,Data!#REF!)))))))))))))))&amp;IF(B24=Data!B156,Data!J156,(IF(B24=Data!#REF!,Data!#REF!,(IF(B24=Data!#REF!,Data!#REF!,(IF(B24=Data!#REF!,Data!#REF!,(IF(B24=Data!#REF!,Data!#REF!,(IF(B24=Data!#REF!,Data!J896,(IF(B24=Data!#REF!,Data!#REF!,(IF(B24=Data!#REF!,Data!#REF!,Data!#REF!)))))))))))))))&amp;IF(B24=Data!#REF!,Data!#REF!,(IF(B24=Data!#REF!,Data!#REF!,(IF(B24=Data!#REF!,Data!#REF!,(IF(B24=Data!#REF!,Data!#REF!,(IF(B24=Data!#REF!,Data!#REF!,Data!#REF!)))))))))</f>
        <v>#REF!</v>
      </c>
      <c r="W24" s="596">
        <f>IF(E24="","",VLOOKUP(B24,Data!$B$5:$J$503,9,FALSE)*E24)</f>
        <v>4.516</v>
      </c>
    </row>
    <row r="25" spans="1:23" s="597" customFormat="1" ht="19.25" customHeight="1">
      <c r="A25" s="860">
        <v>7</v>
      </c>
      <c r="B25" s="753" t="s">
        <v>487</v>
      </c>
      <c r="C25" s="856" t="str">
        <f>IF(E25="","",VLOOKUP(B25,Data!$B$5:$N$503,13,FALSE))</f>
        <v>Ymh</v>
      </c>
      <c r="D25" s="495" t="str">
        <f>IF(E25="","",VLOOKUP(B25,Data!$B$5:$L$503,2,FALSE))</f>
        <v>ZH66310</v>
      </c>
      <c r="E25" s="823">
        <v>4</v>
      </c>
      <c r="F25" s="600"/>
      <c r="G25" s="587">
        <f>IF(E25="","",VLOOKUP(B25,Data!$B$5:$L$503,11,FALSE))</f>
        <v>1933.89</v>
      </c>
      <c r="H25" s="588">
        <f t="shared" si="0"/>
        <v>7735.56</v>
      </c>
      <c r="I25" s="589" t="str">
        <f>IF(E25="","",VLOOKUP(B25,Data!$B$5:$D$503,3,FALSE))</f>
        <v>C/T</v>
      </c>
      <c r="J25" s="589" t="str">
        <f>IF(E25="","",VLOOKUP(B25,Data!$B$5:$M$503,12,FALSE))</f>
        <v>Indonesia</v>
      </c>
      <c r="K25" s="590">
        <v>5124948</v>
      </c>
      <c r="L25" s="587">
        <f>IF(E25="","",VLOOKUP(B25,Data!$B$5:$E$503,4,FALSE)*E25)</f>
        <v>860</v>
      </c>
      <c r="M25" s="587">
        <f>IF(E25="","",VLOOKUP(B25,Data!$B$5:$F$503,5,FALSE)*E25)</f>
        <v>776</v>
      </c>
      <c r="N25" s="591" t="e">
        <f>IF(B25=Data!B84,Data!G84,(IF(B25=Data!B86,Data!G86,(IF(B25=Data!B88,Data!G88,(IF(B25=Data!#REF!,Data!#REF!,(IF(B25=Data!B93,Data!G93,(IF(B25=Data!#REF!,Data!#REF!,(IF(B25=Data!#REF!,Data!#REF!,(IF(B25=Data!#REF!,Data!#REF!,Data!#REF!)))))))))))))))&amp;IF(B25=Data!B160,Data!G160,(IF(B25=Data!#REF!,Data!#REF!,(IF(B25=Data!#REF!,Data!#REF!,(IF(B25=Data!#REF!,Data!#REF!,(IF(B25=Data!#REF!,Data!#REF!,(IF(B25=Data!#REF!,Data!G900,(IF(B25=Data!#REF!,Data!#REF!,(IF(B25=Data!#REF!,Data!#REF!,Data!#REF!)))))))))))))))&amp;IF(B25=Data!#REF!,Data!#REF!,(IF(B25=Data!#REF!,Data!#REF!,(IF(B25=Data!#REF!,Data!#REF!,(IF(B25=Data!#REF!,Data!#REF!,(IF(B25=Data!#REF!,Data!#REF!,Data!#REF!)))))))))</f>
        <v>#REF!</v>
      </c>
      <c r="O25" s="592"/>
      <c r="P25" s="593"/>
      <c r="Q25" s="594" t="e">
        <f>IF(B25=Data!B84,Data!H84,(IF(B25=Data!B86,Data!H86,(IF(B25=Data!B88,Data!H88,(IF(B25=Data!#REF!,Data!#REF!,(IF(B25=Data!B93,Data!H93,(IF(B25=Data!#REF!,Data!#REF!,(IF(B25=Data!#REF!,Data!#REF!,(IF(B25=Data!#REF!,Data!#REF!,Data!#REF!)))))))))))))))&amp;IF(B25=Data!B160,Data!H160,(IF(B25=Data!#REF!,Data!#REF!,(IF(B25=Data!#REF!,Data!#REF!,(IF(B25=Data!#REF!,Data!#REF!,(IF(B25=Data!#REF!,Data!#REF!,(IF(B25=Data!#REF!,Data!H900,(IF(B25=Data!#REF!,Data!#REF!,(IF(B25=Data!#REF!,Data!#REF!,Data!#REF!)))))))))))))))&amp;IF(B25=Data!#REF!,Data!#REF!,(IF(B25=Data!#REF!,Data!#REF!,(IF(B25=Data!#REF!,Data!#REF!,(IF(B25=Data!#REF!,Data!#REF!,(IF(B25=Data!#REF!,Data!#REF!,Data!#REF!)))))))))</f>
        <v>#REF!</v>
      </c>
      <c r="R25" s="593"/>
      <c r="S25" s="593"/>
      <c r="T25" s="594" t="e">
        <f>IF(B25=Data!B84,Data!I84,(IF(B25=Data!B86,Data!I86,(IF(B25=Data!B88,Data!I88,(IF(B25=Data!#REF!,Data!#REF!,(IF(B25=Data!B93,Data!I93,(IF(B25=Data!#REF!,Data!#REF!,(IF(B25=Data!#REF!,Data!#REF!,(IF(B25=Data!#REF!,Data!#REF!,Data!#REF!)))))))))))))))&amp;IF(B25=Data!B160,Data!I160,(IF(B25=Data!#REF!,Data!#REF!,(IF(B25=Data!#REF!,Data!#REF!,(IF(B25=Data!#REF!,Data!#REF!,(IF(B25=Data!#REF!,Data!#REF!,(IF(B25=Data!#REF!,Data!I900,(IF(B25=Data!#REF!,Data!#REF!,(IF(B25=Data!#REF!,Data!#REF!,Data!#REF!)))))))))))))))&amp;IF(B25=Data!#REF!,Data!#REF!,(IF(B25=Data!#REF!,Data!#REF!,(IF(B25=Data!#REF!,Data!#REF!,(IF(B25=Data!#REF!,Data!#REF!,(IF(B25=Data!#REF!,Data!#REF!,Data!#REF!)))))))))</f>
        <v>#REF!</v>
      </c>
      <c r="U25" s="595"/>
      <c r="V25" s="594" t="e">
        <f>IF(B25=Data!B84,Data!J84,(IF(B25=Data!B86,Data!J86,(IF(B25=Data!B88,Data!J88,(IF(B25=Data!#REF!,Data!#REF!,(IF(B25=Data!B93,Data!J93,(IF(B25=Data!#REF!,Data!#REF!,(IF(B25=Data!#REF!,Data!#REF!,(IF(B25=Data!#REF!,Data!#REF!,Data!#REF!)))))))))))))))&amp;IF(B25=Data!B160,Data!J160,(IF(B25=Data!#REF!,Data!#REF!,(IF(B25=Data!#REF!,Data!#REF!,(IF(B25=Data!#REF!,Data!#REF!,(IF(B25=Data!#REF!,Data!#REF!,(IF(B25=Data!#REF!,Data!J900,(IF(B25=Data!#REF!,Data!#REF!,(IF(B25=Data!#REF!,Data!#REF!,Data!#REF!)))))))))))))))&amp;IF(B25=Data!#REF!,Data!#REF!,(IF(B25=Data!#REF!,Data!#REF!,(IF(B25=Data!#REF!,Data!#REF!,(IF(B25=Data!#REF!,Data!#REF!,(IF(B25=Data!#REF!,Data!#REF!,Data!#REF!)))))))))</f>
        <v>#REF!</v>
      </c>
      <c r="W25" s="596">
        <f>IF(E25="","",VLOOKUP(B25,Data!$B$5:$J$503,9,FALSE)*E25)</f>
        <v>4.74</v>
      </c>
    </row>
    <row r="26" spans="1:23" s="597" customFormat="1" ht="19.25" customHeight="1">
      <c r="A26" s="860">
        <v>8</v>
      </c>
      <c r="B26" s="753" t="s">
        <v>806</v>
      </c>
      <c r="C26" s="856" t="str">
        <f>IF(E26="","",VLOOKUP(B26,Data!$B$5:$N$503,13,FALSE))</f>
        <v>Ymh</v>
      </c>
      <c r="D26" s="495" t="str">
        <f>IF(E26="","",VLOOKUP(B26,Data!$B$5:$L$503,2,FALSE))</f>
        <v>VAK6590</v>
      </c>
      <c r="E26" s="823">
        <v>1</v>
      </c>
      <c r="F26" s="600"/>
      <c r="G26" s="587">
        <f>IF(E26="","",VLOOKUP(B26,Data!$B$5:$L$503,11,FALSE))</f>
        <v>2536.65</v>
      </c>
      <c r="H26" s="588">
        <f t="shared" si="0"/>
        <v>2536.65</v>
      </c>
      <c r="I26" s="589" t="str">
        <f>IF(E26="","",VLOOKUP(B26,Data!$B$5:$D$503,3,FALSE))</f>
        <v>C/T</v>
      </c>
      <c r="J26" s="589" t="str">
        <f>IF(E26="","",VLOOKUP(B26,Data!$B$5:$M$503,12,FALSE))</f>
        <v>Indonesia</v>
      </c>
      <c r="K26" s="590">
        <v>5124948</v>
      </c>
      <c r="L26" s="587">
        <f>IF(E26="","",VLOOKUP(B26,Data!$B$5:$E$503,4,FALSE)*E26)</f>
        <v>220</v>
      </c>
      <c r="M26" s="587">
        <f>IF(E26="","",VLOOKUP(B26,Data!$B$5:$F$503,5,FALSE)*E26)</f>
        <v>199</v>
      </c>
      <c r="N26" s="591" t="e">
        <f>IF(B26=Data!B86,Data!G86,(IF(B26=Data!B88,Data!G88,(IF(B26=Data!B90,Data!G90,(IF(B26=Data!#REF!,Data!#REF!,(IF(B26=Data!B95,Data!G95,(IF(B26=Data!#REF!,Data!#REF!,(IF(B26=Data!#REF!,Data!#REF!,(IF(B26=Data!#REF!,Data!#REF!,Data!#REF!)))))))))))))))&amp;IF(B26=Data!B162,Data!G162,(IF(B26=Data!#REF!,Data!#REF!,(IF(B26=Data!#REF!,Data!#REF!,(IF(B26=Data!#REF!,Data!#REF!,(IF(B26=Data!#REF!,Data!#REF!,(IF(B26=Data!#REF!,Data!G902,(IF(B26=Data!#REF!,Data!#REF!,(IF(B26=Data!#REF!,Data!#REF!,Data!#REF!)))))))))))))))&amp;IF(B26=Data!#REF!,Data!#REF!,(IF(B26=Data!#REF!,Data!#REF!,(IF(B26=Data!#REF!,Data!#REF!,(IF(B26=Data!#REF!,Data!#REF!,(IF(B26=Data!#REF!,Data!#REF!,Data!#REF!)))))))))</f>
        <v>#REF!</v>
      </c>
      <c r="O26" s="592"/>
      <c r="P26" s="593"/>
      <c r="Q26" s="594" t="e">
        <f>IF(B26=Data!B86,Data!H86,(IF(B26=Data!B88,Data!H88,(IF(B26=Data!B90,Data!H90,(IF(B26=Data!#REF!,Data!#REF!,(IF(B26=Data!B95,Data!H95,(IF(B26=Data!#REF!,Data!#REF!,(IF(B26=Data!#REF!,Data!#REF!,(IF(B26=Data!#REF!,Data!#REF!,Data!#REF!)))))))))))))))&amp;IF(B26=Data!B162,Data!H162,(IF(B26=Data!#REF!,Data!#REF!,(IF(B26=Data!#REF!,Data!#REF!,(IF(B26=Data!#REF!,Data!#REF!,(IF(B26=Data!#REF!,Data!#REF!,(IF(B26=Data!#REF!,Data!H902,(IF(B26=Data!#REF!,Data!#REF!,(IF(B26=Data!#REF!,Data!#REF!,Data!#REF!)))))))))))))))&amp;IF(B26=Data!#REF!,Data!#REF!,(IF(B26=Data!#REF!,Data!#REF!,(IF(B26=Data!#REF!,Data!#REF!,(IF(B26=Data!#REF!,Data!#REF!,(IF(B26=Data!#REF!,Data!#REF!,Data!#REF!)))))))))</f>
        <v>#REF!</v>
      </c>
      <c r="R26" s="593"/>
      <c r="S26" s="593"/>
      <c r="T26" s="594" t="e">
        <f>IF(B26=Data!B86,Data!I86,(IF(B26=Data!B88,Data!I88,(IF(B26=Data!B90,Data!I90,(IF(B26=Data!#REF!,Data!#REF!,(IF(B26=Data!B95,Data!I95,(IF(B26=Data!#REF!,Data!#REF!,(IF(B26=Data!#REF!,Data!#REF!,(IF(B26=Data!#REF!,Data!#REF!,Data!#REF!)))))))))))))))&amp;IF(B26=Data!B162,Data!I162,(IF(B26=Data!#REF!,Data!#REF!,(IF(B26=Data!#REF!,Data!#REF!,(IF(B26=Data!#REF!,Data!#REF!,(IF(B26=Data!#REF!,Data!#REF!,(IF(B26=Data!#REF!,Data!I902,(IF(B26=Data!#REF!,Data!#REF!,(IF(B26=Data!#REF!,Data!#REF!,Data!#REF!)))))))))))))))&amp;IF(B26=Data!#REF!,Data!#REF!,(IF(B26=Data!#REF!,Data!#REF!,(IF(B26=Data!#REF!,Data!#REF!,(IF(B26=Data!#REF!,Data!#REF!,(IF(B26=Data!#REF!,Data!#REF!,Data!#REF!)))))))))</f>
        <v>#REF!</v>
      </c>
      <c r="U26" s="595"/>
      <c r="V26" s="594" t="e">
        <f>IF(B26=Data!B86,Data!J86,(IF(B26=Data!B88,Data!J88,(IF(B26=Data!B90,Data!J90,(IF(B26=Data!#REF!,Data!#REF!,(IF(B26=Data!B95,Data!J95,(IF(B26=Data!#REF!,Data!#REF!,(IF(B26=Data!#REF!,Data!#REF!,(IF(B26=Data!#REF!,Data!#REF!,Data!#REF!)))))))))))))))&amp;IF(B26=Data!B162,Data!J162,(IF(B26=Data!#REF!,Data!#REF!,(IF(B26=Data!#REF!,Data!#REF!,(IF(B26=Data!#REF!,Data!#REF!,(IF(B26=Data!#REF!,Data!#REF!,(IF(B26=Data!#REF!,Data!J902,(IF(B26=Data!#REF!,Data!#REF!,(IF(B26=Data!#REF!,Data!#REF!,Data!#REF!)))))))))))))))&amp;IF(B26=Data!#REF!,Data!#REF!,(IF(B26=Data!#REF!,Data!#REF!,(IF(B26=Data!#REF!,Data!#REF!,(IF(B26=Data!#REF!,Data!#REF!,(IF(B26=Data!#REF!,Data!#REF!,Data!#REF!)))))))))</f>
        <v>#REF!</v>
      </c>
      <c r="W26" s="596">
        <f>IF(E26="","",VLOOKUP(B26,Data!$B$5:$J$503,9,FALSE)*E26)</f>
        <v>1.1850000000000001</v>
      </c>
    </row>
    <row r="27" spans="1:23" s="597" customFormat="1" ht="19.25" customHeight="1">
      <c r="A27" s="860">
        <v>9</v>
      </c>
      <c r="B27" s="753" t="s">
        <v>716</v>
      </c>
      <c r="C27" s="856" t="str">
        <f>IF(E27="","",VLOOKUP(B27,Data!$B$5:$N$503,13,FALSE))</f>
        <v>Ymh</v>
      </c>
      <c r="D27" s="495" t="str">
        <f>IF(E27="","",VLOOKUP(B27,Data!$B$5:$L$503,2,FALSE))</f>
        <v>VAC9490</v>
      </c>
      <c r="E27" s="823">
        <v>3</v>
      </c>
      <c r="F27" s="600"/>
      <c r="G27" s="587">
        <f>IF(E27="","",VLOOKUP(B27,Data!$B$5:$L$503,11,FALSE))</f>
        <v>2297.34</v>
      </c>
      <c r="H27" s="588">
        <f t="shared" si="0"/>
        <v>6892.02</v>
      </c>
      <c r="I27" s="589" t="str">
        <f>IF(E27="","",VLOOKUP(B27,Data!$B$5:$D$503,3,FALSE))</f>
        <v>C/T</v>
      </c>
      <c r="J27" s="589" t="str">
        <f>IF(E27="","",VLOOKUP(B27,Data!$B$5:$M$503,12,FALSE))</f>
        <v>Indonesia</v>
      </c>
      <c r="K27" s="590">
        <v>5124948</v>
      </c>
      <c r="L27" s="587">
        <f>IF(E27="","",VLOOKUP(B27,Data!$B$5:$E$503,4,FALSE)*E27)</f>
        <v>660</v>
      </c>
      <c r="M27" s="587">
        <f>IF(E27="","",VLOOKUP(B27,Data!$B$5:$F$503,5,FALSE)*E27)</f>
        <v>597</v>
      </c>
      <c r="N27" s="591" t="e">
        <f>IF(B27=Data!B87,Data!G87,(IF(B27=Data!B89,Data!G89,(IF(B27=Data!B91,Data!G91,(IF(B27=Data!#REF!,Data!#REF!,(IF(B27=Data!B96,Data!G96,(IF(B27=Data!#REF!,Data!#REF!,(IF(B27=Data!#REF!,Data!#REF!,(IF(B27=Data!#REF!,Data!#REF!,Data!#REF!)))))))))))))))&amp;IF(B27=Data!B163,Data!G163,(IF(B27=Data!#REF!,Data!#REF!,(IF(B27=Data!#REF!,Data!#REF!,(IF(B27=Data!#REF!,Data!#REF!,(IF(B27=Data!#REF!,Data!#REF!,(IF(B27=Data!#REF!,Data!G903,(IF(B27=Data!#REF!,Data!#REF!,(IF(B27=Data!#REF!,Data!#REF!,Data!#REF!)))))))))))))))&amp;IF(B27=Data!#REF!,Data!#REF!,(IF(B27=Data!#REF!,Data!#REF!,(IF(B27=Data!#REF!,Data!#REF!,(IF(B27=Data!#REF!,Data!#REF!,(IF(B27=Data!#REF!,Data!#REF!,Data!#REF!)))))))))</f>
        <v>#REF!</v>
      </c>
      <c r="O27" s="592"/>
      <c r="P27" s="593"/>
      <c r="Q27" s="594" t="e">
        <f>IF(B27=Data!B87,Data!H87,(IF(B27=Data!B89,Data!H89,(IF(B27=Data!B91,Data!H91,(IF(B27=Data!#REF!,Data!#REF!,(IF(B27=Data!B96,Data!H96,(IF(B27=Data!#REF!,Data!#REF!,(IF(B27=Data!#REF!,Data!#REF!,(IF(B27=Data!#REF!,Data!#REF!,Data!#REF!)))))))))))))))&amp;IF(B27=Data!B163,Data!H163,(IF(B27=Data!#REF!,Data!#REF!,(IF(B27=Data!#REF!,Data!#REF!,(IF(B27=Data!#REF!,Data!#REF!,(IF(B27=Data!#REF!,Data!#REF!,(IF(B27=Data!#REF!,Data!H903,(IF(B27=Data!#REF!,Data!#REF!,(IF(B27=Data!#REF!,Data!#REF!,Data!#REF!)))))))))))))))&amp;IF(B27=Data!#REF!,Data!#REF!,(IF(B27=Data!#REF!,Data!#REF!,(IF(B27=Data!#REF!,Data!#REF!,(IF(B27=Data!#REF!,Data!#REF!,(IF(B27=Data!#REF!,Data!#REF!,Data!#REF!)))))))))</f>
        <v>#REF!</v>
      </c>
      <c r="R27" s="593"/>
      <c r="S27" s="593"/>
      <c r="T27" s="594" t="e">
        <f>IF(B27=Data!B87,Data!I87,(IF(B27=Data!B89,Data!I89,(IF(B27=Data!B91,Data!I91,(IF(B27=Data!#REF!,Data!#REF!,(IF(B27=Data!B96,Data!I96,(IF(B27=Data!#REF!,Data!#REF!,(IF(B27=Data!#REF!,Data!#REF!,(IF(B27=Data!#REF!,Data!#REF!,Data!#REF!)))))))))))))))&amp;IF(B27=Data!B163,Data!I163,(IF(B27=Data!#REF!,Data!#REF!,(IF(B27=Data!#REF!,Data!#REF!,(IF(B27=Data!#REF!,Data!#REF!,(IF(B27=Data!#REF!,Data!#REF!,(IF(B27=Data!#REF!,Data!I903,(IF(B27=Data!#REF!,Data!#REF!,(IF(B27=Data!#REF!,Data!#REF!,Data!#REF!)))))))))))))))&amp;IF(B27=Data!#REF!,Data!#REF!,(IF(B27=Data!#REF!,Data!#REF!,(IF(B27=Data!#REF!,Data!#REF!,(IF(B27=Data!#REF!,Data!#REF!,(IF(B27=Data!#REF!,Data!#REF!,Data!#REF!)))))))))</f>
        <v>#REF!</v>
      </c>
      <c r="U27" s="595"/>
      <c r="V27" s="594" t="e">
        <f>IF(B27=Data!B87,Data!J87,(IF(B27=Data!B89,Data!J89,(IF(B27=Data!B91,Data!J91,(IF(B27=Data!#REF!,Data!#REF!,(IF(B27=Data!B96,Data!J96,(IF(B27=Data!#REF!,Data!#REF!,(IF(B27=Data!#REF!,Data!#REF!,(IF(B27=Data!#REF!,Data!#REF!,Data!#REF!)))))))))))))))&amp;IF(B27=Data!B163,Data!J163,(IF(B27=Data!#REF!,Data!#REF!,(IF(B27=Data!#REF!,Data!#REF!,(IF(B27=Data!#REF!,Data!#REF!,(IF(B27=Data!#REF!,Data!#REF!,(IF(B27=Data!#REF!,Data!J903,(IF(B27=Data!#REF!,Data!#REF!,(IF(B27=Data!#REF!,Data!#REF!,Data!#REF!)))))))))))))))&amp;IF(B27=Data!#REF!,Data!#REF!,(IF(B27=Data!#REF!,Data!#REF!,(IF(B27=Data!#REF!,Data!#REF!,(IF(B27=Data!#REF!,Data!#REF!,(IF(B27=Data!#REF!,Data!#REF!,Data!#REF!)))))))))</f>
        <v>#REF!</v>
      </c>
      <c r="W27" s="596">
        <f>IF(E27="","",VLOOKUP(B27,Data!$B$5:$J$503,9,FALSE)*E27)</f>
        <v>3.5550000000000002</v>
      </c>
    </row>
    <row r="28" spans="1:23" s="597" customFormat="1" ht="19.25" customHeight="1">
      <c r="A28" s="860">
        <v>10</v>
      </c>
      <c r="B28" s="753" t="s">
        <v>805</v>
      </c>
      <c r="C28" s="856" t="str">
        <f>IF(E28="","",VLOOKUP(B28,Data!$B$5:$N$503,13,FALSE))</f>
        <v>Ymh</v>
      </c>
      <c r="D28" s="495" t="str">
        <f>IF(E28="","",VLOOKUP(B28,Data!$B$5:$L$503,2,FALSE))</f>
        <v>VAK6540</v>
      </c>
      <c r="E28" s="823">
        <v>2</v>
      </c>
      <c r="F28" s="600"/>
      <c r="G28" s="587">
        <f>IF(E28="","",VLOOKUP(B28,Data!$B$5:$L$503,11,FALSE))</f>
        <v>2746.17</v>
      </c>
      <c r="H28" s="588">
        <f t="shared" si="0"/>
        <v>5492.34</v>
      </c>
      <c r="I28" s="589" t="str">
        <f>IF(E28="","",VLOOKUP(B28,Data!$B$5:$D$503,3,FALSE))</f>
        <v>C/T</v>
      </c>
      <c r="J28" s="589" t="str">
        <f>IF(E28="","",VLOOKUP(B28,Data!$B$5:$M$503,12,FALSE))</f>
        <v>Indonesia</v>
      </c>
      <c r="K28" s="590">
        <v>5124948</v>
      </c>
      <c r="L28" s="587">
        <f>IF(E28="","",VLOOKUP(B28,Data!$B$5:$E$503,4,FALSE)*E28)</f>
        <v>440</v>
      </c>
      <c r="M28" s="587">
        <f>IF(E28="","",VLOOKUP(B28,Data!$B$5:$F$503,5,FALSE)*E28)</f>
        <v>398</v>
      </c>
      <c r="N28" s="591" t="e">
        <f>IF(B28=Data!B89,Data!G89,(IF(B28=Data!B91,Data!G91,(IF(B28=Data!B93,Data!G93,(IF(B28=Data!#REF!,Data!#REF!,(IF(B28=Data!B98,Data!G98,(IF(B28=Data!#REF!,Data!#REF!,(IF(B28=Data!#REF!,Data!#REF!,(IF(B28=Data!#REF!,Data!#REF!,Data!#REF!)))))))))))))))&amp;IF(B28=Data!B165,Data!G165,(IF(B28=Data!#REF!,Data!#REF!,(IF(B28=Data!#REF!,Data!#REF!,(IF(B28=Data!#REF!,Data!#REF!,(IF(B28=Data!#REF!,Data!#REF!,(IF(B28=Data!#REF!,Data!G905,(IF(B28=Data!#REF!,Data!#REF!,(IF(B28=Data!#REF!,Data!#REF!,Data!#REF!)))))))))))))))&amp;IF(B28=Data!#REF!,Data!#REF!,(IF(B28=Data!#REF!,Data!#REF!,(IF(B28=Data!#REF!,Data!#REF!,(IF(B28=Data!#REF!,Data!#REF!,(IF(B28=Data!#REF!,Data!#REF!,Data!#REF!)))))))))</f>
        <v>#REF!</v>
      </c>
      <c r="O28" s="592"/>
      <c r="P28" s="593"/>
      <c r="Q28" s="594" t="e">
        <f>IF(B28=Data!B89,Data!H89,(IF(B28=Data!B91,Data!H91,(IF(B28=Data!B93,Data!H93,(IF(B28=Data!#REF!,Data!#REF!,(IF(B28=Data!B98,Data!H98,(IF(B28=Data!#REF!,Data!#REF!,(IF(B28=Data!#REF!,Data!#REF!,(IF(B28=Data!#REF!,Data!#REF!,Data!#REF!)))))))))))))))&amp;IF(B28=Data!B165,Data!H165,(IF(B28=Data!#REF!,Data!#REF!,(IF(B28=Data!#REF!,Data!#REF!,(IF(B28=Data!#REF!,Data!#REF!,(IF(B28=Data!#REF!,Data!#REF!,(IF(B28=Data!#REF!,Data!H905,(IF(B28=Data!#REF!,Data!#REF!,(IF(B28=Data!#REF!,Data!#REF!,Data!#REF!)))))))))))))))&amp;IF(B28=Data!#REF!,Data!#REF!,(IF(B28=Data!#REF!,Data!#REF!,(IF(B28=Data!#REF!,Data!#REF!,(IF(B28=Data!#REF!,Data!#REF!,(IF(B28=Data!#REF!,Data!#REF!,Data!#REF!)))))))))</f>
        <v>#REF!</v>
      </c>
      <c r="R28" s="593"/>
      <c r="S28" s="593"/>
      <c r="T28" s="594" t="e">
        <f>IF(B28=Data!B89,Data!I89,(IF(B28=Data!B91,Data!I91,(IF(B28=Data!B93,Data!I93,(IF(B28=Data!#REF!,Data!#REF!,(IF(B28=Data!B98,Data!I98,(IF(B28=Data!#REF!,Data!#REF!,(IF(B28=Data!#REF!,Data!#REF!,(IF(B28=Data!#REF!,Data!#REF!,Data!#REF!)))))))))))))))&amp;IF(B28=Data!B165,Data!I165,(IF(B28=Data!#REF!,Data!#REF!,(IF(B28=Data!#REF!,Data!#REF!,(IF(B28=Data!#REF!,Data!#REF!,(IF(B28=Data!#REF!,Data!#REF!,(IF(B28=Data!#REF!,Data!I905,(IF(B28=Data!#REF!,Data!#REF!,(IF(B28=Data!#REF!,Data!#REF!,Data!#REF!)))))))))))))))&amp;IF(B28=Data!#REF!,Data!#REF!,(IF(B28=Data!#REF!,Data!#REF!,(IF(B28=Data!#REF!,Data!#REF!,(IF(B28=Data!#REF!,Data!#REF!,(IF(B28=Data!#REF!,Data!#REF!,Data!#REF!)))))))))</f>
        <v>#REF!</v>
      </c>
      <c r="U28" s="595"/>
      <c r="V28" s="594" t="e">
        <f>IF(B28=Data!B89,Data!J89,(IF(B28=Data!B91,Data!J91,(IF(B28=Data!B93,Data!J93,(IF(B28=Data!#REF!,Data!#REF!,(IF(B28=Data!B98,Data!J98,(IF(B28=Data!#REF!,Data!#REF!,(IF(B28=Data!#REF!,Data!#REF!,(IF(B28=Data!#REF!,Data!#REF!,Data!#REF!)))))))))))))))&amp;IF(B28=Data!B165,Data!J165,(IF(B28=Data!#REF!,Data!#REF!,(IF(B28=Data!#REF!,Data!#REF!,(IF(B28=Data!#REF!,Data!#REF!,(IF(B28=Data!#REF!,Data!#REF!,(IF(B28=Data!#REF!,Data!J905,(IF(B28=Data!#REF!,Data!#REF!,(IF(B28=Data!#REF!,Data!#REF!,Data!#REF!)))))))))))))))&amp;IF(B28=Data!#REF!,Data!#REF!,(IF(B28=Data!#REF!,Data!#REF!,(IF(B28=Data!#REF!,Data!#REF!,(IF(B28=Data!#REF!,Data!#REF!,(IF(B28=Data!#REF!,Data!#REF!,Data!#REF!)))))))))</f>
        <v>#REF!</v>
      </c>
      <c r="W28" s="596">
        <f>IF(E28="","",VLOOKUP(B28,Data!$B$5:$J$503,9,FALSE)*E28)</f>
        <v>2.37</v>
      </c>
    </row>
    <row r="29" spans="1:23" s="597" customFormat="1" ht="19.25" customHeight="1">
      <c r="A29" s="860">
        <v>11</v>
      </c>
      <c r="B29" s="753" t="s">
        <v>724</v>
      </c>
      <c r="C29" s="856" t="str">
        <f>IF(E29="","",VLOOKUP(B29,Data!$B$5:$N$503,13,FALSE))</f>
        <v>Ymh</v>
      </c>
      <c r="D29" s="495" t="str">
        <f>IF(E29="","",VLOOKUP(B29,Data!$B$5:$L$503,2,FALSE))</f>
        <v>VAD6650</v>
      </c>
      <c r="E29" s="823">
        <v>2</v>
      </c>
      <c r="F29" s="601"/>
      <c r="G29" s="587">
        <f>IF(E29="","",VLOOKUP(B29,Data!$B$5:$L$503,11,FALSE))</f>
        <v>2449.66</v>
      </c>
      <c r="H29" s="588">
        <f t="shared" si="0"/>
        <v>4899.32</v>
      </c>
      <c r="I29" s="589" t="str">
        <f>IF(E29="","",VLOOKUP(B29,Data!$B$5:$D$503,3,FALSE))</f>
        <v>C/T</v>
      </c>
      <c r="J29" s="589" t="str">
        <f>IF(E29="","",VLOOKUP(B29,Data!$B$5:$M$503,12,FALSE))</f>
        <v>Indonesia</v>
      </c>
      <c r="K29" s="590">
        <v>5124948</v>
      </c>
      <c r="L29" s="587">
        <f>IF(E29="","",VLOOKUP(B29,Data!$B$5:$E$503,4,FALSE)*E29)</f>
        <v>440</v>
      </c>
      <c r="M29" s="587">
        <f>IF(E29="","",VLOOKUP(B29,Data!$B$5:$F$503,5,FALSE)*E29)</f>
        <v>398</v>
      </c>
      <c r="N29" s="591" t="e">
        <f>IF(B29=Data!B90,Data!G90,(IF(B29=Data!B92,Data!G92,(IF(B29=Data!B94,Data!G94,(IF(B29=Data!#REF!,Data!#REF!,(IF(B29=Data!B99,Data!G99,(IF(B29=Data!#REF!,Data!#REF!,(IF(B29=Data!#REF!,Data!#REF!,(IF(B29=Data!#REF!,Data!#REF!,Data!#REF!)))))))))))))))&amp;IF(B29=Data!B166,Data!G166,(IF(B29=Data!#REF!,Data!#REF!,(IF(B29=Data!#REF!,Data!#REF!,(IF(B29=Data!#REF!,Data!#REF!,(IF(B29=Data!#REF!,Data!#REF!,(IF(B29=Data!#REF!,Data!G906,(IF(B29=Data!#REF!,Data!#REF!,(IF(B29=Data!#REF!,Data!#REF!,Data!#REF!)))))))))))))))&amp;IF(B29=Data!#REF!,Data!#REF!,(IF(B29=Data!#REF!,Data!#REF!,(IF(B29=Data!#REF!,Data!#REF!,(IF(B29=Data!#REF!,Data!#REF!,(IF(B29=Data!#REF!,Data!#REF!,Data!#REF!)))))))))</f>
        <v>#REF!</v>
      </c>
      <c r="O29" s="592"/>
      <c r="P29" s="593"/>
      <c r="Q29" s="594" t="e">
        <f>IF(B29=Data!B90,Data!H90,(IF(B29=Data!B92,Data!H92,(IF(B29=Data!B94,Data!H94,(IF(B29=Data!#REF!,Data!#REF!,(IF(B29=Data!B99,Data!H99,(IF(B29=Data!#REF!,Data!#REF!,(IF(B29=Data!#REF!,Data!#REF!,(IF(B29=Data!#REF!,Data!#REF!,Data!#REF!)))))))))))))))&amp;IF(B29=Data!B166,Data!H166,(IF(B29=Data!#REF!,Data!#REF!,(IF(B29=Data!#REF!,Data!#REF!,(IF(B29=Data!#REF!,Data!#REF!,(IF(B29=Data!#REF!,Data!#REF!,(IF(B29=Data!#REF!,Data!H906,(IF(B29=Data!#REF!,Data!#REF!,(IF(B29=Data!#REF!,Data!#REF!,Data!#REF!)))))))))))))))&amp;IF(B29=Data!#REF!,Data!#REF!,(IF(B29=Data!#REF!,Data!#REF!,(IF(B29=Data!#REF!,Data!#REF!,(IF(B29=Data!#REF!,Data!#REF!,(IF(B29=Data!#REF!,Data!#REF!,Data!#REF!)))))))))</f>
        <v>#REF!</v>
      </c>
      <c r="R29" s="593"/>
      <c r="S29" s="593"/>
      <c r="T29" s="594" t="e">
        <f>IF(B29=Data!B90,Data!I90,(IF(B29=Data!B92,Data!I92,(IF(B29=Data!B94,Data!I94,(IF(B29=Data!#REF!,Data!#REF!,(IF(B29=Data!B99,Data!I99,(IF(B29=Data!#REF!,Data!#REF!,(IF(B29=Data!#REF!,Data!#REF!,(IF(B29=Data!#REF!,Data!#REF!,Data!#REF!)))))))))))))))&amp;IF(B29=Data!B166,Data!I166,(IF(B29=Data!#REF!,Data!#REF!,(IF(B29=Data!#REF!,Data!#REF!,(IF(B29=Data!#REF!,Data!#REF!,(IF(B29=Data!#REF!,Data!#REF!,(IF(B29=Data!#REF!,Data!I906,(IF(B29=Data!#REF!,Data!#REF!,(IF(B29=Data!#REF!,Data!#REF!,Data!#REF!)))))))))))))))&amp;IF(B29=Data!#REF!,Data!#REF!,(IF(B29=Data!#REF!,Data!#REF!,(IF(B29=Data!#REF!,Data!#REF!,(IF(B29=Data!#REF!,Data!#REF!,(IF(B29=Data!#REF!,Data!#REF!,Data!#REF!)))))))))</f>
        <v>#REF!</v>
      </c>
      <c r="U29" s="595"/>
      <c r="V29" s="594" t="e">
        <f>IF(B29=Data!B90,Data!J90,(IF(B29=Data!B92,Data!J92,(IF(B29=Data!B94,Data!J94,(IF(B29=Data!#REF!,Data!#REF!,(IF(B29=Data!B99,Data!J99,(IF(B29=Data!#REF!,Data!#REF!,(IF(B29=Data!#REF!,Data!#REF!,(IF(B29=Data!#REF!,Data!#REF!,Data!#REF!)))))))))))))))&amp;IF(B29=Data!B166,Data!J166,(IF(B29=Data!#REF!,Data!#REF!,(IF(B29=Data!#REF!,Data!#REF!,(IF(B29=Data!#REF!,Data!#REF!,(IF(B29=Data!#REF!,Data!#REF!,(IF(B29=Data!#REF!,Data!J906,(IF(B29=Data!#REF!,Data!#REF!,(IF(B29=Data!#REF!,Data!#REF!,Data!#REF!)))))))))))))))&amp;IF(B29=Data!#REF!,Data!#REF!,(IF(B29=Data!#REF!,Data!#REF!,(IF(B29=Data!#REF!,Data!#REF!,(IF(B29=Data!#REF!,Data!#REF!,(IF(B29=Data!#REF!,Data!#REF!,Data!#REF!)))))))))</f>
        <v>#REF!</v>
      </c>
      <c r="W29" s="596">
        <f>IF(E29="","",VLOOKUP(B29,Data!$B$5:$J$503,9,FALSE)*E29)</f>
        <v>2.37</v>
      </c>
    </row>
    <row r="30" spans="1:23" s="597" customFormat="1" ht="19.25" customHeight="1">
      <c r="A30" s="860">
        <v>12</v>
      </c>
      <c r="B30" s="753" t="s">
        <v>808</v>
      </c>
      <c r="C30" s="856" t="str">
        <f>IF(E30="","",VLOOKUP(B30,Data!$B$5:$N$503,13,FALSE))</f>
        <v>Ymh</v>
      </c>
      <c r="D30" s="495" t="str">
        <f>IF(E30="","",VLOOKUP(B30,Data!$B$5:$L$503,2,FALSE))</f>
        <v>VAK6620</v>
      </c>
      <c r="E30" s="823">
        <v>1</v>
      </c>
      <c r="F30" s="600"/>
      <c r="G30" s="587">
        <f>IF(E30="","",VLOOKUP(B30,Data!$B$5:$L$503,11,FALSE))</f>
        <v>2606</v>
      </c>
      <c r="H30" s="588">
        <f t="shared" si="0"/>
        <v>2606</v>
      </c>
      <c r="I30" s="589" t="str">
        <f>IF(E30="","",VLOOKUP(B30,Data!$B$5:$D$503,3,FALSE))</f>
        <v>C/T</v>
      </c>
      <c r="J30" s="589" t="str">
        <f>IF(E30="","",VLOOKUP(B30,Data!$B$5:$M$503,12,FALSE))</f>
        <v>Indonesia</v>
      </c>
      <c r="K30" s="590">
        <v>5124948</v>
      </c>
      <c r="L30" s="587">
        <f>IF(E30="","",VLOOKUP(B30,Data!$B$5:$E$503,4,FALSE)*E30)</f>
        <v>220</v>
      </c>
      <c r="M30" s="587">
        <f>IF(E30="","",VLOOKUP(B30,Data!$B$5:$F$503,5,FALSE)*E30)</f>
        <v>199</v>
      </c>
      <c r="N30" s="591" t="e">
        <f>IF(B30=Data!B91,Data!G91,(IF(B30=Data!B93,Data!G93,(IF(B30=Data!B95,Data!G95,(IF(B30=Data!#REF!,Data!#REF!,(IF(B30=Data!B100,Data!G100,(IF(B30=Data!#REF!,Data!#REF!,(IF(B30=Data!#REF!,Data!#REF!,(IF(B30=Data!#REF!,Data!#REF!,Data!#REF!)))))))))))))))&amp;IF(B30=Data!B167,Data!G167,(IF(B30=Data!#REF!,Data!#REF!,(IF(B30=Data!#REF!,Data!#REF!,(IF(B30=Data!#REF!,Data!#REF!,(IF(B30=Data!#REF!,Data!#REF!,(IF(B30=Data!#REF!,Data!G907,(IF(B30=Data!#REF!,Data!#REF!,(IF(B30=Data!#REF!,Data!#REF!,Data!#REF!)))))))))))))))&amp;IF(B30=Data!#REF!,Data!#REF!,(IF(B30=Data!#REF!,Data!#REF!,(IF(B30=Data!#REF!,Data!#REF!,(IF(B30=Data!#REF!,Data!#REF!,(IF(B30=Data!#REF!,Data!#REF!,Data!#REF!)))))))))</f>
        <v>#REF!</v>
      </c>
      <c r="O30" s="592"/>
      <c r="P30" s="593"/>
      <c r="Q30" s="594" t="e">
        <f>IF(B30=Data!B91,Data!H91,(IF(B30=Data!B93,Data!H93,(IF(B30=Data!B95,Data!H95,(IF(B30=Data!#REF!,Data!#REF!,(IF(B30=Data!B100,Data!H100,(IF(B30=Data!#REF!,Data!#REF!,(IF(B30=Data!#REF!,Data!#REF!,(IF(B30=Data!#REF!,Data!#REF!,Data!#REF!)))))))))))))))&amp;IF(B30=Data!B167,Data!H167,(IF(B30=Data!#REF!,Data!#REF!,(IF(B30=Data!#REF!,Data!#REF!,(IF(B30=Data!#REF!,Data!#REF!,(IF(B30=Data!#REF!,Data!#REF!,(IF(B30=Data!#REF!,Data!H907,(IF(B30=Data!#REF!,Data!#REF!,(IF(B30=Data!#REF!,Data!#REF!,Data!#REF!)))))))))))))))&amp;IF(B30=Data!#REF!,Data!#REF!,(IF(B30=Data!#REF!,Data!#REF!,(IF(B30=Data!#REF!,Data!#REF!,(IF(B30=Data!#REF!,Data!#REF!,(IF(B30=Data!#REF!,Data!#REF!,Data!#REF!)))))))))</f>
        <v>#REF!</v>
      </c>
      <c r="R30" s="593"/>
      <c r="S30" s="593"/>
      <c r="T30" s="594" t="e">
        <f>IF(B30=Data!B91,Data!I91,(IF(B30=Data!B93,Data!I93,(IF(B30=Data!B95,Data!I95,(IF(B30=Data!#REF!,Data!#REF!,(IF(B30=Data!B100,Data!I100,(IF(B30=Data!#REF!,Data!#REF!,(IF(B30=Data!#REF!,Data!#REF!,(IF(B30=Data!#REF!,Data!#REF!,Data!#REF!)))))))))))))))&amp;IF(B30=Data!B167,Data!I167,(IF(B30=Data!#REF!,Data!#REF!,(IF(B30=Data!#REF!,Data!#REF!,(IF(B30=Data!#REF!,Data!#REF!,(IF(B30=Data!#REF!,Data!#REF!,(IF(B30=Data!#REF!,Data!I907,(IF(B30=Data!#REF!,Data!#REF!,(IF(B30=Data!#REF!,Data!#REF!,Data!#REF!)))))))))))))))&amp;IF(B30=Data!#REF!,Data!#REF!,(IF(B30=Data!#REF!,Data!#REF!,(IF(B30=Data!#REF!,Data!#REF!,(IF(B30=Data!#REF!,Data!#REF!,(IF(B30=Data!#REF!,Data!#REF!,Data!#REF!)))))))))</f>
        <v>#REF!</v>
      </c>
      <c r="U30" s="595"/>
      <c r="V30" s="594" t="e">
        <f>IF(B30=Data!B91,Data!J91,(IF(B30=Data!B93,Data!J93,(IF(B30=Data!B95,Data!J95,(IF(B30=Data!#REF!,Data!#REF!,(IF(B30=Data!B100,Data!J100,(IF(B30=Data!#REF!,Data!#REF!,(IF(B30=Data!#REF!,Data!#REF!,(IF(B30=Data!#REF!,Data!#REF!,Data!#REF!)))))))))))))))&amp;IF(B30=Data!B167,Data!J167,(IF(B30=Data!#REF!,Data!#REF!,(IF(B30=Data!#REF!,Data!#REF!,(IF(B30=Data!#REF!,Data!#REF!,(IF(B30=Data!#REF!,Data!#REF!,(IF(B30=Data!#REF!,Data!J907,(IF(B30=Data!#REF!,Data!#REF!,(IF(B30=Data!#REF!,Data!#REF!,Data!#REF!)))))))))))))))&amp;IF(B30=Data!#REF!,Data!#REF!,(IF(B30=Data!#REF!,Data!#REF!,(IF(B30=Data!#REF!,Data!#REF!,(IF(B30=Data!#REF!,Data!#REF!,(IF(B30=Data!#REF!,Data!#REF!,Data!#REF!)))))))))</f>
        <v>#REF!</v>
      </c>
      <c r="W30" s="596">
        <f>IF(E30="","",VLOOKUP(B30,Data!$B$5:$J$503,9,FALSE)*E30)</f>
        <v>1.1850000000000001</v>
      </c>
    </row>
    <row r="31" spans="1:23" s="597" customFormat="1" ht="19.25" customHeight="1">
      <c r="A31" s="860">
        <v>13</v>
      </c>
      <c r="B31" s="753" t="s">
        <v>728</v>
      </c>
      <c r="C31" s="856" t="str">
        <f>IF(E31="","",VLOOKUP(B31,Data!$B$5:$N$503,13,FALSE))</f>
        <v>Ymh</v>
      </c>
      <c r="D31" s="495" t="str">
        <f>IF(E31="","",VLOOKUP(B31,Data!$B$5:$L$503,2,FALSE))</f>
        <v>VAD6660</v>
      </c>
      <c r="E31" s="823">
        <v>1</v>
      </c>
      <c r="F31" s="600"/>
      <c r="G31" s="587">
        <f>IF(E31="","",VLOOKUP(B31,Data!$B$5:$L$503,11,FALSE))</f>
        <v>2832.84</v>
      </c>
      <c r="H31" s="588">
        <f t="shared" si="0"/>
        <v>2832.84</v>
      </c>
      <c r="I31" s="589" t="str">
        <f>IF(E31="","",VLOOKUP(B31,Data!$B$5:$D$503,3,FALSE))</f>
        <v>C/T</v>
      </c>
      <c r="J31" s="589" t="str">
        <f>IF(E31="","",VLOOKUP(B31,Data!$B$5:$M$503,12,FALSE))</f>
        <v>Indonesia</v>
      </c>
      <c r="K31" s="590">
        <v>5124948</v>
      </c>
      <c r="L31" s="587">
        <f>IF(E31="","",VLOOKUP(B31,Data!$B$5:$E$503,4,FALSE)*E31)</f>
        <v>267</v>
      </c>
      <c r="M31" s="587">
        <f>IF(E31="","",VLOOKUP(B31,Data!$B$5:$F$503,5,FALSE)*E31)</f>
        <v>242</v>
      </c>
      <c r="N31" s="591" t="e">
        <f>IF(B31=Data!B72,Data!G72,(IF(B31=Data!B74,Data!G74,(IF(B31=Data!B76,Data!G76,(IF(B31=Data!#REF!,Data!#REF!,(IF(B31=Data!B81,Data!G81,(IF(B31=Data!#REF!,Data!#REF!,(IF(B31=Data!#REF!,Data!#REF!,(IF(B31=Data!#REF!,Data!#REF!,Data!#REF!)))))))))))))))&amp;IF(B31=Data!B148,Data!G148,(IF(B31=Data!#REF!,Data!#REF!,(IF(B31=Data!#REF!,Data!#REF!,(IF(B31=Data!#REF!,Data!#REF!,(IF(B31=Data!#REF!,Data!#REF!,(IF(B31=Data!#REF!,Data!G888,(IF(B31=Data!#REF!,Data!#REF!,(IF(B31=Data!#REF!,Data!#REF!,Data!#REF!)))))))))))))))&amp;IF(B31=Data!#REF!,Data!#REF!,(IF(B31=Data!#REF!,Data!#REF!,(IF(B31=Data!#REF!,Data!#REF!,(IF(B31=Data!#REF!,Data!#REF!,(IF(B31=Data!#REF!,Data!#REF!,Data!#REF!)))))))))</f>
        <v>#REF!</v>
      </c>
      <c r="O31" s="592"/>
      <c r="P31" s="593"/>
      <c r="Q31" s="594" t="e">
        <f>IF(B31=Data!B72,Data!H72,(IF(B31=Data!B74,Data!H74,(IF(B31=Data!B76,Data!H76,(IF(B31=Data!#REF!,Data!#REF!,(IF(B31=Data!B81,Data!H81,(IF(B31=Data!#REF!,Data!#REF!,(IF(B31=Data!#REF!,Data!#REF!,(IF(B31=Data!#REF!,Data!#REF!,Data!#REF!)))))))))))))))&amp;IF(B31=Data!B148,Data!H148,(IF(B31=Data!#REF!,Data!#REF!,(IF(B31=Data!#REF!,Data!#REF!,(IF(B31=Data!#REF!,Data!#REF!,(IF(B31=Data!#REF!,Data!#REF!,(IF(B31=Data!#REF!,Data!H888,(IF(B31=Data!#REF!,Data!#REF!,(IF(B31=Data!#REF!,Data!#REF!,Data!#REF!)))))))))))))))&amp;IF(B31=Data!#REF!,Data!#REF!,(IF(B31=Data!#REF!,Data!#REF!,(IF(B31=Data!#REF!,Data!#REF!,(IF(B31=Data!#REF!,Data!#REF!,(IF(B31=Data!#REF!,Data!#REF!,Data!#REF!)))))))))</f>
        <v>#REF!</v>
      </c>
      <c r="R31" s="593"/>
      <c r="S31" s="593"/>
      <c r="T31" s="594" t="e">
        <f>IF(B31=Data!B72,Data!I72,(IF(B31=Data!B74,Data!I74,(IF(B31=Data!B76,Data!I76,(IF(B31=Data!#REF!,Data!#REF!,(IF(B31=Data!B81,Data!I81,(IF(B31=Data!#REF!,Data!#REF!,(IF(B31=Data!#REF!,Data!#REF!,(IF(B31=Data!#REF!,Data!#REF!,Data!#REF!)))))))))))))))&amp;IF(B31=Data!B148,Data!I148,(IF(B31=Data!#REF!,Data!#REF!,(IF(B31=Data!#REF!,Data!#REF!,(IF(B31=Data!#REF!,Data!#REF!,(IF(B31=Data!#REF!,Data!#REF!,(IF(B31=Data!#REF!,Data!I888,(IF(B31=Data!#REF!,Data!#REF!,(IF(B31=Data!#REF!,Data!#REF!,Data!#REF!)))))))))))))))&amp;IF(B31=Data!#REF!,Data!#REF!,(IF(B31=Data!#REF!,Data!#REF!,(IF(B31=Data!#REF!,Data!#REF!,(IF(B31=Data!#REF!,Data!#REF!,(IF(B31=Data!#REF!,Data!#REF!,Data!#REF!)))))))))</f>
        <v>#REF!</v>
      </c>
      <c r="U31" s="595"/>
      <c r="V31" s="594" t="e">
        <f>IF(B31=Data!B72,Data!J72,(IF(B31=Data!B74,Data!J74,(IF(B31=Data!B76,Data!J76,(IF(B31=Data!#REF!,Data!#REF!,(IF(B31=Data!B81,Data!J81,(IF(B31=Data!#REF!,Data!#REF!,(IF(B31=Data!#REF!,Data!#REF!,(IF(B31=Data!#REF!,Data!#REF!,Data!#REF!)))))))))))))))&amp;IF(B31=Data!B148,Data!J148,(IF(B31=Data!#REF!,Data!#REF!,(IF(B31=Data!#REF!,Data!#REF!,(IF(B31=Data!#REF!,Data!#REF!,(IF(B31=Data!#REF!,Data!#REF!,(IF(B31=Data!#REF!,Data!J888,(IF(B31=Data!#REF!,Data!#REF!,(IF(B31=Data!#REF!,Data!#REF!,Data!#REF!)))))))))))))))&amp;IF(B31=Data!#REF!,Data!#REF!,(IF(B31=Data!#REF!,Data!#REF!,(IF(B31=Data!#REF!,Data!#REF!,(IF(B31=Data!#REF!,Data!#REF!,(IF(B31=Data!#REF!,Data!#REF!,Data!#REF!)))))))))</f>
        <v>#REF!</v>
      </c>
      <c r="W31" s="596">
        <f>IF(E31="","",VLOOKUP(B31,Data!$B$5:$J$503,9,FALSE)*E31)</f>
        <v>1.488</v>
      </c>
    </row>
    <row r="32" spans="1:23" s="597" customFormat="1" ht="19.25" customHeight="1">
      <c r="A32" s="860">
        <v>14</v>
      </c>
      <c r="B32" s="753" t="s">
        <v>504</v>
      </c>
      <c r="C32" s="856" t="str">
        <f>IF(E32="","",VLOOKUP(B32,Data!$B$5:$N$503,13,FALSE))</f>
        <v>Ymh</v>
      </c>
      <c r="D32" s="495" t="str">
        <f>IF(E32="","",VLOOKUP(B32,Data!$B$5:$L$503,2,FALSE))</f>
        <v>ZH66250</v>
      </c>
      <c r="E32" s="823">
        <v>4</v>
      </c>
      <c r="F32" s="600"/>
      <c r="G32" s="587">
        <f>IF(E32="","",VLOOKUP(B32,Data!$B$5:$L$503,11,FALSE))</f>
        <v>2244.61</v>
      </c>
      <c r="H32" s="588">
        <f t="shared" si="0"/>
        <v>8978.44</v>
      </c>
      <c r="I32" s="589" t="str">
        <f>IF(E32="","",VLOOKUP(B32,Data!$B$5:$D$503,3,FALSE))</f>
        <v>C/T</v>
      </c>
      <c r="J32" s="589" t="str">
        <f>IF(E32="","",VLOOKUP(B32,Data!$B$5:$M$503,12,FALSE))</f>
        <v>Indonesia</v>
      </c>
      <c r="K32" s="590">
        <v>5124948</v>
      </c>
      <c r="L32" s="587">
        <f>IF(E32="","",VLOOKUP(B32,Data!$B$5:$E$503,4,FALSE)*E32)</f>
        <v>1048</v>
      </c>
      <c r="M32" s="587">
        <f>IF(E32="","",VLOOKUP(B32,Data!$B$5:$F$503,5,FALSE)*E32)</f>
        <v>948</v>
      </c>
      <c r="N32" s="591" t="e">
        <f>IF(B32=Data!B73,Data!G73,(IF(B32=Data!B75,Data!G75,(IF(B32=Data!B77,Data!G77,(IF(B32=Data!#REF!,Data!#REF!,(IF(B32=Data!B82,Data!G82,(IF(B32=Data!#REF!,Data!#REF!,(IF(B32=Data!#REF!,Data!#REF!,(IF(B32=Data!#REF!,Data!#REF!,Data!#REF!)))))))))))))))&amp;IF(B32=Data!B149,Data!G149,(IF(B32=Data!#REF!,Data!#REF!,(IF(B32=Data!#REF!,Data!#REF!,(IF(B32=Data!#REF!,Data!#REF!,(IF(B32=Data!#REF!,Data!#REF!,(IF(B32=Data!#REF!,Data!G889,(IF(B32=Data!#REF!,Data!#REF!,(IF(B32=Data!#REF!,Data!#REF!,Data!#REF!)))))))))))))))&amp;IF(B32=Data!#REF!,Data!#REF!,(IF(B32=Data!#REF!,Data!#REF!,(IF(B32=Data!#REF!,Data!#REF!,(IF(B32=Data!#REF!,Data!#REF!,(IF(B32=Data!#REF!,Data!#REF!,Data!#REF!)))))))))</f>
        <v>#REF!</v>
      </c>
      <c r="O32" s="592"/>
      <c r="P32" s="593"/>
      <c r="Q32" s="594" t="e">
        <f>IF(B32=Data!B73,Data!H73,(IF(B32=Data!B75,Data!H75,(IF(B32=Data!B77,Data!H77,(IF(B32=Data!#REF!,Data!#REF!,(IF(B32=Data!B82,Data!H82,(IF(B32=Data!#REF!,Data!#REF!,(IF(B32=Data!#REF!,Data!#REF!,(IF(B32=Data!#REF!,Data!#REF!,Data!#REF!)))))))))))))))&amp;IF(B32=Data!B149,Data!H149,(IF(B32=Data!#REF!,Data!#REF!,(IF(B32=Data!#REF!,Data!#REF!,(IF(B32=Data!#REF!,Data!#REF!,(IF(B32=Data!#REF!,Data!#REF!,(IF(B32=Data!#REF!,Data!H889,(IF(B32=Data!#REF!,Data!#REF!,(IF(B32=Data!#REF!,Data!#REF!,Data!#REF!)))))))))))))))&amp;IF(B32=Data!#REF!,Data!#REF!,(IF(B32=Data!#REF!,Data!#REF!,(IF(B32=Data!#REF!,Data!#REF!,(IF(B32=Data!#REF!,Data!#REF!,(IF(B32=Data!#REF!,Data!#REF!,Data!#REF!)))))))))</f>
        <v>#REF!</v>
      </c>
      <c r="R32" s="593"/>
      <c r="S32" s="593"/>
      <c r="T32" s="594" t="e">
        <f>IF(B32=Data!B73,Data!I73,(IF(B32=Data!B75,Data!I75,(IF(B32=Data!B77,Data!I77,(IF(B32=Data!#REF!,Data!#REF!,(IF(B32=Data!B82,Data!I82,(IF(B32=Data!#REF!,Data!#REF!,(IF(B32=Data!#REF!,Data!#REF!,(IF(B32=Data!#REF!,Data!#REF!,Data!#REF!)))))))))))))))&amp;IF(B32=Data!B149,Data!I149,(IF(B32=Data!#REF!,Data!#REF!,(IF(B32=Data!#REF!,Data!#REF!,(IF(B32=Data!#REF!,Data!#REF!,(IF(B32=Data!#REF!,Data!#REF!,(IF(B32=Data!#REF!,Data!I889,(IF(B32=Data!#REF!,Data!#REF!,(IF(B32=Data!#REF!,Data!#REF!,Data!#REF!)))))))))))))))&amp;IF(B32=Data!#REF!,Data!#REF!,(IF(B32=Data!#REF!,Data!#REF!,(IF(B32=Data!#REF!,Data!#REF!,(IF(B32=Data!#REF!,Data!#REF!,(IF(B32=Data!#REF!,Data!#REF!,Data!#REF!)))))))))</f>
        <v>#REF!</v>
      </c>
      <c r="U32" s="595"/>
      <c r="V32" s="594" t="e">
        <f>IF(B32=Data!B73,Data!J73,(IF(B32=Data!B75,Data!J75,(IF(B32=Data!B77,Data!J77,(IF(B32=Data!#REF!,Data!#REF!,(IF(B32=Data!B82,Data!J82,(IF(B32=Data!#REF!,Data!#REF!,(IF(B32=Data!#REF!,Data!#REF!,(IF(B32=Data!#REF!,Data!#REF!,Data!#REF!)))))))))))))))&amp;IF(B32=Data!B149,Data!J149,(IF(B32=Data!#REF!,Data!#REF!,(IF(B32=Data!#REF!,Data!#REF!,(IF(B32=Data!#REF!,Data!#REF!,(IF(B32=Data!#REF!,Data!#REF!,(IF(B32=Data!#REF!,Data!J889,(IF(B32=Data!#REF!,Data!#REF!,(IF(B32=Data!#REF!,Data!#REF!,Data!#REF!)))))))))))))))&amp;IF(B32=Data!#REF!,Data!#REF!,(IF(B32=Data!#REF!,Data!#REF!,(IF(B32=Data!#REF!,Data!#REF!,(IF(B32=Data!#REF!,Data!#REF!,(IF(B32=Data!#REF!,Data!#REF!,Data!#REF!)))))))))</f>
        <v>#REF!</v>
      </c>
      <c r="W32" s="596">
        <f>IF(E32="","",VLOOKUP(B32,Data!$B$5:$J$503,9,FALSE)*E32)</f>
        <v>5.952</v>
      </c>
    </row>
    <row r="33" spans="1:23" s="597" customFormat="1" ht="19.25" customHeight="1">
      <c r="A33" s="860">
        <v>15</v>
      </c>
      <c r="B33" s="753" t="s">
        <v>594</v>
      </c>
      <c r="C33" s="856" t="str">
        <f>IF(E33="","",VLOOKUP(B33,Data!$B$5:$N$503,13,FALSE))</f>
        <v>Ymh</v>
      </c>
      <c r="D33" s="495" t="str">
        <f>IF(E33="","",VLOOKUP(B33,Data!$B$5:$L$503,2,FALSE))</f>
        <v>ZN12160</v>
      </c>
      <c r="E33" s="823">
        <v>1</v>
      </c>
      <c r="F33" s="600"/>
      <c r="G33" s="587">
        <f>IF(E33="","",VLOOKUP(B33,Data!$B$5:$L$503,11,FALSE))</f>
        <v>2286.36</v>
      </c>
      <c r="H33" s="588">
        <f t="shared" si="0"/>
        <v>2286.36</v>
      </c>
      <c r="I33" s="589" t="str">
        <f>IF(E33="","",VLOOKUP(B33,Data!$B$5:$D$503,3,FALSE))</f>
        <v>C/T</v>
      </c>
      <c r="J33" s="589" t="str">
        <f>IF(E33="","",VLOOKUP(B33,Data!$B$5:$M$503,12,FALSE))</f>
        <v>Indonesia</v>
      </c>
      <c r="K33" s="590">
        <v>5124948</v>
      </c>
      <c r="L33" s="587">
        <f>IF(E33="","",VLOOKUP(B33,Data!$B$5:$E$503,4,FALSE)*E33)</f>
        <v>262</v>
      </c>
      <c r="M33" s="587">
        <f>IF(E33="","",VLOOKUP(B33,Data!$B$5:$F$503,5,FALSE)*E33)</f>
        <v>237</v>
      </c>
      <c r="N33" s="591" t="e">
        <f>IF(B33=Data!B74,Data!G74,(IF(B33=Data!B76,Data!G76,(IF(B33=Data!B78,Data!G78,(IF(B33=Data!#REF!,Data!#REF!,(IF(B33=Data!B83,Data!G83,(IF(B33=Data!#REF!,Data!#REF!,(IF(B33=Data!#REF!,Data!#REF!,(IF(B33=Data!#REF!,Data!#REF!,Data!#REF!)))))))))))))))&amp;IF(B33=Data!B150,Data!G150,(IF(B33=Data!#REF!,Data!#REF!,(IF(B33=Data!#REF!,Data!#REF!,(IF(B33=Data!#REF!,Data!#REF!,(IF(B33=Data!#REF!,Data!#REF!,(IF(B33=Data!#REF!,Data!G890,(IF(B33=Data!#REF!,Data!#REF!,(IF(B33=Data!#REF!,Data!#REF!,Data!#REF!)))))))))))))))&amp;IF(B33=Data!#REF!,Data!#REF!,(IF(B33=Data!#REF!,Data!#REF!,(IF(B33=Data!#REF!,Data!#REF!,(IF(B33=Data!#REF!,Data!#REF!,(IF(B33=Data!#REF!,Data!#REF!,Data!#REF!)))))))))</f>
        <v>#REF!</v>
      </c>
      <c r="O33" s="592"/>
      <c r="P33" s="593"/>
      <c r="Q33" s="594" t="e">
        <f>IF(B33=Data!B74,Data!H74,(IF(B33=Data!B76,Data!H76,(IF(B33=Data!B78,Data!H78,(IF(B33=Data!#REF!,Data!#REF!,(IF(B33=Data!B83,Data!H83,(IF(B33=Data!#REF!,Data!#REF!,(IF(B33=Data!#REF!,Data!#REF!,(IF(B33=Data!#REF!,Data!#REF!,Data!#REF!)))))))))))))))&amp;IF(B33=Data!B150,Data!H150,(IF(B33=Data!#REF!,Data!#REF!,(IF(B33=Data!#REF!,Data!#REF!,(IF(B33=Data!#REF!,Data!#REF!,(IF(B33=Data!#REF!,Data!#REF!,(IF(B33=Data!#REF!,Data!H890,(IF(B33=Data!#REF!,Data!#REF!,(IF(B33=Data!#REF!,Data!#REF!,Data!#REF!)))))))))))))))&amp;IF(B33=Data!#REF!,Data!#REF!,(IF(B33=Data!#REF!,Data!#REF!,(IF(B33=Data!#REF!,Data!#REF!,(IF(B33=Data!#REF!,Data!#REF!,(IF(B33=Data!#REF!,Data!#REF!,Data!#REF!)))))))))</f>
        <v>#REF!</v>
      </c>
      <c r="R33" s="593"/>
      <c r="S33" s="593"/>
      <c r="T33" s="594" t="e">
        <f>IF(B33=Data!B74,Data!I74,(IF(B33=Data!B76,Data!I76,(IF(B33=Data!B78,Data!I78,(IF(B33=Data!#REF!,Data!#REF!,(IF(B33=Data!B83,Data!I83,(IF(B33=Data!#REF!,Data!#REF!,(IF(B33=Data!#REF!,Data!#REF!,(IF(B33=Data!#REF!,Data!#REF!,Data!#REF!)))))))))))))))&amp;IF(B33=Data!B150,Data!I150,(IF(B33=Data!#REF!,Data!#REF!,(IF(B33=Data!#REF!,Data!#REF!,(IF(B33=Data!#REF!,Data!#REF!,(IF(B33=Data!#REF!,Data!#REF!,(IF(B33=Data!#REF!,Data!I890,(IF(B33=Data!#REF!,Data!#REF!,(IF(B33=Data!#REF!,Data!#REF!,Data!#REF!)))))))))))))))&amp;IF(B33=Data!#REF!,Data!#REF!,(IF(B33=Data!#REF!,Data!#REF!,(IF(B33=Data!#REF!,Data!#REF!,(IF(B33=Data!#REF!,Data!#REF!,(IF(B33=Data!#REF!,Data!#REF!,Data!#REF!)))))))))</f>
        <v>#REF!</v>
      </c>
      <c r="U33" s="595"/>
      <c r="V33" s="594" t="e">
        <f>IF(B33=Data!B74,Data!J74,(IF(B33=Data!B76,Data!J76,(IF(B33=Data!B78,Data!J78,(IF(B33=Data!#REF!,Data!#REF!,(IF(B33=Data!B83,Data!J83,(IF(B33=Data!#REF!,Data!#REF!,(IF(B33=Data!#REF!,Data!#REF!,(IF(B33=Data!#REF!,Data!#REF!,Data!#REF!)))))))))))))))&amp;IF(B33=Data!B150,Data!J150,(IF(B33=Data!#REF!,Data!#REF!,(IF(B33=Data!#REF!,Data!#REF!,(IF(B33=Data!#REF!,Data!#REF!,(IF(B33=Data!#REF!,Data!#REF!,(IF(B33=Data!#REF!,Data!J890,(IF(B33=Data!#REF!,Data!#REF!,(IF(B33=Data!#REF!,Data!#REF!,Data!#REF!)))))))))))))))&amp;IF(B33=Data!#REF!,Data!#REF!,(IF(B33=Data!#REF!,Data!#REF!,(IF(B33=Data!#REF!,Data!#REF!,(IF(B33=Data!#REF!,Data!#REF!,(IF(B33=Data!#REF!,Data!#REF!,Data!#REF!)))))))))</f>
        <v>#REF!</v>
      </c>
      <c r="W33" s="596">
        <f>IF(E33="","",VLOOKUP(B33,Data!$B$5:$J$503,9,FALSE)*E33)</f>
        <v>1.488</v>
      </c>
    </row>
    <row r="34" spans="1:23" s="597" customFormat="1" ht="19.25" customHeight="1">
      <c r="A34" s="860">
        <v>16</v>
      </c>
      <c r="B34" s="753" t="s">
        <v>508</v>
      </c>
      <c r="C34" s="856" t="str">
        <f>IF(E34="","",VLOOKUP(B34,Data!$B$5:$N$503,13,FALSE))</f>
        <v>Ymh</v>
      </c>
      <c r="D34" s="495" t="str">
        <f>IF(E34="","",VLOOKUP(B34,Data!$B$5:$L$503,2,FALSE))</f>
        <v>ZH66280</v>
      </c>
      <c r="E34" s="823">
        <v>4</v>
      </c>
      <c r="F34" s="600"/>
      <c r="G34" s="587">
        <f>IF(E34="","",VLOOKUP(B34,Data!$B$5:$L$503,11,FALSE))</f>
        <v>2450.15</v>
      </c>
      <c r="H34" s="588">
        <f t="shared" si="0"/>
        <v>9800.6</v>
      </c>
      <c r="I34" s="589" t="str">
        <f>IF(E34="","",VLOOKUP(B34,Data!$B$5:$D$503,3,FALSE))</f>
        <v>C/T</v>
      </c>
      <c r="J34" s="589" t="str">
        <f>IF(E34="","",VLOOKUP(B34,Data!$B$5:$M$503,12,FALSE))</f>
        <v>Indonesia</v>
      </c>
      <c r="K34" s="590">
        <v>5124948</v>
      </c>
      <c r="L34" s="587">
        <f>IF(E34="","",VLOOKUP(B34,Data!$B$5:$E$503,4,FALSE)*E34)</f>
        <v>1048</v>
      </c>
      <c r="M34" s="587">
        <f>IF(E34="","",VLOOKUP(B34,Data!$B$5:$F$503,5,FALSE)*E34)</f>
        <v>948</v>
      </c>
      <c r="N34" s="591" t="e">
        <f>IF(B34=Data!B76,Data!G76,(IF(B34=Data!B78,Data!G78,(IF(B34=Data!B80,Data!G80,(IF(B34=Data!#REF!,Data!#REF!,(IF(B34=Data!B85,Data!G85,(IF(B34=Data!#REF!,Data!#REF!,(IF(B34=Data!#REF!,Data!#REF!,(IF(B34=Data!#REF!,Data!#REF!,Data!#REF!)))))))))))))))&amp;IF(B34=Data!B152,Data!G152,(IF(B34=Data!#REF!,Data!#REF!,(IF(B34=Data!#REF!,Data!#REF!,(IF(B34=Data!#REF!,Data!#REF!,(IF(B34=Data!#REF!,Data!#REF!,(IF(B34=Data!#REF!,Data!G892,(IF(B34=Data!#REF!,Data!#REF!,(IF(B34=Data!#REF!,Data!#REF!,Data!#REF!)))))))))))))))&amp;IF(B34=Data!#REF!,Data!#REF!,(IF(B34=Data!#REF!,Data!#REF!,(IF(B34=Data!#REF!,Data!#REF!,(IF(B34=Data!#REF!,Data!#REF!,(IF(B34=Data!#REF!,Data!#REF!,Data!#REF!)))))))))</f>
        <v>#REF!</v>
      </c>
      <c r="O34" s="592"/>
      <c r="P34" s="593"/>
      <c r="Q34" s="594" t="e">
        <f>IF(B34=Data!B76,Data!H76,(IF(B34=Data!B78,Data!H78,(IF(B34=Data!B80,Data!H80,(IF(B34=Data!#REF!,Data!#REF!,(IF(B34=Data!B85,Data!H85,(IF(B34=Data!#REF!,Data!#REF!,(IF(B34=Data!#REF!,Data!#REF!,(IF(B34=Data!#REF!,Data!#REF!,Data!#REF!)))))))))))))))&amp;IF(B34=Data!B152,Data!H152,(IF(B34=Data!#REF!,Data!#REF!,(IF(B34=Data!#REF!,Data!#REF!,(IF(B34=Data!#REF!,Data!#REF!,(IF(B34=Data!#REF!,Data!#REF!,(IF(B34=Data!#REF!,Data!H892,(IF(B34=Data!#REF!,Data!#REF!,(IF(B34=Data!#REF!,Data!#REF!,Data!#REF!)))))))))))))))&amp;IF(B34=Data!#REF!,Data!#REF!,(IF(B34=Data!#REF!,Data!#REF!,(IF(B34=Data!#REF!,Data!#REF!,(IF(B34=Data!#REF!,Data!#REF!,(IF(B34=Data!#REF!,Data!#REF!,Data!#REF!)))))))))</f>
        <v>#REF!</v>
      </c>
      <c r="R34" s="593"/>
      <c r="S34" s="593"/>
      <c r="T34" s="594" t="e">
        <f>IF(B34=Data!B76,Data!I76,(IF(B34=Data!B78,Data!I78,(IF(B34=Data!B80,Data!I80,(IF(B34=Data!#REF!,Data!#REF!,(IF(B34=Data!B85,Data!I85,(IF(B34=Data!#REF!,Data!#REF!,(IF(B34=Data!#REF!,Data!#REF!,(IF(B34=Data!#REF!,Data!#REF!,Data!#REF!)))))))))))))))&amp;IF(B34=Data!B152,Data!I152,(IF(B34=Data!#REF!,Data!#REF!,(IF(B34=Data!#REF!,Data!#REF!,(IF(B34=Data!#REF!,Data!#REF!,(IF(B34=Data!#REF!,Data!#REF!,(IF(B34=Data!#REF!,Data!I892,(IF(B34=Data!#REF!,Data!#REF!,(IF(B34=Data!#REF!,Data!#REF!,Data!#REF!)))))))))))))))&amp;IF(B34=Data!#REF!,Data!#REF!,(IF(B34=Data!#REF!,Data!#REF!,(IF(B34=Data!#REF!,Data!#REF!,(IF(B34=Data!#REF!,Data!#REF!,(IF(B34=Data!#REF!,Data!#REF!,Data!#REF!)))))))))</f>
        <v>#REF!</v>
      </c>
      <c r="U34" s="595"/>
      <c r="V34" s="594" t="e">
        <f>IF(B34=Data!B76,Data!J76,(IF(B34=Data!B78,Data!J78,(IF(B34=Data!B80,Data!J80,(IF(B34=Data!#REF!,Data!#REF!,(IF(B34=Data!B85,Data!J85,(IF(B34=Data!#REF!,Data!#REF!,(IF(B34=Data!#REF!,Data!#REF!,(IF(B34=Data!#REF!,Data!#REF!,Data!#REF!)))))))))))))))&amp;IF(B34=Data!B152,Data!J152,(IF(B34=Data!#REF!,Data!#REF!,(IF(B34=Data!#REF!,Data!#REF!,(IF(B34=Data!#REF!,Data!#REF!,(IF(B34=Data!#REF!,Data!#REF!,(IF(B34=Data!#REF!,Data!J892,(IF(B34=Data!#REF!,Data!#REF!,(IF(B34=Data!#REF!,Data!#REF!,Data!#REF!)))))))))))))))&amp;IF(B34=Data!#REF!,Data!#REF!,(IF(B34=Data!#REF!,Data!#REF!,(IF(B34=Data!#REF!,Data!#REF!,(IF(B34=Data!#REF!,Data!#REF!,(IF(B34=Data!#REF!,Data!#REF!,Data!#REF!)))))))))</f>
        <v>#REF!</v>
      </c>
      <c r="W34" s="596">
        <f>IF(E34="","",VLOOKUP(B34,Data!$B$5:$J$503,9,FALSE)*E34)</f>
        <v>5.952</v>
      </c>
    </row>
    <row r="35" spans="1:23" s="597" customFormat="1" ht="19.25" customHeight="1">
      <c r="A35" s="860">
        <v>17</v>
      </c>
      <c r="B35" s="753" t="s">
        <v>717</v>
      </c>
      <c r="C35" s="856" t="str">
        <f>IF(E35="","",VLOOKUP(B35,Data!$B$5:$N$503,13,FALSE))</f>
        <v>Ymh</v>
      </c>
      <c r="D35" s="495" t="str">
        <f>IF(E35="","",VLOOKUP(B35,Data!$B$5:$L$503,2,FALSE))</f>
        <v>VAC9500</v>
      </c>
      <c r="E35" s="823">
        <v>3</v>
      </c>
      <c r="F35" s="600"/>
      <c r="G35" s="587">
        <f>IF(E35="","",VLOOKUP(B35,Data!$B$5:$L$503,11,FALSE))</f>
        <v>2627.86</v>
      </c>
      <c r="H35" s="588">
        <f t="shared" si="0"/>
        <v>7883.58</v>
      </c>
      <c r="I35" s="589" t="str">
        <f>IF(E35="","",VLOOKUP(B35,Data!$B$5:$D$503,3,FALSE))</f>
        <v>C/T</v>
      </c>
      <c r="J35" s="589" t="str">
        <f>IF(E35="","",VLOOKUP(B35,Data!$B$5:$M$503,12,FALSE))</f>
        <v>Indonesia</v>
      </c>
      <c r="K35" s="590">
        <v>5124948</v>
      </c>
      <c r="L35" s="587">
        <f>IF(E35="","",VLOOKUP(B35,Data!$B$5:$E$503,4,FALSE)*E35)</f>
        <v>801</v>
      </c>
      <c r="M35" s="587">
        <f>IF(E35="","",VLOOKUP(B35,Data!$B$5:$F$503,5,FALSE)*E35)</f>
        <v>741</v>
      </c>
      <c r="N35" s="591" t="e">
        <f>IF(B35=Data!B77,Data!G77,(IF(B35=Data!B79,Data!G79,(IF(B35=Data!B81,Data!G81,(IF(B35=Data!#REF!,Data!#REF!,(IF(B35=Data!B86,Data!G86,(IF(B35=Data!#REF!,Data!#REF!,(IF(B35=Data!#REF!,Data!#REF!,(IF(B35=Data!#REF!,Data!#REF!,Data!#REF!)))))))))))))))&amp;IF(B35=Data!B153,Data!G153,(IF(B35=Data!#REF!,Data!#REF!,(IF(B35=Data!#REF!,Data!#REF!,(IF(B35=Data!#REF!,Data!#REF!,(IF(B35=Data!#REF!,Data!#REF!,(IF(B35=Data!#REF!,Data!G893,(IF(B35=Data!#REF!,Data!#REF!,(IF(B35=Data!#REF!,Data!#REF!,Data!#REF!)))))))))))))))&amp;IF(B35=Data!#REF!,Data!#REF!,(IF(B35=Data!#REF!,Data!#REF!,(IF(B35=Data!#REF!,Data!#REF!,(IF(B35=Data!#REF!,Data!#REF!,(IF(B35=Data!#REF!,Data!#REF!,Data!#REF!)))))))))</f>
        <v>#REF!</v>
      </c>
      <c r="O35" s="592"/>
      <c r="P35" s="593"/>
      <c r="Q35" s="594" t="e">
        <f>IF(B35=Data!B77,Data!H77,(IF(B35=Data!B79,Data!H79,(IF(B35=Data!B81,Data!H81,(IF(B35=Data!#REF!,Data!#REF!,(IF(B35=Data!B86,Data!H86,(IF(B35=Data!#REF!,Data!#REF!,(IF(B35=Data!#REF!,Data!#REF!,(IF(B35=Data!#REF!,Data!#REF!,Data!#REF!)))))))))))))))&amp;IF(B35=Data!B153,Data!H153,(IF(B35=Data!#REF!,Data!#REF!,(IF(B35=Data!#REF!,Data!#REF!,(IF(B35=Data!#REF!,Data!#REF!,(IF(B35=Data!#REF!,Data!#REF!,(IF(B35=Data!#REF!,Data!H893,(IF(B35=Data!#REF!,Data!#REF!,(IF(B35=Data!#REF!,Data!#REF!,Data!#REF!)))))))))))))))&amp;IF(B35=Data!#REF!,Data!#REF!,(IF(B35=Data!#REF!,Data!#REF!,(IF(B35=Data!#REF!,Data!#REF!,(IF(B35=Data!#REF!,Data!#REF!,(IF(B35=Data!#REF!,Data!#REF!,Data!#REF!)))))))))</f>
        <v>#REF!</v>
      </c>
      <c r="R35" s="593"/>
      <c r="S35" s="593"/>
      <c r="T35" s="594" t="e">
        <f>IF(B35=Data!B77,Data!I77,(IF(B35=Data!B79,Data!I79,(IF(B35=Data!B81,Data!I81,(IF(B35=Data!#REF!,Data!#REF!,(IF(B35=Data!B86,Data!I86,(IF(B35=Data!#REF!,Data!#REF!,(IF(B35=Data!#REF!,Data!#REF!,(IF(B35=Data!#REF!,Data!#REF!,Data!#REF!)))))))))))))))&amp;IF(B35=Data!B153,Data!I153,(IF(B35=Data!#REF!,Data!#REF!,(IF(B35=Data!#REF!,Data!#REF!,(IF(B35=Data!#REF!,Data!#REF!,(IF(B35=Data!#REF!,Data!#REF!,(IF(B35=Data!#REF!,Data!I893,(IF(B35=Data!#REF!,Data!#REF!,(IF(B35=Data!#REF!,Data!#REF!,Data!#REF!)))))))))))))))&amp;IF(B35=Data!#REF!,Data!#REF!,(IF(B35=Data!#REF!,Data!#REF!,(IF(B35=Data!#REF!,Data!#REF!,(IF(B35=Data!#REF!,Data!#REF!,(IF(B35=Data!#REF!,Data!#REF!,Data!#REF!)))))))))</f>
        <v>#REF!</v>
      </c>
      <c r="U35" s="595"/>
      <c r="V35" s="594" t="e">
        <f>IF(B35=Data!B77,Data!J77,(IF(B35=Data!B79,Data!J79,(IF(B35=Data!B81,Data!J81,(IF(B35=Data!#REF!,Data!#REF!,(IF(B35=Data!B86,Data!J86,(IF(B35=Data!#REF!,Data!#REF!,(IF(B35=Data!#REF!,Data!#REF!,(IF(B35=Data!#REF!,Data!#REF!,Data!#REF!)))))))))))))))&amp;IF(B35=Data!B153,Data!J153,(IF(B35=Data!#REF!,Data!#REF!,(IF(B35=Data!#REF!,Data!#REF!,(IF(B35=Data!#REF!,Data!#REF!,(IF(B35=Data!#REF!,Data!#REF!,(IF(B35=Data!#REF!,Data!J893,(IF(B35=Data!#REF!,Data!#REF!,(IF(B35=Data!#REF!,Data!#REF!,Data!#REF!)))))))))))))))&amp;IF(B35=Data!#REF!,Data!#REF!,(IF(B35=Data!#REF!,Data!#REF!,(IF(B35=Data!#REF!,Data!#REF!,(IF(B35=Data!#REF!,Data!#REF!,(IF(B35=Data!#REF!,Data!#REF!,Data!#REF!)))))))))</f>
        <v>#REF!</v>
      </c>
      <c r="W35" s="596">
        <f>IF(E35="","",VLOOKUP(B35,Data!$B$5:$J$503,9,FALSE)*E35)</f>
        <v>4.4640000000000004</v>
      </c>
    </row>
    <row r="36" spans="1:23" s="597" customFormat="1" ht="19.25" customHeight="1">
      <c r="A36" s="860">
        <v>18</v>
      </c>
      <c r="B36" s="753" t="s">
        <v>813</v>
      </c>
      <c r="C36" s="856" t="str">
        <f>IF(E36="","",VLOOKUP(B36,Data!$B$5:$N$503,13,FALSE))</f>
        <v>Ymh</v>
      </c>
      <c r="D36" s="495" t="str">
        <f>IF(E36="","",VLOOKUP(B36,Data!$B$5:$L$503,2,FALSE))</f>
        <v>VAK6570</v>
      </c>
      <c r="E36" s="823">
        <v>1</v>
      </c>
      <c r="F36" s="600"/>
      <c r="G36" s="587">
        <f>IF(E36="","",VLOOKUP(B36,Data!$B$5:$L$503,11,FALSE))</f>
        <v>2669.61</v>
      </c>
      <c r="H36" s="588">
        <f t="shared" si="0"/>
        <v>2669.61</v>
      </c>
      <c r="I36" s="589" t="str">
        <f>IF(E36="","",VLOOKUP(B36,Data!$B$5:$D$503,3,FALSE))</f>
        <v>C/T</v>
      </c>
      <c r="J36" s="589" t="str">
        <f>IF(E36="","",VLOOKUP(B36,Data!$B$5:$M$503,12,FALSE))</f>
        <v>Indonesia</v>
      </c>
      <c r="K36" s="590">
        <v>5124948</v>
      </c>
      <c r="L36" s="587">
        <f>IF(E36="","",VLOOKUP(B36,Data!$B$5:$E$503,4,FALSE)*E36)</f>
        <v>267</v>
      </c>
      <c r="M36" s="587">
        <f>IF(E36="","",VLOOKUP(B36,Data!$B$5:$F$503,5,FALSE)*E36)</f>
        <v>247</v>
      </c>
      <c r="N36" s="591" t="e">
        <f>IF(B36=Data!B78,Data!G78,(IF(B36=Data!B80,Data!G80,(IF(B36=Data!B82,Data!G82,(IF(B36=Data!#REF!,Data!#REF!,(IF(B36=Data!B87,Data!G87,(IF(B36=Data!#REF!,Data!#REF!,(IF(B36=Data!#REF!,Data!#REF!,(IF(B36=Data!#REF!,Data!#REF!,Data!#REF!)))))))))))))))&amp;IF(B36=Data!B154,Data!G154,(IF(B36=Data!#REF!,Data!#REF!,(IF(B36=Data!#REF!,Data!#REF!,(IF(B36=Data!#REF!,Data!#REF!,(IF(B36=Data!#REF!,Data!#REF!,(IF(B36=Data!#REF!,Data!G894,(IF(B36=Data!#REF!,Data!#REF!,(IF(B36=Data!#REF!,Data!#REF!,Data!#REF!)))))))))))))))&amp;IF(B36=Data!#REF!,Data!#REF!,(IF(B36=Data!#REF!,Data!#REF!,(IF(B36=Data!#REF!,Data!#REF!,(IF(B36=Data!#REF!,Data!#REF!,(IF(B36=Data!#REF!,Data!#REF!,Data!#REF!)))))))))</f>
        <v>#REF!</v>
      </c>
      <c r="O36" s="592"/>
      <c r="P36" s="593"/>
      <c r="Q36" s="594" t="e">
        <f>IF(B36=Data!B78,Data!H78,(IF(B36=Data!B80,Data!H80,(IF(B36=Data!B82,Data!H82,(IF(B36=Data!#REF!,Data!#REF!,(IF(B36=Data!B87,Data!H87,(IF(B36=Data!#REF!,Data!#REF!,(IF(B36=Data!#REF!,Data!#REF!,(IF(B36=Data!#REF!,Data!#REF!,Data!#REF!)))))))))))))))&amp;IF(B36=Data!B154,Data!H154,(IF(B36=Data!#REF!,Data!#REF!,(IF(B36=Data!#REF!,Data!#REF!,(IF(B36=Data!#REF!,Data!#REF!,(IF(B36=Data!#REF!,Data!#REF!,(IF(B36=Data!#REF!,Data!H894,(IF(B36=Data!#REF!,Data!#REF!,(IF(B36=Data!#REF!,Data!#REF!,Data!#REF!)))))))))))))))&amp;IF(B36=Data!#REF!,Data!#REF!,(IF(B36=Data!#REF!,Data!#REF!,(IF(B36=Data!#REF!,Data!#REF!,(IF(B36=Data!#REF!,Data!#REF!,(IF(B36=Data!#REF!,Data!#REF!,Data!#REF!)))))))))</f>
        <v>#REF!</v>
      </c>
      <c r="R36" s="593"/>
      <c r="S36" s="593"/>
      <c r="T36" s="594" t="e">
        <f>IF(B36=Data!B78,Data!I78,(IF(B36=Data!B80,Data!I80,(IF(B36=Data!B82,Data!I82,(IF(B36=Data!#REF!,Data!#REF!,(IF(B36=Data!B87,Data!I87,(IF(B36=Data!#REF!,Data!#REF!,(IF(B36=Data!#REF!,Data!#REF!,(IF(B36=Data!#REF!,Data!#REF!,Data!#REF!)))))))))))))))&amp;IF(B36=Data!B154,Data!I154,(IF(B36=Data!#REF!,Data!#REF!,(IF(B36=Data!#REF!,Data!#REF!,(IF(B36=Data!#REF!,Data!#REF!,(IF(B36=Data!#REF!,Data!#REF!,(IF(B36=Data!#REF!,Data!I894,(IF(B36=Data!#REF!,Data!#REF!,(IF(B36=Data!#REF!,Data!#REF!,Data!#REF!)))))))))))))))&amp;IF(B36=Data!#REF!,Data!#REF!,(IF(B36=Data!#REF!,Data!#REF!,(IF(B36=Data!#REF!,Data!#REF!,(IF(B36=Data!#REF!,Data!#REF!,(IF(B36=Data!#REF!,Data!#REF!,Data!#REF!)))))))))</f>
        <v>#REF!</v>
      </c>
      <c r="U36" s="595"/>
      <c r="V36" s="594" t="e">
        <f>IF(B36=Data!B78,Data!J78,(IF(B36=Data!B80,Data!J80,(IF(B36=Data!B82,Data!J82,(IF(B36=Data!#REF!,Data!#REF!,(IF(B36=Data!B87,Data!J87,(IF(B36=Data!#REF!,Data!#REF!,(IF(B36=Data!#REF!,Data!#REF!,(IF(B36=Data!#REF!,Data!#REF!,Data!#REF!)))))))))))))))&amp;IF(B36=Data!B154,Data!J154,(IF(B36=Data!#REF!,Data!#REF!,(IF(B36=Data!#REF!,Data!#REF!,(IF(B36=Data!#REF!,Data!#REF!,(IF(B36=Data!#REF!,Data!#REF!,(IF(B36=Data!#REF!,Data!J894,(IF(B36=Data!#REF!,Data!#REF!,(IF(B36=Data!#REF!,Data!#REF!,Data!#REF!)))))))))))))))&amp;IF(B36=Data!#REF!,Data!#REF!,(IF(B36=Data!#REF!,Data!#REF!,(IF(B36=Data!#REF!,Data!#REF!,(IF(B36=Data!#REF!,Data!#REF!,(IF(B36=Data!#REF!,Data!#REF!,Data!#REF!)))))))))</f>
        <v>#REF!</v>
      </c>
      <c r="W36" s="596">
        <f>IF(E36="","",VLOOKUP(B36,Data!$B$5:$J$503,9,FALSE)*E36)</f>
        <v>1.488</v>
      </c>
    </row>
    <row r="37" spans="1:23" s="597" customFormat="1" ht="19.25" customHeight="1">
      <c r="A37" s="860">
        <v>19</v>
      </c>
      <c r="B37" s="753" t="s">
        <v>288</v>
      </c>
      <c r="C37" s="856" t="str">
        <f>IF(E37="","",VLOOKUP(B37,Data!$B$5:$N$503,13,FALSE))</f>
        <v>Ymh</v>
      </c>
      <c r="D37" s="495" t="str">
        <f>IF(E37="","",VLOOKUP(B37,Data!$B$5:$L$503,2,FALSE))</f>
        <v>WT58110</v>
      </c>
      <c r="E37" s="823">
        <v>2</v>
      </c>
      <c r="F37" s="600"/>
      <c r="G37" s="587">
        <f>IF(E37="","",VLOOKUP(B37,Data!$B$5:$L$503,11,FALSE))</f>
        <v>2268.35</v>
      </c>
      <c r="H37" s="588">
        <f t="shared" si="0"/>
        <v>4536.7</v>
      </c>
      <c r="I37" s="589" t="str">
        <f>IF(E37="","",VLOOKUP(B37,Data!$B$5:$D$503,3,FALSE))</f>
        <v>C/T</v>
      </c>
      <c r="J37" s="589" t="str">
        <f>IF(E37="","",VLOOKUP(B37,Data!$B$5:$M$503,12,FALSE))</f>
        <v>Indonesia</v>
      </c>
      <c r="K37" s="590">
        <v>5124948</v>
      </c>
      <c r="L37" s="587">
        <f>IF(E37="","",VLOOKUP(B37,Data!$B$5:$E$503,4,FALSE)*E37)</f>
        <v>476</v>
      </c>
      <c r="M37" s="587">
        <f>IF(E37="","",VLOOKUP(B37,Data!$B$5:$F$503,5,FALSE)*E37)</f>
        <v>432</v>
      </c>
      <c r="N37" s="591" t="e">
        <f>IF(B37=Data!B79,Data!G79,(IF(B37=Data!B81,Data!G81,(IF(B37=Data!B83,Data!G83,(IF(B37=Data!#REF!,Data!#REF!,(IF(B37=Data!B88,Data!G88,(IF(B37=Data!#REF!,Data!#REF!,(IF(B37=Data!#REF!,Data!#REF!,(IF(B37=Data!#REF!,Data!#REF!,Data!#REF!)))))))))))))))&amp;IF(B37=Data!B155,Data!G155,(IF(B37=Data!#REF!,Data!#REF!,(IF(B37=Data!#REF!,Data!#REF!,(IF(B37=Data!#REF!,Data!#REF!,(IF(B37=Data!#REF!,Data!#REF!,(IF(B37=Data!#REF!,Data!G895,(IF(B37=Data!#REF!,Data!#REF!,(IF(B37=Data!#REF!,Data!#REF!,Data!#REF!)))))))))))))))&amp;IF(B37=Data!#REF!,Data!#REF!,(IF(B37=Data!#REF!,Data!#REF!,(IF(B37=Data!#REF!,Data!#REF!,(IF(B37=Data!#REF!,Data!#REF!,(IF(B37=Data!#REF!,Data!#REF!,Data!#REF!)))))))))</f>
        <v>#REF!</v>
      </c>
      <c r="O37" s="592"/>
      <c r="P37" s="593"/>
      <c r="Q37" s="594" t="e">
        <f>IF(B37=Data!B79,Data!H79,(IF(B37=Data!B81,Data!H81,(IF(B37=Data!B83,Data!H83,(IF(B37=Data!#REF!,Data!#REF!,(IF(B37=Data!B88,Data!H88,(IF(B37=Data!#REF!,Data!#REF!,(IF(B37=Data!#REF!,Data!#REF!,(IF(B37=Data!#REF!,Data!#REF!,Data!#REF!)))))))))))))))&amp;IF(B37=Data!B155,Data!H155,(IF(B37=Data!#REF!,Data!#REF!,(IF(B37=Data!#REF!,Data!#REF!,(IF(B37=Data!#REF!,Data!#REF!,(IF(B37=Data!#REF!,Data!#REF!,(IF(B37=Data!#REF!,Data!H895,(IF(B37=Data!#REF!,Data!#REF!,(IF(B37=Data!#REF!,Data!#REF!,Data!#REF!)))))))))))))))&amp;IF(B37=Data!#REF!,Data!#REF!,(IF(B37=Data!#REF!,Data!#REF!,(IF(B37=Data!#REF!,Data!#REF!,(IF(B37=Data!#REF!,Data!#REF!,(IF(B37=Data!#REF!,Data!#REF!,Data!#REF!)))))))))</f>
        <v>#REF!</v>
      </c>
      <c r="R37" s="593"/>
      <c r="S37" s="593"/>
      <c r="T37" s="594" t="e">
        <f>IF(B37=Data!B79,Data!I79,(IF(B37=Data!B81,Data!I81,(IF(B37=Data!B83,Data!I83,(IF(B37=Data!#REF!,Data!#REF!,(IF(B37=Data!B88,Data!I88,(IF(B37=Data!#REF!,Data!#REF!,(IF(B37=Data!#REF!,Data!#REF!,(IF(B37=Data!#REF!,Data!#REF!,Data!#REF!)))))))))))))))&amp;IF(B37=Data!B155,Data!I155,(IF(B37=Data!#REF!,Data!#REF!,(IF(B37=Data!#REF!,Data!#REF!,(IF(B37=Data!#REF!,Data!#REF!,(IF(B37=Data!#REF!,Data!#REF!,(IF(B37=Data!#REF!,Data!I895,(IF(B37=Data!#REF!,Data!#REF!,(IF(B37=Data!#REF!,Data!#REF!,Data!#REF!)))))))))))))))&amp;IF(B37=Data!#REF!,Data!#REF!,(IF(B37=Data!#REF!,Data!#REF!,(IF(B37=Data!#REF!,Data!#REF!,(IF(B37=Data!#REF!,Data!#REF!,(IF(B37=Data!#REF!,Data!#REF!,Data!#REF!)))))))))</f>
        <v>#REF!</v>
      </c>
      <c r="U37" s="595"/>
      <c r="V37" s="594" t="e">
        <f>IF(B37=Data!B79,Data!J79,(IF(B37=Data!B81,Data!J81,(IF(B37=Data!B83,Data!J83,(IF(B37=Data!#REF!,Data!#REF!,(IF(B37=Data!B88,Data!J88,(IF(B37=Data!#REF!,Data!#REF!,(IF(B37=Data!#REF!,Data!#REF!,(IF(B37=Data!#REF!,Data!#REF!,Data!#REF!)))))))))))))))&amp;IF(B37=Data!B155,Data!J155,(IF(B37=Data!#REF!,Data!#REF!,(IF(B37=Data!#REF!,Data!#REF!,(IF(B37=Data!#REF!,Data!#REF!,(IF(B37=Data!#REF!,Data!#REF!,(IF(B37=Data!#REF!,Data!J895,(IF(B37=Data!#REF!,Data!#REF!,(IF(B37=Data!#REF!,Data!#REF!,Data!#REF!)))))))))))))))&amp;IF(B37=Data!#REF!,Data!#REF!,(IF(B37=Data!#REF!,Data!#REF!,(IF(B37=Data!#REF!,Data!#REF!,(IF(B37=Data!#REF!,Data!#REF!,(IF(B37=Data!#REF!,Data!#REF!,Data!#REF!)))))))))</f>
        <v>#REF!</v>
      </c>
      <c r="W37" s="596">
        <f>IF(E37="","",VLOOKUP(B37,Data!$B$5:$J$503,9,FALSE)*E37)</f>
        <v>2.6280000000000001</v>
      </c>
    </row>
    <row r="38" spans="1:23" s="597" customFormat="1" ht="19.25" customHeight="1">
      <c r="A38" s="860">
        <v>20</v>
      </c>
      <c r="B38" s="753" t="s">
        <v>290</v>
      </c>
      <c r="C38" s="856" t="str">
        <f>IF(E38="","",VLOOKUP(B38,Data!$B$5:$N$503,13,FALSE))</f>
        <v>Ymh</v>
      </c>
      <c r="D38" s="495" t="str">
        <f>IF(E38="","",VLOOKUP(B38,Data!$B$5:$L$503,2,FALSE))</f>
        <v>WT58120</v>
      </c>
      <c r="E38" s="823">
        <v>1</v>
      </c>
      <c r="F38" s="600"/>
      <c r="G38" s="587">
        <f>IF(E38="","",VLOOKUP(B38,Data!$B$5:$L$503,11,FALSE))</f>
        <v>2312.42</v>
      </c>
      <c r="H38" s="588">
        <f t="shared" si="0"/>
        <v>2312.42</v>
      </c>
      <c r="I38" s="589" t="str">
        <f>IF(E38="","",VLOOKUP(B38,Data!$B$5:$D$503,3,FALSE))</f>
        <v>C/T</v>
      </c>
      <c r="J38" s="589" t="str">
        <f>IF(E38="","",VLOOKUP(B38,Data!$B$5:$M$503,12,FALSE))</f>
        <v>Indonesia</v>
      </c>
      <c r="K38" s="590">
        <v>5124948</v>
      </c>
      <c r="L38" s="587">
        <f>IF(E38="","",VLOOKUP(B38,Data!$B$5:$E$503,4,FALSE)*E38)</f>
        <v>238</v>
      </c>
      <c r="M38" s="587">
        <f>IF(E38="","",VLOOKUP(B38,Data!$B$5:$F$503,5,FALSE)*E38)</f>
        <v>216</v>
      </c>
      <c r="N38" s="591" t="e">
        <f>IF(B38=Data!B80,Data!G80,(IF(B38=Data!B82,Data!G82,(IF(B38=Data!B84,Data!G84,(IF(B38=Data!#REF!,Data!#REF!,(IF(B38=Data!B89,Data!G89,(IF(B38=Data!#REF!,Data!#REF!,(IF(B38=Data!#REF!,Data!#REF!,(IF(B38=Data!#REF!,Data!#REF!,Data!#REF!)))))))))))))))&amp;IF(B38=Data!B156,Data!G156,(IF(B38=Data!#REF!,Data!#REF!,(IF(B38=Data!#REF!,Data!#REF!,(IF(B38=Data!#REF!,Data!#REF!,(IF(B38=Data!#REF!,Data!#REF!,(IF(B38=Data!#REF!,Data!G896,(IF(B38=Data!#REF!,Data!#REF!,(IF(B38=Data!#REF!,Data!#REF!,Data!#REF!)))))))))))))))&amp;IF(B38=Data!#REF!,Data!#REF!,(IF(B38=Data!#REF!,Data!#REF!,(IF(B38=Data!#REF!,Data!#REF!,(IF(B38=Data!#REF!,Data!#REF!,(IF(B38=Data!#REF!,Data!#REF!,Data!#REF!)))))))))</f>
        <v>#REF!</v>
      </c>
      <c r="O38" s="592"/>
      <c r="P38" s="593"/>
      <c r="Q38" s="594" t="e">
        <f>IF(B38=Data!B80,Data!H80,(IF(B38=Data!B82,Data!H82,(IF(B38=Data!B84,Data!H84,(IF(B38=Data!#REF!,Data!#REF!,(IF(B38=Data!B89,Data!H89,(IF(B38=Data!#REF!,Data!#REF!,(IF(B38=Data!#REF!,Data!#REF!,(IF(B38=Data!#REF!,Data!#REF!,Data!#REF!)))))))))))))))&amp;IF(B38=Data!B156,Data!H156,(IF(B38=Data!#REF!,Data!#REF!,(IF(B38=Data!#REF!,Data!#REF!,(IF(B38=Data!#REF!,Data!#REF!,(IF(B38=Data!#REF!,Data!#REF!,(IF(B38=Data!#REF!,Data!H896,(IF(B38=Data!#REF!,Data!#REF!,(IF(B38=Data!#REF!,Data!#REF!,Data!#REF!)))))))))))))))&amp;IF(B38=Data!#REF!,Data!#REF!,(IF(B38=Data!#REF!,Data!#REF!,(IF(B38=Data!#REF!,Data!#REF!,(IF(B38=Data!#REF!,Data!#REF!,(IF(B38=Data!#REF!,Data!#REF!,Data!#REF!)))))))))</f>
        <v>#REF!</v>
      </c>
      <c r="R38" s="593"/>
      <c r="S38" s="593"/>
      <c r="T38" s="594" t="e">
        <f>IF(B38=Data!B80,Data!I80,(IF(B38=Data!B82,Data!I82,(IF(B38=Data!B84,Data!I84,(IF(B38=Data!#REF!,Data!#REF!,(IF(B38=Data!B89,Data!I89,(IF(B38=Data!#REF!,Data!#REF!,(IF(B38=Data!#REF!,Data!#REF!,(IF(B38=Data!#REF!,Data!#REF!,Data!#REF!)))))))))))))))&amp;IF(B38=Data!B156,Data!I156,(IF(B38=Data!#REF!,Data!#REF!,(IF(B38=Data!#REF!,Data!#REF!,(IF(B38=Data!#REF!,Data!#REF!,(IF(B38=Data!#REF!,Data!#REF!,(IF(B38=Data!#REF!,Data!I896,(IF(B38=Data!#REF!,Data!#REF!,(IF(B38=Data!#REF!,Data!#REF!,Data!#REF!)))))))))))))))&amp;IF(B38=Data!#REF!,Data!#REF!,(IF(B38=Data!#REF!,Data!#REF!,(IF(B38=Data!#REF!,Data!#REF!,(IF(B38=Data!#REF!,Data!#REF!,(IF(B38=Data!#REF!,Data!#REF!,Data!#REF!)))))))))</f>
        <v>#REF!</v>
      </c>
      <c r="U38" s="595"/>
      <c r="V38" s="594" t="e">
        <f>IF(B38=Data!B80,Data!J80,(IF(B38=Data!B82,Data!J82,(IF(B38=Data!B84,Data!J84,(IF(B38=Data!#REF!,Data!#REF!,(IF(B38=Data!B89,Data!J89,(IF(B38=Data!#REF!,Data!#REF!,(IF(B38=Data!#REF!,Data!#REF!,(IF(B38=Data!#REF!,Data!#REF!,Data!#REF!)))))))))))))))&amp;IF(B38=Data!B156,Data!J156,(IF(B38=Data!#REF!,Data!#REF!,(IF(B38=Data!#REF!,Data!#REF!,(IF(B38=Data!#REF!,Data!#REF!,(IF(B38=Data!#REF!,Data!#REF!,(IF(B38=Data!#REF!,Data!J896,(IF(B38=Data!#REF!,Data!#REF!,(IF(B38=Data!#REF!,Data!#REF!,Data!#REF!)))))))))))))))&amp;IF(B38=Data!#REF!,Data!#REF!,(IF(B38=Data!#REF!,Data!#REF!,(IF(B38=Data!#REF!,Data!#REF!,(IF(B38=Data!#REF!,Data!#REF!,(IF(B38=Data!#REF!,Data!#REF!,Data!#REF!)))))))))</f>
        <v>#REF!</v>
      </c>
      <c r="W38" s="596">
        <f>IF(E38="","",VLOOKUP(B38,Data!$B$5:$J$503,9,FALSE)*E38)</f>
        <v>1.3140000000000001</v>
      </c>
    </row>
    <row r="39" spans="1:23" s="597" customFormat="1" ht="19.25" customHeight="1">
      <c r="A39" s="860"/>
      <c r="B39" s="753"/>
      <c r="C39" s="856" t="str">
        <f>IF(E39="","",VLOOKUP(B39,Data!$B$5:$N$503,13,FALSE))</f>
        <v/>
      </c>
      <c r="D39" s="495" t="str">
        <f>IF(E39="","",VLOOKUP(B39,Data!$B$5:$L$503,2,FALSE))</f>
        <v/>
      </c>
      <c r="E39" s="823"/>
      <c r="F39" s="601"/>
      <c r="G39" s="587" t="str">
        <f>IF(E39="","",VLOOKUP(B39,Data!$B$5:$L$503,11,FALSE))</f>
        <v/>
      </c>
      <c r="H39" s="588" t="str">
        <f t="shared" si="0"/>
        <v>-</v>
      </c>
      <c r="I39" s="589" t="str">
        <f>IF(E39="","",VLOOKUP(B39,Data!$B$5:$D$503,3,FALSE))</f>
        <v/>
      </c>
      <c r="J39" s="589" t="str">
        <f>IF(E39="","",VLOOKUP(B39,Data!$B$5:$M$503,12,FALSE))</f>
        <v/>
      </c>
      <c r="K39" s="590"/>
      <c r="L39" s="587" t="str">
        <f>IF(E39="","",VLOOKUP(B39,Data!$B$5:$E$503,4,FALSE)*E39)</f>
        <v/>
      </c>
      <c r="M39" s="587" t="str">
        <f>IF(E39="","",VLOOKUP(B39,Data!$B$5:$F$503,5,FALSE)*E39)</f>
        <v/>
      </c>
      <c r="N39" s="591" t="e">
        <f>IF(B39=Data!B94,Data!G94,(IF(B39=Data!B96,Data!G96,(IF(B39=Data!B98,Data!G98,(IF(B39=Data!#REF!,Data!#REF!,(IF(B39=Data!B103,Data!G103,(IF(B39=Data!#REF!,Data!#REF!,(IF(B39=Data!#REF!,Data!#REF!,(IF(B39=Data!#REF!,Data!#REF!,Data!#REF!)))))))))))))))&amp;IF(B39=Data!B170,Data!G170,(IF(B39=Data!#REF!,Data!#REF!,(IF(B39=Data!#REF!,Data!#REF!,(IF(B39=Data!#REF!,Data!#REF!,(IF(B39=Data!#REF!,Data!#REF!,(IF(B39=Data!#REF!,Data!G910,(IF(B39=Data!#REF!,Data!#REF!,(IF(B39=Data!#REF!,Data!#REF!,Data!#REF!)))))))))))))))&amp;IF(B39=Data!#REF!,Data!#REF!,(IF(B39=Data!#REF!,Data!#REF!,(IF(B39=Data!#REF!,Data!#REF!,(IF(B39=Data!#REF!,Data!#REF!,(IF(B39=Data!#REF!,Data!#REF!,Data!#REF!)))))))))</f>
        <v>#REF!</v>
      </c>
      <c r="O39" s="592"/>
      <c r="P39" s="593"/>
      <c r="Q39" s="594" t="e">
        <f>IF(B39=Data!B94,Data!H94,(IF(B39=Data!B96,Data!H96,(IF(B39=Data!B98,Data!H98,(IF(B39=Data!#REF!,Data!#REF!,(IF(B39=Data!B103,Data!H103,(IF(B39=Data!#REF!,Data!#REF!,(IF(B39=Data!#REF!,Data!#REF!,(IF(B39=Data!#REF!,Data!#REF!,Data!#REF!)))))))))))))))&amp;IF(B39=Data!B170,Data!H170,(IF(B39=Data!#REF!,Data!#REF!,(IF(B39=Data!#REF!,Data!#REF!,(IF(B39=Data!#REF!,Data!#REF!,(IF(B39=Data!#REF!,Data!#REF!,(IF(B39=Data!#REF!,Data!H910,(IF(B39=Data!#REF!,Data!#REF!,(IF(B39=Data!#REF!,Data!#REF!,Data!#REF!)))))))))))))))&amp;IF(B39=Data!#REF!,Data!#REF!,(IF(B39=Data!#REF!,Data!#REF!,(IF(B39=Data!#REF!,Data!#REF!,(IF(B39=Data!#REF!,Data!#REF!,(IF(B39=Data!#REF!,Data!#REF!,Data!#REF!)))))))))</f>
        <v>#REF!</v>
      </c>
      <c r="R39" s="593"/>
      <c r="S39" s="593"/>
      <c r="T39" s="594" t="e">
        <f>IF(B39=Data!B94,Data!I94,(IF(B39=Data!B96,Data!I96,(IF(B39=Data!B98,Data!I98,(IF(B39=Data!#REF!,Data!#REF!,(IF(B39=Data!B103,Data!I103,(IF(B39=Data!#REF!,Data!#REF!,(IF(B39=Data!#REF!,Data!#REF!,(IF(B39=Data!#REF!,Data!#REF!,Data!#REF!)))))))))))))))&amp;IF(B39=Data!B170,Data!I170,(IF(B39=Data!#REF!,Data!#REF!,(IF(B39=Data!#REF!,Data!#REF!,(IF(B39=Data!#REF!,Data!#REF!,(IF(B39=Data!#REF!,Data!#REF!,(IF(B39=Data!#REF!,Data!I910,(IF(B39=Data!#REF!,Data!#REF!,(IF(B39=Data!#REF!,Data!#REF!,Data!#REF!)))))))))))))))&amp;IF(B39=Data!#REF!,Data!#REF!,(IF(B39=Data!#REF!,Data!#REF!,(IF(B39=Data!#REF!,Data!#REF!,(IF(B39=Data!#REF!,Data!#REF!,(IF(B39=Data!#REF!,Data!#REF!,Data!#REF!)))))))))</f>
        <v>#REF!</v>
      </c>
      <c r="U39" s="595"/>
      <c r="V39" s="594" t="e">
        <f>IF(B39=Data!B94,Data!J94,(IF(B39=Data!B96,Data!J96,(IF(B39=Data!B98,Data!J98,(IF(B39=Data!#REF!,Data!#REF!,(IF(B39=Data!B103,Data!J103,(IF(B39=Data!#REF!,Data!#REF!,(IF(B39=Data!#REF!,Data!#REF!,(IF(B39=Data!#REF!,Data!#REF!,Data!#REF!)))))))))))))))&amp;IF(B39=Data!B170,Data!J170,(IF(B39=Data!#REF!,Data!#REF!,(IF(B39=Data!#REF!,Data!#REF!,(IF(B39=Data!#REF!,Data!#REF!,(IF(B39=Data!#REF!,Data!#REF!,(IF(B39=Data!#REF!,Data!J910,(IF(B39=Data!#REF!,Data!#REF!,(IF(B39=Data!#REF!,Data!#REF!,Data!#REF!)))))))))))))))&amp;IF(B39=Data!#REF!,Data!#REF!,(IF(B39=Data!#REF!,Data!#REF!,(IF(B39=Data!#REF!,Data!#REF!,(IF(B39=Data!#REF!,Data!#REF!,(IF(B39=Data!#REF!,Data!#REF!,Data!#REF!)))))))))</f>
        <v>#REF!</v>
      </c>
      <c r="W39" s="596" t="str">
        <f>IF(E39="","",VLOOKUP(B39,Data!$B$5:$J$503,9,FALSE)*E39)</f>
        <v/>
      </c>
    </row>
    <row r="40" spans="1:23" s="597" customFormat="1" ht="19.25" customHeight="1">
      <c r="A40" s="598"/>
      <c r="B40" s="840"/>
      <c r="C40" s="583" t="str">
        <f>IF(E40="","",VLOOKUP(B40,Data!$B$5:$N$503,13,FALSE))</f>
        <v/>
      </c>
      <c r="D40" s="584" t="str">
        <f>IF(E40="","",VLOOKUP(B40,Data!$B$5:$L$503,2,FALSE))</f>
        <v/>
      </c>
      <c r="E40" s="823"/>
      <c r="F40" s="601"/>
      <c r="G40" s="587" t="str">
        <f>IF(E40="","",VLOOKUP(B40,Data!$B$5:$L$503,11,FALSE))</f>
        <v/>
      </c>
      <c r="H40" s="588" t="str">
        <f t="shared" si="0"/>
        <v>-</v>
      </c>
      <c r="I40" s="589" t="str">
        <f>IF(E40="","",VLOOKUP(B40,Data!$B$5:$D$503,3,FALSE))</f>
        <v/>
      </c>
      <c r="J40" s="589" t="str">
        <f>IF(E40="","",VLOOKUP(B40,Data!$B$5:$M$503,12,FALSE))</f>
        <v/>
      </c>
      <c r="K40" s="590"/>
      <c r="L40" s="587" t="str">
        <f>IF(E40="","",VLOOKUP(B40,Data!$B$5:$E$503,4,FALSE)*E40)</f>
        <v/>
      </c>
      <c r="M40" s="587" t="str">
        <f>IF(E40="","",VLOOKUP(B40,Data!$B$5:$F$503,5,FALSE)*E40)</f>
        <v/>
      </c>
      <c r="N40" s="591" t="e">
        <f>IF(B40=Data!B139,Data!G139,(IF(B40=Data!B141,Data!G141,(IF(B40=Data!B143,Data!G143,(IF(B40=Data!#REF!,Data!#REF!,(IF(B40=Data!B148,Data!G148,(IF(B40=Data!#REF!,Data!#REF!,(IF(B40=Data!#REF!,Data!#REF!,(IF(B40=Data!#REF!,Data!#REF!,Data!#REF!)))))))))))))))&amp;IF(B40=Data!B215,Data!G215,(IF(B40=Data!#REF!,Data!#REF!,(IF(B40=Data!#REF!,Data!#REF!,(IF(B40=Data!#REF!,Data!#REF!,(IF(B40=Data!#REF!,Data!#REF!,(IF(B40=Data!#REF!,Data!G955,(IF(B40=Data!#REF!,Data!#REF!,(IF(B40=Data!#REF!,Data!#REF!,Data!#REF!)))))))))))))))&amp;IF(B40=Data!#REF!,Data!#REF!,(IF(B40=Data!#REF!,Data!#REF!,(IF(B40=Data!#REF!,Data!#REF!,(IF(B40=Data!#REF!,Data!#REF!,(IF(B40=Data!#REF!,Data!#REF!,Data!#REF!)))))))))</f>
        <v>#REF!</v>
      </c>
      <c r="O40" s="592"/>
      <c r="P40" s="593"/>
      <c r="Q40" s="594" t="e">
        <f>IF(B40=Data!B139,Data!H139,(IF(B40=Data!B141,Data!H141,(IF(B40=Data!B143,Data!H143,(IF(B40=Data!#REF!,Data!#REF!,(IF(B40=Data!B148,Data!H148,(IF(B40=Data!#REF!,Data!#REF!,(IF(B40=Data!#REF!,Data!#REF!,(IF(B40=Data!#REF!,Data!#REF!,Data!#REF!)))))))))))))))&amp;IF(B40=Data!B215,Data!H215,(IF(B40=Data!#REF!,Data!#REF!,(IF(B40=Data!#REF!,Data!#REF!,(IF(B40=Data!#REF!,Data!#REF!,(IF(B40=Data!#REF!,Data!#REF!,(IF(B40=Data!#REF!,Data!H955,(IF(B40=Data!#REF!,Data!#REF!,(IF(B40=Data!#REF!,Data!#REF!,Data!#REF!)))))))))))))))&amp;IF(B40=Data!#REF!,Data!#REF!,(IF(B40=Data!#REF!,Data!#REF!,(IF(B40=Data!#REF!,Data!#REF!,(IF(B40=Data!#REF!,Data!#REF!,(IF(B40=Data!#REF!,Data!#REF!,Data!#REF!)))))))))</f>
        <v>#REF!</v>
      </c>
      <c r="R40" s="593"/>
      <c r="S40" s="593"/>
      <c r="T40" s="594" t="e">
        <f>IF(B40=Data!B139,Data!I139,(IF(B40=Data!B141,Data!I141,(IF(B40=Data!B143,Data!I143,(IF(B40=Data!#REF!,Data!#REF!,(IF(B40=Data!B148,Data!I148,(IF(B40=Data!#REF!,Data!#REF!,(IF(B40=Data!#REF!,Data!#REF!,(IF(B40=Data!#REF!,Data!#REF!,Data!#REF!)))))))))))))))&amp;IF(B40=Data!B215,Data!I215,(IF(B40=Data!#REF!,Data!#REF!,(IF(B40=Data!#REF!,Data!#REF!,(IF(B40=Data!#REF!,Data!#REF!,(IF(B40=Data!#REF!,Data!#REF!,(IF(B40=Data!#REF!,Data!I955,(IF(B40=Data!#REF!,Data!#REF!,(IF(B40=Data!#REF!,Data!#REF!,Data!#REF!)))))))))))))))&amp;IF(B40=Data!#REF!,Data!#REF!,(IF(B40=Data!#REF!,Data!#REF!,(IF(B40=Data!#REF!,Data!#REF!,(IF(B40=Data!#REF!,Data!#REF!,(IF(B40=Data!#REF!,Data!#REF!,Data!#REF!)))))))))</f>
        <v>#REF!</v>
      </c>
      <c r="U40" s="595"/>
      <c r="V40" s="594" t="e">
        <f>IF(B40=Data!B139,Data!J139,(IF(B40=Data!B141,Data!J141,(IF(B40=Data!B143,Data!J143,(IF(B40=Data!#REF!,Data!#REF!,(IF(B40=Data!B148,Data!J148,(IF(B40=Data!#REF!,Data!#REF!,(IF(B40=Data!#REF!,Data!#REF!,(IF(B40=Data!#REF!,Data!#REF!,Data!#REF!)))))))))))))))&amp;IF(B40=Data!B215,Data!J215,(IF(B40=Data!#REF!,Data!#REF!,(IF(B40=Data!#REF!,Data!#REF!,(IF(B40=Data!#REF!,Data!#REF!,(IF(B40=Data!#REF!,Data!#REF!,(IF(B40=Data!#REF!,Data!J955,(IF(B40=Data!#REF!,Data!#REF!,(IF(B40=Data!#REF!,Data!#REF!,Data!#REF!)))))))))))))))&amp;IF(B40=Data!#REF!,Data!#REF!,(IF(B40=Data!#REF!,Data!#REF!,(IF(B40=Data!#REF!,Data!#REF!,(IF(B40=Data!#REF!,Data!#REF!,(IF(B40=Data!#REF!,Data!#REF!,Data!#REF!)))))))))</f>
        <v>#REF!</v>
      </c>
      <c r="W40" s="596" t="str">
        <f>IF(E40="","",VLOOKUP(B40,Data!$B$5:$J$503,9,FALSE)*E40)</f>
        <v/>
      </c>
    </row>
    <row r="41" spans="1:23" s="611" customFormat="1" ht="31" customHeight="1">
      <c r="A41" s="598"/>
      <c r="B41" s="818"/>
      <c r="C41" s="604"/>
      <c r="D41" s="605"/>
      <c r="E41" s="606">
        <f>SUM(E18:E40)</f>
        <v>75</v>
      </c>
      <c r="F41" s="606"/>
      <c r="G41" s="607"/>
      <c r="H41" s="607">
        <f>SUM(H18:H40)</f>
        <v>165801.96999999997</v>
      </c>
      <c r="I41" s="608"/>
      <c r="J41" s="608"/>
      <c r="K41" s="608"/>
      <c r="L41" s="609">
        <f>SUM(L18:L40)</f>
        <v>16640</v>
      </c>
      <c r="M41" s="609">
        <f>SUM(M18:M40)</f>
        <v>14981</v>
      </c>
      <c r="N41" s="609" t="e">
        <f>SUM(N20:N40)</f>
        <v>#REF!</v>
      </c>
      <c r="O41" s="609" t="e">
        <f>SUM(#REF!)</f>
        <v>#REF!</v>
      </c>
      <c r="P41" s="609">
        <f>SUM(P16:P16)</f>
        <v>0</v>
      </c>
      <c r="Q41" s="609">
        <f>SUM(Q16:Q16)</f>
        <v>0</v>
      </c>
      <c r="R41" s="609" t="e">
        <f>SUM(#REF!)</f>
        <v>#REF!</v>
      </c>
      <c r="S41" s="609">
        <f>SUM(S16:S16)</f>
        <v>0</v>
      </c>
      <c r="T41" s="609">
        <f>SUM(T16:T16)</f>
        <v>0</v>
      </c>
      <c r="U41" s="609" t="e">
        <f>SUM(#REF!)</f>
        <v>#REF!</v>
      </c>
      <c r="V41" s="609">
        <f>SUM(V16:V16)</f>
        <v>0</v>
      </c>
      <c r="W41" s="610">
        <f>SUM(W18:W40)</f>
        <v>93.413999999999987</v>
      </c>
    </row>
    <row r="42" spans="1:23" ht="11.25" customHeight="1">
      <c r="A42" s="598"/>
      <c r="B42" s="612"/>
      <c r="C42" s="545"/>
      <c r="D42" s="546"/>
      <c r="E42" s="613"/>
      <c r="F42" s="544"/>
      <c r="G42" s="614" t="s">
        <v>847</v>
      </c>
      <c r="H42" s="615"/>
      <c r="I42" s="616"/>
      <c r="J42" s="616"/>
      <c r="K42" s="616"/>
      <c r="L42" s="617"/>
      <c r="M42" s="548"/>
      <c r="N42" s="546"/>
      <c r="O42" s="545"/>
      <c r="P42" s="545"/>
      <c r="Q42" s="545"/>
      <c r="R42" s="545"/>
      <c r="S42" s="545"/>
      <c r="T42" s="545"/>
      <c r="U42" s="546"/>
      <c r="V42" s="546"/>
      <c r="W42" s="550"/>
    </row>
    <row r="43" spans="1:23" ht="14">
      <c r="A43" s="618" t="s">
        <v>546</v>
      </c>
      <c r="B43" s="619" t="s">
        <v>12</v>
      </c>
      <c r="C43" s="513"/>
      <c r="D43" s="620"/>
      <c r="E43" s="499" t="s">
        <v>555</v>
      </c>
      <c r="G43" s="621" t="s">
        <v>83</v>
      </c>
      <c r="H43" s="622"/>
      <c r="I43" s="562" t="s">
        <v>84</v>
      </c>
      <c r="J43" s="623"/>
      <c r="K43" s="534" t="s">
        <v>85</v>
      </c>
      <c r="L43" s="534"/>
      <c r="M43" s="1076" t="s">
        <v>86</v>
      </c>
      <c r="N43" s="1077"/>
      <c r="O43" s="1077"/>
      <c r="P43" s="1077"/>
      <c r="Q43" s="1077"/>
      <c r="R43" s="1077"/>
      <c r="S43" s="1077"/>
      <c r="T43" s="1077"/>
      <c r="U43" s="1077"/>
      <c r="V43" s="1077"/>
      <c r="W43" s="1078"/>
    </row>
    <row r="44" spans="1:23" ht="13">
      <c r="A44" s="887" t="s">
        <v>547</v>
      </c>
      <c r="D44" s="624"/>
      <c r="E44" s="499" t="s">
        <v>88</v>
      </c>
      <c r="G44" s="1079"/>
      <c r="H44" s="1080"/>
      <c r="I44" s="887" t="s">
        <v>89</v>
      </c>
      <c r="J44" s="625"/>
      <c r="K44" s="537" t="s">
        <v>90</v>
      </c>
      <c r="L44" s="537"/>
      <c r="M44" s="532"/>
      <c r="W44" s="538"/>
    </row>
    <row r="45" spans="1:23" ht="10.5" customHeight="1">
      <c r="A45" s="887" t="s">
        <v>548</v>
      </c>
      <c r="B45" s="503"/>
      <c r="D45" s="523"/>
      <c r="G45" s="1079"/>
      <c r="H45" s="1080"/>
      <c r="I45" s="887"/>
      <c r="J45" s="625"/>
      <c r="K45" s="537" t="s">
        <v>94</v>
      </c>
      <c r="L45" s="537"/>
      <c r="M45" s="532"/>
      <c r="W45" s="538"/>
    </row>
    <row r="46" spans="1:23" ht="10.5" customHeight="1">
      <c r="A46" s="544"/>
      <c r="B46" s="545"/>
      <c r="C46" s="545"/>
      <c r="D46" s="626"/>
      <c r="E46" s="499" t="s">
        <v>95</v>
      </c>
      <c r="G46" s="1079"/>
      <c r="H46" s="1080"/>
      <c r="I46" s="887" t="s">
        <v>96</v>
      </c>
      <c r="J46" s="625"/>
      <c r="K46" s="537"/>
      <c r="L46" s="537"/>
      <c r="M46" s="532"/>
      <c r="W46" s="538"/>
    </row>
    <row r="47" spans="1:23" ht="13">
      <c r="A47" s="512" t="s">
        <v>97</v>
      </c>
      <c r="C47" s="535"/>
      <c r="D47" s="514"/>
      <c r="E47" s="499" t="s">
        <v>98</v>
      </c>
      <c r="G47" s="627" t="s">
        <v>99</v>
      </c>
      <c r="H47" s="628"/>
      <c r="I47" s="887" t="s">
        <v>89</v>
      </c>
      <c r="J47" s="625"/>
      <c r="K47" s="537" t="s">
        <v>100</v>
      </c>
      <c r="L47" s="537"/>
      <c r="M47" s="532"/>
      <c r="W47" s="538"/>
    </row>
    <row r="48" spans="1:23" ht="13">
      <c r="A48" s="887" t="s">
        <v>561</v>
      </c>
      <c r="D48" s="523"/>
      <c r="E48" s="499" t="s">
        <v>101</v>
      </c>
      <c r="G48" s="629"/>
      <c r="H48" s="630"/>
      <c r="I48" s="887" t="s">
        <v>102</v>
      </c>
      <c r="J48" s="625"/>
      <c r="K48" s="537" t="s">
        <v>549</v>
      </c>
      <c r="L48" s="537"/>
      <c r="M48" s="1069" t="s">
        <v>616</v>
      </c>
      <c r="N48" s="1070"/>
      <c r="O48" s="1070"/>
      <c r="P48" s="1070"/>
      <c r="Q48" s="1070"/>
      <c r="R48" s="1070"/>
      <c r="S48" s="1070"/>
      <c r="T48" s="1070"/>
      <c r="U48" s="1070"/>
      <c r="V48" s="1070"/>
      <c r="W48" s="1071"/>
    </row>
    <row r="49" spans="1:23">
      <c r="A49" s="544"/>
      <c r="B49" s="545"/>
      <c r="C49" s="545"/>
      <c r="D49" s="546"/>
      <c r="E49" s="631"/>
      <c r="F49" s="545"/>
      <c r="G49" s="1053" t="s">
        <v>1048</v>
      </c>
      <c r="H49" s="1054"/>
      <c r="I49" s="1053" t="s">
        <v>1049</v>
      </c>
      <c r="J49" s="1054"/>
      <c r="K49" s="549" t="s">
        <v>105</v>
      </c>
      <c r="L49" s="549"/>
      <c r="M49" s="1072" t="s">
        <v>106</v>
      </c>
      <c r="N49" s="1073"/>
      <c r="O49" s="1073"/>
      <c r="P49" s="1073"/>
      <c r="Q49" s="1073"/>
      <c r="R49" s="1073"/>
      <c r="S49" s="1073"/>
      <c r="T49" s="1073"/>
      <c r="U49" s="1073"/>
      <c r="V49" s="1073"/>
      <c r="W49" s="1074"/>
    </row>
    <row r="50" spans="1:23">
      <c r="G50" s="500" t="s">
        <v>667</v>
      </c>
      <c r="K50" s="537"/>
      <c r="L50" s="537"/>
      <c r="M50" s="541"/>
      <c r="N50" s="541"/>
      <c r="O50" s="541"/>
      <c r="P50" s="541"/>
      <c r="Q50" s="541"/>
      <c r="R50" s="541"/>
      <c r="S50" s="541"/>
      <c r="T50" s="541"/>
      <c r="U50" s="541"/>
      <c r="V50" s="541"/>
      <c r="W50" s="632"/>
    </row>
    <row r="51" spans="1:23">
      <c r="G51" s="633"/>
      <c r="H51" s="633"/>
      <c r="I51" s="634"/>
      <c r="J51" s="633"/>
      <c r="K51" s="537"/>
      <c r="L51" s="537"/>
      <c r="M51" s="541"/>
      <c r="N51" s="541"/>
      <c r="O51" s="541"/>
      <c r="P51" s="541"/>
      <c r="Q51" s="541"/>
      <c r="R51" s="541"/>
      <c r="S51" s="541"/>
      <c r="T51" s="541"/>
      <c r="U51" s="541"/>
      <c r="V51" s="541"/>
      <c r="W51" s="632"/>
    </row>
    <row r="52" spans="1:23" ht="7.5" customHeight="1"/>
    <row r="53" spans="1:23" ht="13.5" customHeight="1"/>
    <row r="54" spans="1:23" ht="13.5" customHeight="1"/>
    <row r="55" spans="1:23" s="611" customFormat="1" ht="18" customHeight="1">
      <c r="A55" s="635" t="s">
        <v>964</v>
      </c>
      <c r="B55" s="500"/>
      <c r="C55" s="635" t="s">
        <v>622</v>
      </c>
      <c r="F55" s="636"/>
      <c r="G55" s="635" t="s">
        <v>958</v>
      </c>
      <c r="H55" s="500"/>
      <c r="I55" s="635" t="s">
        <v>969</v>
      </c>
      <c r="K55" s="636"/>
      <c r="L55" s="636"/>
      <c r="V55" s="637"/>
    </row>
    <row r="56" spans="1:23" s="611" customFormat="1" ht="18" customHeight="1">
      <c r="A56" s="635" t="s">
        <v>965</v>
      </c>
      <c r="B56" s="500"/>
      <c r="C56" s="635" t="s">
        <v>969</v>
      </c>
      <c r="F56" s="636"/>
      <c r="G56" s="635" t="s">
        <v>959</v>
      </c>
      <c r="H56" s="500"/>
      <c r="I56" s="635" t="s">
        <v>969</v>
      </c>
      <c r="K56" s="636"/>
      <c r="L56" s="636"/>
      <c r="V56" s="637"/>
    </row>
    <row r="57" spans="1:23" s="611" customFormat="1" ht="18" customHeight="1">
      <c r="A57" s="635" t="s">
        <v>966</v>
      </c>
      <c r="B57" s="500"/>
      <c r="C57" s="635" t="s">
        <v>969</v>
      </c>
      <c r="F57" s="636"/>
      <c r="G57" s="635" t="s">
        <v>960</v>
      </c>
      <c r="H57" s="500"/>
      <c r="I57" s="635" t="s">
        <v>622</v>
      </c>
      <c r="K57" s="636"/>
      <c r="L57" s="636"/>
      <c r="V57" s="637"/>
    </row>
    <row r="58" spans="1:23" s="611" customFormat="1" ht="18" customHeight="1">
      <c r="A58" s="635" t="s">
        <v>967</v>
      </c>
      <c r="B58" s="500"/>
      <c r="C58" s="635" t="s">
        <v>622</v>
      </c>
      <c r="F58" s="636"/>
      <c r="G58" s="635" t="s">
        <v>961</v>
      </c>
      <c r="H58" s="500"/>
      <c r="I58" s="635" t="s">
        <v>622</v>
      </c>
      <c r="K58" s="636"/>
      <c r="L58" s="636"/>
      <c r="V58" s="637"/>
    </row>
    <row r="59" spans="1:23" s="611" customFormat="1" ht="18" customHeight="1">
      <c r="A59" s="635" t="s">
        <v>968</v>
      </c>
      <c r="B59" s="500"/>
      <c r="C59" s="635" t="s">
        <v>622</v>
      </c>
      <c r="F59" s="636"/>
      <c r="G59" s="635" t="s">
        <v>963</v>
      </c>
      <c r="H59" s="500"/>
      <c r="I59" s="635" t="s">
        <v>622</v>
      </c>
      <c r="K59" s="636"/>
      <c r="L59" s="636"/>
      <c r="V59" s="637"/>
    </row>
    <row r="60" spans="1:23" ht="20">
      <c r="E60" s="888"/>
      <c r="F60" s="500"/>
      <c r="G60" s="635" t="s">
        <v>962</v>
      </c>
      <c r="I60" s="635" t="s">
        <v>622</v>
      </c>
      <c r="K60" s="500"/>
      <c r="M60" s="888"/>
      <c r="V60" s="501"/>
      <c r="W60" s="888"/>
    </row>
    <row r="61" spans="1:23" ht="17.5">
      <c r="A61" s="638"/>
      <c r="E61" s="888"/>
      <c r="G61" s="639"/>
      <c r="H61" s="639"/>
    </row>
    <row r="66" spans="1:5" ht="14">
      <c r="A66" s="640"/>
      <c r="C66" s="641"/>
      <c r="D66" s="641"/>
      <c r="E66" s="642"/>
    </row>
    <row r="67" spans="1:5" ht="14">
      <c r="A67" s="643"/>
      <c r="C67" s="641"/>
      <c r="D67" s="644"/>
      <c r="E67" s="642"/>
    </row>
    <row r="68" spans="1:5" ht="14">
      <c r="A68" s="643"/>
      <c r="B68" s="645"/>
      <c r="C68" s="641"/>
      <c r="D68" s="641"/>
      <c r="E68" s="642"/>
    </row>
    <row r="69" spans="1:5" ht="14">
      <c r="A69" s="643"/>
      <c r="B69" s="646" t="s">
        <v>354</v>
      </c>
      <c r="C69" s="641"/>
      <c r="D69" s="641"/>
      <c r="E69" s="642"/>
    </row>
    <row r="70" spans="1:5" ht="15.5">
      <c r="A70" s="643"/>
      <c r="B70" s="647" t="s">
        <v>249</v>
      </c>
      <c r="C70" s="641"/>
      <c r="D70" s="641"/>
      <c r="E70" s="642"/>
    </row>
    <row r="71" spans="1:5" ht="14">
      <c r="A71" s="643"/>
      <c r="B71" s="648" t="s">
        <v>250</v>
      </c>
      <c r="C71" s="641"/>
      <c r="D71" s="641"/>
      <c r="E71" s="642"/>
    </row>
    <row r="72" spans="1:5" ht="15.5">
      <c r="A72" s="649"/>
      <c r="B72" s="647" t="s">
        <v>251</v>
      </c>
      <c r="C72" s="641"/>
      <c r="D72" s="641"/>
      <c r="E72" s="642"/>
    </row>
    <row r="73" spans="1:5" ht="15.5">
      <c r="A73" s="643"/>
      <c r="B73" s="647" t="s">
        <v>252</v>
      </c>
      <c r="C73" s="641"/>
      <c r="D73" s="641"/>
      <c r="E73" s="642"/>
    </row>
    <row r="74" spans="1:5" ht="14">
      <c r="A74" s="649"/>
      <c r="B74" s="646" t="s">
        <v>253</v>
      </c>
      <c r="C74" s="641"/>
      <c r="D74" s="641"/>
      <c r="E74" s="642"/>
    </row>
    <row r="75" spans="1:5" ht="14">
      <c r="A75" s="649"/>
      <c r="B75" s="646" t="s">
        <v>357</v>
      </c>
      <c r="C75" s="641"/>
      <c r="D75" s="641"/>
      <c r="E75" s="642"/>
    </row>
    <row r="76" spans="1:5" ht="14">
      <c r="A76" s="643"/>
      <c r="B76" s="646" t="s">
        <v>358</v>
      </c>
      <c r="C76" s="641"/>
      <c r="D76" s="641"/>
      <c r="E76" s="642"/>
    </row>
    <row r="77" spans="1:5" ht="14">
      <c r="A77" s="643"/>
      <c r="B77" s="646" t="s">
        <v>288</v>
      </c>
      <c r="C77" s="641"/>
      <c r="D77" s="641"/>
      <c r="E77" s="642"/>
    </row>
    <row r="78" spans="1:5" ht="14">
      <c r="A78" s="643"/>
      <c r="B78" s="646" t="s">
        <v>292</v>
      </c>
      <c r="C78" s="641"/>
      <c r="D78" s="641"/>
      <c r="E78" s="642"/>
    </row>
    <row r="79" spans="1:5" ht="15.5">
      <c r="A79" s="643"/>
      <c r="B79" s="647" t="s">
        <v>423</v>
      </c>
      <c r="C79" s="641"/>
      <c r="D79" s="641"/>
      <c r="E79" s="642"/>
    </row>
    <row r="80" spans="1:5" ht="14">
      <c r="A80" s="643"/>
      <c r="B80" s="646" t="s">
        <v>424</v>
      </c>
      <c r="C80" s="641"/>
      <c r="D80" s="641"/>
      <c r="E80" s="642"/>
    </row>
    <row r="81" spans="1:5" ht="14">
      <c r="A81" s="643"/>
      <c r="B81" s="646" t="s">
        <v>279</v>
      </c>
      <c r="C81" s="641"/>
      <c r="D81" s="644"/>
      <c r="E81" s="642"/>
    </row>
    <row r="82" spans="1:5" ht="14">
      <c r="A82" s="643"/>
      <c r="B82" s="646" t="s">
        <v>281</v>
      </c>
      <c r="C82" s="641"/>
      <c r="D82" s="641"/>
      <c r="E82" s="642"/>
    </row>
    <row r="83" spans="1:5" ht="14">
      <c r="A83" s="643"/>
      <c r="B83" s="646" t="s">
        <v>287</v>
      </c>
      <c r="C83" s="641"/>
      <c r="D83" s="644"/>
      <c r="E83" s="642"/>
    </row>
    <row r="84" spans="1:5" ht="15.5">
      <c r="A84" s="643"/>
      <c r="B84" s="647" t="s">
        <v>420</v>
      </c>
      <c r="C84" s="641"/>
      <c r="D84" s="644"/>
      <c r="E84" s="642"/>
    </row>
    <row r="85" spans="1:5" ht="14">
      <c r="A85" s="650"/>
      <c r="B85" s="646" t="s">
        <v>421</v>
      </c>
      <c r="C85" s="579"/>
      <c r="D85" s="578"/>
      <c r="E85" s="575"/>
    </row>
    <row r="86" spans="1:5" ht="14">
      <c r="A86" s="572"/>
      <c r="B86" s="646" t="s">
        <v>422</v>
      </c>
      <c r="C86" s="579"/>
      <c r="D86" s="578"/>
      <c r="E86" s="651">
        <f>SUM(E65:E84)</f>
        <v>0</v>
      </c>
    </row>
    <row r="87" spans="1:5" ht="14">
      <c r="B87" s="646" t="s">
        <v>417</v>
      </c>
    </row>
    <row r="88" spans="1:5" ht="14">
      <c r="B88" s="646" t="s">
        <v>397</v>
      </c>
    </row>
  </sheetData>
  <mergeCells count="10">
    <mergeCell ref="M48:W48"/>
    <mergeCell ref="G49:H49"/>
    <mergeCell ref="I49:J49"/>
    <mergeCell ref="M49:W49"/>
    <mergeCell ref="O1:S1"/>
    <mergeCell ref="P2:W2"/>
    <mergeCell ref="M43:W43"/>
    <mergeCell ref="G44:H44"/>
    <mergeCell ref="G45:H45"/>
    <mergeCell ref="G46:H46"/>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W81"/>
  <sheetViews>
    <sheetView topLeftCell="A10" zoomScale="80" zoomScaleNormal="80" zoomScaleSheetLayoutView="85" workbookViewId="0">
      <selection activeCell="K18" sqref="K18"/>
    </sheetView>
  </sheetViews>
  <sheetFormatPr defaultColWidth="9.1796875" defaultRowHeight="12.5"/>
  <cols>
    <col min="1" max="1" width="5.26953125" style="890" customWidth="1"/>
    <col min="2" max="2" width="40" style="890" customWidth="1"/>
    <col min="3" max="3" width="6.453125" style="890" customWidth="1"/>
    <col min="4" max="4" width="13.453125" style="890" customWidth="1"/>
    <col min="5" max="5" width="10.453125" style="499" customWidth="1"/>
    <col min="6" max="6" width="13.08984375" style="890" customWidth="1"/>
    <col min="7" max="7" width="14.81640625" style="500" customWidth="1"/>
    <col min="8" max="8" width="17" style="500" customWidth="1"/>
    <col min="9" max="9" width="6.1796875" style="890" customWidth="1"/>
    <col min="10" max="10" width="14.1796875" style="890" customWidth="1"/>
    <col min="11" max="11" width="11.1796875" style="890" customWidth="1"/>
    <col min="12" max="12" width="15.1796875" style="500" customWidth="1"/>
    <col min="13" max="13" width="16.36328125" style="500" customWidth="1"/>
    <col min="14" max="14" width="0.453125" style="890" hidden="1" customWidth="1"/>
    <col min="15" max="15" width="3.1796875" style="890" customWidth="1"/>
    <col min="16" max="16" width="2.54296875" style="890" customWidth="1"/>
    <col min="17" max="17" width="4.81640625" style="890" hidden="1" customWidth="1"/>
    <col min="18" max="18" width="2" style="890" customWidth="1"/>
    <col min="19" max="19" width="2.54296875" style="890" customWidth="1"/>
    <col min="20" max="20" width="5.81640625" style="890" hidden="1" customWidth="1"/>
    <col min="21" max="21" width="1" style="890" customWidth="1"/>
    <col min="22" max="22" width="9.1796875" style="890" hidden="1" customWidth="1"/>
    <col min="23" max="23" width="15.08984375" style="501" customWidth="1"/>
    <col min="24" max="24" width="1.81640625" style="890" customWidth="1"/>
    <col min="25" max="25" width="9.1796875" style="890" customWidth="1"/>
    <col min="26" max="16384" width="9.1796875" style="89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9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8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89" t="s">
        <v>557</v>
      </c>
      <c r="D8" s="523"/>
      <c r="E8" s="531"/>
      <c r="G8" s="532"/>
      <c r="H8" s="533"/>
      <c r="I8" s="889"/>
      <c r="K8" s="514"/>
      <c r="L8" s="532"/>
      <c r="M8" s="534"/>
      <c r="O8" s="514"/>
      <c r="U8" s="535"/>
      <c r="V8" s="535"/>
      <c r="W8" s="536"/>
    </row>
    <row r="9" spans="1:23">
      <c r="A9" s="889" t="s">
        <v>558</v>
      </c>
      <c r="D9" s="523"/>
      <c r="E9" s="531" t="s">
        <v>54</v>
      </c>
      <c r="G9" s="532" t="s">
        <v>55</v>
      </c>
      <c r="H9" s="533"/>
      <c r="I9" s="889" t="s">
        <v>56</v>
      </c>
      <c r="K9" s="523"/>
      <c r="L9" s="532" t="s">
        <v>57</v>
      </c>
      <c r="M9" s="537"/>
      <c r="O9" s="523"/>
      <c r="P9" s="890" t="s">
        <v>58</v>
      </c>
      <c r="W9" s="538"/>
    </row>
    <row r="10" spans="1:23" ht="13">
      <c r="A10" s="889" t="s">
        <v>559</v>
      </c>
      <c r="D10" s="539" t="s">
        <v>560</v>
      </c>
      <c r="E10" s="531" t="s">
        <v>59</v>
      </c>
      <c r="G10" s="532"/>
      <c r="H10" s="533"/>
      <c r="I10" s="540"/>
      <c r="J10" s="541"/>
      <c r="K10" s="542"/>
      <c r="L10" s="532"/>
      <c r="M10" s="537"/>
      <c r="O10" s="523"/>
      <c r="W10" s="538"/>
    </row>
    <row r="11" spans="1:23" ht="13">
      <c r="A11" s="889" t="s">
        <v>551</v>
      </c>
      <c r="D11" s="523"/>
      <c r="E11" s="515"/>
      <c r="F11" s="543"/>
      <c r="G11" s="532" t="s">
        <v>60</v>
      </c>
      <c r="H11" s="533"/>
      <c r="I11" s="889" t="s">
        <v>61</v>
      </c>
      <c r="K11" s="523"/>
      <c r="L11" s="532" t="s">
        <v>523</v>
      </c>
      <c r="M11" s="537"/>
      <c r="O11" s="523"/>
      <c r="P11" s="890" t="s">
        <v>63</v>
      </c>
      <c r="W11" s="538"/>
    </row>
    <row r="12" spans="1:23">
      <c r="A12" s="544" t="s">
        <v>64</v>
      </c>
      <c r="D12" s="523"/>
      <c r="E12" s="531" t="s">
        <v>65</v>
      </c>
      <c r="G12" s="532"/>
      <c r="H12" s="533"/>
      <c r="I12" s="88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1035</v>
      </c>
      <c r="C17" s="583" t="str">
        <f>IF(E17="","",VLOOKUP(B17,Data!$B$5:$N$503,13,FALSE))</f>
        <v/>
      </c>
      <c r="D17" s="584" t="str">
        <f>IF(E17="","",VLOOKUP(B17,Data!$B$5:$L$503,2,FALSE))</f>
        <v/>
      </c>
      <c r="E17" s="739"/>
      <c r="F17" s="601"/>
      <c r="G17" s="587" t="str">
        <f>IF(E17="","",VLOOKUP(B17,Data!$B$5:$L$503,11,FALSE))</f>
        <v/>
      </c>
      <c r="H17" s="588" t="str">
        <f t="shared" ref="H17:H33"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123,Data!G123,(IF(B17=Data!B125,Data!G125,(IF(B17=Data!B127,Data!G127,(IF(B17=Data!#REF!,Data!#REF!,(IF(B17=Data!B132,Data!G132,(IF(B17=Data!#REF!,Data!#REF!,(IF(B17=Data!#REF!,Data!#REF!,(IF(B17=Data!#REF!,Data!#REF!,Data!#REF!)))))))))))))))&amp;IF(B17=Data!B199,Data!G199,(IF(B17=Data!#REF!,Data!#REF!,(IF(B17=Data!#REF!,Data!#REF!,(IF(B17=Data!#REF!,Data!#REF!,(IF(B17=Data!#REF!,Data!#REF!,(IF(B17=Data!#REF!,Data!G939,(IF(B17=Data!#REF!,Data!#REF!,(IF(B17=Data!#REF!,Data!#REF!,Data!#REF!)))))))))))))))&amp;IF(B17=Data!#REF!,Data!#REF!,(IF(B17=Data!#REF!,Data!#REF!,(IF(B17=Data!#REF!,Data!#REF!,(IF(B17=Data!#REF!,Data!#REF!,(IF(B17=Data!#REF!,Data!#REF!,Data!#REF!)))))))))</f>
        <v>#REF!</v>
      </c>
      <c r="O17" s="592"/>
      <c r="P17" s="593"/>
      <c r="Q17" s="594" t="e">
        <f>IF(B17=Data!B123,Data!H123,(IF(B17=Data!B125,Data!H125,(IF(B17=Data!B127,Data!H127,(IF(B17=Data!#REF!,Data!#REF!,(IF(B17=Data!B132,Data!H132,(IF(B17=Data!#REF!,Data!#REF!,(IF(B17=Data!#REF!,Data!#REF!,(IF(B17=Data!#REF!,Data!#REF!,Data!#REF!)))))))))))))))&amp;IF(B17=Data!B199,Data!H199,(IF(B17=Data!#REF!,Data!#REF!,(IF(B17=Data!#REF!,Data!#REF!,(IF(B17=Data!#REF!,Data!#REF!,(IF(B17=Data!#REF!,Data!#REF!,(IF(B17=Data!#REF!,Data!H939,(IF(B17=Data!#REF!,Data!#REF!,(IF(B17=Data!#REF!,Data!#REF!,Data!#REF!)))))))))))))))&amp;IF(B17=Data!#REF!,Data!#REF!,(IF(B17=Data!#REF!,Data!#REF!,(IF(B17=Data!#REF!,Data!#REF!,(IF(B17=Data!#REF!,Data!#REF!,(IF(B17=Data!#REF!,Data!#REF!,Data!#REF!)))))))))</f>
        <v>#REF!</v>
      </c>
      <c r="R17" s="593"/>
      <c r="S17" s="593"/>
      <c r="T17" s="594" t="e">
        <f>IF(B17=Data!B123,Data!I123,(IF(B17=Data!B125,Data!I125,(IF(B17=Data!B127,Data!I127,(IF(B17=Data!#REF!,Data!#REF!,(IF(B17=Data!B132,Data!I132,(IF(B17=Data!#REF!,Data!#REF!,(IF(B17=Data!#REF!,Data!#REF!,(IF(B17=Data!#REF!,Data!#REF!,Data!#REF!)))))))))))))))&amp;IF(B17=Data!B199,Data!I199,(IF(B17=Data!#REF!,Data!#REF!,(IF(B17=Data!#REF!,Data!#REF!,(IF(B17=Data!#REF!,Data!#REF!,(IF(B17=Data!#REF!,Data!#REF!,(IF(B17=Data!#REF!,Data!I939,(IF(B17=Data!#REF!,Data!#REF!,(IF(B17=Data!#REF!,Data!#REF!,Data!#REF!)))))))))))))))&amp;IF(B17=Data!#REF!,Data!#REF!,(IF(B17=Data!#REF!,Data!#REF!,(IF(B17=Data!#REF!,Data!#REF!,(IF(B17=Data!#REF!,Data!#REF!,(IF(B17=Data!#REF!,Data!#REF!,Data!#REF!)))))))))</f>
        <v>#REF!</v>
      </c>
      <c r="U17" s="595"/>
      <c r="V17" s="594" t="e">
        <f>IF(B17=Data!B123,Data!J123,(IF(B17=Data!B125,Data!J125,(IF(B17=Data!B127,Data!J127,(IF(B17=Data!#REF!,Data!#REF!,(IF(B17=Data!B132,Data!J132,(IF(B17=Data!#REF!,Data!#REF!,(IF(B17=Data!#REF!,Data!#REF!,(IF(B17=Data!#REF!,Data!#REF!,Data!#REF!)))))))))))))))&amp;IF(B17=Data!B199,Data!J199,(IF(B17=Data!#REF!,Data!#REF!,(IF(B17=Data!#REF!,Data!#REF!,(IF(B17=Data!#REF!,Data!#REF!,(IF(B17=Data!#REF!,Data!#REF!,(IF(B17=Data!#REF!,Data!J939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334" t="s">
        <v>428</v>
      </c>
      <c r="C18" s="856" t="str">
        <f>IF(E18="","",VLOOKUP(B18,Data!$B$5:$N$503,13,FALSE))</f>
        <v>Ymh</v>
      </c>
      <c r="D18" s="495" t="str">
        <f>IF(E18="","",VLOOKUP(B18,Data!$B$5:$L$503,2,FALSE))</f>
        <v>ZU62660</v>
      </c>
      <c r="E18" s="823">
        <v>1</v>
      </c>
      <c r="F18" s="600"/>
      <c r="G18" s="587">
        <f>IF(E18="","",VLOOKUP(B18,Data!$B$5:$L$503,11,FALSE))</f>
        <v>6831.9</v>
      </c>
      <c r="H18" s="588">
        <f>IF(E18&gt;0,E18*G18,"-")</f>
        <v>6831.9</v>
      </c>
      <c r="I18" s="589" t="str">
        <f>IF(E18="","",VLOOKUP(B18,Data!$B$5:$D$503,3,FALSE))</f>
        <v>C/T</v>
      </c>
      <c r="J18" s="589" t="str">
        <f>IF(E18="","",VLOOKUP(B18,Data!$B$5:$M$503,12,FALSE))</f>
        <v>Indonesia</v>
      </c>
      <c r="K18" s="590">
        <v>5124948</v>
      </c>
      <c r="L18" s="587">
        <f>IF(E18="","",VLOOKUP(B18,Data!$B$5:$E$503,4,FALSE)*E18)</f>
        <v>338</v>
      </c>
      <c r="M18" s="587">
        <f>IF(E18="","",VLOOKUP(B18,Data!$B$5:$F$503,5,FALSE)*E18)</f>
        <v>297</v>
      </c>
      <c r="N18" s="591" t="e">
        <f>IF(B18=Data!B75,Data!G75,(IF(B18=Data!B77,Data!G77,(IF(B18=Data!B79,Data!G79,(IF(B18=Data!#REF!,Data!#REF!,(IF(B18=Data!B84,Data!G84,(IF(B18=Data!#REF!,Data!#REF!,(IF(B18=Data!#REF!,Data!#REF!,(IF(B18=Data!#REF!,Data!#REF!,Data!#REF!)))))))))))))))&amp;IF(B18=Data!B151,Data!G151,(IF(B18=Data!#REF!,Data!#REF!,(IF(B18=Data!#REF!,Data!#REF!,(IF(B18=Data!#REF!,Data!#REF!,(IF(B18=Data!#REF!,Data!#REF!,(IF(B18=Data!#REF!,Data!G891,(IF(B18=Data!#REF!,Data!#REF!,(IF(B18=Data!#REF!,Data!#REF!,Data!#REF!)))))))))))))))&amp;IF(B18=Data!#REF!,Data!#REF!,(IF(B18=Data!#REF!,Data!#REF!,(IF(B18=Data!#REF!,Data!#REF!,(IF(B18=Data!#REF!,Data!#REF!,(IF(B18=Data!#REF!,Data!#REF!,Data!#REF!)))))))))</f>
        <v>#REF!</v>
      </c>
      <c r="O18" s="592"/>
      <c r="P18" s="593"/>
      <c r="Q18" s="594" t="e">
        <f>IF(B18=Data!B75,Data!H75,(IF(B18=Data!B77,Data!H77,(IF(B18=Data!B79,Data!H79,(IF(B18=Data!#REF!,Data!#REF!,(IF(B18=Data!B84,Data!H84,(IF(B18=Data!#REF!,Data!#REF!,(IF(B18=Data!#REF!,Data!#REF!,(IF(B18=Data!#REF!,Data!#REF!,Data!#REF!)))))))))))))))&amp;IF(B18=Data!B151,Data!H151,(IF(B18=Data!#REF!,Data!#REF!,(IF(B18=Data!#REF!,Data!#REF!,(IF(B18=Data!#REF!,Data!#REF!,(IF(B18=Data!#REF!,Data!#REF!,(IF(B18=Data!#REF!,Data!H891,(IF(B18=Data!#REF!,Data!#REF!,(IF(B18=Data!#REF!,Data!#REF!,Data!#REF!)))))))))))))))&amp;IF(B18=Data!#REF!,Data!#REF!,(IF(B18=Data!#REF!,Data!#REF!,(IF(B18=Data!#REF!,Data!#REF!,(IF(B18=Data!#REF!,Data!#REF!,(IF(B18=Data!#REF!,Data!#REF!,Data!#REF!)))))))))</f>
        <v>#REF!</v>
      </c>
      <c r="R18" s="593"/>
      <c r="S18" s="593"/>
      <c r="T18" s="594" t="e">
        <f>IF(B18=Data!B75,Data!I75,(IF(B18=Data!B77,Data!I77,(IF(B18=Data!B79,Data!I79,(IF(B18=Data!#REF!,Data!#REF!,(IF(B18=Data!B84,Data!I84,(IF(B18=Data!#REF!,Data!#REF!,(IF(B18=Data!#REF!,Data!#REF!,(IF(B18=Data!#REF!,Data!#REF!,Data!#REF!)))))))))))))))&amp;IF(B18=Data!B151,Data!I151,(IF(B18=Data!#REF!,Data!#REF!,(IF(B18=Data!#REF!,Data!#REF!,(IF(B18=Data!#REF!,Data!#REF!,(IF(B18=Data!#REF!,Data!#REF!,(IF(B18=Data!#REF!,Data!I891,(IF(B18=Data!#REF!,Data!#REF!,(IF(B18=Data!#REF!,Data!#REF!,Data!#REF!)))))))))))))))&amp;IF(B18=Data!#REF!,Data!#REF!,(IF(B18=Data!#REF!,Data!#REF!,(IF(B18=Data!#REF!,Data!#REF!,(IF(B18=Data!#REF!,Data!#REF!,(IF(B18=Data!#REF!,Data!#REF!,Data!#REF!)))))))))</f>
        <v>#REF!</v>
      </c>
      <c r="U18" s="595"/>
      <c r="V18" s="594" t="e">
        <f>IF(B18=Data!B75,Data!J75,(IF(B18=Data!B77,Data!J77,(IF(B18=Data!B79,Data!J79,(IF(B18=Data!#REF!,Data!#REF!,(IF(B18=Data!B84,Data!J84,(IF(B18=Data!#REF!,Data!#REF!,(IF(B18=Data!#REF!,Data!#REF!,(IF(B18=Data!#REF!,Data!#REF!,Data!#REF!)))))))))))))))&amp;IF(B18=Data!B151,Data!J151,(IF(B18=Data!#REF!,Data!#REF!,(IF(B18=Data!#REF!,Data!#REF!,(IF(B18=Data!#REF!,Data!#REF!,(IF(B18=Data!#REF!,Data!#REF!,(IF(B18=Data!#REF!,Data!J891,(IF(B18=Data!#REF!,Data!#REF!,(IF(B18=Data!#REF!,Data!#REF!,Data!#REF!)))))))))))))))&amp;IF(B18=Data!#REF!,Data!#REF!,(IF(B18=Data!#REF!,Data!#REF!,(IF(B18=Data!#REF!,Data!#REF!,(IF(B18=Data!#REF!,Data!#REF!,(IF(B18=Data!#REF!,Data!#REF!,Data!#REF!)))))))))</f>
        <v>#REF!</v>
      </c>
      <c r="W18" s="596">
        <f>IF(E18="","",VLOOKUP(B18,Data!$B$5:$J$503,9,FALSE)*E18)</f>
        <v>1.806</v>
      </c>
    </row>
    <row r="19" spans="1:23" s="597" customFormat="1" ht="19.25" customHeight="1">
      <c r="A19" s="860">
        <v>2</v>
      </c>
      <c r="B19" s="334" t="s">
        <v>223</v>
      </c>
      <c r="C19" s="856" t="str">
        <f>IF(E19="","",VLOOKUP(B19,Data!$B$5:$N$503,13,FALSE))</f>
        <v>Ymh</v>
      </c>
      <c r="D19" s="495" t="str">
        <f>IF(E19="","",VLOOKUP(B19,Data!$B$5:$L$503,2,FALSE))</f>
        <v>AAE6337</v>
      </c>
      <c r="E19" s="823">
        <v>22</v>
      </c>
      <c r="F19" s="600" t="s">
        <v>544</v>
      </c>
      <c r="G19" s="587">
        <f>IF(E19="","",VLOOKUP(B19,Data!$B$5:$L$503,11,FALSE))</f>
        <v>1646.63</v>
      </c>
      <c r="H19" s="588">
        <f t="shared" ref="H19:H21" si="1">IF(E19&gt;0,E19*G19,"-")</f>
        <v>36225.86</v>
      </c>
      <c r="I19" s="589" t="str">
        <f>IF(E19="","",VLOOKUP(B19,Data!$B$5:$D$503,3,FALSE))</f>
        <v>C/T</v>
      </c>
      <c r="J19" s="589" t="str">
        <f>IF(E19="","",VLOOKUP(B19,Data!$B$5:$M$503,12,FALSE))</f>
        <v>Indonesia</v>
      </c>
      <c r="K19" s="590">
        <v>5124948</v>
      </c>
      <c r="L19" s="587">
        <f>IF(E19="","",VLOOKUP(B19,Data!$B$5:$E$503,4,FALSE)*E19)</f>
        <v>4268</v>
      </c>
      <c r="M19" s="587">
        <f>IF(E19="","",VLOOKUP(B19,Data!$B$5:$F$503,5,FALSE)*E19)</f>
        <v>3828</v>
      </c>
      <c r="N19" s="591" t="e">
        <f>IF(B19=Data!B72,Data!G72,(IF(B19=Data!B74,Data!G74,(IF(B19=Data!B76,Data!G76,(IF(B19=Data!#REF!,Data!#REF!,(IF(B19=Data!B81,Data!G81,(IF(B19=Data!#REF!,Data!#REF!,(IF(B19=Data!#REF!,Data!#REF!,(IF(B19=Data!#REF!,Data!#REF!,Data!#REF!)))))))))))))))&amp;IF(B19=Data!B148,Data!G148,(IF(B19=Data!#REF!,Data!#REF!,(IF(B19=Data!#REF!,Data!#REF!,(IF(B19=Data!#REF!,Data!#REF!,(IF(B19=Data!#REF!,Data!#REF!,(IF(B19=Data!#REF!,Data!G888,(IF(B19=Data!#REF!,Data!#REF!,(IF(B19=Data!#REF!,Data!#REF!,Data!#REF!)))))))))))))))&amp;IF(B19=Data!#REF!,Data!#REF!,(IF(B19=Data!#REF!,Data!#REF!,(IF(B19=Data!#REF!,Data!#REF!,(IF(B19=Data!#REF!,Data!#REF!,(IF(B19=Data!#REF!,Data!#REF!,Data!#REF!)))))))))</f>
        <v>#REF!</v>
      </c>
      <c r="O19" s="592"/>
      <c r="P19" s="593"/>
      <c r="Q19" s="594" t="e">
        <f>IF(B19=Data!B72,Data!H72,(IF(B19=Data!B74,Data!H74,(IF(B19=Data!B76,Data!H76,(IF(B19=Data!#REF!,Data!#REF!,(IF(B19=Data!B81,Data!H81,(IF(B19=Data!#REF!,Data!#REF!,(IF(B19=Data!#REF!,Data!#REF!,(IF(B19=Data!#REF!,Data!#REF!,Data!#REF!)))))))))))))))&amp;IF(B19=Data!B148,Data!H148,(IF(B19=Data!#REF!,Data!#REF!,(IF(B19=Data!#REF!,Data!#REF!,(IF(B19=Data!#REF!,Data!#REF!,(IF(B19=Data!#REF!,Data!#REF!,(IF(B19=Data!#REF!,Data!H888,(IF(B19=Data!#REF!,Data!#REF!,(IF(B19=Data!#REF!,Data!#REF!,Data!#REF!)))))))))))))))&amp;IF(B19=Data!#REF!,Data!#REF!,(IF(B19=Data!#REF!,Data!#REF!,(IF(B19=Data!#REF!,Data!#REF!,(IF(B19=Data!#REF!,Data!#REF!,(IF(B19=Data!#REF!,Data!#REF!,Data!#REF!)))))))))</f>
        <v>#REF!</v>
      </c>
      <c r="R19" s="593"/>
      <c r="S19" s="593"/>
      <c r="T19" s="594" t="e">
        <f>IF(B19=Data!B72,Data!I72,(IF(B19=Data!B74,Data!I74,(IF(B19=Data!B76,Data!I76,(IF(B19=Data!#REF!,Data!#REF!,(IF(B19=Data!B81,Data!I81,(IF(B19=Data!#REF!,Data!#REF!,(IF(B19=Data!#REF!,Data!#REF!,(IF(B19=Data!#REF!,Data!#REF!,Data!#REF!)))))))))))))))&amp;IF(B19=Data!B148,Data!I148,(IF(B19=Data!#REF!,Data!#REF!,(IF(B19=Data!#REF!,Data!#REF!,(IF(B19=Data!#REF!,Data!#REF!,(IF(B19=Data!#REF!,Data!#REF!,(IF(B19=Data!#REF!,Data!I888,(IF(B19=Data!#REF!,Data!#REF!,(IF(B19=Data!#REF!,Data!#REF!,Data!#REF!)))))))))))))))&amp;IF(B19=Data!#REF!,Data!#REF!,(IF(B19=Data!#REF!,Data!#REF!,(IF(B19=Data!#REF!,Data!#REF!,(IF(B19=Data!#REF!,Data!#REF!,(IF(B19=Data!#REF!,Data!#REF!,Data!#REF!)))))))))</f>
        <v>#REF!</v>
      </c>
      <c r="U19" s="595"/>
      <c r="V19" s="594" t="e">
        <f>IF(B19=Data!B72,Data!J72,(IF(B19=Data!B74,Data!J74,(IF(B19=Data!B76,Data!J76,(IF(B19=Data!#REF!,Data!#REF!,(IF(B19=Data!B81,Data!J81,(IF(B19=Data!#REF!,Data!#REF!,(IF(B19=Data!#REF!,Data!#REF!,(IF(B19=Data!#REF!,Data!#REF!,Data!#REF!)))))))))))))))&amp;IF(B19=Data!B148,Data!J148,(IF(B19=Data!#REF!,Data!#REF!,(IF(B19=Data!#REF!,Data!#REF!,(IF(B19=Data!#REF!,Data!#REF!,(IF(B19=Data!#REF!,Data!#REF!,(IF(B19=Data!#REF!,Data!J888,(IF(B19=Data!#REF!,Data!#REF!,(IF(B19=Data!#REF!,Data!#REF!,Data!#REF!)))))))))))))))&amp;IF(B19=Data!#REF!,Data!#REF!,(IF(B19=Data!#REF!,Data!#REF!,(IF(B19=Data!#REF!,Data!#REF!,(IF(B19=Data!#REF!,Data!#REF!,(IF(B19=Data!#REF!,Data!#REF!,Data!#REF!)))))))))</f>
        <v>#REF!</v>
      </c>
      <c r="W19" s="596">
        <f>IF(E19="","",VLOOKUP(B19,Data!$B$5:$J$503,9,FALSE)*E19)</f>
        <v>24.838000000000001</v>
      </c>
    </row>
    <row r="20" spans="1:23" s="597" customFormat="1" ht="19.25" customHeight="1">
      <c r="A20" s="860">
        <v>3</v>
      </c>
      <c r="B20" s="334" t="s">
        <v>715</v>
      </c>
      <c r="C20" s="856" t="str">
        <f>IF(E20="","",VLOOKUP(B20,Data!$B$5:$N$503,13,FALSE))</f>
        <v>Ymh</v>
      </c>
      <c r="D20" s="495" t="str">
        <f>IF(E20="","",VLOOKUP(B20,Data!$B$5:$L$503,2,FALSE))</f>
        <v>VAC9480</v>
      </c>
      <c r="E20" s="823">
        <v>21</v>
      </c>
      <c r="F20" s="600"/>
      <c r="G20" s="587">
        <f>IF(E20="","",VLOOKUP(B20,Data!$B$5:$L$503,11,FALSE))</f>
        <v>2008.01</v>
      </c>
      <c r="H20" s="588">
        <f t="shared" si="1"/>
        <v>42168.21</v>
      </c>
      <c r="I20" s="589" t="str">
        <f>IF(E20="","",VLOOKUP(B20,Data!$B$5:$D$503,3,FALSE))</f>
        <v>C/T</v>
      </c>
      <c r="J20" s="589" t="str">
        <f>IF(E20="","",VLOOKUP(B20,Data!$B$5:$M$503,12,FALSE))</f>
        <v>Indonesia</v>
      </c>
      <c r="K20" s="590">
        <v>5124948</v>
      </c>
      <c r="L20" s="587">
        <f>IF(E20="","",VLOOKUP(B20,Data!$B$5:$E$503,4,FALSE)*E20)</f>
        <v>4179</v>
      </c>
      <c r="M20" s="587">
        <f>IF(E20="","",VLOOKUP(B20,Data!$B$5:$F$503,5,FALSE)*E20)</f>
        <v>3759</v>
      </c>
      <c r="N20" s="591" t="e">
        <f>IF(B20=Data!B73,Data!G73,(IF(B20=Data!B75,Data!G75,(IF(B20=Data!B77,Data!G77,(IF(B20=Data!#REF!,Data!#REF!,(IF(B20=Data!B82,Data!G82,(IF(B20=Data!#REF!,Data!#REF!,(IF(B20=Data!#REF!,Data!#REF!,(IF(B20=Data!#REF!,Data!#REF!,Data!#REF!)))))))))))))))&amp;IF(B20=Data!B149,Data!G149,(IF(B20=Data!#REF!,Data!#REF!,(IF(B20=Data!#REF!,Data!#REF!,(IF(B20=Data!#REF!,Data!#REF!,(IF(B20=Data!#REF!,Data!#REF!,(IF(B20=Data!#REF!,Data!G889,(IF(B20=Data!#REF!,Data!#REF!,(IF(B20=Data!#REF!,Data!#REF!,Data!#REF!)))))))))))))))&amp;IF(B20=Data!#REF!,Data!#REF!,(IF(B20=Data!#REF!,Data!#REF!,(IF(B20=Data!#REF!,Data!#REF!,(IF(B20=Data!#REF!,Data!#REF!,(IF(B20=Data!#REF!,Data!#REF!,Data!#REF!)))))))))</f>
        <v>#REF!</v>
      </c>
      <c r="O20" s="592"/>
      <c r="P20" s="593"/>
      <c r="Q20" s="594" t="e">
        <f>IF(B20=Data!B73,Data!H73,(IF(B20=Data!B75,Data!H75,(IF(B20=Data!B77,Data!H77,(IF(B20=Data!#REF!,Data!#REF!,(IF(B20=Data!B82,Data!H82,(IF(B20=Data!#REF!,Data!#REF!,(IF(B20=Data!#REF!,Data!#REF!,(IF(B20=Data!#REF!,Data!#REF!,Data!#REF!)))))))))))))))&amp;IF(B20=Data!B149,Data!H149,(IF(B20=Data!#REF!,Data!#REF!,(IF(B20=Data!#REF!,Data!#REF!,(IF(B20=Data!#REF!,Data!#REF!,(IF(B20=Data!#REF!,Data!#REF!,(IF(B20=Data!#REF!,Data!H889,(IF(B20=Data!#REF!,Data!#REF!,(IF(B20=Data!#REF!,Data!#REF!,Data!#REF!)))))))))))))))&amp;IF(B20=Data!#REF!,Data!#REF!,(IF(B20=Data!#REF!,Data!#REF!,(IF(B20=Data!#REF!,Data!#REF!,(IF(B20=Data!#REF!,Data!#REF!,(IF(B20=Data!#REF!,Data!#REF!,Data!#REF!)))))))))</f>
        <v>#REF!</v>
      </c>
      <c r="R20" s="593"/>
      <c r="S20" s="593"/>
      <c r="T20" s="594" t="e">
        <f>IF(B20=Data!B73,Data!I73,(IF(B20=Data!B75,Data!I75,(IF(B20=Data!B77,Data!I77,(IF(B20=Data!#REF!,Data!#REF!,(IF(B20=Data!B82,Data!I82,(IF(B20=Data!#REF!,Data!#REF!,(IF(B20=Data!#REF!,Data!#REF!,(IF(B20=Data!#REF!,Data!#REF!,Data!#REF!)))))))))))))))&amp;IF(B20=Data!B149,Data!I149,(IF(B20=Data!#REF!,Data!#REF!,(IF(B20=Data!#REF!,Data!#REF!,(IF(B20=Data!#REF!,Data!#REF!,(IF(B20=Data!#REF!,Data!#REF!,(IF(B20=Data!#REF!,Data!I889,(IF(B20=Data!#REF!,Data!#REF!,(IF(B20=Data!#REF!,Data!#REF!,Data!#REF!)))))))))))))))&amp;IF(B20=Data!#REF!,Data!#REF!,(IF(B20=Data!#REF!,Data!#REF!,(IF(B20=Data!#REF!,Data!#REF!,(IF(B20=Data!#REF!,Data!#REF!,(IF(B20=Data!#REF!,Data!#REF!,Data!#REF!)))))))))</f>
        <v>#REF!</v>
      </c>
      <c r="U20" s="595"/>
      <c r="V20" s="594" t="e">
        <f>IF(B20=Data!B73,Data!J73,(IF(B20=Data!B75,Data!J75,(IF(B20=Data!B77,Data!J77,(IF(B20=Data!#REF!,Data!#REF!,(IF(B20=Data!B82,Data!J82,(IF(B20=Data!#REF!,Data!#REF!,(IF(B20=Data!#REF!,Data!#REF!,(IF(B20=Data!#REF!,Data!#REF!,Data!#REF!)))))))))))))))&amp;IF(B20=Data!B149,Data!J149,(IF(B20=Data!#REF!,Data!#REF!,(IF(B20=Data!#REF!,Data!#REF!,(IF(B20=Data!#REF!,Data!#REF!,(IF(B20=Data!#REF!,Data!#REF!,(IF(B20=Data!#REF!,Data!J889,(IF(B20=Data!#REF!,Data!#REF!,(IF(B20=Data!#REF!,Data!#REF!,Data!#REF!)))))))))))))))&amp;IF(B20=Data!#REF!,Data!#REF!,(IF(B20=Data!#REF!,Data!#REF!,(IF(B20=Data!#REF!,Data!#REF!,(IF(B20=Data!#REF!,Data!#REF!,(IF(B20=Data!#REF!,Data!#REF!,Data!#REF!)))))))))</f>
        <v>#REF!</v>
      </c>
      <c r="W20" s="596">
        <f>IF(E20="","",VLOOKUP(B20,Data!$B$5:$J$503,9,FALSE)*E20)</f>
        <v>23.709</v>
      </c>
    </row>
    <row r="21" spans="1:23" s="597" customFormat="1" ht="19.25" customHeight="1">
      <c r="A21" s="860">
        <v>4</v>
      </c>
      <c r="B21" s="334" t="s">
        <v>716</v>
      </c>
      <c r="C21" s="856" t="str">
        <f>IF(E21="","",VLOOKUP(B21,Data!$B$5:$N$503,13,FALSE))</f>
        <v>Ymh</v>
      </c>
      <c r="D21" s="495" t="str">
        <f>IF(E21="","",VLOOKUP(B21,Data!$B$5:$L$503,2,FALSE))</f>
        <v>VAC9490</v>
      </c>
      <c r="E21" s="823">
        <v>2</v>
      </c>
      <c r="F21" s="600" t="s">
        <v>545</v>
      </c>
      <c r="G21" s="587">
        <f>IF(E21="","",VLOOKUP(B21,Data!$B$5:$L$503,11,FALSE))</f>
        <v>2297.34</v>
      </c>
      <c r="H21" s="588">
        <f t="shared" si="1"/>
        <v>4594.68</v>
      </c>
      <c r="I21" s="589" t="str">
        <f>IF(E21="","",VLOOKUP(B21,Data!$B$5:$D$503,3,FALSE))</f>
        <v>C/T</v>
      </c>
      <c r="J21" s="589" t="str">
        <f>IF(E21="","",VLOOKUP(B21,Data!$B$5:$M$503,12,FALSE))</f>
        <v>Indonesia</v>
      </c>
      <c r="K21" s="590">
        <v>5124948</v>
      </c>
      <c r="L21" s="587">
        <f>IF(E21="","",VLOOKUP(B21,Data!$B$5:$E$503,4,FALSE)*E21)</f>
        <v>440</v>
      </c>
      <c r="M21" s="587">
        <f>IF(E21="","",VLOOKUP(B21,Data!$B$5:$F$503,5,FALSE)*E21)</f>
        <v>398</v>
      </c>
      <c r="N21" s="591" t="e">
        <f>IF(B21=Data!B75,Data!G75,(IF(B21=Data!B77,Data!G77,(IF(B21=Data!B79,Data!G79,(IF(B21=Data!#REF!,Data!#REF!,(IF(B21=Data!B84,Data!G84,(IF(B21=Data!#REF!,Data!#REF!,(IF(B21=Data!#REF!,Data!#REF!,(IF(B21=Data!#REF!,Data!#REF!,Data!#REF!)))))))))))))))&amp;IF(B21=Data!B151,Data!G151,(IF(B21=Data!#REF!,Data!#REF!,(IF(B21=Data!#REF!,Data!#REF!,(IF(B21=Data!#REF!,Data!#REF!,(IF(B21=Data!#REF!,Data!#REF!,(IF(B21=Data!#REF!,Data!G891,(IF(B21=Data!#REF!,Data!#REF!,(IF(B21=Data!#REF!,Data!#REF!,Data!#REF!)))))))))))))))&amp;IF(B21=Data!#REF!,Data!#REF!,(IF(B21=Data!#REF!,Data!#REF!,(IF(B21=Data!#REF!,Data!#REF!,(IF(B21=Data!#REF!,Data!#REF!,(IF(B21=Data!#REF!,Data!#REF!,Data!#REF!)))))))))</f>
        <v>#REF!</v>
      </c>
      <c r="O21" s="592"/>
      <c r="P21" s="593"/>
      <c r="Q21" s="594" t="e">
        <f>IF(B21=Data!B75,Data!H75,(IF(B21=Data!B77,Data!H77,(IF(B21=Data!B79,Data!H79,(IF(B21=Data!#REF!,Data!#REF!,(IF(B21=Data!B84,Data!H84,(IF(B21=Data!#REF!,Data!#REF!,(IF(B21=Data!#REF!,Data!#REF!,(IF(B21=Data!#REF!,Data!#REF!,Data!#REF!)))))))))))))))&amp;IF(B21=Data!B151,Data!H151,(IF(B21=Data!#REF!,Data!#REF!,(IF(B21=Data!#REF!,Data!#REF!,(IF(B21=Data!#REF!,Data!#REF!,(IF(B21=Data!#REF!,Data!#REF!,(IF(B21=Data!#REF!,Data!H891,(IF(B21=Data!#REF!,Data!#REF!,(IF(B21=Data!#REF!,Data!#REF!,Data!#REF!)))))))))))))))&amp;IF(B21=Data!#REF!,Data!#REF!,(IF(B21=Data!#REF!,Data!#REF!,(IF(B21=Data!#REF!,Data!#REF!,(IF(B21=Data!#REF!,Data!#REF!,(IF(B21=Data!#REF!,Data!#REF!,Data!#REF!)))))))))</f>
        <v>#REF!</v>
      </c>
      <c r="R21" s="593"/>
      <c r="S21" s="593"/>
      <c r="T21" s="594" t="e">
        <f>IF(B21=Data!B75,Data!I75,(IF(B21=Data!B77,Data!I77,(IF(B21=Data!B79,Data!I79,(IF(B21=Data!#REF!,Data!#REF!,(IF(B21=Data!B84,Data!I84,(IF(B21=Data!#REF!,Data!#REF!,(IF(B21=Data!#REF!,Data!#REF!,(IF(B21=Data!#REF!,Data!#REF!,Data!#REF!)))))))))))))))&amp;IF(B21=Data!B151,Data!I151,(IF(B21=Data!#REF!,Data!#REF!,(IF(B21=Data!#REF!,Data!#REF!,(IF(B21=Data!#REF!,Data!#REF!,(IF(B21=Data!#REF!,Data!#REF!,(IF(B21=Data!#REF!,Data!I891,(IF(B21=Data!#REF!,Data!#REF!,(IF(B21=Data!#REF!,Data!#REF!,Data!#REF!)))))))))))))))&amp;IF(B21=Data!#REF!,Data!#REF!,(IF(B21=Data!#REF!,Data!#REF!,(IF(B21=Data!#REF!,Data!#REF!,(IF(B21=Data!#REF!,Data!#REF!,(IF(B21=Data!#REF!,Data!#REF!,Data!#REF!)))))))))</f>
        <v>#REF!</v>
      </c>
      <c r="U21" s="595"/>
      <c r="V21" s="594" t="e">
        <f>IF(B21=Data!B75,Data!J75,(IF(B21=Data!B77,Data!J77,(IF(B21=Data!B79,Data!J79,(IF(B21=Data!#REF!,Data!#REF!,(IF(B21=Data!B84,Data!J84,(IF(B21=Data!#REF!,Data!#REF!,(IF(B21=Data!#REF!,Data!#REF!,(IF(B21=Data!#REF!,Data!#REF!,Data!#REF!)))))))))))))))&amp;IF(B21=Data!B151,Data!J151,(IF(B21=Data!#REF!,Data!#REF!,(IF(B21=Data!#REF!,Data!#REF!,(IF(B21=Data!#REF!,Data!#REF!,(IF(B21=Data!#REF!,Data!#REF!,(IF(B21=Data!#REF!,Data!J891,(IF(B21=Data!#REF!,Data!#REF!,(IF(B21=Data!#REF!,Data!#REF!,Data!#REF!)))))))))))))))&amp;IF(B21=Data!#REF!,Data!#REF!,(IF(B21=Data!#REF!,Data!#REF!,(IF(B21=Data!#REF!,Data!#REF!,(IF(B21=Data!#REF!,Data!#REF!,(IF(B21=Data!#REF!,Data!#REF!,Data!#REF!)))))))))</f>
        <v>#REF!</v>
      </c>
      <c r="W21" s="596">
        <f>IF(E21="","",VLOOKUP(B21,Data!$B$5:$J$503,9,FALSE)*E21)</f>
        <v>2.37</v>
      </c>
    </row>
    <row r="22" spans="1:23" s="597" customFormat="1" ht="19.25" customHeight="1">
      <c r="A22" s="860">
        <v>5</v>
      </c>
      <c r="B22" s="753" t="s">
        <v>728</v>
      </c>
      <c r="C22" s="738" t="str">
        <f>IF(E22="","",VLOOKUP(B22,Data!$B$5:$N$503,13,FALSE))</f>
        <v>Ymh</v>
      </c>
      <c r="D22" s="495" t="str">
        <f>IF(E22="","",VLOOKUP(B22,Data!$B$5:$L$503,2,FALSE))</f>
        <v>VAD6660</v>
      </c>
      <c r="E22" s="823">
        <v>7</v>
      </c>
      <c r="F22" s="600"/>
      <c r="G22" s="587">
        <f>IF(E22="","",VLOOKUP(B22,Data!$B$5:$L$503,11,FALSE))</f>
        <v>2832.84</v>
      </c>
      <c r="H22" s="588">
        <f t="shared" ref="H22" si="2">IF(E22&gt;0,E22*G22,"-")</f>
        <v>19829.88</v>
      </c>
      <c r="I22" s="589" t="str">
        <f>IF(E22="","",VLOOKUP(B22,Data!$B$5:$D$503,3,FALSE))</f>
        <v>C/T</v>
      </c>
      <c r="J22" s="589" t="str">
        <f>IF(E22="","",VLOOKUP(B22,Data!$B$5:$M$503,12,FALSE))</f>
        <v>Indonesia</v>
      </c>
      <c r="K22" s="590">
        <v>5124948</v>
      </c>
      <c r="L22" s="587">
        <f>IF(E22="","",VLOOKUP(B22,Data!$B$5:$E$503,4,FALSE)*E22)</f>
        <v>1869</v>
      </c>
      <c r="M22" s="587">
        <f>IF(E22="","",VLOOKUP(B22,Data!$B$5:$F$503,5,FALSE)*E22)</f>
        <v>1694</v>
      </c>
      <c r="N22" s="591" t="e">
        <f>IF(B22=Data!B77,Data!G77,(IF(B22=Data!B79,Data!G79,(IF(B22=Data!B81,Data!G81,(IF(B22=Data!#REF!,Data!#REF!,(IF(B22=Data!B86,Data!G86,(IF(B22=Data!#REF!,Data!#REF!,(IF(B22=Data!#REF!,Data!#REF!,(IF(B22=Data!#REF!,Data!#REF!,Data!#REF!)))))))))))))))&amp;IF(B22=Data!B153,Data!G153,(IF(B22=Data!#REF!,Data!#REF!,(IF(B22=Data!#REF!,Data!#REF!,(IF(B22=Data!#REF!,Data!#REF!,(IF(B22=Data!#REF!,Data!#REF!,(IF(B22=Data!#REF!,Data!G893,(IF(B22=Data!#REF!,Data!#REF!,(IF(B22=Data!#REF!,Data!#REF!,Data!#REF!)))))))))))))))&amp;IF(B22=Data!#REF!,Data!#REF!,(IF(B22=Data!#REF!,Data!#REF!,(IF(B22=Data!#REF!,Data!#REF!,(IF(B22=Data!#REF!,Data!#REF!,(IF(B22=Data!#REF!,Data!#REF!,Data!#REF!)))))))))</f>
        <v>#REF!</v>
      </c>
      <c r="O22" s="592"/>
      <c r="P22" s="593"/>
      <c r="Q22" s="594" t="e">
        <f>IF(B22=Data!B77,Data!H77,(IF(B22=Data!B79,Data!H79,(IF(B22=Data!B81,Data!H81,(IF(B22=Data!#REF!,Data!#REF!,(IF(B22=Data!B86,Data!H86,(IF(B22=Data!#REF!,Data!#REF!,(IF(B22=Data!#REF!,Data!#REF!,(IF(B22=Data!#REF!,Data!#REF!,Data!#REF!)))))))))))))))&amp;IF(B22=Data!B153,Data!H153,(IF(B22=Data!#REF!,Data!#REF!,(IF(B22=Data!#REF!,Data!#REF!,(IF(B22=Data!#REF!,Data!#REF!,(IF(B22=Data!#REF!,Data!#REF!,(IF(B22=Data!#REF!,Data!H893,(IF(B22=Data!#REF!,Data!#REF!,(IF(B22=Data!#REF!,Data!#REF!,Data!#REF!)))))))))))))))&amp;IF(B22=Data!#REF!,Data!#REF!,(IF(B22=Data!#REF!,Data!#REF!,(IF(B22=Data!#REF!,Data!#REF!,(IF(B22=Data!#REF!,Data!#REF!,(IF(B22=Data!#REF!,Data!#REF!,Data!#REF!)))))))))</f>
        <v>#REF!</v>
      </c>
      <c r="R22" s="593"/>
      <c r="S22" s="593"/>
      <c r="T22" s="594" t="e">
        <f>IF(B22=Data!B77,Data!I77,(IF(B22=Data!B79,Data!I79,(IF(B22=Data!B81,Data!I81,(IF(B22=Data!#REF!,Data!#REF!,(IF(B22=Data!B86,Data!I86,(IF(B22=Data!#REF!,Data!#REF!,(IF(B22=Data!#REF!,Data!#REF!,(IF(B22=Data!#REF!,Data!#REF!,Data!#REF!)))))))))))))))&amp;IF(B22=Data!B153,Data!I153,(IF(B22=Data!#REF!,Data!#REF!,(IF(B22=Data!#REF!,Data!#REF!,(IF(B22=Data!#REF!,Data!#REF!,(IF(B22=Data!#REF!,Data!#REF!,(IF(B22=Data!#REF!,Data!I893,(IF(B22=Data!#REF!,Data!#REF!,(IF(B22=Data!#REF!,Data!#REF!,Data!#REF!)))))))))))))))&amp;IF(B22=Data!#REF!,Data!#REF!,(IF(B22=Data!#REF!,Data!#REF!,(IF(B22=Data!#REF!,Data!#REF!,(IF(B22=Data!#REF!,Data!#REF!,(IF(B22=Data!#REF!,Data!#REF!,Data!#REF!)))))))))</f>
        <v>#REF!</v>
      </c>
      <c r="U22" s="595"/>
      <c r="V22" s="594" t="e">
        <f>IF(B22=Data!B77,Data!J77,(IF(B22=Data!B79,Data!J79,(IF(B22=Data!B81,Data!J81,(IF(B22=Data!#REF!,Data!#REF!,(IF(B22=Data!B86,Data!J86,(IF(B22=Data!#REF!,Data!#REF!,(IF(B22=Data!#REF!,Data!#REF!,(IF(B22=Data!#REF!,Data!#REF!,Data!#REF!)))))))))))))))&amp;IF(B22=Data!B153,Data!J153,(IF(B22=Data!#REF!,Data!#REF!,(IF(B22=Data!#REF!,Data!#REF!,(IF(B22=Data!#REF!,Data!#REF!,(IF(B22=Data!#REF!,Data!#REF!,(IF(B22=Data!#REF!,Data!J893,(IF(B22=Data!#REF!,Data!#REF!,(IF(B22=Data!#REF!,Data!#REF!,Data!#REF!)))))))))))))))&amp;IF(B22=Data!#REF!,Data!#REF!,(IF(B22=Data!#REF!,Data!#REF!,(IF(B22=Data!#REF!,Data!#REF!,(IF(B22=Data!#REF!,Data!#REF!,(IF(B22=Data!#REF!,Data!#REF!,Data!#REF!)))))))))</f>
        <v>#REF!</v>
      </c>
      <c r="W22" s="596">
        <f>IF(E22="","",VLOOKUP(B22,Data!$B$5:$J$503,9,FALSE)*E22)</f>
        <v>10.416</v>
      </c>
    </row>
    <row r="23" spans="1:23" s="597" customFormat="1" ht="19.25" customHeight="1">
      <c r="A23" s="860">
        <v>6</v>
      </c>
      <c r="B23" s="753" t="s">
        <v>504</v>
      </c>
      <c r="C23" s="738" t="str">
        <f>IF(E23="","",VLOOKUP(B23,Data!$B$5:$N$503,13,FALSE))</f>
        <v>Ymh</v>
      </c>
      <c r="D23" s="495" t="str">
        <f>IF(E23="","",VLOOKUP(B23,Data!$B$5:$L$503,2,FALSE))</f>
        <v>ZH66250</v>
      </c>
      <c r="E23" s="823">
        <v>12</v>
      </c>
      <c r="F23" s="601" t="s">
        <v>569</v>
      </c>
      <c r="G23" s="587">
        <f>IF(E23="","",VLOOKUP(B23,Data!$B$5:$L$503,11,FALSE))</f>
        <v>2244.61</v>
      </c>
      <c r="H23" s="588">
        <f t="shared" si="0"/>
        <v>26935.32</v>
      </c>
      <c r="I23" s="589" t="str">
        <f>IF(E23="","",VLOOKUP(B23,Data!$B$5:$D$503,3,FALSE))</f>
        <v>C/T</v>
      </c>
      <c r="J23" s="589" t="str">
        <f>IF(E23="","",VLOOKUP(B23,Data!$B$5:$M$503,12,FALSE))</f>
        <v>Indonesia</v>
      </c>
      <c r="K23" s="590">
        <v>5124948</v>
      </c>
      <c r="L23" s="587">
        <f>IF(E23="","",VLOOKUP(B23,Data!$B$5:$E$503,4,FALSE)*E23)</f>
        <v>3144</v>
      </c>
      <c r="M23" s="587">
        <f>IF(E23="","",VLOOKUP(B23,Data!$B$5:$F$503,5,FALSE)*E23)</f>
        <v>2844</v>
      </c>
      <c r="N23" s="591" t="e">
        <f>IF(B23=Data!B77,Data!G77,(IF(B23=Data!B79,Data!G79,(IF(B23=Data!B81,Data!G81,(IF(B23=Data!#REF!,Data!#REF!,(IF(B23=Data!B86,Data!G86,(IF(B23=Data!#REF!,Data!#REF!,(IF(B23=Data!#REF!,Data!#REF!,(IF(B23=Data!#REF!,Data!#REF!,Data!#REF!)))))))))))))))&amp;IF(B23=Data!B153,Data!G153,(IF(B23=Data!#REF!,Data!#REF!,(IF(B23=Data!#REF!,Data!#REF!,(IF(B23=Data!#REF!,Data!#REF!,(IF(B23=Data!#REF!,Data!#REF!,(IF(B23=Data!#REF!,Data!G893,(IF(B23=Data!#REF!,Data!#REF!,(IF(B23=Data!#REF!,Data!#REF!,Data!#REF!)))))))))))))))&amp;IF(B23=Data!#REF!,Data!#REF!,(IF(B23=Data!#REF!,Data!#REF!,(IF(B23=Data!#REF!,Data!#REF!,(IF(B23=Data!#REF!,Data!#REF!,(IF(B23=Data!#REF!,Data!#REF!,Data!#REF!)))))))))</f>
        <v>#REF!</v>
      </c>
      <c r="O23" s="592"/>
      <c r="P23" s="593"/>
      <c r="Q23" s="594" t="e">
        <f>IF(B23=Data!B77,Data!H77,(IF(B23=Data!B79,Data!H79,(IF(B23=Data!B81,Data!H81,(IF(B23=Data!#REF!,Data!#REF!,(IF(B23=Data!B86,Data!H86,(IF(B23=Data!#REF!,Data!#REF!,(IF(B23=Data!#REF!,Data!#REF!,(IF(B23=Data!#REF!,Data!#REF!,Data!#REF!)))))))))))))))&amp;IF(B23=Data!B153,Data!H153,(IF(B23=Data!#REF!,Data!#REF!,(IF(B23=Data!#REF!,Data!#REF!,(IF(B23=Data!#REF!,Data!#REF!,(IF(B23=Data!#REF!,Data!#REF!,(IF(B23=Data!#REF!,Data!H893,(IF(B23=Data!#REF!,Data!#REF!,(IF(B23=Data!#REF!,Data!#REF!,Data!#REF!)))))))))))))))&amp;IF(B23=Data!#REF!,Data!#REF!,(IF(B23=Data!#REF!,Data!#REF!,(IF(B23=Data!#REF!,Data!#REF!,(IF(B23=Data!#REF!,Data!#REF!,(IF(B23=Data!#REF!,Data!#REF!,Data!#REF!)))))))))</f>
        <v>#REF!</v>
      </c>
      <c r="R23" s="593"/>
      <c r="S23" s="593"/>
      <c r="T23" s="594" t="e">
        <f>IF(B23=Data!B77,Data!I77,(IF(B23=Data!B79,Data!I79,(IF(B23=Data!B81,Data!I81,(IF(B23=Data!#REF!,Data!#REF!,(IF(B23=Data!B86,Data!I86,(IF(B23=Data!#REF!,Data!#REF!,(IF(B23=Data!#REF!,Data!#REF!,(IF(B23=Data!#REF!,Data!#REF!,Data!#REF!)))))))))))))))&amp;IF(B23=Data!B153,Data!I153,(IF(B23=Data!#REF!,Data!#REF!,(IF(B23=Data!#REF!,Data!#REF!,(IF(B23=Data!#REF!,Data!#REF!,(IF(B23=Data!#REF!,Data!#REF!,(IF(B23=Data!#REF!,Data!I893,(IF(B23=Data!#REF!,Data!#REF!,(IF(B23=Data!#REF!,Data!#REF!,Data!#REF!)))))))))))))))&amp;IF(B23=Data!#REF!,Data!#REF!,(IF(B23=Data!#REF!,Data!#REF!,(IF(B23=Data!#REF!,Data!#REF!,(IF(B23=Data!#REF!,Data!#REF!,(IF(B23=Data!#REF!,Data!#REF!,Data!#REF!)))))))))</f>
        <v>#REF!</v>
      </c>
      <c r="U23" s="595"/>
      <c r="V23" s="594" t="e">
        <f>IF(B23=Data!B77,Data!J77,(IF(B23=Data!B79,Data!J79,(IF(B23=Data!B81,Data!J81,(IF(B23=Data!#REF!,Data!#REF!,(IF(B23=Data!B86,Data!J86,(IF(B23=Data!#REF!,Data!#REF!,(IF(B23=Data!#REF!,Data!#REF!,(IF(B23=Data!#REF!,Data!#REF!,Data!#REF!)))))))))))))))&amp;IF(B23=Data!B153,Data!J153,(IF(B23=Data!#REF!,Data!#REF!,(IF(B23=Data!#REF!,Data!#REF!,(IF(B23=Data!#REF!,Data!#REF!,(IF(B23=Data!#REF!,Data!#REF!,(IF(B23=Data!#REF!,Data!J893,(IF(B23=Data!#REF!,Data!#REF!,(IF(B23=Data!#REF!,Data!#REF!,Data!#REF!)))))))))))))))&amp;IF(B23=Data!#REF!,Data!#REF!,(IF(B23=Data!#REF!,Data!#REF!,(IF(B23=Data!#REF!,Data!#REF!,(IF(B23=Data!#REF!,Data!#REF!,(IF(B23=Data!#REF!,Data!#REF!,Data!#REF!)))))))))</f>
        <v>#REF!</v>
      </c>
      <c r="W23" s="596">
        <f>IF(E23="","",VLOOKUP(B23,Data!$B$5:$J$503,9,FALSE)*E23)</f>
        <v>17.856000000000002</v>
      </c>
    </row>
    <row r="24" spans="1:23" s="597" customFormat="1" ht="19.25" customHeight="1">
      <c r="A24" s="860">
        <v>7</v>
      </c>
      <c r="B24" s="753" t="s">
        <v>506</v>
      </c>
      <c r="C24" s="738" t="str">
        <f>IF(E24="","",VLOOKUP(B24,Data!$B$5:$N$503,13,FALSE))</f>
        <v>Ymh</v>
      </c>
      <c r="D24" s="495" t="str">
        <f>IF(E24="","",VLOOKUP(B24,Data!$B$5:$L$503,2,FALSE))</f>
        <v>ZH66260</v>
      </c>
      <c r="E24" s="823">
        <v>1</v>
      </c>
      <c r="F24" s="600"/>
      <c r="G24" s="587">
        <f>IF(E24="","",VLOOKUP(B24,Data!$B$5:$L$503,11,FALSE))</f>
        <v>2588.89</v>
      </c>
      <c r="H24" s="588">
        <f t="shared" si="0"/>
        <v>2588.89</v>
      </c>
      <c r="I24" s="589" t="str">
        <f>IF(E24="","",VLOOKUP(B24,Data!$B$5:$D$503,3,FALSE))</f>
        <v>C/T</v>
      </c>
      <c r="J24" s="589" t="str">
        <f>IF(E24="","",VLOOKUP(B24,Data!$B$5:$M$503,12,FALSE))</f>
        <v>Indonesia</v>
      </c>
      <c r="K24" s="590">
        <v>5124948</v>
      </c>
      <c r="L24" s="587">
        <f>IF(E24="","",VLOOKUP(B24,Data!$B$5:$E$503,4,FALSE)*E24)</f>
        <v>262</v>
      </c>
      <c r="M24" s="587">
        <f>IF(E24="","",VLOOKUP(B24,Data!$B$5:$F$503,5,FALSE)*E24)</f>
        <v>237</v>
      </c>
      <c r="N24" s="591" t="e">
        <f>IF(B24=Data!B78,Data!G78,(IF(B24=Data!B80,Data!G80,(IF(B24=Data!B82,Data!G82,(IF(B24=Data!#REF!,Data!#REF!,(IF(B24=Data!B87,Data!G87,(IF(B24=Data!#REF!,Data!#REF!,(IF(B24=Data!#REF!,Data!#REF!,(IF(B24=Data!#REF!,Data!#REF!,Data!#REF!)))))))))))))))&amp;IF(B24=Data!B154,Data!G154,(IF(B24=Data!#REF!,Data!#REF!,(IF(B24=Data!#REF!,Data!#REF!,(IF(B24=Data!#REF!,Data!#REF!,(IF(B24=Data!#REF!,Data!#REF!,(IF(B24=Data!#REF!,Data!G894,(IF(B24=Data!#REF!,Data!#REF!,(IF(B24=Data!#REF!,Data!#REF!,Data!#REF!)))))))))))))))&amp;IF(B24=Data!#REF!,Data!#REF!,(IF(B24=Data!#REF!,Data!#REF!,(IF(B24=Data!#REF!,Data!#REF!,(IF(B24=Data!#REF!,Data!#REF!,(IF(B24=Data!#REF!,Data!#REF!,Data!#REF!)))))))))</f>
        <v>#REF!</v>
      </c>
      <c r="O24" s="592"/>
      <c r="P24" s="593"/>
      <c r="Q24" s="594" t="e">
        <f>IF(B24=Data!B78,Data!H78,(IF(B24=Data!B80,Data!H80,(IF(B24=Data!B82,Data!H82,(IF(B24=Data!#REF!,Data!#REF!,(IF(B24=Data!B87,Data!H87,(IF(B24=Data!#REF!,Data!#REF!,(IF(B24=Data!#REF!,Data!#REF!,(IF(B24=Data!#REF!,Data!#REF!,Data!#REF!)))))))))))))))&amp;IF(B24=Data!B154,Data!H154,(IF(B24=Data!#REF!,Data!#REF!,(IF(B24=Data!#REF!,Data!#REF!,(IF(B24=Data!#REF!,Data!#REF!,(IF(B24=Data!#REF!,Data!#REF!,(IF(B24=Data!#REF!,Data!H894,(IF(B24=Data!#REF!,Data!#REF!,(IF(B24=Data!#REF!,Data!#REF!,Data!#REF!)))))))))))))))&amp;IF(B24=Data!#REF!,Data!#REF!,(IF(B24=Data!#REF!,Data!#REF!,(IF(B24=Data!#REF!,Data!#REF!,(IF(B24=Data!#REF!,Data!#REF!,(IF(B24=Data!#REF!,Data!#REF!,Data!#REF!)))))))))</f>
        <v>#REF!</v>
      </c>
      <c r="R24" s="593"/>
      <c r="S24" s="593"/>
      <c r="T24" s="594" t="e">
        <f>IF(B24=Data!B78,Data!I78,(IF(B24=Data!B80,Data!I80,(IF(B24=Data!B82,Data!I82,(IF(B24=Data!#REF!,Data!#REF!,(IF(B24=Data!B87,Data!I87,(IF(B24=Data!#REF!,Data!#REF!,(IF(B24=Data!#REF!,Data!#REF!,(IF(B24=Data!#REF!,Data!#REF!,Data!#REF!)))))))))))))))&amp;IF(B24=Data!B154,Data!I154,(IF(B24=Data!#REF!,Data!#REF!,(IF(B24=Data!#REF!,Data!#REF!,(IF(B24=Data!#REF!,Data!#REF!,(IF(B24=Data!#REF!,Data!#REF!,(IF(B24=Data!#REF!,Data!I894,(IF(B24=Data!#REF!,Data!#REF!,(IF(B24=Data!#REF!,Data!#REF!,Data!#REF!)))))))))))))))&amp;IF(B24=Data!#REF!,Data!#REF!,(IF(B24=Data!#REF!,Data!#REF!,(IF(B24=Data!#REF!,Data!#REF!,(IF(B24=Data!#REF!,Data!#REF!,(IF(B24=Data!#REF!,Data!#REF!,Data!#REF!)))))))))</f>
        <v>#REF!</v>
      </c>
      <c r="U24" s="595"/>
      <c r="V24" s="594" t="e">
        <f>IF(B24=Data!B78,Data!J78,(IF(B24=Data!B80,Data!J80,(IF(B24=Data!B82,Data!J82,(IF(B24=Data!#REF!,Data!#REF!,(IF(B24=Data!B87,Data!J87,(IF(B24=Data!#REF!,Data!#REF!,(IF(B24=Data!#REF!,Data!#REF!,(IF(B24=Data!#REF!,Data!#REF!,Data!#REF!)))))))))))))))&amp;IF(B24=Data!B154,Data!J154,(IF(B24=Data!#REF!,Data!#REF!,(IF(B24=Data!#REF!,Data!#REF!,(IF(B24=Data!#REF!,Data!#REF!,(IF(B24=Data!#REF!,Data!#REF!,(IF(B24=Data!#REF!,Data!J894,(IF(B24=Data!#REF!,Data!#REF!,(IF(B24=Data!#REF!,Data!#REF!,Data!#REF!)))))))))))))))&amp;IF(B24=Data!#REF!,Data!#REF!,(IF(B24=Data!#REF!,Data!#REF!,(IF(B24=Data!#REF!,Data!#REF!,(IF(B24=Data!#REF!,Data!#REF!,(IF(B24=Data!#REF!,Data!#REF!,Data!#REF!)))))))))</f>
        <v>#REF!</v>
      </c>
      <c r="W24" s="596">
        <f>IF(E24="","",VLOOKUP(B24,Data!$B$5:$J$503,9,FALSE)*E24)</f>
        <v>1.488</v>
      </c>
    </row>
    <row r="25" spans="1:23" s="597" customFormat="1" ht="19.25" customHeight="1">
      <c r="A25" s="860">
        <v>8</v>
      </c>
      <c r="B25" s="753" t="s">
        <v>717</v>
      </c>
      <c r="C25" s="738" t="str">
        <f>IF(E25="","",VLOOKUP(B25,Data!$B$5:$N$503,13,FALSE))</f>
        <v>Ymh</v>
      </c>
      <c r="D25" s="495" t="str">
        <f>IF(E25="","",VLOOKUP(B25,Data!$B$5:$L$503,2,FALSE))</f>
        <v>VAC9500</v>
      </c>
      <c r="E25" s="823">
        <v>10</v>
      </c>
      <c r="F25" s="600"/>
      <c r="G25" s="587">
        <f>IF(E25="","",VLOOKUP(B25,Data!$B$5:$L$503,11,FALSE))</f>
        <v>2627.86</v>
      </c>
      <c r="H25" s="588">
        <f t="shared" si="0"/>
        <v>26278.600000000002</v>
      </c>
      <c r="I25" s="589" t="str">
        <f>IF(E25="","",VLOOKUP(B25,Data!$B$5:$D$503,3,FALSE))</f>
        <v>C/T</v>
      </c>
      <c r="J25" s="589" t="str">
        <f>IF(E25="","",VLOOKUP(B25,Data!$B$5:$M$503,12,FALSE))</f>
        <v>Indonesia</v>
      </c>
      <c r="K25" s="590">
        <v>5124948</v>
      </c>
      <c r="L25" s="587">
        <f>IF(E25="","",VLOOKUP(B25,Data!$B$5:$E$503,4,FALSE)*E25)</f>
        <v>2670</v>
      </c>
      <c r="M25" s="587">
        <f>IF(E25="","",VLOOKUP(B25,Data!$B$5:$F$503,5,FALSE)*E25)</f>
        <v>2470</v>
      </c>
      <c r="N25" s="591" t="e">
        <f>IF(B25=Data!B79,Data!G79,(IF(B25=Data!B81,Data!G81,(IF(B25=Data!B83,Data!G83,(IF(B25=Data!#REF!,Data!#REF!,(IF(B25=Data!B88,Data!G88,(IF(B25=Data!#REF!,Data!#REF!,(IF(B25=Data!#REF!,Data!#REF!,(IF(B25=Data!#REF!,Data!#REF!,Data!#REF!)))))))))))))))&amp;IF(B25=Data!B155,Data!G155,(IF(B25=Data!#REF!,Data!#REF!,(IF(B25=Data!#REF!,Data!#REF!,(IF(B25=Data!#REF!,Data!#REF!,(IF(B25=Data!#REF!,Data!#REF!,(IF(B25=Data!#REF!,Data!G895,(IF(B25=Data!#REF!,Data!#REF!,(IF(B25=Data!#REF!,Data!#REF!,Data!#REF!)))))))))))))))&amp;IF(B25=Data!#REF!,Data!#REF!,(IF(B25=Data!#REF!,Data!#REF!,(IF(B25=Data!#REF!,Data!#REF!,(IF(B25=Data!#REF!,Data!#REF!,(IF(B25=Data!#REF!,Data!#REF!,Data!#REF!)))))))))</f>
        <v>#REF!</v>
      </c>
      <c r="O25" s="592"/>
      <c r="P25" s="593"/>
      <c r="Q25" s="594" t="e">
        <f>IF(B25=Data!B79,Data!H79,(IF(B25=Data!B81,Data!H81,(IF(B25=Data!B83,Data!H83,(IF(B25=Data!#REF!,Data!#REF!,(IF(B25=Data!B88,Data!H88,(IF(B25=Data!#REF!,Data!#REF!,(IF(B25=Data!#REF!,Data!#REF!,(IF(B25=Data!#REF!,Data!#REF!,Data!#REF!)))))))))))))))&amp;IF(B25=Data!B155,Data!H155,(IF(B25=Data!#REF!,Data!#REF!,(IF(B25=Data!#REF!,Data!#REF!,(IF(B25=Data!#REF!,Data!#REF!,(IF(B25=Data!#REF!,Data!#REF!,(IF(B25=Data!#REF!,Data!H895,(IF(B25=Data!#REF!,Data!#REF!,(IF(B25=Data!#REF!,Data!#REF!,Data!#REF!)))))))))))))))&amp;IF(B25=Data!#REF!,Data!#REF!,(IF(B25=Data!#REF!,Data!#REF!,(IF(B25=Data!#REF!,Data!#REF!,(IF(B25=Data!#REF!,Data!#REF!,(IF(B25=Data!#REF!,Data!#REF!,Data!#REF!)))))))))</f>
        <v>#REF!</v>
      </c>
      <c r="R25" s="593"/>
      <c r="S25" s="593"/>
      <c r="T25" s="594" t="e">
        <f>IF(B25=Data!B79,Data!I79,(IF(B25=Data!B81,Data!I81,(IF(B25=Data!B83,Data!I83,(IF(B25=Data!#REF!,Data!#REF!,(IF(B25=Data!B88,Data!I88,(IF(B25=Data!#REF!,Data!#REF!,(IF(B25=Data!#REF!,Data!#REF!,(IF(B25=Data!#REF!,Data!#REF!,Data!#REF!)))))))))))))))&amp;IF(B25=Data!B155,Data!I155,(IF(B25=Data!#REF!,Data!#REF!,(IF(B25=Data!#REF!,Data!#REF!,(IF(B25=Data!#REF!,Data!#REF!,(IF(B25=Data!#REF!,Data!#REF!,(IF(B25=Data!#REF!,Data!I895,(IF(B25=Data!#REF!,Data!#REF!,(IF(B25=Data!#REF!,Data!#REF!,Data!#REF!)))))))))))))))&amp;IF(B25=Data!#REF!,Data!#REF!,(IF(B25=Data!#REF!,Data!#REF!,(IF(B25=Data!#REF!,Data!#REF!,(IF(B25=Data!#REF!,Data!#REF!,(IF(B25=Data!#REF!,Data!#REF!,Data!#REF!)))))))))</f>
        <v>#REF!</v>
      </c>
      <c r="U25" s="595"/>
      <c r="V25" s="594" t="e">
        <f>IF(B25=Data!B79,Data!J79,(IF(B25=Data!B81,Data!J81,(IF(B25=Data!B83,Data!J83,(IF(B25=Data!#REF!,Data!#REF!,(IF(B25=Data!B88,Data!J88,(IF(B25=Data!#REF!,Data!#REF!,(IF(B25=Data!#REF!,Data!#REF!,(IF(B25=Data!#REF!,Data!#REF!,Data!#REF!)))))))))))))))&amp;IF(B25=Data!B155,Data!J155,(IF(B25=Data!#REF!,Data!#REF!,(IF(B25=Data!#REF!,Data!#REF!,(IF(B25=Data!#REF!,Data!#REF!,(IF(B25=Data!#REF!,Data!#REF!,(IF(B25=Data!#REF!,Data!J895,(IF(B25=Data!#REF!,Data!#REF!,(IF(B25=Data!#REF!,Data!#REF!,Data!#REF!)))))))))))))))&amp;IF(B25=Data!#REF!,Data!#REF!,(IF(B25=Data!#REF!,Data!#REF!,(IF(B25=Data!#REF!,Data!#REF!,(IF(B25=Data!#REF!,Data!#REF!,(IF(B25=Data!#REF!,Data!#REF!,Data!#REF!)))))))))</f>
        <v>#REF!</v>
      </c>
      <c r="W25" s="596">
        <f>IF(E25="","",VLOOKUP(B25,Data!$B$5:$J$503,9,FALSE)*E25)</f>
        <v>14.879999999999999</v>
      </c>
    </row>
    <row r="26" spans="1:23" s="597" customFormat="1" ht="19.25" customHeight="1">
      <c r="A26" s="860">
        <v>9</v>
      </c>
      <c r="B26" s="753" t="s">
        <v>813</v>
      </c>
      <c r="C26" s="738" t="str">
        <f>IF(E26="","",VLOOKUP(B26,Data!$B$5:$N$503,13,FALSE))</f>
        <v>Ymh</v>
      </c>
      <c r="D26" s="495" t="str">
        <f>IF(E26="","",VLOOKUP(B26,Data!$B$5:$L$503,2,FALSE))</f>
        <v>VAK6570</v>
      </c>
      <c r="E26" s="823">
        <v>2</v>
      </c>
      <c r="F26" s="601"/>
      <c r="G26" s="587">
        <f>IF(E26="","",VLOOKUP(B26,Data!$B$5:$L$503,11,FALSE))</f>
        <v>2669.61</v>
      </c>
      <c r="H26" s="588">
        <f t="shared" si="0"/>
        <v>5339.22</v>
      </c>
      <c r="I26" s="589" t="str">
        <f>IF(E26="","",VLOOKUP(B26,Data!$B$5:$D$503,3,FALSE))</f>
        <v>C/T</v>
      </c>
      <c r="J26" s="589" t="str">
        <f>IF(E26="","",VLOOKUP(B26,Data!$B$5:$M$503,12,FALSE))</f>
        <v>Indonesia</v>
      </c>
      <c r="K26" s="590">
        <v>5124948</v>
      </c>
      <c r="L26" s="587">
        <f>IF(E26="","",VLOOKUP(B26,Data!$B$5:$E$503,4,FALSE)*E26)</f>
        <v>534</v>
      </c>
      <c r="M26" s="587">
        <f>IF(E26="","",VLOOKUP(B26,Data!$B$5:$F$503,5,FALSE)*E26)</f>
        <v>494</v>
      </c>
      <c r="N26" s="591" t="e">
        <f>IF(B26=Data!B80,Data!G80,(IF(B26=Data!B82,Data!G82,(IF(B26=Data!B84,Data!G84,(IF(B26=Data!#REF!,Data!#REF!,(IF(B26=Data!B89,Data!G89,(IF(B26=Data!#REF!,Data!#REF!,(IF(B26=Data!#REF!,Data!#REF!,(IF(B26=Data!#REF!,Data!#REF!,Data!#REF!)))))))))))))))&amp;IF(B26=Data!B156,Data!G156,(IF(B26=Data!#REF!,Data!#REF!,(IF(B26=Data!#REF!,Data!#REF!,(IF(B26=Data!#REF!,Data!#REF!,(IF(B26=Data!#REF!,Data!#REF!,(IF(B26=Data!#REF!,Data!G896,(IF(B26=Data!#REF!,Data!#REF!,(IF(B26=Data!#REF!,Data!#REF!,Data!#REF!)))))))))))))))&amp;IF(B26=Data!#REF!,Data!#REF!,(IF(B26=Data!#REF!,Data!#REF!,(IF(B26=Data!#REF!,Data!#REF!,(IF(B26=Data!#REF!,Data!#REF!,(IF(B26=Data!#REF!,Data!#REF!,Data!#REF!)))))))))</f>
        <v>#REF!</v>
      </c>
      <c r="O26" s="592"/>
      <c r="P26" s="593"/>
      <c r="Q26" s="594" t="e">
        <f>IF(B26=Data!B80,Data!H80,(IF(B26=Data!B82,Data!H82,(IF(B26=Data!B84,Data!H84,(IF(B26=Data!#REF!,Data!#REF!,(IF(B26=Data!B89,Data!H89,(IF(B26=Data!#REF!,Data!#REF!,(IF(B26=Data!#REF!,Data!#REF!,(IF(B26=Data!#REF!,Data!#REF!,Data!#REF!)))))))))))))))&amp;IF(B26=Data!B156,Data!H156,(IF(B26=Data!#REF!,Data!#REF!,(IF(B26=Data!#REF!,Data!#REF!,(IF(B26=Data!#REF!,Data!#REF!,(IF(B26=Data!#REF!,Data!#REF!,(IF(B26=Data!#REF!,Data!H896,(IF(B26=Data!#REF!,Data!#REF!,(IF(B26=Data!#REF!,Data!#REF!,Data!#REF!)))))))))))))))&amp;IF(B26=Data!#REF!,Data!#REF!,(IF(B26=Data!#REF!,Data!#REF!,(IF(B26=Data!#REF!,Data!#REF!,(IF(B26=Data!#REF!,Data!#REF!,(IF(B26=Data!#REF!,Data!#REF!,Data!#REF!)))))))))</f>
        <v>#REF!</v>
      </c>
      <c r="R26" s="593"/>
      <c r="S26" s="593"/>
      <c r="T26" s="594" t="e">
        <f>IF(B26=Data!B80,Data!I80,(IF(B26=Data!B82,Data!I82,(IF(B26=Data!B84,Data!I84,(IF(B26=Data!#REF!,Data!#REF!,(IF(B26=Data!B89,Data!I89,(IF(B26=Data!#REF!,Data!#REF!,(IF(B26=Data!#REF!,Data!#REF!,(IF(B26=Data!#REF!,Data!#REF!,Data!#REF!)))))))))))))))&amp;IF(B26=Data!B156,Data!I156,(IF(B26=Data!#REF!,Data!#REF!,(IF(B26=Data!#REF!,Data!#REF!,(IF(B26=Data!#REF!,Data!#REF!,(IF(B26=Data!#REF!,Data!#REF!,(IF(B26=Data!#REF!,Data!I896,(IF(B26=Data!#REF!,Data!#REF!,(IF(B26=Data!#REF!,Data!#REF!,Data!#REF!)))))))))))))))&amp;IF(B26=Data!#REF!,Data!#REF!,(IF(B26=Data!#REF!,Data!#REF!,(IF(B26=Data!#REF!,Data!#REF!,(IF(B26=Data!#REF!,Data!#REF!,(IF(B26=Data!#REF!,Data!#REF!,Data!#REF!)))))))))</f>
        <v>#REF!</v>
      </c>
      <c r="U26" s="595"/>
      <c r="V26" s="594" t="e">
        <f>IF(B26=Data!B80,Data!J80,(IF(B26=Data!B82,Data!J82,(IF(B26=Data!B84,Data!J84,(IF(B26=Data!#REF!,Data!#REF!,(IF(B26=Data!B89,Data!J89,(IF(B26=Data!#REF!,Data!#REF!,(IF(B26=Data!#REF!,Data!#REF!,(IF(B26=Data!#REF!,Data!#REF!,Data!#REF!)))))))))))))))&amp;IF(B26=Data!B156,Data!J156,(IF(B26=Data!#REF!,Data!#REF!,(IF(B26=Data!#REF!,Data!#REF!,(IF(B26=Data!#REF!,Data!#REF!,(IF(B26=Data!#REF!,Data!#REF!,(IF(B26=Data!#REF!,Data!J896,(IF(B26=Data!#REF!,Data!#REF!,(IF(B26=Data!#REF!,Data!#REF!,Data!#REF!)))))))))))))))&amp;IF(B26=Data!#REF!,Data!#REF!,(IF(B26=Data!#REF!,Data!#REF!,(IF(B26=Data!#REF!,Data!#REF!,(IF(B26=Data!#REF!,Data!#REF!,(IF(B26=Data!#REF!,Data!#REF!,Data!#REF!)))))))))</f>
        <v>#REF!</v>
      </c>
      <c r="W26" s="596">
        <f>IF(E26="","",VLOOKUP(B26,Data!$B$5:$J$503,9,FALSE)*E26)</f>
        <v>2.976</v>
      </c>
    </row>
    <row r="27" spans="1:23" s="597" customFormat="1" ht="19.25" customHeight="1">
      <c r="A27" s="860">
        <v>10</v>
      </c>
      <c r="B27" s="753" t="s">
        <v>294</v>
      </c>
      <c r="C27" s="738" t="str">
        <f>IF(E27="","",VLOOKUP(B27,Data!$B$5:$N$503,13,FALSE))</f>
        <v>Ymh</v>
      </c>
      <c r="D27" s="495" t="str">
        <f>IF(E27="","",VLOOKUP(B27,Data!$B$5:$L$503,2,FALSE))</f>
        <v>WV62380</v>
      </c>
      <c r="E27" s="823">
        <v>1</v>
      </c>
      <c r="F27" s="600"/>
      <c r="G27" s="587">
        <f>IF(E27="","",VLOOKUP(B27,Data!$B$5:$L$503,11,FALSE))</f>
        <v>2442.09</v>
      </c>
      <c r="H27" s="588">
        <f t="shared" si="0"/>
        <v>2442.09</v>
      </c>
      <c r="I27" s="589" t="str">
        <f>IF(E27="","",VLOOKUP(B27,Data!$B$5:$D$503,3,FALSE))</f>
        <v>C/T</v>
      </c>
      <c r="J27" s="589" t="str">
        <f>IF(E27="","",VLOOKUP(B27,Data!$B$5:$M$503,12,FALSE))</f>
        <v>Indonesia</v>
      </c>
      <c r="K27" s="590">
        <v>5124948</v>
      </c>
      <c r="L27" s="587">
        <f>IF(E27="","",VLOOKUP(B27,Data!$B$5:$E$503,4,FALSE)*E27)</f>
        <v>238</v>
      </c>
      <c r="M27" s="587">
        <f>IF(E27="","",VLOOKUP(B27,Data!$B$5:$F$503,5,FALSE)*E27)</f>
        <v>216</v>
      </c>
      <c r="N27" s="591" t="e">
        <f>IF(B27=Data!B81,Data!G81,(IF(B27=Data!B83,Data!G83,(IF(B27=Data!B85,Data!G85,(IF(B27=Data!#REF!,Data!#REF!,(IF(B27=Data!B90,Data!G90,(IF(B27=Data!#REF!,Data!#REF!,(IF(B27=Data!#REF!,Data!#REF!,(IF(B27=Data!#REF!,Data!#REF!,Data!#REF!)))))))))))))))&amp;IF(B27=Data!B157,Data!G157,(IF(B27=Data!#REF!,Data!#REF!,(IF(B27=Data!#REF!,Data!#REF!,(IF(B27=Data!#REF!,Data!#REF!,(IF(B27=Data!#REF!,Data!#REF!,(IF(B27=Data!#REF!,Data!G897,(IF(B27=Data!#REF!,Data!#REF!,(IF(B27=Data!#REF!,Data!#REF!,Data!#REF!)))))))))))))))&amp;IF(B27=Data!#REF!,Data!#REF!,(IF(B27=Data!#REF!,Data!#REF!,(IF(B27=Data!#REF!,Data!#REF!,(IF(B27=Data!#REF!,Data!#REF!,(IF(B27=Data!#REF!,Data!#REF!,Data!#REF!)))))))))</f>
        <v>#REF!</v>
      </c>
      <c r="O27" s="592"/>
      <c r="P27" s="593"/>
      <c r="Q27" s="594" t="e">
        <f>IF(B27=Data!B81,Data!H81,(IF(B27=Data!B83,Data!H83,(IF(B27=Data!B85,Data!H85,(IF(B27=Data!#REF!,Data!#REF!,(IF(B27=Data!B90,Data!H90,(IF(B27=Data!#REF!,Data!#REF!,(IF(B27=Data!#REF!,Data!#REF!,(IF(B27=Data!#REF!,Data!#REF!,Data!#REF!)))))))))))))))&amp;IF(B27=Data!B157,Data!H157,(IF(B27=Data!#REF!,Data!#REF!,(IF(B27=Data!#REF!,Data!#REF!,(IF(B27=Data!#REF!,Data!#REF!,(IF(B27=Data!#REF!,Data!#REF!,(IF(B27=Data!#REF!,Data!H897,(IF(B27=Data!#REF!,Data!#REF!,(IF(B27=Data!#REF!,Data!#REF!,Data!#REF!)))))))))))))))&amp;IF(B27=Data!#REF!,Data!#REF!,(IF(B27=Data!#REF!,Data!#REF!,(IF(B27=Data!#REF!,Data!#REF!,(IF(B27=Data!#REF!,Data!#REF!,(IF(B27=Data!#REF!,Data!#REF!,Data!#REF!)))))))))</f>
        <v>#REF!</v>
      </c>
      <c r="R27" s="593"/>
      <c r="S27" s="593"/>
      <c r="T27" s="594" t="e">
        <f>IF(B27=Data!B81,Data!I81,(IF(B27=Data!B83,Data!I83,(IF(B27=Data!B85,Data!I85,(IF(B27=Data!#REF!,Data!#REF!,(IF(B27=Data!B90,Data!I90,(IF(B27=Data!#REF!,Data!#REF!,(IF(B27=Data!#REF!,Data!#REF!,(IF(B27=Data!#REF!,Data!#REF!,Data!#REF!)))))))))))))))&amp;IF(B27=Data!B157,Data!I157,(IF(B27=Data!#REF!,Data!#REF!,(IF(B27=Data!#REF!,Data!#REF!,(IF(B27=Data!#REF!,Data!#REF!,(IF(B27=Data!#REF!,Data!#REF!,(IF(B27=Data!#REF!,Data!I897,(IF(B27=Data!#REF!,Data!#REF!,(IF(B27=Data!#REF!,Data!#REF!,Data!#REF!)))))))))))))))&amp;IF(B27=Data!#REF!,Data!#REF!,(IF(B27=Data!#REF!,Data!#REF!,(IF(B27=Data!#REF!,Data!#REF!,(IF(B27=Data!#REF!,Data!#REF!,(IF(B27=Data!#REF!,Data!#REF!,Data!#REF!)))))))))</f>
        <v>#REF!</v>
      </c>
      <c r="U27" s="595"/>
      <c r="V27" s="594" t="e">
        <f>IF(B27=Data!B81,Data!J81,(IF(B27=Data!B83,Data!J83,(IF(B27=Data!B85,Data!J85,(IF(B27=Data!#REF!,Data!#REF!,(IF(B27=Data!B90,Data!J90,(IF(B27=Data!#REF!,Data!#REF!,(IF(B27=Data!#REF!,Data!#REF!,(IF(B27=Data!#REF!,Data!#REF!,Data!#REF!)))))))))))))))&amp;IF(B27=Data!B157,Data!J157,(IF(B27=Data!#REF!,Data!#REF!,(IF(B27=Data!#REF!,Data!#REF!,(IF(B27=Data!#REF!,Data!#REF!,(IF(B27=Data!#REF!,Data!#REF!,(IF(B27=Data!#REF!,Data!J897,(IF(B27=Data!#REF!,Data!#REF!,(IF(B27=Data!#REF!,Data!#REF!,Data!#REF!)))))))))))))))&amp;IF(B27=Data!#REF!,Data!#REF!,(IF(B27=Data!#REF!,Data!#REF!,(IF(B27=Data!#REF!,Data!#REF!,(IF(B27=Data!#REF!,Data!#REF!,(IF(B27=Data!#REF!,Data!#REF!,Data!#REF!)))))))))</f>
        <v>#REF!</v>
      </c>
      <c r="W27" s="596">
        <f>IF(E27="","",VLOOKUP(B27,Data!$B$5:$J$503,9,FALSE)*E27)</f>
        <v>1.3140000000000001</v>
      </c>
    </row>
    <row r="28" spans="1:23" s="597" customFormat="1" ht="19.25" customHeight="1">
      <c r="A28" s="860">
        <v>11</v>
      </c>
      <c r="B28" s="753" t="s">
        <v>732</v>
      </c>
      <c r="C28" s="738" t="str">
        <f>IF(E28="","",VLOOKUP(B28,Data!$B$5:$N$503,13,FALSE))</f>
        <v>Ymh</v>
      </c>
      <c r="D28" s="495" t="str">
        <f>IF(E28="","",VLOOKUP(B28,Data!$B$5:$L$503,2,FALSE))</f>
        <v>VAC9510</v>
      </c>
      <c r="E28" s="823">
        <v>7</v>
      </c>
      <c r="F28" s="600"/>
      <c r="G28" s="587">
        <f>IF(E28="","",VLOOKUP(B28,Data!$B$5:$L$503,11,FALSE))</f>
        <v>2665.96</v>
      </c>
      <c r="H28" s="588">
        <f t="shared" si="0"/>
        <v>18661.72</v>
      </c>
      <c r="I28" s="589" t="str">
        <f>IF(E28="","",VLOOKUP(B28,Data!$B$5:$D$503,3,FALSE))</f>
        <v>C/T</v>
      </c>
      <c r="J28" s="589" t="str">
        <f>IF(E28="","",VLOOKUP(B28,Data!$B$5:$M$503,12,FALSE))</f>
        <v>Indonesia</v>
      </c>
      <c r="K28" s="590">
        <v>5124948</v>
      </c>
      <c r="L28" s="587">
        <f>IF(E28="","",VLOOKUP(B28,Data!$B$5:$E$503,4,FALSE)*E28)</f>
        <v>1666</v>
      </c>
      <c r="M28" s="587">
        <f>IF(E28="","",VLOOKUP(B28,Data!$B$5:$F$503,5,FALSE)*E28)</f>
        <v>1512</v>
      </c>
      <c r="N28" s="591" t="e">
        <f>IF(B28=Data!B82,Data!G82,(IF(B28=Data!B84,Data!G84,(IF(B28=Data!B86,Data!G86,(IF(B28=Data!#REF!,Data!#REF!,(IF(B28=Data!B91,Data!G91,(IF(B28=Data!#REF!,Data!#REF!,(IF(B28=Data!#REF!,Data!#REF!,(IF(B28=Data!#REF!,Data!#REF!,Data!#REF!)))))))))))))))&amp;IF(B28=Data!B158,Data!G158,(IF(B28=Data!#REF!,Data!#REF!,(IF(B28=Data!#REF!,Data!#REF!,(IF(B28=Data!#REF!,Data!#REF!,(IF(B28=Data!#REF!,Data!#REF!,(IF(B28=Data!#REF!,Data!G898,(IF(B28=Data!#REF!,Data!#REF!,(IF(B28=Data!#REF!,Data!#REF!,Data!#REF!)))))))))))))))&amp;IF(B28=Data!#REF!,Data!#REF!,(IF(B28=Data!#REF!,Data!#REF!,(IF(B28=Data!#REF!,Data!#REF!,(IF(B28=Data!#REF!,Data!#REF!,(IF(B28=Data!#REF!,Data!#REF!,Data!#REF!)))))))))</f>
        <v>#REF!</v>
      </c>
      <c r="O28" s="592"/>
      <c r="P28" s="593"/>
      <c r="Q28" s="594" t="e">
        <f>IF(B28=Data!B82,Data!H82,(IF(B28=Data!B84,Data!H84,(IF(B28=Data!B86,Data!H86,(IF(B28=Data!#REF!,Data!#REF!,(IF(B28=Data!B91,Data!H91,(IF(B28=Data!#REF!,Data!#REF!,(IF(B28=Data!#REF!,Data!#REF!,(IF(B28=Data!#REF!,Data!#REF!,Data!#REF!)))))))))))))))&amp;IF(B28=Data!B158,Data!H158,(IF(B28=Data!#REF!,Data!#REF!,(IF(B28=Data!#REF!,Data!#REF!,(IF(B28=Data!#REF!,Data!#REF!,(IF(B28=Data!#REF!,Data!#REF!,(IF(B28=Data!#REF!,Data!H898,(IF(B28=Data!#REF!,Data!#REF!,(IF(B28=Data!#REF!,Data!#REF!,Data!#REF!)))))))))))))))&amp;IF(B28=Data!#REF!,Data!#REF!,(IF(B28=Data!#REF!,Data!#REF!,(IF(B28=Data!#REF!,Data!#REF!,(IF(B28=Data!#REF!,Data!#REF!,(IF(B28=Data!#REF!,Data!#REF!,Data!#REF!)))))))))</f>
        <v>#REF!</v>
      </c>
      <c r="R28" s="593"/>
      <c r="S28" s="593"/>
      <c r="T28" s="594" t="e">
        <f>IF(B28=Data!B82,Data!I82,(IF(B28=Data!B84,Data!I84,(IF(B28=Data!B86,Data!I86,(IF(B28=Data!#REF!,Data!#REF!,(IF(B28=Data!B91,Data!I91,(IF(B28=Data!#REF!,Data!#REF!,(IF(B28=Data!#REF!,Data!#REF!,(IF(B28=Data!#REF!,Data!#REF!,Data!#REF!)))))))))))))))&amp;IF(B28=Data!B158,Data!I158,(IF(B28=Data!#REF!,Data!#REF!,(IF(B28=Data!#REF!,Data!#REF!,(IF(B28=Data!#REF!,Data!#REF!,(IF(B28=Data!#REF!,Data!#REF!,(IF(B28=Data!#REF!,Data!I898,(IF(B28=Data!#REF!,Data!#REF!,(IF(B28=Data!#REF!,Data!#REF!,Data!#REF!)))))))))))))))&amp;IF(B28=Data!#REF!,Data!#REF!,(IF(B28=Data!#REF!,Data!#REF!,(IF(B28=Data!#REF!,Data!#REF!,(IF(B28=Data!#REF!,Data!#REF!,(IF(B28=Data!#REF!,Data!#REF!,Data!#REF!)))))))))</f>
        <v>#REF!</v>
      </c>
      <c r="U28" s="595"/>
      <c r="V28" s="594" t="e">
        <f>IF(B28=Data!B82,Data!J82,(IF(B28=Data!B84,Data!J84,(IF(B28=Data!B86,Data!J86,(IF(B28=Data!#REF!,Data!#REF!,(IF(B28=Data!B91,Data!J91,(IF(B28=Data!#REF!,Data!#REF!,(IF(B28=Data!#REF!,Data!#REF!,(IF(B28=Data!#REF!,Data!#REF!,Data!#REF!)))))))))))))))&amp;IF(B28=Data!B158,Data!J158,(IF(B28=Data!#REF!,Data!#REF!,(IF(B28=Data!#REF!,Data!#REF!,(IF(B28=Data!#REF!,Data!#REF!,(IF(B28=Data!#REF!,Data!#REF!,(IF(B28=Data!#REF!,Data!J898,(IF(B28=Data!#REF!,Data!#REF!,(IF(B28=Data!#REF!,Data!#REF!,Data!#REF!)))))))))))))))&amp;IF(B28=Data!#REF!,Data!#REF!,(IF(B28=Data!#REF!,Data!#REF!,(IF(B28=Data!#REF!,Data!#REF!,(IF(B28=Data!#REF!,Data!#REF!,(IF(B28=Data!#REF!,Data!#REF!,Data!#REF!)))))))))</f>
        <v>#REF!</v>
      </c>
      <c r="W28" s="596">
        <f>IF(E28="","",VLOOKUP(B28,Data!$B$5:$J$503,9,FALSE)*E28)</f>
        <v>9.1980000000000004</v>
      </c>
    </row>
    <row r="29" spans="1:23" s="597" customFormat="1" ht="19.25" customHeight="1">
      <c r="A29" s="860">
        <v>12</v>
      </c>
      <c r="B29" s="753" t="s">
        <v>779</v>
      </c>
      <c r="C29" s="738" t="str">
        <f>IF(E29="","",VLOOKUP(B29,Data!$B$5:$N$503,13,FALSE))</f>
        <v>Ymh</v>
      </c>
      <c r="D29" s="495" t="str">
        <f>IF(E29="","",VLOOKUP(B29,Data!$B$5:$L$503,2,FALSE))</f>
        <v>VAW7000</v>
      </c>
      <c r="E29" s="823">
        <v>2</v>
      </c>
      <c r="F29" s="600"/>
      <c r="G29" s="587">
        <f>IF(E29="","",VLOOKUP(B29,Data!$B$5:$L$503,11,FALSE))</f>
        <v>2710.22</v>
      </c>
      <c r="H29" s="588">
        <f t="shared" si="0"/>
        <v>5420.44</v>
      </c>
      <c r="I29" s="589" t="str">
        <f>IF(E29="","",VLOOKUP(B29,Data!$B$5:$D$503,3,FALSE))</f>
        <v>C/T</v>
      </c>
      <c r="J29" s="589" t="str">
        <f>IF(E29="","",VLOOKUP(B29,Data!$B$5:$M$503,12,FALSE))</f>
        <v>Indonesia</v>
      </c>
      <c r="K29" s="590">
        <v>5124948</v>
      </c>
      <c r="L29" s="587">
        <f>IF(E29="","",VLOOKUP(B29,Data!$B$5:$E$503,4,FALSE)*E29)</f>
        <v>486</v>
      </c>
      <c r="M29" s="587">
        <f>IF(E29="","",VLOOKUP(B29,Data!$B$5:$F$503,5,FALSE)*E29)</f>
        <v>442</v>
      </c>
      <c r="N29" s="591" t="e">
        <f>IF(B29=Data!B83,Data!G83,(IF(B29=Data!B85,Data!G85,(IF(B29=Data!B87,Data!G87,(IF(B29=Data!#REF!,Data!#REF!,(IF(B29=Data!B92,Data!G92,(IF(B29=Data!#REF!,Data!#REF!,(IF(B29=Data!#REF!,Data!#REF!,(IF(B29=Data!#REF!,Data!#REF!,Data!#REF!)))))))))))))))&amp;IF(B29=Data!B159,Data!G159,(IF(B29=Data!#REF!,Data!#REF!,(IF(B29=Data!#REF!,Data!#REF!,(IF(B29=Data!#REF!,Data!#REF!,(IF(B29=Data!#REF!,Data!#REF!,(IF(B29=Data!#REF!,Data!G899,(IF(B29=Data!#REF!,Data!#REF!,(IF(B29=Data!#REF!,Data!#REF!,Data!#REF!)))))))))))))))&amp;IF(B29=Data!#REF!,Data!#REF!,(IF(B29=Data!#REF!,Data!#REF!,(IF(B29=Data!#REF!,Data!#REF!,(IF(B29=Data!#REF!,Data!#REF!,(IF(B29=Data!#REF!,Data!#REF!,Data!#REF!)))))))))</f>
        <v>#REF!</v>
      </c>
      <c r="O29" s="592"/>
      <c r="P29" s="593"/>
      <c r="Q29" s="594" t="e">
        <f>IF(B29=Data!B83,Data!H83,(IF(B29=Data!B85,Data!H85,(IF(B29=Data!B87,Data!H87,(IF(B29=Data!#REF!,Data!#REF!,(IF(B29=Data!B92,Data!H92,(IF(B29=Data!#REF!,Data!#REF!,(IF(B29=Data!#REF!,Data!#REF!,(IF(B29=Data!#REF!,Data!#REF!,Data!#REF!)))))))))))))))&amp;IF(B29=Data!B159,Data!H159,(IF(B29=Data!#REF!,Data!#REF!,(IF(B29=Data!#REF!,Data!#REF!,(IF(B29=Data!#REF!,Data!#REF!,(IF(B29=Data!#REF!,Data!#REF!,(IF(B29=Data!#REF!,Data!H899,(IF(B29=Data!#REF!,Data!#REF!,(IF(B29=Data!#REF!,Data!#REF!,Data!#REF!)))))))))))))))&amp;IF(B29=Data!#REF!,Data!#REF!,(IF(B29=Data!#REF!,Data!#REF!,(IF(B29=Data!#REF!,Data!#REF!,(IF(B29=Data!#REF!,Data!#REF!,(IF(B29=Data!#REF!,Data!#REF!,Data!#REF!)))))))))</f>
        <v>#REF!</v>
      </c>
      <c r="R29" s="593"/>
      <c r="S29" s="593"/>
      <c r="T29" s="594" t="e">
        <f>IF(B29=Data!B83,Data!I83,(IF(B29=Data!B85,Data!I85,(IF(B29=Data!B87,Data!I87,(IF(B29=Data!#REF!,Data!#REF!,(IF(B29=Data!B92,Data!I92,(IF(B29=Data!#REF!,Data!#REF!,(IF(B29=Data!#REF!,Data!#REF!,(IF(B29=Data!#REF!,Data!#REF!,Data!#REF!)))))))))))))))&amp;IF(B29=Data!B159,Data!I159,(IF(B29=Data!#REF!,Data!#REF!,(IF(B29=Data!#REF!,Data!#REF!,(IF(B29=Data!#REF!,Data!#REF!,(IF(B29=Data!#REF!,Data!#REF!,(IF(B29=Data!#REF!,Data!I899,(IF(B29=Data!#REF!,Data!#REF!,(IF(B29=Data!#REF!,Data!#REF!,Data!#REF!)))))))))))))))&amp;IF(B29=Data!#REF!,Data!#REF!,(IF(B29=Data!#REF!,Data!#REF!,(IF(B29=Data!#REF!,Data!#REF!,(IF(B29=Data!#REF!,Data!#REF!,(IF(B29=Data!#REF!,Data!#REF!,Data!#REF!)))))))))</f>
        <v>#REF!</v>
      </c>
      <c r="U29" s="595"/>
      <c r="V29" s="594" t="e">
        <f>IF(B29=Data!B83,Data!J83,(IF(B29=Data!B85,Data!J85,(IF(B29=Data!B87,Data!J87,(IF(B29=Data!#REF!,Data!#REF!,(IF(B29=Data!B92,Data!J92,(IF(B29=Data!#REF!,Data!#REF!,(IF(B29=Data!#REF!,Data!#REF!,(IF(B29=Data!#REF!,Data!#REF!,Data!#REF!)))))))))))))))&amp;IF(B29=Data!B159,Data!J159,(IF(B29=Data!#REF!,Data!#REF!,(IF(B29=Data!#REF!,Data!#REF!,(IF(B29=Data!#REF!,Data!#REF!,(IF(B29=Data!#REF!,Data!#REF!,(IF(B29=Data!#REF!,Data!J899,(IF(B29=Data!#REF!,Data!#REF!,(IF(B29=Data!#REF!,Data!#REF!,Data!#REF!)))))))))))))))&amp;IF(B29=Data!#REF!,Data!#REF!,(IF(B29=Data!#REF!,Data!#REF!,(IF(B29=Data!#REF!,Data!#REF!,(IF(B29=Data!#REF!,Data!#REF!,(IF(B29=Data!#REF!,Data!#REF!,Data!#REF!)))))))))</f>
        <v>#REF!</v>
      </c>
      <c r="W29" s="596">
        <f>IF(E29="","",VLOOKUP(B29,Data!$B$5:$J$503,9,FALSE)*E29)</f>
        <v>2.6280000000000001</v>
      </c>
    </row>
    <row r="30" spans="1:23" s="597" customFormat="1" ht="19.25" customHeight="1">
      <c r="A30" s="860">
        <v>13</v>
      </c>
      <c r="B30" s="753" t="s">
        <v>733</v>
      </c>
      <c r="C30" s="738" t="str">
        <f>IF(E30="","",VLOOKUP(B30,Data!$B$5:$N$503,13,FALSE))</f>
        <v>Ymh</v>
      </c>
      <c r="D30" s="495" t="str">
        <f>IF(E30="","",VLOOKUP(B30,Data!$B$5:$L$503,2,FALSE))</f>
        <v>VAD6670</v>
      </c>
      <c r="E30" s="823">
        <v>1</v>
      </c>
      <c r="F30" s="600"/>
      <c r="G30" s="587">
        <f>IF(E30="","",VLOOKUP(B30,Data!$B$5:$L$503,11,FALSE))</f>
        <v>2798.66</v>
      </c>
      <c r="H30" s="588">
        <f t="shared" si="0"/>
        <v>2798.66</v>
      </c>
      <c r="I30" s="589" t="str">
        <f>IF(E30="","",VLOOKUP(B30,Data!$B$5:$D$503,3,FALSE))</f>
        <v>C/T</v>
      </c>
      <c r="J30" s="589" t="str">
        <f>IF(E30="","",VLOOKUP(B30,Data!$B$5:$M$503,12,FALSE))</f>
        <v>Indonesia</v>
      </c>
      <c r="K30" s="590">
        <v>5124948</v>
      </c>
      <c r="L30" s="587">
        <f>IF(E30="","",VLOOKUP(B30,Data!$B$5:$E$503,4,FALSE)*E30)</f>
        <v>243</v>
      </c>
      <c r="M30" s="587">
        <f>IF(E30="","",VLOOKUP(B30,Data!$B$5:$F$503,5,FALSE)*E30)</f>
        <v>221</v>
      </c>
      <c r="N30" s="591" t="e">
        <f>IF(B30=Data!B84,Data!G84,(IF(B30=Data!B86,Data!G86,(IF(B30=Data!B88,Data!G88,(IF(B30=Data!#REF!,Data!#REF!,(IF(B30=Data!B93,Data!G93,(IF(B30=Data!#REF!,Data!#REF!,(IF(B30=Data!#REF!,Data!#REF!,(IF(B30=Data!#REF!,Data!#REF!,Data!#REF!)))))))))))))))&amp;IF(B30=Data!B160,Data!G160,(IF(B30=Data!#REF!,Data!#REF!,(IF(B30=Data!#REF!,Data!#REF!,(IF(B30=Data!#REF!,Data!#REF!,(IF(B30=Data!#REF!,Data!#REF!,(IF(B30=Data!#REF!,Data!G900,(IF(B30=Data!#REF!,Data!#REF!,(IF(B30=Data!#REF!,Data!#REF!,Data!#REF!)))))))))))))))&amp;IF(B30=Data!#REF!,Data!#REF!,(IF(B30=Data!#REF!,Data!#REF!,(IF(B30=Data!#REF!,Data!#REF!,(IF(B30=Data!#REF!,Data!#REF!,(IF(B30=Data!#REF!,Data!#REF!,Data!#REF!)))))))))</f>
        <v>#REF!</v>
      </c>
      <c r="O30" s="592"/>
      <c r="P30" s="593"/>
      <c r="Q30" s="594" t="e">
        <f>IF(B30=Data!B84,Data!H84,(IF(B30=Data!B86,Data!H86,(IF(B30=Data!B88,Data!H88,(IF(B30=Data!#REF!,Data!#REF!,(IF(B30=Data!B93,Data!H93,(IF(B30=Data!#REF!,Data!#REF!,(IF(B30=Data!#REF!,Data!#REF!,(IF(B30=Data!#REF!,Data!#REF!,Data!#REF!)))))))))))))))&amp;IF(B30=Data!B160,Data!H160,(IF(B30=Data!#REF!,Data!#REF!,(IF(B30=Data!#REF!,Data!#REF!,(IF(B30=Data!#REF!,Data!#REF!,(IF(B30=Data!#REF!,Data!#REF!,(IF(B30=Data!#REF!,Data!H900,(IF(B30=Data!#REF!,Data!#REF!,(IF(B30=Data!#REF!,Data!#REF!,Data!#REF!)))))))))))))))&amp;IF(B30=Data!#REF!,Data!#REF!,(IF(B30=Data!#REF!,Data!#REF!,(IF(B30=Data!#REF!,Data!#REF!,(IF(B30=Data!#REF!,Data!#REF!,(IF(B30=Data!#REF!,Data!#REF!,Data!#REF!)))))))))</f>
        <v>#REF!</v>
      </c>
      <c r="R30" s="593"/>
      <c r="S30" s="593"/>
      <c r="T30" s="594" t="e">
        <f>IF(B30=Data!B84,Data!I84,(IF(B30=Data!B86,Data!I86,(IF(B30=Data!B88,Data!I88,(IF(B30=Data!#REF!,Data!#REF!,(IF(B30=Data!B93,Data!I93,(IF(B30=Data!#REF!,Data!#REF!,(IF(B30=Data!#REF!,Data!#REF!,(IF(B30=Data!#REF!,Data!#REF!,Data!#REF!)))))))))))))))&amp;IF(B30=Data!B160,Data!I160,(IF(B30=Data!#REF!,Data!#REF!,(IF(B30=Data!#REF!,Data!#REF!,(IF(B30=Data!#REF!,Data!#REF!,(IF(B30=Data!#REF!,Data!#REF!,(IF(B30=Data!#REF!,Data!I900,(IF(B30=Data!#REF!,Data!#REF!,(IF(B30=Data!#REF!,Data!#REF!,Data!#REF!)))))))))))))))&amp;IF(B30=Data!#REF!,Data!#REF!,(IF(B30=Data!#REF!,Data!#REF!,(IF(B30=Data!#REF!,Data!#REF!,(IF(B30=Data!#REF!,Data!#REF!,(IF(B30=Data!#REF!,Data!#REF!,Data!#REF!)))))))))</f>
        <v>#REF!</v>
      </c>
      <c r="U30" s="595"/>
      <c r="V30" s="594" t="e">
        <f>IF(B30=Data!B84,Data!J84,(IF(B30=Data!B86,Data!J86,(IF(B30=Data!B88,Data!J88,(IF(B30=Data!#REF!,Data!#REF!,(IF(B30=Data!B93,Data!J93,(IF(B30=Data!#REF!,Data!#REF!,(IF(B30=Data!#REF!,Data!#REF!,(IF(B30=Data!#REF!,Data!#REF!,Data!#REF!)))))))))))))))&amp;IF(B30=Data!B160,Data!J160,(IF(B30=Data!#REF!,Data!#REF!,(IF(B30=Data!#REF!,Data!#REF!,(IF(B30=Data!#REF!,Data!#REF!,(IF(B30=Data!#REF!,Data!#REF!,(IF(B30=Data!#REF!,Data!J900,(IF(B30=Data!#REF!,Data!#REF!,(IF(B30=Data!#REF!,Data!#REF!,Data!#REF!)))))))))))))))&amp;IF(B30=Data!#REF!,Data!#REF!,(IF(B30=Data!#REF!,Data!#REF!,(IF(B30=Data!#REF!,Data!#REF!,(IF(B30=Data!#REF!,Data!#REF!,(IF(B30=Data!#REF!,Data!#REF!,Data!#REF!)))))))))</f>
        <v>#REF!</v>
      </c>
      <c r="W30" s="596">
        <f>IF(E30="","",VLOOKUP(B30,Data!$B$5:$J$503,9,FALSE)*E30)</f>
        <v>1.3140000000000001</v>
      </c>
    </row>
    <row r="31" spans="1:23" s="597" customFormat="1" ht="19.25" customHeight="1">
      <c r="A31" s="860">
        <v>14</v>
      </c>
      <c r="B31" s="753" t="s">
        <v>281</v>
      </c>
      <c r="C31" s="738" t="str">
        <f>IF(E31="","",VLOOKUP(B31,Data!$B$5:$N$503,13,FALSE))</f>
        <v>Ymh</v>
      </c>
      <c r="D31" s="495" t="str">
        <f>IF(E31="","",VLOOKUP(B31,Data!$B$5:$L$503,2,FALSE))</f>
        <v>WT58070</v>
      </c>
      <c r="E31" s="823">
        <v>2</v>
      </c>
      <c r="F31" s="600"/>
      <c r="G31" s="587">
        <f>IF(E31="","",VLOOKUP(B31,Data!$B$5:$L$503,11,FALSE))</f>
        <v>2555.37</v>
      </c>
      <c r="H31" s="588">
        <f t="shared" si="0"/>
        <v>5110.74</v>
      </c>
      <c r="I31" s="589" t="str">
        <f>IF(E31="","",VLOOKUP(B31,Data!$B$5:$D$503,3,FALSE))</f>
        <v>C/T</v>
      </c>
      <c r="J31" s="589" t="str">
        <f>IF(E31="","",VLOOKUP(B31,Data!$B$5:$M$503,12,FALSE))</f>
        <v>Indonesia</v>
      </c>
      <c r="K31" s="590">
        <v>5124948</v>
      </c>
      <c r="L31" s="587">
        <f>IF(E31="","",VLOOKUP(B31,Data!$B$5:$E$503,4,FALSE)*E31)</f>
        <v>508</v>
      </c>
      <c r="M31" s="587">
        <f>IF(E31="","",VLOOKUP(B31,Data!$B$5:$F$503,5,FALSE)*E31)</f>
        <v>458</v>
      </c>
      <c r="N31" s="591" t="e">
        <f>IF(B31=Data!B86,Data!G86,(IF(B31=Data!B88,Data!G88,(IF(B31=Data!B90,Data!G90,(IF(B31=Data!#REF!,Data!#REF!,(IF(B31=Data!B95,Data!G95,(IF(B31=Data!#REF!,Data!#REF!,(IF(B31=Data!#REF!,Data!#REF!,(IF(B31=Data!#REF!,Data!#REF!,Data!#REF!)))))))))))))))&amp;IF(B31=Data!B162,Data!G162,(IF(B31=Data!#REF!,Data!#REF!,(IF(B31=Data!#REF!,Data!#REF!,(IF(B31=Data!#REF!,Data!#REF!,(IF(B31=Data!#REF!,Data!#REF!,(IF(B31=Data!#REF!,Data!G902,(IF(B31=Data!#REF!,Data!#REF!,(IF(B31=Data!#REF!,Data!#REF!,Data!#REF!)))))))))))))))&amp;IF(B31=Data!#REF!,Data!#REF!,(IF(B31=Data!#REF!,Data!#REF!,(IF(B31=Data!#REF!,Data!#REF!,(IF(B31=Data!#REF!,Data!#REF!,(IF(B31=Data!#REF!,Data!#REF!,Data!#REF!)))))))))</f>
        <v>#REF!</v>
      </c>
      <c r="O31" s="592"/>
      <c r="P31" s="593"/>
      <c r="Q31" s="594" t="e">
        <f>IF(B31=Data!B86,Data!H86,(IF(B31=Data!B88,Data!H88,(IF(B31=Data!B90,Data!H90,(IF(B31=Data!#REF!,Data!#REF!,(IF(B31=Data!B95,Data!H95,(IF(B31=Data!#REF!,Data!#REF!,(IF(B31=Data!#REF!,Data!#REF!,(IF(B31=Data!#REF!,Data!#REF!,Data!#REF!)))))))))))))))&amp;IF(B31=Data!B162,Data!H162,(IF(B31=Data!#REF!,Data!#REF!,(IF(B31=Data!#REF!,Data!#REF!,(IF(B31=Data!#REF!,Data!#REF!,(IF(B31=Data!#REF!,Data!#REF!,(IF(B31=Data!#REF!,Data!H902,(IF(B31=Data!#REF!,Data!#REF!,(IF(B31=Data!#REF!,Data!#REF!,Data!#REF!)))))))))))))))&amp;IF(B31=Data!#REF!,Data!#REF!,(IF(B31=Data!#REF!,Data!#REF!,(IF(B31=Data!#REF!,Data!#REF!,(IF(B31=Data!#REF!,Data!#REF!,(IF(B31=Data!#REF!,Data!#REF!,Data!#REF!)))))))))</f>
        <v>#REF!</v>
      </c>
      <c r="R31" s="593"/>
      <c r="S31" s="593"/>
      <c r="T31" s="594" t="e">
        <f>IF(B31=Data!B86,Data!I86,(IF(B31=Data!B88,Data!I88,(IF(B31=Data!B90,Data!I90,(IF(B31=Data!#REF!,Data!#REF!,(IF(B31=Data!B95,Data!I95,(IF(B31=Data!#REF!,Data!#REF!,(IF(B31=Data!#REF!,Data!#REF!,(IF(B31=Data!#REF!,Data!#REF!,Data!#REF!)))))))))))))))&amp;IF(B31=Data!B162,Data!I162,(IF(B31=Data!#REF!,Data!#REF!,(IF(B31=Data!#REF!,Data!#REF!,(IF(B31=Data!#REF!,Data!#REF!,(IF(B31=Data!#REF!,Data!#REF!,(IF(B31=Data!#REF!,Data!I902,(IF(B31=Data!#REF!,Data!#REF!,(IF(B31=Data!#REF!,Data!#REF!,Data!#REF!)))))))))))))))&amp;IF(B31=Data!#REF!,Data!#REF!,(IF(B31=Data!#REF!,Data!#REF!,(IF(B31=Data!#REF!,Data!#REF!,(IF(B31=Data!#REF!,Data!#REF!,(IF(B31=Data!#REF!,Data!#REF!,Data!#REF!)))))))))</f>
        <v>#REF!</v>
      </c>
      <c r="U31" s="595"/>
      <c r="V31" s="594" t="e">
        <f>IF(B31=Data!B86,Data!J86,(IF(B31=Data!B88,Data!J88,(IF(B31=Data!B90,Data!J90,(IF(B31=Data!#REF!,Data!#REF!,(IF(B31=Data!B95,Data!J95,(IF(B31=Data!#REF!,Data!#REF!,(IF(B31=Data!#REF!,Data!#REF!,(IF(B31=Data!#REF!,Data!#REF!,Data!#REF!)))))))))))))))&amp;IF(B31=Data!B162,Data!J162,(IF(B31=Data!#REF!,Data!#REF!,(IF(B31=Data!#REF!,Data!#REF!,(IF(B31=Data!#REF!,Data!#REF!,(IF(B31=Data!#REF!,Data!#REF!,(IF(B31=Data!#REF!,Data!J902,(IF(B31=Data!#REF!,Data!#REF!,(IF(B31=Data!#REF!,Data!#REF!,Data!#REF!)))))))))))))))&amp;IF(B31=Data!#REF!,Data!#REF!,(IF(B31=Data!#REF!,Data!#REF!,(IF(B31=Data!#REF!,Data!#REF!,(IF(B31=Data!#REF!,Data!#REF!,(IF(B31=Data!#REF!,Data!#REF!,Data!#REF!)))))))))</f>
        <v>#REF!</v>
      </c>
      <c r="W31" s="596">
        <f>IF(E31="","",VLOOKUP(B31,Data!$B$5:$J$503,9,FALSE)*E31)</f>
        <v>2.968</v>
      </c>
    </row>
    <row r="32" spans="1:23" s="597" customFormat="1" ht="19.25" customHeight="1">
      <c r="A32" s="860"/>
      <c r="B32" s="753"/>
      <c r="C32" s="738" t="str">
        <f>IF(E32="","",VLOOKUP(B32,Data!$B$5:$N$503,13,FALSE))</f>
        <v/>
      </c>
      <c r="D32" s="495" t="str">
        <f>IF(E32="","",VLOOKUP(B32,Data!$B$5:$L$503,2,FALSE))</f>
        <v/>
      </c>
      <c r="E32" s="739"/>
      <c r="F32" s="601"/>
      <c r="G32" s="587" t="str">
        <f>IF(E32="","",VLOOKUP(B32,Data!$B$5:$L$503,11,FALSE))</f>
        <v/>
      </c>
      <c r="H32" s="588" t="str">
        <f t="shared" si="0"/>
        <v>-</v>
      </c>
      <c r="I32" s="589" t="str">
        <f>IF(E32="","",VLOOKUP(B32,Data!$B$5:$D$503,3,FALSE))</f>
        <v/>
      </c>
      <c r="J32" s="589" t="str">
        <f>IF(E32="","",VLOOKUP(B32,Data!$B$5:$M$503,12,FALSE))</f>
        <v/>
      </c>
      <c r="K32" s="590"/>
      <c r="L32" s="587" t="str">
        <f>IF(E32="","",VLOOKUP(B32,Data!$B$5:$E$503,4,FALSE)*E32)</f>
        <v/>
      </c>
      <c r="M32" s="587" t="str">
        <f>IF(E32="","",VLOOKUP(B32,Data!$B$5:$F$503,5,FALSE)*E32)</f>
        <v/>
      </c>
      <c r="N32" s="591" t="e">
        <f>IF(B32=Data!B94,Data!G94,(IF(B32=Data!B96,Data!G96,(IF(B32=Data!B98,Data!G98,(IF(B32=Data!#REF!,Data!#REF!,(IF(B32=Data!B103,Data!G103,(IF(B32=Data!#REF!,Data!#REF!,(IF(B32=Data!#REF!,Data!#REF!,(IF(B32=Data!#REF!,Data!#REF!,Data!#REF!)))))))))))))))&amp;IF(B32=Data!B170,Data!G170,(IF(B32=Data!#REF!,Data!#REF!,(IF(B32=Data!#REF!,Data!#REF!,(IF(B32=Data!#REF!,Data!#REF!,(IF(B32=Data!#REF!,Data!#REF!,(IF(B32=Data!#REF!,Data!G910,(IF(B32=Data!#REF!,Data!#REF!,(IF(B32=Data!#REF!,Data!#REF!,Data!#REF!)))))))))))))))&amp;IF(B32=Data!#REF!,Data!#REF!,(IF(B32=Data!#REF!,Data!#REF!,(IF(B32=Data!#REF!,Data!#REF!,(IF(B32=Data!#REF!,Data!#REF!,(IF(B32=Data!#REF!,Data!#REF!,Data!#REF!)))))))))</f>
        <v>#REF!</v>
      </c>
      <c r="O32" s="592"/>
      <c r="P32" s="593"/>
      <c r="Q32" s="594" t="e">
        <f>IF(B32=Data!B94,Data!H94,(IF(B32=Data!B96,Data!H96,(IF(B32=Data!B98,Data!H98,(IF(B32=Data!#REF!,Data!#REF!,(IF(B32=Data!B103,Data!H103,(IF(B32=Data!#REF!,Data!#REF!,(IF(B32=Data!#REF!,Data!#REF!,(IF(B32=Data!#REF!,Data!#REF!,Data!#REF!)))))))))))))))&amp;IF(B32=Data!B170,Data!H170,(IF(B32=Data!#REF!,Data!#REF!,(IF(B32=Data!#REF!,Data!#REF!,(IF(B32=Data!#REF!,Data!#REF!,(IF(B32=Data!#REF!,Data!#REF!,(IF(B32=Data!#REF!,Data!H910,(IF(B32=Data!#REF!,Data!#REF!,(IF(B32=Data!#REF!,Data!#REF!,Data!#REF!)))))))))))))))&amp;IF(B32=Data!#REF!,Data!#REF!,(IF(B32=Data!#REF!,Data!#REF!,(IF(B32=Data!#REF!,Data!#REF!,(IF(B32=Data!#REF!,Data!#REF!,(IF(B32=Data!#REF!,Data!#REF!,Data!#REF!)))))))))</f>
        <v>#REF!</v>
      </c>
      <c r="R32" s="593"/>
      <c r="S32" s="593"/>
      <c r="T32" s="594" t="e">
        <f>IF(B32=Data!B94,Data!I94,(IF(B32=Data!B96,Data!I96,(IF(B32=Data!B98,Data!I98,(IF(B32=Data!#REF!,Data!#REF!,(IF(B32=Data!B103,Data!I103,(IF(B32=Data!#REF!,Data!#REF!,(IF(B32=Data!#REF!,Data!#REF!,(IF(B32=Data!#REF!,Data!#REF!,Data!#REF!)))))))))))))))&amp;IF(B32=Data!B170,Data!I170,(IF(B32=Data!#REF!,Data!#REF!,(IF(B32=Data!#REF!,Data!#REF!,(IF(B32=Data!#REF!,Data!#REF!,(IF(B32=Data!#REF!,Data!#REF!,(IF(B32=Data!#REF!,Data!I910,(IF(B32=Data!#REF!,Data!#REF!,(IF(B32=Data!#REF!,Data!#REF!,Data!#REF!)))))))))))))))&amp;IF(B32=Data!#REF!,Data!#REF!,(IF(B32=Data!#REF!,Data!#REF!,(IF(B32=Data!#REF!,Data!#REF!,(IF(B32=Data!#REF!,Data!#REF!,(IF(B32=Data!#REF!,Data!#REF!,Data!#REF!)))))))))</f>
        <v>#REF!</v>
      </c>
      <c r="U32" s="595"/>
      <c r="V32" s="594" t="e">
        <f>IF(B32=Data!B94,Data!J94,(IF(B32=Data!B96,Data!J96,(IF(B32=Data!B98,Data!J98,(IF(B32=Data!#REF!,Data!#REF!,(IF(B32=Data!B103,Data!J103,(IF(B32=Data!#REF!,Data!#REF!,(IF(B32=Data!#REF!,Data!#REF!,(IF(B32=Data!#REF!,Data!#REF!,Data!#REF!)))))))))))))))&amp;IF(B32=Data!B170,Data!J170,(IF(B32=Data!#REF!,Data!#REF!,(IF(B32=Data!#REF!,Data!#REF!,(IF(B32=Data!#REF!,Data!#REF!,(IF(B32=Data!#REF!,Data!#REF!,(IF(B32=Data!#REF!,Data!J910,(IF(B32=Data!#REF!,Data!#REF!,(IF(B32=Data!#REF!,Data!#REF!,Data!#REF!)))))))))))))))&amp;IF(B32=Data!#REF!,Data!#REF!,(IF(B32=Data!#REF!,Data!#REF!,(IF(B32=Data!#REF!,Data!#REF!,(IF(B32=Data!#REF!,Data!#REF!,(IF(B32=Data!#REF!,Data!#REF!,Data!#REF!)))))))))</f>
        <v>#REF!</v>
      </c>
      <c r="W32" s="596" t="str">
        <f>IF(E32="","",VLOOKUP(B32,Data!$B$5:$J$503,9,FALSE)*E32)</f>
        <v/>
      </c>
    </row>
    <row r="33" spans="1:23" s="597" customFormat="1" ht="19.25" customHeight="1">
      <c r="A33" s="860"/>
      <c r="B33" s="840"/>
      <c r="C33" s="583" t="str">
        <f>IF(E33="","",VLOOKUP(B33,Data!$B$5:$N$503,13,FALSE))</f>
        <v/>
      </c>
      <c r="D33" s="584" t="str">
        <f>IF(E33="","",VLOOKUP(B33,Data!$B$5:$L$503,2,FALSE))</f>
        <v/>
      </c>
      <c r="E33" s="739"/>
      <c r="F33" s="601"/>
      <c r="G33" s="587" t="str">
        <f>IF(E33="","",VLOOKUP(B33,Data!$B$5:$L$503,11,FALSE))</f>
        <v/>
      </c>
      <c r="H33" s="588" t="str">
        <f t="shared" si="0"/>
        <v>-</v>
      </c>
      <c r="I33" s="589" t="str">
        <f>IF(E33="","",VLOOKUP(B33,Data!$B$5:$D$503,3,FALSE))</f>
        <v/>
      </c>
      <c r="J33" s="589" t="str">
        <f>IF(E33="","",VLOOKUP(B33,Data!$B$5:$M$503,12,FALSE))</f>
        <v/>
      </c>
      <c r="K33" s="590"/>
      <c r="L33" s="587" t="str">
        <f>IF(E33="","",VLOOKUP(B33,Data!$B$5:$E$503,4,FALSE)*E33)</f>
        <v/>
      </c>
      <c r="M33" s="587" t="str">
        <f>IF(E33="","",VLOOKUP(B33,Data!$B$5:$F$503,5,FALSE)*E33)</f>
        <v/>
      </c>
      <c r="N33" s="591" t="e">
        <f>IF(B33=Data!B139,Data!G139,(IF(B33=Data!B141,Data!G141,(IF(B33=Data!B143,Data!G143,(IF(B33=Data!#REF!,Data!#REF!,(IF(B33=Data!B148,Data!G148,(IF(B33=Data!#REF!,Data!#REF!,(IF(B33=Data!#REF!,Data!#REF!,(IF(B33=Data!#REF!,Data!#REF!,Data!#REF!)))))))))))))))&amp;IF(B33=Data!B215,Data!G215,(IF(B33=Data!#REF!,Data!#REF!,(IF(B33=Data!#REF!,Data!#REF!,(IF(B33=Data!#REF!,Data!#REF!,(IF(B33=Data!#REF!,Data!#REF!,(IF(B33=Data!#REF!,Data!G955,(IF(B33=Data!#REF!,Data!#REF!,(IF(B33=Data!#REF!,Data!#REF!,Data!#REF!)))))))))))))))&amp;IF(B33=Data!#REF!,Data!#REF!,(IF(B33=Data!#REF!,Data!#REF!,(IF(B33=Data!#REF!,Data!#REF!,(IF(B33=Data!#REF!,Data!#REF!,(IF(B33=Data!#REF!,Data!#REF!,Data!#REF!)))))))))</f>
        <v>#REF!</v>
      </c>
      <c r="O33" s="592"/>
      <c r="P33" s="593"/>
      <c r="Q33" s="594" t="e">
        <f>IF(B33=Data!B139,Data!H139,(IF(B33=Data!B141,Data!H141,(IF(B33=Data!B143,Data!H143,(IF(B33=Data!#REF!,Data!#REF!,(IF(B33=Data!B148,Data!H148,(IF(B33=Data!#REF!,Data!#REF!,(IF(B33=Data!#REF!,Data!#REF!,(IF(B33=Data!#REF!,Data!#REF!,Data!#REF!)))))))))))))))&amp;IF(B33=Data!B215,Data!H215,(IF(B33=Data!#REF!,Data!#REF!,(IF(B33=Data!#REF!,Data!#REF!,(IF(B33=Data!#REF!,Data!#REF!,(IF(B33=Data!#REF!,Data!#REF!,(IF(B33=Data!#REF!,Data!H955,(IF(B33=Data!#REF!,Data!#REF!,(IF(B33=Data!#REF!,Data!#REF!,Data!#REF!)))))))))))))))&amp;IF(B33=Data!#REF!,Data!#REF!,(IF(B33=Data!#REF!,Data!#REF!,(IF(B33=Data!#REF!,Data!#REF!,(IF(B33=Data!#REF!,Data!#REF!,(IF(B33=Data!#REF!,Data!#REF!,Data!#REF!)))))))))</f>
        <v>#REF!</v>
      </c>
      <c r="R33" s="593"/>
      <c r="S33" s="593"/>
      <c r="T33" s="594" t="e">
        <f>IF(B33=Data!B139,Data!I139,(IF(B33=Data!B141,Data!I141,(IF(B33=Data!B143,Data!I143,(IF(B33=Data!#REF!,Data!#REF!,(IF(B33=Data!B148,Data!I148,(IF(B33=Data!#REF!,Data!#REF!,(IF(B33=Data!#REF!,Data!#REF!,(IF(B33=Data!#REF!,Data!#REF!,Data!#REF!)))))))))))))))&amp;IF(B33=Data!B215,Data!I215,(IF(B33=Data!#REF!,Data!#REF!,(IF(B33=Data!#REF!,Data!#REF!,(IF(B33=Data!#REF!,Data!#REF!,(IF(B33=Data!#REF!,Data!#REF!,(IF(B33=Data!#REF!,Data!I955,(IF(B33=Data!#REF!,Data!#REF!,(IF(B33=Data!#REF!,Data!#REF!,Data!#REF!)))))))))))))))&amp;IF(B33=Data!#REF!,Data!#REF!,(IF(B33=Data!#REF!,Data!#REF!,(IF(B33=Data!#REF!,Data!#REF!,(IF(B33=Data!#REF!,Data!#REF!,(IF(B33=Data!#REF!,Data!#REF!,Data!#REF!)))))))))</f>
        <v>#REF!</v>
      </c>
      <c r="U33" s="595"/>
      <c r="V33" s="594" t="e">
        <f>IF(B33=Data!B139,Data!J139,(IF(B33=Data!B141,Data!J141,(IF(B33=Data!B143,Data!J143,(IF(B33=Data!#REF!,Data!#REF!,(IF(B33=Data!B148,Data!J148,(IF(B33=Data!#REF!,Data!#REF!,(IF(B33=Data!#REF!,Data!#REF!,(IF(B33=Data!#REF!,Data!#REF!,Data!#REF!)))))))))))))))&amp;IF(B33=Data!B215,Data!J215,(IF(B33=Data!#REF!,Data!#REF!,(IF(B33=Data!#REF!,Data!#REF!,(IF(B33=Data!#REF!,Data!#REF!,(IF(B33=Data!#REF!,Data!#REF!,(IF(B33=Data!#REF!,Data!J955,(IF(B33=Data!#REF!,Data!#REF!,(IF(B33=Data!#REF!,Data!#REF!,Data!#REF!)))))))))))))))&amp;IF(B33=Data!#REF!,Data!#REF!,(IF(B33=Data!#REF!,Data!#REF!,(IF(B33=Data!#REF!,Data!#REF!,(IF(B33=Data!#REF!,Data!#REF!,(IF(B33=Data!#REF!,Data!#REF!,Data!#REF!)))))))))</f>
        <v>#REF!</v>
      </c>
      <c r="W33" s="596" t="str">
        <f>IF(E33="","",VLOOKUP(B33,Data!$B$5:$J$503,9,FALSE)*E33)</f>
        <v/>
      </c>
    </row>
    <row r="34" spans="1:23" s="611" customFormat="1" ht="31" customHeight="1">
      <c r="A34" s="860"/>
      <c r="B34" s="818" t="s">
        <v>1052</v>
      </c>
      <c r="C34" s="604"/>
      <c r="D34" s="605"/>
      <c r="E34" s="606">
        <f>SUM(E17:E33)</f>
        <v>91</v>
      </c>
      <c r="F34" s="606"/>
      <c r="G34" s="607"/>
      <c r="H34" s="607">
        <f>SUM(H17:H33)</f>
        <v>205226.21000000002</v>
      </c>
      <c r="I34" s="608"/>
      <c r="J34" s="608"/>
      <c r="K34" s="608"/>
      <c r="L34" s="609">
        <f>SUM(L17:L33)</f>
        <v>20845</v>
      </c>
      <c r="M34" s="609">
        <f>SUM(M17:M33)</f>
        <v>18870</v>
      </c>
      <c r="N34" s="609" t="e">
        <f>SUM(N22:N33)</f>
        <v>#REF!</v>
      </c>
      <c r="O34" s="609" t="e">
        <f>SUM(#REF!)</f>
        <v>#REF!</v>
      </c>
      <c r="P34" s="609">
        <f>SUM(P16:P16)</f>
        <v>0</v>
      </c>
      <c r="Q34" s="609">
        <f>SUM(Q16:Q16)</f>
        <v>0</v>
      </c>
      <c r="R34" s="609" t="e">
        <f>SUM(#REF!)</f>
        <v>#REF!</v>
      </c>
      <c r="S34" s="609">
        <f>SUM(S16:S16)</f>
        <v>0</v>
      </c>
      <c r="T34" s="609">
        <f>SUM(T16:T16)</f>
        <v>0</v>
      </c>
      <c r="U34" s="609" t="e">
        <f>SUM(#REF!)</f>
        <v>#REF!</v>
      </c>
      <c r="V34" s="609">
        <f>SUM(V16:V16)</f>
        <v>0</v>
      </c>
      <c r="W34" s="610">
        <f>SUM(W17:W33)</f>
        <v>117.76100000000001</v>
      </c>
    </row>
    <row r="35" spans="1:23" ht="11.25" customHeight="1">
      <c r="A35" s="860"/>
      <c r="B35" s="612"/>
      <c r="C35" s="545"/>
      <c r="D35" s="546"/>
      <c r="E35" s="613"/>
      <c r="F35" s="544"/>
      <c r="G35" s="614" t="s">
        <v>847</v>
      </c>
      <c r="H35" s="615"/>
      <c r="I35" s="616"/>
      <c r="J35" s="616"/>
      <c r="K35" s="616"/>
      <c r="L35" s="617"/>
      <c r="M35" s="548"/>
      <c r="N35" s="546"/>
      <c r="O35" s="545"/>
      <c r="P35" s="545"/>
      <c r="Q35" s="545"/>
      <c r="R35" s="545"/>
      <c r="S35" s="545"/>
      <c r="T35" s="545"/>
      <c r="U35" s="546"/>
      <c r="V35" s="546"/>
      <c r="W35" s="550"/>
    </row>
    <row r="36" spans="1:23" ht="14">
      <c r="A36" s="618" t="s">
        <v>546</v>
      </c>
      <c r="B36" s="619" t="s">
        <v>12</v>
      </c>
      <c r="C36" s="513"/>
      <c r="D36" s="620"/>
      <c r="E36" s="499" t="s">
        <v>555</v>
      </c>
      <c r="G36" s="621" t="s">
        <v>83</v>
      </c>
      <c r="H36" s="622"/>
      <c r="I36" s="562" t="s">
        <v>84</v>
      </c>
      <c r="J36" s="623"/>
      <c r="K36" s="534" t="s">
        <v>85</v>
      </c>
      <c r="L36" s="534"/>
      <c r="M36" s="1076" t="s">
        <v>86</v>
      </c>
      <c r="N36" s="1077"/>
      <c r="O36" s="1077"/>
      <c r="P36" s="1077"/>
      <c r="Q36" s="1077"/>
      <c r="R36" s="1077"/>
      <c r="S36" s="1077"/>
      <c r="T36" s="1077"/>
      <c r="U36" s="1077"/>
      <c r="V36" s="1077"/>
      <c r="W36" s="1078"/>
    </row>
    <row r="37" spans="1:23" ht="13">
      <c r="A37" s="889" t="s">
        <v>547</v>
      </c>
      <c r="D37" s="624"/>
      <c r="E37" s="499" t="s">
        <v>88</v>
      </c>
      <c r="G37" s="1079"/>
      <c r="H37" s="1080"/>
      <c r="I37" s="889" t="s">
        <v>89</v>
      </c>
      <c r="J37" s="625"/>
      <c r="K37" s="537" t="s">
        <v>90</v>
      </c>
      <c r="L37" s="537"/>
      <c r="M37" s="532"/>
      <c r="W37" s="538"/>
    </row>
    <row r="38" spans="1:23" ht="10.5" customHeight="1">
      <c r="A38" s="889" t="s">
        <v>548</v>
      </c>
      <c r="B38" s="503"/>
      <c r="D38" s="523"/>
      <c r="G38" s="1079"/>
      <c r="H38" s="1080"/>
      <c r="I38" s="889"/>
      <c r="J38" s="625"/>
      <c r="K38" s="537" t="s">
        <v>94</v>
      </c>
      <c r="L38" s="537"/>
      <c r="M38" s="532"/>
      <c r="W38" s="538"/>
    </row>
    <row r="39" spans="1:23" ht="10.5" customHeight="1">
      <c r="A39" s="544"/>
      <c r="B39" s="545"/>
      <c r="C39" s="545"/>
      <c r="D39" s="626"/>
      <c r="E39" s="499" t="s">
        <v>95</v>
      </c>
      <c r="G39" s="1079"/>
      <c r="H39" s="1080"/>
      <c r="I39" s="889" t="s">
        <v>96</v>
      </c>
      <c r="J39" s="625"/>
      <c r="K39" s="537"/>
      <c r="L39" s="537"/>
      <c r="M39" s="532"/>
      <c r="W39" s="538"/>
    </row>
    <row r="40" spans="1:23" ht="13">
      <c r="A40" s="512" t="s">
        <v>97</v>
      </c>
      <c r="C40" s="535"/>
      <c r="D40" s="514"/>
      <c r="E40" s="499" t="s">
        <v>98</v>
      </c>
      <c r="G40" s="627" t="s">
        <v>99</v>
      </c>
      <c r="H40" s="628"/>
      <c r="I40" s="889" t="s">
        <v>89</v>
      </c>
      <c r="J40" s="625"/>
      <c r="K40" s="537" t="s">
        <v>100</v>
      </c>
      <c r="L40" s="537"/>
      <c r="M40" s="532"/>
      <c r="W40" s="538"/>
    </row>
    <row r="41" spans="1:23" ht="13">
      <c r="A41" s="889" t="s">
        <v>561</v>
      </c>
      <c r="D41" s="523"/>
      <c r="E41" s="499" t="s">
        <v>101</v>
      </c>
      <c r="G41" s="629"/>
      <c r="H41" s="630"/>
      <c r="I41" s="889" t="s">
        <v>102</v>
      </c>
      <c r="J41" s="625"/>
      <c r="K41" s="537" t="s">
        <v>549</v>
      </c>
      <c r="L41" s="537"/>
      <c r="M41" s="1069" t="s">
        <v>616</v>
      </c>
      <c r="N41" s="1070"/>
      <c r="O41" s="1070"/>
      <c r="P41" s="1070"/>
      <c r="Q41" s="1070"/>
      <c r="R41" s="1070"/>
      <c r="S41" s="1070"/>
      <c r="T41" s="1070"/>
      <c r="U41" s="1070"/>
      <c r="V41" s="1070"/>
      <c r="W41" s="1071"/>
    </row>
    <row r="42" spans="1:23">
      <c r="A42" s="544"/>
      <c r="B42" s="545"/>
      <c r="C42" s="545"/>
      <c r="D42" s="546"/>
      <c r="E42" s="631"/>
      <c r="F42" s="545"/>
      <c r="G42" s="1053" t="s">
        <v>1051</v>
      </c>
      <c r="H42" s="1054"/>
      <c r="I42" s="1053" t="s">
        <v>1050</v>
      </c>
      <c r="J42" s="1054"/>
      <c r="K42" s="549" t="s">
        <v>105</v>
      </c>
      <c r="L42" s="549"/>
      <c r="M42" s="1072" t="s">
        <v>106</v>
      </c>
      <c r="N42" s="1073"/>
      <c r="O42" s="1073"/>
      <c r="P42" s="1073"/>
      <c r="Q42" s="1073"/>
      <c r="R42" s="1073"/>
      <c r="S42" s="1073"/>
      <c r="T42" s="1073"/>
      <c r="U42" s="1073"/>
      <c r="V42" s="1073"/>
      <c r="W42" s="1074"/>
    </row>
    <row r="43" spans="1:23">
      <c r="G43" s="500" t="s">
        <v>667</v>
      </c>
      <c r="K43" s="537"/>
      <c r="L43" s="537"/>
      <c r="M43" s="541"/>
      <c r="N43" s="541"/>
      <c r="O43" s="541"/>
      <c r="P43" s="541"/>
      <c r="Q43" s="541"/>
      <c r="R43" s="541"/>
      <c r="S43" s="541"/>
      <c r="T43" s="541"/>
      <c r="U43" s="541"/>
      <c r="V43" s="541"/>
      <c r="W43" s="632"/>
    </row>
    <row r="44" spans="1:23">
      <c r="G44" s="633"/>
      <c r="H44" s="633"/>
      <c r="I44" s="634"/>
      <c r="J44" s="633"/>
      <c r="K44" s="537"/>
      <c r="L44" s="537"/>
      <c r="M44" s="541"/>
      <c r="N44" s="541"/>
      <c r="O44" s="541"/>
      <c r="P44" s="541"/>
      <c r="Q44" s="541"/>
      <c r="R44" s="541"/>
      <c r="S44" s="541"/>
      <c r="T44" s="541"/>
      <c r="U44" s="541"/>
      <c r="V44" s="541"/>
      <c r="W44" s="632"/>
    </row>
    <row r="45" spans="1:23" ht="7.5" customHeight="1"/>
    <row r="46" spans="1:23" ht="13.5" customHeight="1"/>
    <row r="47" spans="1:23" ht="13.5" customHeight="1"/>
    <row r="48" spans="1:23" s="611" customFormat="1" ht="18" customHeight="1">
      <c r="A48" s="635" t="s">
        <v>964</v>
      </c>
      <c r="B48" s="500"/>
      <c r="C48" s="635" t="s">
        <v>622</v>
      </c>
      <c r="F48" s="636"/>
      <c r="G48" s="635" t="s">
        <v>958</v>
      </c>
      <c r="H48" s="500"/>
      <c r="I48" s="635" t="s">
        <v>969</v>
      </c>
      <c r="K48" s="636"/>
      <c r="L48" s="636"/>
      <c r="V48" s="637"/>
    </row>
    <row r="49" spans="1:23" s="611" customFormat="1" ht="18" customHeight="1">
      <c r="A49" s="635" t="s">
        <v>965</v>
      </c>
      <c r="B49" s="500"/>
      <c r="C49" s="635" t="s">
        <v>969</v>
      </c>
      <c r="F49" s="636"/>
      <c r="G49" s="635" t="s">
        <v>959</v>
      </c>
      <c r="H49" s="500"/>
      <c r="I49" s="635" t="s">
        <v>969</v>
      </c>
      <c r="K49" s="636"/>
      <c r="L49" s="636"/>
      <c r="V49" s="637"/>
    </row>
    <row r="50" spans="1:23" s="611" customFormat="1" ht="18" customHeight="1">
      <c r="A50" s="635" t="s">
        <v>966</v>
      </c>
      <c r="B50" s="500"/>
      <c r="C50" s="635" t="s">
        <v>969</v>
      </c>
      <c r="F50" s="636"/>
      <c r="G50" s="635" t="s">
        <v>960</v>
      </c>
      <c r="H50" s="500"/>
      <c r="I50" s="635" t="s">
        <v>622</v>
      </c>
      <c r="K50" s="636"/>
      <c r="L50" s="636"/>
      <c r="V50" s="637"/>
    </row>
    <row r="51" spans="1:23" s="611" customFormat="1" ht="18" customHeight="1">
      <c r="A51" s="635" t="s">
        <v>967</v>
      </c>
      <c r="B51" s="500"/>
      <c r="C51" s="635" t="s">
        <v>622</v>
      </c>
      <c r="F51" s="636"/>
      <c r="G51" s="635" t="s">
        <v>961</v>
      </c>
      <c r="H51" s="500"/>
      <c r="I51" s="635" t="s">
        <v>622</v>
      </c>
      <c r="K51" s="636"/>
      <c r="L51" s="636"/>
      <c r="V51" s="637"/>
    </row>
    <row r="52" spans="1:23" s="611" customFormat="1" ht="18" customHeight="1">
      <c r="A52" s="635" t="s">
        <v>968</v>
      </c>
      <c r="B52" s="500"/>
      <c r="C52" s="635" t="s">
        <v>622</v>
      </c>
      <c r="F52" s="636"/>
      <c r="G52" s="635" t="s">
        <v>963</v>
      </c>
      <c r="H52" s="500"/>
      <c r="I52" s="635" t="s">
        <v>622</v>
      </c>
      <c r="K52" s="636"/>
      <c r="L52" s="636"/>
      <c r="V52" s="637"/>
    </row>
    <row r="53" spans="1:23" ht="20">
      <c r="E53" s="890"/>
      <c r="F53" s="500"/>
      <c r="G53" s="635" t="s">
        <v>962</v>
      </c>
      <c r="I53" s="635" t="s">
        <v>622</v>
      </c>
      <c r="K53" s="500"/>
      <c r="M53" s="890"/>
      <c r="V53" s="501"/>
      <c r="W53" s="890"/>
    </row>
    <row r="54" spans="1:23" ht="17.5">
      <c r="A54" s="638"/>
      <c r="E54" s="890"/>
      <c r="G54" s="639"/>
      <c r="H54" s="639"/>
    </row>
    <row r="59" spans="1:23" ht="14">
      <c r="A59" s="640"/>
      <c r="C59" s="641"/>
      <c r="D59" s="641"/>
      <c r="E59" s="642"/>
    </row>
    <row r="60" spans="1:23" ht="14">
      <c r="A60" s="643"/>
      <c r="C60" s="641"/>
      <c r="D60" s="644"/>
      <c r="E60" s="642"/>
    </row>
    <row r="61" spans="1:23" ht="14">
      <c r="A61" s="643"/>
      <c r="B61" s="645"/>
      <c r="C61" s="641"/>
      <c r="D61" s="641"/>
      <c r="E61" s="642"/>
    </row>
    <row r="62" spans="1:23" ht="14">
      <c r="A62" s="643"/>
      <c r="B62" s="646" t="s">
        <v>354</v>
      </c>
      <c r="C62" s="641"/>
      <c r="D62" s="641"/>
      <c r="E62" s="642"/>
    </row>
    <row r="63" spans="1:23" ht="15.5">
      <c r="A63" s="643"/>
      <c r="B63" s="647" t="s">
        <v>249</v>
      </c>
      <c r="C63" s="641"/>
      <c r="D63" s="641"/>
      <c r="E63" s="642"/>
    </row>
    <row r="64" spans="1:23" ht="14">
      <c r="A64" s="643"/>
      <c r="B64" s="648" t="s">
        <v>250</v>
      </c>
      <c r="C64" s="641"/>
      <c r="D64" s="641"/>
      <c r="E64" s="642"/>
    </row>
    <row r="65" spans="1:5" ht="15.5">
      <c r="A65" s="649"/>
      <c r="B65" s="647" t="s">
        <v>251</v>
      </c>
      <c r="C65" s="641"/>
      <c r="D65" s="641"/>
      <c r="E65" s="642"/>
    </row>
    <row r="66" spans="1:5" ht="15.5">
      <c r="A66" s="643"/>
      <c r="B66" s="647" t="s">
        <v>252</v>
      </c>
      <c r="C66" s="641"/>
      <c r="D66" s="641"/>
      <c r="E66" s="642"/>
    </row>
    <row r="67" spans="1:5" ht="14">
      <c r="A67" s="649"/>
      <c r="B67" s="646" t="s">
        <v>253</v>
      </c>
      <c r="C67" s="641"/>
      <c r="D67" s="641"/>
      <c r="E67" s="642"/>
    </row>
    <row r="68" spans="1:5" ht="14">
      <c r="A68" s="649"/>
      <c r="B68" s="646" t="s">
        <v>357</v>
      </c>
      <c r="C68" s="641"/>
      <c r="D68" s="641"/>
      <c r="E68" s="642"/>
    </row>
    <row r="69" spans="1:5" ht="14">
      <c r="A69" s="643"/>
      <c r="B69" s="646" t="s">
        <v>358</v>
      </c>
      <c r="C69" s="641"/>
      <c r="D69" s="641"/>
      <c r="E69" s="642"/>
    </row>
    <row r="70" spans="1:5" ht="14">
      <c r="A70" s="643"/>
      <c r="B70" s="646" t="s">
        <v>288</v>
      </c>
      <c r="C70" s="641"/>
      <c r="D70" s="641"/>
      <c r="E70" s="642"/>
    </row>
    <row r="71" spans="1:5" ht="14">
      <c r="A71" s="643"/>
      <c r="B71" s="646" t="s">
        <v>292</v>
      </c>
      <c r="C71" s="641"/>
      <c r="D71" s="641"/>
      <c r="E71" s="642"/>
    </row>
    <row r="72" spans="1:5" ht="15.5">
      <c r="A72" s="643"/>
      <c r="B72" s="647" t="s">
        <v>423</v>
      </c>
      <c r="C72" s="641"/>
      <c r="D72" s="641"/>
      <c r="E72" s="642"/>
    </row>
    <row r="73" spans="1:5" ht="14">
      <c r="A73" s="643"/>
      <c r="B73" s="646" t="s">
        <v>424</v>
      </c>
      <c r="C73" s="641"/>
      <c r="D73" s="641"/>
      <c r="E73" s="642"/>
    </row>
    <row r="74" spans="1:5" ht="14">
      <c r="A74" s="643"/>
      <c r="B74" s="646" t="s">
        <v>279</v>
      </c>
      <c r="C74" s="641"/>
      <c r="D74" s="644"/>
      <c r="E74" s="642"/>
    </row>
    <row r="75" spans="1:5" ht="14">
      <c r="A75" s="643"/>
      <c r="B75" s="646" t="s">
        <v>281</v>
      </c>
      <c r="C75" s="641"/>
      <c r="D75" s="641"/>
      <c r="E75" s="642"/>
    </row>
    <row r="76" spans="1:5" ht="14">
      <c r="A76" s="643"/>
      <c r="B76" s="646" t="s">
        <v>287</v>
      </c>
      <c r="C76" s="641"/>
      <c r="D76" s="644"/>
      <c r="E76" s="642"/>
    </row>
    <row r="77" spans="1:5" ht="15.5">
      <c r="A77" s="643"/>
      <c r="B77" s="647" t="s">
        <v>420</v>
      </c>
      <c r="C77" s="641"/>
      <c r="D77" s="644"/>
      <c r="E77" s="642"/>
    </row>
    <row r="78" spans="1:5" ht="14">
      <c r="A78" s="650"/>
      <c r="B78" s="646" t="s">
        <v>421</v>
      </c>
      <c r="C78" s="579"/>
      <c r="D78" s="578"/>
      <c r="E78" s="575"/>
    </row>
    <row r="79" spans="1:5" ht="14">
      <c r="A79" s="572"/>
      <c r="B79" s="646" t="s">
        <v>422</v>
      </c>
      <c r="C79" s="579"/>
      <c r="D79" s="578"/>
      <c r="E79" s="651">
        <f>SUM(E58:E77)</f>
        <v>0</v>
      </c>
    </row>
    <row r="80" spans="1:5" ht="14">
      <c r="B80" s="646" t="s">
        <v>417</v>
      </c>
    </row>
    <row r="81" spans="2:2" ht="14">
      <c r="B81" s="646" t="s">
        <v>397</v>
      </c>
    </row>
  </sheetData>
  <mergeCells count="10">
    <mergeCell ref="M41:W41"/>
    <mergeCell ref="G42:H42"/>
    <mergeCell ref="I42:J42"/>
    <mergeCell ref="M42:W42"/>
    <mergeCell ref="O1:S1"/>
    <mergeCell ref="P2:W2"/>
    <mergeCell ref="M36:W36"/>
    <mergeCell ref="G37:H37"/>
    <mergeCell ref="G38:H38"/>
    <mergeCell ref="G39:H39"/>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W85"/>
  <sheetViews>
    <sheetView zoomScale="80" zoomScaleNormal="80" zoomScaleSheetLayoutView="85" workbookViewId="0">
      <selection activeCell="K18" sqref="K18"/>
    </sheetView>
  </sheetViews>
  <sheetFormatPr defaultColWidth="9.1796875" defaultRowHeight="12.5"/>
  <cols>
    <col min="1" max="1" width="5.26953125" style="890" customWidth="1"/>
    <col min="2" max="2" width="30.1796875" style="890" customWidth="1"/>
    <col min="3" max="3" width="6.453125" style="890" customWidth="1"/>
    <col min="4" max="4" width="13.453125" style="890" customWidth="1"/>
    <col min="5" max="5" width="10.453125" style="499" customWidth="1"/>
    <col min="6" max="6" width="13.08984375" style="890" customWidth="1"/>
    <col min="7" max="7" width="14.81640625" style="500" customWidth="1"/>
    <col min="8" max="8" width="17" style="500" customWidth="1"/>
    <col min="9" max="9" width="6.1796875" style="890" customWidth="1"/>
    <col min="10" max="10" width="14.1796875" style="890" customWidth="1"/>
    <col min="11" max="11" width="11.1796875" style="890" customWidth="1"/>
    <col min="12" max="12" width="15.1796875" style="500" customWidth="1"/>
    <col min="13" max="13" width="16.36328125" style="500" customWidth="1"/>
    <col min="14" max="14" width="0.453125" style="890" hidden="1" customWidth="1"/>
    <col min="15" max="15" width="3.1796875" style="890" customWidth="1"/>
    <col min="16" max="16" width="2.54296875" style="890" customWidth="1"/>
    <col min="17" max="17" width="4.81640625" style="890" hidden="1" customWidth="1"/>
    <col min="18" max="18" width="2" style="890" customWidth="1"/>
    <col min="19" max="19" width="2.54296875" style="890" customWidth="1"/>
    <col min="20" max="20" width="5.81640625" style="890" hidden="1" customWidth="1"/>
    <col min="21" max="21" width="1" style="890" customWidth="1"/>
    <col min="22" max="22" width="9.1796875" style="890" hidden="1" customWidth="1"/>
    <col min="23" max="23" width="15.08984375" style="501" customWidth="1"/>
    <col min="24" max="24" width="1.81640625" style="890" customWidth="1"/>
    <col min="25" max="25" width="9.1796875" style="890" customWidth="1"/>
    <col min="26" max="16384" width="9.1796875" style="89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9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8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89" t="s">
        <v>557</v>
      </c>
      <c r="D8" s="523"/>
      <c r="E8" s="531"/>
      <c r="G8" s="532"/>
      <c r="H8" s="533"/>
      <c r="I8" s="889"/>
      <c r="K8" s="514"/>
      <c r="L8" s="532"/>
      <c r="M8" s="534"/>
      <c r="O8" s="514"/>
      <c r="U8" s="535"/>
      <c r="V8" s="535"/>
      <c r="W8" s="536"/>
    </row>
    <row r="9" spans="1:23">
      <c r="A9" s="889" t="s">
        <v>558</v>
      </c>
      <c r="D9" s="523"/>
      <c r="E9" s="531" t="s">
        <v>54</v>
      </c>
      <c r="G9" s="532" t="s">
        <v>55</v>
      </c>
      <c r="H9" s="533"/>
      <c r="I9" s="889" t="s">
        <v>56</v>
      </c>
      <c r="K9" s="523"/>
      <c r="L9" s="532" t="s">
        <v>57</v>
      </c>
      <c r="M9" s="537"/>
      <c r="O9" s="523"/>
      <c r="P9" s="890" t="s">
        <v>58</v>
      </c>
      <c r="W9" s="538"/>
    </row>
    <row r="10" spans="1:23" ht="13">
      <c r="A10" s="889" t="s">
        <v>559</v>
      </c>
      <c r="D10" s="539" t="s">
        <v>560</v>
      </c>
      <c r="E10" s="531" t="s">
        <v>59</v>
      </c>
      <c r="G10" s="532"/>
      <c r="H10" s="533"/>
      <c r="I10" s="540"/>
      <c r="J10" s="541"/>
      <c r="K10" s="542"/>
      <c r="L10" s="532"/>
      <c r="M10" s="537"/>
      <c r="O10" s="523"/>
      <c r="W10" s="538"/>
    </row>
    <row r="11" spans="1:23" ht="13">
      <c r="A11" s="889" t="s">
        <v>551</v>
      </c>
      <c r="D11" s="523"/>
      <c r="E11" s="515"/>
      <c r="F11" s="543"/>
      <c r="G11" s="532" t="s">
        <v>60</v>
      </c>
      <c r="H11" s="533"/>
      <c r="I11" s="889" t="s">
        <v>61</v>
      </c>
      <c r="K11" s="523"/>
      <c r="L11" s="532" t="s">
        <v>523</v>
      </c>
      <c r="M11" s="537"/>
      <c r="O11" s="523"/>
      <c r="P11" s="890" t="s">
        <v>63</v>
      </c>
      <c r="W11" s="538"/>
    </row>
    <row r="12" spans="1:23">
      <c r="A12" s="544" t="s">
        <v>64</v>
      </c>
      <c r="D12" s="523"/>
      <c r="E12" s="531" t="s">
        <v>65</v>
      </c>
      <c r="G12" s="532"/>
      <c r="H12" s="533"/>
      <c r="I12" s="88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1014</v>
      </c>
      <c r="C17" s="583" t="str">
        <f>IF(E17="","",VLOOKUP(B17,Data!$B$5:$N$503,13,FALSE))</f>
        <v/>
      </c>
      <c r="D17" s="584" t="str">
        <f>IF(E17="","",VLOOKUP(B17,Data!$B$5:$L$503,2,FALSE))</f>
        <v/>
      </c>
      <c r="E17" s="739"/>
      <c r="F17" s="601"/>
      <c r="G17" s="587" t="str">
        <f>IF(E17="","",VLOOKUP(B17,Data!$B$5:$L$503,11,FALSE))</f>
        <v/>
      </c>
      <c r="H17" s="588" t="str">
        <f t="shared" ref="H17:H3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123,Data!G123,(IF(B17=Data!B125,Data!G125,(IF(B17=Data!B127,Data!G127,(IF(B17=Data!#REF!,Data!#REF!,(IF(B17=Data!B132,Data!G132,(IF(B17=Data!#REF!,Data!#REF!,(IF(B17=Data!#REF!,Data!#REF!,(IF(B17=Data!#REF!,Data!#REF!,Data!#REF!)))))))))))))))&amp;IF(B17=Data!B199,Data!G199,(IF(B17=Data!#REF!,Data!#REF!,(IF(B17=Data!#REF!,Data!#REF!,(IF(B17=Data!#REF!,Data!#REF!,(IF(B17=Data!#REF!,Data!#REF!,(IF(B17=Data!#REF!,Data!G939,(IF(B17=Data!#REF!,Data!#REF!,(IF(B17=Data!#REF!,Data!#REF!,Data!#REF!)))))))))))))))&amp;IF(B17=Data!#REF!,Data!#REF!,(IF(B17=Data!#REF!,Data!#REF!,(IF(B17=Data!#REF!,Data!#REF!,(IF(B17=Data!#REF!,Data!#REF!,(IF(B17=Data!#REF!,Data!#REF!,Data!#REF!)))))))))</f>
        <v>#REF!</v>
      </c>
      <c r="O17" s="592"/>
      <c r="P17" s="593"/>
      <c r="Q17" s="594" t="e">
        <f>IF(B17=Data!B123,Data!H123,(IF(B17=Data!B125,Data!H125,(IF(B17=Data!B127,Data!H127,(IF(B17=Data!#REF!,Data!#REF!,(IF(B17=Data!B132,Data!H132,(IF(B17=Data!#REF!,Data!#REF!,(IF(B17=Data!#REF!,Data!#REF!,(IF(B17=Data!#REF!,Data!#REF!,Data!#REF!)))))))))))))))&amp;IF(B17=Data!B199,Data!H199,(IF(B17=Data!#REF!,Data!#REF!,(IF(B17=Data!#REF!,Data!#REF!,(IF(B17=Data!#REF!,Data!#REF!,(IF(B17=Data!#REF!,Data!#REF!,(IF(B17=Data!#REF!,Data!H939,(IF(B17=Data!#REF!,Data!#REF!,(IF(B17=Data!#REF!,Data!#REF!,Data!#REF!)))))))))))))))&amp;IF(B17=Data!#REF!,Data!#REF!,(IF(B17=Data!#REF!,Data!#REF!,(IF(B17=Data!#REF!,Data!#REF!,(IF(B17=Data!#REF!,Data!#REF!,(IF(B17=Data!#REF!,Data!#REF!,Data!#REF!)))))))))</f>
        <v>#REF!</v>
      </c>
      <c r="R17" s="593"/>
      <c r="S17" s="593"/>
      <c r="T17" s="594" t="e">
        <f>IF(B17=Data!B123,Data!I123,(IF(B17=Data!B125,Data!I125,(IF(B17=Data!B127,Data!I127,(IF(B17=Data!#REF!,Data!#REF!,(IF(B17=Data!B132,Data!I132,(IF(B17=Data!#REF!,Data!#REF!,(IF(B17=Data!#REF!,Data!#REF!,(IF(B17=Data!#REF!,Data!#REF!,Data!#REF!)))))))))))))))&amp;IF(B17=Data!B199,Data!I199,(IF(B17=Data!#REF!,Data!#REF!,(IF(B17=Data!#REF!,Data!#REF!,(IF(B17=Data!#REF!,Data!#REF!,(IF(B17=Data!#REF!,Data!#REF!,(IF(B17=Data!#REF!,Data!I939,(IF(B17=Data!#REF!,Data!#REF!,(IF(B17=Data!#REF!,Data!#REF!,Data!#REF!)))))))))))))))&amp;IF(B17=Data!#REF!,Data!#REF!,(IF(B17=Data!#REF!,Data!#REF!,(IF(B17=Data!#REF!,Data!#REF!,(IF(B17=Data!#REF!,Data!#REF!,(IF(B17=Data!#REF!,Data!#REF!,Data!#REF!)))))))))</f>
        <v>#REF!</v>
      </c>
      <c r="U17" s="595"/>
      <c r="V17" s="594" t="e">
        <f>IF(B17=Data!B123,Data!J123,(IF(B17=Data!B125,Data!J125,(IF(B17=Data!B127,Data!J127,(IF(B17=Data!#REF!,Data!#REF!,(IF(B17=Data!B132,Data!J132,(IF(B17=Data!#REF!,Data!#REF!,(IF(B17=Data!#REF!,Data!#REF!,(IF(B17=Data!#REF!,Data!#REF!,Data!#REF!)))))))))))))))&amp;IF(B17=Data!B199,Data!J199,(IF(B17=Data!#REF!,Data!#REF!,(IF(B17=Data!#REF!,Data!#REF!,(IF(B17=Data!#REF!,Data!#REF!,(IF(B17=Data!#REF!,Data!#REF!,(IF(B17=Data!#REF!,Data!J939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882" t="s">
        <v>321</v>
      </c>
      <c r="C18" s="738" t="str">
        <f>IF(E18="","",VLOOKUP(B18,Data!$B$5:$N$503,13,FALSE))</f>
        <v>Ymh</v>
      </c>
      <c r="D18" s="495" t="str">
        <f>IF(E18="","",VLOOKUP(B18,Data!$B$5:$L$503,2,FALSE))</f>
        <v>ZV78250</v>
      </c>
      <c r="E18" s="739">
        <v>1</v>
      </c>
      <c r="F18" s="600" t="s">
        <v>544</v>
      </c>
      <c r="G18" s="587">
        <f>IF(E18="","",VLOOKUP(B18,Data!$B$5:$L$503,11,FALSE))</f>
        <v>7332.41</v>
      </c>
      <c r="H18" s="588">
        <f t="shared" si="0"/>
        <v>7332.41</v>
      </c>
      <c r="I18" s="589" t="str">
        <f>IF(E18="","",VLOOKUP(B18,Data!$B$5:$D$503,3,FALSE))</f>
        <v>C/T</v>
      </c>
      <c r="J18" s="589" t="str">
        <f>IF(E18="","",VLOOKUP(B18,Data!$B$5:$M$503,12,FALSE))</f>
        <v>Indonesia</v>
      </c>
      <c r="K18" s="590">
        <v>5122496</v>
      </c>
      <c r="L18" s="587">
        <f>IF(E18="","",VLOOKUP(B18,Data!$B$5:$E$503,4,FALSE)*E18)</f>
        <v>338</v>
      </c>
      <c r="M18" s="587">
        <f>IF(E18="","",VLOOKUP(B18,Data!$B$5:$F$503,5,FALSE)*E18)</f>
        <v>297</v>
      </c>
      <c r="N18" s="591" t="e">
        <f>IF(B18=Data!B72,Data!G72,(IF(B18=Data!B74,Data!G74,(IF(B18=Data!B76,Data!G76,(IF(B18=Data!#REF!,Data!#REF!,(IF(B18=Data!B81,Data!G81,(IF(B18=Data!#REF!,Data!#REF!,(IF(B18=Data!#REF!,Data!#REF!,(IF(B18=Data!#REF!,Data!#REF!,Data!#REF!)))))))))))))))&amp;IF(B18=Data!B148,Data!G148,(IF(B18=Data!#REF!,Data!#REF!,(IF(B18=Data!#REF!,Data!#REF!,(IF(B18=Data!#REF!,Data!#REF!,(IF(B18=Data!#REF!,Data!#REF!,(IF(B18=Data!#REF!,Data!G888,(IF(B18=Data!#REF!,Data!#REF!,(IF(B18=Data!#REF!,Data!#REF!,Data!#REF!)))))))))))))))&amp;IF(B18=Data!#REF!,Data!#REF!,(IF(B18=Data!#REF!,Data!#REF!,(IF(B18=Data!#REF!,Data!#REF!,(IF(B18=Data!#REF!,Data!#REF!,(IF(B18=Data!#REF!,Data!#REF!,Data!#REF!)))))))))</f>
        <v>#REF!</v>
      </c>
      <c r="O18" s="592"/>
      <c r="P18" s="593"/>
      <c r="Q18" s="594" t="e">
        <f>IF(B18=Data!B72,Data!H72,(IF(B18=Data!B74,Data!H74,(IF(B18=Data!B76,Data!H76,(IF(B18=Data!#REF!,Data!#REF!,(IF(B18=Data!B81,Data!H81,(IF(B18=Data!#REF!,Data!#REF!,(IF(B18=Data!#REF!,Data!#REF!,(IF(B18=Data!#REF!,Data!#REF!,Data!#REF!)))))))))))))))&amp;IF(B18=Data!B148,Data!H148,(IF(B18=Data!#REF!,Data!#REF!,(IF(B18=Data!#REF!,Data!#REF!,(IF(B18=Data!#REF!,Data!#REF!,(IF(B18=Data!#REF!,Data!#REF!,(IF(B18=Data!#REF!,Data!H888,(IF(B18=Data!#REF!,Data!#REF!,(IF(B18=Data!#REF!,Data!#REF!,Data!#REF!)))))))))))))))&amp;IF(B18=Data!#REF!,Data!#REF!,(IF(B18=Data!#REF!,Data!#REF!,(IF(B18=Data!#REF!,Data!#REF!,(IF(B18=Data!#REF!,Data!#REF!,(IF(B18=Data!#REF!,Data!#REF!,Data!#REF!)))))))))</f>
        <v>#REF!</v>
      </c>
      <c r="R18" s="593"/>
      <c r="S18" s="593"/>
      <c r="T18" s="594" t="e">
        <f>IF(B18=Data!B72,Data!I72,(IF(B18=Data!B74,Data!I74,(IF(B18=Data!B76,Data!I76,(IF(B18=Data!#REF!,Data!#REF!,(IF(B18=Data!B81,Data!I81,(IF(B18=Data!#REF!,Data!#REF!,(IF(B18=Data!#REF!,Data!#REF!,(IF(B18=Data!#REF!,Data!#REF!,Data!#REF!)))))))))))))))&amp;IF(B18=Data!B148,Data!I148,(IF(B18=Data!#REF!,Data!#REF!,(IF(B18=Data!#REF!,Data!#REF!,(IF(B18=Data!#REF!,Data!#REF!,(IF(B18=Data!#REF!,Data!#REF!,(IF(B18=Data!#REF!,Data!I888,(IF(B18=Data!#REF!,Data!#REF!,(IF(B18=Data!#REF!,Data!#REF!,Data!#REF!)))))))))))))))&amp;IF(B18=Data!#REF!,Data!#REF!,(IF(B18=Data!#REF!,Data!#REF!,(IF(B18=Data!#REF!,Data!#REF!,(IF(B18=Data!#REF!,Data!#REF!,(IF(B18=Data!#REF!,Data!#REF!,Data!#REF!)))))))))</f>
        <v>#REF!</v>
      </c>
      <c r="U18" s="595"/>
      <c r="V18" s="594" t="e">
        <f>IF(B18=Data!B72,Data!J72,(IF(B18=Data!B74,Data!J74,(IF(B18=Data!B76,Data!J76,(IF(B18=Data!#REF!,Data!#REF!,(IF(B18=Data!B81,Data!J81,(IF(B18=Data!#REF!,Data!#REF!,(IF(B18=Data!#REF!,Data!#REF!,(IF(B18=Data!#REF!,Data!#REF!,Data!#REF!)))))))))))))))&amp;IF(B18=Data!B148,Data!J148,(IF(B18=Data!#REF!,Data!#REF!,(IF(B18=Data!#REF!,Data!#REF!,(IF(B18=Data!#REF!,Data!#REF!,(IF(B18=Data!#REF!,Data!#REF!,(IF(B18=Data!#REF!,Data!J888,(IF(B18=Data!#REF!,Data!#REF!,(IF(B18=Data!#REF!,Data!#REF!,Data!#REF!)))))))))))))))&amp;IF(B18=Data!#REF!,Data!#REF!,(IF(B18=Data!#REF!,Data!#REF!,(IF(B18=Data!#REF!,Data!#REF!,(IF(B18=Data!#REF!,Data!#REF!,(IF(B18=Data!#REF!,Data!#REF!,Data!#REF!)))))))))</f>
        <v>#REF!</v>
      </c>
      <c r="W18" s="596">
        <f>IF(E18="","",VLOOKUP(B18,Data!$B$5:$J$503,9,FALSE)*E18)</f>
        <v>1.806</v>
      </c>
    </row>
    <row r="19" spans="1:23" s="597" customFormat="1" ht="19.25" customHeight="1">
      <c r="A19" s="598"/>
      <c r="B19" s="582" t="s">
        <v>1035</v>
      </c>
      <c r="C19" s="583" t="str">
        <f>IF(E19="","",VLOOKUP(B19,Data!$B$5:$N$503,13,FALSE))</f>
        <v/>
      </c>
      <c r="D19" s="584" t="str">
        <f>IF(E19="","",VLOOKUP(B19,Data!$B$5:$L$503,2,FALSE))</f>
        <v/>
      </c>
      <c r="E19" s="739"/>
      <c r="F19" s="601"/>
      <c r="G19" s="587" t="str">
        <f>IF(E19="","",VLOOKUP(B19,Data!$B$5:$L$503,11,FALSE))</f>
        <v/>
      </c>
      <c r="H19" s="588" t="str">
        <f t="shared" ref="H19:H20"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B125,Data!G125,(IF(B19=Data!B127,Data!G127,(IF(B19=Data!B129,Data!G129,(IF(B19=Data!#REF!,Data!#REF!,(IF(B19=Data!B134,Data!G134,(IF(B19=Data!#REF!,Data!#REF!,(IF(B19=Data!#REF!,Data!#REF!,(IF(B19=Data!#REF!,Data!#REF!,Data!#REF!)))))))))))))))&amp;IF(B19=Data!B201,Data!G201,(IF(B19=Data!#REF!,Data!#REF!,(IF(B19=Data!#REF!,Data!#REF!,(IF(B19=Data!#REF!,Data!#REF!,(IF(B19=Data!#REF!,Data!#REF!,(IF(B19=Data!#REF!,Data!G941,(IF(B19=Data!#REF!,Data!#REF!,(IF(B19=Data!#REF!,Data!#REF!,Data!#REF!)))))))))))))))&amp;IF(B19=Data!#REF!,Data!#REF!,(IF(B19=Data!#REF!,Data!#REF!,(IF(B19=Data!#REF!,Data!#REF!,(IF(B19=Data!#REF!,Data!#REF!,(IF(B19=Data!#REF!,Data!#REF!,Data!#REF!)))))))))</f>
        <v>#REF!</v>
      </c>
      <c r="O19" s="592"/>
      <c r="P19" s="593"/>
      <c r="Q19" s="594" t="e">
        <f>IF(B19=Data!B125,Data!H125,(IF(B19=Data!B127,Data!H127,(IF(B19=Data!B129,Data!H129,(IF(B19=Data!#REF!,Data!#REF!,(IF(B19=Data!B134,Data!H134,(IF(B19=Data!#REF!,Data!#REF!,(IF(B19=Data!#REF!,Data!#REF!,(IF(B19=Data!#REF!,Data!#REF!,Data!#REF!)))))))))))))))&amp;IF(B19=Data!B201,Data!H201,(IF(B19=Data!#REF!,Data!#REF!,(IF(B19=Data!#REF!,Data!#REF!,(IF(B19=Data!#REF!,Data!#REF!,(IF(B19=Data!#REF!,Data!#REF!,(IF(B19=Data!#REF!,Data!H941,(IF(B19=Data!#REF!,Data!#REF!,(IF(B19=Data!#REF!,Data!#REF!,Data!#REF!)))))))))))))))&amp;IF(B19=Data!#REF!,Data!#REF!,(IF(B19=Data!#REF!,Data!#REF!,(IF(B19=Data!#REF!,Data!#REF!,(IF(B19=Data!#REF!,Data!#REF!,(IF(B19=Data!#REF!,Data!#REF!,Data!#REF!)))))))))</f>
        <v>#REF!</v>
      </c>
      <c r="R19" s="593"/>
      <c r="S19" s="593"/>
      <c r="T19" s="594" t="e">
        <f>IF(B19=Data!B125,Data!I125,(IF(B19=Data!B127,Data!I127,(IF(B19=Data!B129,Data!I129,(IF(B19=Data!#REF!,Data!#REF!,(IF(B19=Data!B134,Data!I134,(IF(B19=Data!#REF!,Data!#REF!,(IF(B19=Data!#REF!,Data!#REF!,(IF(B19=Data!#REF!,Data!#REF!,Data!#REF!)))))))))))))))&amp;IF(B19=Data!B201,Data!I201,(IF(B19=Data!#REF!,Data!#REF!,(IF(B19=Data!#REF!,Data!#REF!,(IF(B19=Data!#REF!,Data!#REF!,(IF(B19=Data!#REF!,Data!#REF!,(IF(B19=Data!#REF!,Data!I941,(IF(B19=Data!#REF!,Data!#REF!,(IF(B19=Data!#REF!,Data!#REF!,Data!#REF!)))))))))))))))&amp;IF(B19=Data!#REF!,Data!#REF!,(IF(B19=Data!#REF!,Data!#REF!,(IF(B19=Data!#REF!,Data!#REF!,(IF(B19=Data!#REF!,Data!#REF!,(IF(B19=Data!#REF!,Data!#REF!,Data!#REF!)))))))))</f>
        <v>#REF!</v>
      </c>
      <c r="U19" s="595"/>
      <c r="V19" s="594" t="e">
        <f>IF(B19=Data!B125,Data!J125,(IF(B19=Data!B127,Data!J127,(IF(B19=Data!B129,Data!J129,(IF(B19=Data!#REF!,Data!#REF!,(IF(B19=Data!B134,Data!J134,(IF(B19=Data!#REF!,Data!#REF!,(IF(B19=Data!#REF!,Data!#REF!,(IF(B19=Data!#REF!,Data!#REF!,Data!#REF!)))))))))))))))&amp;IF(B19=Data!B201,Data!J201,(IF(B19=Data!#REF!,Data!#REF!,(IF(B19=Data!#REF!,Data!#REF!,(IF(B19=Data!#REF!,Data!#REF!,(IF(B19=Data!#REF!,Data!#REF!,(IF(B19=Data!#REF!,Data!J941,(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718</v>
      </c>
      <c r="C20" s="738" t="str">
        <f>IF(E20="","",VLOOKUP(B20,Data!$B$5:$N$503,13,FALSE))</f>
        <v>Ymh</v>
      </c>
      <c r="D20" s="495" t="str">
        <f>IF(E20="","",VLOOKUP(B20,Data!$B$5:$L$503,2,FALSE))</f>
        <v>VAC9580</v>
      </c>
      <c r="E20" s="739">
        <v>2</v>
      </c>
      <c r="F20" s="600" t="s">
        <v>545</v>
      </c>
      <c r="G20" s="587">
        <f>IF(E20="","",VLOOKUP(B20,Data!$B$5:$L$503,11,FALSE))</f>
        <v>5024.08</v>
      </c>
      <c r="H20" s="588">
        <f t="shared" si="1"/>
        <v>10048.16</v>
      </c>
      <c r="I20" s="589" t="str">
        <f>IF(E20="","",VLOOKUP(B20,Data!$B$5:$D$503,3,FALSE))</f>
        <v>C/T</v>
      </c>
      <c r="J20" s="589" t="str">
        <f>IF(E20="","",VLOOKUP(B20,Data!$B$5:$M$503,12,FALSE))</f>
        <v>Indonesia</v>
      </c>
      <c r="K20" s="590">
        <v>5124948</v>
      </c>
      <c r="L20" s="587">
        <f>IF(E20="","",VLOOKUP(B20,Data!$B$5:$E$503,4,FALSE)*E20)</f>
        <v>604</v>
      </c>
      <c r="M20" s="587">
        <f>IF(E20="","",VLOOKUP(B20,Data!$B$5:$F$503,5,FALSE)*E20)</f>
        <v>534</v>
      </c>
      <c r="N20" s="591" t="e">
        <f>IF(B20=Data!B74,Data!G74,(IF(B20=Data!B76,Data!G76,(IF(B20=Data!B78,Data!G78,(IF(B20=Data!#REF!,Data!#REF!,(IF(B20=Data!B83,Data!G83,(IF(B20=Data!#REF!,Data!#REF!,(IF(B20=Data!#REF!,Data!#REF!,(IF(B20=Data!#REF!,Data!#REF!,Data!#REF!)))))))))))))))&amp;IF(B20=Data!B150,Data!G150,(IF(B20=Data!#REF!,Data!#REF!,(IF(B20=Data!#REF!,Data!#REF!,(IF(B20=Data!#REF!,Data!#REF!,(IF(B20=Data!#REF!,Data!#REF!,(IF(B20=Data!#REF!,Data!G890,(IF(B20=Data!#REF!,Data!#REF!,(IF(B20=Data!#REF!,Data!#REF!,Data!#REF!)))))))))))))))&amp;IF(B20=Data!#REF!,Data!#REF!,(IF(B20=Data!#REF!,Data!#REF!,(IF(B20=Data!#REF!,Data!#REF!,(IF(B20=Data!#REF!,Data!#REF!,(IF(B20=Data!#REF!,Data!#REF!,Data!#REF!)))))))))</f>
        <v>#REF!</v>
      </c>
      <c r="O20" s="592"/>
      <c r="P20" s="593"/>
      <c r="Q20" s="594" t="e">
        <f>IF(B20=Data!B74,Data!H74,(IF(B20=Data!B76,Data!H76,(IF(B20=Data!B78,Data!H78,(IF(B20=Data!#REF!,Data!#REF!,(IF(B20=Data!B83,Data!H83,(IF(B20=Data!#REF!,Data!#REF!,(IF(B20=Data!#REF!,Data!#REF!,(IF(B20=Data!#REF!,Data!#REF!,Data!#REF!)))))))))))))))&amp;IF(B20=Data!B150,Data!H150,(IF(B20=Data!#REF!,Data!#REF!,(IF(B20=Data!#REF!,Data!#REF!,(IF(B20=Data!#REF!,Data!#REF!,(IF(B20=Data!#REF!,Data!#REF!,(IF(B20=Data!#REF!,Data!H890,(IF(B20=Data!#REF!,Data!#REF!,(IF(B20=Data!#REF!,Data!#REF!,Data!#REF!)))))))))))))))&amp;IF(B20=Data!#REF!,Data!#REF!,(IF(B20=Data!#REF!,Data!#REF!,(IF(B20=Data!#REF!,Data!#REF!,(IF(B20=Data!#REF!,Data!#REF!,(IF(B20=Data!#REF!,Data!#REF!,Data!#REF!)))))))))</f>
        <v>#REF!</v>
      </c>
      <c r="R20" s="593"/>
      <c r="S20" s="593"/>
      <c r="T20" s="594" t="e">
        <f>IF(B20=Data!B74,Data!I74,(IF(B20=Data!B76,Data!I76,(IF(B20=Data!B78,Data!I78,(IF(B20=Data!#REF!,Data!#REF!,(IF(B20=Data!B83,Data!I83,(IF(B20=Data!#REF!,Data!#REF!,(IF(B20=Data!#REF!,Data!#REF!,(IF(B20=Data!#REF!,Data!#REF!,Data!#REF!)))))))))))))))&amp;IF(B20=Data!B150,Data!I150,(IF(B20=Data!#REF!,Data!#REF!,(IF(B20=Data!#REF!,Data!#REF!,(IF(B20=Data!#REF!,Data!#REF!,(IF(B20=Data!#REF!,Data!#REF!,(IF(B20=Data!#REF!,Data!I890,(IF(B20=Data!#REF!,Data!#REF!,(IF(B20=Data!#REF!,Data!#REF!,Data!#REF!)))))))))))))))&amp;IF(B20=Data!#REF!,Data!#REF!,(IF(B20=Data!#REF!,Data!#REF!,(IF(B20=Data!#REF!,Data!#REF!,(IF(B20=Data!#REF!,Data!#REF!,(IF(B20=Data!#REF!,Data!#REF!,Data!#REF!)))))))))</f>
        <v>#REF!</v>
      </c>
      <c r="U20" s="595"/>
      <c r="V20" s="594" t="e">
        <f>IF(B20=Data!B74,Data!J74,(IF(B20=Data!B76,Data!J76,(IF(B20=Data!B78,Data!J78,(IF(B20=Data!#REF!,Data!#REF!,(IF(B20=Data!B83,Data!J83,(IF(B20=Data!#REF!,Data!#REF!,(IF(B20=Data!#REF!,Data!#REF!,(IF(B20=Data!#REF!,Data!#REF!,Data!#REF!)))))))))))))))&amp;IF(B20=Data!B150,Data!J150,(IF(B20=Data!#REF!,Data!#REF!,(IF(B20=Data!#REF!,Data!#REF!,(IF(B20=Data!#REF!,Data!#REF!,(IF(B20=Data!#REF!,Data!#REF!,(IF(B20=Data!#REF!,Data!J890,(IF(B20=Data!#REF!,Data!#REF!,(IF(B20=Data!#REF!,Data!#REF!,Data!#REF!)))))))))))))))&amp;IF(B20=Data!#REF!,Data!#REF!,(IF(B20=Data!#REF!,Data!#REF!,(IF(B20=Data!#REF!,Data!#REF!,(IF(B20=Data!#REF!,Data!#REF!,(IF(B20=Data!#REF!,Data!#REF!,Data!#REF!)))))))))</f>
        <v>#REF!</v>
      </c>
      <c r="W20" s="596">
        <f>IF(E20="","",VLOOKUP(B20,Data!$B$5:$J$503,9,FALSE)*E20)</f>
        <v>3.0680000000000001</v>
      </c>
    </row>
    <row r="21" spans="1:23" s="597" customFormat="1" ht="19.25" customHeight="1">
      <c r="A21" s="860">
        <v>3</v>
      </c>
      <c r="B21" s="753" t="s">
        <v>223</v>
      </c>
      <c r="C21" s="738" t="str">
        <f>IF(E21="","",VLOOKUP(B21,Data!$B$5:$N$503,13,FALSE))</f>
        <v>Ymh</v>
      </c>
      <c r="D21" s="495" t="str">
        <f>IF(E21="","",VLOOKUP(B21,Data!$B$5:$L$503,2,FALSE))</f>
        <v>AAE6337</v>
      </c>
      <c r="E21" s="739">
        <v>4</v>
      </c>
      <c r="F21" s="600"/>
      <c r="G21" s="587">
        <f>IF(E21="","",VLOOKUP(B21,Data!$B$5:$L$503,11,FALSE))</f>
        <v>1646.63</v>
      </c>
      <c r="H21" s="588">
        <f t="shared" si="0"/>
        <v>6586.52</v>
      </c>
      <c r="I21" s="589" t="str">
        <f>IF(E21="","",VLOOKUP(B21,Data!$B$5:$D$503,3,FALSE))</f>
        <v>C/T</v>
      </c>
      <c r="J21" s="589" t="str">
        <f>IF(E21="","",VLOOKUP(B21,Data!$B$5:$M$503,12,FALSE))</f>
        <v>Indonesia</v>
      </c>
      <c r="K21" s="590">
        <v>5124948</v>
      </c>
      <c r="L21" s="587">
        <f>IF(E21="","",VLOOKUP(B21,Data!$B$5:$E$503,4,FALSE)*E21)</f>
        <v>776</v>
      </c>
      <c r="M21" s="587">
        <f>IF(E21="","",VLOOKUP(B21,Data!$B$5:$F$503,5,FALSE)*E21)</f>
        <v>696</v>
      </c>
      <c r="N21" s="591" t="e">
        <f>IF(B21=Data!B74,Data!G74,(IF(B21=Data!B76,Data!G76,(IF(B21=Data!B78,Data!G78,(IF(B21=Data!#REF!,Data!#REF!,(IF(B21=Data!B83,Data!G83,(IF(B21=Data!#REF!,Data!#REF!,(IF(B21=Data!#REF!,Data!#REF!,(IF(B21=Data!#REF!,Data!#REF!,Data!#REF!)))))))))))))))&amp;IF(B21=Data!B150,Data!G150,(IF(B21=Data!#REF!,Data!#REF!,(IF(B21=Data!#REF!,Data!#REF!,(IF(B21=Data!#REF!,Data!#REF!,(IF(B21=Data!#REF!,Data!#REF!,(IF(B21=Data!#REF!,Data!G890,(IF(B21=Data!#REF!,Data!#REF!,(IF(B21=Data!#REF!,Data!#REF!,Data!#REF!)))))))))))))))&amp;IF(B21=Data!#REF!,Data!#REF!,(IF(B21=Data!#REF!,Data!#REF!,(IF(B21=Data!#REF!,Data!#REF!,(IF(B21=Data!#REF!,Data!#REF!,(IF(B21=Data!#REF!,Data!#REF!,Data!#REF!)))))))))</f>
        <v>#REF!</v>
      </c>
      <c r="O21" s="592"/>
      <c r="P21" s="593"/>
      <c r="Q21" s="594" t="e">
        <f>IF(B21=Data!B74,Data!H74,(IF(B21=Data!B76,Data!H76,(IF(B21=Data!B78,Data!H78,(IF(B21=Data!#REF!,Data!#REF!,(IF(B21=Data!B83,Data!H83,(IF(B21=Data!#REF!,Data!#REF!,(IF(B21=Data!#REF!,Data!#REF!,(IF(B21=Data!#REF!,Data!#REF!,Data!#REF!)))))))))))))))&amp;IF(B21=Data!B150,Data!H150,(IF(B21=Data!#REF!,Data!#REF!,(IF(B21=Data!#REF!,Data!#REF!,(IF(B21=Data!#REF!,Data!#REF!,(IF(B21=Data!#REF!,Data!#REF!,(IF(B21=Data!#REF!,Data!H890,(IF(B21=Data!#REF!,Data!#REF!,(IF(B21=Data!#REF!,Data!#REF!,Data!#REF!)))))))))))))))&amp;IF(B21=Data!#REF!,Data!#REF!,(IF(B21=Data!#REF!,Data!#REF!,(IF(B21=Data!#REF!,Data!#REF!,(IF(B21=Data!#REF!,Data!#REF!,(IF(B21=Data!#REF!,Data!#REF!,Data!#REF!)))))))))</f>
        <v>#REF!</v>
      </c>
      <c r="R21" s="593"/>
      <c r="S21" s="593"/>
      <c r="T21" s="594" t="e">
        <f>IF(B21=Data!B74,Data!I74,(IF(B21=Data!B76,Data!I76,(IF(B21=Data!B78,Data!I78,(IF(B21=Data!#REF!,Data!#REF!,(IF(B21=Data!B83,Data!I83,(IF(B21=Data!#REF!,Data!#REF!,(IF(B21=Data!#REF!,Data!#REF!,(IF(B21=Data!#REF!,Data!#REF!,Data!#REF!)))))))))))))))&amp;IF(B21=Data!B150,Data!I150,(IF(B21=Data!#REF!,Data!#REF!,(IF(B21=Data!#REF!,Data!#REF!,(IF(B21=Data!#REF!,Data!#REF!,(IF(B21=Data!#REF!,Data!#REF!,(IF(B21=Data!#REF!,Data!I890,(IF(B21=Data!#REF!,Data!#REF!,(IF(B21=Data!#REF!,Data!#REF!,Data!#REF!)))))))))))))))&amp;IF(B21=Data!#REF!,Data!#REF!,(IF(B21=Data!#REF!,Data!#REF!,(IF(B21=Data!#REF!,Data!#REF!,(IF(B21=Data!#REF!,Data!#REF!,(IF(B21=Data!#REF!,Data!#REF!,Data!#REF!)))))))))</f>
        <v>#REF!</v>
      </c>
      <c r="U21" s="595"/>
      <c r="V21" s="594" t="e">
        <f>IF(B21=Data!B74,Data!J74,(IF(B21=Data!B76,Data!J76,(IF(B21=Data!B78,Data!J78,(IF(B21=Data!#REF!,Data!#REF!,(IF(B21=Data!B83,Data!J83,(IF(B21=Data!#REF!,Data!#REF!,(IF(B21=Data!#REF!,Data!#REF!,(IF(B21=Data!#REF!,Data!#REF!,Data!#REF!)))))))))))))))&amp;IF(B21=Data!B150,Data!J150,(IF(B21=Data!#REF!,Data!#REF!,(IF(B21=Data!#REF!,Data!#REF!,(IF(B21=Data!#REF!,Data!#REF!,(IF(B21=Data!#REF!,Data!#REF!,(IF(B21=Data!#REF!,Data!J890,(IF(B21=Data!#REF!,Data!#REF!,(IF(B21=Data!#REF!,Data!#REF!,Data!#REF!)))))))))))))))&amp;IF(B21=Data!#REF!,Data!#REF!,(IF(B21=Data!#REF!,Data!#REF!,(IF(B21=Data!#REF!,Data!#REF!,(IF(B21=Data!#REF!,Data!#REF!,(IF(B21=Data!#REF!,Data!#REF!,Data!#REF!)))))))))</f>
        <v>#REF!</v>
      </c>
      <c r="W21" s="596">
        <f>IF(E21="","",VLOOKUP(B21,Data!$B$5:$J$503,9,FALSE)*E21)</f>
        <v>4.516</v>
      </c>
    </row>
    <row r="22" spans="1:23" s="597" customFormat="1" ht="19.25" customHeight="1">
      <c r="A22" s="860">
        <v>4</v>
      </c>
      <c r="B22" s="753" t="s">
        <v>231</v>
      </c>
      <c r="C22" s="738" t="str">
        <f>IF(E22="","",VLOOKUP(B22,Data!$B$5:$N$503,13,FALSE))</f>
        <v>Ymh</v>
      </c>
      <c r="D22" s="495" t="str">
        <f>IF(E22="","",VLOOKUP(B22,Data!$B$5:$L$503,2,FALSE))</f>
        <v>WN49720</v>
      </c>
      <c r="E22" s="739">
        <v>7</v>
      </c>
      <c r="F22" s="601" t="s">
        <v>569</v>
      </c>
      <c r="G22" s="587">
        <f>IF(E22="","",VLOOKUP(B22,Data!$B$5:$L$503,11,FALSE))</f>
        <v>1776.21</v>
      </c>
      <c r="H22" s="588">
        <f t="shared" si="0"/>
        <v>12433.470000000001</v>
      </c>
      <c r="I22" s="589" t="str">
        <f>IF(E22="","",VLOOKUP(B22,Data!$B$5:$D$503,3,FALSE))</f>
        <v>C/T</v>
      </c>
      <c r="J22" s="589" t="str">
        <f>IF(E22="","",VLOOKUP(B22,Data!$B$5:$M$503,12,FALSE))</f>
        <v>Indonesia</v>
      </c>
      <c r="K22" s="590">
        <v>5124948</v>
      </c>
      <c r="L22" s="587">
        <f>IF(E22="","",VLOOKUP(B22,Data!$B$5:$E$503,4,FALSE)*E22)</f>
        <v>1358</v>
      </c>
      <c r="M22" s="587">
        <f>IF(E22="","",VLOOKUP(B22,Data!$B$5:$F$503,5,FALSE)*E22)</f>
        <v>1218</v>
      </c>
      <c r="N22" s="591" t="e">
        <f>IF(B22=Data!B75,Data!G75,(IF(B22=Data!B77,Data!G77,(IF(B22=Data!B79,Data!G79,(IF(B22=Data!#REF!,Data!#REF!,(IF(B22=Data!B84,Data!G84,(IF(B22=Data!#REF!,Data!#REF!,(IF(B22=Data!#REF!,Data!#REF!,(IF(B22=Data!#REF!,Data!#REF!,Data!#REF!)))))))))))))))&amp;IF(B22=Data!B151,Data!G151,(IF(B22=Data!#REF!,Data!#REF!,(IF(B22=Data!#REF!,Data!#REF!,(IF(B22=Data!#REF!,Data!#REF!,(IF(B22=Data!#REF!,Data!#REF!,(IF(B22=Data!#REF!,Data!G891,(IF(B22=Data!#REF!,Data!#REF!,(IF(B22=Data!#REF!,Data!#REF!,Data!#REF!)))))))))))))))&amp;IF(B22=Data!#REF!,Data!#REF!,(IF(B22=Data!#REF!,Data!#REF!,(IF(B22=Data!#REF!,Data!#REF!,(IF(B22=Data!#REF!,Data!#REF!,(IF(B22=Data!#REF!,Data!#REF!,Data!#REF!)))))))))</f>
        <v>#REF!</v>
      </c>
      <c r="O22" s="592"/>
      <c r="P22" s="593"/>
      <c r="Q22" s="594" t="e">
        <f>IF(B22=Data!B75,Data!H75,(IF(B22=Data!B77,Data!H77,(IF(B22=Data!B79,Data!H79,(IF(B22=Data!#REF!,Data!#REF!,(IF(B22=Data!B84,Data!H84,(IF(B22=Data!#REF!,Data!#REF!,(IF(B22=Data!#REF!,Data!#REF!,(IF(B22=Data!#REF!,Data!#REF!,Data!#REF!)))))))))))))))&amp;IF(B22=Data!B151,Data!H151,(IF(B22=Data!#REF!,Data!#REF!,(IF(B22=Data!#REF!,Data!#REF!,(IF(B22=Data!#REF!,Data!#REF!,(IF(B22=Data!#REF!,Data!#REF!,(IF(B22=Data!#REF!,Data!H891,(IF(B22=Data!#REF!,Data!#REF!,(IF(B22=Data!#REF!,Data!#REF!,Data!#REF!)))))))))))))))&amp;IF(B22=Data!#REF!,Data!#REF!,(IF(B22=Data!#REF!,Data!#REF!,(IF(B22=Data!#REF!,Data!#REF!,(IF(B22=Data!#REF!,Data!#REF!,(IF(B22=Data!#REF!,Data!#REF!,Data!#REF!)))))))))</f>
        <v>#REF!</v>
      </c>
      <c r="R22" s="593"/>
      <c r="S22" s="593"/>
      <c r="T22" s="594" t="e">
        <f>IF(B22=Data!B75,Data!I75,(IF(B22=Data!B77,Data!I77,(IF(B22=Data!B79,Data!I79,(IF(B22=Data!#REF!,Data!#REF!,(IF(B22=Data!B84,Data!I84,(IF(B22=Data!#REF!,Data!#REF!,(IF(B22=Data!#REF!,Data!#REF!,(IF(B22=Data!#REF!,Data!#REF!,Data!#REF!)))))))))))))))&amp;IF(B22=Data!B151,Data!I151,(IF(B22=Data!#REF!,Data!#REF!,(IF(B22=Data!#REF!,Data!#REF!,(IF(B22=Data!#REF!,Data!#REF!,(IF(B22=Data!#REF!,Data!#REF!,(IF(B22=Data!#REF!,Data!I891,(IF(B22=Data!#REF!,Data!#REF!,(IF(B22=Data!#REF!,Data!#REF!,Data!#REF!)))))))))))))))&amp;IF(B22=Data!#REF!,Data!#REF!,(IF(B22=Data!#REF!,Data!#REF!,(IF(B22=Data!#REF!,Data!#REF!,(IF(B22=Data!#REF!,Data!#REF!,(IF(B22=Data!#REF!,Data!#REF!,Data!#REF!)))))))))</f>
        <v>#REF!</v>
      </c>
      <c r="U22" s="595"/>
      <c r="V22" s="594" t="e">
        <f>IF(B22=Data!B75,Data!J75,(IF(B22=Data!B77,Data!J77,(IF(B22=Data!B79,Data!J79,(IF(B22=Data!#REF!,Data!#REF!,(IF(B22=Data!B84,Data!J84,(IF(B22=Data!#REF!,Data!#REF!,(IF(B22=Data!#REF!,Data!#REF!,(IF(B22=Data!#REF!,Data!#REF!,Data!#REF!)))))))))))))))&amp;IF(B22=Data!B151,Data!J151,(IF(B22=Data!#REF!,Data!#REF!,(IF(B22=Data!#REF!,Data!#REF!,(IF(B22=Data!#REF!,Data!#REF!,(IF(B22=Data!#REF!,Data!#REF!,(IF(B22=Data!#REF!,Data!J891,(IF(B22=Data!#REF!,Data!#REF!,(IF(B22=Data!#REF!,Data!#REF!,Data!#REF!)))))))))))))))&amp;IF(B22=Data!#REF!,Data!#REF!,(IF(B22=Data!#REF!,Data!#REF!,(IF(B22=Data!#REF!,Data!#REF!,(IF(B22=Data!#REF!,Data!#REF!,(IF(B22=Data!#REF!,Data!#REF!,Data!#REF!)))))))))</f>
        <v>#REF!</v>
      </c>
      <c r="W22" s="596">
        <f>IF(E22="","",VLOOKUP(B22,Data!$B$5:$J$503,9,FALSE)*E22)</f>
        <v>7.9030000000000005</v>
      </c>
    </row>
    <row r="23" spans="1:23" s="597" customFormat="1" ht="19.25" customHeight="1">
      <c r="A23" s="860">
        <v>5</v>
      </c>
      <c r="B23" s="753" t="s">
        <v>715</v>
      </c>
      <c r="C23" s="738" t="str">
        <f>IF(E23="","",VLOOKUP(B23,Data!$B$5:$N$503,13,FALSE))</f>
        <v>Ymh</v>
      </c>
      <c r="D23" s="495" t="str">
        <f>IF(E23="","",VLOOKUP(B23,Data!$B$5:$L$503,2,FALSE))</f>
        <v>VAC9480</v>
      </c>
      <c r="E23" s="739">
        <v>11</v>
      </c>
      <c r="F23" s="600"/>
      <c r="G23" s="587">
        <f>IF(E23="","",VLOOKUP(B23,Data!$B$5:$L$503,11,FALSE))</f>
        <v>2008.01</v>
      </c>
      <c r="H23" s="588">
        <f t="shared" si="0"/>
        <v>22088.11</v>
      </c>
      <c r="I23" s="589" t="str">
        <f>IF(E23="","",VLOOKUP(B23,Data!$B$5:$D$503,3,FALSE))</f>
        <v>C/T</v>
      </c>
      <c r="J23" s="589" t="str">
        <f>IF(E23="","",VLOOKUP(B23,Data!$B$5:$M$503,12,FALSE))</f>
        <v>Indonesia</v>
      </c>
      <c r="K23" s="590">
        <v>5124948</v>
      </c>
      <c r="L23" s="587">
        <f>IF(E23="","",VLOOKUP(B23,Data!$B$5:$E$503,4,FALSE)*E23)</f>
        <v>2189</v>
      </c>
      <c r="M23" s="587">
        <f>IF(E23="","",VLOOKUP(B23,Data!$B$5:$F$503,5,FALSE)*E23)</f>
        <v>1969</v>
      </c>
      <c r="N23" s="591" t="e">
        <f>IF(B23=Data!B76,Data!G76,(IF(B23=Data!B78,Data!G78,(IF(B23=Data!B80,Data!G80,(IF(B23=Data!#REF!,Data!#REF!,(IF(B23=Data!B85,Data!G85,(IF(B23=Data!#REF!,Data!#REF!,(IF(B23=Data!#REF!,Data!#REF!,(IF(B23=Data!#REF!,Data!#REF!,Data!#REF!)))))))))))))))&amp;IF(B23=Data!B152,Data!G152,(IF(B23=Data!#REF!,Data!#REF!,(IF(B23=Data!#REF!,Data!#REF!,(IF(B23=Data!#REF!,Data!#REF!,(IF(B23=Data!#REF!,Data!#REF!,(IF(B23=Data!#REF!,Data!G892,(IF(B23=Data!#REF!,Data!#REF!,(IF(B23=Data!#REF!,Data!#REF!,Data!#REF!)))))))))))))))&amp;IF(B23=Data!#REF!,Data!#REF!,(IF(B23=Data!#REF!,Data!#REF!,(IF(B23=Data!#REF!,Data!#REF!,(IF(B23=Data!#REF!,Data!#REF!,(IF(B23=Data!#REF!,Data!#REF!,Data!#REF!)))))))))</f>
        <v>#REF!</v>
      </c>
      <c r="O23" s="592"/>
      <c r="P23" s="593"/>
      <c r="Q23" s="594" t="e">
        <f>IF(B23=Data!B76,Data!H76,(IF(B23=Data!B78,Data!H78,(IF(B23=Data!B80,Data!H80,(IF(B23=Data!#REF!,Data!#REF!,(IF(B23=Data!B85,Data!H85,(IF(B23=Data!#REF!,Data!#REF!,(IF(B23=Data!#REF!,Data!#REF!,(IF(B23=Data!#REF!,Data!#REF!,Data!#REF!)))))))))))))))&amp;IF(B23=Data!B152,Data!H152,(IF(B23=Data!#REF!,Data!#REF!,(IF(B23=Data!#REF!,Data!#REF!,(IF(B23=Data!#REF!,Data!#REF!,(IF(B23=Data!#REF!,Data!#REF!,(IF(B23=Data!#REF!,Data!H892,(IF(B23=Data!#REF!,Data!#REF!,(IF(B23=Data!#REF!,Data!#REF!,Data!#REF!)))))))))))))))&amp;IF(B23=Data!#REF!,Data!#REF!,(IF(B23=Data!#REF!,Data!#REF!,(IF(B23=Data!#REF!,Data!#REF!,(IF(B23=Data!#REF!,Data!#REF!,(IF(B23=Data!#REF!,Data!#REF!,Data!#REF!)))))))))</f>
        <v>#REF!</v>
      </c>
      <c r="R23" s="593"/>
      <c r="S23" s="593"/>
      <c r="T23" s="594" t="e">
        <f>IF(B23=Data!B76,Data!I76,(IF(B23=Data!B78,Data!I78,(IF(B23=Data!B80,Data!I80,(IF(B23=Data!#REF!,Data!#REF!,(IF(B23=Data!B85,Data!I85,(IF(B23=Data!#REF!,Data!#REF!,(IF(B23=Data!#REF!,Data!#REF!,(IF(B23=Data!#REF!,Data!#REF!,Data!#REF!)))))))))))))))&amp;IF(B23=Data!B152,Data!I152,(IF(B23=Data!#REF!,Data!#REF!,(IF(B23=Data!#REF!,Data!#REF!,(IF(B23=Data!#REF!,Data!#REF!,(IF(B23=Data!#REF!,Data!#REF!,(IF(B23=Data!#REF!,Data!I892,(IF(B23=Data!#REF!,Data!#REF!,(IF(B23=Data!#REF!,Data!#REF!,Data!#REF!)))))))))))))))&amp;IF(B23=Data!#REF!,Data!#REF!,(IF(B23=Data!#REF!,Data!#REF!,(IF(B23=Data!#REF!,Data!#REF!,(IF(B23=Data!#REF!,Data!#REF!,(IF(B23=Data!#REF!,Data!#REF!,Data!#REF!)))))))))</f>
        <v>#REF!</v>
      </c>
      <c r="U23" s="595"/>
      <c r="V23" s="594" t="e">
        <f>IF(B23=Data!B76,Data!J76,(IF(B23=Data!B78,Data!J78,(IF(B23=Data!B80,Data!J80,(IF(B23=Data!#REF!,Data!#REF!,(IF(B23=Data!B85,Data!J85,(IF(B23=Data!#REF!,Data!#REF!,(IF(B23=Data!#REF!,Data!#REF!,(IF(B23=Data!#REF!,Data!#REF!,Data!#REF!)))))))))))))))&amp;IF(B23=Data!B152,Data!J152,(IF(B23=Data!#REF!,Data!#REF!,(IF(B23=Data!#REF!,Data!#REF!,(IF(B23=Data!#REF!,Data!#REF!,(IF(B23=Data!#REF!,Data!#REF!,(IF(B23=Data!#REF!,Data!J892,(IF(B23=Data!#REF!,Data!#REF!,(IF(B23=Data!#REF!,Data!#REF!,Data!#REF!)))))))))))))))&amp;IF(B23=Data!#REF!,Data!#REF!,(IF(B23=Data!#REF!,Data!#REF!,(IF(B23=Data!#REF!,Data!#REF!,(IF(B23=Data!#REF!,Data!#REF!,(IF(B23=Data!#REF!,Data!#REF!,Data!#REF!)))))))))</f>
        <v>#REF!</v>
      </c>
      <c r="W23" s="596">
        <f>IF(E23="","",VLOOKUP(B23,Data!$B$5:$J$503,9,FALSE)*E23)</f>
        <v>12.419</v>
      </c>
    </row>
    <row r="24" spans="1:23" s="597" customFormat="1" ht="19.25" customHeight="1">
      <c r="A24" s="860">
        <v>6</v>
      </c>
      <c r="B24" s="753" t="s">
        <v>721</v>
      </c>
      <c r="C24" s="738" t="str">
        <f>IF(E24="","",VLOOKUP(B24,Data!$B$5:$N$503,13,FALSE))</f>
        <v>Ymh</v>
      </c>
      <c r="D24" s="495" t="str">
        <f>IF(E24="","",VLOOKUP(B24,Data!$B$5:$L$503,2,FALSE))</f>
        <v>VAD6640</v>
      </c>
      <c r="E24" s="739">
        <v>14</v>
      </c>
      <c r="F24" s="601"/>
      <c r="G24" s="587">
        <f>IF(E24="","",VLOOKUP(B24,Data!$B$5:$L$503,11,FALSE))</f>
        <v>2137.2600000000002</v>
      </c>
      <c r="H24" s="588">
        <f t="shared" si="0"/>
        <v>29921.640000000003</v>
      </c>
      <c r="I24" s="589" t="str">
        <f>IF(E24="","",VLOOKUP(B24,Data!$B$5:$D$503,3,FALSE))</f>
        <v>C/T</v>
      </c>
      <c r="J24" s="589" t="str">
        <f>IF(E24="","",VLOOKUP(B24,Data!$B$5:$M$503,12,FALSE))</f>
        <v>Indonesia</v>
      </c>
      <c r="K24" s="590">
        <v>5124948</v>
      </c>
      <c r="L24" s="587">
        <f>IF(E24="","",VLOOKUP(B24,Data!$B$5:$E$503,4,FALSE)*E24)</f>
        <v>2786</v>
      </c>
      <c r="M24" s="587">
        <f>IF(E24="","",VLOOKUP(B24,Data!$B$5:$F$503,5,FALSE)*E24)</f>
        <v>2506</v>
      </c>
      <c r="N24" s="591" t="e">
        <f>IF(B24=Data!B77,Data!G77,(IF(B24=Data!B79,Data!G79,(IF(B24=Data!B81,Data!G81,(IF(B24=Data!#REF!,Data!#REF!,(IF(B24=Data!B86,Data!G86,(IF(B24=Data!#REF!,Data!#REF!,(IF(B24=Data!#REF!,Data!#REF!,(IF(B24=Data!#REF!,Data!#REF!,Data!#REF!)))))))))))))))&amp;IF(B24=Data!B153,Data!G153,(IF(B24=Data!#REF!,Data!#REF!,(IF(B24=Data!#REF!,Data!#REF!,(IF(B24=Data!#REF!,Data!#REF!,(IF(B24=Data!#REF!,Data!#REF!,(IF(B24=Data!#REF!,Data!G893,(IF(B24=Data!#REF!,Data!#REF!,(IF(B24=Data!#REF!,Data!#REF!,Data!#REF!)))))))))))))))&amp;IF(B24=Data!#REF!,Data!#REF!,(IF(B24=Data!#REF!,Data!#REF!,(IF(B24=Data!#REF!,Data!#REF!,(IF(B24=Data!#REF!,Data!#REF!,(IF(B24=Data!#REF!,Data!#REF!,Data!#REF!)))))))))</f>
        <v>#REF!</v>
      </c>
      <c r="O24" s="592"/>
      <c r="P24" s="593"/>
      <c r="Q24" s="594" t="e">
        <f>IF(B24=Data!B77,Data!H77,(IF(B24=Data!B79,Data!H79,(IF(B24=Data!B81,Data!H81,(IF(B24=Data!#REF!,Data!#REF!,(IF(B24=Data!B86,Data!H86,(IF(B24=Data!#REF!,Data!#REF!,(IF(B24=Data!#REF!,Data!#REF!,(IF(B24=Data!#REF!,Data!#REF!,Data!#REF!)))))))))))))))&amp;IF(B24=Data!B153,Data!H153,(IF(B24=Data!#REF!,Data!#REF!,(IF(B24=Data!#REF!,Data!#REF!,(IF(B24=Data!#REF!,Data!#REF!,(IF(B24=Data!#REF!,Data!#REF!,(IF(B24=Data!#REF!,Data!H893,(IF(B24=Data!#REF!,Data!#REF!,(IF(B24=Data!#REF!,Data!#REF!,Data!#REF!)))))))))))))))&amp;IF(B24=Data!#REF!,Data!#REF!,(IF(B24=Data!#REF!,Data!#REF!,(IF(B24=Data!#REF!,Data!#REF!,(IF(B24=Data!#REF!,Data!#REF!,(IF(B24=Data!#REF!,Data!#REF!,Data!#REF!)))))))))</f>
        <v>#REF!</v>
      </c>
      <c r="R24" s="593"/>
      <c r="S24" s="593"/>
      <c r="T24" s="594" t="e">
        <f>IF(B24=Data!B77,Data!I77,(IF(B24=Data!B79,Data!I79,(IF(B24=Data!B81,Data!I81,(IF(B24=Data!#REF!,Data!#REF!,(IF(B24=Data!B86,Data!I86,(IF(B24=Data!#REF!,Data!#REF!,(IF(B24=Data!#REF!,Data!#REF!,(IF(B24=Data!#REF!,Data!#REF!,Data!#REF!)))))))))))))))&amp;IF(B24=Data!B153,Data!I153,(IF(B24=Data!#REF!,Data!#REF!,(IF(B24=Data!#REF!,Data!#REF!,(IF(B24=Data!#REF!,Data!#REF!,(IF(B24=Data!#REF!,Data!#REF!,(IF(B24=Data!#REF!,Data!I893,(IF(B24=Data!#REF!,Data!#REF!,(IF(B24=Data!#REF!,Data!#REF!,Data!#REF!)))))))))))))))&amp;IF(B24=Data!#REF!,Data!#REF!,(IF(B24=Data!#REF!,Data!#REF!,(IF(B24=Data!#REF!,Data!#REF!,(IF(B24=Data!#REF!,Data!#REF!,(IF(B24=Data!#REF!,Data!#REF!,Data!#REF!)))))))))</f>
        <v>#REF!</v>
      </c>
      <c r="U24" s="595"/>
      <c r="V24" s="594" t="e">
        <f>IF(B24=Data!B77,Data!J77,(IF(B24=Data!B79,Data!J79,(IF(B24=Data!B81,Data!J81,(IF(B24=Data!#REF!,Data!#REF!,(IF(B24=Data!B86,Data!J86,(IF(B24=Data!#REF!,Data!#REF!,(IF(B24=Data!#REF!,Data!#REF!,(IF(B24=Data!#REF!,Data!#REF!,Data!#REF!)))))))))))))))&amp;IF(B24=Data!B153,Data!J153,(IF(B24=Data!#REF!,Data!#REF!,(IF(B24=Data!#REF!,Data!#REF!,(IF(B24=Data!#REF!,Data!#REF!,(IF(B24=Data!#REF!,Data!#REF!,(IF(B24=Data!#REF!,Data!J893,(IF(B24=Data!#REF!,Data!#REF!,(IF(B24=Data!#REF!,Data!#REF!,Data!#REF!)))))))))))))))&amp;IF(B24=Data!#REF!,Data!#REF!,(IF(B24=Data!#REF!,Data!#REF!,(IF(B24=Data!#REF!,Data!#REF!,(IF(B24=Data!#REF!,Data!#REF!,(IF(B24=Data!#REF!,Data!#REF!,Data!#REF!)))))))))</f>
        <v>#REF!</v>
      </c>
      <c r="W24" s="596">
        <f>IF(E24="","",VLOOKUP(B24,Data!$B$5:$J$503,9,FALSE)*E24)</f>
        <v>15.806000000000001</v>
      </c>
    </row>
    <row r="25" spans="1:23" s="597" customFormat="1" ht="19.25" customHeight="1">
      <c r="A25" s="860">
        <v>7</v>
      </c>
      <c r="B25" s="753" t="s">
        <v>501</v>
      </c>
      <c r="C25" s="738" t="str">
        <f>IF(E25="","",VLOOKUP(B25,Data!$B$5:$N$503,13,FALSE))</f>
        <v>Ymh</v>
      </c>
      <c r="D25" s="495" t="str">
        <f>IF(E25="","",VLOOKUP(B25,Data!$B$5:$L$503,2,FALSE))</f>
        <v>ZH66330</v>
      </c>
      <c r="E25" s="739">
        <v>1</v>
      </c>
      <c r="F25" s="600"/>
      <c r="G25" s="587">
        <f>IF(E25="","",VLOOKUP(B25,Data!$B$5:$L$503,11,FALSE))</f>
        <v>2172.6799999999998</v>
      </c>
      <c r="H25" s="588">
        <f t="shared" si="0"/>
        <v>2172.6799999999998</v>
      </c>
      <c r="I25" s="589" t="str">
        <f>IF(E25="","",VLOOKUP(B25,Data!$B$5:$D$503,3,FALSE))</f>
        <v>C/T</v>
      </c>
      <c r="J25" s="589" t="str">
        <f>IF(E25="","",VLOOKUP(B25,Data!$B$5:$M$503,12,FALSE))</f>
        <v>Indonesia</v>
      </c>
      <c r="K25" s="590">
        <v>5124948</v>
      </c>
      <c r="L25" s="587">
        <f>IF(E25="","",VLOOKUP(B25,Data!$B$5:$E$503,4,FALSE)*E25)</f>
        <v>215</v>
      </c>
      <c r="M25" s="587">
        <f>IF(E25="","",VLOOKUP(B25,Data!$B$5:$F$503,5,FALSE)*E25)</f>
        <v>194</v>
      </c>
      <c r="N25" s="591" t="e">
        <f>IF(B25=Data!B78,Data!G78,(IF(B25=Data!B80,Data!G80,(IF(B25=Data!B82,Data!G82,(IF(B25=Data!#REF!,Data!#REF!,(IF(B25=Data!B87,Data!G87,(IF(B25=Data!#REF!,Data!#REF!,(IF(B25=Data!#REF!,Data!#REF!,(IF(B25=Data!#REF!,Data!#REF!,Data!#REF!)))))))))))))))&amp;IF(B25=Data!B154,Data!G154,(IF(B25=Data!#REF!,Data!#REF!,(IF(B25=Data!#REF!,Data!#REF!,(IF(B25=Data!#REF!,Data!#REF!,(IF(B25=Data!#REF!,Data!#REF!,(IF(B25=Data!#REF!,Data!G894,(IF(B25=Data!#REF!,Data!#REF!,(IF(B25=Data!#REF!,Data!#REF!,Data!#REF!)))))))))))))))&amp;IF(B25=Data!#REF!,Data!#REF!,(IF(B25=Data!#REF!,Data!#REF!,(IF(B25=Data!#REF!,Data!#REF!,(IF(B25=Data!#REF!,Data!#REF!,(IF(B25=Data!#REF!,Data!#REF!,Data!#REF!)))))))))</f>
        <v>#REF!</v>
      </c>
      <c r="O25" s="592"/>
      <c r="P25" s="593"/>
      <c r="Q25" s="594" t="e">
        <f>IF(B25=Data!B78,Data!H78,(IF(B25=Data!B80,Data!H80,(IF(B25=Data!B82,Data!H82,(IF(B25=Data!#REF!,Data!#REF!,(IF(B25=Data!B87,Data!H87,(IF(B25=Data!#REF!,Data!#REF!,(IF(B25=Data!#REF!,Data!#REF!,(IF(B25=Data!#REF!,Data!#REF!,Data!#REF!)))))))))))))))&amp;IF(B25=Data!B154,Data!H154,(IF(B25=Data!#REF!,Data!#REF!,(IF(B25=Data!#REF!,Data!#REF!,(IF(B25=Data!#REF!,Data!#REF!,(IF(B25=Data!#REF!,Data!#REF!,(IF(B25=Data!#REF!,Data!H894,(IF(B25=Data!#REF!,Data!#REF!,(IF(B25=Data!#REF!,Data!#REF!,Data!#REF!)))))))))))))))&amp;IF(B25=Data!#REF!,Data!#REF!,(IF(B25=Data!#REF!,Data!#REF!,(IF(B25=Data!#REF!,Data!#REF!,(IF(B25=Data!#REF!,Data!#REF!,(IF(B25=Data!#REF!,Data!#REF!,Data!#REF!)))))))))</f>
        <v>#REF!</v>
      </c>
      <c r="R25" s="593"/>
      <c r="S25" s="593"/>
      <c r="T25" s="594" t="e">
        <f>IF(B25=Data!B78,Data!I78,(IF(B25=Data!B80,Data!I80,(IF(B25=Data!B82,Data!I82,(IF(B25=Data!#REF!,Data!#REF!,(IF(B25=Data!B87,Data!I87,(IF(B25=Data!#REF!,Data!#REF!,(IF(B25=Data!#REF!,Data!#REF!,(IF(B25=Data!#REF!,Data!#REF!,Data!#REF!)))))))))))))))&amp;IF(B25=Data!B154,Data!I154,(IF(B25=Data!#REF!,Data!#REF!,(IF(B25=Data!#REF!,Data!#REF!,(IF(B25=Data!#REF!,Data!#REF!,(IF(B25=Data!#REF!,Data!#REF!,(IF(B25=Data!#REF!,Data!I894,(IF(B25=Data!#REF!,Data!#REF!,(IF(B25=Data!#REF!,Data!#REF!,Data!#REF!)))))))))))))))&amp;IF(B25=Data!#REF!,Data!#REF!,(IF(B25=Data!#REF!,Data!#REF!,(IF(B25=Data!#REF!,Data!#REF!,(IF(B25=Data!#REF!,Data!#REF!,(IF(B25=Data!#REF!,Data!#REF!,Data!#REF!)))))))))</f>
        <v>#REF!</v>
      </c>
      <c r="U25" s="595"/>
      <c r="V25" s="594" t="e">
        <f>IF(B25=Data!B78,Data!J78,(IF(B25=Data!B80,Data!J80,(IF(B25=Data!B82,Data!J82,(IF(B25=Data!#REF!,Data!#REF!,(IF(B25=Data!B87,Data!J87,(IF(B25=Data!#REF!,Data!#REF!,(IF(B25=Data!#REF!,Data!#REF!,(IF(B25=Data!#REF!,Data!#REF!,Data!#REF!)))))))))))))))&amp;IF(B25=Data!B154,Data!J154,(IF(B25=Data!#REF!,Data!#REF!,(IF(B25=Data!#REF!,Data!#REF!,(IF(B25=Data!#REF!,Data!#REF!,(IF(B25=Data!#REF!,Data!#REF!,(IF(B25=Data!#REF!,Data!J894,(IF(B25=Data!#REF!,Data!#REF!,(IF(B25=Data!#REF!,Data!#REF!,Data!#REF!)))))))))))))))&amp;IF(B25=Data!#REF!,Data!#REF!,(IF(B25=Data!#REF!,Data!#REF!,(IF(B25=Data!#REF!,Data!#REF!,(IF(B25=Data!#REF!,Data!#REF!,(IF(B25=Data!#REF!,Data!#REF!,Data!#REF!)))))))))</f>
        <v>#REF!</v>
      </c>
      <c r="W25" s="596">
        <f>IF(E25="","",VLOOKUP(B25,Data!$B$5:$J$503,9,FALSE)*E25)</f>
        <v>1.1850000000000001</v>
      </c>
    </row>
    <row r="26" spans="1:23" s="597" customFormat="1" ht="19.25" customHeight="1">
      <c r="A26" s="860">
        <v>8</v>
      </c>
      <c r="B26" s="753" t="s">
        <v>487</v>
      </c>
      <c r="C26" s="738" t="str">
        <f>IF(E26="","",VLOOKUP(B26,Data!$B$5:$N$503,13,FALSE))</f>
        <v>Ymh</v>
      </c>
      <c r="D26" s="495" t="str">
        <f>IF(E26="","",VLOOKUP(B26,Data!$B$5:$L$503,2,FALSE))</f>
        <v>ZH66310</v>
      </c>
      <c r="E26" s="739">
        <v>7</v>
      </c>
      <c r="F26" s="600"/>
      <c r="G26" s="587">
        <f>IF(E26="","",VLOOKUP(B26,Data!$B$5:$L$503,11,FALSE))</f>
        <v>1933.89</v>
      </c>
      <c r="H26" s="588">
        <f t="shared" si="0"/>
        <v>13537.230000000001</v>
      </c>
      <c r="I26" s="589" t="str">
        <f>IF(E26="","",VLOOKUP(B26,Data!$B$5:$D$503,3,FALSE))</f>
        <v>C/T</v>
      </c>
      <c r="J26" s="589" t="str">
        <f>IF(E26="","",VLOOKUP(B26,Data!$B$5:$M$503,12,FALSE))</f>
        <v>Indonesia</v>
      </c>
      <c r="K26" s="590">
        <v>5124948</v>
      </c>
      <c r="L26" s="587">
        <f>IF(E26="","",VLOOKUP(B26,Data!$B$5:$E$503,4,FALSE)*E26)</f>
        <v>1505</v>
      </c>
      <c r="M26" s="587">
        <f>IF(E26="","",VLOOKUP(B26,Data!$B$5:$F$503,5,FALSE)*E26)</f>
        <v>1358</v>
      </c>
      <c r="N26" s="591" t="e">
        <f>IF(B26=Data!B79,Data!G79,(IF(B26=Data!B81,Data!G81,(IF(B26=Data!B83,Data!G83,(IF(B26=Data!#REF!,Data!#REF!,(IF(B26=Data!B88,Data!G88,(IF(B26=Data!#REF!,Data!#REF!,(IF(B26=Data!#REF!,Data!#REF!,(IF(B26=Data!#REF!,Data!#REF!,Data!#REF!)))))))))))))))&amp;IF(B26=Data!B155,Data!G155,(IF(B26=Data!#REF!,Data!#REF!,(IF(B26=Data!#REF!,Data!#REF!,(IF(B26=Data!#REF!,Data!#REF!,(IF(B26=Data!#REF!,Data!#REF!,(IF(B26=Data!#REF!,Data!G895,(IF(B26=Data!#REF!,Data!#REF!,(IF(B26=Data!#REF!,Data!#REF!,Data!#REF!)))))))))))))))&amp;IF(B26=Data!#REF!,Data!#REF!,(IF(B26=Data!#REF!,Data!#REF!,(IF(B26=Data!#REF!,Data!#REF!,(IF(B26=Data!#REF!,Data!#REF!,(IF(B26=Data!#REF!,Data!#REF!,Data!#REF!)))))))))</f>
        <v>#REF!</v>
      </c>
      <c r="O26" s="592"/>
      <c r="P26" s="593"/>
      <c r="Q26" s="594" t="e">
        <f>IF(B26=Data!B79,Data!H79,(IF(B26=Data!B81,Data!H81,(IF(B26=Data!B83,Data!H83,(IF(B26=Data!#REF!,Data!#REF!,(IF(B26=Data!B88,Data!H88,(IF(B26=Data!#REF!,Data!#REF!,(IF(B26=Data!#REF!,Data!#REF!,(IF(B26=Data!#REF!,Data!#REF!,Data!#REF!)))))))))))))))&amp;IF(B26=Data!B155,Data!H155,(IF(B26=Data!#REF!,Data!#REF!,(IF(B26=Data!#REF!,Data!#REF!,(IF(B26=Data!#REF!,Data!#REF!,(IF(B26=Data!#REF!,Data!#REF!,(IF(B26=Data!#REF!,Data!H895,(IF(B26=Data!#REF!,Data!#REF!,(IF(B26=Data!#REF!,Data!#REF!,Data!#REF!)))))))))))))))&amp;IF(B26=Data!#REF!,Data!#REF!,(IF(B26=Data!#REF!,Data!#REF!,(IF(B26=Data!#REF!,Data!#REF!,(IF(B26=Data!#REF!,Data!#REF!,(IF(B26=Data!#REF!,Data!#REF!,Data!#REF!)))))))))</f>
        <v>#REF!</v>
      </c>
      <c r="R26" s="593"/>
      <c r="S26" s="593"/>
      <c r="T26" s="594" t="e">
        <f>IF(B26=Data!B79,Data!I79,(IF(B26=Data!B81,Data!I81,(IF(B26=Data!B83,Data!I83,(IF(B26=Data!#REF!,Data!#REF!,(IF(B26=Data!B88,Data!I88,(IF(B26=Data!#REF!,Data!#REF!,(IF(B26=Data!#REF!,Data!#REF!,(IF(B26=Data!#REF!,Data!#REF!,Data!#REF!)))))))))))))))&amp;IF(B26=Data!B155,Data!I155,(IF(B26=Data!#REF!,Data!#REF!,(IF(B26=Data!#REF!,Data!#REF!,(IF(B26=Data!#REF!,Data!#REF!,(IF(B26=Data!#REF!,Data!#REF!,(IF(B26=Data!#REF!,Data!I895,(IF(B26=Data!#REF!,Data!#REF!,(IF(B26=Data!#REF!,Data!#REF!,Data!#REF!)))))))))))))))&amp;IF(B26=Data!#REF!,Data!#REF!,(IF(B26=Data!#REF!,Data!#REF!,(IF(B26=Data!#REF!,Data!#REF!,(IF(B26=Data!#REF!,Data!#REF!,(IF(B26=Data!#REF!,Data!#REF!,Data!#REF!)))))))))</f>
        <v>#REF!</v>
      </c>
      <c r="U26" s="595"/>
      <c r="V26" s="594" t="e">
        <f>IF(B26=Data!B79,Data!J79,(IF(B26=Data!B81,Data!J81,(IF(B26=Data!B83,Data!J83,(IF(B26=Data!#REF!,Data!#REF!,(IF(B26=Data!B88,Data!J88,(IF(B26=Data!#REF!,Data!#REF!,(IF(B26=Data!#REF!,Data!#REF!,(IF(B26=Data!#REF!,Data!#REF!,Data!#REF!)))))))))))))))&amp;IF(B26=Data!B155,Data!J155,(IF(B26=Data!#REF!,Data!#REF!,(IF(B26=Data!#REF!,Data!#REF!,(IF(B26=Data!#REF!,Data!#REF!,(IF(B26=Data!#REF!,Data!#REF!,(IF(B26=Data!#REF!,Data!J895,(IF(B26=Data!#REF!,Data!#REF!,(IF(B26=Data!#REF!,Data!#REF!,Data!#REF!)))))))))))))))&amp;IF(B26=Data!#REF!,Data!#REF!,(IF(B26=Data!#REF!,Data!#REF!,(IF(B26=Data!#REF!,Data!#REF!,(IF(B26=Data!#REF!,Data!#REF!,(IF(B26=Data!#REF!,Data!#REF!,Data!#REF!)))))))))</f>
        <v>#REF!</v>
      </c>
      <c r="W26" s="596">
        <f>IF(E26="","",VLOOKUP(B26,Data!$B$5:$J$503,9,FALSE)*E26)</f>
        <v>8.2949999999999999</v>
      </c>
    </row>
    <row r="27" spans="1:23" s="597" customFormat="1" ht="19.25" customHeight="1">
      <c r="A27" s="860">
        <v>9</v>
      </c>
      <c r="B27" s="753" t="s">
        <v>495</v>
      </c>
      <c r="C27" s="738" t="str">
        <f>IF(E27="","",VLOOKUP(B27,Data!$B$5:$N$503,13,FALSE))</f>
        <v>Ymh</v>
      </c>
      <c r="D27" s="495" t="str">
        <f>IF(E27="","",VLOOKUP(B27,Data!$B$5:$L$503,2,FALSE))</f>
        <v>ZH66300</v>
      </c>
      <c r="E27" s="739">
        <v>1</v>
      </c>
      <c r="F27" s="600"/>
      <c r="G27" s="587">
        <f>IF(E27="","",VLOOKUP(B27,Data!$B$5:$L$503,11,FALSE))</f>
        <v>2086.5500000000002</v>
      </c>
      <c r="H27" s="588">
        <f t="shared" si="0"/>
        <v>2086.5500000000002</v>
      </c>
      <c r="I27" s="589" t="str">
        <f>IF(E27="","",VLOOKUP(B27,Data!$B$5:$D$503,3,FALSE))</f>
        <v>C/T</v>
      </c>
      <c r="J27" s="589" t="str">
        <f>IF(E27="","",VLOOKUP(B27,Data!$B$5:$M$503,12,FALSE))</f>
        <v>Indonesia</v>
      </c>
      <c r="K27" s="590">
        <v>5124948</v>
      </c>
      <c r="L27" s="587">
        <f>IF(E27="","",VLOOKUP(B27,Data!$B$5:$E$503,4,FALSE)*E27)</f>
        <v>215</v>
      </c>
      <c r="M27" s="587">
        <f>IF(E27="","",VLOOKUP(B27,Data!$B$5:$F$503,5,FALSE)*E27)</f>
        <v>194</v>
      </c>
      <c r="N27" s="591" t="e">
        <f>IF(B27=Data!B80,Data!G80,(IF(B27=Data!B82,Data!G82,(IF(B27=Data!B84,Data!G84,(IF(B27=Data!#REF!,Data!#REF!,(IF(B27=Data!B89,Data!G89,(IF(B27=Data!#REF!,Data!#REF!,(IF(B27=Data!#REF!,Data!#REF!,(IF(B27=Data!#REF!,Data!#REF!,Data!#REF!)))))))))))))))&amp;IF(B27=Data!B156,Data!G156,(IF(B27=Data!#REF!,Data!#REF!,(IF(B27=Data!#REF!,Data!#REF!,(IF(B27=Data!#REF!,Data!#REF!,(IF(B27=Data!#REF!,Data!#REF!,(IF(B27=Data!#REF!,Data!G896,(IF(B27=Data!#REF!,Data!#REF!,(IF(B27=Data!#REF!,Data!#REF!,Data!#REF!)))))))))))))))&amp;IF(B27=Data!#REF!,Data!#REF!,(IF(B27=Data!#REF!,Data!#REF!,(IF(B27=Data!#REF!,Data!#REF!,(IF(B27=Data!#REF!,Data!#REF!,(IF(B27=Data!#REF!,Data!#REF!,Data!#REF!)))))))))</f>
        <v>#REF!</v>
      </c>
      <c r="O27" s="592"/>
      <c r="P27" s="593"/>
      <c r="Q27" s="594" t="e">
        <f>IF(B27=Data!B80,Data!H80,(IF(B27=Data!B82,Data!H82,(IF(B27=Data!B84,Data!H84,(IF(B27=Data!#REF!,Data!#REF!,(IF(B27=Data!B89,Data!H89,(IF(B27=Data!#REF!,Data!#REF!,(IF(B27=Data!#REF!,Data!#REF!,(IF(B27=Data!#REF!,Data!#REF!,Data!#REF!)))))))))))))))&amp;IF(B27=Data!B156,Data!H156,(IF(B27=Data!#REF!,Data!#REF!,(IF(B27=Data!#REF!,Data!#REF!,(IF(B27=Data!#REF!,Data!#REF!,(IF(B27=Data!#REF!,Data!#REF!,(IF(B27=Data!#REF!,Data!H896,(IF(B27=Data!#REF!,Data!#REF!,(IF(B27=Data!#REF!,Data!#REF!,Data!#REF!)))))))))))))))&amp;IF(B27=Data!#REF!,Data!#REF!,(IF(B27=Data!#REF!,Data!#REF!,(IF(B27=Data!#REF!,Data!#REF!,(IF(B27=Data!#REF!,Data!#REF!,(IF(B27=Data!#REF!,Data!#REF!,Data!#REF!)))))))))</f>
        <v>#REF!</v>
      </c>
      <c r="R27" s="593"/>
      <c r="S27" s="593"/>
      <c r="T27" s="594" t="e">
        <f>IF(B27=Data!B80,Data!I80,(IF(B27=Data!B82,Data!I82,(IF(B27=Data!B84,Data!I84,(IF(B27=Data!#REF!,Data!#REF!,(IF(B27=Data!B89,Data!I89,(IF(B27=Data!#REF!,Data!#REF!,(IF(B27=Data!#REF!,Data!#REF!,(IF(B27=Data!#REF!,Data!#REF!,Data!#REF!)))))))))))))))&amp;IF(B27=Data!B156,Data!I156,(IF(B27=Data!#REF!,Data!#REF!,(IF(B27=Data!#REF!,Data!#REF!,(IF(B27=Data!#REF!,Data!#REF!,(IF(B27=Data!#REF!,Data!#REF!,(IF(B27=Data!#REF!,Data!I896,(IF(B27=Data!#REF!,Data!#REF!,(IF(B27=Data!#REF!,Data!#REF!,Data!#REF!)))))))))))))))&amp;IF(B27=Data!#REF!,Data!#REF!,(IF(B27=Data!#REF!,Data!#REF!,(IF(B27=Data!#REF!,Data!#REF!,(IF(B27=Data!#REF!,Data!#REF!,(IF(B27=Data!#REF!,Data!#REF!,Data!#REF!)))))))))</f>
        <v>#REF!</v>
      </c>
      <c r="U27" s="595"/>
      <c r="V27" s="594" t="e">
        <f>IF(B27=Data!B80,Data!J80,(IF(B27=Data!B82,Data!J82,(IF(B27=Data!B84,Data!J84,(IF(B27=Data!#REF!,Data!#REF!,(IF(B27=Data!B89,Data!J89,(IF(B27=Data!#REF!,Data!#REF!,(IF(B27=Data!#REF!,Data!#REF!,(IF(B27=Data!#REF!,Data!#REF!,Data!#REF!)))))))))))))))&amp;IF(B27=Data!B156,Data!J156,(IF(B27=Data!#REF!,Data!#REF!,(IF(B27=Data!#REF!,Data!#REF!,(IF(B27=Data!#REF!,Data!#REF!,(IF(B27=Data!#REF!,Data!#REF!,(IF(B27=Data!#REF!,Data!J896,(IF(B27=Data!#REF!,Data!#REF!,(IF(B27=Data!#REF!,Data!#REF!,Data!#REF!)))))))))))))))&amp;IF(B27=Data!#REF!,Data!#REF!,(IF(B27=Data!#REF!,Data!#REF!,(IF(B27=Data!#REF!,Data!#REF!,(IF(B27=Data!#REF!,Data!#REF!,(IF(B27=Data!#REF!,Data!#REF!,Data!#REF!)))))))))</f>
        <v>#REF!</v>
      </c>
      <c r="W27" s="596">
        <f>IF(E27="","",VLOOKUP(B27,Data!$B$5:$J$503,9,FALSE)*E27)</f>
        <v>1.1850000000000001</v>
      </c>
    </row>
    <row r="28" spans="1:23" s="597" customFormat="1" ht="19.25" customHeight="1">
      <c r="A28" s="860">
        <v>10</v>
      </c>
      <c r="B28" s="753" t="s">
        <v>716</v>
      </c>
      <c r="C28" s="738" t="str">
        <f>IF(E28="","",VLOOKUP(B28,Data!$B$5:$N$503,13,FALSE))</f>
        <v>Ymh</v>
      </c>
      <c r="D28" s="495" t="str">
        <f>IF(E28="","",VLOOKUP(B28,Data!$B$5:$L$503,2,FALSE))</f>
        <v>VAC9490</v>
      </c>
      <c r="E28" s="739">
        <v>22</v>
      </c>
      <c r="F28" s="600"/>
      <c r="G28" s="587">
        <f>IF(E28="","",VLOOKUP(B28,Data!$B$5:$L$503,11,FALSE))</f>
        <v>2297.34</v>
      </c>
      <c r="H28" s="588">
        <f t="shared" si="0"/>
        <v>50541.48</v>
      </c>
      <c r="I28" s="589" t="str">
        <f>IF(E28="","",VLOOKUP(B28,Data!$B$5:$D$503,3,FALSE))</f>
        <v>C/T</v>
      </c>
      <c r="J28" s="589" t="str">
        <f>IF(E28="","",VLOOKUP(B28,Data!$B$5:$M$503,12,FALSE))</f>
        <v>Indonesia</v>
      </c>
      <c r="K28" s="590">
        <v>5124948</v>
      </c>
      <c r="L28" s="587">
        <f>IF(E28="","",VLOOKUP(B28,Data!$B$5:$E$503,4,FALSE)*E28)</f>
        <v>4840</v>
      </c>
      <c r="M28" s="587">
        <f>IF(E28="","",VLOOKUP(B28,Data!$B$5:$F$503,5,FALSE)*E28)</f>
        <v>4378</v>
      </c>
      <c r="N28" s="591" t="e">
        <f>IF(B28=Data!B82,Data!G82,(IF(B28=Data!B84,Data!G84,(IF(B28=Data!B86,Data!G86,(IF(B28=Data!#REF!,Data!#REF!,(IF(B28=Data!B91,Data!G91,(IF(B28=Data!#REF!,Data!#REF!,(IF(B28=Data!#REF!,Data!#REF!,(IF(B28=Data!#REF!,Data!#REF!,Data!#REF!)))))))))))))))&amp;IF(B28=Data!B158,Data!G158,(IF(B28=Data!#REF!,Data!#REF!,(IF(B28=Data!#REF!,Data!#REF!,(IF(B28=Data!#REF!,Data!#REF!,(IF(B28=Data!#REF!,Data!#REF!,(IF(B28=Data!#REF!,Data!G898,(IF(B28=Data!#REF!,Data!#REF!,(IF(B28=Data!#REF!,Data!#REF!,Data!#REF!)))))))))))))))&amp;IF(B28=Data!#REF!,Data!#REF!,(IF(B28=Data!#REF!,Data!#REF!,(IF(B28=Data!#REF!,Data!#REF!,(IF(B28=Data!#REF!,Data!#REF!,(IF(B28=Data!#REF!,Data!#REF!,Data!#REF!)))))))))</f>
        <v>#REF!</v>
      </c>
      <c r="O28" s="592"/>
      <c r="P28" s="593"/>
      <c r="Q28" s="594" t="e">
        <f>IF(B28=Data!B82,Data!H82,(IF(B28=Data!B84,Data!H84,(IF(B28=Data!B86,Data!H86,(IF(B28=Data!#REF!,Data!#REF!,(IF(B28=Data!B91,Data!H91,(IF(B28=Data!#REF!,Data!#REF!,(IF(B28=Data!#REF!,Data!#REF!,(IF(B28=Data!#REF!,Data!#REF!,Data!#REF!)))))))))))))))&amp;IF(B28=Data!B158,Data!H158,(IF(B28=Data!#REF!,Data!#REF!,(IF(B28=Data!#REF!,Data!#REF!,(IF(B28=Data!#REF!,Data!#REF!,(IF(B28=Data!#REF!,Data!#REF!,(IF(B28=Data!#REF!,Data!H898,(IF(B28=Data!#REF!,Data!#REF!,(IF(B28=Data!#REF!,Data!#REF!,Data!#REF!)))))))))))))))&amp;IF(B28=Data!#REF!,Data!#REF!,(IF(B28=Data!#REF!,Data!#REF!,(IF(B28=Data!#REF!,Data!#REF!,(IF(B28=Data!#REF!,Data!#REF!,(IF(B28=Data!#REF!,Data!#REF!,Data!#REF!)))))))))</f>
        <v>#REF!</v>
      </c>
      <c r="R28" s="593"/>
      <c r="S28" s="593"/>
      <c r="T28" s="594" t="e">
        <f>IF(B28=Data!B82,Data!I82,(IF(B28=Data!B84,Data!I84,(IF(B28=Data!B86,Data!I86,(IF(B28=Data!#REF!,Data!#REF!,(IF(B28=Data!B91,Data!I91,(IF(B28=Data!#REF!,Data!#REF!,(IF(B28=Data!#REF!,Data!#REF!,(IF(B28=Data!#REF!,Data!#REF!,Data!#REF!)))))))))))))))&amp;IF(B28=Data!B158,Data!I158,(IF(B28=Data!#REF!,Data!#REF!,(IF(B28=Data!#REF!,Data!#REF!,(IF(B28=Data!#REF!,Data!#REF!,(IF(B28=Data!#REF!,Data!#REF!,(IF(B28=Data!#REF!,Data!I898,(IF(B28=Data!#REF!,Data!#REF!,(IF(B28=Data!#REF!,Data!#REF!,Data!#REF!)))))))))))))))&amp;IF(B28=Data!#REF!,Data!#REF!,(IF(B28=Data!#REF!,Data!#REF!,(IF(B28=Data!#REF!,Data!#REF!,(IF(B28=Data!#REF!,Data!#REF!,(IF(B28=Data!#REF!,Data!#REF!,Data!#REF!)))))))))</f>
        <v>#REF!</v>
      </c>
      <c r="U28" s="595"/>
      <c r="V28" s="594" t="e">
        <f>IF(B28=Data!B82,Data!J82,(IF(B28=Data!B84,Data!J84,(IF(B28=Data!B86,Data!J86,(IF(B28=Data!#REF!,Data!#REF!,(IF(B28=Data!B91,Data!J91,(IF(B28=Data!#REF!,Data!#REF!,(IF(B28=Data!#REF!,Data!#REF!,(IF(B28=Data!#REF!,Data!#REF!,Data!#REF!)))))))))))))))&amp;IF(B28=Data!B158,Data!J158,(IF(B28=Data!#REF!,Data!#REF!,(IF(B28=Data!#REF!,Data!#REF!,(IF(B28=Data!#REF!,Data!#REF!,(IF(B28=Data!#REF!,Data!#REF!,(IF(B28=Data!#REF!,Data!J898,(IF(B28=Data!#REF!,Data!#REF!,(IF(B28=Data!#REF!,Data!#REF!,Data!#REF!)))))))))))))))&amp;IF(B28=Data!#REF!,Data!#REF!,(IF(B28=Data!#REF!,Data!#REF!,(IF(B28=Data!#REF!,Data!#REF!,(IF(B28=Data!#REF!,Data!#REF!,(IF(B28=Data!#REF!,Data!#REF!,Data!#REF!)))))))))</f>
        <v>#REF!</v>
      </c>
      <c r="W28" s="596">
        <f>IF(E28="","",VLOOKUP(B28,Data!$B$5:$J$503,9,FALSE)*E28)</f>
        <v>26.07</v>
      </c>
    </row>
    <row r="29" spans="1:23" s="597" customFormat="1" ht="19.25" customHeight="1">
      <c r="A29" s="860">
        <v>11</v>
      </c>
      <c r="B29" s="753" t="s">
        <v>815</v>
      </c>
      <c r="C29" s="738" t="str">
        <f>IF(E29="","",VLOOKUP(B29,Data!$B$5:$N$503,13,FALSE))</f>
        <v>Ymh</v>
      </c>
      <c r="D29" s="495" t="str">
        <f>IF(E29="","",VLOOKUP(B29,Data!$B$5:$L$503,2,FALSE))</f>
        <v>VAK6560</v>
      </c>
      <c r="E29" s="739">
        <v>2</v>
      </c>
      <c r="F29" s="600"/>
      <c r="G29" s="587">
        <f>IF(E29="","",VLOOKUP(B29,Data!$B$5:$L$503,11,FALSE))</f>
        <v>2339.4499999999998</v>
      </c>
      <c r="H29" s="588">
        <f t="shared" si="0"/>
        <v>4678.8999999999996</v>
      </c>
      <c r="I29" s="589" t="str">
        <f>IF(E29="","",VLOOKUP(B29,Data!$B$5:$D$503,3,FALSE))</f>
        <v>C/T</v>
      </c>
      <c r="J29" s="589" t="str">
        <f>IF(E29="","",VLOOKUP(B29,Data!$B$5:$M$503,12,FALSE))</f>
        <v>Indonesia</v>
      </c>
      <c r="K29" s="590">
        <v>5124948</v>
      </c>
      <c r="L29" s="587">
        <f>IF(E29="","",VLOOKUP(B29,Data!$B$5:$E$503,4,FALSE)*E29)</f>
        <v>440</v>
      </c>
      <c r="M29" s="587">
        <f>IF(E29="","",VLOOKUP(B29,Data!$B$5:$F$503,5,FALSE)*E29)</f>
        <v>398</v>
      </c>
      <c r="N29" s="591" t="e">
        <f>IF(B29=Data!B83,Data!G83,(IF(B29=Data!B85,Data!G85,(IF(B29=Data!B87,Data!G87,(IF(B29=Data!#REF!,Data!#REF!,(IF(B29=Data!B92,Data!G92,(IF(B29=Data!#REF!,Data!#REF!,(IF(B29=Data!#REF!,Data!#REF!,(IF(B29=Data!#REF!,Data!#REF!,Data!#REF!)))))))))))))))&amp;IF(B29=Data!B159,Data!G159,(IF(B29=Data!#REF!,Data!#REF!,(IF(B29=Data!#REF!,Data!#REF!,(IF(B29=Data!#REF!,Data!#REF!,(IF(B29=Data!#REF!,Data!#REF!,(IF(B29=Data!#REF!,Data!G899,(IF(B29=Data!#REF!,Data!#REF!,(IF(B29=Data!#REF!,Data!#REF!,Data!#REF!)))))))))))))))&amp;IF(B29=Data!#REF!,Data!#REF!,(IF(B29=Data!#REF!,Data!#REF!,(IF(B29=Data!#REF!,Data!#REF!,(IF(B29=Data!#REF!,Data!#REF!,(IF(B29=Data!#REF!,Data!#REF!,Data!#REF!)))))))))</f>
        <v>#REF!</v>
      </c>
      <c r="O29" s="592"/>
      <c r="P29" s="593"/>
      <c r="Q29" s="594" t="e">
        <f>IF(B29=Data!B83,Data!H83,(IF(B29=Data!B85,Data!H85,(IF(B29=Data!B87,Data!H87,(IF(B29=Data!#REF!,Data!#REF!,(IF(B29=Data!B92,Data!H92,(IF(B29=Data!#REF!,Data!#REF!,(IF(B29=Data!#REF!,Data!#REF!,(IF(B29=Data!#REF!,Data!#REF!,Data!#REF!)))))))))))))))&amp;IF(B29=Data!B159,Data!H159,(IF(B29=Data!#REF!,Data!#REF!,(IF(B29=Data!#REF!,Data!#REF!,(IF(B29=Data!#REF!,Data!#REF!,(IF(B29=Data!#REF!,Data!#REF!,(IF(B29=Data!#REF!,Data!H899,(IF(B29=Data!#REF!,Data!#REF!,(IF(B29=Data!#REF!,Data!#REF!,Data!#REF!)))))))))))))))&amp;IF(B29=Data!#REF!,Data!#REF!,(IF(B29=Data!#REF!,Data!#REF!,(IF(B29=Data!#REF!,Data!#REF!,(IF(B29=Data!#REF!,Data!#REF!,(IF(B29=Data!#REF!,Data!#REF!,Data!#REF!)))))))))</f>
        <v>#REF!</v>
      </c>
      <c r="R29" s="593"/>
      <c r="S29" s="593"/>
      <c r="T29" s="594" t="e">
        <f>IF(B29=Data!B83,Data!I83,(IF(B29=Data!B85,Data!I85,(IF(B29=Data!B87,Data!I87,(IF(B29=Data!#REF!,Data!#REF!,(IF(B29=Data!B92,Data!I92,(IF(B29=Data!#REF!,Data!#REF!,(IF(B29=Data!#REF!,Data!#REF!,(IF(B29=Data!#REF!,Data!#REF!,Data!#REF!)))))))))))))))&amp;IF(B29=Data!B159,Data!I159,(IF(B29=Data!#REF!,Data!#REF!,(IF(B29=Data!#REF!,Data!#REF!,(IF(B29=Data!#REF!,Data!#REF!,(IF(B29=Data!#REF!,Data!#REF!,(IF(B29=Data!#REF!,Data!I899,(IF(B29=Data!#REF!,Data!#REF!,(IF(B29=Data!#REF!,Data!#REF!,Data!#REF!)))))))))))))))&amp;IF(B29=Data!#REF!,Data!#REF!,(IF(B29=Data!#REF!,Data!#REF!,(IF(B29=Data!#REF!,Data!#REF!,(IF(B29=Data!#REF!,Data!#REF!,(IF(B29=Data!#REF!,Data!#REF!,Data!#REF!)))))))))</f>
        <v>#REF!</v>
      </c>
      <c r="U29" s="595"/>
      <c r="V29" s="594" t="e">
        <f>IF(B29=Data!B83,Data!J83,(IF(B29=Data!B85,Data!J85,(IF(B29=Data!B87,Data!J87,(IF(B29=Data!#REF!,Data!#REF!,(IF(B29=Data!B92,Data!J92,(IF(B29=Data!#REF!,Data!#REF!,(IF(B29=Data!#REF!,Data!#REF!,(IF(B29=Data!#REF!,Data!#REF!,Data!#REF!)))))))))))))))&amp;IF(B29=Data!B159,Data!J159,(IF(B29=Data!#REF!,Data!#REF!,(IF(B29=Data!#REF!,Data!#REF!,(IF(B29=Data!#REF!,Data!#REF!,(IF(B29=Data!#REF!,Data!#REF!,(IF(B29=Data!#REF!,Data!J899,(IF(B29=Data!#REF!,Data!#REF!,(IF(B29=Data!#REF!,Data!#REF!,Data!#REF!)))))))))))))))&amp;IF(B29=Data!#REF!,Data!#REF!,(IF(B29=Data!#REF!,Data!#REF!,(IF(B29=Data!#REF!,Data!#REF!,(IF(B29=Data!#REF!,Data!#REF!,(IF(B29=Data!#REF!,Data!#REF!,Data!#REF!)))))))))</f>
        <v>#REF!</v>
      </c>
      <c r="W29" s="596">
        <f>IF(E29="","",VLOOKUP(B29,Data!$B$5:$J$503,9,FALSE)*E29)</f>
        <v>2.37</v>
      </c>
    </row>
    <row r="30" spans="1:23" s="597" customFormat="1" ht="19.25" customHeight="1">
      <c r="A30" s="860">
        <v>12</v>
      </c>
      <c r="B30" s="753" t="s">
        <v>724</v>
      </c>
      <c r="C30" s="738" t="str">
        <f>IF(E30="","",VLOOKUP(B30,Data!$B$5:$N$503,13,FALSE))</f>
        <v>Ymh</v>
      </c>
      <c r="D30" s="495" t="str">
        <f>IF(E30="","",VLOOKUP(B30,Data!$B$5:$L$503,2,FALSE))</f>
        <v>VAD6650</v>
      </c>
      <c r="E30" s="739">
        <v>8</v>
      </c>
      <c r="F30" s="600"/>
      <c r="G30" s="587">
        <f>IF(E30="","",VLOOKUP(B30,Data!$B$5:$L$503,11,FALSE))</f>
        <v>2449.66</v>
      </c>
      <c r="H30" s="588">
        <f t="shared" si="0"/>
        <v>19597.28</v>
      </c>
      <c r="I30" s="589" t="str">
        <f>IF(E30="","",VLOOKUP(B30,Data!$B$5:$D$503,3,FALSE))</f>
        <v>C/T</v>
      </c>
      <c r="J30" s="589" t="str">
        <f>IF(E30="","",VLOOKUP(B30,Data!$B$5:$M$503,12,FALSE))</f>
        <v>Indonesia</v>
      </c>
      <c r="K30" s="590">
        <v>5124948</v>
      </c>
      <c r="L30" s="587">
        <f>IF(E30="","",VLOOKUP(B30,Data!$B$5:$E$503,4,FALSE)*E30)</f>
        <v>1760</v>
      </c>
      <c r="M30" s="587">
        <f>IF(E30="","",VLOOKUP(B30,Data!$B$5:$F$503,5,FALSE)*E30)</f>
        <v>1592</v>
      </c>
      <c r="N30" s="591" t="e">
        <f>IF(B30=Data!B84,Data!G84,(IF(B30=Data!B86,Data!G86,(IF(B30=Data!B88,Data!G88,(IF(B30=Data!#REF!,Data!#REF!,(IF(B30=Data!B93,Data!G93,(IF(B30=Data!#REF!,Data!#REF!,(IF(B30=Data!#REF!,Data!#REF!,(IF(B30=Data!#REF!,Data!#REF!,Data!#REF!)))))))))))))))&amp;IF(B30=Data!B160,Data!G160,(IF(B30=Data!#REF!,Data!#REF!,(IF(B30=Data!#REF!,Data!#REF!,(IF(B30=Data!#REF!,Data!#REF!,(IF(B30=Data!#REF!,Data!#REF!,(IF(B30=Data!#REF!,Data!G900,(IF(B30=Data!#REF!,Data!#REF!,(IF(B30=Data!#REF!,Data!#REF!,Data!#REF!)))))))))))))))&amp;IF(B30=Data!#REF!,Data!#REF!,(IF(B30=Data!#REF!,Data!#REF!,(IF(B30=Data!#REF!,Data!#REF!,(IF(B30=Data!#REF!,Data!#REF!,(IF(B30=Data!#REF!,Data!#REF!,Data!#REF!)))))))))</f>
        <v>#REF!</v>
      </c>
      <c r="O30" s="592"/>
      <c r="P30" s="593"/>
      <c r="Q30" s="594" t="e">
        <f>IF(B30=Data!B84,Data!H84,(IF(B30=Data!B86,Data!H86,(IF(B30=Data!B88,Data!H88,(IF(B30=Data!#REF!,Data!#REF!,(IF(B30=Data!B93,Data!H93,(IF(B30=Data!#REF!,Data!#REF!,(IF(B30=Data!#REF!,Data!#REF!,(IF(B30=Data!#REF!,Data!#REF!,Data!#REF!)))))))))))))))&amp;IF(B30=Data!B160,Data!H160,(IF(B30=Data!#REF!,Data!#REF!,(IF(B30=Data!#REF!,Data!#REF!,(IF(B30=Data!#REF!,Data!#REF!,(IF(B30=Data!#REF!,Data!#REF!,(IF(B30=Data!#REF!,Data!H900,(IF(B30=Data!#REF!,Data!#REF!,(IF(B30=Data!#REF!,Data!#REF!,Data!#REF!)))))))))))))))&amp;IF(B30=Data!#REF!,Data!#REF!,(IF(B30=Data!#REF!,Data!#REF!,(IF(B30=Data!#REF!,Data!#REF!,(IF(B30=Data!#REF!,Data!#REF!,(IF(B30=Data!#REF!,Data!#REF!,Data!#REF!)))))))))</f>
        <v>#REF!</v>
      </c>
      <c r="R30" s="593"/>
      <c r="S30" s="593"/>
      <c r="T30" s="594" t="e">
        <f>IF(B30=Data!B84,Data!I84,(IF(B30=Data!B86,Data!I86,(IF(B30=Data!B88,Data!I88,(IF(B30=Data!#REF!,Data!#REF!,(IF(B30=Data!B93,Data!I93,(IF(B30=Data!#REF!,Data!#REF!,(IF(B30=Data!#REF!,Data!#REF!,(IF(B30=Data!#REF!,Data!#REF!,Data!#REF!)))))))))))))))&amp;IF(B30=Data!B160,Data!I160,(IF(B30=Data!#REF!,Data!#REF!,(IF(B30=Data!#REF!,Data!#REF!,(IF(B30=Data!#REF!,Data!#REF!,(IF(B30=Data!#REF!,Data!#REF!,(IF(B30=Data!#REF!,Data!I900,(IF(B30=Data!#REF!,Data!#REF!,(IF(B30=Data!#REF!,Data!#REF!,Data!#REF!)))))))))))))))&amp;IF(B30=Data!#REF!,Data!#REF!,(IF(B30=Data!#REF!,Data!#REF!,(IF(B30=Data!#REF!,Data!#REF!,(IF(B30=Data!#REF!,Data!#REF!,(IF(B30=Data!#REF!,Data!#REF!,Data!#REF!)))))))))</f>
        <v>#REF!</v>
      </c>
      <c r="U30" s="595"/>
      <c r="V30" s="594" t="e">
        <f>IF(B30=Data!B84,Data!J84,(IF(B30=Data!B86,Data!J86,(IF(B30=Data!B88,Data!J88,(IF(B30=Data!#REF!,Data!#REF!,(IF(B30=Data!B93,Data!J93,(IF(B30=Data!#REF!,Data!#REF!,(IF(B30=Data!#REF!,Data!#REF!,(IF(B30=Data!#REF!,Data!#REF!,Data!#REF!)))))))))))))))&amp;IF(B30=Data!B160,Data!J160,(IF(B30=Data!#REF!,Data!#REF!,(IF(B30=Data!#REF!,Data!#REF!,(IF(B30=Data!#REF!,Data!#REF!,(IF(B30=Data!#REF!,Data!#REF!,(IF(B30=Data!#REF!,Data!J900,(IF(B30=Data!#REF!,Data!#REF!,(IF(B30=Data!#REF!,Data!#REF!,Data!#REF!)))))))))))))))&amp;IF(B30=Data!#REF!,Data!#REF!,(IF(B30=Data!#REF!,Data!#REF!,(IF(B30=Data!#REF!,Data!#REF!,(IF(B30=Data!#REF!,Data!#REF!,(IF(B30=Data!#REF!,Data!#REF!,Data!#REF!)))))))))</f>
        <v>#REF!</v>
      </c>
      <c r="W30" s="596">
        <f>IF(E30="","",VLOOKUP(B30,Data!$B$5:$J$503,9,FALSE)*E30)</f>
        <v>9.48</v>
      </c>
    </row>
    <row r="31" spans="1:23" s="597" customFormat="1" ht="19.25" customHeight="1">
      <c r="A31" s="860">
        <v>13</v>
      </c>
      <c r="B31" s="753" t="s">
        <v>728</v>
      </c>
      <c r="C31" s="738" t="str">
        <f>IF(E31="","",VLOOKUP(B31,Data!$B$5:$N$503,13,FALSE))</f>
        <v>Ymh</v>
      </c>
      <c r="D31" s="495" t="str">
        <f>IF(E31="","",VLOOKUP(B31,Data!$B$5:$L$503,2,FALSE))</f>
        <v>VAD6660</v>
      </c>
      <c r="E31" s="739">
        <v>1</v>
      </c>
      <c r="F31" s="600"/>
      <c r="G31" s="587">
        <f>IF(E31="","",VLOOKUP(B31,Data!$B$5:$L$503,11,FALSE))</f>
        <v>2832.84</v>
      </c>
      <c r="H31" s="588">
        <f t="shared" si="0"/>
        <v>2832.84</v>
      </c>
      <c r="I31" s="589" t="str">
        <f>IF(E31="","",VLOOKUP(B31,Data!$B$5:$D$503,3,FALSE))</f>
        <v>C/T</v>
      </c>
      <c r="J31" s="589" t="str">
        <f>IF(E31="","",VLOOKUP(B31,Data!$B$5:$M$503,12,FALSE))</f>
        <v>Indonesia</v>
      </c>
      <c r="K31" s="590">
        <v>5124948</v>
      </c>
      <c r="L31" s="587">
        <f>IF(E31="","",VLOOKUP(B31,Data!$B$5:$E$503,4,FALSE)*E31)</f>
        <v>267</v>
      </c>
      <c r="M31" s="587">
        <f>IF(E31="","",VLOOKUP(B31,Data!$B$5:$F$503,5,FALSE)*E31)</f>
        <v>242</v>
      </c>
      <c r="N31" s="591" t="e">
        <f>IF(B31=Data!B85,Data!G85,(IF(B31=Data!B87,Data!G87,(IF(B31=Data!B89,Data!G89,(IF(B31=Data!#REF!,Data!#REF!,(IF(B31=Data!B94,Data!G94,(IF(B31=Data!#REF!,Data!#REF!,(IF(B31=Data!#REF!,Data!#REF!,(IF(B31=Data!#REF!,Data!#REF!,Data!#REF!)))))))))))))))&amp;IF(B31=Data!B161,Data!G161,(IF(B31=Data!#REF!,Data!#REF!,(IF(B31=Data!#REF!,Data!#REF!,(IF(B31=Data!#REF!,Data!#REF!,(IF(B31=Data!#REF!,Data!#REF!,(IF(B31=Data!#REF!,Data!G901,(IF(B31=Data!#REF!,Data!#REF!,(IF(B31=Data!#REF!,Data!#REF!,Data!#REF!)))))))))))))))&amp;IF(B31=Data!#REF!,Data!#REF!,(IF(B31=Data!#REF!,Data!#REF!,(IF(B31=Data!#REF!,Data!#REF!,(IF(B31=Data!#REF!,Data!#REF!,(IF(B31=Data!#REF!,Data!#REF!,Data!#REF!)))))))))</f>
        <v>#REF!</v>
      </c>
      <c r="O31" s="592"/>
      <c r="P31" s="593"/>
      <c r="Q31" s="594" t="e">
        <f>IF(B31=Data!B85,Data!H85,(IF(B31=Data!B87,Data!H87,(IF(B31=Data!B89,Data!H89,(IF(B31=Data!#REF!,Data!#REF!,(IF(B31=Data!B94,Data!H94,(IF(B31=Data!#REF!,Data!#REF!,(IF(B31=Data!#REF!,Data!#REF!,(IF(B31=Data!#REF!,Data!#REF!,Data!#REF!)))))))))))))))&amp;IF(B31=Data!B161,Data!H161,(IF(B31=Data!#REF!,Data!#REF!,(IF(B31=Data!#REF!,Data!#REF!,(IF(B31=Data!#REF!,Data!#REF!,(IF(B31=Data!#REF!,Data!#REF!,(IF(B31=Data!#REF!,Data!H901,(IF(B31=Data!#REF!,Data!#REF!,(IF(B31=Data!#REF!,Data!#REF!,Data!#REF!)))))))))))))))&amp;IF(B31=Data!#REF!,Data!#REF!,(IF(B31=Data!#REF!,Data!#REF!,(IF(B31=Data!#REF!,Data!#REF!,(IF(B31=Data!#REF!,Data!#REF!,(IF(B31=Data!#REF!,Data!#REF!,Data!#REF!)))))))))</f>
        <v>#REF!</v>
      </c>
      <c r="R31" s="593"/>
      <c r="S31" s="593"/>
      <c r="T31" s="594" t="e">
        <f>IF(B31=Data!B85,Data!I85,(IF(B31=Data!B87,Data!I87,(IF(B31=Data!B89,Data!I89,(IF(B31=Data!#REF!,Data!#REF!,(IF(B31=Data!B94,Data!I94,(IF(B31=Data!#REF!,Data!#REF!,(IF(B31=Data!#REF!,Data!#REF!,(IF(B31=Data!#REF!,Data!#REF!,Data!#REF!)))))))))))))))&amp;IF(B31=Data!B161,Data!I161,(IF(B31=Data!#REF!,Data!#REF!,(IF(B31=Data!#REF!,Data!#REF!,(IF(B31=Data!#REF!,Data!#REF!,(IF(B31=Data!#REF!,Data!#REF!,(IF(B31=Data!#REF!,Data!I901,(IF(B31=Data!#REF!,Data!#REF!,(IF(B31=Data!#REF!,Data!#REF!,Data!#REF!)))))))))))))))&amp;IF(B31=Data!#REF!,Data!#REF!,(IF(B31=Data!#REF!,Data!#REF!,(IF(B31=Data!#REF!,Data!#REF!,(IF(B31=Data!#REF!,Data!#REF!,(IF(B31=Data!#REF!,Data!#REF!,Data!#REF!)))))))))</f>
        <v>#REF!</v>
      </c>
      <c r="U31" s="595"/>
      <c r="V31" s="594" t="e">
        <f>IF(B31=Data!B85,Data!J85,(IF(B31=Data!B87,Data!J87,(IF(B31=Data!B89,Data!J89,(IF(B31=Data!#REF!,Data!#REF!,(IF(B31=Data!B94,Data!J94,(IF(B31=Data!#REF!,Data!#REF!,(IF(B31=Data!#REF!,Data!#REF!,(IF(B31=Data!#REF!,Data!#REF!,Data!#REF!)))))))))))))))&amp;IF(B31=Data!B161,Data!J161,(IF(B31=Data!#REF!,Data!#REF!,(IF(B31=Data!#REF!,Data!#REF!,(IF(B31=Data!#REF!,Data!#REF!,(IF(B31=Data!#REF!,Data!#REF!,(IF(B31=Data!#REF!,Data!J901,(IF(B31=Data!#REF!,Data!#REF!,(IF(B31=Data!#REF!,Data!#REF!,Data!#REF!)))))))))))))))&amp;IF(B31=Data!#REF!,Data!#REF!,(IF(B31=Data!#REF!,Data!#REF!,(IF(B31=Data!#REF!,Data!#REF!,(IF(B31=Data!#REF!,Data!#REF!,(IF(B31=Data!#REF!,Data!#REF!,Data!#REF!)))))))))</f>
        <v>#REF!</v>
      </c>
      <c r="W31" s="596">
        <f>IF(E31="","",VLOOKUP(B31,Data!$B$5:$J$503,9,FALSE)*E31)</f>
        <v>1.488</v>
      </c>
    </row>
    <row r="32" spans="1:23" s="597" customFormat="1" ht="19.25" customHeight="1">
      <c r="A32" s="860">
        <v>14</v>
      </c>
      <c r="B32" s="753" t="s">
        <v>504</v>
      </c>
      <c r="C32" s="738" t="str">
        <f>IF(E32="","",VLOOKUP(B32,Data!$B$5:$N$503,13,FALSE))</f>
        <v>Ymh</v>
      </c>
      <c r="D32" s="495" t="str">
        <f>IF(E32="","",VLOOKUP(B32,Data!$B$5:$L$503,2,FALSE))</f>
        <v>ZH66250</v>
      </c>
      <c r="E32" s="739">
        <v>8</v>
      </c>
      <c r="F32" s="600"/>
      <c r="G32" s="587">
        <f>IF(E32="","",VLOOKUP(B32,Data!$B$5:$L$503,11,FALSE))</f>
        <v>2244.61</v>
      </c>
      <c r="H32" s="588">
        <f t="shared" si="0"/>
        <v>17956.88</v>
      </c>
      <c r="I32" s="589" t="str">
        <f>IF(E32="","",VLOOKUP(B32,Data!$B$5:$D$503,3,FALSE))</f>
        <v>C/T</v>
      </c>
      <c r="J32" s="589" t="str">
        <f>IF(E32="","",VLOOKUP(B32,Data!$B$5:$M$503,12,FALSE))</f>
        <v>Indonesia</v>
      </c>
      <c r="K32" s="590">
        <v>5124948</v>
      </c>
      <c r="L32" s="587">
        <f>IF(E32="","",VLOOKUP(B32,Data!$B$5:$E$503,4,FALSE)*E32)</f>
        <v>2096</v>
      </c>
      <c r="M32" s="587">
        <f>IF(E32="","",VLOOKUP(B32,Data!$B$5:$F$503,5,FALSE)*E32)</f>
        <v>1896</v>
      </c>
      <c r="N32" s="591" t="e">
        <f>IF(B32=Data!B87,Data!G87,(IF(B32=Data!B89,Data!G89,(IF(B32=Data!B91,Data!G91,(IF(B32=Data!#REF!,Data!#REF!,(IF(B32=Data!B96,Data!G96,(IF(B32=Data!#REF!,Data!#REF!,(IF(B32=Data!#REF!,Data!#REF!,(IF(B32=Data!#REF!,Data!#REF!,Data!#REF!)))))))))))))))&amp;IF(B32=Data!B163,Data!G163,(IF(B32=Data!#REF!,Data!#REF!,(IF(B32=Data!#REF!,Data!#REF!,(IF(B32=Data!#REF!,Data!#REF!,(IF(B32=Data!#REF!,Data!#REF!,(IF(B32=Data!#REF!,Data!G903,(IF(B32=Data!#REF!,Data!#REF!,(IF(B32=Data!#REF!,Data!#REF!,Data!#REF!)))))))))))))))&amp;IF(B32=Data!#REF!,Data!#REF!,(IF(B32=Data!#REF!,Data!#REF!,(IF(B32=Data!#REF!,Data!#REF!,(IF(B32=Data!#REF!,Data!#REF!,(IF(B32=Data!#REF!,Data!#REF!,Data!#REF!)))))))))</f>
        <v>#REF!</v>
      </c>
      <c r="O32" s="592"/>
      <c r="P32" s="593"/>
      <c r="Q32" s="594" t="e">
        <f>IF(B32=Data!B87,Data!H87,(IF(B32=Data!B89,Data!H89,(IF(B32=Data!B91,Data!H91,(IF(B32=Data!#REF!,Data!#REF!,(IF(B32=Data!B96,Data!H96,(IF(B32=Data!#REF!,Data!#REF!,(IF(B32=Data!#REF!,Data!#REF!,(IF(B32=Data!#REF!,Data!#REF!,Data!#REF!)))))))))))))))&amp;IF(B32=Data!B163,Data!H163,(IF(B32=Data!#REF!,Data!#REF!,(IF(B32=Data!#REF!,Data!#REF!,(IF(B32=Data!#REF!,Data!#REF!,(IF(B32=Data!#REF!,Data!#REF!,(IF(B32=Data!#REF!,Data!H903,(IF(B32=Data!#REF!,Data!#REF!,(IF(B32=Data!#REF!,Data!#REF!,Data!#REF!)))))))))))))))&amp;IF(B32=Data!#REF!,Data!#REF!,(IF(B32=Data!#REF!,Data!#REF!,(IF(B32=Data!#REF!,Data!#REF!,(IF(B32=Data!#REF!,Data!#REF!,(IF(B32=Data!#REF!,Data!#REF!,Data!#REF!)))))))))</f>
        <v>#REF!</v>
      </c>
      <c r="R32" s="593"/>
      <c r="S32" s="593"/>
      <c r="T32" s="594" t="e">
        <f>IF(B32=Data!B87,Data!I87,(IF(B32=Data!B89,Data!I89,(IF(B32=Data!B91,Data!I91,(IF(B32=Data!#REF!,Data!#REF!,(IF(B32=Data!B96,Data!I96,(IF(B32=Data!#REF!,Data!#REF!,(IF(B32=Data!#REF!,Data!#REF!,(IF(B32=Data!#REF!,Data!#REF!,Data!#REF!)))))))))))))))&amp;IF(B32=Data!B163,Data!I163,(IF(B32=Data!#REF!,Data!#REF!,(IF(B32=Data!#REF!,Data!#REF!,(IF(B32=Data!#REF!,Data!#REF!,(IF(B32=Data!#REF!,Data!#REF!,(IF(B32=Data!#REF!,Data!I903,(IF(B32=Data!#REF!,Data!#REF!,(IF(B32=Data!#REF!,Data!#REF!,Data!#REF!)))))))))))))))&amp;IF(B32=Data!#REF!,Data!#REF!,(IF(B32=Data!#REF!,Data!#REF!,(IF(B32=Data!#REF!,Data!#REF!,(IF(B32=Data!#REF!,Data!#REF!,(IF(B32=Data!#REF!,Data!#REF!,Data!#REF!)))))))))</f>
        <v>#REF!</v>
      </c>
      <c r="U32" s="595"/>
      <c r="V32" s="594" t="e">
        <f>IF(B32=Data!B87,Data!J87,(IF(B32=Data!B89,Data!J89,(IF(B32=Data!B91,Data!J91,(IF(B32=Data!#REF!,Data!#REF!,(IF(B32=Data!B96,Data!J96,(IF(B32=Data!#REF!,Data!#REF!,(IF(B32=Data!#REF!,Data!#REF!,(IF(B32=Data!#REF!,Data!#REF!,Data!#REF!)))))))))))))))&amp;IF(B32=Data!B163,Data!J163,(IF(B32=Data!#REF!,Data!#REF!,(IF(B32=Data!#REF!,Data!#REF!,(IF(B32=Data!#REF!,Data!#REF!,(IF(B32=Data!#REF!,Data!#REF!,(IF(B32=Data!#REF!,Data!J903,(IF(B32=Data!#REF!,Data!#REF!,(IF(B32=Data!#REF!,Data!#REF!,Data!#REF!)))))))))))))))&amp;IF(B32=Data!#REF!,Data!#REF!,(IF(B32=Data!#REF!,Data!#REF!,(IF(B32=Data!#REF!,Data!#REF!,(IF(B32=Data!#REF!,Data!#REF!,(IF(B32=Data!#REF!,Data!#REF!,Data!#REF!)))))))))</f>
        <v>#REF!</v>
      </c>
      <c r="W32" s="596">
        <f>IF(E32="","",VLOOKUP(B32,Data!$B$5:$J$503,9,FALSE)*E32)</f>
        <v>11.904</v>
      </c>
    </row>
    <row r="33" spans="1:23" s="597" customFormat="1" ht="19.25" customHeight="1">
      <c r="A33" s="860">
        <v>15</v>
      </c>
      <c r="B33" s="753" t="s">
        <v>813</v>
      </c>
      <c r="C33" s="738" t="str">
        <f>IF(E33="","",VLOOKUP(B33,Data!$B$5:$N$503,13,FALSE))</f>
        <v>Ymh</v>
      </c>
      <c r="D33" s="495" t="str">
        <f>IF(E33="","",VLOOKUP(B33,Data!$B$5:$L$503,2,FALSE))</f>
        <v>VAK6570</v>
      </c>
      <c r="E33" s="739">
        <v>2</v>
      </c>
      <c r="F33" s="600"/>
      <c r="G33" s="587">
        <f>IF(E33="","",VLOOKUP(B33,Data!$B$5:$L$503,11,FALSE))</f>
        <v>2669.61</v>
      </c>
      <c r="H33" s="588">
        <f t="shared" si="0"/>
        <v>5339.22</v>
      </c>
      <c r="I33" s="589" t="str">
        <f>IF(E33="","",VLOOKUP(B33,Data!$B$5:$D$503,3,FALSE))</f>
        <v>C/T</v>
      </c>
      <c r="J33" s="589" t="str">
        <f>IF(E33="","",VLOOKUP(B33,Data!$B$5:$M$503,12,FALSE))</f>
        <v>Indonesia</v>
      </c>
      <c r="K33" s="590">
        <v>5124948</v>
      </c>
      <c r="L33" s="587">
        <f>IF(E33="","",VLOOKUP(B33,Data!$B$5:$E$503,4,FALSE)*E33)</f>
        <v>534</v>
      </c>
      <c r="M33" s="587">
        <f>IF(E33="","",VLOOKUP(B33,Data!$B$5:$F$503,5,FALSE)*E33)</f>
        <v>494</v>
      </c>
      <c r="N33" s="591" t="e">
        <f>IF(B33=Data!B89,Data!G89,(IF(B33=Data!B91,Data!G91,(IF(B33=Data!B93,Data!G93,(IF(B33=Data!#REF!,Data!#REF!,(IF(B33=Data!B98,Data!G98,(IF(B33=Data!#REF!,Data!#REF!,(IF(B33=Data!#REF!,Data!#REF!,(IF(B33=Data!#REF!,Data!#REF!,Data!#REF!)))))))))))))))&amp;IF(B33=Data!B165,Data!G165,(IF(B33=Data!#REF!,Data!#REF!,(IF(B33=Data!#REF!,Data!#REF!,(IF(B33=Data!#REF!,Data!#REF!,(IF(B33=Data!#REF!,Data!#REF!,(IF(B33=Data!#REF!,Data!G905,(IF(B33=Data!#REF!,Data!#REF!,(IF(B33=Data!#REF!,Data!#REF!,Data!#REF!)))))))))))))))&amp;IF(B33=Data!#REF!,Data!#REF!,(IF(B33=Data!#REF!,Data!#REF!,(IF(B33=Data!#REF!,Data!#REF!,(IF(B33=Data!#REF!,Data!#REF!,(IF(B33=Data!#REF!,Data!#REF!,Data!#REF!)))))))))</f>
        <v>#REF!</v>
      </c>
      <c r="O33" s="592"/>
      <c r="P33" s="593"/>
      <c r="Q33" s="594" t="e">
        <f>IF(B33=Data!B89,Data!H89,(IF(B33=Data!B91,Data!H91,(IF(B33=Data!B93,Data!H93,(IF(B33=Data!#REF!,Data!#REF!,(IF(B33=Data!B98,Data!H98,(IF(B33=Data!#REF!,Data!#REF!,(IF(B33=Data!#REF!,Data!#REF!,(IF(B33=Data!#REF!,Data!#REF!,Data!#REF!)))))))))))))))&amp;IF(B33=Data!B165,Data!H165,(IF(B33=Data!#REF!,Data!#REF!,(IF(B33=Data!#REF!,Data!#REF!,(IF(B33=Data!#REF!,Data!#REF!,(IF(B33=Data!#REF!,Data!#REF!,(IF(B33=Data!#REF!,Data!H905,(IF(B33=Data!#REF!,Data!#REF!,(IF(B33=Data!#REF!,Data!#REF!,Data!#REF!)))))))))))))))&amp;IF(B33=Data!#REF!,Data!#REF!,(IF(B33=Data!#REF!,Data!#REF!,(IF(B33=Data!#REF!,Data!#REF!,(IF(B33=Data!#REF!,Data!#REF!,(IF(B33=Data!#REF!,Data!#REF!,Data!#REF!)))))))))</f>
        <v>#REF!</v>
      </c>
      <c r="R33" s="593"/>
      <c r="S33" s="593"/>
      <c r="T33" s="594" t="e">
        <f>IF(B33=Data!B89,Data!I89,(IF(B33=Data!B91,Data!I91,(IF(B33=Data!B93,Data!I93,(IF(B33=Data!#REF!,Data!#REF!,(IF(B33=Data!B98,Data!I98,(IF(B33=Data!#REF!,Data!#REF!,(IF(B33=Data!#REF!,Data!#REF!,(IF(B33=Data!#REF!,Data!#REF!,Data!#REF!)))))))))))))))&amp;IF(B33=Data!B165,Data!I165,(IF(B33=Data!#REF!,Data!#REF!,(IF(B33=Data!#REF!,Data!#REF!,(IF(B33=Data!#REF!,Data!#REF!,(IF(B33=Data!#REF!,Data!#REF!,(IF(B33=Data!#REF!,Data!I905,(IF(B33=Data!#REF!,Data!#REF!,(IF(B33=Data!#REF!,Data!#REF!,Data!#REF!)))))))))))))))&amp;IF(B33=Data!#REF!,Data!#REF!,(IF(B33=Data!#REF!,Data!#REF!,(IF(B33=Data!#REF!,Data!#REF!,(IF(B33=Data!#REF!,Data!#REF!,(IF(B33=Data!#REF!,Data!#REF!,Data!#REF!)))))))))</f>
        <v>#REF!</v>
      </c>
      <c r="U33" s="595"/>
      <c r="V33" s="594" t="e">
        <f>IF(B33=Data!B89,Data!J89,(IF(B33=Data!B91,Data!J91,(IF(B33=Data!B93,Data!J93,(IF(B33=Data!#REF!,Data!#REF!,(IF(B33=Data!B98,Data!J98,(IF(B33=Data!#REF!,Data!#REF!,(IF(B33=Data!#REF!,Data!#REF!,(IF(B33=Data!#REF!,Data!#REF!,Data!#REF!)))))))))))))))&amp;IF(B33=Data!B165,Data!J165,(IF(B33=Data!#REF!,Data!#REF!,(IF(B33=Data!#REF!,Data!#REF!,(IF(B33=Data!#REF!,Data!#REF!,(IF(B33=Data!#REF!,Data!#REF!,(IF(B33=Data!#REF!,Data!J905,(IF(B33=Data!#REF!,Data!#REF!,(IF(B33=Data!#REF!,Data!#REF!,Data!#REF!)))))))))))))))&amp;IF(B33=Data!#REF!,Data!#REF!,(IF(B33=Data!#REF!,Data!#REF!,(IF(B33=Data!#REF!,Data!#REF!,(IF(B33=Data!#REF!,Data!#REF!,(IF(B33=Data!#REF!,Data!#REF!,Data!#REF!)))))))))</f>
        <v>#REF!</v>
      </c>
      <c r="W33" s="596">
        <f>IF(E33="","",VLOOKUP(B33,Data!$B$5:$J$503,9,FALSE)*E33)</f>
        <v>2.976</v>
      </c>
    </row>
    <row r="34" spans="1:23" s="597" customFormat="1" ht="19.25" customHeight="1">
      <c r="A34" s="860">
        <v>16</v>
      </c>
      <c r="B34" s="753" t="s">
        <v>733</v>
      </c>
      <c r="C34" s="738" t="str">
        <f>IF(E34="","",VLOOKUP(B34,Data!$B$5:$N$503,13,FALSE))</f>
        <v>Ymh</v>
      </c>
      <c r="D34" s="495" t="str">
        <f>IF(E34="","",VLOOKUP(B34,Data!$B$5:$L$503,2,FALSE))</f>
        <v>VAD6670</v>
      </c>
      <c r="E34" s="739">
        <v>1</v>
      </c>
      <c r="F34" s="600"/>
      <c r="G34" s="587">
        <f>IF(E34="","",VLOOKUP(B34,Data!$B$5:$L$503,11,FALSE))</f>
        <v>2798.66</v>
      </c>
      <c r="H34" s="588">
        <f t="shared" si="0"/>
        <v>2798.66</v>
      </c>
      <c r="I34" s="589" t="str">
        <f>IF(E34="","",VLOOKUP(B34,Data!$B$5:$D$503,3,FALSE))</f>
        <v>C/T</v>
      </c>
      <c r="J34" s="589" t="str">
        <f>IF(E34="","",VLOOKUP(B34,Data!$B$5:$M$503,12,FALSE))</f>
        <v>Indonesia</v>
      </c>
      <c r="K34" s="590">
        <v>5124948</v>
      </c>
      <c r="L34" s="587">
        <f>IF(E34="","",VLOOKUP(B34,Data!$B$5:$E$503,4,FALSE)*E34)</f>
        <v>243</v>
      </c>
      <c r="M34" s="587">
        <f>IF(E34="","",VLOOKUP(B34,Data!$B$5:$F$503,5,FALSE)*E34)</f>
        <v>221</v>
      </c>
      <c r="N34" s="591" t="e">
        <f>IF(B34=Data!B91,Data!G91,(IF(B34=Data!B93,Data!G93,(IF(B34=Data!B95,Data!G95,(IF(B34=Data!#REF!,Data!#REF!,(IF(B34=Data!B100,Data!G100,(IF(B34=Data!#REF!,Data!#REF!,(IF(B34=Data!#REF!,Data!#REF!,(IF(B34=Data!#REF!,Data!#REF!,Data!#REF!)))))))))))))))&amp;IF(B34=Data!B167,Data!G167,(IF(B34=Data!#REF!,Data!#REF!,(IF(B34=Data!#REF!,Data!#REF!,(IF(B34=Data!#REF!,Data!#REF!,(IF(B34=Data!#REF!,Data!#REF!,(IF(B34=Data!#REF!,Data!G907,(IF(B34=Data!#REF!,Data!#REF!,(IF(B34=Data!#REF!,Data!#REF!,Data!#REF!)))))))))))))))&amp;IF(B34=Data!#REF!,Data!#REF!,(IF(B34=Data!#REF!,Data!#REF!,(IF(B34=Data!#REF!,Data!#REF!,(IF(B34=Data!#REF!,Data!#REF!,(IF(B34=Data!#REF!,Data!#REF!,Data!#REF!)))))))))</f>
        <v>#REF!</v>
      </c>
      <c r="O34" s="592"/>
      <c r="P34" s="593"/>
      <c r="Q34" s="594" t="e">
        <f>IF(B34=Data!B91,Data!H91,(IF(B34=Data!B93,Data!H93,(IF(B34=Data!B95,Data!H95,(IF(B34=Data!#REF!,Data!#REF!,(IF(B34=Data!B100,Data!H100,(IF(B34=Data!#REF!,Data!#REF!,(IF(B34=Data!#REF!,Data!#REF!,(IF(B34=Data!#REF!,Data!#REF!,Data!#REF!)))))))))))))))&amp;IF(B34=Data!B167,Data!H167,(IF(B34=Data!#REF!,Data!#REF!,(IF(B34=Data!#REF!,Data!#REF!,(IF(B34=Data!#REF!,Data!#REF!,(IF(B34=Data!#REF!,Data!#REF!,(IF(B34=Data!#REF!,Data!H907,(IF(B34=Data!#REF!,Data!#REF!,(IF(B34=Data!#REF!,Data!#REF!,Data!#REF!)))))))))))))))&amp;IF(B34=Data!#REF!,Data!#REF!,(IF(B34=Data!#REF!,Data!#REF!,(IF(B34=Data!#REF!,Data!#REF!,(IF(B34=Data!#REF!,Data!#REF!,(IF(B34=Data!#REF!,Data!#REF!,Data!#REF!)))))))))</f>
        <v>#REF!</v>
      </c>
      <c r="R34" s="593"/>
      <c r="S34" s="593"/>
      <c r="T34" s="594" t="e">
        <f>IF(B34=Data!B91,Data!I91,(IF(B34=Data!B93,Data!I93,(IF(B34=Data!B95,Data!I95,(IF(B34=Data!#REF!,Data!#REF!,(IF(B34=Data!B100,Data!I100,(IF(B34=Data!#REF!,Data!#REF!,(IF(B34=Data!#REF!,Data!#REF!,(IF(B34=Data!#REF!,Data!#REF!,Data!#REF!)))))))))))))))&amp;IF(B34=Data!B167,Data!I167,(IF(B34=Data!#REF!,Data!#REF!,(IF(B34=Data!#REF!,Data!#REF!,(IF(B34=Data!#REF!,Data!#REF!,(IF(B34=Data!#REF!,Data!#REF!,(IF(B34=Data!#REF!,Data!I907,(IF(B34=Data!#REF!,Data!#REF!,(IF(B34=Data!#REF!,Data!#REF!,Data!#REF!)))))))))))))))&amp;IF(B34=Data!#REF!,Data!#REF!,(IF(B34=Data!#REF!,Data!#REF!,(IF(B34=Data!#REF!,Data!#REF!,(IF(B34=Data!#REF!,Data!#REF!,(IF(B34=Data!#REF!,Data!#REF!,Data!#REF!)))))))))</f>
        <v>#REF!</v>
      </c>
      <c r="U34" s="595"/>
      <c r="V34" s="594" t="e">
        <f>IF(B34=Data!B91,Data!J91,(IF(B34=Data!B93,Data!J93,(IF(B34=Data!B95,Data!J95,(IF(B34=Data!#REF!,Data!#REF!,(IF(B34=Data!B100,Data!J100,(IF(B34=Data!#REF!,Data!#REF!,(IF(B34=Data!#REF!,Data!#REF!,(IF(B34=Data!#REF!,Data!#REF!,Data!#REF!)))))))))))))))&amp;IF(B34=Data!B167,Data!J167,(IF(B34=Data!#REF!,Data!#REF!,(IF(B34=Data!#REF!,Data!#REF!,(IF(B34=Data!#REF!,Data!#REF!,(IF(B34=Data!#REF!,Data!#REF!,(IF(B34=Data!#REF!,Data!J907,(IF(B34=Data!#REF!,Data!#REF!,(IF(B34=Data!#REF!,Data!#REF!,Data!#REF!)))))))))))))))&amp;IF(B34=Data!#REF!,Data!#REF!,(IF(B34=Data!#REF!,Data!#REF!,(IF(B34=Data!#REF!,Data!#REF!,(IF(B34=Data!#REF!,Data!#REF!,(IF(B34=Data!#REF!,Data!#REF!,Data!#REF!)))))))))</f>
        <v>#REF!</v>
      </c>
      <c r="W34" s="596">
        <f>IF(E34="","",VLOOKUP(B34,Data!$B$5:$J$503,9,FALSE)*E34)</f>
        <v>1.3140000000000001</v>
      </c>
    </row>
    <row r="35" spans="1:23" s="597" customFormat="1" ht="19.25" customHeight="1">
      <c r="A35" s="860">
        <v>17</v>
      </c>
      <c r="B35" s="753" t="s">
        <v>735</v>
      </c>
      <c r="C35" s="738" t="str">
        <f>IF(E35="","",VLOOKUP(B35,Data!$B$5:$N$503,13,FALSE))</f>
        <v>Ymh</v>
      </c>
      <c r="D35" s="495" t="str">
        <f>IF(E35="","",VLOOKUP(B35,Data!$B$5:$L$503,2,FALSE))</f>
        <v>VAD6680</v>
      </c>
      <c r="E35" s="739">
        <v>1</v>
      </c>
      <c r="F35" s="600"/>
      <c r="G35" s="587">
        <f>IF(E35="","",VLOOKUP(B35,Data!$B$5:$L$503,11,FALSE))</f>
        <v>3062.68</v>
      </c>
      <c r="H35" s="588">
        <f t="shared" si="0"/>
        <v>3062.68</v>
      </c>
      <c r="I35" s="589" t="str">
        <f>IF(E35="","",VLOOKUP(B35,Data!$B$5:$D$503,3,FALSE))</f>
        <v>C/T</v>
      </c>
      <c r="J35" s="589" t="str">
        <f>IF(E35="","",VLOOKUP(B35,Data!$B$5:$M$503,12,FALSE))</f>
        <v>Indonesia</v>
      </c>
      <c r="K35" s="590">
        <v>5124948</v>
      </c>
      <c r="L35" s="587">
        <f>IF(E35="","",VLOOKUP(B35,Data!$B$5:$E$503,4,FALSE)*E35)</f>
        <v>259</v>
      </c>
      <c r="M35" s="587">
        <f>IF(E35="","",VLOOKUP(B35,Data!$B$5:$F$503,5,FALSE)*E35)</f>
        <v>234</v>
      </c>
      <c r="N35" s="591" t="e">
        <f>IF(B35=Data!B72,Data!G72,(IF(B35=Data!B74,Data!G74,(IF(B35=Data!B76,Data!G76,(IF(B35=Data!#REF!,Data!#REF!,(IF(B35=Data!B81,Data!G81,(IF(B35=Data!#REF!,Data!#REF!,(IF(B35=Data!#REF!,Data!#REF!,(IF(B35=Data!#REF!,Data!#REF!,Data!#REF!)))))))))))))))&amp;IF(B35=Data!B148,Data!G148,(IF(B35=Data!#REF!,Data!#REF!,(IF(B35=Data!#REF!,Data!#REF!,(IF(B35=Data!#REF!,Data!#REF!,(IF(B35=Data!#REF!,Data!#REF!,(IF(B35=Data!#REF!,Data!G888,(IF(B35=Data!#REF!,Data!#REF!,(IF(B35=Data!#REF!,Data!#REF!,Data!#REF!)))))))))))))))&amp;IF(B35=Data!#REF!,Data!#REF!,(IF(B35=Data!#REF!,Data!#REF!,(IF(B35=Data!#REF!,Data!#REF!,(IF(B35=Data!#REF!,Data!#REF!,(IF(B35=Data!#REF!,Data!#REF!,Data!#REF!)))))))))</f>
        <v>#REF!</v>
      </c>
      <c r="O35" s="592"/>
      <c r="P35" s="593"/>
      <c r="Q35" s="594" t="e">
        <f>IF(B35=Data!B72,Data!H72,(IF(B35=Data!B74,Data!H74,(IF(B35=Data!B76,Data!H76,(IF(B35=Data!#REF!,Data!#REF!,(IF(B35=Data!B81,Data!H81,(IF(B35=Data!#REF!,Data!#REF!,(IF(B35=Data!#REF!,Data!#REF!,(IF(B35=Data!#REF!,Data!#REF!,Data!#REF!)))))))))))))))&amp;IF(B35=Data!B148,Data!H148,(IF(B35=Data!#REF!,Data!#REF!,(IF(B35=Data!#REF!,Data!#REF!,(IF(B35=Data!#REF!,Data!#REF!,(IF(B35=Data!#REF!,Data!#REF!,(IF(B35=Data!#REF!,Data!H888,(IF(B35=Data!#REF!,Data!#REF!,(IF(B35=Data!#REF!,Data!#REF!,Data!#REF!)))))))))))))))&amp;IF(B35=Data!#REF!,Data!#REF!,(IF(B35=Data!#REF!,Data!#REF!,(IF(B35=Data!#REF!,Data!#REF!,(IF(B35=Data!#REF!,Data!#REF!,(IF(B35=Data!#REF!,Data!#REF!,Data!#REF!)))))))))</f>
        <v>#REF!</v>
      </c>
      <c r="R35" s="593"/>
      <c r="S35" s="593"/>
      <c r="T35" s="594" t="e">
        <f>IF(B35=Data!B72,Data!I72,(IF(B35=Data!B74,Data!I74,(IF(B35=Data!B76,Data!I76,(IF(B35=Data!#REF!,Data!#REF!,(IF(B35=Data!B81,Data!I81,(IF(B35=Data!#REF!,Data!#REF!,(IF(B35=Data!#REF!,Data!#REF!,(IF(B35=Data!#REF!,Data!#REF!,Data!#REF!)))))))))))))))&amp;IF(B35=Data!B148,Data!I148,(IF(B35=Data!#REF!,Data!#REF!,(IF(B35=Data!#REF!,Data!#REF!,(IF(B35=Data!#REF!,Data!#REF!,(IF(B35=Data!#REF!,Data!#REF!,(IF(B35=Data!#REF!,Data!I888,(IF(B35=Data!#REF!,Data!#REF!,(IF(B35=Data!#REF!,Data!#REF!,Data!#REF!)))))))))))))))&amp;IF(B35=Data!#REF!,Data!#REF!,(IF(B35=Data!#REF!,Data!#REF!,(IF(B35=Data!#REF!,Data!#REF!,(IF(B35=Data!#REF!,Data!#REF!,(IF(B35=Data!#REF!,Data!#REF!,Data!#REF!)))))))))</f>
        <v>#REF!</v>
      </c>
      <c r="U35" s="595"/>
      <c r="V35" s="594" t="e">
        <f>IF(B35=Data!B72,Data!J72,(IF(B35=Data!B74,Data!J74,(IF(B35=Data!B76,Data!J76,(IF(B35=Data!#REF!,Data!#REF!,(IF(B35=Data!B81,Data!J81,(IF(B35=Data!#REF!,Data!#REF!,(IF(B35=Data!#REF!,Data!#REF!,(IF(B35=Data!#REF!,Data!#REF!,Data!#REF!)))))))))))))))&amp;IF(B35=Data!B148,Data!J148,(IF(B35=Data!#REF!,Data!#REF!,(IF(B35=Data!#REF!,Data!#REF!,(IF(B35=Data!#REF!,Data!#REF!,(IF(B35=Data!#REF!,Data!#REF!,(IF(B35=Data!#REF!,Data!J888,(IF(B35=Data!#REF!,Data!#REF!,(IF(B35=Data!#REF!,Data!#REF!,Data!#REF!)))))))))))))))&amp;IF(B35=Data!#REF!,Data!#REF!,(IF(B35=Data!#REF!,Data!#REF!,(IF(B35=Data!#REF!,Data!#REF!,(IF(B35=Data!#REF!,Data!#REF!,(IF(B35=Data!#REF!,Data!#REF!,Data!#REF!)))))))))</f>
        <v>#REF!</v>
      </c>
      <c r="W35" s="596">
        <f>IF(E35="","",VLOOKUP(B35,Data!$B$5:$J$503,9,FALSE)*E35)</f>
        <v>1.484</v>
      </c>
    </row>
    <row r="36" spans="1:23" s="597" customFormat="1" ht="19.25" customHeight="1">
      <c r="A36" s="860"/>
      <c r="B36" s="753"/>
      <c r="C36" s="738" t="str">
        <f>IF(E36="","",VLOOKUP(B36,Data!$B$5:$N$503,13,FALSE))</f>
        <v/>
      </c>
      <c r="D36" s="495" t="str">
        <f>IF(E36="","",VLOOKUP(B36,Data!$B$5:$L$503,2,FALSE))</f>
        <v/>
      </c>
      <c r="E36" s="739"/>
      <c r="F36" s="601"/>
      <c r="G36" s="587" t="str">
        <f>IF(E36="","",VLOOKUP(B36,Data!$B$5:$L$503,11,FALSE))</f>
        <v/>
      </c>
      <c r="H36" s="588" t="str">
        <f t="shared" si="0"/>
        <v>-</v>
      </c>
      <c r="I36" s="589" t="str">
        <f>IF(E36="","",VLOOKUP(B36,Data!$B$5:$D$503,3,FALSE))</f>
        <v/>
      </c>
      <c r="J36" s="589" t="str">
        <f>IF(E36="","",VLOOKUP(B36,Data!$B$5:$M$503,12,FALSE))</f>
        <v/>
      </c>
      <c r="K36" s="590"/>
      <c r="L36" s="587" t="str">
        <f>IF(E36="","",VLOOKUP(B36,Data!$B$5:$E$503,4,FALSE)*E36)</f>
        <v/>
      </c>
      <c r="M36" s="587" t="str">
        <f>IF(E36="","",VLOOKUP(B36,Data!$B$5:$F$503,5,FALSE)*E36)</f>
        <v/>
      </c>
      <c r="N36" s="591" t="e">
        <f>IF(B36=Data!B94,Data!G94,(IF(B36=Data!B96,Data!G96,(IF(B36=Data!B98,Data!G98,(IF(B36=Data!#REF!,Data!#REF!,(IF(B36=Data!B103,Data!G103,(IF(B36=Data!#REF!,Data!#REF!,(IF(B36=Data!#REF!,Data!#REF!,(IF(B36=Data!#REF!,Data!#REF!,Data!#REF!)))))))))))))))&amp;IF(B36=Data!B170,Data!G170,(IF(B36=Data!#REF!,Data!#REF!,(IF(B36=Data!#REF!,Data!#REF!,(IF(B36=Data!#REF!,Data!#REF!,(IF(B36=Data!#REF!,Data!#REF!,(IF(B36=Data!#REF!,Data!G910,(IF(B36=Data!#REF!,Data!#REF!,(IF(B36=Data!#REF!,Data!#REF!,Data!#REF!)))))))))))))))&amp;IF(B36=Data!#REF!,Data!#REF!,(IF(B36=Data!#REF!,Data!#REF!,(IF(B36=Data!#REF!,Data!#REF!,(IF(B36=Data!#REF!,Data!#REF!,(IF(B36=Data!#REF!,Data!#REF!,Data!#REF!)))))))))</f>
        <v>#REF!</v>
      </c>
      <c r="O36" s="592"/>
      <c r="P36" s="593"/>
      <c r="Q36" s="594" t="e">
        <f>IF(B36=Data!B94,Data!H94,(IF(B36=Data!B96,Data!H96,(IF(B36=Data!B98,Data!H98,(IF(B36=Data!#REF!,Data!#REF!,(IF(B36=Data!B103,Data!H103,(IF(B36=Data!#REF!,Data!#REF!,(IF(B36=Data!#REF!,Data!#REF!,(IF(B36=Data!#REF!,Data!#REF!,Data!#REF!)))))))))))))))&amp;IF(B36=Data!B170,Data!H170,(IF(B36=Data!#REF!,Data!#REF!,(IF(B36=Data!#REF!,Data!#REF!,(IF(B36=Data!#REF!,Data!#REF!,(IF(B36=Data!#REF!,Data!#REF!,(IF(B36=Data!#REF!,Data!H910,(IF(B36=Data!#REF!,Data!#REF!,(IF(B36=Data!#REF!,Data!#REF!,Data!#REF!)))))))))))))))&amp;IF(B36=Data!#REF!,Data!#REF!,(IF(B36=Data!#REF!,Data!#REF!,(IF(B36=Data!#REF!,Data!#REF!,(IF(B36=Data!#REF!,Data!#REF!,(IF(B36=Data!#REF!,Data!#REF!,Data!#REF!)))))))))</f>
        <v>#REF!</v>
      </c>
      <c r="R36" s="593"/>
      <c r="S36" s="593"/>
      <c r="T36" s="594" t="e">
        <f>IF(B36=Data!B94,Data!I94,(IF(B36=Data!B96,Data!I96,(IF(B36=Data!B98,Data!I98,(IF(B36=Data!#REF!,Data!#REF!,(IF(B36=Data!B103,Data!I103,(IF(B36=Data!#REF!,Data!#REF!,(IF(B36=Data!#REF!,Data!#REF!,(IF(B36=Data!#REF!,Data!#REF!,Data!#REF!)))))))))))))))&amp;IF(B36=Data!B170,Data!I170,(IF(B36=Data!#REF!,Data!#REF!,(IF(B36=Data!#REF!,Data!#REF!,(IF(B36=Data!#REF!,Data!#REF!,(IF(B36=Data!#REF!,Data!#REF!,(IF(B36=Data!#REF!,Data!I910,(IF(B36=Data!#REF!,Data!#REF!,(IF(B36=Data!#REF!,Data!#REF!,Data!#REF!)))))))))))))))&amp;IF(B36=Data!#REF!,Data!#REF!,(IF(B36=Data!#REF!,Data!#REF!,(IF(B36=Data!#REF!,Data!#REF!,(IF(B36=Data!#REF!,Data!#REF!,(IF(B36=Data!#REF!,Data!#REF!,Data!#REF!)))))))))</f>
        <v>#REF!</v>
      </c>
      <c r="U36" s="595"/>
      <c r="V36" s="594" t="e">
        <f>IF(B36=Data!B94,Data!J94,(IF(B36=Data!B96,Data!J96,(IF(B36=Data!B98,Data!J98,(IF(B36=Data!#REF!,Data!#REF!,(IF(B36=Data!B103,Data!J103,(IF(B36=Data!#REF!,Data!#REF!,(IF(B36=Data!#REF!,Data!#REF!,(IF(B36=Data!#REF!,Data!#REF!,Data!#REF!)))))))))))))))&amp;IF(B36=Data!B170,Data!J170,(IF(B36=Data!#REF!,Data!#REF!,(IF(B36=Data!#REF!,Data!#REF!,(IF(B36=Data!#REF!,Data!#REF!,(IF(B36=Data!#REF!,Data!#REF!,(IF(B36=Data!#REF!,Data!J910,(IF(B36=Data!#REF!,Data!#REF!,(IF(B36=Data!#REF!,Data!#REF!,Data!#REF!)))))))))))))))&amp;IF(B36=Data!#REF!,Data!#REF!,(IF(B36=Data!#REF!,Data!#REF!,(IF(B36=Data!#REF!,Data!#REF!,(IF(B36=Data!#REF!,Data!#REF!,(IF(B36=Data!#REF!,Data!#REF!,Data!#REF!)))))))))</f>
        <v>#REF!</v>
      </c>
      <c r="W36" s="596" t="str">
        <f>IF(E36="","",VLOOKUP(B36,Data!$B$5:$J$503,9,FALSE)*E36)</f>
        <v/>
      </c>
    </row>
    <row r="37" spans="1:23" s="597" customFormat="1" ht="19.25" customHeight="1">
      <c r="A37" s="860"/>
      <c r="B37" s="840"/>
      <c r="C37" s="583" t="str">
        <f>IF(E37="","",VLOOKUP(B37,Data!$B$5:$N$503,13,FALSE))</f>
        <v/>
      </c>
      <c r="D37" s="584" t="str">
        <f>IF(E37="","",VLOOKUP(B37,Data!$B$5:$L$503,2,FALSE))</f>
        <v/>
      </c>
      <c r="E37" s="739"/>
      <c r="F37" s="601"/>
      <c r="G37" s="587" t="str">
        <f>IF(E37="","",VLOOKUP(B37,Data!$B$5:$L$503,11,FALSE))</f>
        <v/>
      </c>
      <c r="H37" s="588" t="str">
        <f t="shared" si="0"/>
        <v>-</v>
      </c>
      <c r="I37" s="589" t="str">
        <f>IF(E37="","",VLOOKUP(B37,Data!$B$5:$D$503,3,FALSE))</f>
        <v/>
      </c>
      <c r="J37" s="589" t="str">
        <f>IF(E37="","",VLOOKUP(B37,Data!$B$5:$M$503,12,FALSE))</f>
        <v/>
      </c>
      <c r="K37" s="590"/>
      <c r="L37" s="587" t="str">
        <f>IF(E37="","",VLOOKUP(B37,Data!$B$5:$E$503,4,FALSE)*E37)</f>
        <v/>
      </c>
      <c r="M37" s="587" t="str">
        <f>IF(E37="","",VLOOKUP(B37,Data!$B$5:$F$503,5,FALSE)*E37)</f>
        <v/>
      </c>
      <c r="N37" s="591" t="e">
        <f>IF(B37=Data!B139,Data!G139,(IF(B37=Data!B141,Data!G141,(IF(B37=Data!B143,Data!G143,(IF(B37=Data!#REF!,Data!#REF!,(IF(B37=Data!B148,Data!G148,(IF(B37=Data!#REF!,Data!#REF!,(IF(B37=Data!#REF!,Data!#REF!,(IF(B37=Data!#REF!,Data!#REF!,Data!#REF!)))))))))))))))&amp;IF(B37=Data!B215,Data!G215,(IF(B37=Data!#REF!,Data!#REF!,(IF(B37=Data!#REF!,Data!#REF!,(IF(B37=Data!#REF!,Data!#REF!,(IF(B37=Data!#REF!,Data!#REF!,(IF(B37=Data!#REF!,Data!G955,(IF(B37=Data!#REF!,Data!#REF!,(IF(B37=Data!#REF!,Data!#REF!,Data!#REF!)))))))))))))))&amp;IF(B37=Data!#REF!,Data!#REF!,(IF(B37=Data!#REF!,Data!#REF!,(IF(B37=Data!#REF!,Data!#REF!,(IF(B37=Data!#REF!,Data!#REF!,(IF(B37=Data!#REF!,Data!#REF!,Data!#REF!)))))))))</f>
        <v>#REF!</v>
      </c>
      <c r="O37" s="592"/>
      <c r="P37" s="593"/>
      <c r="Q37" s="594" t="e">
        <f>IF(B37=Data!B139,Data!H139,(IF(B37=Data!B141,Data!H141,(IF(B37=Data!B143,Data!H143,(IF(B37=Data!#REF!,Data!#REF!,(IF(B37=Data!B148,Data!H148,(IF(B37=Data!#REF!,Data!#REF!,(IF(B37=Data!#REF!,Data!#REF!,(IF(B37=Data!#REF!,Data!#REF!,Data!#REF!)))))))))))))))&amp;IF(B37=Data!B215,Data!H215,(IF(B37=Data!#REF!,Data!#REF!,(IF(B37=Data!#REF!,Data!#REF!,(IF(B37=Data!#REF!,Data!#REF!,(IF(B37=Data!#REF!,Data!#REF!,(IF(B37=Data!#REF!,Data!H955,(IF(B37=Data!#REF!,Data!#REF!,(IF(B37=Data!#REF!,Data!#REF!,Data!#REF!)))))))))))))))&amp;IF(B37=Data!#REF!,Data!#REF!,(IF(B37=Data!#REF!,Data!#REF!,(IF(B37=Data!#REF!,Data!#REF!,(IF(B37=Data!#REF!,Data!#REF!,(IF(B37=Data!#REF!,Data!#REF!,Data!#REF!)))))))))</f>
        <v>#REF!</v>
      </c>
      <c r="R37" s="593"/>
      <c r="S37" s="593"/>
      <c r="T37" s="594" t="e">
        <f>IF(B37=Data!B139,Data!I139,(IF(B37=Data!B141,Data!I141,(IF(B37=Data!B143,Data!I143,(IF(B37=Data!#REF!,Data!#REF!,(IF(B37=Data!B148,Data!I148,(IF(B37=Data!#REF!,Data!#REF!,(IF(B37=Data!#REF!,Data!#REF!,(IF(B37=Data!#REF!,Data!#REF!,Data!#REF!)))))))))))))))&amp;IF(B37=Data!B215,Data!I215,(IF(B37=Data!#REF!,Data!#REF!,(IF(B37=Data!#REF!,Data!#REF!,(IF(B37=Data!#REF!,Data!#REF!,(IF(B37=Data!#REF!,Data!#REF!,(IF(B37=Data!#REF!,Data!I955,(IF(B37=Data!#REF!,Data!#REF!,(IF(B37=Data!#REF!,Data!#REF!,Data!#REF!)))))))))))))))&amp;IF(B37=Data!#REF!,Data!#REF!,(IF(B37=Data!#REF!,Data!#REF!,(IF(B37=Data!#REF!,Data!#REF!,(IF(B37=Data!#REF!,Data!#REF!,(IF(B37=Data!#REF!,Data!#REF!,Data!#REF!)))))))))</f>
        <v>#REF!</v>
      </c>
      <c r="U37" s="595"/>
      <c r="V37" s="594" t="e">
        <f>IF(B37=Data!B139,Data!J139,(IF(B37=Data!B141,Data!J141,(IF(B37=Data!B143,Data!J143,(IF(B37=Data!#REF!,Data!#REF!,(IF(B37=Data!B148,Data!J148,(IF(B37=Data!#REF!,Data!#REF!,(IF(B37=Data!#REF!,Data!#REF!,(IF(B37=Data!#REF!,Data!#REF!,Data!#REF!)))))))))))))))&amp;IF(B37=Data!B215,Data!J215,(IF(B37=Data!#REF!,Data!#REF!,(IF(B37=Data!#REF!,Data!#REF!,(IF(B37=Data!#REF!,Data!#REF!,(IF(B37=Data!#REF!,Data!#REF!,(IF(B37=Data!#REF!,Data!J955,(IF(B37=Data!#REF!,Data!#REF!,(IF(B37=Data!#REF!,Data!#REF!,Data!#REF!)))))))))))))))&amp;IF(B37=Data!#REF!,Data!#REF!,(IF(B37=Data!#REF!,Data!#REF!,(IF(B37=Data!#REF!,Data!#REF!,(IF(B37=Data!#REF!,Data!#REF!,(IF(B37=Data!#REF!,Data!#REF!,Data!#REF!)))))))))</f>
        <v>#REF!</v>
      </c>
      <c r="W37" s="596" t="str">
        <f>IF(E37="","",VLOOKUP(B37,Data!$B$5:$J$503,9,FALSE)*E37)</f>
        <v/>
      </c>
    </row>
    <row r="38" spans="1:23" s="611" customFormat="1" ht="31" customHeight="1">
      <c r="A38" s="860"/>
      <c r="B38" s="818"/>
      <c r="C38" s="604"/>
      <c r="D38" s="605"/>
      <c r="E38" s="606">
        <f>SUM(E17:E37)</f>
        <v>93</v>
      </c>
      <c r="F38" s="606"/>
      <c r="G38" s="607"/>
      <c r="H38" s="607">
        <f>SUM(H17:H37)</f>
        <v>213014.71</v>
      </c>
      <c r="I38" s="608"/>
      <c r="J38" s="608"/>
      <c r="K38" s="608"/>
      <c r="L38" s="609">
        <f>SUM(L17:L37)</f>
        <v>20425</v>
      </c>
      <c r="M38" s="609">
        <f>SUM(M17:M37)</f>
        <v>18421</v>
      </c>
      <c r="N38" s="609" t="e">
        <f>SUM(N18:N37)</f>
        <v>#REF!</v>
      </c>
      <c r="O38" s="609" t="e">
        <f>SUM(#REF!)</f>
        <v>#REF!</v>
      </c>
      <c r="P38" s="609">
        <f>SUM(P16:P16)</f>
        <v>0</v>
      </c>
      <c r="Q38" s="609">
        <f>SUM(Q16:Q16)</f>
        <v>0</v>
      </c>
      <c r="R38" s="609" t="e">
        <f>SUM(#REF!)</f>
        <v>#REF!</v>
      </c>
      <c r="S38" s="609">
        <f>SUM(S16:S16)</f>
        <v>0</v>
      </c>
      <c r="T38" s="609">
        <f>SUM(T16:T16)</f>
        <v>0</v>
      </c>
      <c r="U38" s="609" t="e">
        <f>SUM(#REF!)</f>
        <v>#REF!</v>
      </c>
      <c r="V38" s="609">
        <f>SUM(V16:V16)</f>
        <v>0</v>
      </c>
      <c r="W38" s="610">
        <f>SUM(W17:W37)</f>
        <v>113.26900000000002</v>
      </c>
    </row>
    <row r="39" spans="1:23" ht="11.25" customHeight="1">
      <c r="A39" s="860"/>
      <c r="B39" s="612"/>
      <c r="C39" s="545"/>
      <c r="D39" s="546"/>
      <c r="E39" s="613"/>
      <c r="F39" s="544"/>
      <c r="G39" s="614" t="s">
        <v>847</v>
      </c>
      <c r="H39" s="615"/>
      <c r="I39" s="616"/>
      <c r="J39" s="616"/>
      <c r="K39" s="616"/>
      <c r="L39" s="617"/>
      <c r="M39" s="548"/>
      <c r="N39" s="546"/>
      <c r="O39" s="545"/>
      <c r="P39" s="545"/>
      <c r="Q39" s="545"/>
      <c r="R39" s="545"/>
      <c r="S39" s="545"/>
      <c r="T39" s="545"/>
      <c r="U39" s="546"/>
      <c r="V39" s="546"/>
      <c r="W39" s="550"/>
    </row>
    <row r="40" spans="1:23" ht="14">
      <c r="A40" s="618" t="s">
        <v>546</v>
      </c>
      <c r="B40" s="619" t="s">
        <v>12</v>
      </c>
      <c r="C40" s="513"/>
      <c r="D40" s="620"/>
      <c r="E40" s="499" t="s">
        <v>555</v>
      </c>
      <c r="G40" s="621" t="s">
        <v>83</v>
      </c>
      <c r="H40" s="622"/>
      <c r="I40" s="562" t="s">
        <v>84</v>
      </c>
      <c r="J40" s="623"/>
      <c r="K40" s="534" t="s">
        <v>85</v>
      </c>
      <c r="L40" s="534"/>
      <c r="M40" s="1076" t="s">
        <v>86</v>
      </c>
      <c r="N40" s="1077"/>
      <c r="O40" s="1077"/>
      <c r="P40" s="1077"/>
      <c r="Q40" s="1077"/>
      <c r="R40" s="1077"/>
      <c r="S40" s="1077"/>
      <c r="T40" s="1077"/>
      <c r="U40" s="1077"/>
      <c r="V40" s="1077"/>
      <c r="W40" s="1078"/>
    </row>
    <row r="41" spans="1:23" ht="13">
      <c r="A41" s="889" t="s">
        <v>547</v>
      </c>
      <c r="D41" s="624"/>
      <c r="E41" s="499" t="s">
        <v>88</v>
      </c>
      <c r="G41" s="1079"/>
      <c r="H41" s="1080"/>
      <c r="I41" s="889" t="s">
        <v>89</v>
      </c>
      <c r="J41" s="625"/>
      <c r="K41" s="537" t="s">
        <v>90</v>
      </c>
      <c r="L41" s="537"/>
      <c r="M41" s="532"/>
      <c r="W41" s="538"/>
    </row>
    <row r="42" spans="1:23" ht="10.5" customHeight="1">
      <c r="A42" s="889" t="s">
        <v>548</v>
      </c>
      <c r="B42" s="503"/>
      <c r="D42" s="523"/>
      <c r="G42" s="1079"/>
      <c r="H42" s="1080"/>
      <c r="I42" s="889"/>
      <c r="J42" s="625"/>
      <c r="K42" s="537" t="s">
        <v>94</v>
      </c>
      <c r="L42" s="537"/>
      <c r="M42" s="532"/>
      <c r="W42" s="538"/>
    </row>
    <row r="43" spans="1:23" ht="10.5" customHeight="1">
      <c r="A43" s="544"/>
      <c r="B43" s="545"/>
      <c r="C43" s="545"/>
      <c r="D43" s="626"/>
      <c r="E43" s="499" t="s">
        <v>95</v>
      </c>
      <c r="G43" s="1079"/>
      <c r="H43" s="1080"/>
      <c r="I43" s="889" t="s">
        <v>96</v>
      </c>
      <c r="J43" s="625"/>
      <c r="K43" s="537"/>
      <c r="L43" s="537"/>
      <c r="M43" s="532"/>
      <c r="W43" s="538"/>
    </row>
    <row r="44" spans="1:23" ht="13">
      <c r="A44" s="512" t="s">
        <v>97</v>
      </c>
      <c r="C44" s="535"/>
      <c r="D44" s="514"/>
      <c r="E44" s="499" t="s">
        <v>98</v>
      </c>
      <c r="G44" s="627" t="s">
        <v>99</v>
      </c>
      <c r="H44" s="628"/>
      <c r="I44" s="889" t="s">
        <v>89</v>
      </c>
      <c r="J44" s="625"/>
      <c r="K44" s="537" t="s">
        <v>100</v>
      </c>
      <c r="L44" s="537"/>
      <c r="M44" s="532"/>
      <c r="W44" s="538"/>
    </row>
    <row r="45" spans="1:23" ht="13">
      <c r="A45" s="889" t="s">
        <v>561</v>
      </c>
      <c r="D45" s="523"/>
      <c r="E45" s="499" t="s">
        <v>101</v>
      </c>
      <c r="G45" s="629"/>
      <c r="H45" s="630"/>
      <c r="I45" s="889" t="s">
        <v>102</v>
      </c>
      <c r="J45" s="625"/>
      <c r="K45" s="537" t="s">
        <v>549</v>
      </c>
      <c r="L45" s="537"/>
      <c r="M45" s="1069" t="s">
        <v>616</v>
      </c>
      <c r="N45" s="1070"/>
      <c r="O45" s="1070"/>
      <c r="P45" s="1070"/>
      <c r="Q45" s="1070"/>
      <c r="R45" s="1070"/>
      <c r="S45" s="1070"/>
      <c r="T45" s="1070"/>
      <c r="U45" s="1070"/>
      <c r="V45" s="1070"/>
      <c r="W45" s="1071"/>
    </row>
    <row r="46" spans="1:23">
      <c r="A46" s="544"/>
      <c r="B46" s="545"/>
      <c r="C46" s="545"/>
      <c r="D46" s="546"/>
      <c r="E46" s="631"/>
      <c r="F46" s="545"/>
      <c r="G46" s="1053" t="s">
        <v>1054</v>
      </c>
      <c r="H46" s="1054"/>
      <c r="I46" s="1053" t="s">
        <v>1053</v>
      </c>
      <c r="J46" s="1054"/>
      <c r="K46" s="549" t="s">
        <v>105</v>
      </c>
      <c r="L46" s="549"/>
      <c r="M46" s="1072" t="s">
        <v>106</v>
      </c>
      <c r="N46" s="1073"/>
      <c r="O46" s="1073"/>
      <c r="P46" s="1073"/>
      <c r="Q46" s="1073"/>
      <c r="R46" s="1073"/>
      <c r="S46" s="1073"/>
      <c r="T46" s="1073"/>
      <c r="U46" s="1073"/>
      <c r="V46" s="1073"/>
      <c r="W46" s="1074"/>
    </row>
    <row r="47" spans="1:23">
      <c r="G47" s="500" t="s">
        <v>667</v>
      </c>
      <c r="K47" s="537"/>
      <c r="L47" s="537"/>
      <c r="M47" s="541"/>
      <c r="N47" s="541"/>
      <c r="O47" s="541"/>
      <c r="P47" s="541"/>
      <c r="Q47" s="541"/>
      <c r="R47" s="541"/>
      <c r="S47" s="541"/>
      <c r="T47" s="541"/>
      <c r="U47" s="541"/>
      <c r="V47" s="541"/>
      <c r="W47" s="632"/>
    </row>
    <row r="48" spans="1:23">
      <c r="G48" s="633"/>
      <c r="H48" s="633"/>
      <c r="I48" s="634"/>
      <c r="J48" s="633"/>
      <c r="K48" s="537"/>
      <c r="L48" s="537"/>
      <c r="M48" s="541"/>
      <c r="N48" s="541"/>
      <c r="O48" s="541"/>
      <c r="P48" s="541"/>
      <c r="Q48" s="541"/>
      <c r="R48" s="541"/>
      <c r="S48" s="541"/>
      <c r="T48" s="541"/>
      <c r="U48" s="541"/>
      <c r="V48" s="541"/>
      <c r="W48" s="632"/>
    </row>
    <row r="49" spans="1:23" ht="7.5" customHeight="1"/>
    <row r="50" spans="1:23" ht="13.5" customHeight="1"/>
    <row r="51" spans="1:23" ht="13.5" customHeight="1"/>
    <row r="52" spans="1:23" s="611" customFormat="1" ht="18" customHeight="1">
      <c r="A52" s="635" t="s">
        <v>964</v>
      </c>
      <c r="B52" s="500"/>
      <c r="C52" s="635" t="s">
        <v>622</v>
      </c>
      <c r="F52" s="636"/>
      <c r="G52" s="635" t="s">
        <v>958</v>
      </c>
      <c r="H52" s="500"/>
      <c r="I52" s="635" t="s">
        <v>969</v>
      </c>
      <c r="K52" s="636"/>
      <c r="L52" s="636"/>
      <c r="V52" s="637"/>
    </row>
    <row r="53" spans="1:23" s="611" customFormat="1" ht="18" customHeight="1">
      <c r="A53" s="635" t="s">
        <v>965</v>
      </c>
      <c r="B53" s="500"/>
      <c r="C53" s="635" t="s">
        <v>969</v>
      </c>
      <c r="F53" s="636"/>
      <c r="G53" s="635" t="s">
        <v>959</v>
      </c>
      <c r="H53" s="500"/>
      <c r="I53" s="635" t="s">
        <v>969</v>
      </c>
      <c r="K53" s="636"/>
      <c r="L53" s="636"/>
      <c r="V53" s="637"/>
    </row>
    <row r="54" spans="1:23" s="611" customFormat="1" ht="18" customHeight="1">
      <c r="A54" s="635" t="s">
        <v>966</v>
      </c>
      <c r="B54" s="500"/>
      <c r="C54" s="635" t="s">
        <v>969</v>
      </c>
      <c r="F54" s="636"/>
      <c r="G54" s="635" t="s">
        <v>960</v>
      </c>
      <c r="H54" s="500"/>
      <c r="I54" s="635" t="s">
        <v>622</v>
      </c>
      <c r="K54" s="636"/>
      <c r="L54" s="636"/>
      <c r="V54" s="637"/>
    </row>
    <row r="55" spans="1:23" s="611" customFormat="1" ht="18" customHeight="1">
      <c r="A55" s="635" t="s">
        <v>967</v>
      </c>
      <c r="B55" s="500"/>
      <c r="C55" s="635" t="s">
        <v>622</v>
      </c>
      <c r="F55" s="636"/>
      <c r="G55" s="635" t="s">
        <v>961</v>
      </c>
      <c r="H55" s="500"/>
      <c r="I55" s="635" t="s">
        <v>622</v>
      </c>
      <c r="K55" s="636"/>
      <c r="L55" s="636"/>
      <c r="V55" s="637"/>
    </row>
    <row r="56" spans="1:23" s="611" customFormat="1" ht="18" customHeight="1">
      <c r="A56" s="635" t="s">
        <v>968</v>
      </c>
      <c r="B56" s="500"/>
      <c r="C56" s="635" t="s">
        <v>622</v>
      </c>
      <c r="F56" s="636"/>
      <c r="G56" s="635" t="s">
        <v>963</v>
      </c>
      <c r="H56" s="500"/>
      <c r="I56" s="635" t="s">
        <v>622</v>
      </c>
      <c r="K56" s="636"/>
      <c r="L56" s="636"/>
      <c r="V56" s="637"/>
    </row>
    <row r="57" spans="1:23" ht="20">
      <c r="E57" s="890"/>
      <c r="F57" s="500"/>
      <c r="G57" s="635" t="s">
        <v>962</v>
      </c>
      <c r="I57" s="635" t="s">
        <v>622</v>
      </c>
      <c r="K57" s="500"/>
      <c r="M57" s="890"/>
      <c r="V57" s="501"/>
      <c r="W57" s="890"/>
    </row>
    <row r="58" spans="1:23" ht="17.5">
      <c r="A58" s="638"/>
      <c r="E58" s="890"/>
      <c r="G58" s="639"/>
      <c r="H58" s="639"/>
    </row>
    <row r="63" spans="1:23" ht="14">
      <c r="A63" s="640"/>
      <c r="C63" s="641"/>
      <c r="D63" s="641"/>
      <c r="E63" s="642"/>
    </row>
    <row r="64" spans="1:23" ht="14">
      <c r="A64" s="643"/>
      <c r="C64" s="641"/>
      <c r="D64" s="644"/>
      <c r="E64" s="642"/>
    </row>
    <row r="65" spans="1:5" ht="14">
      <c r="A65" s="643"/>
      <c r="B65" s="645"/>
      <c r="C65" s="641"/>
      <c r="D65" s="641"/>
      <c r="E65" s="642"/>
    </row>
    <row r="66" spans="1:5" ht="14">
      <c r="A66" s="643"/>
      <c r="B66" s="646" t="s">
        <v>354</v>
      </c>
      <c r="C66" s="641"/>
      <c r="D66" s="641"/>
      <c r="E66" s="642"/>
    </row>
    <row r="67" spans="1:5" ht="15.5">
      <c r="A67" s="643"/>
      <c r="B67" s="647" t="s">
        <v>249</v>
      </c>
      <c r="C67" s="641"/>
      <c r="D67" s="641"/>
      <c r="E67" s="642"/>
    </row>
    <row r="68" spans="1:5" ht="14">
      <c r="A68" s="643"/>
      <c r="B68" s="648" t="s">
        <v>250</v>
      </c>
      <c r="C68" s="641"/>
      <c r="D68" s="641"/>
      <c r="E68" s="642"/>
    </row>
    <row r="69" spans="1:5" ht="15.5">
      <c r="A69" s="649"/>
      <c r="B69" s="647" t="s">
        <v>251</v>
      </c>
      <c r="C69" s="641"/>
      <c r="D69" s="641"/>
      <c r="E69" s="642"/>
    </row>
    <row r="70" spans="1:5" ht="15.5">
      <c r="A70" s="643"/>
      <c r="B70" s="647" t="s">
        <v>252</v>
      </c>
      <c r="C70" s="641"/>
      <c r="D70" s="641"/>
      <c r="E70" s="642"/>
    </row>
    <row r="71" spans="1:5" ht="14">
      <c r="A71" s="649"/>
      <c r="B71" s="646" t="s">
        <v>253</v>
      </c>
      <c r="C71" s="641"/>
      <c r="D71" s="641"/>
      <c r="E71" s="642"/>
    </row>
    <row r="72" spans="1:5" ht="14">
      <c r="A72" s="649"/>
      <c r="B72" s="646" t="s">
        <v>357</v>
      </c>
      <c r="C72" s="641"/>
      <c r="D72" s="641"/>
      <c r="E72" s="642"/>
    </row>
    <row r="73" spans="1:5" ht="14">
      <c r="A73" s="643"/>
      <c r="B73" s="646" t="s">
        <v>358</v>
      </c>
      <c r="C73" s="641"/>
      <c r="D73" s="641"/>
      <c r="E73" s="642"/>
    </row>
    <row r="74" spans="1:5" ht="14">
      <c r="A74" s="643"/>
      <c r="B74" s="646" t="s">
        <v>288</v>
      </c>
      <c r="C74" s="641"/>
      <c r="D74" s="641"/>
      <c r="E74" s="642"/>
    </row>
    <row r="75" spans="1:5" ht="14">
      <c r="A75" s="643"/>
      <c r="B75" s="646" t="s">
        <v>292</v>
      </c>
      <c r="C75" s="641"/>
      <c r="D75" s="641"/>
      <c r="E75" s="642"/>
    </row>
    <row r="76" spans="1:5" ht="15.5">
      <c r="A76" s="643"/>
      <c r="B76" s="647" t="s">
        <v>423</v>
      </c>
      <c r="C76" s="641"/>
      <c r="D76" s="641"/>
      <c r="E76" s="642"/>
    </row>
    <row r="77" spans="1:5" ht="14">
      <c r="A77" s="643"/>
      <c r="B77" s="646" t="s">
        <v>424</v>
      </c>
      <c r="C77" s="641"/>
      <c r="D77" s="641"/>
      <c r="E77" s="642"/>
    </row>
    <row r="78" spans="1:5" ht="14">
      <c r="A78" s="643"/>
      <c r="B78" s="646" t="s">
        <v>279</v>
      </c>
      <c r="C78" s="641"/>
      <c r="D78" s="644"/>
      <c r="E78" s="642"/>
    </row>
    <row r="79" spans="1:5" ht="14">
      <c r="A79" s="643"/>
      <c r="B79" s="646" t="s">
        <v>281</v>
      </c>
      <c r="C79" s="641"/>
      <c r="D79" s="641"/>
      <c r="E79" s="642"/>
    </row>
    <row r="80" spans="1:5" ht="14">
      <c r="A80" s="643"/>
      <c r="B80" s="646" t="s">
        <v>287</v>
      </c>
      <c r="C80" s="641"/>
      <c r="D80" s="644"/>
      <c r="E80" s="642"/>
    </row>
    <row r="81" spans="1:5" ht="15.5">
      <c r="A81" s="643"/>
      <c r="B81" s="647" t="s">
        <v>420</v>
      </c>
      <c r="C81" s="641"/>
      <c r="D81" s="644"/>
      <c r="E81" s="642"/>
    </row>
    <row r="82" spans="1:5" ht="14">
      <c r="A82" s="650"/>
      <c r="B82" s="646" t="s">
        <v>421</v>
      </c>
      <c r="C82" s="579"/>
      <c r="D82" s="578"/>
      <c r="E82" s="575"/>
    </row>
    <row r="83" spans="1:5" ht="14">
      <c r="A83" s="572"/>
      <c r="B83" s="646" t="s">
        <v>422</v>
      </c>
      <c r="C83" s="579"/>
      <c r="D83" s="578"/>
      <c r="E83" s="651">
        <f>SUM(E62:E81)</f>
        <v>0</v>
      </c>
    </row>
    <row r="84" spans="1:5" ht="14">
      <c r="B84" s="646" t="s">
        <v>417</v>
      </c>
    </row>
    <row r="85" spans="1:5" ht="14">
      <c r="B85" s="646" t="s">
        <v>397</v>
      </c>
    </row>
  </sheetData>
  <mergeCells count="10">
    <mergeCell ref="M45:W45"/>
    <mergeCell ref="G46:H46"/>
    <mergeCell ref="I46:J46"/>
    <mergeCell ref="M46:W46"/>
    <mergeCell ref="O1:S1"/>
    <mergeCell ref="P2:W2"/>
    <mergeCell ref="M40:W40"/>
    <mergeCell ref="G41:H41"/>
    <mergeCell ref="G42:H42"/>
    <mergeCell ref="G43:H43"/>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88"/>
  <sheetViews>
    <sheetView zoomScale="80" zoomScaleNormal="80" zoomScaleSheetLayoutView="85" workbookViewId="0">
      <selection activeCell="K18" sqref="K18"/>
    </sheetView>
  </sheetViews>
  <sheetFormatPr defaultColWidth="9.1796875" defaultRowHeight="12.5"/>
  <cols>
    <col min="1" max="1" width="5.26953125" style="892" customWidth="1"/>
    <col min="2" max="2" width="30.1796875" style="892" customWidth="1"/>
    <col min="3" max="3" width="6.453125" style="892" customWidth="1"/>
    <col min="4" max="4" width="13.453125" style="892" customWidth="1"/>
    <col min="5" max="5" width="10.453125" style="499" customWidth="1"/>
    <col min="6" max="6" width="13.08984375" style="892" customWidth="1"/>
    <col min="7" max="7" width="14.81640625" style="500" customWidth="1"/>
    <col min="8" max="8" width="17" style="500" customWidth="1"/>
    <col min="9" max="9" width="6.1796875" style="892" customWidth="1"/>
    <col min="10" max="10" width="14.1796875" style="892" customWidth="1"/>
    <col min="11" max="11" width="11.1796875" style="892" customWidth="1"/>
    <col min="12" max="12" width="15.1796875" style="500" customWidth="1"/>
    <col min="13" max="13" width="16.36328125" style="500" customWidth="1"/>
    <col min="14" max="14" width="0.453125" style="892" hidden="1" customWidth="1"/>
    <col min="15" max="15" width="3.1796875" style="892" customWidth="1"/>
    <col min="16" max="16" width="2.54296875" style="892" customWidth="1"/>
    <col min="17" max="17" width="4.81640625" style="892" hidden="1" customWidth="1"/>
    <col min="18" max="18" width="2" style="892" customWidth="1"/>
    <col min="19" max="19" width="2.54296875" style="892" customWidth="1"/>
    <col min="20" max="20" width="5.81640625" style="892" hidden="1" customWidth="1"/>
    <col min="21" max="21" width="1" style="892" customWidth="1"/>
    <col min="22" max="22" width="9.1796875" style="892" hidden="1" customWidth="1"/>
    <col min="23" max="23" width="15.08984375" style="501" customWidth="1"/>
    <col min="24" max="24" width="1.81640625" style="892" customWidth="1"/>
    <col min="25" max="25" width="9.1796875" style="892" customWidth="1"/>
    <col min="26" max="16384" width="9.1796875" style="89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9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9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91" t="s">
        <v>557</v>
      </c>
      <c r="D8" s="523"/>
      <c r="E8" s="531"/>
      <c r="G8" s="532"/>
      <c r="H8" s="533"/>
      <c r="I8" s="891"/>
      <c r="K8" s="514"/>
      <c r="L8" s="532"/>
      <c r="M8" s="534"/>
      <c r="O8" s="514"/>
      <c r="U8" s="535"/>
      <c r="V8" s="535"/>
      <c r="W8" s="536"/>
    </row>
    <row r="9" spans="1:23">
      <c r="A9" s="891" t="s">
        <v>558</v>
      </c>
      <c r="D9" s="523"/>
      <c r="E9" s="531" t="s">
        <v>54</v>
      </c>
      <c r="G9" s="532" t="s">
        <v>55</v>
      </c>
      <c r="H9" s="533"/>
      <c r="I9" s="891" t="s">
        <v>56</v>
      </c>
      <c r="K9" s="523"/>
      <c r="L9" s="532" t="s">
        <v>57</v>
      </c>
      <c r="M9" s="537"/>
      <c r="O9" s="523"/>
      <c r="P9" s="892" t="s">
        <v>58</v>
      </c>
      <c r="W9" s="538"/>
    </row>
    <row r="10" spans="1:23" ht="13">
      <c r="A10" s="891" t="s">
        <v>559</v>
      </c>
      <c r="D10" s="539" t="s">
        <v>560</v>
      </c>
      <c r="E10" s="531" t="s">
        <v>59</v>
      </c>
      <c r="G10" s="532"/>
      <c r="H10" s="533"/>
      <c r="I10" s="540"/>
      <c r="J10" s="541"/>
      <c r="K10" s="542"/>
      <c r="L10" s="532"/>
      <c r="M10" s="537"/>
      <c r="O10" s="523"/>
      <c r="W10" s="538"/>
    </row>
    <row r="11" spans="1:23" ht="13">
      <c r="A11" s="891" t="s">
        <v>551</v>
      </c>
      <c r="D11" s="523"/>
      <c r="E11" s="515"/>
      <c r="F11" s="543"/>
      <c r="G11" s="532" t="s">
        <v>60</v>
      </c>
      <c r="H11" s="533"/>
      <c r="I11" s="891" t="s">
        <v>61</v>
      </c>
      <c r="K11" s="523"/>
      <c r="L11" s="532" t="s">
        <v>523</v>
      </c>
      <c r="M11" s="537"/>
      <c r="O11" s="523"/>
      <c r="P11" s="892" t="s">
        <v>63</v>
      </c>
      <c r="W11" s="538"/>
    </row>
    <row r="12" spans="1:23">
      <c r="A12" s="544" t="s">
        <v>64</v>
      </c>
      <c r="D12" s="523"/>
      <c r="E12" s="531" t="s">
        <v>65</v>
      </c>
      <c r="G12" s="532"/>
      <c r="H12" s="533"/>
      <c r="I12" s="89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1056</v>
      </c>
      <c r="C17" s="583" t="str">
        <f>IF(E17="","",VLOOKUP(B17,Data!$B$5:$N$503,13,FALSE))</f>
        <v/>
      </c>
      <c r="D17" s="584" t="str">
        <f>IF(E17="","",VLOOKUP(B17,Data!$B$5:$L$503,2,FALSE))</f>
        <v/>
      </c>
      <c r="E17" s="739"/>
      <c r="F17" s="601"/>
      <c r="G17" s="587" t="str">
        <f>IF(E17="","",VLOOKUP(B17,Data!$B$5:$L$503,11,FALSE))</f>
        <v/>
      </c>
      <c r="H17" s="588" t="str">
        <f t="shared" ref="H17:H40"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123,Data!G123,(IF(B17=Data!B125,Data!G125,(IF(B17=Data!B127,Data!G127,(IF(B17=Data!#REF!,Data!#REF!,(IF(B17=Data!B132,Data!G132,(IF(B17=Data!#REF!,Data!#REF!,(IF(B17=Data!#REF!,Data!#REF!,(IF(B17=Data!#REF!,Data!#REF!,Data!#REF!)))))))))))))))&amp;IF(B17=Data!B199,Data!G199,(IF(B17=Data!#REF!,Data!#REF!,(IF(B17=Data!#REF!,Data!#REF!,(IF(B17=Data!#REF!,Data!#REF!,(IF(B17=Data!#REF!,Data!#REF!,(IF(B17=Data!#REF!,Data!G939,(IF(B17=Data!#REF!,Data!#REF!,(IF(B17=Data!#REF!,Data!#REF!,Data!#REF!)))))))))))))))&amp;IF(B17=Data!#REF!,Data!#REF!,(IF(B17=Data!#REF!,Data!#REF!,(IF(B17=Data!#REF!,Data!#REF!,(IF(B17=Data!#REF!,Data!#REF!,(IF(B17=Data!#REF!,Data!#REF!,Data!#REF!)))))))))</f>
        <v>#REF!</v>
      </c>
      <c r="O17" s="592"/>
      <c r="P17" s="593"/>
      <c r="Q17" s="594" t="e">
        <f>IF(B17=Data!B123,Data!H123,(IF(B17=Data!B125,Data!H125,(IF(B17=Data!B127,Data!H127,(IF(B17=Data!#REF!,Data!#REF!,(IF(B17=Data!B132,Data!H132,(IF(B17=Data!#REF!,Data!#REF!,(IF(B17=Data!#REF!,Data!#REF!,(IF(B17=Data!#REF!,Data!#REF!,Data!#REF!)))))))))))))))&amp;IF(B17=Data!B199,Data!H199,(IF(B17=Data!#REF!,Data!#REF!,(IF(B17=Data!#REF!,Data!#REF!,(IF(B17=Data!#REF!,Data!#REF!,(IF(B17=Data!#REF!,Data!#REF!,(IF(B17=Data!#REF!,Data!H939,(IF(B17=Data!#REF!,Data!#REF!,(IF(B17=Data!#REF!,Data!#REF!,Data!#REF!)))))))))))))))&amp;IF(B17=Data!#REF!,Data!#REF!,(IF(B17=Data!#REF!,Data!#REF!,(IF(B17=Data!#REF!,Data!#REF!,(IF(B17=Data!#REF!,Data!#REF!,(IF(B17=Data!#REF!,Data!#REF!,Data!#REF!)))))))))</f>
        <v>#REF!</v>
      </c>
      <c r="R17" s="593"/>
      <c r="S17" s="593"/>
      <c r="T17" s="594" t="e">
        <f>IF(B17=Data!B123,Data!I123,(IF(B17=Data!B125,Data!I125,(IF(B17=Data!B127,Data!I127,(IF(B17=Data!#REF!,Data!#REF!,(IF(B17=Data!B132,Data!I132,(IF(B17=Data!#REF!,Data!#REF!,(IF(B17=Data!#REF!,Data!#REF!,(IF(B17=Data!#REF!,Data!#REF!,Data!#REF!)))))))))))))))&amp;IF(B17=Data!B199,Data!I199,(IF(B17=Data!#REF!,Data!#REF!,(IF(B17=Data!#REF!,Data!#REF!,(IF(B17=Data!#REF!,Data!#REF!,(IF(B17=Data!#REF!,Data!#REF!,(IF(B17=Data!#REF!,Data!I939,(IF(B17=Data!#REF!,Data!#REF!,(IF(B17=Data!#REF!,Data!#REF!,Data!#REF!)))))))))))))))&amp;IF(B17=Data!#REF!,Data!#REF!,(IF(B17=Data!#REF!,Data!#REF!,(IF(B17=Data!#REF!,Data!#REF!,(IF(B17=Data!#REF!,Data!#REF!,(IF(B17=Data!#REF!,Data!#REF!,Data!#REF!)))))))))</f>
        <v>#REF!</v>
      </c>
      <c r="U17" s="595"/>
      <c r="V17" s="594" t="e">
        <f>IF(B17=Data!B123,Data!J123,(IF(B17=Data!B125,Data!J125,(IF(B17=Data!B127,Data!J127,(IF(B17=Data!#REF!,Data!#REF!,(IF(B17=Data!B132,Data!J132,(IF(B17=Data!#REF!,Data!#REF!,(IF(B17=Data!#REF!,Data!#REF!,(IF(B17=Data!#REF!,Data!#REF!,Data!#REF!)))))))))))))))&amp;IF(B17=Data!B199,Data!J199,(IF(B17=Data!#REF!,Data!#REF!,(IF(B17=Data!#REF!,Data!#REF!,(IF(B17=Data!#REF!,Data!#REF!,(IF(B17=Data!#REF!,Data!#REF!,(IF(B17=Data!#REF!,Data!J939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882" t="s">
        <v>537</v>
      </c>
      <c r="C18" s="738" t="str">
        <f>IF(E18="","",VLOOKUP(B18,Data!$B$5:$N$503,13,FALSE))</f>
        <v>Ymh</v>
      </c>
      <c r="D18" s="495" t="str">
        <f>IF(E18="","",VLOOKUP(B18,Data!$B$5:$L$503,2,FALSE))</f>
        <v>ZJ54440</v>
      </c>
      <c r="E18" s="739">
        <v>1</v>
      </c>
      <c r="F18" s="600" t="s">
        <v>544</v>
      </c>
      <c r="G18" s="587">
        <f>IF(E18="","",VLOOKUP(B18,Data!$B$5:$L$503,11,FALSE))</f>
        <v>4603.6099999999997</v>
      </c>
      <c r="H18" s="588">
        <f t="shared" ref="H18:H21" si="1">IF(E18&gt;0,E18*G18,"-")</f>
        <v>4603.6099999999997</v>
      </c>
      <c r="I18" s="589" t="str">
        <f>IF(E18="","",VLOOKUP(B18,Data!$B$5:$D$503,3,FALSE))</f>
        <v>C/T</v>
      </c>
      <c r="J18" s="589" t="str">
        <f>IF(E18="","",VLOOKUP(B18,Data!$B$5:$M$503,12,FALSE))</f>
        <v>Indonesia</v>
      </c>
      <c r="K18" s="590">
        <v>5124948</v>
      </c>
      <c r="L18" s="587">
        <f>IF(E18="","",VLOOKUP(B18,Data!$B$5:$E$503,4,FALSE)*E18)</f>
        <v>305</v>
      </c>
      <c r="M18" s="587">
        <f>IF(E18="","",VLOOKUP(B18,Data!$B$5:$F$503,5,FALSE)*E18)</f>
        <v>269</v>
      </c>
      <c r="N18" s="591" t="e">
        <f>IF(B18=Data!B67,Data!G67,(IF(B18=Data!B69,Data!G69,(IF(B18=Data!B71,Data!G71,(IF(B18=Data!#REF!,Data!#REF!,(IF(B18=Data!B76,Data!G76,(IF(B18=Data!#REF!,Data!#REF!,(IF(B18=Data!#REF!,Data!#REF!,(IF(B18=Data!#REF!,Data!#REF!,Data!#REF!)))))))))))))))&amp;IF(B18=Data!B143,Data!G143,(IF(B18=Data!#REF!,Data!#REF!,(IF(B18=Data!#REF!,Data!#REF!,(IF(B18=Data!#REF!,Data!#REF!,(IF(B18=Data!#REF!,Data!#REF!,(IF(B18=Data!#REF!,Data!G883,(IF(B18=Data!#REF!,Data!#REF!,(IF(B18=Data!#REF!,Data!#REF!,Data!#REF!)))))))))))))))&amp;IF(B18=Data!#REF!,Data!#REF!,(IF(B18=Data!#REF!,Data!#REF!,(IF(B18=Data!#REF!,Data!#REF!,(IF(B18=Data!#REF!,Data!#REF!,(IF(B18=Data!#REF!,Data!#REF!,Data!#REF!)))))))))</f>
        <v>#REF!</v>
      </c>
      <c r="O18" s="592"/>
      <c r="P18" s="593"/>
      <c r="Q18" s="594" t="e">
        <f>IF(B18=Data!B67,Data!H67,(IF(B18=Data!B69,Data!H69,(IF(B18=Data!B71,Data!H71,(IF(B18=Data!#REF!,Data!#REF!,(IF(B18=Data!B76,Data!H76,(IF(B18=Data!#REF!,Data!#REF!,(IF(B18=Data!#REF!,Data!#REF!,(IF(B18=Data!#REF!,Data!#REF!,Data!#REF!)))))))))))))))&amp;IF(B18=Data!B143,Data!H143,(IF(B18=Data!#REF!,Data!#REF!,(IF(B18=Data!#REF!,Data!#REF!,(IF(B18=Data!#REF!,Data!#REF!,(IF(B18=Data!#REF!,Data!#REF!,(IF(B18=Data!#REF!,Data!H883,(IF(B18=Data!#REF!,Data!#REF!,(IF(B18=Data!#REF!,Data!#REF!,Data!#REF!)))))))))))))))&amp;IF(B18=Data!#REF!,Data!#REF!,(IF(B18=Data!#REF!,Data!#REF!,(IF(B18=Data!#REF!,Data!#REF!,(IF(B18=Data!#REF!,Data!#REF!,(IF(B18=Data!#REF!,Data!#REF!,Data!#REF!)))))))))</f>
        <v>#REF!</v>
      </c>
      <c r="R18" s="593"/>
      <c r="S18" s="593"/>
      <c r="T18" s="594" t="e">
        <f>IF(B18=Data!B67,Data!I67,(IF(B18=Data!B69,Data!I69,(IF(B18=Data!B71,Data!I71,(IF(B18=Data!#REF!,Data!#REF!,(IF(B18=Data!B76,Data!I76,(IF(B18=Data!#REF!,Data!#REF!,(IF(B18=Data!#REF!,Data!#REF!,(IF(B18=Data!#REF!,Data!#REF!,Data!#REF!)))))))))))))))&amp;IF(B18=Data!B143,Data!I143,(IF(B18=Data!#REF!,Data!#REF!,(IF(B18=Data!#REF!,Data!#REF!,(IF(B18=Data!#REF!,Data!#REF!,(IF(B18=Data!#REF!,Data!#REF!,(IF(B18=Data!#REF!,Data!I883,(IF(B18=Data!#REF!,Data!#REF!,(IF(B18=Data!#REF!,Data!#REF!,Data!#REF!)))))))))))))))&amp;IF(B18=Data!#REF!,Data!#REF!,(IF(B18=Data!#REF!,Data!#REF!,(IF(B18=Data!#REF!,Data!#REF!,(IF(B18=Data!#REF!,Data!#REF!,(IF(B18=Data!#REF!,Data!#REF!,Data!#REF!)))))))))</f>
        <v>#REF!</v>
      </c>
      <c r="U18" s="595"/>
      <c r="V18" s="594" t="e">
        <f>IF(B18=Data!B67,Data!J67,(IF(B18=Data!B69,Data!J69,(IF(B18=Data!B71,Data!J71,(IF(B18=Data!#REF!,Data!#REF!,(IF(B18=Data!B76,Data!J76,(IF(B18=Data!#REF!,Data!#REF!,(IF(B18=Data!#REF!,Data!#REF!,(IF(B18=Data!#REF!,Data!#REF!,Data!#REF!)))))))))))))))&amp;IF(B18=Data!B143,Data!J143,(IF(B18=Data!#REF!,Data!#REF!,(IF(B18=Data!#REF!,Data!#REF!,(IF(B18=Data!#REF!,Data!#REF!,(IF(B18=Data!#REF!,Data!#REF!,(IF(B18=Data!#REF!,Data!J883,(IF(B18=Data!#REF!,Data!#REF!,(IF(B18=Data!#REF!,Data!#REF!,Data!#REF!)))))))))))))))&amp;IF(B18=Data!#REF!,Data!#REF!,(IF(B18=Data!#REF!,Data!#REF!,(IF(B18=Data!#REF!,Data!#REF!,(IF(B18=Data!#REF!,Data!#REF!,(IF(B18=Data!#REF!,Data!#REF!,Data!#REF!)))))))))</f>
        <v>#REF!</v>
      </c>
      <c r="W18" s="596">
        <f>IF(E18="","",VLOOKUP(B18,Data!$B$5:$J$503,9,FALSE)*E18)</f>
        <v>1.534</v>
      </c>
    </row>
    <row r="19" spans="1:23" s="597" customFormat="1" ht="19.25" customHeight="1">
      <c r="A19" s="860">
        <v>2</v>
      </c>
      <c r="B19" s="882" t="s">
        <v>718</v>
      </c>
      <c r="C19" s="738" t="str">
        <f>IF(E19="","",VLOOKUP(B19,Data!$B$5:$N$503,13,FALSE))</f>
        <v>Ymh</v>
      </c>
      <c r="D19" s="495" t="str">
        <f>IF(E19="","",VLOOKUP(B19,Data!$B$5:$L$503,2,FALSE))</f>
        <v>VAC9580</v>
      </c>
      <c r="E19" s="739">
        <v>2</v>
      </c>
      <c r="F19" s="600"/>
      <c r="G19" s="587">
        <f>IF(E19="","",VLOOKUP(B19,Data!$B$5:$L$503,11,FALSE))</f>
        <v>5024.08</v>
      </c>
      <c r="H19" s="588">
        <f t="shared" si="1"/>
        <v>10048.16</v>
      </c>
      <c r="I19" s="589" t="str">
        <f>IF(E19="","",VLOOKUP(B19,Data!$B$5:$D$503,3,FALSE))</f>
        <v>C/T</v>
      </c>
      <c r="J19" s="589" t="str">
        <f>IF(E19="","",VLOOKUP(B19,Data!$B$5:$M$503,12,FALSE))</f>
        <v>Indonesia</v>
      </c>
      <c r="K19" s="590">
        <v>5124948</v>
      </c>
      <c r="L19" s="587">
        <f>IF(E19="","",VLOOKUP(B19,Data!$B$5:$E$503,4,FALSE)*E19)</f>
        <v>604</v>
      </c>
      <c r="M19" s="587">
        <f>IF(E19="","",VLOOKUP(B19,Data!$B$5:$F$503,5,FALSE)*E19)</f>
        <v>534</v>
      </c>
      <c r="N19" s="591" t="e">
        <f>IF(B19=Data!B68,Data!G68,(IF(B19=Data!B70,Data!G70,(IF(B19=Data!B72,Data!G72,(IF(B19=Data!#REF!,Data!#REF!,(IF(B19=Data!B77,Data!G77,(IF(B19=Data!#REF!,Data!#REF!,(IF(B19=Data!#REF!,Data!#REF!,(IF(B19=Data!#REF!,Data!#REF!,Data!#REF!)))))))))))))))&amp;IF(B19=Data!B144,Data!G144,(IF(B19=Data!#REF!,Data!#REF!,(IF(B19=Data!#REF!,Data!#REF!,(IF(B19=Data!#REF!,Data!#REF!,(IF(B19=Data!#REF!,Data!#REF!,(IF(B19=Data!#REF!,Data!G884,(IF(B19=Data!#REF!,Data!#REF!,(IF(B19=Data!#REF!,Data!#REF!,Data!#REF!)))))))))))))))&amp;IF(B19=Data!#REF!,Data!#REF!,(IF(B19=Data!#REF!,Data!#REF!,(IF(B19=Data!#REF!,Data!#REF!,(IF(B19=Data!#REF!,Data!#REF!,(IF(B19=Data!#REF!,Data!#REF!,Data!#REF!)))))))))</f>
        <v>#REF!</v>
      </c>
      <c r="O19" s="592"/>
      <c r="P19" s="593"/>
      <c r="Q19" s="594" t="e">
        <f>IF(B19=Data!B68,Data!H68,(IF(B19=Data!B70,Data!H70,(IF(B19=Data!B72,Data!H72,(IF(B19=Data!#REF!,Data!#REF!,(IF(B19=Data!B77,Data!H77,(IF(B19=Data!#REF!,Data!#REF!,(IF(B19=Data!#REF!,Data!#REF!,(IF(B19=Data!#REF!,Data!#REF!,Data!#REF!)))))))))))))))&amp;IF(B19=Data!B144,Data!H144,(IF(B19=Data!#REF!,Data!#REF!,(IF(B19=Data!#REF!,Data!#REF!,(IF(B19=Data!#REF!,Data!#REF!,(IF(B19=Data!#REF!,Data!#REF!,(IF(B19=Data!#REF!,Data!H884,(IF(B19=Data!#REF!,Data!#REF!,(IF(B19=Data!#REF!,Data!#REF!,Data!#REF!)))))))))))))))&amp;IF(B19=Data!#REF!,Data!#REF!,(IF(B19=Data!#REF!,Data!#REF!,(IF(B19=Data!#REF!,Data!#REF!,(IF(B19=Data!#REF!,Data!#REF!,(IF(B19=Data!#REF!,Data!#REF!,Data!#REF!)))))))))</f>
        <v>#REF!</v>
      </c>
      <c r="R19" s="593"/>
      <c r="S19" s="593"/>
      <c r="T19" s="594" t="e">
        <f>IF(B19=Data!B68,Data!I68,(IF(B19=Data!B70,Data!I70,(IF(B19=Data!B72,Data!I72,(IF(B19=Data!#REF!,Data!#REF!,(IF(B19=Data!B77,Data!I77,(IF(B19=Data!#REF!,Data!#REF!,(IF(B19=Data!#REF!,Data!#REF!,(IF(B19=Data!#REF!,Data!#REF!,Data!#REF!)))))))))))))))&amp;IF(B19=Data!B144,Data!I144,(IF(B19=Data!#REF!,Data!#REF!,(IF(B19=Data!#REF!,Data!#REF!,(IF(B19=Data!#REF!,Data!#REF!,(IF(B19=Data!#REF!,Data!#REF!,(IF(B19=Data!#REF!,Data!I884,(IF(B19=Data!#REF!,Data!#REF!,(IF(B19=Data!#REF!,Data!#REF!,Data!#REF!)))))))))))))))&amp;IF(B19=Data!#REF!,Data!#REF!,(IF(B19=Data!#REF!,Data!#REF!,(IF(B19=Data!#REF!,Data!#REF!,(IF(B19=Data!#REF!,Data!#REF!,(IF(B19=Data!#REF!,Data!#REF!,Data!#REF!)))))))))</f>
        <v>#REF!</v>
      </c>
      <c r="U19" s="595"/>
      <c r="V19" s="594" t="e">
        <f>IF(B19=Data!B68,Data!J68,(IF(B19=Data!B70,Data!J70,(IF(B19=Data!B72,Data!J72,(IF(B19=Data!#REF!,Data!#REF!,(IF(B19=Data!B77,Data!J77,(IF(B19=Data!#REF!,Data!#REF!,(IF(B19=Data!#REF!,Data!#REF!,(IF(B19=Data!#REF!,Data!#REF!,Data!#REF!)))))))))))))))&amp;IF(B19=Data!B144,Data!J144,(IF(B19=Data!#REF!,Data!#REF!,(IF(B19=Data!#REF!,Data!#REF!,(IF(B19=Data!#REF!,Data!#REF!,(IF(B19=Data!#REF!,Data!#REF!,(IF(B19=Data!#REF!,Data!J884,(IF(B19=Data!#REF!,Data!#REF!,(IF(B19=Data!#REF!,Data!#REF!,Data!#REF!)))))))))))))))&amp;IF(B19=Data!#REF!,Data!#REF!,(IF(B19=Data!#REF!,Data!#REF!,(IF(B19=Data!#REF!,Data!#REF!,(IF(B19=Data!#REF!,Data!#REF!,(IF(B19=Data!#REF!,Data!#REF!,Data!#REF!)))))))))</f>
        <v>#REF!</v>
      </c>
      <c r="W19" s="596">
        <f>IF(E19="","",VLOOKUP(B19,Data!$B$5:$J$503,9,FALSE)*E19)</f>
        <v>3.0680000000000001</v>
      </c>
    </row>
    <row r="20" spans="1:23" s="597" customFormat="1" ht="19.25" customHeight="1">
      <c r="A20" s="860">
        <v>3</v>
      </c>
      <c r="B20" s="882" t="s">
        <v>231</v>
      </c>
      <c r="C20" s="738" t="str">
        <f>IF(E20="","",VLOOKUP(B20,Data!$B$5:$N$503,13,FALSE))</f>
        <v>Ymh</v>
      </c>
      <c r="D20" s="495" t="str">
        <f>IF(E20="","",VLOOKUP(B20,Data!$B$5:$L$503,2,FALSE))</f>
        <v>WN49720</v>
      </c>
      <c r="E20" s="739">
        <v>1</v>
      </c>
      <c r="F20" s="600" t="s">
        <v>545</v>
      </c>
      <c r="G20" s="587">
        <f>IF(E20="","",VLOOKUP(B20,Data!$B$5:$L$503,11,FALSE))</f>
        <v>1776.21</v>
      </c>
      <c r="H20" s="588">
        <f t="shared" si="1"/>
        <v>1776.21</v>
      </c>
      <c r="I20" s="589" t="str">
        <f>IF(E20="","",VLOOKUP(B20,Data!$B$5:$D$503,3,FALSE))</f>
        <v>C/T</v>
      </c>
      <c r="J20" s="589" t="str">
        <f>IF(E20="","",VLOOKUP(B20,Data!$B$5:$M$503,12,FALSE))</f>
        <v>Indonesia</v>
      </c>
      <c r="K20" s="590">
        <v>5124948</v>
      </c>
      <c r="L20" s="587">
        <f>IF(E20="","",VLOOKUP(B20,Data!$B$5:$E$503,4,FALSE)*E20)</f>
        <v>194</v>
      </c>
      <c r="M20" s="587">
        <f>IF(E20="","",VLOOKUP(B20,Data!$B$5:$F$503,5,FALSE)*E20)</f>
        <v>174</v>
      </c>
      <c r="N20" s="591" t="e">
        <f>IF(B20=Data!B69,Data!G69,(IF(B20=Data!B71,Data!G71,(IF(B20=Data!B73,Data!G73,(IF(B20=Data!#REF!,Data!#REF!,(IF(B20=Data!B78,Data!G78,(IF(B20=Data!#REF!,Data!#REF!,(IF(B20=Data!#REF!,Data!#REF!,(IF(B20=Data!#REF!,Data!#REF!,Data!#REF!)))))))))))))))&amp;IF(B20=Data!B145,Data!G145,(IF(B20=Data!#REF!,Data!#REF!,(IF(B20=Data!#REF!,Data!#REF!,(IF(B20=Data!#REF!,Data!#REF!,(IF(B20=Data!#REF!,Data!#REF!,(IF(B20=Data!#REF!,Data!G885,(IF(B20=Data!#REF!,Data!#REF!,(IF(B20=Data!#REF!,Data!#REF!,Data!#REF!)))))))))))))))&amp;IF(B20=Data!#REF!,Data!#REF!,(IF(B20=Data!#REF!,Data!#REF!,(IF(B20=Data!#REF!,Data!#REF!,(IF(B20=Data!#REF!,Data!#REF!,(IF(B20=Data!#REF!,Data!#REF!,Data!#REF!)))))))))</f>
        <v>#REF!</v>
      </c>
      <c r="O20" s="592"/>
      <c r="P20" s="593"/>
      <c r="Q20" s="594" t="e">
        <f>IF(B20=Data!B69,Data!H69,(IF(B20=Data!B71,Data!H71,(IF(B20=Data!B73,Data!H73,(IF(B20=Data!#REF!,Data!#REF!,(IF(B20=Data!B78,Data!H78,(IF(B20=Data!#REF!,Data!#REF!,(IF(B20=Data!#REF!,Data!#REF!,(IF(B20=Data!#REF!,Data!#REF!,Data!#REF!)))))))))))))))&amp;IF(B20=Data!B145,Data!H145,(IF(B20=Data!#REF!,Data!#REF!,(IF(B20=Data!#REF!,Data!#REF!,(IF(B20=Data!#REF!,Data!#REF!,(IF(B20=Data!#REF!,Data!#REF!,(IF(B20=Data!#REF!,Data!H885,(IF(B20=Data!#REF!,Data!#REF!,(IF(B20=Data!#REF!,Data!#REF!,Data!#REF!)))))))))))))))&amp;IF(B20=Data!#REF!,Data!#REF!,(IF(B20=Data!#REF!,Data!#REF!,(IF(B20=Data!#REF!,Data!#REF!,(IF(B20=Data!#REF!,Data!#REF!,(IF(B20=Data!#REF!,Data!#REF!,Data!#REF!)))))))))</f>
        <v>#REF!</v>
      </c>
      <c r="R20" s="593"/>
      <c r="S20" s="593"/>
      <c r="T20" s="594" t="e">
        <f>IF(B20=Data!B69,Data!I69,(IF(B20=Data!B71,Data!I71,(IF(B20=Data!B73,Data!I73,(IF(B20=Data!#REF!,Data!#REF!,(IF(B20=Data!B78,Data!I78,(IF(B20=Data!#REF!,Data!#REF!,(IF(B20=Data!#REF!,Data!#REF!,(IF(B20=Data!#REF!,Data!#REF!,Data!#REF!)))))))))))))))&amp;IF(B20=Data!B145,Data!I145,(IF(B20=Data!#REF!,Data!#REF!,(IF(B20=Data!#REF!,Data!#REF!,(IF(B20=Data!#REF!,Data!#REF!,(IF(B20=Data!#REF!,Data!#REF!,(IF(B20=Data!#REF!,Data!I885,(IF(B20=Data!#REF!,Data!#REF!,(IF(B20=Data!#REF!,Data!#REF!,Data!#REF!)))))))))))))))&amp;IF(B20=Data!#REF!,Data!#REF!,(IF(B20=Data!#REF!,Data!#REF!,(IF(B20=Data!#REF!,Data!#REF!,(IF(B20=Data!#REF!,Data!#REF!,(IF(B20=Data!#REF!,Data!#REF!,Data!#REF!)))))))))</f>
        <v>#REF!</v>
      </c>
      <c r="U20" s="595"/>
      <c r="V20" s="594" t="e">
        <f>IF(B20=Data!B69,Data!J69,(IF(B20=Data!B71,Data!J71,(IF(B20=Data!B73,Data!J73,(IF(B20=Data!#REF!,Data!#REF!,(IF(B20=Data!B78,Data!J78,(IF(B20=Data!#REF!,Data!#REF!,(IF(B20=Data!#REF!,Data!#REF!,(IF(B20=Data!#REF!,Data!#REF!,Data!#REF!)))))))))))))))&amp;IF(B20=Data!B145,Data!J145,(IF(B20=Data!#REF!,Data!#REF!,(IF(B20=Data!#REF!,Data!#REF!,(IF(B20=Data!#REF!,Data!#REF!,(IF(B20=Data!#REF!,Data!#REF!,(IF(B20=Data!#REF!,Data!J885,(IF(B20=Data!#REF!,Data!#REF!,(IF(B20=Data!#REF!,Data!#REF!,Data!#REF!)))))))))))))))&amp;IF(B20=Data!#REF!,Data!#REF!,(IF(B20=Data!#REF!,Data!#REF!,(IF(B20=Data!#REF!,Data!#REF!,(IF(B20=Data!#REF!,Data!#REF!,(IF(B20=Data!#REF!,Data!#REF!,Data!#REF!)))))))))</f>
        <v>#REF!</v>
      </c>
      <c r="W20" s="596">
        <f>IF(E20="","",VLOOKUP(B20,Data!$B$5:$J$503,9,FALSE)*E20)</f>
        <v>1.129</v>
      </c>
    </row>
    <row r="21" spans="1:23" s="597" customFormat="1" ht="19.25" customHeight="1">
      <c r="A21" s="860">
        <v>4</v>
      </c>
      <c r="B21" s="882" t="s">
        <v>724</v>
      </c>
      <c r="C21" s="738" t="str">
        <f>IF(E21="","",VLOOKUP(B21,Data!$B$5:$N$503,13,FALSE))</f>
        <v>Ymh</v>
      </c>
      <c r="D21" s="495" t="str">
        <f>IF(E21="","",VLOOKUP(B21,Data!$B$5:$L$503,2,FALSE))</f>
        <v>VAD6650</v>
      </c>
      <c r="E21" s="739">
        <v>1</v>
      </c>
      <c r="F21" s="601"/>
      <c r="G21" s="587">
        <f>IF(E21="","",VLOOKUP(B21,Data!$B$5:$L$503,11,FALSE))</f>
        <v>2449.66</v>
      </c>
      <c r="H21" s="588">
        <f t="shared" si="1"/>
        <v>2449.66</v>
      </c>
      <c r="I21" s="589" t="str">
        <f>IF(E21="","",VLOOKUP(B21,Data!$B$5:$D$503,3,FALSE))</f>
        <v>C/T</v>
      </c>
      <c r="J21" s="589" t="str">
        <f>IF(E21="","",VLOOKUP(B21,Data!$B$5:$M$503,12,FALSE))</f>
        <v>Indonesia</v>
      </c>
      <c r="K21" s="590">
        <v>5124948</v>
      </c>
      <c r="L21" s="587">
        <f>IF(E21="","",VLOOKUP(B21,Data!$B$5:$E$503,4,FALSE)*E21)</f>
        <v>220</v>
      </c>
      <c r="M21" s="587">
        <f>IF(E21="","",VLOOKUP(B21,Data!$B$5:$F$503,5,FALSE)*E21)</f>
        <v>199</v>
      </c>
      <c r="N21" s="591" t="e">
        <f>IF(B21=Data!B71,Data!G71,(IF(B21=Data!B73,Data!G73,(IF(B21=Data!B75,Data!G75,(IF(B21=Data!#REF!,Data!#REF!,(IF(B21=Data!B80,Data!G80,(IF(B21=Data!#REF!,Data!#REF!,(IF(B21=Data!#REF!,Data!#REF!,(IF(B21=Data!#REF!,Data!#REF!,Data!#REF!)))))))))))))))&amp;IF(B21=Data!B147,Data!G147,(IF(B21=Data!#REF!,Data!#REF!,(IF(B21=Data!#REF!,Data!#REF!,(IF(B21=Data!#REF!,Data!#REF!,(IF(B21=Data!#REF!,Data!#REF!,(IF(B21=Data!#REF!,Data!G887,(IF(B21=Data!#REF!,Data!#REF!,(IF(B21=Data!#REF!,Data!#REF!,Data!#REF!)))))))))))))))&amp;IF(B21=Data!#REF!,Data!#REF!,(IF(B21=Data!#REF!,Data!#REF!,(IF(B21=Data!#REF!,Data!#REF!,(IF(B21=Data!#REF!,Data!#REF!,(IF(B21=Data!#REF!,Data!#REF!,Data!#REF!)))))))))</f>
        <v>#REF!</v>
      </c>
      <c r="O21" s="592"/>
      <c r="P21" s="593"/>
      <c r="Q21" s="594" t="e">
        <f>IF(B21=Data!B71,Data!H71,(IF(B21=Data!B73,Data!H73,(IF(B21=Data!B75,Data!H75,(IF(B21=Data!#REF!,Data!#REF!,(IF(B21=Data!B80,Data!H80,(IF(B21=Data!#REF!,Data!#REF!,(IF(B21=Data!#REF!,Data!#REF!,(IF(B21=Data!#REF!,Data!#REF!,Data!#REF!)))))))))))))))&amp;IF(B21=Data!B147,Data!H147,(IF(B21=Data!#REF!,Data!#REF!,(IF(B21=Data!#REF!,Data!#REF!,(IF(B21=Data!#REF!,Data!#REF!,(IF(B21=Data!#REF!,Data!#REF!,(IF(B21=Data!#REF!,Data!H887,(IF(B21=Data!#REF!,Data!#REF!,(IF(B21=Data!#REF!,Data!#REF!,Data!#REF!)))))))))))))))&amp;IF(B21=Data!#REF!,Data!#REF!,(IF(B21=Data!#REF!,Data!#REF!,(IF(B21=Data!#REF!,Data!#REF!,(IF(B21=Data!#REF!,Data!#REF!,(IF(B21=Data!#REF!,Data!#REF!,Data!#REF!)))))))))</f>
        <v>#REF!</v>
      </c>
      <c r="R21" s="593"/>
      <c r="S21" s="593"/>
      <c r="T21" s="594" t="e">
        <f>IF(B21=Data!B71,Data!I71,(IF(B21=Data!B73,Data!I73,(IF(B21=Data!B75,Data!I75,(IF(B21=Data!#REF!,Data!#REF!,(IF(B21=Data!B80,Data!I80,(IF(B21=Data!#REF!,Data!#REF!,(IF(B21=Data!#REF!,Data!#REF!,(IF(B21=Data!#REF!,Data!#REF!,Data!#REF!)))))))))))))))&amp;IF(B21=Data!B147,Data!I147,(IF(B21=Data!#REF!,Data!#REF!,(IF(B21=Data!#REF!,Data!#REF!,(IF(B21=Data!#REF!,Data!#REF!,(IF(B21=Data!#REF!,Data!#REF!,(IF(B21=Data!#REF!,Data!I887,(IF(B21=Data!#REF!,Data!#REF!,(IF(B21=Data!#REF!,Data!#REF!,Data!#REF!)))))))))))))))&amp;IF(B21=Data!#REF!,Data!#REF!,(IF(B21=Data!#REF!,Data!#REF!,(IF(B21=Data!#REF!,Data!#REF!,(IF(B21=Data!#REF!,Data!#REF!,(IF(B21=Data!#REF!,Data!#REF!,Data!#REF!)))))))))</f>
        <v>#REF!</v>
      </c>
      <c r="U21" s="595"/>
      <c r="V21" s="594" t="e">
        <f>IF(B21=Data!B71,Data!J71,(IF(B21=Data!B73,Data!J73,(IF(B21=Data!B75,Data!J75,(IF(B21=Data!#REF!,Data!#REF!,(IF(B21=Data!B80,Data!J80,(IF(B21=Data!#REF!,Data!#REF!,(IF(B21=Data!#REF!,Data!#REF!,(IF(B21=Data!#REF!,Data!#REF!,Data!#REF!)))))))))))))))&amp;IF(B21=Data!B147,Data!J147,(IF(B21=Data!#REF!,Data!#REF!,(IF(B21=Data!#REF!,Data!#REF!,(IF(B21=Data!#REF!,Data!#REF!,(IF(B21=Data!#REF!,Data!#REF!,(IF(B21=Data!#REF!,Data!J887,(IF(B21=Data!#REF!,Data!#REF!,(IF(B21=Data!#REF!,Data!#REF!,Data!#REF!)))))))))))))))&amp;IF(B21=Data!#REF!,Data!#REF!,(IF(B21=Data!#REF!,Data!#REF!,(IF(B21=Data!#REF!,Data!#REF!,(IF(B21=Data!#REF!,Data!#REF!,(IF(B21=Data!#REF!,Data!#REF!,Data!#REF!)))))))))</f>
        <v>#REF!</v>
      </c>
      <c r="W21" s="596">
        <f>IF(E21="","",VLOOKUP(B21,Data!$B$5:$J$503,9,FALSE)*E21)</f>
        <v>1.1850000000000001</v>
      </c>
    </row>
    <row r="22" spans="1:23" s="597" customFormat="1" ht="19.25" customHeight="1">
      <c r="A22" s="598"/>
      <c r="B22" s="582" t="s">
        <v>1057</v>
      </c>
      <c r="C22" s="583" t="str">
        <f>IF(E22="","",VLOOKUP(B22,Data!$B$5:$N$503,13,FALSE))</f>
        <v/>
      </c>
      <c r="D22" s="584" t="str">
        <f>IF(E22="","",VLOOKUP(B22,Data!$B$5:$L$503,2,FALSE))</f>
        <v/>
      </c>
      <c r="E22" s="739"/>
      <c r="F22" s="601" t="s">
        <v>569</v>
      </c>
      <c r="G22" s="587" t="str">
        <f>IF(E22="","",VLOOKUP(B22,Data!$B$5:$L$503,11,FALSE))</f>
        <v/>
      </c>
      <c r="H22" s="588" t="str">
        <f t="shared" si="0"/>
        <v>-</v>
      </c>
      <c r="I22" s="589" t="str">
        <f>IF(E22="","",VLOOKUP(B22,Data!$B$5:$D$503,3,FALSE))</f>
        <v/>
      </c>
      <c r="J22" s="589" t="str">
        <f>IF(E22="","",VLOOKUP(B22,Data!$B$5:$M$503,12,FALSE))</f>
        <v/>
      </c>
      <c r="K22" s="590"/>
      <c r="L22" s="587" t="str">
        <f>IF(E22="","",VLOOKUP(B22,Data!$B$5:$E$503,4,FALSE)*E22)</f>
        <v/>
      </c>
      <c r="M22" s="587" t="str">
        <f>IF(E22="","",VLOOKUP(B22,Data!$B$5:$F$503,5,FALSE)*E22)</f>
        <v/>
      </c>
      <c r="N22" s="591" t="e">
        <f>IF(B22=Data!B125,Data!G125,(IF(B22=Data!B127,Data!G127,(IF(B22=Data!B129,Data!G129,(IF(B22=Data!#REF!,Data!#REF!,(IF(B22=Data!B134,Data!G134,(IF(B22=Data!#REF!,Data!#REF!,(IF(B22=Data!#REF!,Data!#REF!,(IF(B22=Data!#REF!,Data!#REF!,Data!#REF!)))))))))))))))&amp;IF(B22=Data!B201,Data!G201,(IF(B22=Data!#REF!,Data!#REF!,(IF(B22=Data!#REF!,Data!#REF!,(IF(B22=Data!#REF!,Data!#REF!,(IF(B22=Data!#REF!,Data!#REF!,(IF(B22=Data!#REF!,Data!G941,(IF(B22=Data!#REF!,Data!#REF!,(IF(B22=Data!#REF!,Data!#REF!,Data!#REF!)))))))))))))))&amp;IF(B22=Data!#REF!,Data!#REF!,(IF(B22=Data!#REF!,Data!#REF!,(IF(B22=Data!#REF!,Data!#REF!,(IF(B22=Data!#REF!,Data!#REF!,(IF(B22=Data!#REF!,Data!#REF!,Data!#REF!)))))))))</f>
        <v>#REF!</v>
      </c>
      <c r="O22" s="592"/>
      <c r="P22" s="593"/>
      <c r="Q22" s="594" t="e">
        <f>IF(B22=Data!B125,Data!H125,(IF(B22=Data!B127,Data!H127,(IF(B22=Data!B129,Data!H129,(IF(B22=Data!#REF!,Data!#REF!,(IF(B22=Data!B134,Data!H134,(IF(B22=Data!#REF!,Data!#REF!,(IF(B22=Data!#REF!,Data!#REF!,(IF(B22=Data!#REF!,Data!#REF!,Data!#REF!)))))))))))))))&amp;IF(B22=Data!B201,Data!H201,(IF(B22=Data!#REF!,Data!#REF!,(IF(B22=Data!#REF!,Data!#REF!,(IF(B22=Data!#REF!,Data!#REF!,(IF(B22=Data!#REF!,Data!#REF!,(IF(B22=Data!#REF!,Data!H941,(IF(B22=Data!#REF!,Data!#REF!,(IF(B22=Data!#REF!,Data!#REF!,Data!#REF!)))))))))))))))&amp;IF(B22=Data!#REF!,Data!#REF!,(IF(B22=Data!#REF!,Data!#REF!,(IF(B22=Data!#REF!,Data!#REF!,(IF(B22=Data!#REF!,Data!#REF!,(IF(B22=Data!#REF!,Data!#REF!,Data!#REF!)))))))))</f>
        <v>#REF!</v>
      </c>
      <c r="R22" s="593"/>
      <c r="S22" s="593"/>
      <c r="T22" s="594" t="e">
        <f>IF(B22=Data!B125,Data!I125,(IF(B22=Data!B127,Data!I127,(IF(B22=Data!B129,Data!I129,(IF(B22=Data!#REF!,Data!#REF!,(IF(B22=Data!B134,Data!I134,(IF(B22=Data!#REF!,Data!#REF!,(IF(B22=Data!#REF!,Data!#REF!,(IF(B22=Data!#REF!,Data!#REF!,Data!#REF!)))))))))))))))&amp;IF(B22=Data!B201,Data!I201,(IF(B22=Data!#REF!,Data!#REF!,(IF(B22=Data!#REF!,Data!#REF!,(IF(B22=Data!#REF!,Data!#REF!,(IF(B22=Data!#REF!,Data!#REF!,(IF(B22=Data!#REF!,Data!I941,(IF(B22=Data!#REF!,Data!#REF!,(IF(B22=Data!#REF!,Data!#REF!,Data!#REF!)))))))))))))))&amp;IF(B22=Data!#REF!,Data!#REF!,(IF(B22=Data!#REF!,Data!#REF!,(IF(B22=Data!#REF!,Data!#REF!,(IF(B22=Data!#REF!,Data!#REF!,(IF(B22=Data!#REF!,Data!#REF!,Data!#REF!)))))))))</f>
        <v>#REF!</v>
      </c>
      <c r="U22" s="595"/>
      <c r="V22" s="594" t="e">
        <f>IF(B22=Data!B125,Data!J125,(IF(B22=Data!B127,Data!J127,(IF(B22=Data!B129,Data!J129,(IF(B22=Data!#REF!,Data!#REF!,(IF(B22=Data!B134,Data!J134,(IF(B22=Data!#REF!,Data!#REF!,(IF(B22=Data!#REF!,Data!#REF!,(IF(B22=Data!#REF!,Data!#REF!,Data!#REF!)))))))))))))))&amp;IF(B22=Data!B201,Data!J201,(IF(B22=Data!#REF!,Data!#REF!,(IF(B22=Data!#REF!,Data!#REF!,(IF(B22=Data!#REF!,Data!#REF!,(IF(B22=Data!#REF!,Data!#REF!,(IF(B22=Data!#REF!,Data!J941,(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v>5</v>
      </c>
      <c r="B23" s="753" t="s">
        <v>368</v>
      </c>
      <c r="C23" s="738" t="str">
        <f>IF(E23="","",VLOOKUP(B23,Data!$B$5:$N$503,13,FALSE))</f>
        <v>Ymh</v>
      </c>
      <c r="D23" s="495" t="str">
        <f>IF(E23="","",VLOOKUP(B23,Data!$B$5:$L$503,2,FALSE))</f>
        <v>WQ78230</v>
      </c>
      <c r="E23" s="739">
        <v>5</v>
      </c>
      <c r="F23" s="601"/>
      <c r="G23" s="587">
        <f>IF(E23="","",VLOOKUP(B23,Data!$B$5:$L$503,11,FALSE))</f>
        <v>4233.07</v>
      </c>
      <c r="H23" s="588">
        <f t="shared" si="0"/>
        <v>21165.35</v>
      </c>
      <c r="I23" s="589" t="str">
        <f>IF(E23="","",VLOOKUP(B23,Data!$B$5:$D$503,3,FALSE))</f>
        <v>C/T</v>
      </c>
      <c r="J23" s="589" t="str">
        <f>IF(E23="","",VLOOKUP(B23,Data!$B$5:$M$503,12,FALSE))</f>
        <v>Indonesia</v>
      </c>
      <c r="K23" s="590">
        <v>5127657</v>
      </c>
      <c r="L23" s="587">
        <f>IF(E23="","",VLOOKUP(B23,Data!$B$5:$E$503,4,FALSE)*E23)</f>
        <v>1485</v>
      </c>
      <c r="M23" s="587">
        <f>IF(E23="","",VLOOKUP(B23,Data!$B$5:$F$503,5,FALSE)*E23)</f>
        <v>1310</v>
      </c>
      <c r="N23" s="591" t="e">
        <f>IF(B23=Data!B74,Data!G74,(IF(B23=Data!B76,Data!G76,(IF(B23=Data!B78,Data!G78,(IF(B23=Data!#REF!,Data!#REF!,(IF(B23=Data!B83,Data!G83,(IF(B23=Data!#REF!,Data!#REF!,(IF(B23=Data!#REF!,Data!#REF!,(IF(B23=Data!#REF!,Data!#REF!,Data!#REF!)))))))))))))))&amp;IF(B23=Data!B150,Data!G150,(IF(B23=Data!#REF!,Data!#REF!,(IF(B23=Data!#REF!,Data!#REF!,(IF(B23=Data!#REF!,Data!#REF!,(IF(B23=Data!#REF!,Data!#REF!,(IF(B23=Data!#REF!,Data!G890,(IF(B23=Data!#REF!,Data!#REF!,(IF(B23=Data!#REF!,Data!#REF!,Data!#REF!)))))))))))))))&amp;IF(B23=Data!#REF!,Data!#REF!,(IF(B23=Data!#REF!,Data!#REF!,(IF(B23=Data!#REF!,Data!#REF!,(IF(B23=Data!#REF!,Data!#REF!,(IF(B23=Data!#REF!,Data!#REF!,Data!#REF!)))))))))</f>
        <v>#REF!</v>
      </c>
      <c r="O23" s="592"/>
      <c r="P23" s="593"/>
      <c r="Q23" s="594" t="e">
        <f>IF(B23=Data!B74,Data!H74,(IF(B23=Data!B76,Data!H76,(IF(B23=Data!B78,Data!H78,(IF(B23=Data!#REF!,Data!#REF!,(IF(B23=Data!B83,Data!H83,(IF(B23=Data!#REF!,Data!#REF!,(IF(B23=Data!#REF!,Data!#REF!,(IF(B23=Data!#REF!,Data!#REF!,Data!#REF!)))))))))))))))&amp;IF(B23=Data!B150,Data!H150,(IF(B23=Data!#REF!,Data!#REF!,(IF(B23=Data!#REF!,Data!#REF!,(IF(B23=Data!#REF!,Data!#REF!,(IF(B23=Data!#REF!,Data!#REF!,(IF(B23=Data!#REF!,Data!H890,(IF(B23=Data!#REF!,Data!#REF!,(IF(B23=Data!#REF!,Data!#REF!,Data!#REF!)))))))))))))))&amp;IF(B23=Data!#REF!,Data!#REF!,(IF(B23=Data!#REF!,Data!#REF!,(IF(B23=Data!#REF!,Data!#REF!,(IF(B23=Data!#REF!,Data!#REF!,(IF(B23=Data!#REF!,Data!#REF!,Data!#REF!)))))))))</f>
        <v>#REF!</v>
      </c>
      <c r="R23" s="593"/>
      <c r="S23" s="593"/>
      <c r="T23" s="594" t="e">
        <f>IF(B23=Data!B74,Data!I74,(IF(B23=Data!B76,Data!I76,(IF(B23=Data!B78,Data!I78,(IF(B23=Data!#REF!,Data!#REF!,(IF(B23=Data!B83,Data!I83,(IF(B23=Data!#REF!,Data!#REF!,(IF(B23=Data!#REF!,Data!#REF!,(IF(B23=Data!#REF!,Data!#REF!,Data!#REF!)))))))))))))))&amp;IF(B23=Data!B150,Data!I150,(IF(B23=Data!#REF!,Data!#REF!,(IF(B23=Data!#REF!,Data!#REF!,(IF(B23=Data!#REF!,Data!#REF!,(IF(B23=Data!#REF!,Data!#REF!,(IF(B23=Data!#REF!,Data!I890,(IF(B23=Data!#REF!,Data!#REF!,(IF(B23=Data!#REF!,Data!#REF!,Data!#REF!)))))))))))))))&amp;IF(B23=Data!#REF!,Data!#REF!,(IF(B23=Data!#REF!,Data!#REF!,(IF(B23=Data!#REF!,Data!#REF!,(IF(B23=Data!#REF!,Data!#REF!,(IF(B23=Data!#REF!,Data!#REF!,Data!#REF!)))))))))</f>
        <v>#REF!</v>
      </c>
      <c r="U23" s="595"/>
      <c r="V23" s="594" t="e">
        <f>IF(B23=Data!B74,Data!J74,(IF(B23=Data!B76,Data!J76,(IF(B23=Data!B78,Data!J78,(IF(B23=Data!#REF!,Data!#REF!,(IF(B23=Data!B83,Data!J83,(IF(B23=Data!#REF!,Data!#REF!,(IF(B23=Data!#REF!,Data!#REF!,(IF(B23=Data!#REF!,Data!#REF!,Data!#REF!)))))))))))))))&amp;IF(B23=Data!B150,Data!J150,(IF(B23=Data!#REF!,Data!#REF!,(IF(B23=Data!#REF!,Data!#REF!,(IF(B23=Data!#REF!,Data!#REF!,(IF(B23=Data!#REF!,Data!#REF!,(IF(B23=Data!#REF!,Data!J890,(IF(B23=Data!#REF!,Data!#REF!,(IF(B23=Data!#REF!,Data!#REF!,Data!#REF!)))))))))))))))&amp;IF(B23=Data!#REF!,Data!#REF!,(IF(B23=Data!#REF!,Data!#REF!,(IF(B23=Data!#REF!,Data!#REF!,(IF(B23=Data!#REF!,Data!#REF!,(IF(B23=Data!#REF!,Data!#REF!,Data!#REF!)))))))))</f>
        <v>#REF!</v>
      </c>
      <c r="W23" s="596">
        <f>IF(E23="","",VLOOKUP(B23,Data!$B$5:$J$503,9,FALSE)*E23)</f>
        <v>7.67</v>
      </c>
    </row>
    <row r="24" spans="1:23" s="597" customFormat="1" ht="19.25" customHeight="1">
      <c r="A24" s="860">
        <v>6</v>
      </c>
      <c r="B24" s="753" t="s">
        <v>223</v>
      </c>
      <c r="C24" s="738" t="str">
        <f>IF(E24="","",VLOOKUP(B24,Data!$B$5:$N$503,13,FALSE))</f>
        <v>Ymh</v>
      </c>
      <c r="D24" s="495" t="str">
        <f>IF(E24="","",VLOOKUP(B24,Data!$B$5:$L$503,2,FALSE))</f>
        <v>AAE6337</v>
      </c>
      <c r="E24" s="739">
        <v>21</v>
      </c>
      <c r="F24" s="601"/>
      <c r="G24" s="587">
        <f>IF(E24="","",VLOOKUP(B24,Data!$B$5:$L$503,11,FALSE))</f>
        <v>1646.63</v>
      </c>
      <c r="H24" s="588">
        <f t="shared" si="0"/>
        <v>34579.230000000003</v>
      </c>
      <c r="I24" s="589" t="str">
        <f>IF(E24="","",VLOOKUP(B24,Data!$B$5:$D$503,3,FALSE))</f>
        <v>C/T</v>
      </c>
      <c r="J24" s="589" t="str">
        <f>IF(E24="","",VLOOKUP(B24,Data!$B$5:$M$503,12,FALSE))</f>
        <v>Indonesia</v>
      </c>
      <c r="K24" s="590">
        <v>5127657</v>
      </c>
      <c r="L24" s="587">
        <f>IF(E24="","",VLOOKUP(B24,Data!$B$5:$E$503,4,FALSE)*E24)</f>
        <v>4074</v>
      </c>
      <c r="M24" s="587">
        <f>IF(E24="","",VLOOKUP(B24,Data!$B$5:$F$503,5,FALSE)*E24)</f>
        <v>3654</v>
      </c>
      <c r="N24" s="591" t="e">
        <f>IF(B24=Data!B74,Data!G74,(IF(B24=Data!B76,Data!G76,(IF(B24=Data!B78,Data!G78,(IF(B24=Data!#REF!,Data!#REF!,(IF(B24=Data!B83,Data!G83,(IF(B24=Data!#REF!,Data!#REF!,(IF(B24=Data!#REF!,Data!#REF!,(IF(B24=Data!#REF!,Data!#REF!,Data!#REF!)))))))))))))))&amp;IF(B24=Data!B150,Data!G150,(IF(B24=Data!#REF!,Data!#REF!,(IF(B24=Data!#REF!,Data!#REF!,(IF(B24=Data!#REF!,Data!#REF!,(IF(B24=Data!#REF!,Data!#REF!,(IF(B24=Data!#REF!,Data!G890,(IF(B24=Data!#REF!,Data!#REF!,(IF(B24=Data!#REF!,Data!#REF!,Data!#REF!)))))))))))))))&amp;IF(B24=Data!#REF!,Data!#REF!,(IF(B24=Data!#REF!,Data!#REF!,(IF(B24=Data!#REF!,Data!#REF!,(IF(B24=Data!#REF!,Data!#REF!,(IF(B24=Data!#REF!,Data!#REF!,Data!#REF!)))))))))</f>
        <v>#REF!</v>
      </c>
      <c r="O24" s="592"/>
      <c r="P24" s="593"/>
      <c r="Q24" s="594" t="e">
        <f>IF(B24=Data!B74,Data!H74,(IF(B24=Data!B76,Data!H76,(IF(B24=Data!B78,Data!H78,(IF(B24=Data!#REF!,Data!#REF!,(IF(B24=Data!B83,Data!H83,(IF(B24=Data!#REF!,Data!#REF!,(IF(B24=Data!#REF!,Data!#REF!,(IF(B24=Data!#REF!,Data!#REF!,Data!#REF!)))))))))))))))&amp;IF(B24=Data!B150,Data!H150,(IF(B24=Data!#REF!,Data!#REF!,(IF(B24=Data!#REF!,Data!#REF!,(IF(B24=Data!#REF!,Data!#REF!,(IF(B24=Data!#REF!,Data!#REF!,(IF(B24=Data!#REF!,Data!H890,(IF(B24=Data!#REF!,Data!#REF!,(IF(B24=Data!#REF!,Data!#REF!,Data!#REF!)))))))))))))))&amp;IF(B24=Data!#REF!,Data!#REF!,(IF(B24=Data!#REF!,Data!#REF!,(IF(B24=Data!#REF!,Data!#REF!,(IF(B24=Data!#REF!,Data!#REF!,(IF(B24=Data!#REF!,Data!#REF!,Data!#REF!)))))))))</f>
        <v>#REF!</v>
      </c>
      <c r="R24" s="593"/>
      <c r="S24" s="593"/>
      <c r="T24" s="594" t="e">
        <f>IF(B24=Data!B74,Data!I74,(IF(B24=Data!B76,Data!I76,(IF(B24=Data!B78,Data!I78,(IF(B24=Data!#REF!,Data!#REF!,(IF(B24=Data!B83,Data!I83,(IF(B24=Data!#REF!,Data!#REF!,(IF(B24=Data!#REF!,Data!#REF!,(IF(B24=Data!#REF!,Data!#REF!,Data!#REF!)))))))))))))))&amp;IF(B24=Data!B150,Data!I150,(IF(B24=Data!#REF!,Data!#REF!,(IF(B24=Data!#REF!,Data!#REF!,(IF(B24=Data!#REF!,Data!#REF!,(IF(B24=Data!#REF!,Data!#REF!,(IF(B24=Data!#REF!,Data!I890,(IF(B24=Data!#REF!,Data!#REF!,(IF(B24=Data!#REF!,Data!#REF!,Data!#REF!)))))))))))))))&amp;IF(B24=Data!#REF!,Data!#REF!,(IF(B24=Data!#REF!,Data!#REF!,(IF(B24=Data!#REF!,Data!#REF!,(IF(B24=Data!#REF!,Data!#REF!,(IF(B24=Data!#REF!,Data!#REF!,Data!#REF!)))))))))</f>
        <v>#REF!</v>
      </c>
      <c r="U24" s="595"/>
      <c r="V24" s="594" t="e">
        <f>IF(B24=Data!B74,Data!J74,(IF(B24=Data!B76,Data!J76,(IF(B24=Data!B78,Data!J78,(IF(B24=Data!#REF!,Data!#REF!,(IF(B24=Data!B83,Data!J83,(IF(B24=Data!#REF!,Data!#REF!,(IF(B24=Data!#REF!,Data!#REF!,(IF(B24=Data!#REF!,Data!#REF!,Data!#REF!)))))))))))))))&amp;IF(B24=Data!B150,Data!J150,(IF(B24=Data!#REF!,Data!#REF!,(IF(B24=Data!#REF!,Data!#REF!,(IF(B24=Data!#REF!,Data!#REF!,(IF(B24=Data!#REF!,Data!#REF!,(IF(B24=Data!#REF!,Data!J890,(IF(B24=Data!#REF!,Data!#REF!,(IF(B24=Data!#REF!,Data!#REF!,Data!#REF!)))))))))))))))&amp;IF(B24=Data!#REF!,Data!#REF!,(IF(B24=Data!#REF!,Data!#REF!,(IF(B24=Data!#REF!,Data!#REF!,(IF(B24=Data!#REF!,Data!#REF!,(IF(B24=Data!#REF!,Data!#REF!,Data!#REF!)))))))))</f>
        <v>#REF!</v>
      </c>
      <c r="W24" s="596">
        <f>IF(E24="","",VLOOKUP(B24,Data!$B$5:$J$503,9,FALSE)*E24)</f>
        <v>23.709</v>
      </c>
    </row>
    <row r="25" spans="1:23" s="597" customFormat="1" ht="19.25" customHeight="1">
      <c r="A25" s="860">
        <v>7</v>
      </c>
      <c r="B25" s="753" t="s">
        <v>225</v>
      </c>
      <c r="C25" s="738" t="str">
        <f>IF(E25="","",VLOOKUP(B25,Data!$B$5:$N$503,13,FALSE))</f>
        <v>Ymh</v>
      </c>
      <c r="D25" s="495" t="str">
        <f>IF(E25="","",VLOOKUP(B25,Data!$B$5:$L$503,2,FALSE))</f>
        <v>WV62290</v>
      </c>
      <c r="E25" s="739">
        <v>2</v>
      </c>
      <c r="F25" s="601"/>
      <c r="G25" s="587">
        <f>IF(E25="","",VLOOKUP(B25,Data!$B$5:$L$503,11,FALSE))</f>
        <v>1690.21</v>
      </c>
      <c r="H25" s="588">
        <f t="shared" si="0"/>
        <v>3380.42</v>
      </c>
      <c r="I25" s="589" t="str">
        <f>IF(E25="","",VLOOKUP(B25,Data!$B$5:$D$503,3,FALSE))</f>
        <v>C/T</v>
      </c>
      <c r="J25" s="589" t="str">
        <f>IF(E25="","",VLOOKUP(B25,Data!$B$5:$M$503,12,FALSE))</f>
        <v>Indonesia</v>
      </c>
      <c r="K25" s="590">
        <v>5127657</v>
      </c>
      <c r="L25" s="587">
        <f>IF(E25="","",VLOOKUP(B25,Data!$B$5:$E$503,4,FALSE)*E25)</f>
        <v>388</v>
      </c>
      <c r="M25" s="587">
        <f>IF(E25="","",VLOOKUP(B25,Data!$B$5:$F$503,5,FALSE)*E25)</f>
        <v>348</v>
      </c>
      <c r="N25" s="591" t="e">
        <f>IF(B25=Data!B75,Data!G75,(IF(B25=Data!B77,Data!G77,(IF(B25=Data!B79,Data!G79,(IF(B25=Data!#REF!,Data!#REF!,(IF(B25=Data!B84,Data!G84,(IF(B25=Data!#REF!,Data!#REF!,(IF(B25=Data!#REF!,Data!#REF!,(IF(B25=Data!#REF!,Data!#REF!,Data!#REF!)))))))))))))))&amp;IF(B25=Data!B151,Data!G151,(IF(B25=Data!#REF!,Data!#REF!,(IF(B25=Data!#REF!,Data!#REF!,(IF(B25=Data!#REF!,Data!#REF!,(IF(B25=Data!#REF!,Data!#REF!,(IF(B25=Data!#REF!,Data!G891,(IF(B25=Data!#REF!,Data!#REF!,(IF(B25=Data!#REF!,Data!#REF!,Data!#REF!)))))))))))))))&amp;IF(B25=Data!#REF!,Data!#REF!,(IF(B25=Data!#REF!,Data!#REF!,(IF(B25=Data!#REF!,Data!#REF!,(IF(B25=Data!#REF!,Data!#REF!,(IF(B25=Data!#REF!,Data!#REF!,Data!#REF!)))))))))</f>
        <v>#REF!</v>
      </c>
      <c r="O25" s="592"/>
      <c r="P25" s="593"/>
      <c r="Q25" s="594" t="e">
        <f>IF(B25=Data!B75,Data!H75,(IF(B25=Data!B77,Data!H77,(IF(B25=Data!B79,Data!H79,(IF(B25=Data!#REF!,Data!#REF!,(IF(B25=Data!B84,Data!H84,(IF(B25=Data!#REF!,Data!#REF!,(IF(B25=Data!#REF!,Data!#REF!,(IF(B25=Data!#REF!,Data!#REF!,Data!#REF!)))))))))))))))&amp;IF(B25=Data!B151,Data!H151,(IF(B25=Data!#REF!,Data!#REF!,(IF(B25=Data!#REF!,Data!#REF!,(IF(B25=Data!#REF!,Data!#REF!,(IF(B25=Data!#REF!,Data!#REF!,(IF(B25=Data!#REF!,Data!H891,(IF(B25=Data!#REF!,Data!#REF!,(IF(B25=Data!#REF!,Data!#REF!,Data!#REF!)))))))))))))))&amp;IF(B25=Data!#REF!,Data!#REF!,(IF(B25=Data!#REF!,Data!#REF!,(IF(B25=Data!#REF!,Data!#REF!,(IF(B25=Data!#REF!,Data!#REF!,(IF(B25=Data!#REF!,Data!#REF!,Data!#REF!)))))))))</f>
        <v>#REF!</v>
      </c>
      <c r="R25" s="593"/>
      <c r="S25" s="593"/>
      <c r="T25" s="594" t="e">
        <f>IF(B25=Data!B75,Data!I75,(IF(B25=Data!B77,Data!I77,(IF(B25=Data!B79,Data!I79,(IF(B25=Data!#REF!,Data!#REF!,(IF(B25=Data!B84,Data!I84,(IF(B25=Data!#REF!,Data!#REF!,(IF(B25=Data!#REF!,Data!#REF!,(IF(B25=Data!#REF!,Data!#REF!,Data!#REF!)))))))))))))))&amp;IF(B25=Data!B151,Data!I151,(IF(B25=Data!#REF!,Data!#REF!,(IF(B25=Data!#REF!,Data!#REF!,(IF(B25=Data!#REF!,Data!#REF!,(IF(B25=Data!#REF!,Data!#REF!,(IF(B25=Data!#REF!,Data!I891,(IF(B25=Data!#REF!,Data!#REF!,(IF(B25=Data!#REF!,Data!#REF!,Data!#REF!)))))))))))))))&amp;IF(B25=Data!#REF!,Data!#REF!,(IF(B25=Data!#REF!,Data!#REF!,(IF(B25=Data!#REF!,Data!#REF!,(IF(B25=Data!#REF!,Data!#REF!,(IF(B25=Data!#REF!,Data!#REF!,Data!#REF!)))))))))</f>
        <v>#REF!</v>
      </c>
      <c r="U25" s="595"/>
      <c r="V25" s="594" t="e">
        <f>IF(B25=Data!B75,Data!J75,(IF(B25=Data!B77,Data!J77,(IF(B25=Data!B79,Data!J79,(IF(B25=Data!#REF!,Data!#REF!,(IF(B25=Data!B84,Data!J84,(IF(B25=Data!#REF!,Data!#REF!,(IF(B25=Data!#REF!,Data!#REF!,(IF(B25=Data!#REF!,Data!#REF!,Data!#REF!)))))))))))))))&amp;IF(B25=Data!B151,Data!J151,(IF(B25=Data!#REF!,Data!#REF!,(IF(B25=Data!#REF!,Data!#REF!,(IF(B25=Data!#REF!,Data!#REF!,(IF(B25=Data!#REF!,Data!#REF!,(IF(B25=Data!#REF!,Data!J891,(IF(B25=Data!#REF!,Data!#REF!,(IF(B25=Data!#REF!,Data!#REF!,Data!#REF!)))))))))))))))&amp;IF(B25=Data!#REF!,Data!#REF!,(IF(B25=Data!#REF!,Data!#REF!,(IF(B25=Data!#REF!,Data!#REF!,(IF(B25=Data!#REF!,Data!#REF!,(IF(B25=Data!#REF!,Data!#REF!,Data!#REF!)))))))))</f>
        <v>#REF!</v>
      </c>
      <c r="W25" s="596">
        <f>IF(E25="","",VLOOKUP(B25,Data!$B$5:$J$503,9,FALSE)*E25)</f>
        <v>2.258</v>
      </c>
    </row>
    <row r="26" spans="1:23" s="597" customFormat="1" ht="19.25" customHeight="1">
      <c r="A26" s="860">
        <v>8</v>
      </c>
      <c r="B26" s="753" t="s">
        <v>231</v>
      </c>
      <c r="C26" s="738" t="str">
        <f>IF(E26="","",VLOOKUP(B26,Data!$B$5:$N$503,13,FALSE))</f>
        <v>Ymh</v>
      </c>
      <c r="D26" s="495" t="str">
        <f>IF(E26="","",VLOOKUP(B26,Data!$B$5:$L$503,2,FALSE))</f>
        <v>WN49720</v>
      </c>
      <c r="E26" s="739">
        <v>4</v>
      </c>
      <c r="F26" s="600"/>
      <c r="G26" s="587">
        <f>IF(E26="","",VLOOKUP(B26,Data!$B$5:$L$503,11,FALSE))</f>
        <v>1776.21</v>
      </c>
      <c r="H26" s="588">
        <f t="shared" si="0"/>
        <v>7104.84</v>
      </c>
      <c r="I26" s="589" t="str">
        <f>IF(E26="","",VLOOKUP(B26,Data!$B$5:$D$503,3,FALSE))</f>
        <v>C/T</v>
      </c>
      <c r="J26" s="589" t="str">
        <f>IF(E26="","",VLOOKUP(B26,Data!$B$5:$M$503,12,FALSE))</f>
        <v>Indonesia</v>
      </c>
      <c r="K26" s="590">
        <v>5127657</v>
      </c>
      <c r="L26" s="587">
        <f>IF(E26="","",VLOOKUP(B26,Data!$B$5:$E$503,4,FALSE)*E26)</f>
        <v>776</v>
      </c>
      <c r="M26" s="587">
        <f>IF(E26="","",VLOOKUP(B26,Data!$B$5:$F$503,5,FALSE)*E26)</f>
        <v>696</v>
      </c>
      <c r="N26" s="591" t="e">
        <f>IF(B26=Data!B76,Data!G76,(IF(B26=Data!B78,Data!G78,(IF(B26=Data!B80,Data!G80,(IF(B26=Data!#REF!,Data!#REF!,(IF(B26=Data!B85,Data!G85,(IF(B26=Data!#REF!,Data!#REF!,(IF(B26=Data!#REF!,Data!#REF!,(IF(B26=Data!#REF!,Data!#REF!,Data!#REF!)))))))))))))))&amp;IF(B26=Data!B152,Data!G152,(IF(B26=Data!#REF!,Data!#REF!,(IF(B26=Data!#REF!,Data!#REF!,(IF(B26=Data!#REF!,Data!#REF!,(IF(B26=Data!#REF!,Data!#REF!,(IF(B26=Data!#REF!,Data!G892,(IF(B26=Data!#REF!,Data!#REF!,(IF(B26=Data!#REF!,Data!#REF!,Data!#REF!)))))))))))))))&amp;IF(B26=Data!#REF!,Data!#REF!,(IF(B26=Data!#REF!,Data!#REF!,(IF(B26=Data!#REF!,Data!#REF!,(IF(B26=Data!#REF!,Data!#REF!,(IF(B26=Data!#REF!,Data!#REF!,Data!#REF!)))))))))</f>
        <v>#REF!</v>
      </c>
      <c r="O26" s="592"/>
      <c r="P26" s="593"/>
      <c r="Q26" s="594" t="e">
        <f>IF(B26=Data!B76,Data!H76,(IF(B26=Data!B78,Data!H78,(IF(B26=Data!B80,Data!H80,(IF(B26=Data!#REF!,Data!#REF!,(IF(B26=Data!B85,Data!H85,(IF(B26=Data!#REF!,Data!#REF!,(IF(B26=Data!#REF!,Data!#REF!,(IF(B26=Data!#REF!,Data!#REF!,Data!#REF!)))))))))))))))&amp;IF(B26=Data!B152,Data!H152,(IF(B26=Data!#REF!,Data!#REF!,(IF(B26=Data!#REF!,Data!#REF!,(IF(B26=Data!#REF!,Data!#REF!,(IF(B26=Data!#REF!,Data!#REF!,(IF(B26=Data!#REF!,Data!H892,(IF(B26=Data!#REF!,Data!#REF!,(IF(B26=Data!#REF!,Data!#REF!,Data!#REF!)))))))))))))))&amp;IF(B26=Data!#REF!,Data!#REF!,(IF(B26=Data!#REF!,Data!#REF!,(IF(B26=Data!#REF!,Data!#REF!,(IF(B26=Data!#REF!,Data!#REF!,(IF(B26=Data!#REF!,Data!#REF!,Data!#REF!)))))))))</f>
        <v>#REF!</v>
      </c>
      <c r="R26" s="593"/>
      <c r="S26" s="593"/>
      <c r="T26" s="594" t="e">
        <f>IF(B26=Data!B76,Data!I76,(IF(B26=Data!B78,Data!I78,(IF(B26=Data!B80,Data!I80,(IF(B26=Data!#REF!,Data!#REF!,(IF(B26=Data!B85,Data!I85,(IF(B26=Data!#REF!,Data!#REF!,(IF(B26=Data!#REF!,Data!#REF!,(IF(B26=Data!#REF!,Data!#REF!,Data!#REF!)))))))))))))))&amp;IF(B26=Data!B152,Data!I152,(IF(B26=Data!#REF!,Data!#REF!,(IF(B26=Data!#REF!,Data!#REF!,(IF(B26=Data!#REF!,Data!#REF!,(IF(B26=Data!#REF!,Data!#REF!,(IF(B26=Data!#REF!,Data!I892,(IF(B26=Data!#REF!,Data!#REF!,(IF(B26=Data!#REF!,Data!#REF!,Data!#REF!)))))))))))))))&amp;IF(B26=Data!#REF!,Data!#REF!,(IF(B26=Data!#REF!,Data!#REF!,(IF(B26=Data!#REF!,Data!#REF!,(IF(B26=Data!#REF!,Data!#REF!,(IF(B26=Data!#REF!,Data!#REF!,Data!#REF!)))))))))</f>
        <v>#REF!</v>
      </c>
      <c r="U26" s="595"/>
      <c r="V26" s="594" t="e">
        <f>IF(B26=Data!B76,Data!J76,(IF(B26=Data!B78,Data!J78,(IF(B26=Data!B80,Data!J80,(IF(B26=Data!#REF!,Data!#REF!,(IF(B26=Data!B85,Data!J85,(IF(B26=Data!#REF!,Data!#REF!,(IF(B26=Data!#REF!,Data!#REF!,(IF(B26=Data!#REF!,Data!#REF!,Data!#REF!)))))))))))))))&amp;IF(B26=Data!B152,Data!J152,(IF(B26=Data!#REF!,Data!#REF!,(IF(B26=Data!#REF!,Data!#REF!,(IF(B26=Data!#REF!,Data!#REF!,(IF(B26=Data!#REF!,Data!#REF!,(IF(B26=Data!#REF!,Data!J892,(IF(B26=Data!#REF!,Data!#REF!,(IF(B26=Data!#REF!,Data!#REF!,Data!#REF!)))))))))))))))&amp;IF(B26=Data!#REF!,Data!#REF!,(IF(B26=Data!#REF!,Data!#REF!,(IF(B26=Data!#REF!,Data!#REF!,(IF(B26=Data!#REF!,Data!#REF!,(IF(B26=Data!#REF!,Data!#REF!,Data!#REF!)))))))))</f>
        <v>#REF!</v>
      </c>
      <c r="W26" s="596">
        <f>IF(E26="","",VLOOKUP(B26,Data!$B$5:$J$503,9,FALSE)*E26)</f>
        <v>4.516</v>
      </c>
    </row>
    <row r="27" spans="1:23" s="597" customFormat="1" ht="19.25" customHeight="1">
      <c r="A27" s="860">
        <v>9</v>
      </c>
      <c r="B27" s="753" t="s">
        <v>783</v>
      </c>
      <c r="C27" s="738" t="str">
        <f>IF(E27="","",VLOOKUP(B27,Data!$B$5:$N$503,13,FALSE))</f>
        <v>Ymh</v>
      </c>
      <c r="D27" s="495" t="str">
        <f>IF(E27="","",VLOOKUP(B27,Data!$B$5:$L$503,2,FALSE))</f>
        <v>VAK6550</v>
      </c>
      <c r="E27" s="739">
        <v>1</v>
      </c>
      <c r="F27" s="601"/>
      <c r="G27" s="587">
        <f>IF(E27="","",VLOOKUP(B27,Data!$B$5:$L$503,11,FALSE))</f>
        <v>2051.59</v>
      </c>
      <c r="H27" s="588">
        <f t="shared" si="0"/>
        <v>2051.59</v>
      </c>
      <c r="I27" s="589" t="str">
        <f>IF(E27="","",VLOOKUP(B27,Data!$B$5:$D$503,3,FALSE))</f>
        <v>C/T</v>
      </c>
      <c r="J27" s="589" t="str">
        <f>IF(E27="","",VLOOKUP(B27,Data!$B$5:$M$503,12,FALSE))</f>
        <v>Indonesia</v>
      </c>
      <c r="K27" s="590">
        <v>5127657</v>
      </c>
      <c r="L27" s="587">
        <f>IF(E27="","",VLOOKUP(B27,Data!$B$5:$E$503,4,FALSE)*E27)</f>
        <v>199</v>
      </c>
      <c r="M27" s="587">
        <f>IF(E27="","",VLOOKUP(B27,Data!$B$5:$F$503,5,FALSE)*E27)</f>
        <v>179</v>
      </c>
      <c r="N27" s="591" t="e">
        <f>IF(B27=Data!B77,Data!G77,(IF(B27=Data!B79,Data!G79,(IF(B27=Data!B81,Data!G81,(IF(B27=Data!#REF!,Data!#REF!,(IF(B27=Data!B86,Data!G86,(IF(B27=Data!#REF!,Data!#REF!,(IF(B27=Data!#REF!,Data!#REF!,(IF(B27=Data!#REF!,Data!#REF!,Data!#REF!)))))))))))))))&amp;IF(B27=Data!B153,Data!G153,(IF(B27=Data!#REF!,Data!#REF!,(IF(B27=Data!#REF!,Data!#REF!,(IF(B27=Data!#REF!,Data!#REF!,(IF(B27=Data!#REF!,Data!#REF!,(IF(B27=Data!#REF!,Data!G893,(IF(B27=Data!#REF!,Data!#REF!,(IF(B27=Data!#REF!,Data!#REF!,Data!#REF!)))))))))))))))&amp;IF(B27=Data!#REF!,Data!#REF!,(IF(B27=Data!#REF!,Data!#REF!,(IF(B27=Data!#REF!,Data!#REF!,(IF(B27=Data!#REF!,Data!#REF!,(IF(B27=Data!#REF!,Data!#REF!,Data!#REF!)))))))))</f>
        <v>#REF!</v>
      </c>
      <c r="O27" s="592"/>
      <c r="P27" s="593"/>
      <c r="Q27" s="594" t="e">
        <f>IF(B27=Data!B77,Data!H77,(IF(B27=Data!B79,Data!H79,(IF(B27=Data!B81,Data!H81,(IF(B27=Data!#REF!,Data!#REF!,(IF(B27=Data!B86,Data!H86,(IF(B27=Data!#REF!,Data!#REF!,(IF(B27=Data!#REF!,Data!#REF!,(IF(B27=Data!#REF!,Data!#REF!,Data!#REF!)))))))))))))))&amp;IF(B27=Data!B153,Data!H153,(IF(B27=Data!#REF!,Data!#REF!,(IF(B27=Data!#REF!,Data!#REF!,(IF(B27=Data!#REF!,Data!#REF!,(IF(B27=Data!#REF!,Data!#REF!,(IF(B27=Data!#REF!,Data!H893,(IF(B27=Data!#REF!,Data!#REF!,(IF(B27=Data!#REF!,Data!#REF!,Data!#REF!)))))))))))))))&amp;IF(B27=Data!#REF!,Data!#REF!,(IF(B27=Data!#REF!,Data!#REF!,(IF(B27=Data!#REF!,Data!#REF!,(IF(B27=Data!#REF!,Data!#REF!,(IF(B27=Data!#REF!,Data!#REF!,Data!#REF!)))))))))</f>
        <v>#REF!</v>
      </c>
      <c r="R27" s="593"/>
      <c r="S27" s="593"/>
      <c r="T27" s="594" t="e">
        <f>IF(B27=Data!B77,Data!I77,(IF(B27=Data!B79,Data!I79,(IF(B27=Data!B81,Data!I81,(IF(B27=Data!#REF!,Data!#REF!,(IF(B27=Data!B86,Data!I86,(IF(B27=Data!#REF!,Data!#REF!,(IF(B27=Data!#REF!,Data!#REF!,(IF(B27=Data!#REF!,Data!#REF!,Data!#REF!)))))))))))))))&amp;IF(B27=Data!B153,Data!I153,(IF(B27=Data!#REF!,Data!#REF!,(IF(B27=Data!#REF!,Data!#REF!,(IF(B27=Data!#REF!,Data!#REF!,(IF(B27=Data!#REF!,Data!#REF!,(IF(B27=Data!#REF!,Data!I893,(IF(B27=Data!#REF!,Data!#REF!,(IF(B27=Data!#REF!,Data!#REF!,Data!#REF!)))))))))))))))&amp;IF(B27=Data!#REF!,Data!#REF!,(IF(B27=Data!#REF!,Data!#REF!,(IF(B27=Data!#REF!,Data!#REF!,(IF(B27=Data!#REF!,Data!#REF!,(IF(B27=Data!#REF!,Data!#REF!,Data!#REF!)))))))))</f>
        <v>#REF!</v>
      </c>
      <c r="U27" s="595"/>
      <c r="V27" s="594" t="e">
        <f>IF(B27=Data!B77,Data!J77,(IF(B27=Data!B79,Data!J79,(IF(B27=Data!B81,Data!J81,(IF(B27=Data!#REF!,Data!#REF!,(IF(B27=Data!B86,Data!J86,(IF(B27=Data!#REF!,Data!#REF!,(IF(B27=Data!#REF!,Data!#REF!,(IF(B27=Data!#REF!,Data!#REF!,Data!#REF!)))))))))))))))&amp;IF(B27=Data!B153,Data!J153,(IF(B27=Data!#REF!,Data!#REF!,(IF(B27=Data!#REF!,Data!#REF!,(IF(B27=Data!#REF!,Data!#REF!,(IF(B27=Data!#REF!,Data!#REF!,(IF(B27=Data!#REF!,Data!J893,(IF(B27=Data!#REF!,Data!#REF!,(IF(B27=Data!#REF!,Data!#REF!,Data!#REF!)))))))))))))))&amp;IF(B27=Data!#REF!,Data!#REF!,(IF(B27=Data!#REF!,Data!#REF!,(IF(B27=Data!#REF!,Data!#REF!,(IF(B27=Data!#REF!,Data!#REF!,(IF(B27=Data!#REF!,Data!#REF!,Data!#REF!)))))))))</f>
        <v>#REF!</v>
      </c>
      <c r="W27" s="596">
        <f>IF(E27="","",VLOOKUP(B27,Data!$B$5:$J$503,9,FALSE)*E27)</f>
        <v>1.129</v>
      </c>
    </row>
    <row r="28" spans="1:23" s="597" customFormat="1" ht="19.25" customHeight="1">
      <c r="A28" s="860">
        <v>10</v>
      </c>
      <c r="B28" s="753" t="s">
        <v>489</v>
      </c>
      <c r="C28" s="738" t="str">
        <f>IF(E28="","",VLOOKUP(B28,Data!$B$5:$N$503,13,FALSE))</f>
        <v>Ymh</v>
      </c>
      <c r="D28" s="495" t="str">
        <f>IF(E28="","",VLOOKUP(B28,Data!$B$5:$L$503,2,FALSE))</f>
        <v>ZH66290</v>
      </c>
      <c r="E28" s="739">
        <v>2</v>
      </c>
      <c r="F28" s="600"/>
      <c r="G28" s="587">
        <f>IF(E28="","",VLOOKUP(B28,Data!$B$5:$L$503,11,FALSE))</f>
        <v>1975.79</v>
      </c>
      <c r="H28" s="588">
        <f t="shared" si="0"/>
        <v>3951.58</v>
      </c>
      <c r="I28" s="589" t="str">
        <f>IF(E28="","",VLOOKUP(B28,Data!$B$5:$D$503,3,FALSE))</f>
        <v>C/T</v>
      </c>
      <c r="J28" s="589" t="str">
        <f>IF(E28="","",VLOOKUP(B28,Data!$B$5:$M$503,12,FALSE))</f>
        <v>Indonesia</v>
      </c>
      <c r="K28" s="590">
        <v>5127657</v>
      </c>
      <c r="L28" s="587">
        <f>IF(E28="","",VLOOKUP(B28,Data!$B$5:$E$503,4,FALSE)*E28)</f>
        <v>430</v>
      </c>
      <c r="M28" s="587">
        <f>IF(E28="","",VLOOKUP(B28,Data!$B$5:$F$503,5,FALSE)*E28)</f>
        <v>388</v>
      </c>
      <c r="N28" s="591" t="e">
        <f>IF(B28=Data!B78,Data!G78,(IF(B28=Data!B80,Data!G80,(IF(B28=Data!B82,Data!G82,(IF(B28=Data!#REF!,Data!#REF!,(IF(B28=Data!B87,Data!G87,(IF(B28=Data!#REF!,Data!#REF!,(IF(B28=Data!#REF!,Data!#REF!,(IF(B28=Data!#REF!,Data!#REF!,Data!#REF!)))))))))))))))&amp;IF(B28=Data!B154,Data!G154,(IF(B28=Data!#REF!,Data!#REF!,(IF(B28=Data!#REF!,Data!#REF!,(IF(B28=Data!#REF!,Data!#REF!,(IF(B28=Data!#REF!,Data!#REF!,(IF(B28=Data!#REF!,Data!G894,(IF(B28=Data!#REF!,Data!#REF!,(IF(B28=Data!#REF!,Data!#REF!,Data!#REF!)))))))))))))))&amp;IF(B28=Data!#REF!,Data!#REF!,(IF(B28=Data!#REF!,Data!#REF!,(IF(B28=Data!#REF!,Data!#REF!,(IF(B28=Data!#REF!,Data!#REF!,(IF(B28=Data!#REF!,Data!#REF!,Data!#REF!)))))))))</f>
        <v>#REF!</v>
      </c>
      <c r="O28" s="592"/>
      <c r="P28" s="593"/>
      <c r="Q28" s="594" t="e">
        <f>IF(B28=Data!B78,Data!H78,(IF(B28=Data!B80,Data!H80,(IF(B28=Data!B82,Data!H82,(IF(B28=Data!#REF!,Data!#REF!,(IF(B28=Data!B87,Data!H87,(IF(B28=Data!#REF!,Data!#REF!,(IF(B28=Data!#REF!,Data!#REF!,(IF(B28=Data!#REF!,Data!#REF!,Data!#REF!)))))))))))))))&amp;IF(B28=Data!B154,Data!H154,(IF(B28=Data!#REF!,Data!#REF!,(IF(B28=Data!#REF!,Data!#REF!,(IF(B28=Data!#REF!,Data!#REF!,(IF(B28=Data!#REF!,Data!#REF!,(IF(B28=Data!#REF!,Data!H894,(IF(B28=Data!#REF!,Data!#REF!,(IF(B28=Data!#REF!,Data!#REF!,Data!#REF!)))))))))))))))&amp;IF(B28=Data!#REF!,Data!#REF!,(IF(B28=Data!#REF!,Data!#REF!,(IF(B28=Data!#REF!,Data!#REF!,(IF(B28=Data!#REF!,Data!#REF!,(IF(B28=Data!#REF!,Data!#REF!,Data!#REF!)))))))))</f>
        <v>#REF!</v>
      </c>
      <c r="R28" s="593"/>
      <c r="S28" s="593"/>
      <c r="T28" s="594" t="e">
        <f>IF(B28=Data!B78,Data!I78,(IF(B28=Data!B80,Data!I80,(IF(B28=Data!B82,Data!I82,(IF(B28=Data!#REF!,Data!#REF!,(IF(B28=Data!B87,Data!I87,(IF(B28=Data!#REF!,Data!#REF!,(IF(B28=Data!#REF!,Data!#REF!,(IF(B28=Data!#REF!,Data!#REF!,Data!#REF!)))))))))))))))&amp;IF(B28=Data!B154,Data!I154,(IF(B28=Data!#REF!,Data!#REF!,(IF(B28=Data!#REF!,Data!#REF!,(IF(B28=Data!#REF!,Data!#REF!,(IF(B28=Data!#REF!,Data!#REF!,(IF(B28=Data!#REF!,Data!I894,(IF(B28=Data!#REF!,Data!#REF!,(IF(B28=Data!#REF!,Data!#REF!,Data!#REF!)))))))))))))))&amp;IF(B28=Data!#REF!,Data!#REF!,(IF(B28=Data!#REF!,Data!#REF!,(IF(B28=Data!#REF!,Data!#REF!,(IF(B28=Data!#REF!,Data!#REF!,(IF(B28=Data!#REF!,Data!#REF!,Data!#REF!)))))))))</f>
        <v>#REF!</v>
      </c>
      <c r="U28" s="595"/>
      <c r="V28" s="594" t="e">
        <f>IF(B28=Data!B78,Data!J78,(IF(B28=Data!B80,Data!J80,(IF(B28=Data!B82,Data!J82,(IF(B28=Data!#REF!,Data!#REF!,(IF(B28=Data!B87,Data!J87,(IF(B28=Data!#REF!,Data!#REF!,(IF(B28=Data!#REF!,Data!#REF!,(IF(B28=Data!#REF!,Data!#REF!,Data!#REF!)))))))))))))))&amp;IF(B28=Data!B154,Data!J154,(IF(B28=Data!#REF!,Data!#REF!,(IF(B28=Data!#REF!,Data!#REF!,(IF(B28=Data!#REF!,Data!#REF!,(IF(B28=Data!#REF!,Data!#REF!,(IF(B28=Data!#REF!,Data!J894,(IF(B28=Data!#REF!,Data!#REF!,(IF(B28=Data!#REF!,Data!#REF!,Data!#REF!)))))))))))))))&amp;IF(B28=Data!#REF!,Data!#REF!,(IF(B28=Data!#REF!,Data!#REF!,(IF(B28=Data!#REF!,Data!#REF!,(IF(B28=Data!#REF!,Data!#REF!,(IF(B28=Data!#REF!,Data!#REF!,Data!#REF!)))))))))</f>
        <v>#REF!</v>
      </c>
      <c r="W28" s="596">
        <f>IF(E28="","",VLOOKUP(B28,Data!$B$5:$J$503,9,FALSE)*E28)</f>
        <v>2.37</v>
      </c>
    </row>
    <row r="29" spans="1:23" s="597" customFormat="1" ht="19.25" customHeight="1">
      <c r="A29" s="860">
        <v>11</v>
      </c>
      <c r="B29" s="753" t="s">
        <v>495</v>
      </c>
      <c r="C29" s="738" t="str">
        <f>IF(E29="","",VLOOKUP(B29,Data!$B$5:$N$503,13,FALSE))</f>
        <v>Ymh</v>
      </c>
      <c r="D29" s="495" t="str">
        <f>IF(E29="","",VLOOKUP(B29,Data!$B$5:$L$503,2,FALSE))</f>
        <v>ZH66300</v>
      </c>
      <c r="E29" s="739">
        <v>1</v>
      </c>
      <c r="F29" s="600"/>
      <c r="G29" s="587">
        <f>IF(E29="","",VLOOKUP(B29,Data!$B$5:$L$503,11,FALSE))</f>
        <v>2086.5500000000002</v>
      </c>
      <c r="H29" s="588">
        <f t="shared" si="0"/>
        <v>2086.5500000000002</v>
      </c>
      <c r="I29" s="589" t="str">
        <f>IF(E29="","",VLOOKUP(B29,Data!$B$5:$D$503,3,FALSE))</f>
        <v>C/T</v>
      </c>
      <c r="J29" s="589" t="str">
        <f>IF(E29="","",VLOOKUP(B29,Data!$B$5:$M$503,12,FALSE))</f>
        <v>Indonesia</v>
      </c>
      <c r="K29" s="590">
        <v>5127657</v>
      </c>
      <c r="L29" s="587">
        <f>IF(E29="","",VLOOKUP(B29,Data!$B$5:$E$503,4,FALSE)*E29)</f>
        <v>215</v>
      </c>
      <c r="M29" s="587">
        <f>IF(E29="","",VLOOKUP(B29,Data!$B$5:$F$503,5,FALSE)*E29)</f>
        <v>194</v>
      </c>
      <c r="N29" s="591" t="e">
        <f>IF(B29=Data!B79,Data!G79,(IF(B29=Data!B81,Data!G81,(IF(B29=Data!B83,Data!G83,(IF(B29=Data!#REF!,Data!#REF!,(IF(B29=Data!B88,Data!G88,(IF(B29=Data!#REF!,Data!#REF!,(IF(B29=Data!#REF!,Data!#REF!,(IF(B29=Data!#REF!,Data!#REF!,Data!#REF!)))))))))))))))&amp;IF(B29=Data!B155,Data!G155,(IF(B29=Data!#REF!,Data!#REF!,(IF(B29=Data!#REF!,Data!#REF!,(IF(B29=Data!#REF!,Data!#REF!,(IF(B29=Data!#REF!,Data!#REF!,(IF(B29=Data!#REF!,Data!G895,(IF(B29=Data!#REF!,Data!#REF!,(IF(B29=Data!#REF!,Data!#REF!,Data!#REF!)))))))))))))))&amp;IF(B29=Data!#REF!,Data!#REF!,(IF(B29=Data!#REF!,Data!#REF!,(IF(B29=Data!#REF!,Data!#REF!,(IF(B29=Data!#REF!,Data!#REF!,(IF(B29=Data!#REF!,Data!#REF!,Data!#REF!)))))))))</f>
        <v>#REF!</v>
      </c>
      <c r="O29" s="592"/>
      <c r="P29" s="593"/>
      <c r="Q29" s="594" t="e">
        <f>IF(B29=Data!B79,Data!H79,(IF(B29=Data!B81,Data!H81,(IF(B29=Data!B83,Data!H83,(IF(B29=Data!#REF!,Data!#REF!,(IF(B29=Data!B88,Data!H88,(IF(B29=Data!#REF!,Data!#REF!,(IF(B29=Data!#REF!,Data!#REF!,(IF(B29=Data!#REF!,Data!#REF!,Data!#REF!)))))))))))))))&amp;IF(B29=Data!B155,Data!H155,(IF(B29=Data!#REF!,Data!#REF!,(IF(B29=Data!#REF!,Data!#REF!,(IF(B29=Data!#REF!,Data!#REF!,(IF(B29=Data!#REF!,Data!#REF!,(IF(B29=Data!#REF!,Data!H895,(IF(B29=Data!#REF!,Data!#REF!,(IF(B29=Data!#REF!,Data!#REF!,Data!#REF!)))))))))))))))&amp;IF(B29=Data!#REF!,Data!#REF!,(IF(B29=Data!#REF!,Data!#REF!,(IF(B29=Data!#REF!,Data!#REF!,(IF(B29=Data!#REF!,Data!#REF!,(IF(B29=Data!#REF!,Data!#REF!,Data!#REF!)))))))))</f>
        <v>#REF!</v>
      </c>
      <c r="R29" s="593"/>
      <c r="S29" s="593"/>
      <c r="T29" s="594" t="e">
        <f>IF(B29=Data!B79,Data!I79,(IF(B29=Data!B81,Data!I81,(IF(B29=Data!B83,Data!I83,(IF(B29=Data!#REF!,Data!#REF!,(IF(B29=Data!B88,Data!I88,(IF(B29=Data!#REF!,Data!#REF!,(IF(B29=Data!#REF!,Data!#REF!,(IF(B29=Data!#REF!,Data!#REF!,Data!#REF!)))))))))))))))&amp;IF(B29=Data!B155,Data!I155,(IF(B29=Data!#REF!,Data!#REF!,(IF(B29=Data!#REF!,Data!#REF!,(IF(B29=Data!#REF!,Data!#REF!,(IF(B29=Data!#REF!,Data!#REF!,(IF(B29=Data!#REF!,Data!I895,(IF(B29=Data!#REF!,Data!#REF!,(IF(B29=Data!#REF!,Data!#REF!,Data!#REF!)))))))))))))))&amp;IF(B29=Data!#REF!,Data!#REF!,(IF(B29=Data!#REF!,Data!#REF!,(IF(B29=Data!#REF!,Data!#REF!,(IF(B29=Data!#REF!,Data!#REF!,(IF(B29=Data!#REF!,Data!#REF!,Data!#REF!)))))))))</f>
        <v>#REF!</v>
      </c>
      <c r="U29" s="595"/>
      <c r="V29" s="594" t="e">
        <f>IF(B29=Data!B79,Data!J79,(IF(B29=Data!B81,Data!J81,(IF(B29=Data!B83,Data!J83,(IF(B29=Data!#REF!,Data!#REF!,(IF(B29=Data!B88,Data!J88,(IF(B29=Data!#REF!,Data!#REF!,(IF(B29=Data!#REF!,Data!#REF!,(IF(B29=Data!#REF!,Data!#REF!,Data!#REF!)))))))))))))))&amp;IF(B29=Data!B155,Data!J155,(IF(B29=Data!#REF!,Data!#REF!,(IF(B29=Data!#REF!,Data!#REF!,(IF(B29=Data!#REF!,Data!#REF!,(IF(B29=Data!#REF!,Data!#REF!,(IF(B29=Data!#REF!,Data!J895,(IF(B29=Data!#REF!,Data!#REF!,(IF(B29=Data!#REF!,Data!#REF!,Data!#REF!)))))))))))))))&amp;IF(B29=Data!#REF!,Data!#REF!,(IF(B29=Data!#REF!,Data!#REF!,(IF(B29=Data!#REF!,Data!#REF!,(IF(B29=Data!#REF!,Data!#REF!,(IF(B29=Data!#REF!,Data!#REF!,Data!#REF!)))))))))</f>
        <v>#REF!</v>
      </c>
      <c r="W29" s="596">
        <f>IF(E29="","",VLOOKUP(B29,Data!$B$5:$J$503,9,FALSE)*E29)</f>
        <v>1.1850000000000001</v>
      </c>
    </row>
    <row r="30" spans="1:23" s="597" customFormat="1" ht="19.25" customHeight="1">
      <c r="A30" s="860">
        <v>12</v>
      </c>
      <c r="B30" s="753" t="s">
        <v>716</v>
      </c>
      <c r="C30" s="738" t="str">
        <f>IF(E30="","",VLOOKUP(B30,Data!$B$5:$N$503,13,FALSE))</f>
        <v>Ymh</v>
      </c>
      <c r="D30" s="495" t="str">
        <f>IF(E30="","",VLOOKUP(B30,Data!$B$5:$L$503,2,FALSE))</f>
        <v>VAC9490</v>
      </c>
      <c r="E30" s="739">
        <v>2</v>
      </c>
      <c r="F30" s="600"/>
      <c r="G30" s="587">
        <f>IF(E30="","",VLOOKUP(B30,Data!$B$5:$L$503,11,FALSE))</f>
        <v>2297.34</v>
      </c>
      <c r="H30" s="588">
        <f t="shared" si="0"/>
        <v>4594.68</v>
      </c>
      <c r="I30" s="589" t="str">
        <f>IF(E30="","",VLOOKUP(B30,Data!$B$5:$D$503,3,FALSE))</f>
        <v>C/T</v>
      </c>
      <c r="J30" s="589" t="str">
        <f>IF(E30="","",VLOOKUP(B30,Data!$B$5:$M$503,12,FALSE))</f>
        <v>Indonesia</v>
      </c>
      <c r="K30" s="590">
        <v>5127657</v>
      </c>
      <c r="L30" s="587">
        <f>IF(E30="","",VLOOKUP(B30,Data!$B$5:$E$503,4,FALSE)*E30)</f>
        <v>440</v>
      </c>
      <c r="M30" s="587">
        <f>IF(E30="","",VLOOKUP(B30,Data!$B$5:$F$503,5,FALSE)*E30)</f>
        <v>398</v>
      </c>
      <c r="N30" s="591" t="e">
        <f>IF(B30=Data!B80,Data!G80,(IF(B30=Data!B82,Data!G82,(IF(B30=Data!B84,Data!G84,(IF(B30=Data!#REF!,Data!#REF!,(IF(B30=Data!B89,Data!G89,(IF(B30=Data!#REF!,Data!#REF!,(IF(B30=Data!#REF!,Data!#REF!,(IF(B30=Data!#REF!,Data!#REF!,Data!#REF!)))))))))))))))&amp;IF(B30=Data!B156,Data!G156,(IF(B30=Data!#REF!,Data!#REF!,(IF(B30=Data!#REF!,Data!#REF!,(IF(B30=Data!#REF!,Data!#REF!,(IF(B30=Data!#REF!,Data!#REF!,(IF(B30=Data!#REF!,Data!G896,(IF(B30=Data!#REF!,Data!#REF!,(IF(B30=Data!#REF!,Data!#REF!,Data!#REF!)))))))))))))))&amp;IF(B30=Data!#REF!,Data!#REF!,(IF(B30=Data!#REF!,Data!#REF!,(IF(B30=Data!#REF!,Data!#REF!,(IF(B30=Data!#REF!,Data!#REF!,(IF(B30=Data!#REF!,Data!#REF!,Data!#REF!)))))))))</f>
        <v>#REF!</v>
      </c>
      <c r="O30" s="592"/>
      <c r="P30" s="593"/>
      <c r="Q30" s="594" t="e">
        <f>IF(B30=Data!B80,Data!H80,(IF(B30=Data!B82,Data!H82,(IF(B30=Data!B84,Data!H84,(IF(B30=Data!#REF!,Data!#REF!,(IF(B30=Data!B89,Data!H89,(IF(B30=Data!#REF!,Data!#REF!,(IF(B30=Data!#REF!,Data!#REF!,(IF(B30=Data!#REF!,Data!#REF!,Data!#REF!)))))))))))))))&amp;IF(B30=Data!B156,Data!H156,(IF(B30=Data!#REF!,Data!#REF!,(IF(B30=Data!#REF!,Data!#REF!,(IF(B30=Data!#REF!,Data!#REF!,(IF(B30=Data!#REF!,Data!#REF!,(IF(B30=Data!#REF!,Data!H896,(IF(B30=Data!#REF!,Data!#REF!,(IF(B30=Data!#REF!,Data!#REF!,Data!#REF!)))))))))))))))&amp;IF(B30=Data!#REF!,Data!#REF!,(IF(B30=Data!#REF!,Data!#REF!,(IF(B30=Data!#REF!,Data!#REF!,(IF(B30=Data!#REF!,Data!#REF!,(IF(B30=Data!#REF!,Data!#REF!,Data!#REF!)))))))))</f>
        <v>#REF!</v>
      </c>
      <c r="R30" s="593"/>
      <c r="S30" s="593"/>
      <c r="T30" s="594" t="e">
        <f>IF(B30=Data!B80,Data!I80,(IF(B30=Data!B82,Data!I82,(IF(B30=Data!B84,Data!I84,(IF(B30=Data!#REF!,Data!#REF!,(IF(B30=Data!B89,Data!I89,(IF(B30=Data!#REF!,Data!#REF!,(IF(B30=Data!#REF!,Data!#REF!,(IF(B30=Data!#REF!,Data!#REF!,Data!#REF!)))))))))))))))&amp;IF(B30=Data!B156,Data!I156,(IF(B30=Data!#REF!,Data!#REF!,(IF(B30=Data!#REF!,Data!#REF!,(IF(B30=Data!#REF!,Data!#REF!,(IF(B30=Data!#REF!,Data!#REF!,(IF(B30=Data!#REF!,Data!I896,(IF(B30=Data!#REF!,Data!#REF!,(IF(B30=Data!#REF!,Data!#REF!,Data!#REF!)))))))))))))))&amp;IF(B30=Data!#REF!,Data!#REF!,(IF(B30=Data!#REF!,Data!#REF!,(IF(B30=Data!#REF!,Data!#REF!,(IF(B30=Data!#REF!,Data!#REF!,(IF(B30=Data!#REF!,Data!#REF!,Data!#REF!)))))))))</f>
        <v>#REF!</v>
      </c>
      <c r="U30" s="595"/>
      <c r="V30" s="594" t="e">
        <f>IF(B30=Data!B80,Data!J80,(IF(B30=Data!B82,Data!J82,(IF(B30=Data!B84,Data!J84,(IF(B30=Data!#REF!,Data!#REF!,(IF(B30=Data!B89,Data!J89,(IF(B30=Data!#REF!,Data!#REF!,(IF(B30=Data!#REF!,Data!#REF!,(IF(B30=Data!#REF!,Data!#REF!,Data!#REF!)))))))))))))))&amp;IF(B30=Data!B156,Data!J156,(IF(B30=Data!#REF!,Data!#REF!,(IF(B30=Data!#REF!,Data!#REF!,(IF(B30=Data!#REF!,Data!#REF!,(IF(B30=Data!#REF!,Data!#REF!,(IF(B30=Data!#REF!,Data!J896,(IF(B30=Data!#REF!,Data!#REF!,(IF(B30=Data!#REF!,Data!#REF!,Data!#REF!)))))))))))))))&amp;IF(B30=Data!#REF!,Data!#REF!,(IF(B30=Data!#REF!,Data!#REF!,(IF(B30=Data!#REF!,Data!#REF!,(IF(B30=Data!#REF!,Data!#REF!,(IF(B30=Data!#REF!,Data!#REF!,Data!#REF!)))))))))</f>
        <v>#REF!</v>
      </c>
      <c r="W30" s="596">
        <f>IF(E30="","",VLOOKUP(B30,Data!$B$5:$J$503,9,FALSE)*E30)</f>
        <v>2.37</v>
      </c>
    </row>
    <row r="31" spans="1:23" s="597" customFormat="1" ht="19.25" customHeight="1">
      <c r="A31" s="860">
        <v>13</v>
      </c>
      <c r="B31" s="753" t="s">
        <v>724</v>
      </c>
      <c r="C31" s="738" t="str">
        <f>IF(E31="","",VLOOKUP(B31,Data!$B$5:$N$503,13,FALSE))</f>
        <v>Ymh</v>
      </c>
      <c r="D31" s="495" t="str">
        <f>IF(E31="","",VLOOKUP(B31,Data!$B$5:$L$503,2,FALSE))</f>
        <v>VAD6650</v>
      </c>
      <c r="E31" s="739">
        <v>2</v>
      </c>
      <c r="F31" s="600"/>
      <c r="G31" s="587">
        <f>IF(E31="","",VLOOKUP(B31,Data!$B$5:$L$503,11,FALSE))</f>
        <v>2449.66</v>
      </c>
      <c r="H31" s="588">
        <f t="shared" si="0"/>
        <v>4899.32</v>
      </c>
      <c r="I31" s="589" t="str">
        <f>IF(E31="","",VLOOKUP(B31,Data!$B$5:$D$503,3,FALSE))</f>
        <v>C/T</v>
      </c>
      <c r="J31" s="589" t="str">
        <f>IF(E31="","",VLOOKUP(B31,Data!$B$5:$M$503,12,FALSE))</f>
        <v>Indonesia</v>
      </c>
      <c r="K31" s="590">
        <v>5127657</v>
      </c>
      <c r="L31" s="587">
        <f>IF(E31="","",VLOOKUP(B31,Data!$B$5:$E$503,4,FALSE)*E31)</f>
        <v>440</v>
      </c>
      <c r="M31" s="587">
        <f>IF(E31="","",VLOOKUP(B31,Data!$B$5:$F$503,5,FALSE)*E31)</f>
        <v>398</v>
      </c>
      <c r="N31" s="591" t="e">
        <f>IF(B31=Data!B82,Data!G82,(IF(B31=Data!B84,Data!G84,(IF(B31=Data!B86,Data!G86,(IF(B31=Data!#REF!,Data!#REF!,(IF(B31=Data!B91,Data!G91,(IF(B31=Data!#REF!,Data!#REF!,(IF(B31=Data!#REF!,Data!#REF!,(IF(B31=Data!#REF!,Data!#REF!,Data!#REF!)))))))))))))))&amp;IF(B31=Data!B158,Data!G158,(IF(B31=Data!#REF!,Data!#REF!,(IF(B31=Data!#REF!,Data!#REF!,(IF(B31=Data!#REF!,Data!#REF!,(IF(B31=Data!#REF!,Data!#REF!,(IF(B31=Data!#REF!,Data!G898,(IF(B31=Data!#REF!,Data!#REF!,(IF(B31=Data!#REF!,Data!#REF!,Data!#REF!)))))))))))))))&amp;IF(B31=Data!#REF!,Data!#REF!,(IF(B31=Data!#REF!,Data!#REF!,(IF(B31=Data!#REF!,Data!#REF!,(IF(B31=Data!#REF!,Data!#REF!,(IF(B31=Data!#REF!,Data!#REF!,Data!#REF!)))))))))</f>
        <v>#REF!</v>
      </c>
      <c r="O31" s="592"/>
      <c r="P31" s="593"/>
      <c r="Q31" s="594" t="e">
        <f>IF(B31=Data!B82,Data!H82,(IF(B31=Data!B84,Data!H84,(IF(B31=Data!B86,Data!H86,(IF(B31=Data!#REF!,Data!#REF!,(IF(B31=Data!B91,Data!H91,(IF(B31=Data!#REF!,Data!#REF!,(IF(B31=Data!#REF!,Data!#REF!,(IF(B31=Data!#REF!,Data!#REF!,Data!#REF!)))))))))))))))&amp;IF(B31=Data!B158,Data!H158,(IF(B31=Data!#REF!,Data!#REF!,(IF(B31=Data!#REF!,Data!#REF!,(IF(B31=Data!#REF!,Data!#REF!,(IF(B31=Data!#REF!,Data!#REF!,(IF(B31=Data!#REF!,Data!H898,(IF(B31=Data!#REF!,Data!#REF!,(IF(B31=Data!#REF!,Data!#REF!,Data!#REF!)))))))))))))))&amp;IF(B31=Data!#REF!,Data!#REF!,(IF(B31=Data!#REF!,Data!#REF!,(IF(B31=Data!#REF!,Data!#REF!,(IF(B31=Data!#REF!,Data!#REF!,(IF(B31=Data!#REF!,Data!#REF!,Data!#REF!)))))))))</f>
        <v>#REF!</v>
      </c>
      <c r="R31" s="593"/>
      <c r="S31" s="593"/>
      <c r="T31" s="594" t="e">
        <f>IF(B31=Data!B82,Data!I82,(IF(B31=Data!B84,Data!I84,(IF(B31=Data!B86,Data!I86,(IF(B31=Data!#REF!,Data!#REF!,(IF(B31=Data!B91,Data!I91,(IF(B31=Data!#REF!,Data!#REF!,(IF(B31=Data!#REF!,Data!#REF!,(IF(B31=Data!#REF!,Data!#REF!,Data!#REF!)))))))))))))))&amp;IF(B31=Data!B158,Data!I158,(IF(B31=Data!#REF!,Data!#REF!,(IF(B31=Data!#REF!,Data!#REF!,(IF(B31=Data!#REF!,Data!#REF!,(IF(B31=Data!#REF!,Data!#REF!,(IF(B31=Data!#REF!,Data!I898,(IF(B31=Data!#REF!,Data!#REF!,(IF(B31=Data!#REF!,Data!#REF!,Data!#REF!)))))))))))))))&amp;IF(B31=Data!#REF!,Data!#REF!,(IF(B31=Data!#REF!,Data!#REF!,(IF(B31=Data!#REF!,Data!#REF!,(IF(B31=Data!#REF!,Data!#REF!,(IF(B31=Data!#REF!,Data!#REF!,Data!#REF!)))))))))</f>
        <v>#REF!</v>
      </c>
      <c r="U31" s="595"/>
      <c r="V31" s="594" t="e">
        <f>IF(B31=Data!B82,Data!J82,(IF(B31=Data!B84,Data!J84,(IF(B31=Data!B86,Data!J86,(IF(B31=Data!#REF!,Data!#REF!,(IF(B31=Data!B91,Data!J91,(IF(B31=Data!#REF!,Data!#REF!,(IF(B31=Data!#REF!,Data!#REF!,(IF(B31=Data!#REF!,Data!#REF!,Data!#REF!)))))))))))))))&amp;IF(B31=Data!B158,Data!J158,(IF(B31=Data!#REF!,Data!#REF!,(IF(B31=Data!#REF!,Data!#REF!,(IF(B31=Data!#REF!,Data!#REF!,(IF(B31=Data!#REF!,Data!#REF!,(IF(B31=Data!#REF!,Data!J898,(IF(B31=Data!#REF!,Data!#REF!,(IF(B31=Data!#REF!,Data!#REF!,Data!#REF!)))))))))))))))&amp;IF(B31=Data!#REF!,Data!#REF!,(IF(B31=Data!#REF!,Data!#REF!,(IF(B31=Data!#REF!,Data!#REF!,(IF(B31=Data!#REF!,Data!#REF!,(IF(B31=Data!#REF!,Data!#REF!,Data!#REF!)))))))))</f>
        <v>#REF!</v>
      </c>
      <c r="W31" s="596">
        <f>IF(E31="","",VLOOKUP(B31,Data!$B$5:$J$503,9,FALSE)*E31)</f>
        <v>2.37</v>
      </c>
    </row>
    <row r="32" spans="1:23" s="597" customFormat="1" ht="19.25" customHeight="1">
      <c r="A32" s="860">
        <v>14</v>
      </c>
      <c r="B32" s="753" t="s">
        <v>728</v>
      </c>
      <c r="C32" s="738" t="str">
        <f>IF(E32="","",VLOOKUP(B32,Data!$B$5:$N$503,13,FALSE))</f>
        <v>Ymh</v>
      </c>
      <c r="D32" s="495" t="str">
        <f>IF(E32="","",VLOOKUP(B32,Data!$B$5:$L$503,2,FALSE))</f>
        <v>VAD6660</v>
      </c>
      <c r="E32" s="739">
        <v>2</v>
      </c>
      <c r="F32" s="600"/>
      <c r="G32" s="587">
        <f>IF(E32="","",VLOOKUP(B32,Data!$B$5:$L$503,11,FALSE))</f>
        <v>2832.84</v>
      </c>
      <c r="H32" s="588">
        <f t="shared" si="0"/>
        <v>5665.68</v>
      </c>
      <c r="I32" s="589" t="str">
        <f>IF(E32="","",VLOOKUP(B32,Data!$B$5:$D$503,3,FALSE))</f>
        <v>C/T</v>
      </c>
      <c r="J32" s="589" t="str">
        <f>IF(E32="","",VLOOKUP(B32,Data!$B$5:$M$503,12,FALSE))</f>
        <v>Indonesia</v>
      </c>
      <c r="K32" s="590">
        <v>5127657</v>
      </c>
      <c r="L32" s="587">
        <f>IF(E32="","",VLOOKUP(B32,Data!$B$5:$E$503,4,FALSE)*E32)</f>
        <v>534</v>
      </c>
      <c r="M32" s="587">
        <f>IF(E32="","",VLOOKUP(B32,Data!$B$5:$F$503,5,FALSE)*E32)</f>
        <v>484</v>
      </c>
      <c r="N32" s="591" t="e">
        <f>IF(B32=Data!B83,Data!G83,(IF(B32=Data!B85,Data!G85,(IF(B32=Data!B87,Data!G87,(IF(B32=Data!#REF!,Data!#REF!,(IF(B32=Data!B92,Data!G92,(IF(B32=Data!#REF!,Data!#REF!,(IF(B32=Data!#REF!,Data!#REF!,(IF(B32=Data!#REF!,Data!#REF!,Data!#REF!)))))))))))))))&amp;IF(B32=Data!B159,Data!G159,(IF(B32=Data!#REF!,Data!#REF!,(IF(B32=Data!#REF!,Data!#REF!,(IF(B32=Data!#REF!,Data!#REF!,(IF(B32=Data!#REF!,Data!#REF!,(IF(B32=Data!#REF!,Data!G899,(IF(B32=Data!#REF!,Data!#REF!,(IF(B32=Data!#REF!,Data!#REF!,Data!#REF!)))))))))))))))&amp;IF(B32=Data!#REF!,Data!#REF!,(IF(B32=Data!#REF!,Data!#REF!,(IF(B32=Data!#REF!,Data!#REF!,(IF(B32=Data!#REF!,Data!#REF!,(IF(B32=Data!#REF!,Data!#REF!,Data!#REF!)))))))))</f>
        <v>#REF!</v>
      </c>
      <c r="O32" s="592"/>
      <c r="P32" s="593"/>
      <c r="Q32" s="594" t="e">
        <f>IF(B32=Data!B83,Data!H83,(IF(B32=Data!B85,Data!H85,(IF(B32=Data!B87,Data!H87,(IF(B32=Data!#REF!,Data!#REF!,(IF(B32=Data!B92,Data!H92,(IF(B32=Data!#REF!,Data!#REF!,(IF(B32=Data!#REF!,Data!#REF!,(IF(B32=Data!#REF!,Data!#REF!,Data!#REF!)))))))))))))))&amp;IF(B32=Data!B159,Data!H159,(IF(B32=Data!#REF!,Data!#REF!,(IF(B32=Data!#REF!,Data!#REF!,(IF(B32=Data!#REF!,Data!#REF!,(IF(B32=Data!#REF!,Data!#REF!,(IF(B32=Data!#REF!,Data!H899,(IF(B32=Data!#REF!,Data!#REF!,(IF(B32=Data!#REF!,Data!#REF!,Data!#REF!)))))))))))))))&amp;IF(B32=Data!#REF!,Data!#REF!,(IF(B32=Data!#REF!,Data!#REF!,(IF(B32=Data!#REF!,Data!#REF!,(IF(B32=Data!#REF!,Data!#REF!,(IF(B32=Data!#REF!,Data!#REF!,Data!#REF!)))))))))</f>
        <v>#REF!</v>
      </c>
      <c r="R32" s="593"/>
      <c r="S32" s="593"/>
      <c r="T32" s="594" t="e">
        <f>IF(B32=Data!B83,Data!I83,(IF(B32=Data!B85,Data!I85,(IF(B32=Data!B87,Data!I87,(IF(B32=Data!#REF!,Data!#REF!,(IF(B32=Data!B92,Data!I92,(IF(B32=Data!#REF!,Data!#REF!,(IF(B32=Data!#REF!,Data!#REF!,(IF(B32=Data!#REF!,Data!#REF!,Data!#REF!)))))))))))))))&amp;IF(B32=Data!B159,Data!I159,(IF(B32=Data!#REF!,Data!#REF!,(IF(B32=Data!#REF!,Data!#REF!,(IF(B32=Data!#REF!,Data!#REF!,(IF(B32=Data!#REF!,Data!#REF!,(IF(B32=Data!#REF!,Data!I899,(IF(B32=Data!#REF!,Data!#REF!,(IF(B32=Data!#REF!,Data!#REF!,Data!#REF!)))))))))))))))&amp;IF(B32=Data!#REF!,Data!#REF!,(IF(B32=Data!#REF!,Data!#REF!,(IF(B32=Data!#REF!,Data!#REF!,(IF(B32=Data!#REF!,Data!#REF!,(IF(B32=Data!#REF!,Data!#REF!,Data!#REF!)))))))))</f>
        <v>#REF!</v>
      </c>
      <c r="U32" s="595"/>
      <c r="V32" s="594" t="e">
        <f>IF(B32=Data!B83,Data!J83,(IF(B32=Data!B85,Data!J85,(IF(B32=Data!B87,Data!J87,(IF(B32=Data!#REF!,Data!#REF!,(IF(B32=Data!B92,Data!J92,(IF(B32=Data!#REF!,Data!#REF!,(IF(B32=Data!#REF!,Data!#REF!,(IF(B32=Data!#REF!,Data!#REF!,Data!#REF!)))))))))))))))&amp;IF(B32=Data!B159,Data!J159,(IF(B32=Data!#REF!,Data!#REF!,(IF(B32=Data!#REF!,Data!#REF!,(IF(B32=Data!#REF!,Data!#REF!,(IF(B32=Data!#REF!,Data!#REF!,(IF(B32=Data!#REF!,Data!J899,(IF(B32=Data!#REF!,Data!#REF!,(IF(B32=Data!#REF!,Data!#REF!,Data!#REF!)))))))))))))))&amp;IF(B32=Data!#REF!,Data!#REF!,(IF(B32=Data!#REF!,Data!#REF!,(IF(B32=Data!#REF!,Data!#REF!,(IF(B32=Data!#REF!,Data!#REF!,(IF(B32=Data!#REF!,Data!#REF!,Data!#REF!)))))))))</f>
        <v>#REF!</v>
      </c>
      <c r="W32" s="596">
        <f>IF(E32="","",VLOOKUP(B32,Data!$B$5:$J$503,9,FALSE)*E32)</f>
        <v>2.976</v>
      </c>
    </row>
    <row r="33" spans="1:23" s="597" customFormat="1" ht="19.25" customHeight="1">
      <c r="A33" s="860">
        <v>15</v>
      </c>
      <c r="B33" s="753" t="s">
        <v>504</v>
      </c>
      <c r="C33" s="738" t="str">
        <f>IF(E33="","",VLOOKUP(B33,Data!$B$5:$N$503,13,FALSE))</f>
        <v>Ymh</v>
      </c>
      <c r="D33" s="495" t="str">
        <f>IF(E33="","",VLOOKUP(B33,Data!$B$5:$L$503,2,FALSE))</f>
        <v>ZH66250</v>
      </c>
      <c r="E33" s="739">
        <v>7</v>
      </c>
      <c r="F33" s="600"/>
      <c r="G33" s="587">
        <f>IF(E33="","",VLOOKUP(B33,Data!$B$5:$L$503,11,FALSE))</f>
        <v>2244.61</v>
      </c>
      <c r="H33" s="588">
        <f t="shared" si="0"/>
        <v>15712.27</v>
      </c>
      <c r="I33" s="589" t="str">
        <f>IF(E33="","",VLOOKUP(B33,Data!$B$5:$D$503,3,FALSE))</f>
        <v>C/T</v>
      </c>
      <c r="J33" s="589" t="str">
        <f>IF(E33="","",VLOOKUP(B33,Data!$B$5:$M$503,12,FALSE))</f>
        <v>Indonesia</v>
      </c>
      <c r="K33" s="590">
        <v>5127657</v>
      </c>
      <c r="L33" s="587">
        <f>IF(E33="","",VLOOKUP(B33,Data!$B$5:$E$503,4,FALSE)*E33)</f>
        <v>1834</v>
      </c>
      <c r="M33" s="587">
        <f>IF(E33="","",VLOOKUP(B33,Data!$B$5:$F$503,5,FALSE)*E33)</f>
        <v>1659</v>
      </c>
      <c r="N33" s="591" t="e">
        <f>IF(B33=Data!B84,Data!G84,(IF(B33=Data!B86,Data!G86,(IF(B33=Data!B88,Data!G88,(IF(B33=Data!#REF!,Data!#REF!,(IF(B33=Data!B93,Data!G93,(IF(B33=Data!#REF!,Data!#REF!,(IF(B33=Data!#REF!,Data!#REF!,(IF(B33=Data!#REF!,Data!#REF!,Data!#REF!)))))))))))))))&amp;IF(B33=Data!B160,Data!G160,(IF(B33=Data!#REF!,Data!#REF!,(IF(B33=Data!#REF!,Data!#REF!,(IF(B33=Data!#REF!,Data!#REF!,(IF(B33=Data!#REF!,Data!#REF!,(IF(B33=Data!#REF!,Data!G900,(IF(B33=Data!#REF!,Data!#REF!,(IF(B33=Data!#REF!,Data!#REF!,Data!#REF!)))))))))))))))&amp;IF(B33=Data!#REF!,Data!#REF!,(IF(B33=Data!#REF!,Data!#REF!,(IF(B33=Data!#REF!,Data!#REF!,(IF(B33=Data!#REF!,Data!#REF!,(IF(B33=Data!#REF!,Data!#REF!,Data!#REF!)))))))))</f>
        <v>#REF!</v>
      </c>
      <c r="O33" s="592"/>
      <c r="P33" s="593"/>
      <c r="Q33" s="594" t="e">
        <f>IF(B33=Data!B84,Data!H84,(IF(B33=Data!B86,Data!H86,(IF(B33=Data!B88,Data!H88,(IF(B33=Data!#REF!,Data!#REF!,(IF(B33=Data!B93,Data!H93,(IF(B33=Data!#REF!,Data!#REF!,(IF(B33=Data!#REF!,Data!#REF!,(IF(B33=Data!#REF!,Data!#REF!,Data!#REF!)))))))))))))))&amp;IF(B33=Data!B160,Data!H160,(IF(B33=Data!#REF!,Data!#REF!,(IF(B33=Data!#REF!,Data!#REF!,(IF(B33=Data!#REF!,Data!#REF!,(IF(B33=Data!#REF!,Data!#REF!,(IF(B33=Data!#REF!,Data!H900,(IF(B33=Data!#REF!,Data!#REF!,(IF(B33=Data!#REF!,Data!#REF!,Data!#REF!)))))))))))))))&amp;IF(B33=Data!#REF!,Data!#REF!,(IF(B33=Data!#REF!,Data!#REF!,(IF(B33=Data!#REF!,Data!#REF!,(IF(B33=Data!#REF!,Data!#REF!,(IF(B33=Data!#REF!,Data!#REF!,Data!#REF!)))))))))</f>
        <v>#REF!</v>
      </c>
      <c r="R33" s="593"/>
      <c r="S33" s="593"/>
      <c r="T33" s="594" t="e">
        <f>IF(B33=Data!B84,Data!I84,(IF(B33=Data!B86,Data!I86,(IF(B33=Data!B88,Data!I88,(IF(B33=Data!#REF!,Data!#REF!,(IF(B33=Data!B93,Data!I93,(IF(B33=Data!#REF!,Data!#REF!,(IF(B33=Data!#REF!,Data!#REF!,(IF(B33=Data!#REF!,Data!#REF!,Data!#REF!)))))))))))))))&amp;IF(B33=Data!B160,Data!I160,(IF(B33=Data!#REF!,Data!#REF!,(IF(B33=Data!#REF!,Data!#REF!,(IF(B33=Data!#REF!,Data!#REF!,(IF(B33=Data!#REF!,Data!#REF!,(IF(B33=Data!#REF!,Data!I900,(IF(B33=Data!#REF!,Data!#REF!,(IF(B33=Data!#REF!,Data!#REF!,Data!#REF!)))))))))))))))&amp;IF(B33=Data!#REF!,Data!#REF!,(IF(B33=Data!#REF!,Data!#REF!,(IF(B33=Data!#REF!,Data!#REF!,(IF(B33=Data!#REF!,Data!#REF!,(IF(B33=Data!#REF!,Data!#REF!,Data!#REF!)))))))))</f>
        <v>#REF!</v>
      </c>
      <c r="U33" s="595"/>
      <c r="V33" s="594" t="e">
        <f>IF(B33=Data!B84,Data!J84,(IF(B33=Data!B86,Data!J86,(IF(B33=Data!B88,Data!J88,(IF(B33=Data!#REF!,Data!#REF!,(IF(B33=Data!B93,Data!J93,(IF(B33=Data!#REF!,Data!#REF!,(IF(B33=Data!#REF!,Data!#REF!,(IF(B33=Data!#REF!,Data!#REF!,Data!#REF!)))))))))))))))&amp;IF(B33=Data!B160,Data!J160,(IF(B33=Data!#REF!,Data!#REF!,(IF(B33=Data!#REF!,Data!#REF!,(IF(B33=Data!#REF!,Data!#REF!,(IF(B33=Data!#REF!,Data!#REF!,(IF(B33=Data!#REF!,Data!J900,(IF(B33=Data!#REF!,Data!#REF!,(IF(B33=Data!#REF!,Data!#REF!,Data!#REF!)))))))))))))))&amp;IF(B33=Data!#REF!,Data!#REF!,(IF(B33=Data!#REF!,Data!#REF!,(IF(B33=Data!#REF!,Data!#REF!,(IF(B33=Data!#REF!,Data!#REF!,(IF(B33=Data!#REF!,Data!#REF!,Data!#REF!)))))))))</f>
        <v>#REF!</v>
      </c>
      <c r="W33" s="596">
        <f>IF(E33="","",VLOOKUP(B33,Data!$B$5:$J$503,9,FALSE)*E33)</f>
        <v>10.416</v>
      </c>
    </row>
    <row r="34" spans="1:23" s="597" customFormat="1" ht="19.25" customHeight="1">
      <c r="A34" s="860">
        <v>16</v>
      </c>
      <c r="B34" s="753" t="s">
        <v>594</v>
      </c>
      <c r="C34" s="738" t="str">
        <f>IF(E34="","",VLOOKUP(B34,Data!$B$5:$N$503,13,FALSE))</f>
        <v>Ymh</v>
      </c>
      <c r="D34" s="495" t="str">
        <f>IF(E34="","",VLOOKUP(B34,Data!$B$5:$L$503,2,FALSE))</f>
        <v>ZN12160</v>
      </c>
      <c r="E34" s="739">
        <v>1</v>
      </c>
      <c r="F34" s="600"/>
      <c r="G34" s="587">
        <f>IF(E34="","",VLOOKUP(B34,Data!$B$5:$L$503,11,FALSE))</f>
        <v>2286.36</v>
      </c>
      <c r="H34" s="588">
        <f t="shared" si="0"/>
        <v>2286.36</v>
      </c>
      <c r="I34" s="589" t="str">
        <f>IF(E34="","",VLOOKUP(B34,Data!$B$5:$D$503,3,FALSE))</f>
        <v>C/T</v>
      </c>
      <c r="J34" s="589" t="str">
        <f>IF(E34="","",VLOOKUP(B34,Data!$B$5:$M$503,12,FALSE))</f>
        <v>Indonesia</v>
      </c>
      <c r="K34" s="590">
        <v>5127657</v>
      </c>
      <c r="L34" s="587">
        <f>IF(E34="","",VLOOKUP(B34,Data!$B$5:$E$503,4,FALSE)*E34)</f>
        <v>262</v>
      </c>
      <c r="M34" s="587">
        <f>IF(E34="","",VLOOKUP(B34,Data!$B$5:$F$503,5,FALSE)*E34)</f>
        <v>237</v>
      </c>
      <c r="N34" s="591" t="e">
        <f>IF(B34=Data!B85,Data!G85,(IF(B34=Data!B87,Data!G87,(IF(B34=Data!B89,Data!G89,(IF(B34=Data!#REF!,Data!#REF!,(IF(B34=Data!B94,Data!G94,(IF(B34=Data!#REF!,Data!#REF!,(IF(B34=Data!#REF!,Data!#REF!,(IF(B34=Data!#REF!,Data!#REF!,Data!#REF!)))))))))))))))&amp;IF(B34=Data!B161,Data!G161,(IF(B34=Data!#REF!,Data!#REF!,(IF(B34=Data!#REF!,Data!#REF!,(IF(B34=Data!#REF!,Data!#REF!,(IF(B34=Data!#REF!,Data!#REF!,(IF(B34=Data!#REF!,Data!G901,(IF(B34=Data!#REF!,Data!#REF!,(IF(B34=Data!#REF!,Data!#REF!,Data!#REF!)))))))))))))))&amp;IF(B34=Data!#REF!,Data!#REF!,(IF(B34=Data!#REF!,Data!#REF!,(IF(B34=Data!#REF!,Data!#REF!,(IF(B34=Data!#REF!,Data!#REF!,(IF(B34=Data!#REF!,Data!#REF!,Data!#REF!)))))))))</f>
        <v>#REF!</v>
      </c>
      <c r="O34" s="592"/>
      <c r="P34" s="593"/>
      <c r="Q34" s="594" t="e">
        <f>IF(B34=Data!B85,Data!H85,(IF(B34=Data!B87,Data!H87,(IF(B34=Data!B89,Data!H89,(IF(B34=Data!#REF!,Data!#REF!,(IF(B34=Data!B94,Data!H94,(IF(B34=Data!#REF!,Data!#REF!,(IF(B34=Data!#REF!,Data!#REF!,(IF(B34=Data!#REF!,Data!#REF!,Data!#REF!)))))))))))))))&amp;IF(B34=Data!B161,Data!H161,(IF(B34=Data!#REF!,Data!#REF!,(IF(B34=Data!#REF!,Data!#REF!,(IF(B34=Data!#REF!,Data!#REF!,(IF(B34=Data!#REF!,Data!#REF!,(IF(B34=Data!#REF!,Data!H901,(IF(B34=Data!#REF!,Data!#REF!,(IF(B34=Data!#REF!,Data!#REF!,Data!#REF!)))))))))))))))&amp;IF(B34=Data!#REF!,Data!#REF!,(IF(B34=Data!#REF!,Data!#REF!,(IF(B34=Data!#REF!,Data!#REF!,(IF(B34=Data!#REF!,Data!#REF!,(IF(B34=Data!#REF!,Data!#REF!,Data!#REF!)))))))))</f>
        <v>#REF!</v>
      </c>
      <c r="R34" s="593"/>
      <c r="S34" s="593"/>
      <c r="T34" s="594" t="e">
        <f>IF(B34=Data!B85,Data!I85,(IF(B34=Data!B87,Data!I87,(IF(B34=Data!B89,Data!I89,(IF(B34=Data!#REF!,Data!#REF!,(IF(B34=Data!B94,Data!I94,(IF(B34=Data!#REF!,Data!#REF!,(IF(B34=Data!#REF!,Data!#REF!,(IF(B34=Data!#REF!,Data!#REF!,Data!#REF!)))))))))))))))&amp;IF(B34=Data!B161,Data!I161,(IF(B34=Data!#REF!,Data!#REF!,(IF(B34=Data!#REF!,Data!#REF!,(IF(B34=Data!#REF!,Data!#REF!,(IF(B34=Data!#REF!,Data!#REF!,(IF(B34=Data!#REF!,Data!I901,(IF(B34=Data!#REF!,Data!#REF!,(IF(B34=Data!#REF!,Data!#REF!,Data!#REF!)))))))))))))))&amp;IF(B34=Data!#REF!,Data!#REF!,(IF(B34=Data!#REF!,Data!#REF!,(IF(B34=Data!#REF!,Data!#REF!,(IF(B34=Data!#REF!,Data!#REF!,(IF(B34=Data!#REF!,Data!#REF!,Data!#REF!)))))))))</f>
        <v>#REF!</v>
      </c>
      <c r="U34" s="595"/>
      <c r="V34" s="594" t="e">
        <f>IF(B34=Data!B85,Data!J85,(IF(B34=Data!B87,Data!J87,(IF(B34=Data!B89,Data!J89,(IF(B34=Data!#REF!,Data!#REF!,(IF(B34=Data!B94,Data!J94,(IF(B34=Data!#REF!,Data!#REF!,(IF(B34=Data!#REF!,Data!#REF!,(IF(B34=Data!#REF!,Data!#REF!,Data!#REF!)))))))))))))))&amp;IF(B34=Data!B161,Data!J161,(IF(B34=Data!#REF!,Data!#REF!,(IF(B34=Data!#REF!,Data!#REF!,(IF(B34=Data!#REF!,Data!#REF!,(IF(B34=Data!#REF!,Data!#REF!,(IF(B34=Data!#REF!,Data!J901,(IF(B34=Data!#REF!,Data!#REF!,(IF(B34=Data!#REF!,Data!#REF!,Data!#REF!)))))))))))))))&amp;IF(B34=Data!#REF!,Data!#REF!,(IF(B34=Data!#REF!,Data!#REF!,(IF(B34=Data!#REF!,Data!#REF!,(IF(B34=Data!#REF!,Data!#REF!,(IF(B34=Data!#REF!,Data!#REF!,Data!#REF!)))))))))</f>
        <v>#REF!</v>
      </c>
      <c r="W34" s="596">
        <f>IF(E34="","",VLOOKUP(B34,Data!$B$5:$J$503,9,FALSE)*E34)</f>
        <v>1.488</v>
      </c>
    </row>
    <row r="35" spans="1:23" s="597" customFormat="1" ht="19.25" customHeight="1">
      <c r="A35" s="860">
        <v>17</v>
      </c>
      <c r="B35" s="753" t="s">
        <v>508</v>
      </c>
      <c r="C35" s="738" t="str">
        <f>IF(E35="","",VLOOKUP(B35,Data!$B$5:$N$503,13,FALSE))</f>
        <v>Ymh</v>
      </c>
      <c r="D35" s="495" t="str">
        <f>IF(E35="","",VLOOKUP(B35,Data!$B$5:$L$503,2,FALSE))</f>
        <v>ZH66280</v>
      </c>
      <c r="E35" s="739">
        <v>1</v>
      </c>
      <c r="F35" s="600"/>
      <c r="G35" s="587">
        <f>IF(E35="","",VLOOKUP(B35,Data!$B$5:$L$503,11,FALSE))</f>
        <v>2450.15</v>
      </c>
      <c r="H35" s="588">
        <f t="shared" si="0"/>
        <v>2450.15</v>
      </c>
      <c r="I35" s="589" t="str">
        <f>IF(E35="","",VLOOKUP(B35,Data!$B$5:$D$503,3,FALSE))</f>
        <v>C/T</v>
      </c>
      <c r="J35" s="589" t="str">
        <f>IF(E35="","",VLOOKUP(B35,Data!$B$5:$M$503,12,FALSE))</f>
        <v>Indonesia</v>
      </c>
      <c r="K35" s="590">
        <v>5127657</v>
      </c>
      <c r="L35" s="587">
        <f>IF(E35="","",VLOOKUP(B35,Data!$B$5:$E$503,4,FALSE)*E35)</f>
        <v>262</v>
      </c>
      <c r="M35" s="587">
        <f>IF(E35="","",VLOOKUP(B35,Data!$B$5:$F$503,5,FALSE)*E35)</f>
        <v>237</v>
      </c>
      <c r="N35" s="591" t="e">
        <f>IF(B35=Data!B87,Data!G87,(IF(B35=Data!B89,Data!G89,(IF(B35=Data!B91,Data!G91,(IF(B35=Data!#REF!,Data!#REF!,(IF(B35=Data!B96,Data!G96,(IF(B35=Data!#REF!,Data!#REF!,(IF(B35=Data!#REF!,Data!#REF!,(IF(B35=Data!#REF!,Data!#REF!,Data!#REF!)))))))))))))))&amp;IF(B35=Data!B163,Data!G163,(IF(B35=Data!#REF!,Data!#REF!,(IF(B35=Data!#REF!,Data!#REF!,(IF(B35=Data!#REF!,Data!#REF!,(IF(B35=Data!#REF!,Data!#REF!,(IF(B35=Data!#REF!,Data!G903,(IF(B35=Data!#REF!,Data!#REF!,(IF(B35=Data!#REF!,Data!#REF!,Data!#REF!)))))))))))))))&amp;IF(B35=Data!#REF!,Data!#REF!,(IF(B35=Data!#REF!,Data!#REF!,(IF(B35=Data!#REF!,Data!#REF!,(IF(B35=Data!#REF!,Data!#REF!,(IF(B35=Data!#REF!,Data!#REF!,Data!#REF!)))))))))</f>
        <v>#REF!</v>
      </c>
      <c r="O35" s="592"/>
      <c r="P35" s="593"/>
      <c r="Q35" s="594" t="e">
        <f>IF(B35=Data!B87,Data!H87,(IF(B35=Data!B89,Data!H89,(IF(B35=Data!B91,Data!H91,(IF(B35=Data!#REF!,Data!#REF!,(IF(B35=Data!B96,Data!H96,(IF(B35=Data!#REF!,Data!#REF!,(IF(B35=Data!#REF!,Data!#REF!,(IF(B35=Data!#REF!,Data!#REF!,Data!#REF!)))))))))))))))&amp;IF(B35=Data!B163,Data!H163,(IF(B35=Data!#REF!,Data!#REF!,(IF(B35=Data!#REF!,Data!#REF!,(IF(B35=Data!#REF!,Data!#REF!,(IF(B35=Data!#REF!,Data!#REF!,(IF(B35=Data!#REF!,Data!H903,(IF(B35=Data!#REF!,Data!#REF!,(IF(B35=Data!#REF!,Data!#REF!,Data!#REF!)))))))))))))))&amp;IF(B35=Data!#REF!,Data!#REF!,(IF(B35=Data!#REF!,Data!#REF!,(IF(B35=Data!#REF!,Data!#REF!,(IF(B35=Data!#REF!,Data!#REF!,(IF(B35=Data!#REF!,Data!#REF!,Data!#REF!)))))))))</f>
        <v>#REF!</v>
      </c>
      <c r="R35" s="593"/>
      <c r="S35" s="593"/>
      <c r="T35" s="594" t="e">
        <f>IF(B35=Data!B87,Data!I87,(IF(B35=Data!B89,Data!I89,(IF(B35=Data!B91,Data!I91,(IF(B35=Data!#REF!,Data!#REF!,(IF(B35=Data!B96,Data!I96,(IF(B35=Data!#REF!,Data!#REF!,(IF(B35=Data!#REF!,Data!#REF!,(IF(B35=Data!#REF!,Data!#REF!,Data!#REF!)))))))))))))))&amp;IF(B35=Data!B163,Data!I163,(IF(B35=Data!#REF!,Data!#REF!,(IF(B35=Data!#REF!,Data!#REF!,(IF(B35=Data!#REF!,Data!#REF!,(IF(B35=Data!#REF!,Data!#REF!,(IF(B35=Data!#REF!,Data!I903,(IF(B35=Data!#REF!,Data!#REF!,(IF(B35=Data!#REF!,Data!#REF!,Data!#REF!)))))))))))))))&amp;IF(B35=Data!#REF!,Data!#REF!,(IF(B35=Data!#REF!,Data!#REF!,(IF(B35=Data!#REF!,Data!#REF!,(IF(B35=Data!#REF!,Data!#REF!,(IF(B35=Data!#REF!,Data!#REF!,Data!#REF!)))))))))</f>
        <v>#REF!</v>
      </c>
      <c r="U35" s="595"/>
      <c r="V35" s="594" t="e">
        <f>IF(B35=Data!B87,Data!J87,(IF(B35=Data!B89,Data!J89,(IF(B35=Data!B91,Data!J91,(IF(B35=Data!#REF!,Data!#REF!,(IF(B35=Data!B96,Data!J96,(IF(B35=Data!#REF!,Data!#REF!,(IF(B35=Data!#REF!,Data!#REF!,(IF(B35=Data!#REF!,Data!#REF!,Data!#REF!)))))))))))))))&amp;IF(B35=Data!B163,Data!J163,(IF(B35=Data!#REF!,Data!#REF!,(IF(B35=Data!#REF!,Data!#REF!,(IF(B35=Data!#REF!,Data!#REF!,(IF(B35=Data!#REF!,Data!#REF!,(IF(B35=Data!#REF!,Data!J903,(IF(B35=Data!#REF!,Data!#REF!,(IF(B35=Data!#REF!,Data!#REF!,Data!#REF!)))))))))))))))&amp;IF(B35=Data!#REF!,Data!#REF!,(IF(B35=Data!#REF!,Data!#REF!,(IF(B35=Data!#REF!,Data!#REF!,(IF(B35=Data!#REF!,Data!#REF!,(IF(B35=Data!#REF!,Data!#REF!,Data!#REF!)))))))))</f>
        <v>#REF!</v>
      </c>
      <c r="W35" s="596">
        <f>IF(E35="","",VLOOKUP(B35,Data!$B$5:$J$503,9,FALSE)*E35)</f>
        <v>1.488</v>
      </c>
    </row>
    <row r="36" spans="1:23" s="597" customFormat="1" ht="19.25" customHeight="1">
      <c r="A36" s="860">
        <v>18</v>
      </c>
      <c r="B36" s="753" t="s">
        <v>717</v>
      </c>
      <c r="C36" s="738" t="str">
        <f>IF(E36="","",VLOOKUP(B36,Data!$B$5:$N$503,13,FALSE))</f>
        <v>Ymh</v>
      </c>
      <c r="D36" s="495" t="str">
        <f>IF(E36="","",VLOOKUP(B36,Data!$B$5:$L$503,2,FALSE))</f>
        <v>VAC9500</v>
      </c>
      <c r="E36" s="739">
        <v>6</v>
      </c>
      <c r="F36" s="600"/>
      <c r="G36" s="587">
        <f>IF(E36="","",VLOOKUP(B36,Data!$B$5:$L$503,11,FALSE))</f>
        <v>2627.86</v>
      </c>
      <c r="H36" s="588">
        <f t="shared" si="0"/>
        <v>15767.16</v>
      </c>
      <c r="I36" s="589" t="str">
        <f>IF(E36="","",VLOOKUP(B36,Data!$B$5:$D$503,3,FALSE))</f>
        <v>C/T</v>
      </c>
      <c r="J36" s="589" t="str">
        <f>IF(E36="","",VLOOKUP(B36,Data!$B$5:$M$503,12,FALSE))</f>
        <v>Indonesia</v>
      </c>
      <c r="K36" s="590">
        <v>5127657</v>
      </c>
      <c r="L36" s="587">
        <f>IF(E36="","",VLOOKUP(B36,Data!$B$5:$E$503,4,FALSE)*E36)</f>
        <v>1602</v>
      </c>
      <c r="M36" s="587">
        <f>IF(E36="","",VLOOKUP(B36,Data!$B$5:$F$503,5,FALSE)*E36)</f>
        <v>1482</v>
      </c>
      <c r="N36" s="591" t="e">
        <f>IF(B36=Data!B89,Data!G89,(IF(B36=Data!B91,Data!G91,(IF(B36=Data!B93,Data!G93,(IF(B36=Data!#REF!,Data!#REF!,(IF(B36=Data!B98,Data!G98,(IF(B36=Data!#REF!,Data!#REF!,(IF(B36=Data!#REF!,Data!#REF!,(IF(B36=Data!#REF!,Data!#REF!,Data!#REF!)))))))))))))))&amp;IF(B36=Data!B165,Data!G165,(IF(B36=Data!#REF!,Data!#REF!,(IF(B36=Data!#REF!,Data!#REF!,(IF(B36=Data!#REF!,Data!#REF!,(IF(B36=Data!#REF!,Data!#REF!,(IF(B36=Data!#REF!,Data!G905,(IF(B36=Data!#REF!,Data!#REF!,(IF(B36=Data!#REF!,Data!#REF!,Data!#REF!)))))))))))))))&amp;IF(B36=Data!#REF!,Data!#REF!,(IF(B36=Data!#REF!,Data!#REF!,(IF(B36=Data!#REF!,Data!#REF!,(IF(B36=Data!#REF!,Data!#REF!,(IF(B36=Data!#REF!,Data!#REF!,Data!#REF!)))))))))</f>
        <v>#REF!</v>
      </c>
      <c r="O36" s="592"/>
      <c r="P36" s="593"/>
      <c r="Q36" s="594" t="e">
        <f>IF(B36=Data!B89,Data!H89,(IF(B36=Data!B91,Data!H91,(IF(B36=Data!B93,Data!H93,(IF(B36=Data!#REF!,Data!#REF!,(IF(B36=Data!B98,Data!H98,(IF(B36=Data!#REF!,Data!#REF!,(IF(B36=Data!#REF!,Data!#REF!,(IF(B36=Data!#REF!,Data!#REF!,Data!#REF!)))))))))))))))&amp;IF(B36=Data!B165,Data!H165,(IF(B36=Data!#REF!,Data!#REF!,(IF(B36=Data!#REF!,Data!#REF!,(IF(B36=Data!#REF!,Data!#REF!,(IF(B36=Data!#REF!,Data!#REF!,(IF(B36=Data!#REF!,Data!H905,(IF(B36=Data!#REF!,Data!#REF!,(IF(B36=Data!#REF!,Data!#REF!,Data!#REF!)))))))))))))))&amp;IF(B36=Data!#REF!,Data!#REF!,(IF(B36=Data!#REF!,Data!#REF!,(IF(B36=Data!#REF!,Data!#REF!,(IF(B36=Data!#REF!,Data!#REF!,(IF(B36=Data!#REF!,Data!#REF!,Data!#REF!)))))))))</f>
        <v>#REF!</v>
      </c>
      <c r="R36" s="593"/>
      <c r="S36" s="593"/>
      <c r="T36" s="594" t="e">
        <f>IF(B36=Data!B89,Data!I89,(IF(B36=Data!B91,Data!I91,(IF(B36=Data!B93,Data!I93,(IF(B36=Data!#REF!,Data!#REF!,(IF(B36=Data!B98,Data!I98,(IF(B36=Data!#REF!,Data!#REF!,(IF(B36=Data!#REF!,Data!#REF!,(IF(B36=Data!#REF!,Data!#REF!,Data!#REF!)))))))))))))))&amp;IF(B36=Data!B165,Data!I165,(IF(B36=Data!#REF!,Data!#REF!,(IF(B36=Data!#REF!,Data!#REF!,(IF(B36=Data!#REF!,Data!#REF!,(IF(B36=Data!#REF!,Data!#REF!,(IF(B36=Data!#REF!,Data!I905,(IF(B36=Data!#REF!,Data!#REF!,(IF(B36=Data!#REF!,Data!#REF!,Data!#REF!)))))))))))))))&amp;IF(B36=Data!#REF!,Data!#REF!,(IF(B36=Data!#REF!,Data!#REF!,(IF(B36=Data!#REF!,Data!#REF!,(IF(B36=Data!#REF!,Data!#REF!,(IF(B36=Data!#REF!,Data!#REF!,Data!#REF!)))))))))</f>
        <v>#REF!</v>
      </c>
      <c r="U36" s="595"/>
      <c r="V36" s="594" t="e">
        <f>IF(B36=Data!B89,Data!J89,(IF(B36=Data!B91,Data!J91,(IF(B36=Data!B93,Data!J93,(IF(B36=Data!#REF!,Data!#REF!,(IF(B36=Data!B98,Data!J98,(IF(B36=Data!#REF!,Data!#REF!,(IF(B36=Data!#REF!,Data!#REF!,(IF(B36=Data!#REF!,Data!#REF!,Data!#REF!)))))))))))))))&amp;IF(B36=Data!B165,Data!J165,(IF(B36=Data!#REF!,Data!#REF!,(IF(B36=Data!#REF!,Data!#REF!,(IF(B36=Data!#REF!,Data!#REF!,(IF(B36=Data!#REF!,Data!#REF!,(IF(B36=Data!#REF!,Data!J905,(IF(B36=Data!#REF!,Data!#REF!,(IF(B36=Data!#REF!,Data!#REF!,Data!#REF!)))))))))))))))&amp;IF(B36=Data!#REF!,Data!#REF!,(IF(B36=Data!#REF!,Data!#REF!,(IF(B36=Data!#REF!,Data!#REF!,(IF(B36=Data!#REF!,Data!#REF!,(IF(B36=Data!#REF!,Data!#REF!,Data!#REF!)))))))))</f>
        <v>#REF!</v>
      </c>
      <c r="W36" s="596">
        <f>IF(E36="","",VLOOKUP(B36,Data!$B$5:$J$503,9,FALSE)*E36)</f>
        <v>8.9280000000000008</v>
      </c>
    </row>
    <row r="37" spans="1:23" s="597" customFormat="1" ht="19.25" customHeight="1">
      <c r="A37" s="860">
        <v>19</v>
      </c>
      <c r="B37" s="753" t="s">
        <v>732</v>
      </c>
      <c r="C37" s="738" t="str">
        <f>IF(E37="","",VLOOKUP(B37,Data!$B$5:$N$503,13,FALSE))</f>
        <v>Ymh</v>
      </c>
      <c r="D37" s="495" t="str">
        <f>IF(E37="","",VLOOKUP(B37,Data!$B$5:$L$503,2,FALSE))</f>
        <v>VAC9510</v>
      </c>
      <c r="E37" s="739">
        <v>4</v>
      </c>
      <c r="F37" s="600"/>
      <c r="G37" s="587">
        <f>IF(E37="","",VLOOKUP(B37,Data!$B$5:$L$503,11,FALSE))</f>
        <v>2665.96</v>
      </c>
      <c r="H37" s="588">
        <f t="shared" si="0"/>
        <v>10663.84</v>
      </c>
      <c r="I37" s="589" t="str">
        <f>IF(E37="","",VLOOKUP(B37,Data!$B$5:$D$503,3,FALSE))</f>
        <v>C/T</v>
      </c>
      <c r="J37" s="589" t="str">
        <f>IF(E37="","",VLOOKUP(B37,Data!$B$5:$M$503,12,FALSE))</f>
        <v>Indonesia</v>
      </c>
      <c r="K37" s="590">
        <v>5127657</v>
      </c>
      <c r="L37" s="587">
        <f>IF(E37="","",VLOOKUP(B37,Data!$B$5:$E$503,4,FALSE)*E37)</f>
        <v>952</v>
      </c>
      <c r="M37" s="587">
        <f>IF(E37="","",VLOOKUP(B37,Data!$B$5:$F$503,5,FALSE)*E37)</f>
        <v>864</v>
      </c>
      <c r="N37" s="591" t="e">
        <f>IF(B37=Data!B91,Data!G91,(IF(B37=Data!B93,Data!G93,(IF(B37=Data!B95,Data!G95,(IF(B37=Data!#REF!,Data!#REF!,(IF(B37=Data!B100,Data!G100,(IF(B37=Data!#REF!,Data!#REF!,(IF(B37=Data!#REF!,Data!#REF!,(IF(B37=Data!#REF!,Data!#REF!,Data!#REF!)))))))))))))))&amp;IF(B37=Data!B167,Data!G167,(IF(B37=Data!#REF!,Data!#REF!,(IF(B37=Data!#REF!,Data!#REF!,(IF(B37=Data!#REF!,Data!#REF!,(IF(B37=Data!#REF!,Data!#REF!,(IF(B37=Data!#REF!,Data!G907,(IF(B37=Data!#REF!,Data!#REF!,(IF(B37=Data!#REF!,Data!#REF!,Data!#REF!)))))))))))))))&amp;IF(B37=Data!#REF!,Data!#REF!,(IF(B37=Data!#REF!,Data!#REF!,(IF(B37=Data!#REF!,Data!#REF!,(IF(B37=Data!#REF!,Data!#REF!,(IF(B37=Data!#REF!,Data!#REF!,Data!#REF!)))))))))</f>
        <v>#REF!</v>
      </c>
      <c r="O37" s="592"/>
      <c r="P37" s="593"/>
      <c r="Q37" s="594" t="e">
        <f>IF(B37=Data!B91,Data!H91,(IF(B37=Data!B93,Data!H93,(IF(B37=Data!B95,Data!H95,(IF(B37=Data!#REF!,Data!#REF!,(IF(B37=Data!B100,Data!H100,(IF(B37=Data!#REF!,Data!#REF!,(IF(B37=Data!#REF!,Data!#REF!,(IF(B37=Data!#REF!,Data!#REF!,Data!#REF!)))))))))))))))&amp;IF(B37=Data!B167,Data!H167,(IF(B37=Data!#REF!,Data!#REF!,(IF(B37=Data!#REF!,Data!#REF!,(IF(B37=Data!#REF!,Data!#REF!,(IF(B37=Data!#REF!,Data!#REF!,(IF(B37=Data!#REF!,Data!H907,(IF(B37=Data!#REF!,Data!#REF!,(IF(B37=Data!#REF!,Data!#REF!,Data!#REF!)))))))))))))))&amp;IF(B37=Data!#REF!,Data!#REF!,(IF(B37=Data!#REF!,Data!#REF!,(IF(B37=Data!#REF!,Data!#REF!,(IF(B37=Data!#REF!,Data!#REF!,(IF(B37=Data!#REF!,Data!#REF!,Data!#REF!)))))))))</f>
        <v>#REF!</v>
      </c>
      <c r="R37" s="593"/>
      <c r="S37" s="593"/>
      <c r="T37" s="594" t="e">
        <f>IF(B37=Data!B91,Data!I91,(IF(B37=Data!B93,Data!I93,(IF(B37=Data!B95,Data!I95,(IF(B37=Data!#REF!,Data!#REF!,(IF(B37=Data!B100,Data!I100,(IF(B37=Data!#REF!,Data!#REF!,(IF(B37=Data!#REF!,Data!#REF!,(IF(B37=Data!#REF!,Data!#REF!,Data!#REF!)))))))))))))))&amp;IF(B37=Data!B167,Data!I167,(IF(B37=Data!#REF!,Data!#REF!,(IF(B37=Data!#REF!,Data!#REF!,(IF(B37=Data!#REF!,Data!#REF!,(IF(B37=Data!#REF!,Data!#REF!,(IF(B37=Data!#REF!,Data!I907,(IF(B37=Data!#REF!,Data!#REF!,(IF(B37=Data!#REF!,Data!#REF!,Data!#REF!)))))))))))))))&amp;IF(B37=Data!#REF!,Data!#REF!,(IF(B37=Data!#REF!,Data!#REF!,(IF(B37=Data!#REF!,Data!#REF!,(IF(B37=Data!#REF!,Data!#REF!,(IF(B37=Data!#REF!,Data!#REF!,Data!#REF!)))))))))</f>
        <v>#REF!</v>
      </c>
      <c r="U37" s="595"/>
      <c r="V37" s="594" t="e">
        <f>IF(B37=Data!B91,Data!J91,(IF(B37=Data!B93,Data!J93,(IF(B37=Data!B95,Data!J95,(IF(B37=Data!#REF!,Data!#REF!,(IF(B37=Data!B100,Data!J100,(IF(B37=Data!#REF!,Data!#REF!,(IF(B37=Data!#REF!,Data!#REF!,(IF(B37=Data!#REF!,Data!#REF!,Data!#REF!)))))))))))))))&amp;IF(B37=Data!B167,Data!J167,(IF(B37=Data!#REF!,Data!#REF!,(IF(B37=Data!#REF!,Data!#REF!,(IF(B37=Data!#REF!,Data!#REF!,(IF(B37=Data!#REF!,Data!#REF!,(IF(B37=Data!#REF!,Data!J907,(IF(B37=Data!#REF!,Data!#REF!,(IF(B37=Data!#REF!,Data!#REF!,Data!#REF!)))))))))))))))&amp;IF(B37=Data!#REF!,Data!#REF!,(IF(B37=Data!#REF!,Data!#REF!,(IF(B37=Data!#REF!,Data!#REF!,(IF(B37=Data!#REF!,Data!#REF!,(IF(B37=Data!#REF!,Data!#REF!,Data!#REF!)))))))))</f>
        <v>#REF!</v>
      </c>
      <c r="W37" s="596">
        <f>IF(E37="","",VLOOKUP(B37,Data!$B$5:$J$503,9,FALSE)*E37)</f>
        <v>5.2560000000000002</v>
      </c>
    </row>
    <row r="38" spans="1:23" s="597" customFormat="1" ht="19.25" customHeight="1">
      <c r="A38" s="860">
        <v>20</v>
      </c>
      <c r="B38" s="753" t="s">
        <v>279</v>
      </c>
      <c r="C38" s="738" t="str">
        <f>IF(E38="","",VLOOKUP(B38,Data!$B$5:$N$503,13,FALSE))</f>
        <v>Ymh</v>
      </c>
      <c r="D38" s="495" t="str">
        <f>IF(E38="","",VLOOKUP(B38,Data!$B$5:$L$503,2,FALSE))</f>
        <v>WT58060</v>
      </c>
      <c r="E38" s="739">
        <v>3</v>
      </c>
      <c r="F38" s="600"/>
      <c r="G38" s="587">
        <f>IF(E38="","",VLOOKUP(B38,Data!$B$5:$L$503,11,FALSE))</f>
        <v>2511.65</v>
      </c>
      <c r="H38" s="588">
        <f t="shared" si="0"/>
        <v>7534.9500000000007</v>
      </c>
      <c r="I38" s="589" t="str">
        <f>IF(E38="","",VLOOKUP(B38,Data!$B$5:$D$503,3,FALSE))</f>
        <v>C/T</v>
      </c>
      <c r="J38" s="589" t="str">
        <f>IF(E38="","",VLOOKUP(B38,Data!$B$5:$M$503,12,FALSE))</f>
        <v>Indonesia</v>
      </c>
      <c r="K38" s="590">
        <v>5127657</v>
      </c>
      <c r="L38" s="587">
        <f>IF(E38="","",VLOOKUP(B38,Data!$B$5:$E$503,4,FALSE)*E38)</f>
        <v>762</v>
      </c>
      <c r="M38" s="587">
        <f>IF(E38="","",VLOOKUP(B38,Data!$B$5:$F$503,5,FALSE)*E38)</f>
        <v>687</v>
      </c>
      <c r="N38" s="591" t="e">
        <f>IF(B38=Data!B72,Data!G72,(IF(B38=Data!B74,Data!G74,(IF(B38=Data!B76,Data!G76,(IF(B38=Data!#REF!,Data!#REF!,(IF(B38=Data!B81,Data!G81,(IF(B38=Data!#REF!,Data!#REF!,(IF(B38=Data!#REF!,Data!#REF!,(IF(B38=Data!#REF!,Data!#REF!,Data!#REF!)))))))))))))))&amp;IF(B38=Data!B148,Data!G148,(IF(B38=Data!#REF!,Data!#REF!,(IF(B38=Data!#REF!,Data!#REF!,(IF(B38=Data!#REF!,Data!#REF!,(IF(B38=Data!#REF!,Data!#REF!,(IF(B38=Data!#REF!,Data!G888,(IF(B38=Data!#REF!,Data!#REF!,(IF(B38=Data!#REF!,Data!#REF!,Data!#REF!)))))))))))))))&amp;IF(B38=Data!#REF!,Data!#REF!,(IF(B38=Data!#REF!,Data!#REF!,(IF(B38=Data!#REF!,Data!#REF!,(IF(B38=Data!#REF!,Data!#REF!,(IF(B38=Data!#REF!,Data!#REF!,Data!#REF!)))))))))</f>
        <v>#REF!</v>
      </c>
      <c r="O38" s="592"/>
      <c r="P38" s="593"/>
      <c r="Q38" s="594" t="e">
        <f>IF(B38=Data!B72,Data!H72,(IF(B38=Data!B74,Data!H74,(IF(B38=Data!B76,Data!H76,(IF(B38=Data!#REF!,Data!#REF!,(IF(B38=Data!B81,Data!H81,(IF(B38=Data!#REF!,Data!#REF!,(IF(B38=Data!#REF!,Data!#REF!,(IF(B38=Data!#REF!,Data!#REF!,Data!#REF!)))))))))))))))&amp;IF(B38=Data!B148,Data!H148,(IF(B38=Data!#REF!,Data!#REF!,(IF(B38=Data!#REF!,Data!#REF!,(IF(B38=Data!#REF!,Data!#REF!,(IF(B38=Data!#REF!,Data!#REF!,(IF(B38=Data!#REF!,Data!H888,(IF(B38=Data!#REF!,Data!#REF!,(IF(B38=Data!#REF!,Data!#REF!,Data!#REF!)))))))))))))))&amp;IF(B38=Data!#REF!,Data!#REF!,(IF(B38=Data!#REF!,Data!#REF!,(IF(B38=Data!#REF!,Data!#REF!,(IF(B38=Data!#REF!,Data!#REF!,(IF(B38=Data!#REF!,Data!#REF!,Data!#REF!)))))))))</f>
        <v>#REF!</v>
      </c>
      <c r="R38" s="593"/>
      <c r="S38" s="593"/>
      <c r="T38" s="594" t="e">
        <f>IF(B38=Data!B72,Data!I72,(IF(B38=Data!B74,Data!I74,(IF(B38=Data!B76,Data!I76,(IF(B38=Data!#REF!,Data!#REF!,(IF(B38=Data!B81,Data!I81,(IF(B38=Data!#REF!,Data!#REF!,(IF(B38=Data!#REF!,Data!#REF!,(IF(B38=Data!#REF!,Data!#REF!,Data!#REF!)))))))))))))))&amp;IF(B38=Data!B148,Data!I148,(IF(B38=Data!#REF!,Data!#REF!,(IF(B38=Data!#REF!,Data!#REF!,(IF(B38=Data!#REF!,Data!#REF!,(IF(B38=Data!#REF!,Data!#REF!,(IF(B38=Data!#REF!,Data!I888,(IF(B38=Data!#REF!,Data!#REF!,(IF(B38=Data!#REF!,Data!#REF!,Data!#REF!)))))))))))))))&amp;IF(B38=Data!#REF!,Data!#REF!,(IF(B38=Data!#REF!,Data!#REF!,(IF(B38=Data!#REF!,Data!#REF!,(IF(B38=Data!#REF!,Data!#REF!,(IF(B38=Data!#REF!,Data!#REF!,Data!#REF!)))))))))</f>
        <v>#REF!</v>
      </c>
      <c r="U38" s="595"/>
      <c r="V38" s="594" t="e">
        <f>IF(B38=Data!B72,Data!J72,(IF(B38=Data!B74,Data!J74,(IF(B38=Data!B76,Data!J76,(IF(B38=Data!#REF!,Data!#REF!,(IF(B38=Data!B81,Data!J81,(IF(B38=Data!#REF!,Data!#REF!,(IF(B38=Data!#REF!,Data!#REF!,(IF(B38=Data!#REF!,Data!#REF!,Data!#REF!)))))))))))))))&amp;IF(B38=Data!B148,Data!J148,(IF(B38=Data!#REF!,Data!#REF!,(IF(B38=Data!#REF!,Data!#REF!,(IF(B38=Data!#REF!,Data!#REF!,(IF(B38=Data!#REF!,Data!#REF!,(IF(B38=Data!#REF!,Data!J888,(IF(B38=Data!#REF!,Data!#REF!,(IF(B38=Data!#REF!,Data!#REF!,Data!#REF!)))))))))))))))&amp;IF(B38=Data!#REF!,Data!#REF!,(IF(B38=Data!#REF!,Data!#REF!,(IF(B38=Data!#REF!,Data!#REF!,(IF(B38=Data!#REF!,Data!#REF!,(IF(B38=Data!#REF!,Data!#REF!,Data!#REF!)))))))))</f>
        <v>#REF!</v>
      </c>
      <c r="W38" s="596">
        <f>IF(E38="","",VLOOKUP(B38,Data!$B$5:$J$503,9,FALSE)*E38)</f>
        <v>4.452</v>
      </c>
    </row>
    <row r="39" spans="1:23" s="597" customFormat="1" ht="19.25" customHeight="1">
      <c r="A39" s="860">
        <v>21</v>
      </c>
      <c r="B39" s="753" t="s">
        <v>734</v>
      </c>
      <c r="C39" s="738" t="str">
        <f>IF(E39="","",VLOOKUP(B39,Data!$B$5:$N$503,13,FALSE))</f>
        <v>Ymh</v>
      </c>
      <c r="D39" s="495" t="str">
        <f>IF(E39="","",VLOOKUP(B39,Data!$B$5:$L$503,2,FALSE))</f>
        <v>VAC9520</v>
      </c>
      <c r="E39" s="739">
        <v>2</v>
      </c>
      <c r="F39" s="601"/>
      <c r="G39" s="587">
        <f>IF(E39="","",VLOOKUP(B39,Data!$B$5:$L$503,11,FALSE))</f>
        <v>2921.12</v>
      </c>
      <c r="H39" s="588">
        <f t="shared" si="0"/>
        <v>5842.24</v>
      </c>
      <c r="I39" s="589" t="str">
        <f>IF(E39="","",VLOOKUP(B39,Data!$B$5:$D$503,3,FALSE))</f>
        <v>C/T</v>
      </c>
      <c r="J39" s="589" t="str">
        <f>IF(E39="","",VLOOKUP(B39,Data!$B$5:$M$503,12,FALSE))</f>
        <v>Indonesia</v>
      </c>
      <c r="K39" s="590">
        <v>5127657</v>
      </c>
      <c r="L39" s="587">
        <f>IF(E39="","",VLOOKUP(B39,Data!$B$5:$E$503,4,FALSE)*E39)</f>
        <v>508</v>
      </c>
      <c r="M39" s="587">
        <f>IF(E39="","",VLOOKUP(B39,Data!$B$5:$F$503,5,FALSE)*E39)</f>
        <v>458</v>
      </c>
      <c r="N39" s="591" t="e">
        <f>IF(B39=Data!B94,Data!G94,(IF(B39=Data!B96,Data!G96,(IF(B39=Data!B98,Data!G98,(IF(B39=Data!#REF!,Data!#REF!,(IF(B39=Data!B103,Data!G103,(IF(B39=Data!#REF!,Data!#REF!,(IF(B39=Data!#REF!,Data!#REF!,(IF(B39=Data!#REF!,Data!#REF!,Data!#REF!)))))))))))))))&amp;IF(B39=Data!B170,Data!G170,(IF(B39=Data!#REF!,Data!#REF!,(IF(B39=Data!#REF!,Data!#REF!,(IF(B39=Data!#REF!,Data!#REF!,(IF(B39=Data!#REF!,Data!#REF!,(IF(B39=Data!#REF!,Data!G910,(IF(B39=Data!#REF!,Data!#REF!,(IF(B39=Data!#REF!,Data!#REF!,Data!#REF!)))))))))))))))&amp;IF(B39=Data!#REF!,Data!#REF!,(IF(B39=Data!#REF!,Data!#REF!,(IF(B39=Data!#REF!,Data!#REF!,(IF(B39=Data!#REF!,Data!#REF!,(IF(B39=Data!#REF!,Data!#REF!,Data!#REF!)))))))))</f>
        <v>#REF!</v>
      </c>
      <c r="O39" s="592"/>
      <c r="P39" s="593"/>
      <c r="Q39" s="594" t="e">
        <f>IF(B39=Data!B94,Data!H94,(IF(B39=Data!B96,Data!H96,(IF(B39=Data!B98,Data!H98,(IF(B39=Data!#REF!,Data!#REF!,(IF(B39=Data!B103,Data!H103,(IF(B39=Data!#REF!,Data!#REF!,(IF(B39=Data!#REF!,Data!#REF!,(IF(B39=Data!#REF!,Data!#REF!,Data!#REF!)))))))))))))))&amp;IF(B39=Data!B170,Data!H170,(IF(B39=Data!#REF!,Data!#REF!,(IF(B39=Data!#REF!,Data!#REF!,(IF(B39=Data!#REF!,Data!#REF!,(IF(B39=Data!#REF!,Data!#REF!,(IF(B39=Data!#REF!,Data!H910,(IF(B39=Data!#REF!,Data!#REF!,(IF(B39=Data!#REF!,Data!#REF!,Data!#REF!)))))))))))))))&amp;IF(B39=Data!#REF!,Data!#REF!,(IF(B39=Data!#REF!,Data!#REF!,(IF(B39=Data!#REF!,Data!#REF!,(IF(B39=Data!#REF!,Data!#REF!,(IF(B39=Data!#REF!,Data!#REF!,Data!#REF!)))))))))</f>
        <v>#REF!</v>
      </c>
      <c r="R39" s="593"/>
      <c r="S39" s="593"/>
      <c r="T39" s="594" t="e">
        <f>IF(B39=Data!B94,Data!I94,(IF(B39=Data!B96,Data!I96,(IF(B39=Data!B98,Data!I98,(IF(B39=Data!#REF!,Data!#REF!,(IF(B39=Data!B103,Data!I103,(IF(B39=Data!#REF!,Data!#REF!,(IF(B39=Data!#REF!,Data!#REF!,(IF(B39=Data!#REF!,Data!#REF!,Data!#REF!)))))))))))))))&amp;IF(B39=Data!B170,Data!I170,(IF(B39=Data!#REF!,Data!#REF!,(IF(B39=Data!#REF!,Data!#REF!,(IF(B39=Data!#REF!,Data!#REF!,(IF(B39=Data!#REF!,Data!#REF!,(IF(B39=Data!#REF!,Data!I910,(IF(B39=Data!#REF!,Data!#REF!,(IF(B39=Data!#REF!,Data!#REF!,Data!#REF!)))))))))))))))&amp;IF(B39=Data!#REF!,Data!#REF!,(IF(B39=Data!#REF!,Data!#REF!,(IF(B39=Data!#REF!,Data!#REF!,(IF(B39=Data!#REF!,Data!#REF!,(IF(B39=Data!#REF!,Data!#REF!,Data!#REF!)))))))))</f>
        <v>#REF!</v>
      </c>
      <c r="U39" s="595"/>
      <c r="V39" s="594" t="e">
        <f>IF(B39=Data!B94,Data!J94,(IF(B39=Data!B96,Data!J96,(IF(B39=Data!B98,Data!J98,(IF(B39=Data!#REF!,Data!#REF!,(IF(B39=Data!B103,Data!J103,(IF(B39=Data!#REF!,Data!#REF!,(IF(B39=Data!#REF!,Data!#REF!,(IF(B39=Data!#REF!,Data!#REF!,Data!#REF!)))))))))))))))&amp;IF(B39=Data!B170,Data!J170,(IF(B39=Data!#REF!,Data!#REF!,(IF(B39=Data!#REF!,Data!#REF!,(IF(B39=Data!#REF!,Data!#REF!,(IF(B39=Data!#REF!,Data!#REF!,(IF(B39=Data!#REF!,Data!J910,(IF(B39=Data!#REF!,Data!#REF!,(IF(B39=Data!#REF!,Data!#REF!,Data!#REF!)))))))))))))))&amp;IF(B39=Data!#REF!,Data!#REF!,(IF(B39=Data!#REF!,Data!#REF!,(IF(B39=Data!#REF!,Data!#REF!,(IF(B39=Data!#REF!,Data!#REF!,(IF(B39=Data!#REF!,Data!#REF!,Data!#REF!)))))))))</f>
        <v>#REF!</v>
      </c>
      <c r="W39" s="596">
        <f>IF(E39="","",VLOOKUP(B39,Data!$B$5:$J$503,9,FALSE)*E39)</f>
        <v>2.968</v>
      </c>
    </row>
    <row r="40" spans="1:23" s="597" customFormat="1" ht="19.25" customHeight="1">
      <c r="A40" s="860"/>
      <c r="B40" s="840"/>
      <c r="C40" s="583" t="str">
        <f>IF(E40="","",VLOOKUP(B40,Data!$B$5:$N$503,13,FALSE))</f>
        <v/>
      </c>
      <c r="D40" s="584" t="str">
        <f>IF(E40="","",VLOOKUP(B40,Data!$B$5:$L$503,2,FALSE))</f>
        <v/>
      </c>
      <c r="E40" s="739"/>
      <c r="F40" s="601"/>
      <c r="G40" s="587" t="str">
        <f>IF(E40="","",VLOOKUP(B40,Data!$B$5:$L$503,11,FALSE))</f>
        <v/>
      </c>
      <c r="H40" s="588" t="str">
        <f t="shared" si="0"/>
        <v>-</v>
      </c>
      <c r="I40" s="589" t="str">
        <f>IF(E40="","",VLOOKUP(B40,Data!$B$5:$D$503,3,FALSE))</f>
        <v/>
      </c>
      <c r="J40" s="589" t="str">
        <f>IF(E40="","",VLOOKUP(B40,Data!$B$5:$M$503,12,FALSE))</f>
        <v/>
      </c>
      <c r="K40" s="590"/>
      <c r="L40" s="587" t="str">
        <f>IF(E40="","",VLOOKUP(B40,Data!$B$5:$E$503,4,FALSE)*E40)</f>
        <v/>
      </c>
      <c r="M40" s="587" t="str">
        <f>IF(E40="","",VLOOKUP(B40,Data!$B$5:$F$503,5,FALSE)*E40)</f>
        <v/>
      </c>
      <c r="N40" s="591" t="e">
        <f>IF(B40=Data!B139,Data!G139,(IF(B40=Data!B141,Data!G141,(IF(B40=Data!B143,Data!G143,(IF(B40=Data!#REF!,Data!#REF!,(IF(B40=Data!B148,Data!G148,(IF(B40=Data!#REF!,Data!#REF!,(IF(B40=Data!#REF!,Data!#REF!,(IF(B40=Data!#REF!,Data!#REF!,Data!#REF!)))))))))))))))&amp;IF(B40=Data!B215,Data!G215,(IF(B40=Data!#REF!,Data!#REF!,(IF(B40=Data!#REF!,Data!#REF!,(IF(B40=Data!#REF!,Data!#REF!,(IF(B40=Data!#REF!,Data!#REF!,(IF(B40=Data!#REF!,Data!G955,(IF(B40=Data!#REF!,Data!#REF!,(IF(B40=Data!#REF!,Data!#REF!,Data!#REF!)))))))))))))))&amp;IF(B40=Data!#REF!,Data!#REF!,(IF(B40=Data!#REF!,Data!#REF!,(IF(B40=Data!#REF!,Data!#REF!,(IF(B40=Data!#REF!,Data!#REF!,(IF(B40=Data!#REF!,Data!#REF!,Data!#REF!)))))))))</f>
        <v>#REF!</v>
      </c>
      <c r="O40" s="592"/>
      <c r="P40" s="593"/>
      <c r="Q40" s="594" t="e">
        <f>IF(B40=Data!B139,Data!H139,(IF(B40=Data!B141,Data!H141,(IF(B40=Data!B143,Data!H143,(IF(B40=Data!#REF!,Data!#REF!,(IF(B40=Data!B148,Data!H148,(IF(B40=Data!#REF!,Data!#REF!,(IF(B40=Data!#REF!,Data!#REF!,(IF(B40=Data!#REF!,Data!#REF!,Data!#REF!)))))))))))))))&amp;IF(B40=Data!B215,Data!H215,(IF(B40=Data!#REF!,Data!#REF!,(IF(B40=Data!#REF!,Data!#REF!,(IF(B40=Data!#REF!,Data!#REF!,(IF(B40=Data!#REF!,Data!#REF!,(IF(B40=Data!#REF!,Data!H955,(IF(B40=Data!#REF!,Data!#REF!,(IF(B40=Data!#REF!,Data!#REF!,Data!#REF!)))))))))))))))&amp;IF(B40=Data!#REF!,Data!#REF!,(IF(B40=Data!#REF!,Data!#REF!,(IF(B40=Data!#REF!,Data!#REF!,(IF(B40=Data!#REF!,Data!#REF!,(IF(B40=Data!#REF!,Data!#REF!,Data!#REF!)))))))))</f>
        <v>#REF!</v>
      </c>
      <c r="R40" s="593"/>
      <c r="S40" s="593"/>
      <c r="T40" s="594" t="e">
        <f>IF(B40=Data!B139,Data!I139,(IF(B40=Data!B141,Data!I141,(IF(B40=Data!B143,Data!I143,(IF(B40=Data!#REF!,Data!#REF!,(IF(B40=Data!B148,Data!I148,(IF(B40=Data!#REF!,Data!#REF!,(IF(B40=Data!#REF!,Data!#REF!,(IF(B40=Data!#REF!,Data!#REF!,Data!#REF!)))))))))))))))&amp;IF(B40=Data!B215,Data!I215,(IF(B40=Data!#REF!,Data!#REF!,(IF(B40=Data!#REF!,Data!#REF!,(IF(B40=Data!#REF!,Data!#REF!,(IF(B40=Data!#REF!,Data!#REF!,(IF(B40=Data!#REF!,Data!I955,(IF(B40=Data!#REF!,Data!#REF!,(IF(B40=Data!#REF!,Data!#REF!,Data!#REF!)))))))))))))))&amp;IF(B40=Data!#REF!,Data!#REF!,(IF(B40=Data!#REF!,Data!#REF!,(IF(B40=Data!#REF!,Data!#REF!,(IF(B40=Data!#REF!,Data!#REF!,(IF(B40=Data!#REF!,Data!#REF!,Data!#REF!)))))))))</f>
        <v>#REF!</v>
      </c>
      <c r="U40" s="595"/>
      <c r="V40" s="594" t="e">
        <f>IF(B40=Data!B139,Data!J139,(IF(B40=Data!B141,Data!J141,(IF(B40=Data!B143,Data!J143,(IF(B40=Data!#REF!,Data!#REF!,(IF(B40=Data!B148,Data!J148,(IF(B40=Data!#REF!,Data!#REF!,(IF(B40=Data!#REF!,Data!#REF!,(IF(B40=Data!#REF!,Data!#REF!,Data!#REF!)))))))))))))))&amp;IF(B40=Data!B215,Data!J215,(IF(B40=Data!#REF!,Data!#REF!,(IF(B40=Data!#REF!,Data!#REF!,(IF(B40=Data!#REF!,Data!#REF!,(IF(B40=Data!#REF!,Data!#REF!,(IF(B40=Data!#REF!,Data!J955,(IF(B40=Data!#REF!,Data!#REF!,(IF(B40=Data!#REF!,Data!#REF!,Data!#REF!)))))))))))))))&amp;IF(B40=Data!#REF!,Data!#REF!,(IF(B40=Data!#REF!,Data!#REF!,(IF(B40=Data!#REF!,Data!#REF!,(IF(B40=Data!#REF!,Data!#REF!,(IF(B40=Data!#REF!,Data!#REF!,Data!#REF!)))))))))</f>
        <v>#REF!</v>
      </c>
      <c r="W40" s="596" t="str">
        <f>IF(E40="","",VLOOKUP(B40,Data!$B$5:$J$503,9,FALSE)*E40)</f>
        <v/>
      </c>
    </row>
    <row r="41" spans="1:23" s="611" customFormat="1" ht="31" customHeight="1">
      <c r="A41" s="860"/>
      <c r="B41" s="818"/>
      <c r="C41" s="604"/>
      <c r="D41" s="605"/>
      <c r="E41" s="606">
        <f>SUM(E17:E40)</f>
        <v>71</v>
      </c>
      <c r="F41" s="606"/>
      <c r="G41" s="607"/>
      <c r="H41" s="607">
        <f>SUM(H17:H40)</f>
        <v>168613.85</v>
      </c>
      <c r="I41" s="608"/>
      <c r="J41" s="608"/>
      <c r="K41" s="608"/>
      <c r="L41" s="609">
        <f>SUM(L17:L40)</f>
        <v>16486</v>
      </c>
      <c r="M41" s="609">
        <f>SUM(M17:M40)</f>
        <v>14849</v>
      </c>
      <c r="N41" s="609" t="e">
        <f>SUM(N22:N40)</f>
        <v>#REF!</v>
      </c>
      <c r="O41" s="609" t="e">
        <f>SUM(#REF!)</f>
        <v>#REF!</v>
      </c>
      <c r="P41" s="609">
        <f>SUM(P16:P16)</f>
        <v>0</v>
      </c>
      <c r="Q41" s="609">
        <f>SUM(Q16:Q16)</f>
        <v>0</v>
      </c>
      <c r="R41" s="609" t="e">
        <f>SUM(#REF!)</f>
        <v>#REF!</v>
      </c>
      <c r="S41" s="609">
        <f>SUM(S16:S16)</f>
        <v>0</v>
      </c>
      <c r="T41" s="609">
        <f>SUM(T16:T16)</f>
        <v>0</v>
      </c>
      <c r="U41" s="609" t="e">
        <f>SUM(#REF!)</f>
        <v>#REF!</v>
      </c>
      <c r="V41" s="609">
        <f>SUM(V16:V16)</f>
        <v>0</v>
      </c>
      <c r="W41" s="610">
        <f>SUM(W17:W40)</f>
        <v>92.464999999999989</v>
      </c>
    </row>
    <row r="42" spans="1:23" ht="11.25" customHeight="1">
      <c r="A42" s="860"/>
      <c r="B42" s="612"/>
      <c r="C42" s="545"/>
      <c r="D42" s="546"/>
      <c r="E42" s="613"/>
      <c r="F42" s="544"/>
      <c r="G42" s="614" t="s">
        <v>847</v>
      </c>
      <c r="H42" s="615"/>
      <c r="I42" s="616"/>
      <c r="J42" s="616"/>
      <c r="K42" s="616"/>
      <c r="L42" s="617"/>
      <c r="M42" s="548"/>
      <c r="N42" s="546"/>
      <c r="O42" s="545"/>
      <c r="P42" s="545"/>
      <c r="Q42" s="545"/>
      <c r="R42" s="545"/>
      <c r="S42" s="545"/>
      <c r="T42" s="545"/>
      <c r="U42" s="546"/>
      <c r="V42" s="546"/>
      <c r="W42" s="550"/>
    </row>
    <row r="43" spans="1:23" ht="14">
      <c r="A43" s="618" t="s">
        <v>546</v>
      </c>
      <c r="B43" s="619" t="s">
        <v>12</v>
      </c>
      <c r="C43" s="513"/>
      <c r="D43" s="620"/>
      <c r="E43" s="499" t="s">
        <v>555</v>
      </c>
      <c r="G43" s="621" t="s">
        <v>83</v>
      </c>
      <c r="H43" s="622"/>
      <c r="I43" s="562" t="s">
        <v>84</v>
      </c>
      <c r="J43" s="623"/>
      <c r="K43" s="534" t="s">
        <v>85</v>
      </c>
      <c r="L43" s="534"/>
      <c r="M43" s="1076" t="s">
        <v>86</v>
      </c>
      <c r="N43" s="1077"/>
      <c r="O43" s="1077"/>
      <c r="P43" s="1077"/>
      <c r="Q43" s="1077"/>
      <c r="R43" s="1077"/>
      <c r="S43" s="1077"/>
      <c r="T43" s="1077"/>
      <c r="U43" s="1077"/>
      <c r="V43" s="1077"/>
      <c r="W43" s="1078"/>
    </row>
    <row r="44" spans="1:23" ht="13">
      <c r="A44" s="891" t="s">
        <v>547</v>
      </c>
      <c r="D44" s="624"/>
      <c r="E44" s="499" t="s">
        <v>88</v>
      </c>
      <c r="G44" s="1079"/>
      <c r="H44" s="1080"/>
      <c r="I44" s="891" t="s">
        <v>89</v>
      </c>
      <c r="J44" s="625"/>
      <c r="K44" s="537" t="s">
        <v>90</v>
      </c>
      <c r="L44" s="537"/>
      <c r="M44" s="532"/>
      <c r="W44" s="538"/>
    </row>
    <row r="45" spans="1:23" ht="10.5" customHeight="1">
      <c r="A45" s="891" t="s">
        <v>548</v>
      </c>
      <c r="B45" s="503"/>
      <c r="D45" s="523"/>
      <c r="G45" s="1079"/>
      <c r="H45" s="1080"/>
      <c r="I45" s="891"/>
      <c r="J45" s="625"/>
      <c r="K45" s="537" t="s">
        <v>94</v>
      </c>
      <c r="L45" s="537"/>
      <c r="M45" s="532"/>
      <c r="W45" s="538"/>
    </row>
    <row r="46" spans="1:23" ht="10.5" customHeight="1">
      <c r="A46" s="544"/>
      <c r="B46" s="545"/>
      <c r="C46" s="545"/>
      <c r="D46" s="626"/>
      <c r="E46" s="499" t="s">
        <v>95</v>
      </c>
      <c r="G46" s="1079"/>
      <c r="H46" s="1080"/>
      <c r="I46" s="891" t="s">
        <v>96</v>
      </c>
      <c r="J46" s="625"/>
      <c r="K46" s="537"/>
      <c r="L46" s="537"/>
      <c r="M46" s="532"/>
      <c r="W46" s="538"/>
    </row>
    <row r="47" spans="1:23" ht="13">
      <c r="A47" s="512" t="s">
        <v>97</v>
      </c>
      <c r="C47" s="535"/>
      <c r="D47" s="514"/>
      <c r="E47" s="499" t="s">
        <v>98</v>
      </c>
      <c r="G47" s="627" t="s">
        <v>99</v>
      </c>
      <c r="H47" s="628"/>
      <c r="I47" s="891" t="s">
        <v>89</v>
      </c>
      <c r="J47" s="625"/>
      <c r="K47" s="537" t="s">
        <v>100</v>
      </c>
      <c r="L47" s="537"/>
      <c r="M47" s="532"/>
      <c r="W47" s="538"/>
    </row>
    <row r="48" spans="1:23" ht="13">
      <c r="A48" s="891" t="s">
        <v>561</v>
      </c>
      <c r="D48" s="523"/>
      <c r="E48" s="499" t="s">
        <v>101</v>
      </c>
      <c r="G48" s="629"/>
      <c r="H48" s="630"/>
      <c r="I48" s="891" t="s">
        <v>102</v>
      </c>
      <c r="J48" s="625"/>
      <c r="K48" s="537" t="s">
        <v>549</v>
      </c>
      <c r="L48" s="537"/>
      <c r="M48" s="1069" t="s">
        <v>616</v>
      </c>
      <c r="N48" s="1070"/>
      <c r="O48" s="1070"/>
      <c r="P48" s="1070"/>
      <c r="Q48" s="1070"/>
      <c r="R48" s="1070"/>
      <c r="S48" s="1070"/>
      <c r="T48" s="1070"/>
      <c r="U48" s="1070"/>
      <c r="V48" s="1070"/>
      <c r="W48" s="1071"/>
    </row>
    <row r="49" spans="1:23">
      <c r="A49" s="544"/>
      <c r="B49" s="545"/>
      <c r="C49" s="545"/>
      <c r="D49" s="546"/>
      <c r="E49" s="631"/>
      <c r="F49" s="545"/>
      <c r="G49" s="1053" t="s">
        <v>1054</v>
      </c>
      <c r="H49" s="1054"/>
      <c r="I49" s="1053" t="s">
        <v>1055</v>
      </c>
      <c r="J49" s="1054"/>
      <c r="K49" s="549" t="s">
        <v>105</v>
      </c>
      <c r="L49" s="549"/>
      <c r="M49" s="1072" t="s">
        <v>106</v>
      </c>
      <c r="N49" s="1073"/>
      <c r="O49" s="1073"/>
      <c r="P49" s="1073"/>
      <c r="Q49" s="1073"/>
      <c r="R49" s="1073"/>
      <c r="S49" s="1073"/>
      <c r="T49" s="1073"/>
      <c r="U49" s="1073"/>
      <c r="V49" s="1073"/>
      <c r="W49" s="1074"/>
    </row>
    <row r="50" spans="1:23">
      <c r="G50" s="500" t="s">
        <v>667</v>
      </c>
      <c r="K50" s="537"/>
      <c r="L50" s="537"/>
      <c r="M50" s="541"/>
      <c r="N50" s="541"/>
      <c r="O50" s="541"/>
      <c r="P50" s="541"/>
      <c r="Q50" s="541"/>
      <c r="R50" s="541"/>
      <c r="S50" s="541"/>
      <c r="T50" s="541"/>
      <c r="U50" s="541"/>
      <c r="V50" s="541"/>
      <c r="W50" s="632"/>
    </row>
    <row r="51" spans="1:23">
      <c r="G51" s="633"/>
      <c r="H51" s="633"/>
      <c r="I51" s="634"/>
      <c r="J51" s="633"/>
      <c r="K51" s="537"/>
      <c r="L51" s="537"/>
      <c r="M51" s="541"/>
      <c r="N51" s="541"/>
      <c r="O51" s="541"/>
      <c r="P51" s="541"/>
      <c r="Q51" s="541"/>
      <c r="R51" s="541"/>
      <c r="S51" s="541"/>
      <c r="T51" s="541"/>
      <c r="U51" s="541"/>
      <c r="V51" s="541"/>
      <c r="W51" s="632"/>
    </row>
    <row r="52" spans="1:23" ht="7.5" customHeight="1"/>
    <row r="53" spans="1:23" ht="13.5" customHeight="1"/>
    <row r="54" spans="1:23" ht="13.5" customHeight="1"/>
    <row r="55" spans="1:23" s="611" customFormat="1" ht="18" customHeight="1">
      <c r="A55" s="635" t="s">
        <v>964</v>
      </c>
      <c r="B55" s="500"/>
      <c r="C55" s="635" t="s">
        <v>622</v>
      </c>
      <c r="F55" s="636"/>
      <c r="G55" s="635" t="s">
        <v>958</v>
      </c>
      <c r="H55" s="500"/>
      <c r="I55" s="635" t="s">
        <v>969</v>
      </c>
      <c r="K55" s="636"/>
      <c r="L55" s="636"/>
      <c r="V55" s="637"/>
    </row>
    <row r="56" spans="1:23" s="611" customFormat="1" ht="18" customHeight="1">
      <c r="A56" s="635" t="s">
        <v>965</v>
      </c>
      <c r="B56" s="500"/>
      <c r="C56" s="635" t="s">
        <v>969</v>
      </c>
      <c r="F56" s="636"/>
      <c r="G56" s="635" t="s">
        <v>959</v>
      </c>
      <c r="H56" s="500"/>
      <c r="I56" s="635" t="s">
        <v>969</v>
      </c>
      <c r="K56" s="636"/>
      <c r="L56" s="636"/>
      <c r="V56" s="637"/>
    </row>
    <row r="57" spans="1:23" s="611" customFormat="1" ht="18" customHeight="1">
      <c r="A57" s="635" t="s">
        <v>966</v>
      </c>
      <c r="B57" s="500"/>
      <c r="C57" s="635" t="s">
        <v>969</v>
      </c>
      <c r="F57" s="636"/>
      <c r="G57" s="635" t="s">
        <v>960</v>
      </c>
      <c r="H57" s="500"/>
      <c r="I57" s="635" t="s">
        <v>622</v>
      </c>
      <c r="K57" s="636"/>
      <c r="L57" s="636"/>
      <c r="V57" s="637"/>
    </row>
    <row r="58" spans="1:23" s="611" customFormat="1" ht="18" customHeight="1">
      <c r="A58" s="635" t="s">
        <v>967</v>
      </c>
      <c r="B58" s="500"/>
      <c r="C58" s="635" t="s">
        <v>622</v>
      </c>
      <c r="F58" s="636"/>
      <c r="G58" s="635" t="s">
        <v>961</v>
      </c>
      <c r="H58" s="500"/>
      <c r="I58" s="635" t="s">
        <v>622</v>
      </c>
      <c r="K58" s="636"/>
      <c r="L58" s="636"/>
      <c r="V58" s="637"/>
    </row>
    <row r="59" spans="1:23" s="611" customFormat="1" ht="18" customHeight="1">
      <c r="A59" s="635" t="s">
        <v>968</v>
      </c>
      <c r="B59" s="500"/>
      <c r="C59" s="635" t="s">
        <v>622</v>
      </c>
      <c r="F59" s="636"/>
      <c r="G59" s="635" t="s">
        <v>963</v>
      </c>
      <c r="H59" s="500"/>
      <c r="I59" s="635" t="s">
        <v>622</v>
      </c>
      <c r="K59" s="636"/>
      <c r="L59" s="636"/>
      <c r="V59" s="637"/>
    </row>
    <row r="60" spans="1:23" ht="20">
      <c r="E60" s="892"/>
      <c r="F60" s="500"/>
      <c r="G60" s="635" t="s">
        <v>962</v>
      </c>
      <c r="I60" s="635" t="s">
        <v>622</v>
      </c>
      <c r="K60" s="500"/>
      <c r="M60" s="892"/>
      <c r="V60" s="501"/>
      <c r="W60" s="892"/>
    </row>
    <row r="61" spans="1:23" ht="17.5">
      <c r="A61" s="638"/>
      <c r="E61" s="892"/>
      <c r="G61" s="639"/>
      <c r="H61" s="639"/>
    </row>
    <row r="66" spans="1:5" ht="14">
      <c r="A66" s="640"/>
      <c r="C66" s="641"/>
      <c r="D66" s="641"/>
      <c r="E66" s="642"/>
    </row>
    <row r="67" spans="1:5" ht="14">
      <c r="A67" s="643"/>
      <c r="C67" s="641"/>
      <c r="D67" s="644"/>
      <c r="E67" s="642"/>
    </row>
    <row r="68" spans="1:5" ht="14">
      <c r="A68" s="643"/>
      <c r="B68" s="645"/>
      <c r="C68" s="641"/>
      <c r="D68" s="641"/>
      <c r="E68" s="642"/>
    </row>
    <row r="69" spans="1:5" ht="14">
      <c r="A69" s="643"/>
      <c r="B69" s="646" t="s">
        <v>354</v>
      </c>
      <c r="C69" s="641"/>
      <c r="D69" s="641"/>
      <c r="E69" s="642"/>
    </row>
    <row r="70" spans="1:5" ht="15.5">
      <c r="A70" s="643"/>
      <c r="B70" s="647" t="s">
        <v>249</v>
      </c>
      <c r="C70" s="641"/>
      <c r="D70" s="641"/>
      <c r="E70" s="642"/>
    </row>
    <row r="71" spans="1:5" ht="14">
      <c r="A71" s="643"/>
      <c r="B71" s="648" t="s">
        <v>250</v>
      </c>
      <c r="C71" s="641"/>
      <c r="D71" s="641"/>
      <c r="E71" s="642"/>
    </row>
    <row r="72" spans="1:5" ht="15.5">
      <c r="A72" s="649"/>
      <c r="B72" s="647" t="s">
        <v>251</v>
      </c>
      <c r="C72" s="641"/>
      <c r="D72" s="641"/>
      <c r="E72" s="642"/>
    </row>
    <row r="73" spans="1:5" ht="15.5">
      <c r="A73" s="643"/>
      <c r="B73" s="647" t="s">
        <v>252</v>
      </c>
      <c r="C73" s="641"/>
      <c r="D73" s="641"/>
      <c r="E73" s="642"/>
    </row>
    <row r="74" spans="1:5" ht="14">
      <c r="A74" s="649"/>
      <c r="B74" s="646" t="s">
        <v>253</v>
      </c>
      <c r="C74" s="641"/>
      <c r="D74" s="641"/>
      <c r="E74" s="642"/>
    </row>
    <row r="75" spans="1:5" ht="14">
      <c r="A75" s="649"/>
      <c r="B75" s="646" t="s">
        <v>357</v>
      </c>
      <c r="C75" s="641"/>
      <c r="D75" s="641"/>
      <c r="E75" s="642"/>
    </row>
    <row r="76" spans="1:5" ht="14">
      <c r="A76" s="643"/>
      <c r="B76" s="646" t="s">
        <v>358</v>
      </c>
      <c r="C76" s="641"/>
      <c r="D76" s="641"/>
      <c r="E76" s="642"/>
    </row>
    <row r="77" spans="1:5" ht="14">
      <c r="A77" s="643"/>
      <c r="B77" s="646" t="s">
        <v>288</v>
      </c>
      <c r="C77" s="641"/>
      <c r="D77" s="641"/>
      <c r="E77" s="642"/>
    </row>
    <row r="78" spans="1:5" ht="14">
      <c r="A78" s="643"/>
      <c r="B78" s="646" t="s">
        <v>292</v>
      </c>
      <c r="C78" s="641"/>
      <c r="D78" s="641"/>
      <c r="E78" s="642"/>
    </row>
    <row r="79" spans="1:5" ht="15.5">
      <c r="A79" s="643"/>
      <c r="B79" s="647" t="s">
        <v>423</v>
      </c>
      <c r="C79" s="641"/>
      <c r="D79" s="641"/>
      <c r="E79" s="642"/>
    </row>
    <row r="80" spans="1:5" ht="14">
      <c r="A80" s="643"/>
      <c r="B80" s="646" t="s">
        <v>424</v>
      </c>
      <c r="C80" s="641"/>
      <c r="D80" s="641"/>
      <c r="E80" s="642"/>
    </row>
    <row r="81" spans="1:5" ht="14">
      <c r="A81" s="643"/>
      <c r="B81" s="646" t="s">
        <v>279</v>
      </c>
      <c r="C81" s="641"/>
      <c r="D81" s="644"/>
      <c r="E81" s="642"/>
    </row>
    <row r="82" spans="1:5" ht="14">
      <c r="A82" s="643"/>
      <c r="B82" s="646" t="s">
        <v>281</v>
      </c>
      <c r="C82" s="641"/>
      <c r="D82" s="641"/>
      <c r="E82" s="642"/>
    </row>
    <row r="83" spans="1:5" ht="14">
      <c r="A83" s="643"/>
      <c r="B83" s="646" t="s">
        <v>287</v>
      </c>
      <c r="C83" s="641"/>
      <c r="D83" s="644"/>
      <c r="E83" s="642"/>
    </row>
    <row r="84" spans="1:5" ht="15.5">
      <c r="A84" s="643"/>
      <c r="B84" s="647" t="s">
        <v>420</v>
      </c>
      <c r="C84" s="641"/>
      <c r="D84" s="644"/>
      <c r="E84" s="642"/>
    </row>
    <row r="85" spans="1:5" ht="14">
      <c r="A85" s="650"/>
      <c r="B85" s="646" t="s">
        <v>421</v>
      </c>
      <c r="C85" s="579"/>
      <c r="D85" s="578"/>
      <c r="E85" s="575"/>
    </row>
    <row r="86" spans="1:5" ht="14">
      <c r="A86" s="572"/>
      <c r="B86" s="646" t="s">
        <v>422</v>
      </c>
      <c r="C86" s="579"/>
      <c r="D86" s="578"/>
      <c r="E86" s="651">
        <f>SUM(E65:E84)</f>
        <v>0</v>
      </c>
    </row>
    <row r="87" spans="1:5" ht="14">
      <c r="B87" s="646" t="s">
        <v>417</v>
      </c>
    </row>
    <row r="88" spans="1:5" ht="14">
      <c r="B88" s="646" t="s">
        <v>397</v>
      </c>
    </row>
  </sheetData>
  <mergeCells count="10">
    <mergeCell ref="M48:W48"/>
    <mergeCell ref="G49:H49"/>
    <mergeCell ref="I49:J49"/>
    <mergeCell ref="M49:W49"/>
    <mergeCell ref="O1:S1"/>
    <mergeCell ref="P2:W2"/>
    <mergeCell ref="M43:W43"/>
    <mergeCell ref="G44:H44"/>
    <mergeCell ref="G45:H45"/>
    <mergeCell ref="G46:H46"/>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W86"/>
  <sheetViews>
    <sheetView zoomScale="80" zoomScaleNormal="80" zoomScaleSheetLayoutView="85" workbookViewId="0">
      <selection activeCell="F38" sqref="F38"/>
    </sheetView>
  </sheetViews>
  <sheetFormatPr defaultColWidth="9.1796875" defaultRowHeight="12.5"/>
  <cols>
    <col min="1" max="1" width="5.26953125" style="894" customWidth="1"/>
    <col min="2" max="2" width="30.1796875" style="894" customWidth="1"/>
    <col min="3" max="3" width="6.453125" style="894" customWidth="1"/>
    <col min="4" max="4" width="13.453125" style="894" customWidth="1"/>
    <col min="5" max="5" width="10.453125" style="499" customWidth="1"/>
    <col min="6" max="6" width="13.08984375" style="894" customWidth="1"/>
    <col min="7" max="7" width="14.81640625" style="500" customWidth="1"/>
    <col min="8" max="8" width="17" style="500" customWidth="1"/>
    <col min="9" max="9" width="6.1796875" style="894" customWidth="1"/>
    <col min="10" max="10" width="14.1796875" style="894" customWidth="1"/>
    <col min="11" max="11" width="11.1796875" style="894" customWidth="1"/>
    <col min="12" max="12" width="15.1796875" style="500" customWidth="1"/>
    <col min="13" max="13" width="16.36328125" style="500" customWidth="1"/>
    <col min="14" max="14" width="0.453125" style="894" hidden="1" customWidth="1"/>
    <col min="15" max="15" width="3.1796875" style="894" customWidth="1"/>
    <col min="16" max="16" width="2.54296875" style="894" customWidth="1"/>
    <col min="17" max="17" width="4.81640625" style="894" hidden="1" customWidth="1"/>
    <col min="18" max="18" width="2" style="894" customWidth="1"/>
    <col min="19" max="19" width="2.54296875" style="894" customWidth="1"/>
    <col min="20" max="20" width="5.81640625" style="894" hidden="1" customWidth="1"/>
    <col min="21" max="21" width="1" style="894" customWidth="1"/>
    <col min="22" max="22" width="9.1796875" style="894" hidden="1" customWidth="1"/>
    <col min="23" max="23" width="15.08984375" style="501" customWidth="1"/>
    <col min="24" max="24" width="1.81640625" style="894" customWidth="1"/>
    <col min="25" max="25" width="9.1796875" style="894" customWidth="1"/>
    <col min="26" max="16384" width="9.1796875" style="894"/>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94"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93"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93" t="s">
        <v>557</v>
      </c>
      <c r="D8" s="523"/>
      <c r="E8" s="531"/>
      <c r="G8" s="532"/>
      <c r="H8" s="533"/>
      <c r="I8" s="893"/>
      <c r="K8" s="514"/>
      <c r="L8" s="532"/>
      <c r="M8" s="534"/>
      <c r="O8" s="514"/>
      <c r="U8" s="535"/>
      <c r="V8" s="535"/>
      <c r="W8" s="536"/>
    </row>
    <row r="9" spans="1:23">
      <c r="A9" s="893" t="s">
        <v>558</v>
      </c>
      <c r="D9" s="523"/>
      <c r="E9" s="531" t="s">
        <v>54</v>
      </c>
      <c r="G9" s="532" t="s">
        <v>55</v>
      </c>
      <c r="H9" s="533"/>
      <c r="I9" s="893" t="s">
        <v>56</v>
      </c>
      <c r="K9" s="523"/>
      <c r="L9" s="532" t="s">
        <v>57</v>
      </c>
      <c r="M9" s="537"/>
      <c r="O9" s="523"/>
      <c r="P9" s="894" t="s">
        <v>58</v>
      </c>
      <c r="W9" s="538"/>
    </row>
    <row r="10" spans="1:23" ht="13">
      <c r="A10" s="893" t="s">
        <v>559</v>
      </c>
      <c r="D10" s="539" t="s">
        <v>560</v>
      </c>
      <c r="E10" s="531" t="s">
        <v>59</v>
      </c>
      <c r="G10" s="532"/>
      <c r="H10" s="533"/>
      <c r="I10" s="540"/>
      <c r="J10" s="541"/>
      <c r="K10" s="542"/>
      <c r="L10" s="532"/>
      <c r="M10" s="537"/>
      <c r="O10" s="523"/>
      <c r="W10" s="538"/>
    </row>
    <row r="11" spans="1:23" ht="13">
      <c r="A11" s="893" t="s">
        <v>551</v>
      </c>
      <c r="D11" s="523"/>
      <c r="E11" s="515"/>
      <c r="F11" s="543"/>
      <c r="G11" s="532" t="s">
        <v>60</v>
      </c>
      <c r="H11" s="533"/>
      <c r="I11" s="893" t="s">
        <v>61</v>
      </c>
      <c r="K11" s="523"/>
      <c r="L11" s="532" t="s">
        <v>523</v>
      </c>
      <c r="M11" s="537"/>
      <c r="O11" s="523"/>
      <c r="P11" s="894" t="s">
        <v>63</v>
      </c>
      <c r="W11" s="538"/>
    </row>
    <row r="12" spans="1:23">
      <c r="A12" s="544" t="s">
        <v>64</v>
      </c>
      <c r="D12" s="523"/>
      <c r="E12" s="531" t="s">
        <v>65</v>
      </c>
      <c r="G12" s="532"/>
      <c r="H12" s="533"/>
      <c r="I12" s="893"/>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1056</v>
      </c>
      <c r="C17" s="583" t="str">
        <f>IF(E17="","",VLOOKUP(B17,Data!$B$5:$N$503,13,FALSE))</f>
        <v/>
      </c>
      <c r="D17" s="584" t="str">
        <f>IF(E17="","",VLOOKUP(B17,Data!$B$5:$L$503,2,FALSE))</f>
        <v/>
      </c>
      <c r="E17" s="739"/>
      <c r="F17" s="601"/>
      <c r="G17" s="587" t="str">
        <f>IF(E17="","",VLOOKUP(B17,Data!$B$5:$L$503,11,FALSE))</f>
        <v/>
      </c>
      <c r="H17" s="588" t="str">
        <f t="shared" ref="H17:H38"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123,Data!G123,(IF(B17=Data!B125,Data!G125,(IF(B17=Data!B127,Data!G127,(IF(B17=Data!#REF!,Data!#REF!,(IF(B17=Data!B132,Data!G132,(IF(B17=Data!#REF!,Data!#REF!,(IF(B17=Data!#REF!,Data!#REF!,(IF(B17=Data!#REF!,Data!#REF!,Data!#REF!)))))))))))))))&amp;IF(B17=Data!B199,Data!G199,(IF(B17=Data!#REF!,Data!#REF!,(IF(B17=Data!#REF!,Data!#REF!,(IF(B17=Data!#REF!,Data!#REF!,(IF(B17=Data!#REF!,Data!#REF!,(IF(B17=Data!#REF!,Data!G939,(IF(B17=Data!#REF!,Data!#REF!,(IF(B17=Data!#REF!,Data!#REF!,Data!#REF!)))))))))))))))&amp;IF(B17=Data!#REF!,Data!#REF!,(IF(B17=Data!#REF!,Data!#REF!,(IF(B17=Data!#REF!,Data!#REF!,(IF(B17=Data!#REF!,Data!#REF!,(IF(B17=Data!#REF!,Data!#REF!,Data!#REF!)))))))))</f>
        <v>#REF!</v>
      </c>
      <c r="O17" s="592"/>
      <c r="P17" s="593"/>
      <c r="Q17" s="594" t="e">
        <f>IF(B17=Data!B123,Data!H123,(IF(B17=Data!B125,Data!H125,(IF(B17=Data!B127,Data!H127,(IF(B17=Data!#REF!,Data!#REF!,(IF(B17=Data!B132,Data!H132,(IF(B17=Data!#REF!,Data!#REF!,(IF(B17=Data!#REF!,Data!#REF!,(IF(B17=Data!#REF!,Data!#REF!,Data!#REF!)))))))))))))))&amp;IF(B17=Data!B199,Data!H199,(IF(B17=Data!#REF!,Data!#REF!,(IF(B17=Data!#REF!,Data!#REF!,(IF(B17=Data!#REF!,Data!#REF!,(IF(B17=Data!#REF!,Data!#REF!,(IF(B17=Data!#REF!,Data!H939,(IF(B17=Data!#REF!,Data!#REF!,(IF(B17=Data!#REF!,Data!#REF!,Data!#REF!)))))))))))))))&amp;IF(B17=Data!#REF!,Data!#REF!,(IF(B17=Data!#REF!,Data!#REF!,(IF(B17=Data!#REF!,Data!#REF!,(IF(B17=Data!#REF!,Data!#REF!,(IF(B17=Data!#REF!,Data!#REF!,Data!#REF!)))))))))</f>
        <v>#REF!</v>
      </c>
      <c r="R17" s="593"/>
      <c r="S17" s="593"/>
      <c r="T17" s="594" t="e">
        <f>IF(B17=Data!B123,Data!I123,(IF(B17=Data!B125,Data!I125,(IF(B17=Data!B127,Data!I127,(IF(B17=Data!#REF!,Data!#REF!,(IF(B17=Data!B132,Data!I132,(IF(B17=Data!#REF!,Data!#REF!,(IF(B17=Data!#REF!,Data!#REF!,(IF(B17=Data!#REF!,Data!#REF!,Data!#REF!)))))))))))))))&amp;IF(B17=Data!B199,Data!I199,(IF(B17=Data!#REF!,Data!#REF!,(IF(B17=Data!#REF!,Data!#REF!,(IF(B17=Data!#REF!,Data!#REF!,(IF(B17=Data!#REF!,Data!#REF!,(IF(B17=Data!#REF!,Data!I939,(IF(B17=Data!#REF!,Data!#REF!,(IF(B17=Data!#REF!,Data!#REF!,Data!#REF!)))))))))))))))&amp;IF(B17=Data!#REF!,Data!#REF!,(IF(B17=Data!#REF!,Data!#REF!,(IF(B17=Data!#REF!,Data!#REF!,(IF(B17=Data!#REF!,Data!#REF!,(IF(B17=Data!#REF!,Data!#REF!,Data!#REF!)))))))))</f>
        <v>#REF!</v>
      </c>
      <c r="U17" s="595"/>
      <c r="V17" s="594" t="e">
        <f>IF(B17=Data!B123,Data!J123,(IF(B17=Data!B125,Data!J125,(IF(B17=Data!B127,Data!J127,(IF(B17=Data!#REF!,Data!#REF!,(IF(B17=Data!B132,Data!J132,(IF(B17=Data!#REF!,Data!#REF!,(IF(B17=Data!#REF!,Data!#REF!,(IF(B17=Data!#REF!,Data!#REF!,Data!#REF!)))))))))))))))&amp;IF(B17=Data!B199,Data!J199,(IF(B17=Data!#REF!,Data!#REF!,(IF(B17=Data!#REF!,Data!#REF!,(IF(B17=Data!#REF!,Data!#REF!,(IF(B17=Data!#REF!,Data!#REF!,(IF(B17=Data!#REF!,Data!J939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882" t="s">
        <v>718</v>
      </c>
      <c r="C18" s="738" t="str">
        <f>IF(E18="","",VLOOKUP(B18,Data!$B$5:$N$503,13,FALSE))</f>
        <v>Ymh</v>
      </c>
      <c r="D18" s="495" t="str">
        <f>IF(E18="","",VLOOKUP(B18,Data!$B$5:$L$503,2,FALSE))</f>
        <v>VAC9580</v>
      </c>
      <c r="E18" s="739">
        <v>4</v>
      </c>
      <c r="F18" s="600" t="s">
        <v>544</v>
      </c>
      <c r="G18" s="587">
        <f>IF(E18="","",VLOOKUP(B18,Data!$B$5:$L$503,11,FALSE))</f>
        <v>5024.08</v>
      </c>
      <c r="H18" s="588">
        <f t="shared" si="0"/>
        <v>20096.32</v>
      </c>
      <c r="I18" s="589" t="str">
        <f>IF(E18="","",VLOOKUP(B18,Data!$B$5:$D$503,3,FALSE))</f>
        <v>C/T</v>
      </c>
      <c r="J18" s="589" t="str">
        <f>IF(E18="","",VLOOKUP(B18,Data!$B$5:$M$503,12,FALSE))</f>
        <v>Indonesia</v>
      </c>
      <c r="K18" s="590">
        <v>5124948</v>
      </c>
      <c r="L18" s="587">
        <f>IF(E18="","",VLOOKUP(B18,Data!$B$5:$E$503,4,FALSE)*E18)</f>
        <v>1208</v>
      </c>
      <c r="M18" s="587">
        <f>IF(E18="","",VLOOKUP(B18,Data!$B$5:$F$503,5,FALSE)*E18)</f>
        <v>1068</v>
      </c>
      <c r="N18" s="591" t="e">
        <f>IF(B18=Data!B67,Data!G67,(IF(B18=Data!B69,Data!G69,(IF(B18=Data!B71,Data!G71,(IF(B18=Data!#REF!,Data!#REF!,(IF(B18=Data!B76,Data!G76,(IF(B18=Data!#REF!,Data!#REF!,(IF(B18=Data!#REF!,Data!#REF!,(IF(B18=Data!#REF!,Data!#REF!,Data!#REF!)))))))))))))))&amp;IF(B18=Data!B143,Data!G143,(IF(B18=Data!#REF!,Data!#REF!,(IF(B18=Data!#REF!,Data!#REF!,(IF(B18=Data!#REF!,Data!#REF!,(IF(B18=Data!#REF!,Data!#REF!,(IF(B18=Data!#REF!,Data!G883,(IF(B18=Data!#REF!,Data!#REF!,(IF(B18=Data!#REF!,Data!#REF!,Data!#REF!)))))))))))))))&amp;IF(B18=Data!#REF!,Data!#REF!,(IF(B18=Data!#REF!,Data!#REF!,(IF(B18=Data!#REF!,Data!#REF!,(IF(B18=Data!#REF!,Data!#REF!,(IF(B18=Data!#REF!,Data!#REF!,Data!#REF!)))))))))</f>
        <v>#REF!</v>
      </c>
      <c r="O18" s="592"/>
      <c r="P18" s="593"/>
      <c r="Q18" s="594" t="e">
        <f>IF(B18=Data!B67,Data!H67,(IF(B18=Data!B69,Data!H69,(IF(B18=Data!B71,Data!H71,(IF(B18=Data!#REF!,Data!#REF!,(IF(B18=Data!B76,Data!H76,(IF(B18=Data!#REF!,Data!#REF!,(IF(B18=Data!#REF!,Data!#REF!,(IF(B18=Data!#REF!,Data!#REF!,Data!#REF!)))))))))))))))&amp;IF(B18=Data!B143,Data!H143,(IF(B18=Data!#REF!,Data!#REF!,(IF(B18=Data!#REF!,Data!#REF!,(IF(B18=Data!#REF!,Data!#REF!,(IF(B18=Data!#REF!,Data!#REF!,(IF(B18=Data!#REF!,Data!H883,(IF(B18=Data!#REF!,Data!#REF!,(IF(B18=Data!#REF!,Data!#REF!,Data!#REF!)))))))))))))))&amp;IF(B18=Data!#REF!,Data!#REF!,(IF(B18=Data!#REF!,Data!#REF!,(IF(B18=Data!#REF!,Data!#REF!,(IF(B18=Data!#REF!,Data!#REF!,(IF(B18=Data!#REF!,Data!#REF!,Data!#REF!)))))))))</f>
        <v>#REF!</v>
      </c>
      <c r="R18" s="593"/>
      <c r="S18" s="593"/>
      <c r="T18" s="594" t="e">
        <f>IF(B18=Data!B67,Data!I67,(IF(B18=Data!B69,Data!I69,(IF(B18=Data!B71,Data!I71,(IF(B18=Data!#REF!,Data!#REF!,(IF(B18=Data!B76,Data!I76,(IF(B18=Data!#REF!,Data!#REF!,(IF(B18=Data!#REF!,Data!#REF!,(IF(B18=Data!#REF!,Data!#REF!,Data!#REF!)))))))))))))))&amp;IF(B18=Data!B143,Data!I143,(IF(B18=Data!#REF!,Data!#REF!,(IF(B18=Data!#REF!,Data!#REF!,(IF(B18=Data!#REF!,Data!#REF!,(IF(B18=Data!#REF!,Data!#REF!,(IF(B18=Data!#REF!,Data!I883,(IF(B18=Data!#REF!,Data!#REF!,(IF(B18=Data!#REF!,Data!#REF!,Data!#REF!)))))))))))))))&amp;IF(B18=Data!#REF!,Data!#REF!,(IF(B18=Data!#REF!,Data!#REF!,(IF(B18=Data!#REF!,Data!#REF!,(IF(B18=Data!#REF!,Data!#REF!,(IF(B18=Data!#REF!,Data!#REF!,Data!#REF!)))))))))</f>
        <v>#REF!</v>
      </c>
      <c r="U18" s="595"/>
      <c r="V18" s="594" t="e">
        <f>IF(B18=Data!B67,Data!J67,(IF(B18=Data!B69,Data!J69,(IF(B18=Data!B71,Data!J71,(IF(B18=Data!#REF!,Data!#REF!,(IF(B18=Data!B76,Data!J76,(IF(B18=Data!#REF!,Data!#REF!,(IF(B18=Data!#REF!,Data!#REF!,(IF(B18=Data!#REF!,Data!#REF!,Data!#REF!)))))))))))))))&amp;IF(B18=Data!B143,Data!J143,(IF(B18=Data!#REF!,Data!#REF!,(IF(B18=Data!#REF!,Data!#REF!,(IF(B18=Data!#REF!,Data!#REF!,(IF(B18=Data!#REF!,Data!#REF!,(IF(B18=Data!#REF!,Data!J883,(IF(B18=Data!#REF!,Data!#REF!,(IF(B18=Data!#REF!,Data!#REF!,Data!#REF!)))))))))))))))&amp;IF(B18=Data!#REF!,Data!#REF!,(IF(B18=Data!#REF!,Data!#REF!,(IF(B18=Data!#REF!,Data!#REF!,(IF(B18=Data!#REF!,Data!#REF!,(IF(B18=Data!#REF!,Data!#REF!,Data!#REF!)))))))))</f>
        <v>#REF!</v>
      </c>
      <c r="W18" s="596">
        <f>IF(E18="","",VLOOKUP(B18,Data!$B$5:$J$503,9,FALSE)*E18)</f>
        <v>6.1360000000000001</v>
      </c>
    </row>
    <row r="19" spans="1:23" s="597" customFormat="1" ht="19.25" customHeight="1">
      <c r="A19" s="860">
        <v>2</v>
      </c>
      <c r="B19" s="882" t="s">
        <v>815</v>
      </c>
      <c r="C19" s="738" t="str">
        <f>IF(E19="","",VLOOKUP(B19,Data!$B$5:$N$503,13,FALSE))</f>
        <v>Ymh</v>
      </c>
      <c r="D19" s="495" t="str">
        <f>IF(E19="","",VLOOKUP(B19,Data!$B$5:$L$503,2,FALSE))</f>
        <v>VAK6560</v>
      </c>
      <c r="E19" s="739">
        <v>1</v>
      </c>
      <c r="F19" s="600"/>
      <c r="G19" s="587">
        <f>IF(E19="","",VLOOKUP(B19,Data!$B$5:$L$503,11,FALSE))</f>
        <v>2339.4499999999998</v>
      </c>
      <c r="H19" s="588">
        <f t="shared" si="0"/>
        <v>2339.4499999999998</v>
      </c>
      <c r="I19" s="589" t="str">
        <f>IF(E19="","",VLOOKUP(B19,Data!$B$5:$D$503,3,FALSE))</f>
        <v>C/T</v>
      </c>
      <c r="J19" s="589" t="str">
        <f>IF(E19="","",VLOOKUP(B19,Data!$B$5:$M$503,12,FALSE))</f>
        <v>Indonesia</v>
      </c>
      <c r="K19" s="590">
        <v>5124948</v>
      </c>
      <c r="L19" s="587">
        <f>IF(E19="","",VLOOKUP(B19,Data!$B$5:$E$503,4,FALSE)*E19)</f>
        <v>220</v>
      </c>
      <c r="M19" s="587">
        <f>IF(E19="","",VLOOKUP(B19,Data!$B$5:$F$503,5,FALSE)*E19)</f>
        <v>199</v>
      </c>
      <c r="N19" s="591" t="e">
        <f>IF(B19=Data!B68,Data!G68,(IF(B19=Data!B70,Data!G70,(IF(B19=Data!B72,Data!G72,(IF(B19=Data!#REF!,Data!#REF!,(IF(B19=Data!B77,Data!G77,(IF(B19=Data!#REF!,Data!#REF!,(IF(B19=Data!#REF!,Data!#REF!,(IF(B19=Data!#REF!,Data!#REF!,Data!#REF!)))))))))))))))&amp;IF(B19=Data!B144,Data!G144,(IF(B19=Data!#REF!,Data!#REF!,(IF(B19=Data!#REF!,Data!#REF!,(IF(B19=Data!#REF!,Data!#REF!,(IF(B19=Data!#REF!,Data!#REF!,(IF(B19=Data!#REF!,Data!G884,(IF(B19=Data!#REF!,Data!#REF!,(IF(B19=Data!#REF!,Data!#REF!,Data!#REF!)))))))))))))))&amp;IF(B19=Data!#REF!,Data!#REF!,(IF(B19=Data!#REF!,Data!#REF!,(IF(B19=Data!#REF!,Data!#REF!,(IF(B19=Data!#REF!,Data!#REF!,(IF(B19=Data!#REF!,Data!#REF!,Data!#REF!)))))))))</f>
        <v>#REF!</v>
      </c>
      <c r="O19" s="592"/>
      <c r="P19" s="593"/>
      <c r="Q19" s="594" t="e">
        <f>IF(B19=Data!B68,Data!H68,(IF(B19=Data!B70,Data!H70,(IF(B19=Data!B72,Data!H72,(IF(B19=Data!#REF!,Data!#REF!,(IF(B19=Data!B77,Data!H77,(IF(B19=Data!#REF!,Data!#REF!,(IF(B19=Data!#REF!,Data!#REF!,(IF(B19=Data!#REF!,Data!#REF!,Data!#REF!)))))))))))))))&amp;IF(B19=Data!B144,Data!H144,(IF(B19=Data!#REF!,Data!#REF!,(IF(B19=Data!#REF!,Data!#REF!,(IF(B19=Data!#REF!,Data!#REF!,(IF(B19=Data!#REF!,Data!#REF!,(IF(B19=Data!#REF!,Data!H884,(IF(B19=Data!#REF!,Data!#REF!,(IF(B19=Data!#REF!,Data!#REF!,Data!#REF!)))))))))))))))&amp;IF(B19=Data!#REF!,Data!#REF!,(IF(B19=Data!#REF!,Data!#REF!,(IF(B19=Data!#REF!,Data!#REF!,(IF(B19=Data!#REF!,Data!#REF!,(IF(B19=Data!#REF!,Data!#REF!,Data!#REF!)))))))))</f>
        <v>#REF!</v>
      </c>
      <c r="R19" s="593"/>
      <c r="S19" s="593"/>
      <c r="T19" s="594" t="e">
        <f>IF(B19=Data!B68,Data!I68,(IF(B19=Data!B70,Data!I70,(IF(B19=Data!B72,Data!I72,(IF(B19=Data!#REF!,Data!#REF!,(IF(B19=Data!B77,Data!I77,(IF(B19=Data!#REF!,Data!#REF!,(IF(B19=Data!#REF!,Data!#REF!,(IF(B19=Data!#REF!,Data!#REF!,Data!#REF!)))))))))))))))&amp;IF(B19=Data!B144,Data!I144,(IF(B19=Data!#REF!,Data!#REF!,(IF(B19=Data!#REF!,Data!#REF!,(IF(B19=Data!#REF!,Data!#REF!,(IF(B19=Data!#REF!,Data!#REF!,(IF(B19=Data!#REF!,Data!I884,(IF(B19=Data!#REF!,Data!#REF!,(IF(B19=Data!#REF!,Data!#REF!,Data!#REF!)))))))))))))))&amp;IF(B19=Data!#REF!,Data!#REF!,(IF(B19=Data!#REF!,Data!#REF!,(IF(B19=Data!#REF!,Data!#REF!,(IF(B19=Data!#REF!,Data!#REF!,(IF(B19=Data!#REF!,Data!#REF!,Data!#REF!)))))))))</f>
        <v>#REF!</v>
      </c>
      <c r="U19" s="595"/>
      <c r="V19" s="594" t="e">
        <f>IF(B19=Data!B68,Data!J68,(IF(B19=Data!B70,Data!J70,(IF(B19=Data!B72,Data!J72,(IF(B19=Data!#REF!,Data!#REF!,(IF(B19=Data!B77,Data!J77,(IF(B19=Data!#REF!,Data!#REF!,(IF(B19=Data!#REF!,Data!#REF!,(IF(B19=Data!#REF!,Data!#REF!,Data!#REF!)))))))))))))))&amp;IF(B19=Data!B144,Data!J144,(IF(B19=Data!#REF!,Data!#REF!,(IF(B19=Data!#REF!,Data!#REF!,(IF(B19=Data!#REF!,Data!#REF!,(IF(B19=Data!#REF!,Data!#REF!,(IF(B19=Data!#REF!,Data!J884,(IF(B19=Data!#REF!,Data!#REF!,(IF(B19=Data!#REF!,Data!#REF!,Data!#REF!)))))))))))))))&amp;IF(B19=Data!#REF!,Data!#REF!,(IF(B19=Data!#REF!,Data!#REF!,(IF(B19=Data!#REF!,Data!#REF!,(IF(B19=Data!#REF!,Data!#REF!,(IF(B19=Data!#REF!,Data!#REF!,Data!#REF!)))))))))</f>
        <v>#REF!</v>
      </c>
      <c r="W19" s="596">
        <f>IF(E19="","",VLOOKUP(B19,Data!$B$5:$J$503,9,FALSE)*E19)</f>
        <v>1.1850000000000001</v>
      </c>
    </row>
    <row r="20" spans="1:23" s="597" customFormat="1" ht="19.25" customHeight="1">
      <c r="A20" s="598"/>
      <c r="B20" s="582" t="s">
        <v>1057</v>
      </c>
      <c r="C20" s="583" t="str">
        <f>IF(E20="","",VLOOKUP(B20,Data!$B$5:$N$503,13,FALSE))</f>
        <v/>
      </c>
      <c r="D20" s="584" t="str">
        <f>IF(E20="","",VLOOKUP(B20,Data!$B$5:$L$503,2,FALSE))</f>
        <v/>
      </c>
      <c r="E20" s="739"/>
      <c r="F20" s="600" t="s">
        <v>545</v>
      </c>
      <c r="G20" s="587" t="str">
        <f>IF(E20="","",VLOOKUP(B20,Data!$B$5:$L$503,11,FALSE))</f>
        <v/>
      </c>
      <c r="H20" s="588" t="str">
        <f t="shared" si="0"/>
        <v>-</v>
      </c>
      <c r="I20" s="589" t="str">
        <f>IF(E20="","",VLOOKUP(B20,Data!$B$5:$D$503,3,FALSE))</f>
        <v/>
      </c>
      <c r="J20" s="589" t="str">
        <f>IF(E20="","",VLOOKUP(B20,Data!$B$5:$M$503,12,FALSE))</f>
        <v/>
      </c>
      <c r="K20" s="590"/>
      <c r="L20" s="587" t="str">
        <f>IF(E20="","",VLOOKUP(B20,Data!$B$5:$E$503,4,FALSE)*E20)</f>
        <v/>
      </c>
      <c r="M20" s="587" t="str">
        <f>IF(E20="","",VLOOKUP(B20,Data!$B$5:$F$503,5,FALSE)*E20)</f>
        <v/>
      </c>
      <c r="N20" s="591" t="e">
        <f>IF(B20=Data!B125,Data!G125,(IF(B20=Data!B127,Data!G127,(IF(B20=Data!B129,Data!G129,(IF(B20=Data!#REF!,Data!#REF!,(IF(B20=Data!B134,Data!G134,(IF(B20=Data!#REF!,Data!#REF!,(IF(B20=Data!#REF!,Data!#REF!,(IF(B20=Data!#REF!,Data!#REF!,Data!#REF!)))))))))))))))&amp;IF(B20=Data!B201,Data!G201,(IF(B20=Data!#REF!,Data!#REF!,(IF(B20=Data!#REF!,Data!#REF!,(IF(B20=Data!#REF!,Data!#REF!,(IF(B20=Data!#REF!,Data!#REF!,(IF(B20=Data!#REF!,Data!G941,(IF(B20=Data!#REF!,Data!#REF!,(IF(B20=Data!#REF!,Data!#REF!,Data!#REF!)))))))))))))))&amp;IF(B20=Data!#REF!,Data!#REF!,(IF(B20=Data!#REF!,Data!#REF!,(IF(B20=Data!#REF!,Data!#REF!,(IF(B20=Data!#REF!,Data!#REF!,(IF(B20=Data!#REF!,Data!#REF!,Data!#REF!)))))))))</f>
        <v>#REF!</v>
      </c>
      <c r="O20" s="592"/>
      <c r="P20" s="593"/>
      <c r="Q20" s="594" t="e">
        <f>IF(B20=Data!B125,Data!H125,(IF(B20=Data!B127,Data!H127,(IF(B20=Data!B129,Data!H129,(IF(B20=Data!#REF!,Data!#REF!,(IF(B20=Data!B134,Data!H134,(IF(B20=Data!#REF!,Data!#REF!,(IF(B20=Data!#REF!,Data!#REF!,(IF(B20=Data!#REF!,Data!#REF!,Data!#REF!)))))))))))))))&amp;IF(B20=Data!B201,Data!H201,(IF(B20=Data!#REF!,Data!#REF!,(IF(B20=Data!#REF!,Data!#REF!,(IF(B20=Data!#REF!,Data!#REF!,(IF(B20=Data!#REF!,Data!#REF!,(IF(B20=Data!#REF!,Data!H941,(IF(B20=Data!#REF!,Data!#REF!,(IF(B20=Data!#REF!,Data!#REF!,Data!#REF!)))))))))))))))&amp;IF(B20=Data!#REF!,Data!#REF!,(IF(B20=Data!#REF!,Data!#REF!,(IF(B20=Data!#REF!,Data!#REF!,(IF(B20=Data!#REF!,Data!#REF!,(IF(B20=Data!#REF!,Data!#REF!,Data!#REF!)))))))))</f>
        <v>#REF!</v>
      </c>
      <c r="R20" s="593"/>
      <c r="S20" s="593"/>
      <c r="T20" s="594" t="e">
        <f>IF(B20=Data!B125,Data!I125,(IF(B20=Data!B127,Data!I127,(IF(B20=Data!B129,Data!I129,(IF(B20=Data!#REF!,Data!#REF!,(IF(B20=Data!B134,Data!I134,(IF(B20=Data!#REF!,Data!#REF!,(IF(B20=Data!#REF!,Data!#REF!,(IF(B20=Data!#REF!,Data!#REF!,Data!#REF!)))))))))))))))&amp;IF(B20=Data!B201,Data!I201,(IF(B20=Data!#REF!,Data!#REF!,(IF(B20=Data!#REF!,Data!#REF!,(IF(B20=Data!#REF!,Data!#REF!,(IF(B20=Data!#REF!,Data!#REF!,(IF(B20=Data!#REF!,Data!I941,(IF(B20=Data!#REF!,Data!#REF!,(IF(B20=Data!#REF!,Data!#REF!,Data!#REF!)))))))))))))))&amp;IF(B20=Data!#REF!,Data!#REF!,(IF(B20=Data!#REF!,Data!#REF!,(IF(B20=Data!#REF!,Data!#REF!,(IF(B20=Data!#REF!,Data!#REF!,(IF(B20=Data!#REF!,Data!#REF!,Data!#REF!)))))))))</f>
        <v>#REF!</v>
      </c>
      <c r="U20" s="595"/>
      <c r="V20" s="594" t="e">
        <f>IF(B20=Data!B125,Data!J125,(IF(B20=Data!B127,Data!J127,(IF(B20=Data!B129,Data!J129,(IF(B20=Data!#REF!,Data!#REF!,(IF(B20=Data!B134,Data!J134,(IF(B20=Data!#REF!,Data!#REF!,(IF(B20=Data!#REF!,Data!#REF!,(IF(B20=Data!#REF!,Data!#REF!,Data!#REF!)))))))))))))))&amp;IF(B20=Data!B201,Data!J201,(IF(B20=Data!#REF!,Data!#REF!,(IF(B20=Data!#REF!,Data!#REF!,(IF(B20=Data!#REF!,Data!#REF!,(IF(B20=Data!#REF!,Data!#REF!,(IF(B20=Data!#REF!,Data!J941,(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v>3</v>
      </c>
      <c r="B21" s="753" t="s">
        <v>368</v>
      </c>
      <c r="C21" s="738" t="str">
        <f>IF(E21="","",VLOOKUP(B21,Data!$B$5:$N$503,13,FALSE))</f>
        <v>Ymh</v>
      </c>
      <c r="D21" s="495" t="str">
        <f>IF(E21="","",VLOOKUP(B21,Data!$B$5:$L$503,2,FALSE))</f>
        <v>WQ78230</v>
      </c>
      <c r="E21" s="739">
        <v>3</v>
      </c>
      <c r="F21" s="601"/>
      <c r="G21" s="587">
        <f>IF(E21="","",VLOOKUP(B21,Data!$B$5:$L$503,11,FALSE))</f>
        <v>4233.07</v>
      </c>
      <c r="H21" s="588">
        <f t="shared" si="0"/>
        <v>12699.21</v>
      </c>
      <c r="I21" s="589" t="str">
        <f>IF(E21="","",VLOOKUP(B21,Data!$B$5:$D$503,3,FALSE))</f>
        <v>C/T</v>
      </c>
      <c r="J21" s="589" t="str">
        <f>IF(E21="","",VLOOKUP(B21,Data!$B$5:$M$503,12,FALSE))</f>
        <v>Indonesia</v>
      </c>
      <c r="K21" s="590">
        <v>5127657</v>
      </c>
      <c r="L21" s="587">
        <f>IF(E21="","",VLOOKUP(B21,Data!$B$5:$E$503,4,FALSE)*E21)</f>
        <v>891</v>
      </c>
      <c r="M21" s="587">
        <f>IF(E21="","",VLOOKUP(B21,Data!$B$5:$F$503,5,FALSE)*E21)</f>
        <v>786</v>
      </c>
      <c r="N21" s="591" t="e">
        <f>IF(B21=Data!B74,Data!G74,(IF(B21=Data!B76,Data!G76,(IF(B21=Data!B78,Data!G78,(IF(B21=Data!#REF!,Data!#REF!,(IF(B21=Data!B83,Data!G83,(IF(B21=Data!#REF!,Data!#REF!,(IF(B21=Data!#REF!,Data!#REF!,(IF(B21=Data!#REF!,Data!#REF!,Data!#REF!)))))))))))))))&amp;IF(B21=Data!B150,Data!G150,(IF(B21=Data!#REF!,Data!#REF!,(IF(B21=Data!#REF!,Data!#REF!,(IF(B21=Data!#REF!,Data!#REF!,(IF(B21=Data!#REF!,Data!#REF!,(IF(B21=Data!#REF!,Data!G890,(IF(B21=Data!#REF!,Data!#REF!,(IF(B21=Data!#REF!,Data!#REF!,Data!#REF!)))))))))))))))&amp;IF(B21=Data!#REF!,Data!#REF!,(IF(B21=Data!#REF!,Data!#REF!,(IF(B21=Data!#REF!,Data!#REF!,(IF(B21=Data!#REF!,Data!#REF!,(IF(B21=Data!#REF!,Data!#REF!,Data!#REF!)))))))))</f>
        <v>#REF!</v>
      </c>
      <c r="O21" s="592"/>
      <c r="P21" s="593"/>
      <c r="Q21" s="594" t="e">
        <f>IF(B21=Data!B74,Data!H74,(IF(B21=Data!B76,Data!H76,(IF(B21=Data!B78,Data!H78,(IF(B21=Data!#REF!,Data!#REF!,(IF(B21=Data!B83,Data!H83,(IF(B21=Data!#REF!,Data!#REF!,(IF(B21=Data!#REF!,Data!#REF!,(IF(B21=Data!#REF!,Data!#REF!,Data!#REF!)))))))))))))))&amp;IF(B21=Data!B150,Data!H150,(IF(B21=Data!#REF!,Data!#REF!,(IF(B21=Data!#REF!,Data!#REF!,(IF(B21=Data!#REF!,Data!#REF!,(IF(B21=Data!#REF!,Data!#REF!,(IF(B21=Data!#REF!,Data!H890,(IF(B21=Data!#REF!,Data!#REF!,(IF(B21=Data!#REF!,Data!#REF!,Data!#REF!)))))))))))))))&amp;IF(B21=Data!#REF!,Data!#REF!,(IF(B21=Data!#REF!,Data!#REF!,(IF(B21=Data!#REF!,Data!#REF!,(IF(B21=Data!#REF!,Data!#REF!,(IF(B21=Data!#REF!,Data!#REF!,Data!#REF!)))))))))</f>
        <v>#REF!</v>
      </c>
      <c r="R21" s="593"/>
      <c r="S21" s="593"/>
      <c r="T21" s="594" t="e">
        <f>IF(B21=Data!B74,Data!I74,(IF(B21=Data!B76,Data!I76,(IF(B21=Data!B78,Data!I78,(IF(B21=Data!#REF!,Data!#REF!,(IF(B21=Data!B83,Data!I83,(IF(B21=Data!#REF!,Data!#REF!,(IF(B21=Data!#REF!,Data!#REF!,(IF(B21=Data!#REF!,Data!#REF!,Data!#REF!)))))))))))))))&amp;IF(B21=Data!B150,Data!I150,(IF(B21=Data!#REF!,Data!#REF!,(IF(B21=Data!#REF!,Data!#REF!,(IF(B21=Data!#REF!,Data!#REF!,(IF(B21=Data!#REF!,Data!#REF!,(IF(B21=Data!#REF!,Data!I890,(IF(B21=Data!#REF!,Data!#REF!,(IF(B21=Data!#REF!,Data!#REF!,Data!#REF!)))))))))))))))&amp;IF(B21=Data!#REF!,Data!#REF!,(IF(B21=Data!#REF!,Data!#REF!,(IF(B21=Data!#REF!,Data!#REF!,(IF(B21=Data!#REF!,Data!#REF!,(IF(B21=Data!#REF!,Data!#REF!,Data!#REF!)))))))))</f>
        <v>#REF!</v>
      </c>
      <c r="U21" s="595"/>
      <c r="V21" s="594" t="e">
        <f>IF(B21=Data!B74,Data!J74,(IF(B21=Data!B76,Data!J76,(IF(B21=Data!B78,Data!J78,(IF(B21=Data!#REF!,Data!#REF!,(IF(B21=Data!B83,Data!J83,(IF(B21=Data!#REF!,Data!#REF!,(IF(B21=Data!#REF!,Data!#REF!,(IF(B21=Data!#REF!,Data!#REF!,Data!#REF!)))))))))))))))&amp;IF(B21=Data!B150,Data!J150,(IF(B21=Data!#REF!,Data!#REF!,(IF(B21=Data!#REF!,Data!#REF!,(IF(B21=Data!#REF!,Data!#REF!,(IF(B21=Data!#REF!,Data!#REF!,(IF(B21=Data!#REF!,Data!J890,(IF(B21=Data!#REF!,Data!#REF!,(IF(B21=Data!#REF!,Data!#REF!,Data!#REF!)))))))))))))))&amp;IF(B21=Data!#REF!,Data!#REF!,(IF(B21=Data!#REF!,Data!#REF!,(IF(B21=Data!#REF!,Data!#REF!,(IF(B21=Data!#REF!,Data!#REF!,(IF(B21=Data!#REF!,Data!#REF!,Data!#REF!)))))))))</f>
        <v>#REF!</v>
      </c>
      <c r="W21" s="596">
        <f>IF(E21="","",VLOOKUP(B21,Data!$B$5:$J$503,9,FALSE)*E21)</f>
        <v>4.6020000000000003</v>
      </c>
    </row>
    <row r="22" spans="1:23" s="597" customFormat="1" ht="19.25" customHeight="1">
      <c r="A22" s="860">
        <v>4</v>
      </c>
      <c r="B22" s="753" t="s">
        <v>223</v>
      </c>
      <c r="C22" s="738" t="str">
        <f>IF(E22="","",VLOOKUP(B22,Data!$B$5:$N$503,13,FALSE))</f>
        <v>Ymh</v>
      </c>
      <c r="D22" s="495" t="str">
        <f>IF(E22="","",VLOOKUP(B22,Data!$B$5:$L$503,2,FALSE))</f>
        <v>AAE6337</v>
      </c>
      <c r="E22" s="739">
        <v>19</v>
      </c>
      <c r="F22" s="601" t="s">
        <v>569</v>
      </c>
      <c r="G22" s="587">
        <f>IF(E22="","",VLOOKUP(B22,Data!$B$5:$L$503,11,FALSE))</f>
        <v>1646.63</v>
      </c>
      <c r="H22" s="588">
        <f t="shared" si="0"/>
        <v>31285.97</v>
      </c>
      <c r="I22" s="589" t="str">
        <f>IF(E22="","",VLOOKUP(B22,Data!$B$5:$D$503,3,FALSE))</f>
        <v>C/T</v>
      </c>
      <c r="J22" s="589" t="str">
        <f>IF(E22="","",VLOOKUP(B22,Data!$B$5:$M$503,12,FALSE))</f>
        <v>Indonesia</v>
      </c>
      <c r="K22" s="590">
        <v>5127657</v>
      </c>
      <c r="L22" s="587">
        <f>IF(E22="","",VLOOKUP(B22,Data!$B$5:$E$503,4,FALSE)*E22)</f>
        <v>3686</v>
      </c>
      <c r="M22" s="587">
        <f>IF(E22="","",VLOOKUP(B22,Data!$B$5:$F$503,5,FALSE)*E22)</f>
        <v>3306</v>
      </c>
      <c r="N22" s="591" t="e">
        <f>IF(B22=Data!B74,Data!G74,(IF(B22=Data!B76,Data!G76,(IF(B22=Data!B78,Data!G78,(IF(B22=Data!#REF!,Data!#REF!,(IF(B22=Data!B83,Data!G83,(IF(B22=Data!#REF!,Data!#REF!,(IF(B22=Data!#REF!,Data!#REF!,(IF(B22=Data!#REF!,Data!#REF!,Data!#REF!)))))))))))))))&amp;IF(B22=Data!B150,Data!G150,(IF(B22=Data!#REF!,Data!#REF!,(IF(B22=Data!#REF!,Data!#REF!,(IF(B22=Data!#REF!,Data!#REF!,(IF(B22=Data!#REF!,Data!#REF!,(IF(B22=Data!#REF!,Data!G890,(IF(B22=Data!#REF!,Data!#REF!,(IF(B22=Data!#REF!,Data!#REF!,Data!#REF!)))))))))))))))&amp;IF(B22=Data!#REF!,Data!#REF!,(IF(B22=Data!#REF!,Data!#REF!,(IF(B22=Data!#REF!,Data!#REF!,(IF(B22=Data!#REF!,Data!#REF!,(IF(B22=Data!#REF!,Data!#REF!,Data!#REF!)))))))))</f>
        <v>#REF!</v>
      </c>
      <c r="O22" s="592"/>
      <c r="P22" s="593"/>
      <c r="Q22" s="594" t="e">
        <f>IF(B22=Data!B74,Data!H74,(IF(B22=Data!B76,Data!H76,(IF(B22=Data!B78,Data!H78,(IF(B22=Data!#REF!,Data!#REF!,(IF(B22=Data!B83,Data!H83,(IF(B22=Data!#REF!,Data!#REF!,(IF(B22=Data!#REF!,Data!#REF!,(IF(B22=Data!#REF!,Data!#REF!,Data!#REF!)))))))))))))))&amp;IF(B22=Data!B150,Data!H150,(IF(B22=Data!#REF!,Data!#REF!,(IF(B22=Data!#REF!,Data!#REF!,(IF(B22=Data!#REF!,Data!#REF!,(IF(B22=Data!#REF!,Data!#REF!,(IF(B22=Data!#REF!,Data!H890,(IF(B22=Data!#REF!,Data!#REF!,(IF(B22=Data!#REF!,Data!#REF!,Data!#REF!)))))))))))))))&amp;IF(B22=Data!#REF!,Data!#REF!,(IF(B22=Data!#REF!,Data!#REF!,(IF(B22=Data!#REF!,Data!#REF!,(IF(B22=Data!#REF!,Data!#REF!,(IF(B22=Data!#REF!,Data!#REF!,Data!#REF!)))))))))</f>
        <v>#REF!</v>
      </c>
      <c r="R22" s="593"/>
      <c r="S22" s="593"/>
      <c r="T22" s="594" t="e">
        <f>IF(B22=Data!B74,Data!I74,(IF(B22=Data!B76,Data!I76,(IF(B22=Data!B78,Data!I78,(IF(B22=Data!#REF!,Data!#REF!,(IF(B22=Data!B83,Data!I83,(IF(B22=Data!#REF!,Data!#REF!,(IF(B22=Data!#REF!,Data!#REF!,(IF(B22=Data!#REF!,Data!#REF!,Data!#REF!)))))))))))))))&amp;IF(B22=Data!B150,Data!I150,(IF(B22=Data!#REF!,Data!#REF!,(IF(B22=Data!#REF!,Data!#REF!,(IF(B22=Data!#REF!,Data!#REF!,(IF(B22=Data!#REF!,Data!#REF!,(IF(B22=Data!#REF!,Data!I890,(IF(B22=Data!#REF!,Data!#REF!,(IF(B22=Data!#REF!,Data!#REF!,Data!#REF!)))))))))))))))&amp;IF(B22=Data!#REF!,Data!#REF!,(IF(B22=Data!#REF!,Data!#REF!,(IF(B22=Data!#REF!,Data!#REF!,(IF(B22=Data!#REF!,Data!#REF!,(IF(B22=Data!#REF!,Data!#REF!,Data!#REF!)))))))))</f>
        <v>#REF!</v>
      </c>
      <c r="U22" s="595"/>
      <c r="V22" s="594" t="e">
        <f>IF(B22=Data!B74,Data!J74,(IF(B22=Data!B76,Data!J76,(IF(B22=Data!B78,Data!J78,(IF(B22=Data!#REF!,Data!#REF!,(IF(B22=Data!B83,Data!J83,(IF(B22=Data!#REF!,Data!#REF!,(IF(B22=Data!#REF!,Data!#REF!,(IF(B22=Data!#REF!,Data!#REF!,Data!#REF!)))))))))))))))&amp;IF(B22=Data!B150,Data!J150,(IF(B22=Data!#REF!,Data!#REF!,(IF(B22=Data!#REF!,Data!#REF!,(IF(B22=Data!#REF!,Data!#REF!,(IF(B22=Data!#REF!,Data!#REF!,(IF(B22=Data!#REF!,Data!J890,(IF(B22=Data!#REF!,Data!#REF!,(IF(B22=Data!#REF!,Data!#REF!,Data!#REF!)))))))))))))))&amp;IF(B22=Data!#REF!,Data!#REF!,(IF(B22=Data!#REF!,Data!#REF!,(IF(B22=Data!#REF!,Data!#REF!,(IF(B22=Data!#REF!,Data!#REF!,(IF(B22=Data!#REF!,Data!#REF!,Data!#REF!)))))))))</f>
        <v>#REF!</v>
      </c>
      <c r="W22" s="596">
        <f>IF(E22="","",VLOOKUP(B22,Data!$B$5:$J$503,9,FALSE)*E22)</f>
        <v>21.451000000000001</v>
      </c>
    </row>
    <row r="23" spans="1:23" s="597" customFormat="1" ht="19.25" customHeight="1">
      <c r="A23" s="860">
        <v>5</v>
      </c>
      <c r="B23" s="753" t="s">
        <v>225</v>
      </c>
      <c r="C23" s="738" t="str">
        <f>IF(E23="","",VLOOKUP(B23,Data!$B$5:$N$503,13,FALSE))</f>
        <v>Ymh</v>
      </c>
      <c r="D23" s="495" t="str">
        <f>IF(E23="","",VLOOKUP(B23,Data!$B$5:$L$503,2,FALSE))</f>
        <v>WV62290</v>
      </c>
      <c r="E23" s="739">
        <v>3</v>
      </c>
      <c r="F23" s="601"/>
      <c r="G23" s="587">
        <f>IF(E23="","",VLOOKUP(B23,Data!$B$5:$L$503,11,FALSE))</f>
        <v>1690.21</v>
      </c>
      <c r="H23" s="588">
        <f t="shared" si="0"/>
        <v>5070.63</v>
      </c>
      <c r="I23" s="589" t="str">
        <f>IF(E23="","",VLOOKUP(B23,Data!$B$5:$D$503,3,FALSE))</f>
        <v>C/T</v>
      </c>
      <c r="J23" s="589" t="str">
        <f>IF(E23="","",VLOOKUP(B23,Data!$B$5:$M$503,12,FALSE))</f>
        <v>Indonesia</v>
      </c>
      <c r="K23" s="590">
        <v>5127657</v>
      </c>
      <c r="L23" s="587">
        <f>IF(E23="","",VLOOKUP(B23,Data!$B$5:$E$503,4,FALSE)*E23)</f>
        <v>582</v>
      </c>
      <c r="M23" s="587">
        <f>IF(E23="","",VLOOKUP(B23,Data!$B$5:$F$503,5,FALSE)*E23)</f>
        <v>522</v>
      </c>
      <c r="N23" s="591" t="e">
        <f>IF(B23=Data!B75,Data!G75,(IF(B23=Data!B77,Data!G77,(IF(B23=Data!B79,Data!G79,(IF(B23=Data!#REF!,Data!#REF!,(IF(B23=Data!B84,Data!G84,(IF(B23=Data!#REF!,Data!#REF!,(IF(B23=Data!#REF!,Data!#REF!,(IF(B23=Data!#REF!,Data!#REF!,Data!#REF!)))))))))))))))&amp;IF(B23=Data!B151,Data!G151,(IF(B23=Data!#REF!,Data!#REF!,(IF(B23=Data!#REF!,Data!#REF!,(IF(B23=Data!#REF!,Data!#REF!,(IF(B23=Data!#REF!,Data!#REF!,(IF(B23=Data!#REF!,Data!G891,(IF(B23=Data!#REF!,Data!#REF!,(IF(B23=Data!#REF!,Data!#REF!,Data!#REF!)))))))))))))))&amp;IF(B23=Data!#REF!,Data!#REF!,(IF(B23=Data!#REF!,Data!#REF!,(IF(B23=Data!#REF!,Data!#REF!,(IF(B23=Data!#REF!,Data!#REF!,(IF(B23=Data!#REF!,Data!#REF!,Data!#REF!)))))))))</f>
        <v>#REF!</v>
      </c>
      <c r="O23" s="592"/>
      <c r="P23" s="593"/>
      <c r="Q23" s="594" t="e">
        <f>IF(B23=Data!B75,Data!H75,(IF(B23=Data!B77,Data!H77,(IF(B23=Data!B79,Data!H79,(IF(B23=Data!#REF!,Data!#REF!,(IF(B23=Data!B84,Data!H84,(IF(B23=Data!#REF!,Data!#REF!,(IF(B23=Data!#REF!,Data!#REF!,(IF(B23=Data!#REF!,Data!#REF!,Data!#REF!)))))))))))))))&amp;IF(B23=Data!B151,Data!H151,(IF(B23=Data!#REF!,Data!#REF!,(IF(B23=Data!#REF!,Data!#REF!,(IF(B23=Data!#REF!,Data!#REF!,(IF(B23=Data!#REF!,Data!#REF!,(IF(B23=Data!#REF!,Data!H891,(IF(B23=Data!#REF!,Data!#REF!,(IF(B23=Data!#REF!,Data!#REF!,Data!#REF!)))))))))))))))&amp;IF(B23=Data!#REF!,Data!#REF!,(IF(B23=Data!#REF!,Data!#REF!,(IF(B23=Data!#REF!,Data!#REF!,(IF(B23=Data!#REF!,Data!#REF!,(IF(B23=Data!#REF!,Data!#REF!,Data!#REF!)))))))))</f>
        <v>#REF!</v>
      </c>
      <c r="R23" s="593"/>
      <c r="S23" s="593"/>
      <c r="T23" s="594" t="e">
        <f>IF(B23=Data!B75,Data!I75,(IF(B23=Data!B77,Data!I77,(IF(B23=Data!B79,Data!I79,(IF(B23=Data!#REF!,Data!#REF!,(IF(B23=Data!B84,Data!I84,(IF(B23=Data!#REF!,Data!#REF!,(IF(B23=Data!#REF!,Data!#REF!,(IF(B23=Data!#REF!,Data!#REF!,Data!#REF!)))))))))))))))&amp;IF(B23=Data!B151,Data!I151,(IF(B23=Data!#REF!,Data!#REF!,(IF(B23=Data!#REF!,Data!#REF!,(IF(B23=Data!#REF!,Data!#REF!,(IF(B23=Data!#REF!,Data!#REF!,(IF(B23=Data!#REF!,Data!I891,(IF(B23=Data!#REF!,Data!#REF!,(IF(B23=Data!#REF!,Data!#REF!,Data!#REF!)))))))))))))))&amp;IF(B23=Data!#REF!,Data!#REF!,(IF(B23=Data!#REF!,Data!#REF!,(IF(B23=Data!#REF!,Data!#REF!,(IF(B23=Data!#REF!,Data!#REF!,(IF(B23=Data!#REF!,Data!#REF!,Data!#REF!)))))))))</f>
        <v>#REF!</v>
      </c>
      <c r="U23" s="595"/>
      <c r="V23" s="594" t="e">
        <f>IF(B23=Data!B75,Data!J75,(IF(B23=Data!B77,Data!J77,(IF(B23=Data!B79,Data!J79,(IF(B23=Data!#REF!,Data!#REF!,(IF(B23=Data!B84,Data!J84,(IF(B23=Data!#REF!,Data!#REF!,(IF(B23=Data!#REF!,Data!#REF!,(IF(B23=Data!#REF!,Data!#REF!,Data!#REF!)))))))))))))))&amp;IF(B23=Data!B151,Data!J151,(IF(B23=Data!#REF!,Data!#REF!,(IF(B23=Data!#REF!,Data!#REF!,(IF(B23=Data!#REF!,Data!#REF!,(IF(B23=Data!#REF!,Data!#REF!,(IF(B23=Data!#REF!,Data!J891,(IF(B23=Data!#REF!,Data!#REF!,(IF(B23=Data!#REF!,Data!#REF!,Data!#REF!)))))))))))))))&amp;IF(B23=Data!#REF!,Data!#REF!,(IF(B23=Data!#REF!,Data!#REF!,(IF(B23=Data!#REF!,Data!#REF!,(IF(B23=Data!#REF!,Data!#REF!,(IF(B23=Data!#REF!,Data!#REF!,Data!#REF!)))))))))</f>
        <v>#REF!</v>
      </c>
      <c r="W23" s="596">
        <f>IF(E23="","",VLOOKUP(B23,Data!$B$5:$J$503,9,FALSE)*E23)</f>
        <v>3.387</v>
      </c>
    </row>
    <row r="24" spans="1:23" s="597" customFormat="1" ht="19.25" customHeight="1">
      <c r="A24" s="860">
        <v>6</v>
      </c>
      <c r="B24" s="753" t="s">
        <v>231</v>
      </c>
      <c r="C24" s="738" t="str">
        <f>IF(E24="","",VLOOKUP(B24,Data!$B$5:$N$503,13,FALSE))</f>
        <v>Ymh</v>
      </c>
      <c r="D24" s="495" t="str">
        <f>IF(E24="","",VLOOKUP(B24,Data!$B$5:$L$503,2,FALSE))</f>
        <v>WN49720</v>
      </c>
      <c r="E24" s="739">
        <v>4</v>
      </c>
      <c r="F24" s="600"/>
      <c r="G24" s="587">
        <f>IF(E24="","",VLOOKUP(B24,Data!$B$5:$L$503,11,FALSE))</f>
        <v>1776.21</v>
      </c>
      <c r="H24" s="588">
        <f t="shared" ref="H24:H29" si="1">IF(E24&gt;0,E24*G24,"-")</f>
        <v>7104.84</v>
      </c>
      <c r="I24" s="589" t="str">
        <f>IF(E24="","",VLOOKUP(B24,Data!$B$5:$D$503,3,FALSE))</f>
        <v>C/T</v>
      </c>
      <c r="J24" s="589" t="str">
        <f>IF(E24="","",VLOOKUP(B24,Data!$B$5:$M$503,12,FALSE))</f>
        <v>Indonesia</v>
      </c>
      <c r="K24" s="590">
        <v>5127657</v>
      </c>
      <c r="L24" s="587">
        <f>IF(E24="","",VLOOKUP(B24,Data!$B$5:$E$503,4,FALSE)*E24)</f>
        <v>776</v>
      </c>
      <c r="M24" s="587">
        <f>IF(E24="","",VLOOKUP(B24,Data!$B$5:$F$503,5,FALSE)*E24)</f>
        <v>696</v>
      </c>
      <c r="N24" s="591" t="e">
        <f>IF(B24=Data!B70,Data!G70,(IF(B24=Data!B72,Data!G72,(IF(B24=Data!B74,Data!G74,(IF(B24=Data!#REF!,Data!#REF!,(IF(B24=Data!B79,Data!G79,(IF(B24=Data!#REF!,Data!#REF!,(IF(B24=Data!#REF!,Data!#REF!,(IF(B24=Data!#REF!,Data!#REF!,Data!#REF!)))))))))))))))&amp;IF(B24=Data!B146,Data!G146,(IF(B24=Data!#REF!,Data!#REF!,(IF(B24=Data!#REF!,Data!#REF!,(IF(B24=Data!#REF!,Data!#REF!,(IF(B24=Data!#REF!,Data!#REF!,(IF(B24=Data!#REF!,Data!G886,(IF(B24=Data!#REF!,Data!#REF!,(IF(B24=Data!#REF!,Data!#REF!,Data!#REF!)))))))))))))))&amp;IF(B24=Data!#REF!,Data!#REF!,(IF(B24=Data!#REF!,Data!#REF!,(IF(B24=Data!#REF!,Data!#REF!,(IF(B24=Data!#REF!,Data!#REF!,(IF(B24=Data!#REF!,Data!#REF!,Data!#REF!)))))))))</f>
        <v>#REF!</v>
      </c>
      <c r="O24" s="592"/>
      <c r="P24" s="593"/>
      <c r="Q24" s="594" t="e">
        <f>IF(B24=Data!B70,Data!H70,(IF(B24=Data!B72,Data!H72,(IF(B24=Data!B74,Data!H74,(IF(B24=Data!#REF!,Data!#REF!,(IF(B24=Data!B79,Data!H79,(IF(B24=Data!#REF!,Data!#REF!,(IF(B24=Data!#REF!,Data!#REF!,(IF(B24=Data!#REF!,Data!#REF!,Data!#REF!)))))))))))))))&amp;IF(B24=Data!B146,Data!H146,(IF(B24=Data!#REF!,Data!#REF!,(IF(B24=Data!#REF!,Data!#REF!,(IF(B24=Data!#REF!,Data!#REF!,(IF(B24=Data!#REF!,Data!#REF!,(IF(B24=Data!#REF!,Data!H886,(IF(B24=Data!#REF!,Data!#REF!,(IF(B24=Data!#REF!,Data!#REF!,Data!#REF!)))))))))))))))&amp;IF(B24=Data!#REF!,Data!#REF!,(IF(B24=Data!#REF!,Data!#REF!,(IF(B24=Data!#REF!,Data!#REF!,(IF(B24=Data!#REF!,Data!#REF!,(IF(B24=Data!#REF!,Data!#REF!,Data!#REF!)))))))))</f>
        <v>#REF!</v>
      </c>
      <c r="R24" s="593"/>
      <c r="S24" s="593"/>
      <c r="T24" s="594" t="e">
        <f>IF(B24=Data!B70,Data!I70,(IF(B24=Data!B72,Data!I72,(IF(B24=Data!B74,Data!I74,(IF(B24=Data!#REF!,Data!#REF!,(IF(B24=Data!B79,Data!I79,(IF(B24=Data!#REF!,Data!#REF!,(IF(B24=Data!#REF!,Data!#REF!,(IF(B24=Data!#REF!,Data!#REF!,Data!#REF!)))))))))))))))&amp;IF(B24=Data!B146,Data!I146,(IF(B24=Data!#REF!,Data!#REF!,(IF(B24=Data!#REF!,Data!#REF!,(IF(B24=Data!#REF!,Data!#REF!,(IF(B24=Data!#REF!,Data!#REF!,(IF(B24=Data!#REF!,Data!I886,(IF(B24=Data!#REF!,Data!#REF!,(IF(B24=Data!#REF!,Data!#REF!,Data!#REF!)))))))))))))))&amp;IF(B24=Data!#REF!,Data!#REF!,(IF(B24=Data!#REF!,Data!#REF!,(IF(B24=Data!#REF!,Data!#REF!,(IF(B24=Data!#REF!,Data!#REF!,(IF(B24=Data!#REF!,Data!#REF!,Data!#REF!)))))))))</f>
        <v>#REF!</v>
      </c>
      <c r="U24" s="595"/>
      <c r="V24" s="594" t="e">
        <f>IF(B24=Data!B70,Data!J70,(IF(B24=Data!B72,Data!J72,(IF(B24=Data!B74,Data!J74,(IF(B24=Data!#REF!,Data!#REF!,(IF(B24=Data!B79,Data!J79,(IF(B24=Data!#REF!,Data!#REF!,(IF(B24=Data!#REF!,Data!#REF!,(IF(B24=Data!#REF!,Data!#REF!,Data!#REF!)))))))))))))))&amp;IF(B24=Data!B146,Data!J146,(IF(B24=Data!#REF!,Data!#REF!,(IF(B24=Data!#REF!,Data!#REF!,(IF(B24=Data!#REF!,Data!#REF!,(IF(B24=Data!#REF!,Data!#REF!,(IF(B24=Data!#REF!,Data!J886,(IF(B24=Data!#REF!,Data!#REF!,(IF(B24=Data!#REF!,Data!#REF!,Data!#REF!)))))))))))))))&amp;IF(B24=Data!#REF!,Data!#REF!,(IF(B24=Data!#REF!,Data!#REF!,(IF(B24=Data!#REF!,Data!#REF!,(IF(B24=Data!#REF!,Data!#REF!,(IF(B24=Data!#REF!,Data!#REF!,Data!#REF!)))))))))</f>
        <v>#REF!</v>
      </c>
      <c r="W24" s="596">
        <f>IF(E24="","",VLOOKUP(B24,Data!$B$5:$J$503,9,FALSE)*E24)</f>
        <v>4.516</v>
      </c>
    </row>
    <row r="25" spans="1:23" s="597" customFormat="1" ht="19.25" customHeight="1">
      <c r="A25" s="860">
        <v>7</v>
      </c>
      <c r="B25" s="753" t="s">
        <v>783</v>
      </c>
      <c r="C25" s="738" t="str">
        <f>IF(E25="","",VLOOKUP(B25,Data!$B$5:$N$503,13,FALSE))</f>
        <v>Ymh</v>
      </c>
      <c r="D25" s="495" t="str">
        <f>IF(E25="","",VLOOKUP(B25,Data!$B$5:$L$503,2,FALSE))</f>
        <v>VAK6550</v>
      </c>
      <c r="E25" s="739">
        <v>2</v>
      </c>
      <c r="F25" s="600"/>
      <c r="G25" s="587">
        <f>IF(E25="","",VLOOKUP(B25,Data!$B$5:$L$503,11,FALSE))</f>
        <v>2051.59</v>
      </c>
      <c r="H25" s="588">
        <f t="shared" si="1"/>
        <v>4103.18</v>
      </c>
      <c r="I25" s="589" t="str">
        <f>IF(E25="","",VLOOKUP(B25,Data!$B$5:$D$503,3,FALSE))</f>
        <v>C/T</v>
      </c>
      <c r="J25" s="589" t="str">
        <f>IF(E25="","",VLOOKUP(B25,Data!$B$5:$M$503,12,FALSE))</f>
        <v>Indonesia</v>
      </c>
      <c r="K25" s="590">
        <v>5127657</v>
      </c>
      <c r="L25" s="587">
        <f>IF(E25="","",VLOOKUP(B25,Data!$B$5:$E$503,4,FALSE)*E25)</f>
        <v>398</v>
      </c>
      <c r="M25" s="587">
        <f>IF(E25="","",VLOOKUP(B25,Data!$B$5:$F$503,5,FALSE)*E25)</f>
        <v>358</v>
      </c>
      <c r="N25" s="591" t="e">
        <f>IF(B25=Data!B71,Data!G71,(IF(B25=Data!B73,Data!G73,(IF(B25=Data!B75,Data!G75,(IF(B25=Data!#REF!,Data!#REF!,(IF(B25=Data!B80,Data!G80,(IF(B25=Data!#REF!,Data!#REF!,(IF(B25=Data!#REF!,Data!#REF!,(IF(B25=Data!#REF!,Data!#REF!,Data!#REF!)))))))))))))))&amp;IF(B25=Data!B147,Data!G147,(IF(B25=Data!#REF!,Data!#REF!,(IF(B25=Data!#REF!,Data!#REF!,(IF(B25=Data!#REF!,Data!#REF!,(IF(B25=Data!#REF!,Data!#REF!,(IF(B25=Data!#REF!,Data!G887,(IF(B25=Data!#REF!,Data!#REF!,(IF(B25=Data!#REF!,Data!#REF!,Data!#REF!)))))))))))))))&amp;IF(B25=Data!#REF!,Data!#REF!,(IF(B25=Data!#REF!,Data!#REF!,(IF(B25=Data!#REF!,Data!#REF!,(IF(B25=Data!#REF!,Data!#REF!,(IF(B25=Data!#REF!,Data!#REF!,Data!#REF!)))))))))</f>
        <v>#REF!</v>
      </c>
      <c r="O25" s="592"/>
      <c r="P25" s="593"/>
      <c r="Q25" s="594" t="e">
        <f>IF(B25=Data!B71,Data!H71,(IF(B25=Data!B73,Data!H73,(IF(B25=Data!B75,Data!H75,(IF(B25=Data!#REF!,Data!#REF!,(IF(B25=Data!B80,Data!H80,(IF(B25=Data!#REF!,Data!#REF!,(IF(B25=Data!#REF!,Data!#REF!,(IF(B25=Data!#REF!,Data!#REF!,Data!#REF!)))))))))))))))&amp;IF(B25=Data!B147,Data!H147,(IF(B25=Data!#REF!,Data!#REF!,(IF(B25=Data!#REF!,Data!#REF!,(IF(B25=Data!#REF!,Data!#REF!,(IF(B25=Data!#REF!,Data!#REF!,(IF(B25=Data!#REF!,Data!H887,(IF(B25=Data!#REF!,Data!#REF!,(IF(B25=Data!#REF!,Data!#REF!,Data!#REF!)))))))))))))))&amp;IF(B25=Data!#REF!,Data!#REF!,(IF(B25=Data!#REF!,Data!#REF!,(IF(B25=Data!#REF!,Data!#REF!,(IF(B25=Data!#REF!,Data!#REF!,(IF(B25=Data!#REF!,Data!#REF!,Data!#REF!)))))))))</f>
        <v>#REF!</v>
      </c>
      <c r="R25" s="593"/>
      <c r="S25" s="593"/>
      <c r="T25" s="594" t="e">
        <f>IF(B25=Data!B71,Data!I71,(IF(B25=Data!B73,Data!I73,(IF(B25=Data!B75,Data!I75,(IF(B25=Data!#REF!,Data!#REF!,(IF(B25=Data!B80,Data!I80,(IF(B25=Data!#REF!,Data!#REF!,(IF(B25=Data!#REF!,Data!#REF!,(IF(B25=Data!#REF!,Data!#REF!,Data!#REF!)))))))))))))))&amp;IF(B25=Data!B147,Data!I147,(IF(B25=Data!#REF!,Data!#REF!,(IF(B25=Data!#REF!,Data!#REF!,(IF(B25=Data!#REF!,Data!#REF!,(IF(B25=Data!#REF!,Data!#REF!,(IF(B25=Data!#REF!,Data!I887,(IF(B25=Data!#REF!,Data!#REF!,(IF(B25=Data!#REF!,Data!#REF!,Data!#REF!)))))))))))))))&amp;IF(B25=Data!#REF!,Data!#REF!,(IF(B25=Data!#REF!,Data!#REF!,(IF(B25=Data!#REF!,Data!#REF!,(IF(B25=Data!#REF!,Data!#REF!,(IF(B25=Data!#REF!,Data!#REF!,Data!#REF!)))))))))</f>
        <v>#REF!</v>
      </c>
      <c r="U25" s="595"/>
      <c r="V25" s="594" t="e">
        <f>IF(B25=Data!B71,Data!J71,(IF(B25=Data!B73,Data!J73,(IF(B25=Data!B75,Data!J75,(IF(B25=Data!#REF!,Data!#REF!,(IF(B25=Data!B80,Data!J80,(IF(B25=Data!#REF!,Data!#REF!,(IF(B25=Data!#REF!,Data!#REF!,(IF(B25=Data!#REF!,Data!#REF!,Data!#REF!)))))))))))))))&amp;IF(B25=Data!B147,Data!J147,(IF(B25=Data!#REF!,Data!#REF!,(IF(B25=Data!#REF!,Data!#REF!,(IF(B25=Data!#REF!,Data!#REF!,(IF(B25=Data!#REF!,Data!#REF!,(IF(B25=Data!#REF!,Data!J887,(IF(B25=Data!#REF!,Data!#REF!,(IF(B25=Data!#REF!,Data!#REF!,Data!#REF!)))))))))))))))&amp;IF(B25=Data!#REF!,Data!#REF!,(IF(B25=Data!#REF!,Data!#REF!,(IF(B25=Data!#REF!,Data!#REF!,(IF(B25=Data!#REF!,Data!#REF!,(IF(B25=Data!#REF!,Data!#REF!,Data!#REF!)))))))))</f>
        <v>#REF!</v>
      </c>
      <c r="W25" s="596">
        <f>IF(E25="","",VLOOKUP(B25,Data!$B$5:$J$503,9,FALSE)*E25)</f>
        <v>2.258</v>
      </c>
    </row>
    <row r="26" spans="1:23" s="597" customFormat="1" ht="19.25" customHeight="1">
      <c r="A26" s="860">
        <v>8</v>
      </c>
      <c r="B26" s="753" t="s">
        <v>721</v>
      </c>
      <c r="C26" s="738" t="str">
        <f>IF(E26="","",VLOOKUP(B26,Data!$B$5:$N$503,13,FALSE))</f>
        <v>Ymh</v>
      </c>
      <c r="D26" s="495" t="str">
        <f>IF(E26="","",VLOOKUP(B26,Data!$B$5:$L$503,2,FALSE))</f>
        <v>VAD6640</v>
      </c>
      <c r="E26" s="739">
        <v>5</v>
      </c>
      <c r="F26" s="600"/>
      <c r="G26" s="587">
        <f>IF(E26="","",VLOOKUP(B26,Data!$B$5:$L$503,11,FALSE))</f>
        <v>2137.2600000000002</v>
      </c>
      <c r="H26" s="588">
        <f t="shared" si="1"/>
        <v>10686.300000000001</v>
      </c>
      <c r="I26" s="589" t="str">
        <f>IF(E26="","",VLOOKUP(B26,Data!$B$5:$D$503,3,FALSE))</f>
        <v>C/T</v>
      </c>
      <c r="J26" s="589" t="str">
        <f>IF(E26="","",VLOOKUP(B26,Data!$B$5:$M$503,12,FALSE))</f>
        <v>Indonesia</v>
      </c>
      <c r="K26" s="590">
        <v>5127657</v>
      </c>
      <c r="L26" s="587">
        <f>IF(E26="","",VLOOKUP(B26,Data!$B$5:$E$503,4,FALSE)*E26)</f>
        <v>995</v>
      </c>
      <c r="M26" s="587">
        <f>IF(E26="","",VLOOKUP(B26,Data!$B$5:$F$503,5,FALSE)*E26)</f>
        <v>895</v>
      </c>
      <c r="N26" s="591" t="e">
        <f>IF(B26=Data!B72,Data!G72,(IF(B26=Data!B74,Data!G74,(IF(B26=Data!B76,Data!G76,(IF(B26=Data!#REF!,Data!#REF!,(IF(B26=Data!B81,Data!G81,(IF(B26=Data!#REF!,Data!#REF!,(IF(B26=Data!#REF!,Data!#REF!,(IF(B26=Data!#REF!,Data!#REF!,Data!#REF!)))))))))))))))&amp;IF(B26=Data!B148,Data!G148,(IF(B26=Data!#REF!,Data!#REF!,(IF(B26=Data!#REF!,Data!#REF!,(IF(B26=Data!#REF!,Data!#REF!,(IF(B26=Data!#REF!,Data!#REF!,(IF(B26=Data!#REF!,Data!G888,(IF(B26=Data!#REF!,Data!#REF!,(IF(B26=Data!#REF!,Data!#REF!,Data!#REF!)))))))))))))))&amp;IF(B26=Data!#REF!,Data!#REF!,(IF(B26=Data!#REF!,Data!#REF!,(IF(B26=Data!#REF!,Data!#REF!,(IF(B26=Data!#REF!,Data!#REF!,(IF(B26=Data!#REF!,Data!#REF!,Data!#REF!)))))))))</f>
        <v>#REF!</v>
      </c>
      <c r="O26" s="592"/>
      <c r="P26" s="593"/>
      <c r="Q26" s="594" t="e">
        <f>IF(B26=Data!B72,Data!H72,(IF(B26=Data!B74,Data!H74,(IF(B26=Data!B76,Data!H76,(IF(B26=Data!#REF!,Data!#REF!,(IF(B26=Data!B81,Data!H81,(IF(B26=Data!#REF!,Data!#REF!,(IF(B26=Data!#REF!,Data!#REF!,(IF(B26=Data!#REF!,Data!#REF!,Data!#REF!)))))))))))))))&amp;IF(B26=Data!B148,Data!H148,(IF(B26=Data!#REF!,Data!#REF!,(IF(B26=Data!#REF!,Data!#REF!,(IF(B26=Data!#REF!,Data!#REF!,(IF(B26=Data!#REF!,Data!#REF!,(IF(B26=Data!#REF!,Data!H888,(IF(B26=Data!#REF!,Data!#REF!,(IF(B26=Data!#REF!,Data!#REF!,Data!#REF!)))))))))))))))&amp;IF(B26=Data!#REF!,Data!#REF!,(IF(B26=Data!#REF!,Data!#REF!,(IF(B26=Data!#REF!,Data!#REF!,(IF(B26=Data!#REF!,Data!#REF!,(IF(B26=Data!#REF!,Data!#REF!,Data!#REF!)))))))))</f>
        <v>#REF!</v>
      </c>
      <c r="R26" s="593"/>
      <c r="S26" s="593"/>
      <c r="T26" s="594" t="e">
        <f>IF(B26=Data!B72,Data!I72,(IF(B26=Data!B74,Data!I74,(IF(B26=Data!B76,Data!I76,(IF(B26=Data!#REF!,Data!#REF!,(IF(B26=Data!B81,Data!I81,(IF(B26=Data!#REF!,Data!#REF!,(IF(B26=Data!#REF!,Data!#REF!,(IF(B26=Data!#REF!,Data!#REF!,Data!#REF!)))))))))))))))&amp;IF(B26=Data!B148,Data!I148,(IF(B26=Data!#REF!,Data!#REF!,(IF(B26=Data!#REF!,Data!#REF!,(IF(B26=Data!#REF!,Data!#REF!,(IF(B26=Data!#REF!,Data!#REF!,(IF(B26=Data!#REF!,Data!I888,(IF(B26=Data!#REF!,Data!#REF!,(IF(B26=Data!#REF!,Data!#REF!,Data!#REF!)))))))))))))))&amp;IF(B26=Data!#REF!,Data!#REF!,(IF(B26=Data!#REF!,Data!#REF!,(IF(B26=Data!#REF!,Data!#REF!,(IF(B26=Data!#REF!,Data!#REF!,(IF(B26=Data!#REF!,Data!#REF!,Data!#REF!)))))))))</f>
        <v>#REF!</v>
      </c>
      <c r="U26" s="595"/>
      <c r="V26" s="594" t="e">
        <f>IF(B26=Data!B72,Data!J72,(IF(B26=Data!B74,Data!J74,(IF(B26=Data!B76,Data!J76,(IF(B26=Data!#REF!,Data!#REF!,(IF(B26=Data!B81,Data!J81,(IF(B26=Data!#REF!,Data!#REF!,(IF(B26=Data!#REF!,Data!#REF!,(IF(B26=Data!#REF!,Data!#REF!,Data!#REF!)))))))))))))))&amp;IF(B26=Data!B148,Data!J148,(IF(B26=Data!#REF!,Data!#REF!,(IF(B26=Data!#REF!,Data!#REF!,(IF(B26=Data!#REF!,Data!#REF!,(IF(B26=Data!#REF!,Data!#REF!,(IF(B26=Data!#REF!,Data!J888,(IF(B26=Data!#REF!,Data!#REF!,(IF(B26=Data!#REF!,Data!#REF!,Data!#REF!)))))))))))))))&amp;IF(B26=Data!#REF!,Data!#REF!,(IF(B26=Data!#REF!,Data!#REF!,(IF(B26=Data!#REF!,Data!#REF!,(IF(B26=Data!#REF!,Data!#REF!,(IF(B26=Data!#REF!,Data!#REF!,Data!#REF!)))))))))</f>
        <v>#REF!</v>
      </c>
      <c r="W26" s="596">
        <f>IF(E26="","",VLOOKUP(B26,Data!$B$5:$J$503,9,FALSE)*E26)</f>
        <v>5.6449999999999996</v>
      </c>
    </row>
    <row r="27" spans="1:23" s="597" customFormat="1" ht="19.25" customHeight="1">
      <c r="A27" s="860">
        <v>9</v>
      </c>
      <c r="B27" s="753" t="s">
        <v>487</v>
      </c>
      <c r="C27" s="738" t="str">
        <f>IF(E27="","",VLOOKUP(B27,Data!$B$5:$N$503,13,FALSE))</f>
        <v>Ymh</v>
      </c>
      <c r="D27" s="495" t="str">
        <f>IF(E27="","",VLOOKUP(B27,Data!$B$5:$L$503,2,FALSE))</f>
        <v>ZH66310</v>
      </c>
      <c r="E27" s="739">
        <v>4</v>
      </c>
      <c r="F27" s="600"/>
      <c r="G27" s="587">
        <f>IF(E27="","",VLOOKUP(B27,Data!$B$5:$L$503,11,FALSE))</f>
        <v>1933.89</v>
      </c>
      <c r="H27" s="588">
        <f t="shared" si="1"/>
        <v>7735.56</v>
      </c>
      <c r="I27" s="589" t="str">
        <f>IF(E27="","",VLOOKUP(B27,Data!$B$5:$D$503,3,FALSE))</f>
        <v>C/T</v>
      </c>
      <c r="J27" s="589" t="str">
        <f>IF(E27="","",VLOOKUP(B27,Data!$B$5:$M$503,12,FALSE))</f>
        <v>Indonesia</v>
      </c>
      <c r="K27" s="590">
        <v>5127657</v>
      </c>
      <c r="L27" s="587">
        <f>IF(E27="","",VLOOKUP(B27,Data!$B$5:$E$503,4,FALSE)*E27)</f>
        <v>860</v>
      </c>
      <c r="M27" s="587">
        <f>IF(E27="","",VLOOKUP(B27,Data!$B$5:$F$503,5,FALSE)*E27)</f>
        <v>776</v>
      </c>
      <c r="N27" s="591" t="e">
        <f>IF(B27=Data!B73,Data!G73,(IF(B27=Data!B75,Data!G75,(IF(B27=Data!B77,Data!G77,(IF(B27=Data!#REF!,Data!#REF!,(IF(B27=Data!B82,Data!G82,(IF(B27=Data!#REF!,Data!#REF!,(IF(B27=Data!#REF!,Data!#REF!,(IF(B27=Data!#REF!,Data!#REF!,Data!#REF!)))))))))))))))&amp;IF(B27=Data!B149,Data!G149,(IF(B27=Data!#REF!,Data!#REF!,(IF(B27=Data!#REF!,Data!#REF!,(IF(B27=Data!#REF!,Data!#REF!,(IF(B27=Data!#REF!,Data!#REF!,(IF(B27=Data!#REF!,Data!G889,(IF(B27=Data!#REF!,Data!#REF!,(IF(B27=Data!#REF!,Data!#REF!,Data!#REF!)))))))))))))))&amp;IF(B27=Data!#REF!,Data!#REF!,(IF(B27=Data!#REF!,Data!#REF!,(IF(B27=Data!#REF!,Data!#REF!,(IF(B27=Data!#REF!,Data!#REF!,(IF(B27=Data!#REF!,Data!#REF!,Data!#REF!)))))))))</f>
        <v>#REF!</v>
      </c>
      <c r="O27" s="592"/>
      <c r="P27" s="593"/>
      <c r="Q27" s="594" t="e">
        <f>IF(B27=Data!B73,Data!H73,(IF(B27=Data!B75,Data!H75,(IF(B27=Data!B77,Data!H77,(IF(B27=Data!#REF!,Data!#REF!,(IF(B27=Data!B82,Data!H82,(IF(B27=Data!#REF!,Data!#REF!,(IF(B27=Data!#REF!,Data!#REF!,(IF(B27=Data!#REF!,Data!#REF!,Data!#REF!)))))))))))))))&amp;IF(B27=Data!B149,Data!H149,(IF(B27=Data!#REF!,Data!#REF!,(IF(B27=Data!#REF!,Data!#REF!,(IF(B27=Data!#REF!,Data!#REF!,(IF(B27=Data!#REF!,Data!#REF!,(IF(B27=Data!#REF!,Data!H889,(IF(B27=Data!#REF!,Data!#REF!,(IF(B27=Data!#REF!,Data!#REF!,Data!#REF!)))))))))))))))&amp;IF(B27=Data!#REF!,Data!#REF!,(IF(B27=Data!#REF!,Data!#REF!,(IF(B27=Data!#REF!,Data!#REF!,(IF(B27=Data!#REF!,Data!#REF!,(IF(B27=Data!#REF!,Data!#REF!,Data!#REF!)))))))))</f>
        <v>#REF!</v>
      </c>
      <c r="R27" s="593"/>
      <c r="S27" s="593"/>
      <c r="T27" s="594" t="e">
        <f>IF(B27=Data!B73,Data!I73,(IF(B27=Data!B75,Data!I75,(IF(B27=Data!B77,Data!I77,(IF(B27=Data!#REF!,Data!#REF!,(IF(B27=Data!B82,Data!I82,(IF(B27=Data!#REF!,Data!#REF!,(IF(B27=Data!#REF!,Data!#REF!,(IF(B27=Data!#REF!,Data!#REF!,Data!#REF!)))))))))))))))&amp;IF(B27=Data!B149,Data!I149,(IF(B27=Data!#REF!,Data!#REF!,(IF(B27=Data!#REF!,Data!#REF!,(IF(B27=Data!#REF!,Data!#REF!,(IF(B27=Data!#REF!,Data!#REF!,(IF(B27=Data!#REF!,Data!I889,(IF(B27=Data!#REF!,Data!#REF!,(IF(B27=Data!#REF!,Data!#REF!,Data!#REF!)))))))))))))))&amp;IF(B27=Data!#REF!,Data!#REF!,(IF(B27=Data!#REF!,Data!#REF!,(IF(B27=Data!#REF!,Data!#REF!,(IF(B27=Data!#REF!,Data!#REF!,(IF(B27=Data!#REF!,Data!#REF!,Data!#REF!)))))))))</f>
        <v>#REF!</v>
      </c>
      <c r="U27" s="595"/>
      <c r="V27" s="594" t="e">
        <f>IF(B27=Data!B73,Data!J73,(IF(B27=Data!B75,Data!J75,(IF(B27=Data!B77,Data!J77,(IF(B27=Data!#REF!,Data!#REF!,(IF(B27=Data!B82,Data!J82,(IF(B27=Data!#REF!,Data!#REF!,(IF(B27=Data!#REF!,Data!#REF!,(IF(B27=Data!#REF!,Data!#REF!,Data!#REF!)))))))))))))))&amp;IF(B27=Data!B149,Data!J149,(IF(B27=Data!#REF!,Data!#REF!,(IF(B27=Data!#REF!,Data!#REF!,(IF(B27=Data!#REF!,Data!#REF!,(IF(B27=Data!#REF!,Data!#REF!,(IF(B27=Data!#REF!,Data!J889,(IF(B27=Data!#REF!,Data!#REF!,(IF(B27=Data!#REF!,Data!#REF!,Data!#REF!)))))))))))))))&amp;IF(B27=Data!#REF!,Data!#REF!,(IF(B27=Data!#REF!,Data!#REF!,(IF(B27=Data!#REF!,Data!#REF!,(IF(B27=Data!#REF!,Data!#REF!,(IF(B27=Data!#REF!,Data!#REF!,Data!#REF!)))))))))</f>
        <v>#REF!</v>
      </c>
      <c r="W27" s="596">
        <f>IF(E27="","",VLOOKUP(B27,Data!$B$5:$J$503,9,FALSE)*E27)</f>
        <v>4.74</v>
      </c>
    </row>
    <row r="28" spans="1:23" s="597" customFormat="1" ht="19.25" customHeight="1">
      <c r="A28" s="860">
        <v>10</v>
      </c>
      <c r="B28" s="753" t="s">
        <v>489</v>
      </c>
      <c r="C28" s="738" t="str">
        <f>IF(E28="","",VLOOKUP(B28,Data!$B$5:$N$503,13,FALSE))</f>
        <v>Ymh</v>
      </c>
      <c r="D28" s="495" t="str">
        <f>IF(E28="","",VLOOKUP(B28,Data!$B$5:$L$503,2,FALSE))</f>
        <v>ZH66290</v>
      </c>
      <c r="E28" s="739">
        <v>3</v>
      </c>
      <c r="F28" s="600"/>
      <c r="G28" s="587">
        <f>IF(E28="","",VLOOKUP(B28,Data!$B$5:$L$503,11,FALSE))</f>
        <v>1975.79</v>
      </c>
      <c r="H28" s="588">
        <f t="shared" si="1"/>
        <v>5927.37</v>
      </c>
      <c r="I28" s="589" t="str">
        <f>IF(E28="","",VLOOKUP(B28,Data!$B$5:$D$503,3,FALSE))</f>
        <v>C/T</v>
      </c>
      <c r="J28" s="589" t="str">
        <f>IF(E28="","",VLOOKUP(B28,Data!$B$5:$M$503,12,FALSE))</f>
        <v>Indonesia</v>
      </c>
      <c r="K28" s="590">
        <v>5127657</v>
      </c>
      <c r="L28" s="587">
        <f>IF(E28="","",VLOOKUP(B28,Data!$B$5:$E$503,4,FALSE)*E28)</f>
        <v>645</v>
      </c>
      <c r="M28" s="587">
        <f>IF(E28="","",VLOOKUP(B28,Data!$B$5:$F$503,5,FALSE)*E28)</f>
        <v>582</v>
      </c>
      <c r="N28" s="591" t="e">
        <f>IF(B28=Data!B74,Data!G74,(IF(B28=Data!B76,Data!G76,(IF(B28=Data!B78,Data!G78,(IF(B28=Data!#REF!,Data!#REF!,(IF(B28=Data!B83,Data!G83,(IF(B28=Data!#REF!,Data!#REF!,(IF(B28=Data!#REF!,Data!#REF!,(IF(B28=Data!#REF!,Data!#REF!,Data!#REF!)))))))))))))))&amp;IF(B28=Data!B150,Data!G150,(IF(B28=Data!#REF!,Data!#REF!,(IF(B28=Data!#REF!,Data!#REF!,(IF(B28=Data!#REF!,Data!#REF!,(IF(B28=Data!#REF!,Data!#REF!,(IF(B28=Data!#REF!,Data!G890,(IF(B28=Data!#REF!,Data!#REF!,(IF(B28=Data!#REF!,Data!#REF!,Data!#REF!)))))))))))))))&amp;IF(B28=Data!#REF!,Data!#REF!,(IF(B28=Data!#REF!,Data!#REF!,(IF(B28=Data!#REF!,Data!#REF!,(IF(B28=Data!#REF!,Data!#REF!,(IF(B28=Data!#REF!,Data!#REF!,Data!#REF!)))))))))</f>
        <v>#REF!</v>
      </c>
      <c r="O28" s="592"/>
      <c r="P28" s="593"/>
      <c r="Q28" s="594" t="e">
        <f>IF(B28=Data!B74,Data!H74,(IF(B28=Data!B76,Data!H76,(IF(B28=Data!B78,Data!H78,(IF(B28=Data!#REF!,Data!#REF!,(IF(B28=Data!B83,Data!H83,(IF(B28=Data!#REF!,Data!#REF!,(IF(B28=Data!#REF!,Data!#REF!,(IF(B28=Data!#REF!,Data!#REF!,Data!#REF!)))))))))))))))&amp;IF(B28=Data!B150,Data!H150,(IF(B28=Data!#REF!,Data!#REF!,(IF(B28=Data!#REF!,Data!#REF!,(IF(B28=Data!#REF!,Data!#REF!,(IF(B28=Data!#REF!,Data!#REF!,(IF(B28=Data!#REF!,Data!H890,(IF(B28=Data!#REF!,Data!#REF!,(IF(B28=Data!#REF!,Data!#REF!,Data!#REF!)))))))))))))))&amp;IF(B28=Data!#REF!,Data!#REF!,(IF(B28=Data!#REF!,Data!#REF!,(IF(B28=Data!#REF!,Data!#REF!,(IF(B28=Data!#REF!,Data!#REF!,(IF(B28=Data!#REF!,Data!#REF!,Data!#REF!)))))))))</f>
        <v>#REF!</v>
      </c>
      <c r="R28" s="593"/>
      <c r="S28" s="593"/>
      <c r="T28" s="594" t="e">
        <f>IF(B28=Data!B74,Data!I74,(IF(B28=Data!B76,Data!I76,(IF(B28=Data!B78,Data!I78,(IF(B28=Data!#REF!,Data!#REF!,(IF(B28=Data!B83,Data!I83,(IF(B28=Data!#REF!,Data!#REF!,(IF(B28=Data!#REF!,Data!#REF!,(IF(B28=Data!#REF!,Data!#REF!,Data!#REF!)))))))))))))))&amp;IF(B28=Data!B150,Data!I150,(IF(B28=Data!#REF!,Data!#REF!,(IF(B28=Data!#REF!,Data!#REF!,(IF(B28=Data!#REF!,Data!#REF!,(IF(B28=Data!#REF!,Data!#REF!,(IF(B28=Data!#REF!,Data!I890,(IF(B28=Data!#REF!,Data!#REF!,(IF(B28=Data!#REF!,Data!#REF!,Data!#REF!)))))))))))))))&amp;IF(B28=Data!#REF!,Data!#REF!,(IF(B28=Data!#REF!,Data!#REF!,(IF(B28=Data!#REF!,Data!#REF!,(IF(B28=Data!#REF!,Data!#REF!,(IF(B28=Data!#REF!,Data!#REF!,Data!#REF!)))))))))</f>
        <v>#REF!</v>
      </c>
      <c r="U28" s="595"/>
      <c r="V28" s="594" t="e">
        <f>IF(B28=Data!B74,Data!J74,(IF(B28=Data!B76,Data!J76,(IF(B28=Data!B78,Data!J78,(IF(B28=Data!#REF!,Data!#REF!,(IF(B28=Data!B83,Data!J83,(IF(B28=Data!#REF!,Data!#REF!,(IF(B28=Data!#REF!,Data!#REF!,(IF(B28=Data!#REF!,Data!#REF!,Data!#REF!)))))))))))))))&amp;IF(B28=Data!B150,Data!J150,(IF(B28=Data!#REF!,Data!#REF!,(IF(B28=Data!#REF!,Data!#REF!,(IF(B28=Data!#REF!,Data!#REF!,(IF(B28=Data!#REF!,Data!#REF!,(IF(B28=Data!#REF!,Data!J890,(IF(B28=Data!#REF!,Data!#REF!,(IF(B28=Data!#REF!,Data!#REF!,Data!#REF!)))))))))))))))&amp;IF(B28=Data!#REF!,Data!#REF!,(IF(B28=Data!#REF!,Data!#REF!,(IF(B28=Data!#REF!,Data!#REF!,(IF(B28=Data!#REF!,Data!#REF!,(IF(B28=Data!#REF!,Data!#REF!,Data!#REF!)))))))))</f>
        <v>#REF!</v>
      </c>
      <c r="W28" s="596">
        <f>IF(E28="","",VLOOKUP(B28,Data!$B$5:$J$503,9,FALSE)*E28)</f>
        <v>3.5550000000000002</v>
      </c>
    </row>
    <row r="29" spans="1:23" s="597" customFormat="1" ht="19.25" customHeight="1">
      <c r="A29" s="860">
        <v>11</v>
      </c>
      <c r="B29" s="753" t="s">
        <v>495</v>
      </c>
      <c r="C29" s="738" t="str">
        <f>IF(E29="","",VLOOKUP(B29,Data!$B$5:$N$503,13,FALSE))</f>
        <v>Ymh</v>
      </c>
      <c r="D29" s="495" t="str">
        <f>IF(E29="","",VLOOKUP(B29,Data!$B$5:$L$503,2,FALSE))</f>
        <v>ZH66300</v>
      </c>
      <c r="E29" s="739">
        <v>1</v>
      </c>
      <c r="F29" s="600"/>
      <c r="G29" s="587">
        <f>IF(E29="","",VLOOKUP(B29,Data!$B$5:$L$503,11,FALSE))</f>
        <v>2086.5500000000002</v>
      </c>
      <c r="H29" s="588">
        <f t="shared" si="1"/>
        <v>2086.5500000000002</v>
      </c>
      <c r="I29" s="589" t="str">
        <f>IF(E29="","",VLOOKUP(B29,Data!$B$5:$D$503,3,FALSE))</f>
        <v>C/T</v>
      </c>
      <c r="J29" s="589" t="str">
        <f>IF(E29="","",VLOOKUP(B29,Data!$B$5:$M$503,12,FALSE))</f>
        <v>Indonesia</v>
      </c>
      <c r="K29" s="590">
        <v>5127657</v>
      </c>
      <c r="L29" s="587">
        <f>IF(E29="","",VLOOKUP(B29,Data!$B$5:$E$503,4,FALSE)*E29)</f>
        <v>215</v>
      </c>
      <c r="M29" s="587">
        <f>IF(E29="","",VLOOKUP(B29,Data!$B$5:$F$503,5,FALSE)*E29)</f>
        <v>194</v>
      </c>
      <c r="N29" s="591" t="e">
        <f>IF(B29=Data!B75,Data!G75,(IF(B29=Data!B77,Data!G77,(IF(B29=Data!B79,Data!G79,(IF(B29=Data!#REF!,Data!#REF!,(IF(B29=Data!B84,Data!G84,(IF(B29=Data!#REF!,Data!#REF!,(IF(B29=Data!#REF!,Data!#REF!,(IF(B29=Data!#REF!,Data!#REF!,Data!#REF!)))))))))))))))&amp;IF(B29=Data!B151,Data!G151,(IF(B29=Data!#REF!,Data!#REF!,(IF(B29=Data!#REF!,Data!#REF!,(IF(B29=Data!#REF!,Data!#REF!,(IF(B29=Data!#REF!,Data!#REF!,(IF(B29=Data!#REF!,Data!G891,(IF(B29=Data!#REF!,Data!#REF!,(IF(B29=Data!#REF!,Data!#REF!,Data!#REF!)))))))))))))))&amp;IF(B29=Data!#REF!,Data!#REF!,(IF(B29=Data!#REF!,Data!#REF!,(IF(B29=Data!#REF!,Data!#REF!,(IF(B29=Data!#REF!,Data!#REF!,(IF(B29=Data!#REF!,Data!#REF!,Data!#REF!)))))))))</f>
        <v>#REF!</v>
      </c>
      <c r="O29" s="592"/>
      <c r="P29" s="593"/>
      <c r="Q29" s="594" t="e">
        <f>IF(B29=Data!B75,Data!H75,(IF(B29=Data!B77,Data!H77,(IF(B29=Data!B79,Data!H79,(IF(B29=Data!#REF!,Data!#REF!,(IF(B29=Data!B84,Data!H84,(IF(B29=Data!#REF!,Data!#REF!,(IF(B29=Data!#REF!,Data!#REF!,(IF(B29=Data!#REF!,Data!#REF!,Data!#REF!)))))))))))))))&amp;IF(B29=Data!B151,Data!H151,(IF(B29=Data!#REF!,Data!#REF!,(IF(B29=Data!#REF!,Data!#REF!,(IF(B29=Data!#REF!,Data!#REF!,(IF(B29=Data!#REF!,Data!#REF!,(IF(B29=Data!#REF!,Data!H891,(IF(B29=Data!#REF!,Data!#REF!,(IF(B29=Data!#REF!,Data!#REF!,Data!#REF!)))))))))))))))&amp;IF(B29=Data!#REF!,Data!#REF!,(IF(B29=Data!#REF!,Data!#REF!,(IF(B29=Data!#REF!,Data!#REF!,(IF(B29=Data!#REF!,Data!#REF!,(IF(B29=Data!#REF!,Data!#REF!,Data!#REF!)))))))))</f>
        <v>#REF!</v>
      </c>
      <c r="R29" s="593"/>
      <c r="S29" s="593"/>
      <c r="T29" s="594" t="e">
        <f>IF(B29=Data!B75,Data!I75,(IF(B29=Data!B77,Data!I77,(IF(B29=Data!B79,Data!I79,(IF(B29=Data!#REF!,Data!#REF!,(IF(B29=Data!B84,Data!I84,(IF(B29=Data!#REF!,Data!#REF!,(IF(B29=Data!#REF!,Data!#REF!,(IF(B29=Data!#REF!,Data!#REF!,Data!#REF!)))))))))))))))&amp;IF(B29=Data!B151,Data!I151,(IF(B29=Data!#REF!,Data!#REF!,(IF(B29=Data!#REF!,Data!#REF!,(IF(B29=Data!#REF!,Data!#REF!,(IF(B29=Data!#REF!,Data!#REF!,(IF(B29=Data!#REF!,Data!I891,(IF(B29=Data!#REF!,Data!#REF!,(IF(B29=Data!#REF!,Data!#REF!,Data!#REF!)))))))))))))))&amp;IF(B29=Data!#REF!,Data!#REF!,(IF(B29=Data!#REF!,Data!#REF!,(IF(B29=Data!#REF!,Data!#REF!,(IF(B29=Data!#REF!,Data!#REF!,(IF(B29=Data!#REF!,Data!#REF!,Data!#REF!)))))))))</f>
        <v>#REF!</v>
      </c>
      <c r="U29" s="595"/>
      <c r="V29" s="594" t="e">
        <f>IF(B29=Data!B75,Data!J75,(IF(B29=Data!B77,Data!J77,(IF(B29=Data!B79,Data!J79,(IF(B29=Data!#REF!,Data!#REF!,(IF(B29=Data!B84,Data!J84,(IF(B29=Data!#REF!,Data!#REF!,(IF(B29=Data!#REF!,Data!#REF!,(IF(B29=Data!#REF!,Data!#REF!,Data!#REF!)))))))))))))))&amp;IF(B29=Data!B151,Data!J151,(IF(B29=Data!#REF!,Data!#REF!,(IF(B29=Data!#REF!,Data!#REF!,(IF(B29=Data!#REF!,Data!#REF!,(IF(B29=Data!#REF!,Data!#REF!,(IF(B29=Data!#REF!,Data!J891,(IF(B29=Data!#REF!,Data!#REF!,(IF(B29=Data!#REF!,Data!#REF!,Data!#REF!)))))))))))))))&amp;IF(B29=Data!#REF!,Data!#REF!,(IF(B29=Data!#REF!,Data!#REF!,(IF(B29=Data!#REF!,Data!#REF!,(IF(B29=Data!#REF!,Data!#REF!,(IF(B29=Data!#REF!,Data!#REF!,Data!#REF!)))))))))</f>
        <v>#REF!</v>
      </c>
      <c r="W29" s="596">
        <f>IF(E29="","",VLOOKUP(B29,Data!$B$5:$J$503,9,FALSE)*E29)</f>
        <v>1.1850000000000001</v>
      </c>
    </row>
    <row r="30" spans="1:23" s="597" customFormat="1" ht="19.25" customHeight="1">
      <c r="A30" s="860">
        <v>12</v>
      </c>
      <c r="B30" s="753" t="s">
        <v>716</v>
      </c>
      <c r="C30" s="738" t="str">
        <f>IF(E30="","",VLOOKUP(B30,Data!$B$5:$N$503,13,FALSE))</f>
        <v>Ymh</v>
      </c>
      <c r="D30" s="495" t="str">
        <f>IF(E30="","",VLOOKUP(B30,Data!$B$5:$L$503,2,FALSE))</f>
        <v>VAC9490</v>
      </c>
      <c r="E30" s="739">
        <v>10</v>
      </c>
      <c r="F30" s="600"/>
      <c r="G30" s="587">
        <f>IF(E30="","",VLOOKUP(B30,Data!$B$5:$L$503,11,FALSE))</f>
        <v>2297.34</v>
      </c>
      <c r="H30" s="588">
        <f t="shared" si="0"/>
        <v>22973.4</v>
      </c>
      <c r="I30" s="589" t="str">
        <f>IF(E30="","",VLOOKUP(B30,Data!$B$5:$D$503,3,FALSE))</f>
        <v>C/T</v>
      </c>
      <c r="J30" s="589" t="str">
        <f>IF(E30="","",VLOOKUP(B30,Data!$B$5:$M$503,12,FALSE))</f>
        <v>Indonesia</v>
      </c>
      <c r="K30" s="590">
        <v>5127657</v>
      </c>
      <c r="L30" s="587">
        <f>IF(E30="","",VLOOKUP(B30,Data!$B$5:$E$503,4,FALSE)*E30)</f>
        <v>2200</v>
      </c>
      <c r="M30" s="587">
        <f>IF(E30="","",VLOOKUP(B30,Data!$B$5:$F$503,5,FALSE)*E30)</f>
        <v>1990</v>
      </c>
      <c r="N30" s="591" t="e">
        <f>IF(B30=Data!B76,Data!G76,(IF(B30=Data!B78,Data!G78,(IF(B30=Data!B80,Data!G80,(IF(B30=Data!#REF!,Data!#REF!,(IF(B30=Data!B85,Data!G85,(IF(B30=Data!#REF!,Data!#REF!,(IF(B30=Data!#REF!,Data!#REF!,(IF(B30=Data!#REF!,Data!#REF!,Data!#REF!)))))))))))))))&amp;IF(B30=Data!B152,Data!G152,(IF(B30=Data!#REF!,Data!#REF!,(IF(B30=Data!#REF!,Data!#REF!,(IF(B30=Data!#REF!,Data!#REF!,(IF(B30=Data!#REF!,Data!#REF!,(IF(B30=Data!#REF!,Data!G892,(IF(B30=Data!#REF!,Data!#REF!,(IF(B30=Data!#REF!,Data!#REF!,Data!#REF!)))))))))))))))&amp;IF(B30=Data!#REF!,Data!#REF!,(IF(B30=Data!#REF!,Data!#REF!,(IF(B30=Data!#REF!,Data!#REF!,(IF(B30=Data!#REF!,Data!#REF!,(IF(B30=Data!#REF!,Data!#REF!,Data!#REF!)))))))))</f>
        <v>#REF!</v>
      </c>
      <c r="O30" s="592"/>
      <c r="P30" s="593"/>
      <c r="Q30" s="594" t="e">
        <f>IF(B30=Data!B76,Data!H76,(IF(B30=Data!B78,Data!H78,(IF(B30=Data!B80,Data!H80,(IF(B30=Data!#REF!,Data!#REF!,(IF(B30=Data!B85,Data!H85,(IF(B30=Data!#REF!,Data!#REF!,(IF(B30=Data!#REF!,Data!#REF!,(IF(B30=Data!#REF!,Data!#REF!,Data!#REF!)))))))))))))))&amp;IF(B30=Data!B152,Data!H152,(IF(B30=Data!#REF!,Data!#REF!,(IF(B30=Data!#REF!,Data!#REF!,(IF(B30=Data!#REF!,Data!#REF!,(IF(B30=Data!#REF!,Data!#REF!,(IF(B30=Data!#REF!,Data!H892,(IF(B30=Data!#REF!,Data!#REF!,(IF(B30=Data!#REF!,Data!#REF!,Data!#REF!)))))))))))))))&amp;IF(B30=Data!#REF!,Data!#REF!,(IF(B30=Data!#REF!,Data!#REF!,(IF(B30=Data!#REF!,Data!#REF!,(IF(B30=Data!#REF!,Data!#REF!,(IF(B30=Data!#REF!,Data!#REF!,Data!#REF!)))))))))</f>
        <v>#REF!</v>
      </c>
      <c r="R30" s="593"/>
      <c r="S30" s="593"/>
      <c r="T30" s="594" t="e">
        <f>IF(B30=Data!B76,Data!I76,(IF(B30=Data!B78,Data!I78,(IF(B30=Data!B80,Data!I80,(IF(B30=Data!#REF!,Data!#REF!,(IF(B30=Data!B85,Data!I85,(IF(B30=Data!#REF!,Data!#REF!,(IF(B30=Data!#REF!,Data!#REF!,(IF(B30=Data!#REF!,Data!#REF!,Data!#REF!)))))))))))))))&amp;IF(B30=Data!B152,Data!I152,(IF(B30=Data!#REF!,Data!#REF!,(IF(B30=Data!#REF!,Data!#REF!,(IF(B30=Data!#REF!,Data!#REF!,(IF(B30=Data!#REF!,Data!#REF!,(IF(B30=Data!#REF!,Data!I892,(IF(B30=Data!#REF!,Data!#REF!,(IF(B30=Data!#REF!,Data!#REF!,Data!#REF!)))))))))))))))&amp;IF(B30=Data!#REF!,Data!#REF!,(IF(B30=Data!#REF!,Data!#REF!,(IF(B30=Data!#REF!,Data!#REF!,(IF(B30=Data!#REF!,Data!#REF!,(IF(B30=Data!#REF!,Data!#REF!,Data!#REF!)))))))))</f>
        <v>#REF!</v>
      </c>
      <c r="U30" s="595"/>
      <c r="V30" s="594" t="e">
        <f>IF(B30=Data!B76,Data!J76,(IF(B30=Data!B78,Data!J78,(IF(B30=Data!B80,Data!J80,(IF(B30=Data!#REF!,Data!#REF!,(IF(B30=Data!B85,Data!J85,(IF(B30=Data!#REF!,Data!#REF!,(IF(B30=Data!#REF!,Data!#REF!,(IF(B30=Data!#REF!,Data!#REF!,Data!#REF!)))))))))))))))&amp;IF(B30=Data!B152,Data!J152,(IF(B30=Data!#REF!,Data!#REF!,(IF(B30=Data!#REF!,Data!#REF!,(IF(B30=Data!#REF!,Data!#REF!,(IF(B30=Data!#REF!,Data!#REF!,(IF(B30=Data!#REF!,Data!J892,(IF(B30=Data!#REF!,Data!#REF!,(IF(B30=Data!#REF!,Data!#REF!,Data!#REF!)))))))))))))))&amp;IF(B30=Data!#REF!,Data!#REF!,(IF(B30=Data!#REF!,Data!#REF!,(IF(B30=Data!#REF!,Data!#REF!,(IF(B30=Data!#REF!,Data!#REF!,(IF(B30=Data!#REF!,Data!#REF!,Data!#REF!)))))))))</f>
        <v>#REF!</v>
      </c>
      <c r="W30" s="596">
        <f>IF(E30="","",VLOOKUP(B30,Data!$B$5:$J$503,9,FALSE)*E30)</f>
        <v>11.850000000000001</v>
      </c>
    </row>
    <row r="31" spans="1:23" s="597" customFormat="1" ht="19.25" customHeight="1">
      <c r="A31" s="860">
        <v>13</v>
      </c>
      <c r="B31" s="753" t="s">
        <v>724</v>
      </c>
      <c r="C31" s="738" t="str">
        <f>IF(E31="","",VLOOKUP(B31,Data!$B$5:$N$503,13,FALSE))</f>
        <v>Ymh</v>
      </c>
      <c r="D31" s="495" t="str">
        <f>IF(E31="","",VLOOKUP(B31,Data!$B$5:$L$503,2,FALSE))</f>
        <v>VAD6650</v>
      </c>
      <c r="E31" s="739">
        <v>2</v>
      </c>
      <c r="F31" s="601"/>
      <c r="G31" s="587">
        <f>IF(E31="","",VLOOKUP(B31,Data!$B$5:$L$503,11,FALSE))</f>
        <v>2449.66</v>
      </c>
      <c r="H31" s="588">
        <f t="shared" si="0"/>
        <v>4899.32</v>
      </c>
      <c r="I31" s="589" t="str">
        <f>IF(E31="","",VLOOKUP(B31,Data!$B$5:$D$503,3,FALSE))</f>
        <v>C/T</v>
      </c>
      <c r="J31" s="589" t="str">
        <f>IF(E31="","",VLOOKUP(B31,Data!$B$5:$M$503,12,FALSE))</f>
        <v>Indonesia</v>
      </c>
      <c r="K31" s="590">
        <v>5127657</v>
      </c>
      <c r="L31" s="587">
        <f>IF(E31="","",VLOOKUP(B31,Data!$B$5:$E$503,4,FALSE)*E31)</f>
        <v>440</v>
      </c>
      <c r="M31" s="587">
        <f>IF(E31="","",VLOOKUP(B31,Data!$B$5:$F$503,5,FALSE)*E31)</f>
        <v>398</v>
      </c>
      <c r="N31" s="591" t="e">
        <f>IF(B31=Data!B77,Data!G77,(IF(B31=Data!B79,Data!G79,(IF(B31=Data!B81,Data!G81,(IF(B31=Data!#REF!,Data!#REF!,(IF(B31=Data!B86,Data!G86,(IF(B31=Data!#REF!,Data!#REF!,(IF(B31=Data!#REF!,Data!#REF!,(IF(B31=Data!#REF!,Data!#REF!,Data!#REF!)))))))))))))))&amp;IF(B31=Data!B153,Data!G153,(IF(B31=Data!#REF!,Data!#REF!,(IF(B31=Data!#REF!,Data!#REF!,(IF(B31=Data!#REF!,Data!#REF!,(IF(B31=Data!#REF!,Data!#REF!,(IF(B31=Data!#REF!,Data!G893,(IF(B31=Data!#REF!,Data!#REF!,(IF(B31=Data!#REF!,Data!#REF!,Data!#REF!)))))))))))))))&amp;IF(B31=Data!#REF!,Data!#REF!,(IF(B31=Data!#REF!,Data!#REF!,(IF(B31=Data!#REF!,Data!#REF!,(IF(B31=Data!#REF!,Data!#REF!,(IF(B31=Data!#REF!,Data!#REF!,Data!#REF!)))))))))</f>
        <v>#REF!</v>
      </c>
      <c r="O31" s="592"/>
      <c r="P31" s="593"/>
      <c r="Q31" s="594" t="e">
        <f>IF(B31=Data!B77,Data!H77,(IF(B31=Data!B79,Data!H79,(IF(B31=Data!B81,Data!H81,(IF(B31=Data!#REF!,Data!#REF!,(IF(B31=Data!B86,Data!H86,(IF(B31=Data!#REF!,Data!#REF!,(IF(B31=Data!#REF!,Data!#REF!,(IF(B31=Data!#REF!,Data!#REF!,Data!#REF!)))))))))))))))&amp;IF(B31=Data!B153,Data!H153,(IF(B31=Data!#REF!,Data!#REF!,(IF(B31=Data!#REF!,Data!#REF!,(IF(B31=Data!#REF!,Data!#REF!,(IF(B31=Data!#REF!,Data!#REF!,(IF(B31=Data!#REF!,Data!H893,(IF(B31=Data!#REF!,Data!#REF!,(IF(B31=Data!#REF!,Data!#REF!,Data!#REF!)))))))))))))))&amp;IF(B31=Data!#REF!,Data!#REF!,(IF(B31=Data!#REF!,Data!#REF!,(IF(B31=Data!#REF!,Data!#REF!,(IF(B31=Data!#REF!,Data!#REF!,(IF(B31=Data!#REF!,Data!#REF!,Data!#REF!)))))))))</f>
        <v>#REF!</v>
      </c>
      <c r="R31" s="593"/>
      <c r="S31" s="593"/>
      <c r="T31" s="594" t="e">
        <f>IF(B31=Data!B77,Data!I77,(IF(B31=Data!B79,Data!I79,(IF(B31=Data!B81,Data!I81,(IF(B31=Data!#REF!,Data!#REF!,(IF(B31=Data!B86,Data!I86,(IF(B31=Data!#REF!,Data!#REF!,(IF(B31=Data!#REF!,Data!#REF!,(IF(B31=Data!#REF!,Data!#REF!,Data!#REF!)))))))))))))))&amp;IF(B31=Data!B153,Data!I153,(IF(B31=Data!#REF!,Data!#REF!,(IF(B31=Data!#REF!,Data!#REF!,(IF(B31=Data!#REF!,Data!#REF!,(IF(B31=Data!#REF!,Data!#REF!,(IF(B31=Data!#REF!,Data!I893,(IF(B31=Data!#REF!,Data!#REF!,(IF(B31=Data!#REF!,Data!#REF!,Data!#REF!)))))))))))))))&amp;IF(B31=Data!#REF!,Data!#REF!,(IF(B31=Data!#REF!,Data!#REF!,(IF(B31=Data!#REF!,Data!#REF!,(IF(B31=Data!#REF!,Data!#REF!,(IF(B31=Data!#REF!,Data!#REF!,Data!#REF!)))))))))</f>
        <v>#REF!</v>
      </c>
      <c r="U31" s="595"/>
      <c r="V31" s="594" t="e">
        <f>IF(B31=Data!B77,Data!J77,(IF(B31=Data!B79,Data!J79,(IF(B31=Data!B81,Data!J81,(IF(B31=Data!#REF!,Data!#REF!,(IF(B31=Data!B86,Data!J86,(IF(B31=Data!#REF!,Data!#REF!,(IF(B31=Data!#REF!,Data!#REF!,(IF(B31=Data!#REF!,Data!#REF!,Data!#REF!)))))))))))))))&amp;IF(B31=Data!B153,Data!J153,(IF(B31=Data!#REF!,Data!#REF!,(IF(B31=Data!#REF!,Data!#REF!,(IF(B31=Data!#REF!,Data!#REF!,(IF(B31=Data!#REF!,Data!#REF!,(IF(B31=Data!#REF!,Data!J893,(IF(B31=Data!#REF!,Data!#REF!,(IF(B31=Data!#REF!,Data!#REF!,Data!#REF!)))))))))))))))&amp;IF(B31=Data!#REF!,Data!#REF!,(IF(B31=Data!#REF!,Data!#REF!,(IF(B31=Data!#REF!,Data!#REF!,(IF(B31=Data!#REF!,Data!#REF!,(IF(B31=Data!#REF!,Data!#REF!,Data!#REF!)))))))))</f>
        <v>#REF!</v>
      </c>
      <c r="W31" s="596">
        <f>IF(E31="","",VLOOKUP(B31,Data!$B$5:$J$503,9,FALSE)*E31)</f>
        <v>2.37</v>
      </c>
    </row>
    <row r="32" spans="1:23" s="597" customFormat="1" ht="19.25" customHeight="1">
      <c r="A32" s="860">
        <v>14</v>
      </c>
      <c r="B32" s="753" t="s">
        <v>728</v>
      </c>
      <c r="C32" s="738" t="str">
        <f>IF(E32="","",VLOOKUP(B32,Data!$B$5:$N$503,13,FALSE))</f>
        <v>Ymh</v>
      </c>
      <c r="D32" s="495" t="str">
        <f>IF(E32="","",VLOOKUP(B32,Data!$B$5:$L$503,2,FALSE))</f>
        <v>VAD6660</v>
      </c>
      <c r="E32" s="739">
        <v>2</v>
      </c>
      <c r="F32" s="600"/>
      <c r="G32" s="587">
        <f>IF(E32="","",VLOOKUP(B32,Data!$B$5:$L$503,11,FALSE))</f>
        <v>2832.84</v>
      </c>
      <c r="H32" s="588">
        <f t="shared" si="0"/>
        <v>5665.68</v>
      </c>
      <c r="I32" s="589" t="str">
        <f>IF(E32="","",VLOOKUP(B32,Data!$B$5:$D$503,3,FALSE))</f>
        <v>C/T</v>
      </c>
      <c r="J32" s="589" t="str">
        <f>IF(E32="","",VLOOKUP(B32,Data!$B$5:$M$503,12,FALSE))</f>
        <v>Indonesia</v>
      </c>
      <c r="K32" s="590">
        <v>5127657</v>
      </c>
      <c r="L32" s="587">
        <f>IF(E32="","",VLOOKUP(B32,Data!$B$5:$E$503,4,FALSE)*E32)</f>
        <v>534</v>
      </c>
      <c r="M32" s="587">
        <f>IF(E32="","",VLOOKUP(B32,Data!$B$5:$F$503,5,FALSE)*E32)</f>
        <v>484</v>
      </c>
      <c r="N32" s="591" t="e">
        <f>IF(B32=Data!B78,Data!G78,(IF(B32=Data!B80,Data!G80,(IF(B32=Data!B82,Data!G82,(IF(B32=Data!#REF!,Data!#REF!,(IF(B32=Data!B87,Data!G87,(IF(B32=Data!#REF!,Data!#REF!,(IF(B32=Data!#REF!,Data!#REF!,(IF(B32=Data!#REF!,Data!#REF!,Data!#REF!)))))))))))))))&amp;IF(B32=Data!B154,Data!G154,(IF(B32=Data!#REF!,Data!#REF!,(IF(B32=Data!#REF!,Data!#REF!,(IF(B32=Data!#REF!,Data!#REF!,(IF(B32=Data!#REF!,Data!#REF!,(IF(B32=Data!#REF!,Data!G894,(IF(B32=Data!#REF!,Data!#REF!,(IF(B32=Data!#REF!,Data!#REF!,Data!#REF!)))))))))))))))&amp;IF(B32=Data!#REF!,Data!#REF!,(IF(B32=Data!#REF!,Data!#REF!,(IF(B32=Data!#REF!,Data!#REF!,(IF(B32=Data!#REF!,Data!#REF!,(IF(B32=Data!#REF!,Data!#REF!,Data!#REF!)))))))))</f>
        <v>#REF!</v>
      </c>
      <c r="O32" s="592"/>
      <c r="P32" s="593"/>
      <c r="Q32" s="594" t="e">
        <f>IF(B32=Data!B78,Data!H78,(IF(B32=Data!B80,Data!H80,(IF(B32=Data!B82,Data!H82,(IF(B32=Data!#REF!,Data!#REF!,(IF(B32=Data!B87,Data!H87,(IF(B32=Data!#REF!,Data!#REF!,(IF(B32=Data!#REF!,Data!#REF!,(IF(B32=Data!#REF!,Data!#REF!,Data!#REF!)))))))))))))))&amp;IF(B32=Data!B154,Data!H154,(IF(B32=Data!#REF!,Data!#REF!,(IF(B32=Data!#REF!,Data!#REF!,(IF(B32=Data!#REF!,Data!#REF!,(IF(B32=Data!#REF!,Data!#REF!,(IF(B32=Data!#REF!,Data!H894,(IF(B32=Data!#REF!,Data!#REF!,(IF(B32=Data!#REF!,Data!#REF!,Data!#REF!)))))))))))))))&amp;IF(B32=Data!#REF!,Data!#REF!,(IF(B32=Data!#REF!,Data!#REF!,(IF(B32=Data!#REF!,Data!#REF!,(IF(B32=Data!#REF!,Data!#REF!,(IF(B32=Data!#REF!,Data!#REF!,Data!#REF!)))))))))</f>
        <v>#REF!</v>
      </c>
      <c r="R32" s="593"/>
      <c r="S32" s="593"/>
      <c r="T32" s="594" t="e">
        <f>IF(B32=Data!B78,Data!I78,(IF(B32=Data!B80,Data!I80,(IF(B32=Data!B82,Data!I82,(IF(B32=Data!#REF!,Data!#REF!,(IF(B32=Data!B87,Data!I87,(IF(B32=Data!#REF!,Data!#REF!,(IF(B32=Data!#REF!,Data!#REF!,(IF(B32=Data!#REF!,Data!#REF!,Data!#REF!)))))))))))))))&amp;IF(B32=Data!B154,Data!I154,(IF(B32=Data!#REF!,Data!#REF!,(IF(B32=Data!#REF!,Data!#REF!,(IF(B32=Data!#REF!,Data!#REF!,(IF(B32=Data!#REF!,Data!#REF!,(IF(B32=Data!#REF!,Data!I894,(IF(B32=Data!#REF!,Data!#REF!,(IF(B32=Data!#REF!,Data!#REF!,Data!#REF!)))))))))))))))&amp;IF(B32=Data!#REF!,Data!#REF!,(IF(B32=Data!#REF!,Data!#REF!,(IF(B32=Data!#REF!,Data!#REF!,(IF(B32=Data!#REF!,Data!#REF!,(IF(B32=Data!#REF!,Data!#REF!,Data!#REF!)))))))))</f>
        <v>#REF!</v>
      </c>
      <c r="U32" s="595"/>
      <c r="V32" s="594" t="e">
        <f>IF(B32=Data!B78,Data!J78,(IF(B32=Data!B80,Data!J80,(IF(B32=Data!B82,Data!J82,(IF(B32=Data!#REF!,Data!#REF!,(IF(B32=Data!B87,Data!J87,(IF(B32=Data!#REF!,Data!#REF!,(IF(B32=Data!#REF!,Data!#REF!,(IF(B32=Data!#REF!,Data!#REF!,Data!#REF!)))))))))))))))&amp;IF(B32=Data!B154,Data!J154,(IF(B32=Data!#REF!,Data!#REF!,(IF(B32=Data!#REF!,Data!#REF!,(IF(B32=Data!#REF!,Data!#REF!,(IF(B32=Data!#REF!,Data!#REF!,(IF(B32=Data!#REF!,Data!J894,(IF(B32=Data!#REF!,Data!#REF!,(IF(B32=Data!#REF!,Data!#REF!,Data!#REF!)))))))))))))))&amp;IF(B32=Data!#REF!,Data!#REF!,(IF(B32=Data!#REF!,Data!#REF!,(IF(B32=Data!#REF!,Data!#REF!,(IF(B32=Data!#REF!,Data!#REF!,(IF(B32=Data!#REF!,Data!#REF!,Data!#REF!)))))))))</f>
        <v>#REF!</v>
      </c>
      <c r="W32" s="596">
        <f>IF(E32="","",VLOOKUP(B32,Data!$B$5:$J$503,9,FALSE)*E32)</f>
        <v>2.976</v>
      </c>
    </row>
    <row r="33" spans="1:23" s="597" customFormat="1" ht="19.25" customHeight="1">
      <c r="A33" s="860">
        <v>15</v>
      </c>
      <c r="B33" s="753" t="s">
        <v>504</v>
      </c>
      <c r="C33" s="738" t="str">
        <f>IF(E33="","",VLOOKUP(B33,Data!$B$5:$N$503,13,FALSE))</f>
        <v>Ymh</v>
      </c>
      <c r="D33" s="495" t="str">
        <f>IF(E33="","",VLOOKUP(B33,Data!$B$5:$L$503,2,FALSE))</f>
        <v>ZH66250</v>
      </c>
      <c r="E33" s="739">
        <v>12</v>
      </c>
      <c r="F33" s="600"/>
      <c r="G33" s="587">
        <f>IF(E33="","",VLOOKUP(B33,Data!$B$5:$L$503,11,FALSE))</f>
        <v>2244.61</v>
      </c>
      <c r="H33" s="588">
        <f t="shared" si="0"/>
        <v>26935.32</v>
      </c>
      <c r="I33" s="589" t="str">
        <f>IF(E33="","",VLOOKUP(B33,Data!$B$5:$D$503,3,FALSE))</f>
        <v>C/T</v>
      </c>
      <c r="J33" s="589" t="str">
        <f>IF(E33="","",VLOOKUP(B33,Data!$B$5:$M$503,12,FALSE))</f>
        <v>Indonesia</v>
      </c>
      <c r="K33" s="590">
        <v>5127657</v>
      </c>
      <c r="L33" s="587">
        <f>IF(E33="","",VLOOKUP(B33,Data!$B$5:$E$503,4,FALSE)*E33)</f>
        <v>3144</v>
      </c>
      <c r="M33" s="587">
        <f>IF(E33="","",VLOOKUP(B33,Data!$B$5:$F$503,5,FALSE)*E33)</f>
        <v>2844</v>
      </c>
      <c r="N33" s="591" t="e">
        <f>IF(B33=Data!B79,Data!G79,(IF(B33=Data!B81,Data!G81,(IF(B33=Data!B83,Data!G83,(IF(B33=Data!#REF!,Data!#REF!,(IF(B33=Data!B88,Data!G88,(IF(B33=Data!#REF!,Data!#REF!,(IF(B33=Data!#REF!,Data!#REF!,(IF(B33=Data!#REF!,Data!#REF!,Data!#REF!)))))))))))))))&amp;IF(B33=Data!B155,Data!G155,(IF(B33=Data!#REF!,Data!#REF!,(IF(B33=Data!#REF!,Data!#REF!,(IF(B33=Data!#REF!,Data!#REF!,(IF(B33=Data!#REF!,Data!#REF!,(IF(B33=Data!#REF!,Data!G895,(IF(B33=Data!#REF!,Data!#REF!,(IF(B33=Data!#REF!,Data!#REF!,Data!#REF!)))))))))))))))&amp;IF(B33=Data!#REF!,Data!#REF!,(IF(B33=Data!#REF!,Data!#REF!,(IF(B33=Data!#REF!,Data!#REF!,(IF(B33=Data!#REF!,Data!#REF!,(IF(B33=Data!#REF!,Data!#REF!,Data!#REF!)))))))))</f>
        <v>#REF!</v>
      </c>
      <c r="O33" s="592"/>
      <c r="P33" s="593"/>
      <c r="Q33" s="594" t="e">
        <f>IF(B33=Data!B79,Data!H79,(IF(B33=Data!B81,Data!H81,(IF(B33=Data!B83,Data!H83,(IF(B33=Data!#REF!,Data!#REF!,(IF(B33=Data!B88,Data!H88,(IF(B33=Data!#REF!,Data!#REF!,(IF(B33=Data!#REF!,Data!#REF!,(IF(B33=Data!#REF!,Data!#REF!,Data!#REF!)))))))))))))))&amp;IF(B33=Data!B155,Data!H155,(IF(B33=Data!#REF!,Data!#REF!,(IF(B33=Data!#REF!,Data!#REF!,(IF(B33=Data!#REF!,Data!#REF!,(IF(B33=Data!#REF!,Data!#REF!,(IF(B33=Data!#REF!,Data!H895,(IF(B33=Data!#REF!,Data!#REF!,(IF(B33=Data!#REF!,Data!#REF!,Data!#REF!)))))))))))))))&amp;IF(B33=Data!#REF!,Data!#REF!,(IF(B33=Data!#REF!,Data!#REF!,(IF(B33=Data!#REF!,Data!#REF!,(IF(B33=Data!#REF!,Data!#REF!,(IF(B33=Data!#REF!,Data!#REF!,Data!#REF!)))))))))</f>
        <v>#REF!</v>
      </c>
      <c r="R33" s="593"/>
      <c r="S33" s="593"/>
      <c r="T33" s="594" t="e">
        <f>IF(B33=Data!B79,Data!I79,(IF(B33=Data!B81,Data!I81,(IF(B33=Data!B83,Data!I83,(IF(B33=Data!#REF!,Data!#REF!,(IF(B33=Data!B88,Data!I88,(IF(B33=Data!#REF!,Data!#REF!,(IF(B33=Data!#REF!,Data!#REF!,(IF(B33=Data!#REF!,Data!#REF!,Data!#REF!)))))))))))))))&amp;IF(B33=Data!B155,Data!I155,(IF(B33=Data!#REF!,Data!#REF!,(IF(B33=Data!#REF!,Data!#REF!,(IF(B33=Data!#REF!,Data!#REF!,(IF(B33=Data!#REF!,Data!#REF!,(IF(B33=Data!#REF!,Data!I895,(IF(B33=Data!#REF!,Data!#REF!,(IF(B33=Data!#REF!,Data!#REF!,Data!#REF!)))))))))))))))&amp;IF(B33=Data!#REF!,Data!#REF!,(IF(B33=Data!#REF!,Data!#REF!,(IF(B33=Data!#REF!,Data!#REF!,(IF(B33=Data!#REF!,Data!#REF!,(IF(B33=Data!#REF!,Data!#REF!,Data!#REF!)))))))))</f>
        <v>#REF!</v>
      </c>
      <c r="U33" s="595"/>
      <c r="V33" s="594" t="e">
        <f>IF(B33=Data!B79,Data!J79,(IF(B33=Data!B81,Data!J81,(IF(B33=Data!B83,Data!J83,(IF(B33=Data!#REF!,Data!#REF!,(IF(B33=Data!B88,Data!J88,(IF(B33=Data!#REF!,Data!#REF!,(IF(B33=Data!#REF!,Data!#REF!,(IF(B33=Data!#REF!,Data!#REF!,Data!#REF!)))))))))))))))&amp;IF(B33=Data!B155,Data!J155,(IF(B33=Data!#REF!,Data!#REF!,(IF(B33=Data!#REF!,Data!#REF!,(IF(B33=Data!#REF!,Data!#REF!,(IF(B33=Data!#REF!,Data!#REF!,(IF(B33=Data!#REF!,Data!J895,(IF(B33=Data!#REF!,Data!#REF!,(IF(B33=Data!#REF!,Data!#REF!,Data!#REF!)))))))))))))))&amp;IF(B33=Data!#REF!,Data!#REF!,(IF(B33=Data!#REF!,Data!#REF!,(IF(B33=Data!#REF!,Data!#REF!,(IF(B33=Data!#REF!,Data!#REF!,(IF(B33=Data!#REF!,Data!#REF!,Data!#REF!)))))))))</f>
        <v>#REF!</v>
      </c>
      <c r="W33" s="596">
        <f>IF(E33="","",VLOOKUP(B33,Data!$B$5:$J$503,9,FALSE)*E33)</f>
        <v>17.856000000000002</v>
      </c>
    </row>
    <row r="34" spans="1:23" s="597" customFormat="1" ht="19.25" customHeight="1">
      <c r="A34" s="860">
        <v>16</v>
      </c>
      <c r="B34" s="753" t="s">
        <v>594</v>
      </c>
      <c r="C34" s="738" t="str">
        <f>IF(E34="","",VLOOKUP(B34,Data!$B$5:$N$503,13,FALSE))</f>
        <v>Ymh</v>
      </c>
      <c r="D34" s="495" t="str">
        <f>IF(E34="","",VLOOKUP(B34,Data!$B$5:$L$503,2,FALSE))</f>
        <v>ZN12160</v>
      </c>
      <c r="E34" s="739">
        <v>1</v>
      </c>
      <c r="F34" s="600"/>
      <c r="G34" s="587">
        <f>IF(E34="","",VLOOKUP(B34,Data!$B$5:$L$503,11,FALSE))</f>
        <v>2286.36</v>
      </c>
      <c r="H34" s="588">
        <f t="shared" si="0"/>
        <v>2286.36</v>
      </c>
      <c r="I34" s="589" t="str">
        <f>IF(E34="","",VLOOKUP(B34,Data!$B$5:$D$503,3,FALSE))</f>
        <v>C/T</v>
      </c>
      <c r="J34" s="589" t="str">
        <f>IF(E34="","",VLOOKUP(B34,Data!$B$5:$M$503,12,FALSE))</f>
        <v>Indonesia</v>
      </c>
      <c r="K34" s="590">
        <v>5127657</v>
      </c>
      <c r="L34" s="587">
        <f>IF(E34="","",VLOOKUP(B34,Data!$B$5:$E$503,4,FALSE)*E34)</f>
        <v>262</v>
      </c>
      <c r="M34" s="587">
        <f>IF(E34="","",VLOOKUP(B34,Data!$B$5:$F$503,5,FALSE)*E34)</f>
        <v>237</v>
      </c>
      <c r="N34" s="591" t="e">
        <f>IF(B34=Data!B80,Data!G80,(IF(B34=Data!B82,Data!G82,(IF(B34=Data!B84,Data!G84,(IF(B34=Data!#REF!,Data!#REF!,(IF(B34=Data!B89,Data!G89,(IF(B34=Data!#REF!,Data!#REF!,(IF(B34=Data!#REF!,Data!#REF!,(IF(B34=Data!#REF!,Data!#REF!,Data!#REF!)))))))))))))))&amp;IF(B34=Data!B156,Data!G156,(IF(B34=Data!#REF!,Data!#REF!,(IF(B34=Data!#REF!,Data!#REF!,(IF(B34=Data!#REF!,Data!#REF!,(IF(B34=Data!#REF!,Data!#REF!,(IF(B34=Data!#REF!,Data!G896,(IF(B34=Data!#REF!,Data!#REF!,(IF(B34=Data!#REF!,Data!#REF!,Data!#REF!)))))))))))))))&amp;IF(B34=Data!#REF!,Data!#REF!,(IF(B34=Data!#REF!,Data!#REF!,(IF(B34=Data!#REF!,Data!#REF!,(IF(B34=Data!#REF!,Data!#REF!,(IF(B34=Data!#REF!,Data!#REF!,Data!#REF!)))))))))</f>
        <v>#REF!</v>
      </c>
      <c r="O34" s="592"/>
      <c r="P34" s="593"/>
      <c r="Q34" s="594" t="e">
        <f>IF(B34=Data!B80,Data!H80,(IF(B34=Data!B82,Data!H82,(IF(B34=Data!B84,Data!H84,(IF(B34=Data!#REF!,Data!#REF!,(IF(B34=Data!B89,Data!H89,(IF(B34=Data!#REF!,Data!#REF!,(IF(B34=Data!#REF!,Data!#REF!,(IF(B34=Data!#REF!,Data!#REF!,Data!#REF!)))))))))))))))&amp;IF(B34=Data!B156,Data!H156,(IF(B34=Data!#REF!,Data!#REF!,(IF(B34=Data!#REF!,Data!#REF!,(IF(B34=Data!#REF!,Data!#REF!,(IF(B34=Data!#REF!,Data!#REF!,(IF(B34=Data!#REF!,Data!H896,(IF(B34=Data!#REF!,Data!#REF!,(IF(B34=Data!#REF!,Data!#REF!,Data!#REF!)))))))))))))))&amp;IF(B34=Data!#REF!,Data!#REF!,(IF(B34=Data!#REF!,Data!#REF!,(IF(B34=Data!#REF!,Data!#REF!,(IF(B34=Data!#REF!,Data!#REF!,(IF(B34=Data!#REF!,Data!#REF!,Data!#REF!)))))))))</f>
        <v>#REF!</v>
      </c>
      <c r="R34" s="593"/>
      <c r="S34" s="593"/>
      <c r="T34" s="594" t="e">
        <f>IF(B34=Data!B80,Data!I80,(IF(B34=Data!B82,Data!I82,(IF(B34=Data!B84,Data!I84,(IF(B34=Data!#REF!,Data!#REF!,(IF(B34=Data!B89,Data!I89,(IF(B34=Data!#REF!,Data!#REF!,(IF(B34=Data!#REF!,Data!#REF!,(IF(B34=Data!#REF!,Data!#REF!,Data!#REF!)))))))))))))))&amp;IF(B34=Data!B156,Data!I156,(IF(B34=Data!#REF!,Data!#REF!,(IF(B34=Data!#REF!,Data!#REF!,(IF(B34=Data!#REF!,Data!#REF!,(IF(B34=Data!#REF!,Data!#REF!,(IF(B34=Data!#REF!,Data!I896,(IF(B34=Data!#REF!,Data!#REF!,(IF(B34=Data!#REF!,Data!#REF!,Data!#REF!)))))))))))))))&amp;IF(B34=Data!#REF!,Data!#REF!,(IF(B34=Data!#REF!,Data!#REF!,(IF(B34=Data!#REF!,Data!#REF!,(IF(B34=Data!#REF!,Data!#REF!,(IF(B34=Data!#REF!,Data!#REF!,Data!#REF!)))))))))</f>
        <v>#REF!</v>
      </c>
      <c r="U34" s="595"/>
      <c r="V34" s="594" t="e">
        <f>IF(B34=Data!B80,Data!J80,(IF(B34=Data!B82,Data!J82,(IF(B34=Data!B84,Data!J84,(IF(B34=Data!#REF!,Data!#REF!,(IF(B34=Data!B89,Data!J89,(IF(B34=Data!#REF!,Data!#REF!,(IF(B34=Data!#REF!,Data!#REF!,(IF(B34=Data!#REF!,Data!#REF!,Data!#REF!)))))))))))))))&amp;IF(B34=Data!B156,Data!J156,(IF(B34=Data!#REF!,Data!#REF!,(IF(B34=Data!#REF!,Data!#REF!,(IF(B34=Data!#REF!,Data!#REF!,(IF(B34=Data!#REF!,Data!#REF!,(IF(B34=Data!#REF!,Data!J896,(IF(B34=Data!#REF!,Data!#REF!,(IF(B34=Data!#REF!,Data!#REF!,Data!#REF!)))))))))))))))&amp;IF(B34=Data!#REF!,Data!#REF!,(IF(B34=Data!#REF!,Data!#REF!,(IF(B34=Data!#REF!,Data!#REF!,(IF(B34=Data!#REF!,Data!#REF!,(IF(B34=Data!#REF!,Data!#REF!,Data!#REF!)))))))))</f>
        <v>#REF!</v>
      </c>
      <c r="W34" s="596">
        <f>IF(E34="","",VLOOKUP(B34,Data!$B$5:$J$503,9,FALSE)*E34)</f>
        <v>1.488</v>
      </c>
    </row>
    <row r="35" spans="1:23" s="597" customFormat="1" ht="19.25" customHeight="1">
      <c r="A35" s="860">
        <v>17</v>
      </c>
      <c r="B35" s="753" t="s">
        <v>508</v>
      </c>
      <c r="C35" s="738" t="str">
        <f>IF(E35="","",VLOOKUP(B35,Data!$B$5:$N$503,13,FALSE))</f>
        <v>Ymh</v>
      </c>
      <c r="D35" s="495" t="str">
        <f>IF(E35="","",VLOOKUP(B35,Data!$B$5:$L$503,2,FALSE))</f>
        <v>ZH66280</v>
      </c>
      <c r="E35" s="739">
        <v>1</v>
      </c>
      <c r="F35" s="600"/>
      <c r="G35" s="587">
        <f>IF(E35="","",VLOOKUP(B35,Data!$B$5:$L$503,11,FALSE))</f>
        <v>2450.15</v>
      </c>
      <c r="H35" s="588">
        <f t="shared" si="0"/>
        <v>2450.15</v>
      </c>
      <c r="I35" s="589" t="str">
        <f>IF(E35="","",VLOOKUP(B35,Data!$B$5:$D$503,3,FALSE))</f>
        <v>C/T</v>
      </c>
      <c r="J35" s="589" t="str">
        <f>IF(E35="","",VLOOKUP(B35,Data!$B$5:$M$503,12,FALSE))</f>
        <v>Indonesia</v>
      </c>
      <c r="K35" s="590">
        <v>5127657</v>
      </c>
      <c r="L35" s="587">
        <f>IF(E35="","",VLOOKUP(B35,Data!$B$5:$E$503,4,FALSE)*E35)</f>
        <v>262</v>
      </c>
      <c r="M35" s="587">
        <f>IF(E35="","",VLOOKUP(B35,Data!$B$5:$F$503,5,FALSE)*E35)</f>
        <v>237</v>
      </c>
      <c r="N35" s="591" t="e">
        <f>IF(B35=Data!B82,Data!G82,(IF(B35=Data!B84,Data!G84,(IF(B35=Data!B86,Data!G86,(IF(B35=Data!#REF!,Data!#REF!,(IF(B35=Data!B91,Data!G91,(IF(B35=Data!#REF!,Data!#REF!,(IF(B35=Data!#REF!,Data!#REF!,(IF(B35=Data!#REF!,Data!#REF!,Data!#REF!)))))))))))))))&amp;IF(B35=Data!B158,Data!G158,(IF(B35=Data!#REF!,Data!#REF!,(IF(B35=Data!#REF!,Data!#REF!,(IF(B35=Data!#REF!,Data!#REF!,(IF(B35=Data!#REF!,Data!#REF!,(IF(B35=Data!#REF!,Data!G898,(IF(B35=Data!#REF!,Data!#REF!,(IF(B35=Data!#REF!,Data!#REF!,Data!#REF!)))))))))))))))&amp;IF(B35=Data!#REF!,Data!#REF!,(IF(B35=Data!#REF!,Data!#REF!,(IF(B35=Data!#REF!,Data!#REF!,(IF(B35=Data!#REF!,Data!#REF!,(IF(B35=Data!#REF!,Data!#REF!,Data!#REF!)))))))))</f>
        <v>#REF!</v>
      </c>
      <c r="O35" s="592"/>
      <c r="P35" s="593"/>
      <c r="Q35" s="594" t="e">
        <f>IF(B35=Data!B82,Data!H82,(IF(B35=Data!B84,Data!H84,(IF(B35=Data!B86,Data!H86,(IF(B35=Data!#REF!,Data!#REF!,(IF(B35=Data!B91,Data!H91,(IF(B35=Data!#REF!,Data!#REF!,(IF(B35=Data!#REF!,Data!#REF!,(IF(B35=Data!#REF!,Data!#REF!,Data!#REF!)))))))))))))))&amp;IF(B35=Data!B158,Data!H158,(IF(B35=Data!#REF!,Data!#REF!,(IF(B35=Data!#REF!,Data!#REF!,(IF(B35=Data!#REF!,Data!#REF!,(IF(B35=Data!#REF!,Data!#REF!,(IF(B35=Data!#REF!,Data!H898,(IF(B35=Data!#REF!,Data!#REF!,(IF(B35=Data!#REF!,Data!#REF!,Data!#REF!)))))))))))))))&amp;IF(B35=Data!#REF!,Data!#REF!,(IF(B35=Data!#REF!,Data!#REF!,(IF(B35=Data!#REF!,Data!#REF!,(IF(B35=Data!#REF!,Data!#REF!,(IF(B35=Data!#REF!,Data!#REF!,Data!#REF!)))))))))</f>
        <v>#REF!</v>
      </c>
      <c r="R35" s="593"/>
      <c r="S35" s="593"/>
      <c r="T35" s="594" t="e">
        <f>IF(B35=Data!B82,Data!I82,(IF(B35=Data!B84,Data!I84,(IF(B35=Data!B86,Data!I86,(IF(B35=Data!#REF!,Data!#REF!,(IF(B35=Data!B91,Data!I91,(IF(B35=Data!#REF!,Data!#REF!,(IF(B35=Data!#REF!,Data!#REF!,(IF(B35=Data!#REF!,Data!#REF!,Data!#REF!)))))))))))))))&amp;IF(B35=Data!B158,Data!I158,(IF(B35=Data!#REF!,Data!#REF!,(IF(B35=Data!#REF!,Data!#REF!,(IF(B35=Data!#REF!,Data!#REF!,(IF(B35=Data!#REF!,Data!#REF!,(IF(B35=Data!#REF!,Data!I898,(IF(B35=Data!#REF!,Data!#REF!,(IF(B35=Data!#REF!,Data!#REF!,Data!#REF!)))))))))))))))&amp;IF(B35=Data!#REF!,Data!#REF!,(IF(B35=Data!#REF!,Data!#REF!,(IF(B35=Data!#REF!,Data!#REF!,(IF(B35=Data!#REF!,Data!#REF!,(IF(B35=Data!#REF!,Data!#REF!,Data!#REF!)))))))))</f>
        <v>#REF!</v>
      </c>
      <c r="U35" s="595"/>
      <c r="V35" s="594" t="e">
        <f>IF(B35=Data!B82,Data!J82,(IF(B35=Data!B84,Data!J84,(IF(B35=Data!B86,Data!J86,(IF(B35=Data!#REF!,Data!#REF!,(IF(B35=Data!B91,Data!J91,(IF(B35=Data!#REF!,Data!#REF!,(IF(B35=Data!#REF!,Data!#REF!,(IF(B35=Data!#REF!,Data!#REF!,Data!#REF!)))))))))))))))&amp;IF(B35=Data!B158,Data!J158,(IF(B35=Data!#REF!,Data!#REF!,(IF(B35=Data!#REF!,Data!#REF!,(IF(B35=Data!#REF!,Data!#REF!,(IF(B35=Data!#REF!,Data!#REF!,(IF(B35=Data!#REF!,Data!J898,(IF(B35=Data!#REF!,Data!#REF!,(IF(B35=Data!#REF!,Data!#REF!,Data!#REF!)))))))))))))))&amp;IF(B35=Data!#REF!,Data!#REF!,(IF(B35=Data!#REF!,Data!#REF!,(IF(B35=Data!#REF!,Data!#REF!,(IF(B35=Data!#REF!,Data!#REF!,(IF(B35=Data!#REF!,Data!#REF!,Data!#REF!)))))))))</f>
        <v>#REF!</v>
      </c>
      <c r="W35" s="596">
        <f>IF(E35="","",VLOOKUP(B35,Data!$B$5:$J$503,9,FALSE)*E35)</f>
        <v>1.488</v>
      </c>
    </row>
    <row r="36" spans="1:23" s="597" customFormat="1" ht="19.25" customHeight="1">
      <c r="A36" s="860">
        <v>18</v>
      </c>
      <c r="B36" s="753" t="s">
        <v>279</v>
      </c>
      <c r="C36" s="738" t="str">
        <f>IF(E36="","",VLOOKUP(B36,Data!$B$5:$N$503,13,FALSE))</f>
        <v>Ymh</v>
      </c>
      <c r="D36" s="495" t="str">
        <f>IF(E36="","",VLOOKUP(B36,Data!$B$5:$L$503,2,FALSE))</f>
        <v>WT58060</v>
      </c>
      <c r="E36" s="739">
        <v>1</v>
      </c>
      <c r="F36" s="600"/>
      <c r="G36" s="587">
        <f>IF(E36="","",VLOOKUP(B36,Data!$B$5:$L$503,11,FALSE))</f>
        <v>2511.65</v>
      </c>
      <c r="H36" s="588">
        <f t="shared" si="0"/>
        <v>2511.65</v>
      </c>
      <c r="I36" s="589" t="str">
        <f>IF(E36="","",VLOOKUP(B36,Data!$B$5:$D$503,3,FALSE))</f>
        <v>C/T</v>
      </c>
      <c r="J36" s="589" t="str">
        <f>IF(E36="","",VLOOKUP(B36,Data!$B$5:$M$503,12,FALSE))</f>
        <v>Indonesia</v>
      </c>
      <c r="K36" s="590">
        <v>5127657</v>
      </c>
      <c r="L36" s="587">
        <f>IF(E36="","",VLOOKUP(B36,Data!$B$5:$E$503,4,FALSE)*E36)</f>
        <v>254</v>
      </c>
      <c r="M36" s="587">
        <f>IF(E36="","",VLOOKUP(B36,Data!$B$5:$F$503,5,FALSE)*E36)</f>
        <v>229</v>
      </c>
      <c r="N36" s="591" t="e">
        <f>IF(B36=Data!B85,Data!G85,(IF(B36=Data!B87,Data!G87,(IF(B36=Data!B89,Data!G89,(IF(B36=Data!#REF!,Data!#REF!,(IF(B36=Data!B94,Data!G94,(IF(B36=Data!#REF!,Data!#REF!,(IF(B36=Data!#REF!,Data!#REF!,(IF(B36=Data!#REF!,Data!#REF!,Data!#REF!)))))))))))))))&amp;IF(B36=Data!B161,Data!G161,(IF(B36=Data!#REF!,Data!#REF!,(IF(B36=Data!#REF!,Data!#REF!,(IF(B36=Data!#REF!,Data!#REF!,(IF(B36=Data!#REF!,Data!#REF!,(IF(B36=Data!#REF!,Data!G901,(IF(B36=Data!#REF!,Data!#REF!,(IF(B36=Data!#REF!,Data!#REF!,Data!#REF!)))))))))))))))&amp;IF(B36=Data!#REF!,Data!#REF!,(IF(B36=Data!#REF!,Data!#REF!,(IF(B36=Data!#REF!,Data!#REF!,(IF(B36=Data!#REF!,Data!#REF!,(IF(B36=Data!#REF!,Data!#REF!,Data!#REF!)))))))))</f>
        <v>#REF!</v>
      </c>
      <c r="O36" s="592"/>
      <c r="P36" s="593"/>
      <c r="Q36" s="594" t="e">
        <f>IF(B36=Data!B85,Data!H85,(IF(B36=Data!B87,Data!H87,(IF(B36=Data!B89,Data!H89,(IF(B36=Data!#REF!,Data!#REF!,(IF(B36=Data!B94,Data!H94,(IF(B36=Data!#REF!,Data!#REF!,(IF(B36=Data!#REF!,Data!#REF!,(IF(B36=Data!#REF!,Data!#REF!,Data!#REF!)))))))))))))))&amp;IF(B36=Data!B161,Data!H161,(IF(B36=Data!#REF!,Data!#REF!,(IF(B36=Data!#REF!,Data!#REF!,(IF(B36=Data!#REF!,Data!#REF!,(IF(B36=Data!#REF!,Data!#REF!,(IF(B36=Data!#REF!,Data!H901,(IF(B36=Data!#REF!,Data!#REF!,(IF(B36=Data!#REF!,Data!#REF!,Data!#REF!)))))))))))))))&amp;IF(B36=Data!#REF!,Data!#REF!,(IF(B36=Data!#REF!,Data!#REF!,(IF(B36=Data!#REF!,Data!#REF!,(IF(B36=Data!#REF!,Data!#REF!,(IF(B36=Data!#REF!,Data!#REF!,Data!#REF!)))))))))</f>
        <v>#REF!</v>
      </c>
      <c r="R36" s="593"/>
      <c r="S36" s="593"/>
      <c r="T36" s="594" t="e">
        <f>IF(B36=Data!B85,Data!I85,(IF(B36=Data!B87,Data!I87,(IF(B36=Data!B89,Data!I89,(IF(B36=Data!#REF!,Data!#REF!,(IF(B36=Data!B94,Data!I94,(IF(B36=Data!#REF!,Data!#REF!,(IF(B36=Data!#REF!,Data!#REF!,(IF(B36=Data!#REF!,Data!#REF!,Data!#REF!)))))))))))))))&amp;IF(B36=Data!B161,Data!I161,(IF(B36=Data!#REF!,Data!#REF!,(IF(B36=Data!#REF!,Data!#REF!,(IF(B36=Data!#REF!,Data!#REF!,(IF(B36=Data!#REF!,Data!#REF!,(IF(B36=Data!#REF!,Data!I901,(IF(B36=Data!#REF!,Data!#REF!,(IF(B36=Data!#REF!,Data!#REF!,Data!#REF!)))))))))))))))&amp;IF(B36=Data!#REF!,Data!#REF!,(IF(B36=Data!#REF!,Data!#REF!,(IF(B36=Data!#REF!,Data!#REF!,(IF(B36=Data!#REF!,Data!#REF!,(IF(B36=Data!#REF!,Data!#REF!,Data!#REF!)))))))))</f>
        <v>#REF!</v>
      </c>
      <c r="U36" s="595"/>
      <c r="V36" s="594" t="e">
        <f>IF(B36=Data!B85,Data!J85,(IF(B36=Data!B87,Data!J87,(IF(B36=Data!B89,Data!J89,(IF(B36=Data!#REF!,Data!#REF!,(IF(B36=Data!B94,Data!J94,(IF(B36=Data!#REF!,Data!#REF!,(IF(B36=Data!#REF!,Data!#REF!,(IF(B36=Data!#REF!,Data!#REF!,Data!#REF!)))))))))))))))&amp;IF(B36=Data!B161,Data!J161,(IF(B36=Data!#REF!,Data!#REF!,(IF(B36=Data!#REF!,Data!#REF!,(IF(B36=Data!#REF!,Data!#REF!,(IF(B36=Data!#REF!,Data!#REF!,(IF(B36=Data!#REF!,Data!J901,(IF(B36=Data!#REF!,Data!#REF!,(IF(B36=Data!#REF!,Data!#REF!,Data!#REF!)))))))))))))))&amp;IF(B36=Data!#REF!,Data!#REF!,(IF(B36=Data!#REF!,Data!#REF!,(IF(B36=Data!#REF!,Data!#REF!,(IF(B36=Data!#REF!,Data!#REF!,(IF(B36=Data!#REF!,Data!#REF!,Data!#REF!)))))))))</f>
        <v>#REF!</v>
      </c>
      <c r="W36" s="596">
        <f>IF(E36="","",VLOOKUP(B36,Data!$B$5:$J$503,9,FALSE)*E36)</f>
        <v>1.484</v>
      </c>
    </row>
    <row r="37" spans="1:23" s="597" customFormat="1" ht="19.25" customHeight="1">
      <c r="A37" s="860">
        <v>19</v>
      </c>
      <c r="B37" s="753" t="s">
        <v>734</v>
      </c>
      <c r="C37" s="738" t="str">
        <f>IF(E37="","",VLOOKUP(B37,Data!$B$5:$N$503,13,FALSE))</f>
        <v>Ymh</v>
      </c>
      <c r="D37" s="495" t="str">
        <f>IF(E37="","",VLOOKUP(B37,Data!$B$5:$L$503,2,FALSE))</f>
        <v>VAC9520</v>
      </c>
      <c r="E37" s="739">
        <v>2</v>
      </c>
      <c r="F37" s="600"/>
      <c r="G37" s="587">
        <f>IF(E37="","",VLOOKUP(B37,Data!$B$5:$L$503,11,FALSE))</f>
        <v>2921.12</v>
      </c>
      <c r="H37" s="588">
        <f t="shared" si="0"/>
        <v>5842.24</v>
      </c>
      <c r="I37" s="589" t="str">
        <f>IF(E37="","",VLOOKUP(B37,Data!$B$5:$D$503,3,FALSE))</f>
        <v>C/T</v>
      </c>
      <c r="J37" s="589" t="str">
        <f>IF(E37="","",VLOOKUP(B37,Data!$B$5:$M$503,12,FALSE))</f>
        <v>Indonesia</v>
      </c>
      <c r="K37" s="590">
        <v>5127657</v>
      </c>
      <c r="L37" s="587">
        <f>IF(E37="","",VLOOKUP(B37,Data!$B$5:$E$503,4,FALSE)*E37)</f>
        <v>508</v>
      </c>
      <c r="M37" s="587">
        <f>IF(E37="","",VLOOKUP(B37,Data!$B$5:$F$503,5,FALSE)*E37)</f>
        <v>458</v>
      </c>
      <c r="N37" s="591" t="e">
        <f>IF(B37=Data!B87,Data!G87,(IF(B37=Data!B89,Data!G89,(IF(B37=Data!B91,Data!G91,(IF(B37=Data!#REF!,Data!#REF!,(IF(B37=Data!B96,Data!G96,(IF(B37=Data!#REF!,Data!#REF!,(IF(B37=Data!#REF!,Data!#REF!,(IF(B37=Data!#REF!,Data!#REF!,Data!#REF!)))))))))))))))&amp;IF(B37=Data!B163,Data!G163,(IF(B37=Data!#REF!,Data!#REF!,(IF(B37=Data!#REF!,Data!#REF!,(IF(B37=Data!#REF!,Data!#REF!,(IF(B37=Data!#REF!,Data!#REF!,(IF(B37=Data!#REF!,Data!G903,(IF(B37=Data!#REF!,Data!#REF!,(IF(B37=Data!#REF!,Data!#REF!,Data!#REF!)))))))))))))))&amp;IF(B37=Data!#REF!,Data!#REF!,(IF(B37=Data!#REF!,Data!#REF!,(IF(B37=Data!#REF!,Data!#REF!,(IF(B37=Data!#REF!,Data!#REF!,(IF(B37=Data!#REF!,Data!#REF!,Data!#REF!)))))))))</f>
        <v>#REF!</v>
      </c>
      <c r="O37" s="592"/>
      <c r="P37" s="593"/>
      <c r="Q37" s="594" t="e">
        <f>IF(B37=Data!B87,Data!H87,(IF(B37=Data!B89,Data!H89,(IF(B37=Data!B91,Data!H91,(IF(B37=Data!#REF!,Data!#REF!,(IF(B37=Data!B96,Data!H96,(IF(B37=Data!#REF!,Data!#REF!,(IF(B37=Data!#REF!,Data!#REF!,(IF(B37=Data!#REF!,Data!#REF!,Data!#REF!)))))))))))))))&amp;IF(B37=Data!B163,Data!H163,(IF(B37=Data!#REF!,Data!#REF!,(IF(B37=Data!#REF!,Data!#REF!,(IF(B37=Data!#REF!,Data!#REF!,(IF(B37=Data!#REF!,Data!#REF!,(IF(B37=Data!#REF!,Data!H903,(IF(B37=Data!#REF!,Data!#REF!,(IF(B37=Data!#REF!,Data!#REF!,Data!#REF!)))))))))))))))&amp;IF(B37=Data!#REF!,Data!#REF!,(IF(B37=Data!#REF!,Data!#REF!,(IF(B37=Data!#REF!,Data!#REF!,(IF(B37=Data!#REF!,Data!#REF!,(IF(B37=Data!#REF!,Data!#REF!,Data!#REF!)))))))))</f>
        <v>#REF!</v>
      </c>
      <c r="R37" s="593"/>
      <c r="S37" s="593"/>
      <c r="T37" s="594" t="e">
        <f>IF(B37=Data!B87,Data!I87,(IF(B37=Data!B89,Data!I89,(IF(B37=Data!B91,Data!I91,(IF(B37=Data!#REF!,Data!#REF!,(IF(B37=Data!B96,Data!I96,(IF(B37=Data!#REF!,Data!#REF!,(IF(B37=Data!#REF!,Data!#REF!,(IF(B37=Data!#REF!,Data!#REF!,Data!#REF!)))))))))))))))&amp;IF(B37=Data!B163,Data!I163,(IF(B37=Data!#REF!,Data!#REF!,(IF(B37=Data!#REF!,Data!#REF!,(IF(B37=Data!#REF!,Data!#REF!,(IF(B37=Data!#REF!,Data!#REF!,(IF(B37=Data!#REF!,Data!I903,(IF(B37=Data!#REF!,Data!#REF!,(IF(B37=Data!#REF!,Data!#REF!,Data!#REF!)))))))))))))))&amp;IF(B37=Data!#REF!,Data!#REF!,(IF(B37=Data!#REF!,Data!#REF!,(IF(B37=Data!#REF!,Data!#REF!,(IF(B37=Data!#REF!,Data!#REF!,(IF(B37=Data!#REF!,Data!#REF!,Data!#REF!)))))))))</f>
        <v>#REF!</v>
      </c>
      <c r="U37" s="595"/>
      <c r="V37" s="594" t="e">
        <f>IF(B37=Data!B87,Data!J87,(IF(B37=Data!B89,Data!J89,(IF(B37=Data!B91,Data!J91,(IF(B37=Data!#REF!,Data!#REF!,(IF(B37=Data!B96,Data!J96,(IF(B37=Data!#REF!,Data!#REF!,(IF(B37=Data!#REF!,Data!#REF!,(IF(B37=Data!#REF!,Data!#REF!,Data!#REF!)))))))))))))))&amp;IF(B37=Data!B163,Data!J163,(IF(B37=Data!#REF!,Data!#REF!,(IF(B37=Data!#REF!,Data!#REF!,(IF(B37=Data!#REF!,Data!#REF!,(IF(B37=Data!#REF!,Data!#REF!,(IF(B37=Data!#REF!,Data!J903,(IF(B37=Data!#REF!,Data!#REF!,(IF(B37=Data!#REF!,Data!#REF!,Data!#REF!)))))))))))))))&amp;IF(B37=Data!#REF!,Data!#REF!,(IF(B37=Data!#REF!,Data!#REF!,(IF(B37=Data!#REF!,Data!#REF!,(IF(B37=Data!#REF!,Data!#REF!,(IF(B37=Data!#REF!,Data!#REF!,Data!#REF!)))))))))</f>
        <v>#REF!</v>
      </c>
      <c r="W37" s="596">
        <f>IF(E37="","",VLOOKUP(B37,Data!$B$5:$J$503,9,FALSE)*E37)</f>
        <v>2.968</v>
      </c>
    </row>
    <row r="38" spans="1:23" s="597" customFormat="1" ht="19.25" customHeight="1">
      <c r="A38" s="860"/>
      <c r="B38" s="840"/>
      <c r="C38" s="583" t="str">
        <f>IF(E38="","",VLOOKUP(B38,Data!$B$5:$N$503,13,FALSE))</f>
        <v/>
      </c>
      <c r="D38" s="584" t="str">
        <f>IF(E38="","",VLOOKUP(B38,Data!$B$5:$L$503,2,FALSE))</f>
        <v/>
      </c>
      <c r="E38" s="739"/>
      <c r="F38" s="601"/>
      <c r="G38" s="587" t="str">
        <f>IF(E38="","",VLOOKUP(B38,Data!$B$5:$L$503,11,FALSE))</f>
        <v/>
      </c>
      <c r="H38" s="588" t="str">
        <f t="shared" si="0"/>
        <v>-</v>
      </c>
      <c r="I38" s="589" t="str">
        <f>IF(E38="","",VLOOKUP(B38,Data!$B$5:$D$503,3,FALSE))</f>
        <v/>
      </c>
      <c r="J38" s="589" t="str">
        <f>IF(E38="","",VLOOKUP(B38,Data!$B$5:$M$503,12,FALSE))</f>
        <v/>
      </c>
      <c r="K38" s="590"/>
      <c r="L38" s="587" t="str">
        <f>IF(E38="","",VLOOKUP(B38,Data!$B$5:$E$503,4,FALSE)*E38)</f>
        <v/>
      </c>
      <c r="M38" s="587" t="str">
        <f>IF(E38="","",VLOOKUP(B38,Data!$B$5:$F$503,5,FALSE)*E38)</f>
        <v/>
      </c>
      <c r="N38" s="591" t="e">
        <f>IF(B38=Data!B139,Data!G139,(IF(B38=Data!B141,Data!G141,(IF(B38=Data!B143,Data!G143,(IF(B38=Data!#REF!,Data!#REF!,(IF(B38=Data!B148,Data!G148,(IF(B38=Data!#REF!,Data!#REF!,(IF(B38=Data!#REF!,Data!#REF!,(IF(B38=Data!#REF!,Data!#REF!,Data!#REF!)))))))))))))))&amp;IF(B38=Data!B215,Data!G215,(IF(B38=Data!#REF!,Data!#REF!,(IF(B38=Data!#REF!,Data!#REF!,(IF(B38=Data!#REF!,Data!#REF!,(IF(B38=Data!#REF!,Data!#REF!,(IF(B38=Data!#REF!,Data!G955,(IF(B38=Data!#REF!,Data!#REF!,(IF(B38=Data!#REF!,Data!#REF!,Data!#REF!)))))))))))))))&amp;IF(B38=Data!#REF!,Data!#REF!,(IF(B38=Data!#REF!,Data!#REF!,(IF(B38=Data!#REF!,Data!#REF!,(IF(B38=Data!#REF!,Data!#REF!,(IF(B38=Data!#REF!,Data!#REF!,Data!#REF!)))))))))</f>
        <v>#REF!</v>
      </c>
      <c r="O38" s="592"/>
      <c r="P38" s="593"/>
      <c r="Q38" s="594" t="e">
        <f>IF(B38=Data!B139,Data!H139,(IF(B38=Data!B141,Data!H141,(IF(B38=Data!B143,Data!H143,(IF(B38=Data!#REF!,Data!#REF!,(IF(B38=Data!B148,Data!H148,(IF(B38=Data!#REF!,Data!#REF!,(IF(B38=Data!#REF!,Data!#REF!,(IF(B38=Data!#REF!,Data!#REF!,Data!#REF!)))))))))))))))&amp;IF(B38=Data!B215,Data!H215,(IF(B38=Data!#REF!,Data!#REF!,(IF(B38=Data!#REF!,Data!#REF!,(IF(B38=Data!#REF!,Data!#REF!,(IF(B38=Data!#REF!,Data!#REF!,(IF(B38=Data!#REF!,Data!H955,(IF(B38=Data!#REF!,Data!#REF!,(IF(B38=Data!#REF!,Data!#REF!,Data!#REF!)))))))))))))))&amp;IF(B38=Data!#REF!,Data!#REF!,(IF(B38=Data!#REF!,Data!#REF!,(IF(B38=Data!#REF!,Data!#REF!,(IF(B38=Data!#REF!,Data!#REF!,(IF(B38=Data!#REF!,Data!#REF!,Data!#REF!)))))))))</f>
        <v>#REF!</v>
      </c>
      <c r="R38" s="593"/>
      <c r="S38" s="593"/>
      <c r="T38" s="594" t="e">
        <f>IF(B38=Data!B139,Data!I139,(IF(B38=Data!B141,Data!I141,(IF(B38=Data!B143,Data!I143,(IF(B38=Data!#REF!,Data!#REF!,(IF(B38=Data!B148,Data!I148,(IF(B38=Data!#REF!,Data!#REF!,(IF(B38=Data!#REF!,Data!#REF!,(IF(B38=Data!#REF!,Data!#REF!,Data!#REF!)))))))))))))))&amp;IF(B38=Data!B215,Data!I215,(IF(B38=Data!#REF!,Data!#REF!,(IF(B38=Data!#REF!,Data!#REF!,(IF(B38=Data!#REF!,Data!#REF!,(IF(B38=Data!#REF!,Data!#REF!,(IF(B38=Data!#REF!,Data!I955,(IF(B38=Data!#REF!,Data!#REF!,(IF(B38=Data!#REF!,Data!#REF!,Data!#REF!)))))))))))))))&amp;IF(B38=Data!#REF!,Data!#REF!,(IF(B38=Data!#REF!,Data!#REF!,(IF(B38=Data!#REF!,Data!#REF!,(IF(B38=Data!#REF!,Data!#REF!,(IF(B38=Data!#REF!,Data!#REF!,Data!#REF!)))))))))</f>
        <v>#REF!</v>
      </c>
      <c r="U38" s="595"/>
      <c r="V38" s="594" t="e">
        <f>IF(B38=Data!B139,Data!J139,(IF(B38=Data!B141,Data!J141,(IF(B38=Data!B143,Data!J143,(IF(B38=Data!#REF!,Data!#REF!,(IF(B38=Data!B148,Data!J148,(IF(B38=Data!#REF!,Data!#REF!,(IF(B38=Data!#REF!,Data!#REF!,(IF(B38=Data!#REF!,Data!#REF!,Data!#REF!)))))))))))))))&amp;IF(B38=Data!B215,Data!J215,(IF(B38=Data!#REF!,Data!#REF!,(IF(B38=Data!#REF!,Data!#REF!,(IF(B38=Data!#REF!,Data!#REF!,(IF(B38=Data!#REF!,Data!#REF!,(IF(B38=Data!#REF!,Data!J955,(IF(B38=Data!#REF!,Data!#REF!,(IF(B38=Data!#REF!,Data!#REF!,Data!#REF!)))))))))))))))&amp;IF(B38=Data!#REF!,Data!#REF!,(IF(B38=Data!#REF!,Data!#REF!,(IF(B38=Data!#REF!,Data!#REF!,(IF(B38=Data!#REF!,Data!#REF!,(IF(B38=Data!#REF!,Data!#REF!,Data!#REF!)))))))))</f>
        <v>#REF!</v>
      </c>
      <c r="W38" s="596" t="str">
        <f>IF(E38="","",VLOOKUP(B38,Data!$B$5:$J$503,9,FALSE)*E38)</f>
        <v/>
      </c>
    </row>
    <row r="39" spans="1:23" s="611" customFormat="1" ht="31" customHeight="1">
      <c r="A39" s="860"/>
      <c r="B39" s="818"/>
      <c r="C39" s="604"/>
      <c r="D39" s="605"/>
      <c r="E39" s="606">
        <f>SUM(E17:E38)</f>
        <v>80</v>
      </c>
      <c r="F39" s="606"/>
      <c r="G39" s="607"/>
      <c r="H39" s="607">
        <f>SUM(H17:H38)</f>
        <v>182699.49999999997</v>
      </c>
      <c r="I39" s="608"/>
      <c r="J39" s="608"/>
      <c r="K39" s="608"/>
      <c r="L39" s="609">
        <f>SUM(L17:L38)</f>
        <v>18080</v>
      </c>
      <c r="M39" s="609">
        <f>SUM(M17:M38)</f>
        <v>16259</v>
      </c>
      <c r="N39" s="609" t="e">
        <f>SUM(N20:N38)</f>
        <v>#REF!</v>
      </c>
      <c r="O39" s="609" t="e">
        <f>SUM(#REF!)</f>
        <v>#REF!</v>
      </c>
      <c r="P39" s="609">
        <f>SUM(P16:P16)</f>
        <v>0</v>
      </c>
      <c r="Q39" s="609">
        <f>SUM(Q16:Q16)</f>
        <v>0</v>
      </c>
      <c r="R39" s="609" t="e">
        <f>SUM(#REF!)</f>
        <v>#REF!</v>
      </c>
      <c r="S39" s="609">
        <f>SUM(S16:S16)</f>
        <v>0</v>
      </c>
      <c r="T39" s="609">
        <f>SUM(T16:T16)</f>
        <v>0</v>
      </c>
      <c r="U39" s="609" t="e">
        <f>SUM(#REF!)</f>
        <v>#REF!</v>
      </c>
      <c r="V39" s="609">
        <f>SUM(V16:V16)</f>
        <v>0</v>
      </c>
      <c r="W39" s="610">
        <f>SUM(W17:W38)</f>
        <v>101.14000000000001</v>
      </c>
    </row>
    <row r="40" spans="1:23" ht="11.25" customHeight="1">
      <c r="A40" s="860"/>
      <c r="B40" s="612"/>
      <c r="C40" s="545"/>
      <c r="D40" s="546"/>
      <c r="E40" s="613"/>
      <c r="F40" s="544"/>
      <c r="G40" s="614" t="s">
        <v>847</v>
      </c>
      <c r="H40" s="615"/>
      <c r="I40" s="616"/>
      <c r="J40" s="616"/>
      <c r="K40" s="616"/>
      <c r="L40" s="617"/>
      <c r="M40" s="548"/>
      <c r="N40" s="546"/>
      <c r="O40" s="545"/>
      <c r="P40" s="545"/>
      <c r="Q40" s="545"/>
      <c r="R40" s="545"/>
      <c r="S40" s="545"/>
      <c r="T40" s="545"/>
      <c r="U40" s="546"/>
      <c r="V40" s="546"/>
      <c r="W40" s="550"/>
    </row>
    <row r="41" spans="1:23" ht="14">
      <c r="A41" s="618" t="s">
        <v>546</v>
      </c>
      <c r="B41" s="619" t="s">
        <v>12</v>
      </c>
      <c r="C41" s="513"/>
      <c r="D41" s="620"/>
      <c r="E41" s="499" t="s">
        <v>555</v>
      </c>
      <c r="G41" s="621" t="s">
        <v>83</v>
      </c>
      <c r="H41" s="622"/>
      <c r="I41" s="562" t="s">
        <v>84</v>
      </c>
      <c r="J41" s="623"/>
      <c r="K41" s="534" t="s">
        <v>85</v>
      </c>
      <c r="L41" s="534"/>
      <c r="M41" s="1076" t="s">
        <v>86</v>
      </c>
      <c r="N41" s="1077"/>
      <c r="O41" s="1077"/>
      <c r="P41" s="1077"/>
      <c r="Q41" s="1077"/>
      <c r="R41" s="1077"/>
      <c r="S41" s="1077"/>
      <c r="T41" s="1077"/>
      <c r="U41" s="1077"/>
      <c r="V41" s="1077"/>
      <c r="W41" s="1078"/>
    </row>
    <row r="42" spans="1:23" ht="13">
      <c r="A42" s="893" t="s">
        <v>547</v>
      </c>
      <c r="D42" s="624"/>
      <c r="E42" s="499" t="s">
        <v>88</v>
      </c>
      <c r="G42" s="1079"/>
      <c r="H42" s="1080"/>
      <c r="I42" s="893" t="s">
        <v>89</v>
      </c>
      <c r="J42" s="625"/>
      <c r="K42" s="537" t="s">
        <v>90</v>
      </c>
      <c r="L42" s="537"/>
      <c r="M42" s="532"/>
      <c r="W42" s="538"/>
    </row>
    <row r="43" spans="1:23" ht="10.5" customHeight="1">
      <c r="A43" s="893" t="s">
        <v>548</v>
      </c>
      <c r="B43" s="503"/>
      <c r="D43" s="523"/>
      <c r="G43" s="1079"/>
      <c r="H43" s="1080"/>
      <c r="I43" s="893"/>
      <c r="J43" s="625"/>
      <c r="K43" s="537" t="s">
        <v>94</v>
      </c>
      <c r="L43" s="537"/>
      <c r="M43" s="532"/>
      <c r="W43" s="538"/>
    </row>
    <row r="44" spans="1:23" ht="10.5" customHeight="1">
      <c r="A44" s="544"/>
      <c r="B44" s="545"/>
      <c r="C44" s="545"/>
      <c r="D44" s="626"/>
      <c r="E44" s="499" t="s">
        <v>95</v>
      </c>
      <c r="G44" s="1079"/>
      <c r="H44" s="1080"/>
      <c r="I44" s="893" t="s">
        <v>96</v>
      </c>
      <c r="J44" s="625"/>
      <c r="K44" s="537"/>
      <c r="L44" s="537"/>
      <c r="M44" s="532"/>
      <c r="W44" s="538"/>
    </row>
    <row r="45" spans="1:23" ht="13">
      <c r="A45" s="512" t="s">
        <v>97</v>
      </c>
      <c r="C45" s="535"/>
      <c r="D45" s="514"/>
      <c r="E45" s="499" t="s">
        <v>98</v>
      </c>
      <c r="G45" s="627" t="s">
        <v>99</v>
      </c>
      <c r="H45" s="628"/>
      <c r="I45" s="893" t="s">
        <v>89</v>
      </c>
      <c r="J45" s="625"/>
      <c r="K45" s="537" t="s">
        <v>100</v>
      </c>
      <c r="L45" s="537"/>
      <c r="M45" s="532"/>
      <c r="W45" s="538"/>
    </row>
    <row r="46" spans="1:23" ht="13">
      <c r="A46" s="893" t="s">
        <v>561</v>
      </c>
      <c r="D46" s="523"/>
      <c r="E46" s="499" t="s">
        <v>101</v>
      </c>
      <c r="G46" s="629"/>
      <c r="H46" s="630"/>
      <c r="I46" s="893" t="s">
        <v>102</v>
      </c>
      <c r="J46" s="625"/>
      <c r="K46" s="537" t="s">
        <v>549</v>
      </c>
      <c r="L46" s="537"/>
      <c r="M46" s="1069" t="s">
        <v>616</v>
      </c>
      <c r="N46" s="1070"/>
      <c r="O46" s="1070"/>
      <c r="P46" s="1070"/>
      <c r="Q46" s="1070"/>
      <c r="R46" s="1070"/>
      <c r="S46" s="1070"/>
      <c r="T46" s="1070"/>
      <c r="U46" s="1070"/>
      <c r="V46" s="1070"/>
      <c r="W46" s="1071"/>
    </row>
    <row r="47" spans="1:23">
      <c r="A47" s="544"/>
      <c r="B47" s="545"/>
      <c r="C47" s="545"/>
      <c r="D47" s="546"/>
      <c r="E47" s="631"/>
      <c r="F47" s="545"/>
      <c r="G47" s="1053" t="s">
        <v>1059</v>
      </c>
      <c r="H47" s="1054"/>
      <c r="I47" s="1053" t="s">
        <v>1058</v>
      </c>
      <c r="J47" s="1054"/>
      <c r="K47" s="549" t="s">
        <v>105</v>
      </c>
      <c r="L47" s="549"/>
      <c r="M47" s="1072" t="s">
        <v>106</v>
      </c>
      <c r="N47" s="1073"/>
      <c r="O47" s="1073"/>
      <c r="P47" s="1073"/>
      <c r="Q47" s="1073"/>
      <c r="R47" s="1073"/>
      <c r="S47" s="1073"/>
      <c r="T47" s="1073"/>
      <c r="U47" s="1073"/>
      <c r="V47" s="1073"/>
      <c r="W47" s="1074"/>
    </row>
    <row r="48" spans="1:23">
      <c r="G48" s="500" t="s">
        <v>667</v>
      </c>
      <c r="K48" s="537"/>
      <c r="L48" s="537"/>
      <c r="M48" s="541"/>
      <c r="N48" s="541"/>
      <c r="O48" s="541"/>
      <c r="P48" s="541"/>
      <c r="Q48" s="541"/>
      <c r="R48" s="541"/>
      <c r="S48" s="541"/>
      <c r="T48" s="541"/>
      <c r="U48" s="541"/>
      <c r="V48" s="541"/>
      <c r="W48" s="632"/>
    </row>
    <row r="49" spans="1:23">
      <c r="G49" s="633"/>
      <c r="H49" s="633"/>
      <c r="I49" s="634"/>
      <c r="J49" s="633"/>
      <c r="K49" s="537"/>
      <c r="L49" s="537"/>
      <c r="M49" s="541"/>
      <c r="N49" s="541"/>
      <c r="O49" s="541"/>
      <c r="P49" s="541"/>
      <c r="Q49" s="541"/>
      <c r="R49" s="541"/>
      <c r="S49" s="541"/>
      <c r="T49" s="541"/>
      <c r="U49" s="541"/>
      <c r="V49" s="541"/>
      <c r="W49" s="632"/>
    </row>
    <row r="50" spans="1:23" ht="7.5" customHeight="1"/>
    <row r="51" spans="1:23" ht="13.5" customHeight="1"/>
    <row r="52" spans="1:23" ht="13.5" customHeight="1"/>
    <row r="53" spans="1:23" s="611" customFormat="1" ht="18" customHeight="1">
      <c r="A53" s="635" t="s">
        <v>964</v>
      </c>
      <c r="B53" s="500"/>
      <c r="C53" s="635" t="s">
        <v>622</v>
      </c>
      <c r="F53" s="636"/>
      <c r="G53" s="635" t="s">
        <v>958</v>
      </c>
      <c r="H53" s="500"/>
      <c r="I53" s="635" t="s">
        <v>969</v>
      </c>
      <c r="K53" s="636"/>
      <c r="L53" s="636"/>
      <c r="V53" s="637"/>
    </row>
    <row r="54" spans="1:23" s="611" customFormat="1" ht="18" customHeight="1">
      <c r="A54" s="635" t="s">
        <v>965</v>
      </c>
      <c r="B54" s="500"/>
      <c r="C54" s="635" t="s">
        <v>969</v>
      </c>
      <c r="F54" s="636"/>
      <c r="G54" s="635" t="s">
        <v>959</v>
      </c>
      <c r="H54" s="500"/>
      <c r="I54" s="635" t="s">
        <v>969</v>
      </c>
      <c r="K54" s="636"/>
      <c r="L54" s="636"/>
      <c r="V54" s="637"/>
    </row>
    <row r="55" spans="1:23" s="611" customFormat="1" ht="18" customHeight="1">
      <c r="A55" s="635" t="s">
        <v>966</v>
      </c>
      <c r="B55" s="500"/>
      <c r="C55" s="635" t="s">
        <v>969</v>
      </c>
      <c r="F55" s="636"/>
      <c r="G55" s="635" t="s">
        <v>960</v>
      </c>
      <c r="H55" s="500"/>
      <c r="I55" s="635" t="s">
        <v>622</v>
      </c>
      <c r="K55" s="636"/>
      <c r="L55" s="636"/>
      <c r="V55" s="637"/>
    </row>
    <row r="56" spans="1:23" s="611" customFormat="1" ht="18" customHeight="1">
      <c r="A56" s="635" t="s">
        <v>967</v>
      </c>
      <c r="B56" s="500"/>
      <c r="C56" s="635" t="s">
        <v>622</v>
      </c>
      <c r="F56" s="636"/>
      <c r="G56" s="635" t="s">
        <v>961</v>
      </c>
      <c r="H56" s="500"/>
      <c r="I56" s="635" t="s">
        <v>622</v>
      </c>
      <c r="K56" s="636"/>
      <c r="L56" s="636"/>
      <c r="V56" s="637"/>
    </row>
    <row r="57" spans="1:23" s="611" customFormat="1" ht="18" customHeight="1">
      <c r="A57" s="635" t="s">
        <v>968</v>
      </c>
      <c r="B57" s="500"/>
      <c r="C57" s="635" t="s">
        <v>622</v>
      </c>
      <c r="F57" s="636"/>
      <c r="G57" s="635" t="s">
        <v>963</v>
      </c>
      <c r="H57" s="500"/>
      <c r="I57" s="635" t="s">
        <v>622</v>
      </c>
      <c r="K57" s="636"/>
      <c r="L57" s="636"/>
      <c r="V57" s="637"/>
    </row>
    <row r="58" spans="1:23" ht="20">
      <c r="E58" s="894"/>
      <c r="F58" s="500"/>
      <c r="G58" s="635" t="s">
        <v>962</v>
      </c>
      <c r="I58" s="635" t="s">
        <v>622</v>
      </c>
      <c r="K58" s="500"/>
      <c r="M58" s="894"/>
      <c r="V58" s="501"/>
      <c r="W58" s="894"/>
    </row>
    <row r="59" spans="1:23" ht="17.5">
      <c r="A59" s="638"/>
      <c r="E59" s="894"/>
      <c r="G59" s="639"/>
      <c r="H59" s="639"/>
    </row>
    <row r="64" spans="1:23" ht="14">
      <c r="A64" s="640"/>
      <c r="C64" s="641"/>
      <c r="D64" s="641"/>
      <c r="E64" s="642"/>
    </row>
    <row r="65" spans="1:5" ht="14">
      <c r="A65" s="643"/>
      <c r="C65" s="641"/>
      <c r="D65" s="644"/>
      <c r="E65" s="642"/>
    </row>
    <row r="66" spans="1:5" ht="14">
      <c r="A66" s="643"/>
      <c r="B66" s="645"/>
      <c r="C66" s="641"/>
      <c r="D66" s="641"/>
      <c r="E66" s="642"/>
    </row>
    <row r="67" spans="1:5" ht="14">
      <c r="A67" s="643"/>
      <c r="B67" s="646" t="s">
        <v>354</v>
      </c>
      <c r="C67" s="641"/>
      <c r="D67" s="641"/>
      <c r="E67" s="642"/>
    </row>
    <row r="68" spans="1:5" ht="15.5">
      <c r="A68" s="643"/>
      <c r="B68" s="647" t="s">
        <v>249</v>
      </c>
      <c r="C68" s="641"/>
      <c r="D68" s="641"/>
      <c r="E68" s="642"/>
    </row>
    <row r="69" spans="1:5" ht="14">
      <c r="A69" s="643"/>
      <c r="B69" s="648" t="s">
        <v>250</v>
      </c>
      <c r="C69" s="641"/>
      <c r="D69" s="641"/>
      <c r="E69" s="642"/>
    </row>
    <row r="70" spans="1:5" ht="15.5">
      <c r="A70" s="649"/>
      <c r="B70" s="647" t="s">
        <v>251</v>
      </c>
      <c r="C70" s="641"/>
      <c r="D70" s="641"/>
      <c r="E70" s="642"/>
    </row>
    <row r="71" spans="1:5" ht="15.5">
      <c r="A71" s="643"/>
      <c r="B71" s="647" t="s">
        <v>252</v>
      </c>
      <c r="C71" s="641"/>
      <c r="D71" s="641"/>
      <c r="E71" s="642"/>
    </row>
    <row r="72" spans="1:5" ht="14">
      <c r="A72" s="649"/>
      <c r="B72" s="646" t="s">
        <v>253</v>
      </c>
      <c r="C72" s="641"/>
      <c r="D72" s="641"/>
      <c r="E72" s="642"/>
    </row>
    <row r="73" spans="1:5" ht="14">
      <c r="A73" s="649"/>
      <c r="B73" s="646" t="s">
        <v>357</v>
      </c>
      <c r="C73" s="641"/>
      <c r="D73" s="641"/>
      <c r="E73" s="642"/>
    </row>
    <row r="74" spans="1:5" ht="14">
      <c r="A74" s="643"/>
      <c r="B74" s="646" t="s">
        <v>358</v>
      </c>
      <c r="C74" s="641"/>
      <c r="D74" s="641"/>
      <c r="E74" s="642"/>
    </row>
    <row r="75" spans="1:5" ht="14">
      <c r="A75" s="643"/>
      <c r="B75" s="646" t="s">
        <v>288</v>
      </c>
      <c r="C75" s="641"/>
      <c r="D75" s="641"/>
      <c r="E75" s="642"/>
    </row>
    <row r="76" spans="1:5" ht="14">
      <c r="A76" s="643"/>
      <c r="B76" s="646" t="s">
        <v>292</v>
      </c>
      <c r="C76" s="641"/>
      <c r="D76" s="641"/>
      <c r="E76" s="642"/>
    </row>
    <row r="77" spans="1:5" ht="15.5">
      <c r="A77" s="643"/>
      <c r="B77" s="647" t="s">
        <v>423</v>
      </c>
      <c r="C77" s="641"/>
      <c r="D77" s="641"/>
      <c r="E77" s="642"/>
    </row>
    <row r="78" spans="1:5" ht="14">
      <c r="A78" s="643"/>
      <c r="B78" s="646" t="s">
        <v>424</v>
      </c>
      <c r="C78" s="641"/>
      <c r="D78" s="641"/>
      <c r="E78" s="642"/>
    </row>
    <row r="79" spans="1:5" ht="14">
      <c r="A79" s="643"/>
      <c r="B79" s="646" t="s">
        <v>279</v>
      </c>
      <c r="C79" s="641"/>
      <c r="D79" s="644"/>
      <c r="E79" s="642"/>
    </row>
    <row r="80" spans="1:5" ht="14">
      <c r="A80" s="643"/>
      <c r="B80" s="646" t="s">
        <v>281</v>
      </c>
      <c r="C80" s="641"/>
      <c r="D80" s="641"/>
      <c r="E80" s="642"/>
    </row>
    <row r="81" spans="1:5" ht="14">
      <c r="A81" s="643"/>
      <c r="B81" s="646" t="s">
        <v>287</v>
      </c>
      <c r="C81" s="641"/>
      <c r="D81" s="644"/>
      <c r="E81" s="642"/>
    </row>
    <row r="82" spans="1:5" ht="15.5">
      <c r="A82" s="643"/>
      <c r="B82" s="647" t="s">
        <v>420</v>
      </c>
      <c r="C82" s="641"/>
      <c r="D82" s="644"/>
      <c r="E82" s="642"/>
    </row>
    <row r="83" spans="1:5" ht="14">
      <c r="A83" s="650"/>
      <c r="B83" s="646" t="s">
        <v>421</v>
      </c>
      <c r="C83" s="579"/>
      <c r="D83" s="578"/>
      <c r="E83" s="575"/>
    </row>
    <row r="84" spans="1:5" ht="14">
      <c r="A84" s="572"/>
      <c r="B84" s="646" t="s">
        <v>422</v>
      </c>
      <c r="C84" s="579"/>
      <c r="D84" s="578"/>
      <c r="E84" s="651">
        <f>SUM(E63:E82)</f>
        <v>0</v>
      </c>
    </row>
    <row r="85" spans="1:5" ht="14">
      <c r="B85" s="646" t="s">
        <v>417</v>
      </c>
    </row>
    <row r="86" spans="1:5" ht="14">
      <c r="B86" s="646" t="s">
        <v>397</v>
      </c>
    </row>
  </sheetData>
  <mergeCells count="10">
    <mergeCell ref="M46:W46"/>
    <mergeCell ref="G47:H47"/>
    <mergeCell ref="I47:J47"/>
    <mergeCell ref="M47:W47"/>
    <mergeCell ref="O1:S1"/>
    <mergeCell ref="P2:W2"/>
    <mergeCell ref="M41:W41"/>
    <mergeCell ref="G42:H42"/>
    <mergeCell ref="G43:H43"/>
    <mergeCell ref="G44:H44"/>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W79"/>
  <sheetViews>
    <sheetView zoomScale="80" zoomScaleNormal="80" zoomScaleSheetLayoutView="85" workbookViewId="0">
      <selection activeCell="F38" sqref="F38"/>
    </sheetView>
  </sheetViews>
  <sheetFormatPr defaultColWidth="9.1796875" defaultRowHeight="12.5"/>
  <cols>
    <col min="1" max="1" width="5.26953125" style="896" customWidth="1"/>
    <col min="2" max="2" width="30.1796875" style="896" customWidth="1"/>
    <col min="3" max="3" width="6.453125" style="896" customWidth="1"/>
    <col min="4" max="4" width="13.453125" style="896" customWidth="1"/>
    <col min="5" max="5" width="10.453125" style="499" customWidth="1"/>
    <col min="6" max="6" width="13.08984375" style="896" customWidth="1"/>
    <col min="7" max="7" width="14.81640625" style="500" customWidth="1"/>
    <col min="8" max="8" width="17" style="500" customWidth="1"/>
    <col min="9" max="9" width="6.1796875" style="896" customWidth="1"/>
    <col min="10" max="10" width="14.1796875" style="896" customWidth="1"/>
    <col min="11" max="11" width="11.1796875" style="896" customWidth="1"/>
    <col min="12" max="12" width="15.1796875" style="500" customWidth="1"/>
    <col min="13" max="13" width="16.36328125" style="500" customWidth="1"/>
    <col min="14" max="14" width="0.453125" style="896" hidden="1" customWidth="1"/>
    <col min="15" max="15" width="3.1796875" style="896" customWidth="1"/>
    <col min="16" max="16" width="2.54296875" style="896" customWidth="1"/>
    <col min="17" max="17" width="4.81640625" style="896" hidden="1" customWidth="1"/>
    <col min="18" max="18" width="2" style="896" customWidth="1"/>
    <col min="19" max="19" width="2.54296875" style="896" customWidth="1"/>
    <col min="20" max="20" width="5.81640625" style="896" hidden="1" customWidth="1"/>
    <col min="21" max="21" width="1" style="896" customWidth="1"/>
    <col min="22" max="22" width="9.1796875" style="896" hidden="1" customWidth="1"/>
    <col min="23" max="23" width="15.08984375" style="501" customWidth="1"/>
    <col min="24" max="24" width="1.81640625" style="896" customWidth="1"/>
    <col min="25" max="25" width="9.1796875" style="896" customWidth="1"/>
    <col min="26" max="16384" width="9.1796875" style="896"/>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96"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95"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95" t="s">
        <v>557</v>
      </c>
      <c r="D8" s="523"/>
      <c r="E8" s="531"/>
      <c r="G8" s="532"/>
      <c r="H8" s="533"/>
      <c r="I8" s="895"/>
      <c r="K8" s="514"/>
      <c r="L8" s="532"/>
      <c r="M8" s="534"/>
      <c r="O8" s="514"/>
      <c r="U8" s="535"/>
      <c r="V8" s="535"/>
      <c r="W8" s="536"/>
    </row>
    <row r="9" spans="1:23">
      <c r="A9" s="895" t="s">
        <v>558</v>
      </c>
      <c r="D9" s="523"/>
      <c r="E9" s="531" t="s">
        <v>54</v>
      </c>
      <c r="G9" s="532" t="s">
        <v>55</v>
      </c>
      <c r="H9" s="533"/>
      <c r="I9" s="895" t="s">
        <v>56</v>
      </c>
      <c r="K9" s="523"/>
      <c r="L9" s="532" t="s">
        <v>57</v>
      </c>
      <c r="M9" s="537"/>
      <c r="O9" s="523"/>
      <c r="P9" s="896" t="s">
        <v>58</v>
      </c>
      <c r="W9" s="538"/>
    </row>
    <row r="10" spans="1:23" ht="13">
      <c r="A10" s="895" t="s">
        <v>559</v>
      </c>
      <c r="D10" s="539" t="s">
        <v>560</v>
      </c>
      <c r="E10" s="531" t="s">
        <v>59</v>
      </c>
      <c r="G10" s="532"/>
      <c r="H10" s="533"/>
      <c r="I10" s="540"/>
      <c r="J10" s="541"/>
      <c r="K10" s="542"/>
      <c r="L10" s="532"/>
      <c r="M10" s="537"/>
      <c r="O10" s="523"/>
      <c r="W10" s="538"/>
    </row>
    <row r="11" spans="1:23" ht="13">
      <c r="A11" s="895" t="s">
        <v>551</v>
      </c>
      <c r="D11" s="523"/>
      <c r="E11" s="515"/>
      <c r="F11" s="543"/>
      <c r="G11" s="532" t="s">
        <v>60</v>
      </c>
      <c r="H11" s="533"/>
      <c r="I11" s="895" t="s">
        <v>61</v>
      </c>
      <c r="K11" s="523"/>
      <c r="L11" s="532" t="s">
        <v>523</v>
      </c>
      <c r="M11" s="537"/>
      <c r="O11" s="523"/>
      <c r="P11" s="896" t="s">
        <v>63</v>
      </c>
      <c r="W11" s="538"/>
    </row>
    <row r="12" spans="1:23">
      <c r="A12" s="544" t="s">
        <v>64</v>
      </c>
      <c r="D12" s="523"/>
      <c r="E12" s="531" t="s">
        <v>65</v>
      </c>
      <c r="G12" s="532"/>
      <c r="H12" s="533"/>
      <c r="I12" s="895"/>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1056</v>
      </c>
      <c r="C17" s="583" t="str">
        <f>IF(E17="","",VLOOKUP(B17,Data!$B$5:$N$503,13,FALSE))</f>
        <v/>
      </c>
      <c r="D17" s="584" t="str">
        <f>IF(E17="","",VLOOKUP(B17,Data!$B$5:$L$503,2,FALSE))</f>
        <v/>
      </c>
      <c r="E17" s="739"/>
      <c r="F17" s="601"/>
      <c r="G17" s="587" t="str">
        <f>IF(E17="","",VLOOKUP(B17,Data!$B$5:$L$503,11,FALSE))</f>
        <v/>
      </c>
      <c r="H17" s="588" t="str">
        <f t="shared" ref="H17:H31"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123,Data!G123,(IF(B17=Data!B125,Data!G125,(IF(B17=Data!B127,Data!G127,(IF(B17=Data!#REF!,Data!#REF!,(IF(B17=Data!B132,Data!G132,(IF(B17=Data!#REF!,Data!#REF!,(IF(B17=Data!#REF!,Data!#REF!,(IF(B17=Data!#REF!,Data!#REF!,Data!#REF!)))))))))))))))&amp;IF(B17=Data!B199,Data!G199,(IF(B17=Data!#REF!,Data!#REF!,(IF(B17=Data!#REF!,Data!#REF!,(IF(B17=Data!#REF!,Data!#REF!,(IF(B17=Data!#REF!,Data!#REF!,(IF(B17=Data!#REF!,Data!G939,(IF(B17=Data!#REF!,Data!#REF!,(IF(B17=Data!#REF!,Data!#REF!,Data!#REF!)))))))))))))))&amp;IF(B17=Data!#REF!,Data!#REF!,(IF(B17=Data!#REF!,Data!#REF!,(IF(B17=Data!#REF!,Data!#REF!,(IF(B17=Data!#REF!,Data!#REF!,(IF(B17=Data!#REF!,Data!#REF!,Data!#REF!)))))))))</f>
        <v>#REF!</v>
      </c>
      <c r="O17" s="592"/>
      <c r="P17" s="593"/>
      <c r="Q17" s="594" t="e">
        <f>IF(B17=Data!B123,Data!H123,(IF(B17=Data!B125,Data!H125,(IF(B17=Data!B127,Data!H127,(IF(B17=Data!#REF!,Data!#REF!,(IF(B17=Data!B132,Data!H132,(IF(B17=Data!#REF!,Data!#REF!,(IF(B17=Data!#REF!,Data!#REF!,(IF(B17=Data!#REF!,Data!#REF!,Data!#REF!)))))))))))))))&amp;IF(B17=Data!B199,Data!H199,(IF(B17=Data!#REF!,Data!#REF!,(IF(B17=Data!#REF!,Data!#REF!,(IF(B17=Data!#REF!,Data!#REF!,(IF(B17=Data!#REF!,Data!#REF!,(IF(B17=Data!#REF!,Data!H939,(IF(B17=Data!#REF!,Data!#REF!,(IF(B17=Data!#REF!,Data!#REF!,Data!#REF!)))))))))))))))&amp;IF(B17=Data!#REF!,Data!#REF!,(IF(B17=Data!#REF!,Data!#REF!,(IF(B17=Data!#REF!,Data!#REF!,(IF(B17=Data!#REF!,Data!#REF!,(IF(B17=Data!#REF!,Data!#REF!,Data!#REF!)))))))))</f>
        <v>#REF!</v>
      </c>
      <c r="R17" s="593"/>
      <c r="S17" s="593"/>
      <c r="T17" s="594" t="e">
        <f>IF(B17=Data!B123,Data!I123,(IF(B17=Data!B125,Data!I125,(IF(B17=Data!B127,Data!I127,(IF(B17=Data!#REF!,Data!#REF!,(IF(B17=Data!B132,Data!I132,(IF(B17=Data!#REF!,Data!#REF!,(IF(B17=Data!#REF!,Data!#REF!,(IF(B17=Data!#REF!,Data!#REF!,Data!#REF!)))))))))))))))&amp;IF(B17=Data!B199,Data!I199,(IF(B17=Data!#REF!,Data!#REF!,(IF(B17=Data!#REF!,Data!#REF!,(IF(B17=Data!#REF!,Data!#REF!,(IF(B17=Data!#REF!,Data!#REF!,(IF(B17=Data!#REF!,Data!I939,(IF(B17=Data!#REF!,Data!#REF!,(IF(B17=Data!#REF!,Data!#REF!,Data!#REF!)))))))))))))))&amp;IF(B17=Data!#REF!,Data!#REF!,(IF(B17=Data!#REF!,Data!#REF!,(IF(B17=Data!#REF!,Data!#REF!,(IF(B17=Data!#REF!,Data!#REF!,(IF(B17=Data!#REF!,Data!#REF!,Data!#REF!)))))))))</f>
        <v>#REF!</v>
      </c>
      <c r="U17" s="595"/>
      <c r="V17" s="594" t="e">
        <f>IF(B17=Data!B123,Data!J123,(IF(B17=Data!B125,Data!J125,(IF(B17=Data!B127,Data!J127,(IF(B17=Data!#REF!,Data!#REF!,(IF(B17=Data!B132,Data!J132,(IF(B17=Data!#REF!,Data!#REF!,(IF(B17=Data!#REF!,Data!#REF!,(IF(B17=Data!#REF!,Data!#REF!,Data!#REF!)))))))))))))))&amp;IF(B17=Data!B199,Data!J199,(IF(B17=Data!#REF!,Data!#REF!,(IF(B17=Data!#REF!,Data!#REF!,(IF(B17=Data!#REF!,Data!#REF!,(IF(B17=Data!#REF!,Data!#REF!,(IF(B17=Data!#REF!,Data!J939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882" t="s">
        <v>428</v>
      </c>
      <c r="C18" s="738" t="str">
        <f>IF(E18="","",VLOOKUP(B18,Data!$B$5:$N$503,13,FALSE))</f>
        <v>Ymh</v>
      </c>
      <c r="D18" s="495" t="str">
        <f>IF(E18="","",VLOOKUP(B18,Data!$B$5:$L$503,2,FALSE))</f>
        <v>ZU62660</v>
      </c>
      <c r="E18" s="739">
        <v>1</v>
      </c>
      <c r="F18" s="600" t="s">
        <v>544</v>
      </c>
      <c r="G18" s="587">
        <f>IF(E18="","",VLOOKUP(B18,Data!$B$5:$L$503,11,FALSE))</f>
        <v>6831.9</v>
      </c>
      <c r="H18" s="588">
        <f t="shared" ref="H18:H20" si="1">IF(E18&gt;0,E18*G18,"-")</f>
        <v>6831.9</v>
      </c>
      <c r="I18" s="589" t="str">
        <f>IF(E18="","",VLOOKUP(B18,Data!$B$5:$D$503,3,FALSE))</f>
        <v>C/T</v>
      </c>
      <c r="J18" s="589" t="str">
        <f>IF(E18="","",VLOOKUP(B18,Data!$B$5:$M$503,12,FALSE))</f>
        <v>Indonesia</v>
      </c>
      <c r="K18" s="590">
        <v>5124948</v>
      </c>
      <c r="L18" s="587">
        <f>IF(E18="","",VLOOKUP(B18,Data!$B$5:$E$503,4,FALSE)*E18)</f>
        <v>338</v>
      </c>
      <c r="M18" s="587">
        <f>IF(E18="","",VLOOKUP(B18,Data!$B$5:$F$503,5,FALSE)*E18)</f>
        <v>297</v>
      </c>
      <c r="N18" s="591" t="e">
        <f>IF(B18=Data!B61,Data!G61,(IF(B18=Data!B63,Data!G63,(IF(B18=Data!B65,Data!G65,(IF(B18=Data!#REF!,Data!#REF!,(IF(B18=Data!B70,Data!G70,(IF(B18=Data!#REF!,Data!#REF!,(IF(B18=Data!#REF!,Data!#REF!,(IF(B18=Data!#REF!,Data!#REF!,Data!#REF!)))))))))))))))&amp;IF(B18=Data!B137,Data!G137,(IF(B18=Data!#REF!,Data!#REF!,(IF(B18=Data!#REF!,Data!#REF!,(IF(B18=Data!#REF!,Data!#REF!,(IF(B18=Data!#REF!,Data!#REF!,(IF(B18=Data!#REF!,Data!G877,(IF(B18=Data!#REF!,Data!#REF!,(IF(B18=Data!#REF!,Data!#REF!,Data!#REF!)))))))))))))))&amp;IF(B18=Data!#REF!,Data!#REF!,(IF(B18=Data!#REF!,Data!#REF!,(IF(B18=Data!#REF!,Data!#REF!,(IF(B18=Data!#REF!,Data!#REF!,(IF(B18=Data!#REF!,Data!#REF!,Data!#REF!)))))))))</f>
        <v>#REF!</v>
      </c>
      <c r="O18" s="592"/>
      <c r="P18" s="593"/>
      <c r="Q18" s="594" t="e">
        <f>IF(B18=Data!B61,Data!H61,(IF(B18=Data!B63,Data!H63,(IF(B18=Data!B65,Data!H65,(IF(B18=Data!#REF!,Data!#REF!,(IF(B18=Data!B70,Data!H70,(IF(B18=Data!#REF!,Data!#REF!,(IF(B18=Data!#REF!,Data!#REF!,(IF(B18=Data!#REF!,Data!#REF!,Data!#REF!)))))))))))))))&amp;IF(B18=Data!B137,Data!H137,(IF(B18=Data!#REF!,Data!#REF!,(IF(B18=Data!#REF!,Data!#REF!,(IF(B18=Data!#REF!,Data!#REF!,(IF(B18=Data!#REF!,Data!#REF!,(IF(B18=Data!#REF!,Data!H877,(IF(B18=Data!#REF!,Data!#REF!,(IF(B18=Data!#REF!,Data!#REF!,Data!#REF!)))))))))))))))&amp;IF(B18=Data!#REF!,Data!#REF!,(IF(B18=Data!#REF!,Data!#REF!,(IF(B18=Data!#REF!,Data!#REF!,(IF(B18=Data!#REF!,Data!#REF!,(IF(B18=Data!#REF!,Data!#REF!,Data!#REF!)))))))))</f>
        <v>#REF!</v>
      </c>
      <c r="R18" s="593"/>
      <c r="S18" s="593"/>
      <c r="T18" s="594" t="e">
        <f>IF(B18=Data!B61,Data!I61,(IF(B18=Data!B63,Data!I63,(IF(B18=Data!B65,Data!I65,(IF(B18=Data!#REF!,Data!#REF!,(IF(B18=Data!B70,Data!I70,(IF(B18=Data!#REF!,Data!#REF!,(IF(B18=Data!#REF!,Data!#REF!,(IF(B18=Data!#REF!,Data!#REF!,Data!#REF!)))))))))))))))&amp;IF(B18=Data!B137,Data!I137,(IF(B18=Data!#REF!,Data!#REF!,(IF(B18=Data!#REF!,Data!#REF!,(IF(B18=Data!#REF!,Data!#REF!,(IF(B18=Data!#REF!,Data!#REF!,(IF(B18=Data!#REF!,Data!I877,(IF(B18=Data!#REF!,Data!#REF!,(IF(B18=Data!#REF!,Data!#REF!,Data!#REF!)))))))))))))))&amp;IF(B18=Data!#REF!,Data!#REF!,(IF(B18=Data!#REF!,Data!#REF!,(IF(B18=Data!#REF!,Data!#REF!,(IF(B18=Data!#REF!,Data!#REF!,(IF(B18=Data!#REF!,Data!#REF!,Data!#REF!)))))))))</f>
        <v>#REF!</v>
      </c>
      <c r="U18" s="595"/>
      <c r="V18" s="594" t="e">
        <f>IF(B18=Data!B61,Data!J61,(IF(B18=Data!B63,Data!J63,(IF(B18=Data!B65,Data!J65,(IF(B18=Data!#REF!,Data!#REF!,(IF(B18=Data!B70,Data!J70,(IF(B18=Data!#REF!,Data!#REF!,(IF(B18=Data!#REF!,Data!#REF!,(IF(B18=Data!#REF!,Data!#REF!,Data!#REF!)))))))))))))))&amp;IF(B18=Data!B137,Data!J137,(IF(B18=Data!#REF!,Data!#REF!,(IF(B18=Data!#REF!,Data!#REF!,(IF(B18=Data!#REF!,Data!#REF!,(IF(B18=Data!#REF!,Data!#REF!,(IF(B18=Data!#REF!,Data!J877,(IF(B18=Data!#REF!,Data!#REF!,(IF(B18=Data!#REF!,Data!#REF!,Data!#REF!)))))))))))))))&amp;IF(B18=Data!#REF!,Data!#REF!,(IF(B18=Data!#REF!,Data!#REF!,(IF(B18=Data!#REF!,Data!#REF!,(IF(B18=Data!#REF!,Data!#REF!,(IF(B18=Data!#REF!,Data!#REF!,Data!#REF!)))))))))</f>
        <v>#REF!</v>
      </c>
      <c r="W18" s="596">
        <f>IF(E18="","",VLOOKUP(B18,Data!$B$5:$J$503,9,FALSE)*E18)</f>
        <v>1.806</v>
      </c>
    </row>
    <row r="19" spans="1:23" s="597" customFormat="1" ht="19.25" customHeight="1">
      <c r="A19" s="860">
        <v>2</v>
      </c>
      <c r="B19" s="882" t="s">
        <v>537</v>
      </c>
      <c r="C19" s="738" t="str">
        <f>IF(E19="","",VLOOKUP(B19,Data!$B$5:$N$503,13,FALSE))</f>
        <v>Ymh</v>
      </c>
      <c r="D19" s="495" t="str">
        <f>IF(E19="","",VLOOKUP(B19,Data!$B$5:$L$503,2,FALSE))</f>
        <v>ZJ54440</v>
      </c>
      <c r="E19" s="739">
        <v>2</v>
      </c>
      <c r="F19" s="600"/>
      <c r="G19" s="587">
        <f>IF(E19="","",VLOOKUP(B19,Data!$B$5:$L$503,11,FALSE))</f>
        <v>4603.6099999999997</v>
      </c>
      <c r="H19" s="588">
        <f t="shared" si="1"/>
        <v>9207.2199999999993</v>
      </c>
      <c r="I19" s="589" t="str">
        <f>IF(E19="","",VLOOKUP(B19,Data!$B$5:$D$503,3,FALSE))</f>
        <v>C/T</v>
      </c>
      <c r="J19" s="589" t="str">
        <f>IF(E19="","",VLOOKUP(B19,Data!$B$5:$M$503,12,FALSE))</f>
        <v>Indonesia</v>
      </c>
      <c r="K19" s="590">
        <v>5124948</v>
      </c>
      <c r="L19" s="587">
        <f>IF(E19="","",VLOOKUP(B19,Data!$B$5:$E$503,4,FALSE)*E19)</f>
        <v>610</v>
      </c>
      <c r="M19" s="587">
        <f>IF(E19="","",VLOOKUP(B19,Data!$B$5:$F$503,5,FALSE)*E19)</f>
        <v>538</v>
      </c>
      <c r="N19" s="591" t="e">
        <f>IF(B19=Data!B63,Data!G63,(IF(B19=Data!B65,Data!G65,(IF(B19=Data!B67,Data!G67,(IF(B19=Data!#REF!,Data!#REF!,(IF(B19=Data!B72,Data!G72,(IF(B19=Data!#REF!,Data!#REF!,(IF(B19=Data!#REF!,Data!#REF!,(IF(B19=Data!#REF!,Data!#REF!,Data!#REF!)))))))))))))))&amp;IF(B19=Data!B139,Data!G139,(IF(B19=Data!#REF!,Data!#REF!,(IF(B19=Data!#REF!,Data!#REF!,(IF(B19=Data!#REF!,Data!#REF!,(IF(B19=Data!#REF!,Data!#REF!,(IF(B19=Data!#REF!,Data!G879,(IF(B19=Data!#REF!,Data!#REF!,(IF(B19=Data!#REF!,Data!#REF!,Data!#REF!)))))))))))))))&amp;IF(B19=Data!#REF!,Data!#REF!,(IF(B19=Data!#REF!,Data!#REF!,(IF(B19=Data!#REF!,Data!#REF!,(IF(B19=Data!#REF!,Data!#REF!,(IF(B19=Data!#REF!,Data!#REF!,Data!#REF!)))))))))</f>
        <v>#REF!</v>
      </c>
      <c r="O19" s="592"/>
      <c r="P19" s="593"/>
      <c r="Q19" s="594" t="e">
        <f>IF(B19=Data!B63,Data!H63,(IF(B19=Data!B65,Data!H65,(IF(B19=Data!B67,Data!H67,(IF(B19=Data!#REF!,Data!#REF!,(IF(B19=Data!B72,Data!H72,(IF(B19=Data!#REF!,Data!#REF!,(IF(B19=Data!#REF!,Data!#REF!,(IF(B19=Data!#REF!,Data!#REF!,Data!#REF!)))))))))))))))&amp;IF(B19=Data!B139,Data!H139,(IF(B19=Data!#REF!,Data!#REF!,(IF(B19=Data!#REF!,Data!#REF!,(IF(B19=Data!#REF!,Data!#REF!,(IF(B19=Data!#REF!,Data!#REF!,(IF(B19=Data!#REF!,Data!H879,(IF(B19=Data!#REF!,Data!#REF!,(IF(B19=Data!#REF!,Data!#REF!,Data!#REF!)))))))))))))))&amp;IF(B19=Data!#REF!,Data!#REF!,(IF(B19=Data!#REF!,Data!#REF!,(IF(B19=Data!#REF!,Data!#REF!,(IF(B19=Data!#REF!,Data!#REF!,(IF(B19=Data!#REF!,Data!#REF!,Data!#REF!)))))))))</f>
        <v>#REF!</v>
      </c>
      <c r="R19" s="593"/>
      <c r="S19" s="593"/>
      <c r="T19" s="594" t="e">
        <f>IF(B19=Data!B63,Data!I63,(IF(B19=Data!B65,Data!I65,(IF(B19=Data!B67,Data!I67,(IF(B19=Data!#REF!,Data!#REF!,(IF(B19=Data!B72,Data!I72,(IF(B19=Data!#REF!,Data!#REF!,(IF(B19=Data!#REF!,Data!#REF!,(IF(B19=Data!#REF!,Data!#REF!,Data!#REF!)))))))))))))))&amp;IF(B19=Data!B139,Data!I139,(IF(B19=Data!#REF!,Data!#REF!,(IF(B19=Data!#REF!,Data!#REF!,(IF(B19=Data!#REF!,Data!#REF!,(IF(B19=Data!#REF!,Data!#REF!,(IF(B19=Data!#REF!,Data!I879,(IF(B19=Data!#REF!,Data!#REF!,(IF(B19=Data!#REF!,Data!#REF!,Data!#REF!)))))))))))))))&amp;IF(B19=Data!#REF!,Data!#REF!,(IF(B19=Data!#REF!,Data!#REF!,(IF(B19=Data!#REF!,Data!#REF!,(IF(B19=Data!#REF!,Data!#REF!,(IF(B19=Data!#REF!,Data!#REF!,Data!#REF!)))))))))</f>
        <v>#REF!</v>
      </c>
      <c r="U19" s="595"/>
      <c r="V19" s="594" t="e">
        <f>IF(B19=Data!B63,Data!J63,(IF(B19=Data!B65,Data!J65,(IF(B19=Data!B67,Data!J67,(IF(B19=Data!#REF!,Data!#REF!,(IF(B19=Data!B72,Data!J72,(IF(B19=Data!#REF!,Data!#REF!,(IF(B19=Data!#REF!,Data!#REF!,(IF(B19=Data!#REF!,Data!#REF!,Data!#REF!)))))))))))))))&amp;IF(B19=Data!B139,Data!J139,(IF(B19=Data!#REF!,Data!#REF!,(IF(B19=Data!#REF!,Data!#REF!,(IF(B19=Data!#REF!,Data!#REF!,(IF(B19=Data!#REF!,Data!#REF!,(IF(B19=Data!#REF!,Data!J879,(IF(B19=Data!#REF!,Data!#REF!,(IF(B19=Data!#REF!,Data!#REF!,Data!#REF!)))))))))))))))&amp;IF(B19=Data!#REF!,Data!#REF!,(IF(B19=Data!#REF!,Data!#REF!,(IF(B19=Data!#REF!,Data!#REF!,(IF(B19=Data!#REF!,Data!#REF!,(IF(B19=Data!#REF!,Data!#REF!,Data!#REF!)))))))))</f>
        <v>#REF!</v>
      </c>
      <c r="W19" s="596">
        <f>IF(E19="","",VLOOKUP(B19,Data!$B$5:$J$503,9,FALSE)*E19)</f>
        <v>3.0680000000000001</v>
      </c>
    </row>
    <row r="20" spans="1:23" s="597" customFormat="1" ht="19.25" customHeight="1">
      <c r="A20" s="860">
        <v>3</v>
      </c>
      <c r="B20" s="882" t="s">
        <v>718</v>
      </c>
      <c r="C20" s="738" t="str">
        <f>IF(E20="","",VLOOKUP(B20,Data!$B$5:$N$503,13,FALSE))</f>
        <v>Ymh</v>
      </c>
      <c r="D20" s="495" t="str">
        <f>IF(E20="","",VLOOKUP(B20,Data!$B$5:$L$503,2,FALSE))</f>
        <v>VAC9580</v>
      </c>
      <c r="E20" s="739">
        <v>2</v>
      </c>
      <c r="F20" s="600" t="s">
        <v>545</v>
      </c>
      <c r="G20" s="587">
        <f>IF(E20="","",VLOOKUP(B20,Data!$B$5:$L$503,11,FALSE))</f>
        <v>5024.08</v>
      </c>
      <c r="H20" s="588">
        <f t="shared" si="1"/>
        <v>10048.16</v>
      </c>
      <c r="I20" s="589" t="str">
        <f>IF(E20="","",VLOOKUP(B20,Data!$B$5:$D$503,3,FALSE))</f>
        <v>C/T</v>
      </c>
      <c r="J20" s="589" t="str">
        <f>IF(E20="","",VLOOKUP(B20,Data!$B$5:$M$503,12,FALSE))</f>
        <v>Indonesia</v>
      </c>
      <c r="K20" s="590">
        <v>5124948</v>
      </c>
      <c r="L20" s="587">
        <f>IF(E20="","",VLOOKUP(B20,Data!$B$5:$E$503,4,FALSE)*E20)</f>
        <v>604</v>
      </c>
      <c r="M20" s="587">
        <f>IF(E20="","",VLOOKUP(B20,Data!$B$5:$F$503,5,FALSE)*E20)</f>
        <v>534</v>
      </c>
      <c r="N20" s="591" t="e">
        <f>IF(B20=Data!B64,Data!G64,(IF(B20=Data!B66,Data!G66,(IF(B20=Data!B68,Data!G68,(IF(B20=Data!#REF!,Data!#REF!,(IF(B20=Data!B73,Data!G73,(IF(B20=Data!#REF!,Data!#REF!,(IF(B20=Data!#REF!,Data!#REF!,(IF(B20=Data!#REF!,Data!#REF!,Data!#REF!)))))))))))))))&amp;IF(B20=Data!B140,Data!G140,(IF(B20=Data!#REF!,Data!#REF!,(IF(B20=Data!#REF!,Data!#REF!,(IF(B20=Data!#REF!,Data!#REF!,(IF(B20=Data!#REF!,Data!#REF!,(IF(B20=Data!#REF!,Data!G880,(IF(B20=Data!#REF!,Data!#REF!,(IF(B20=Data!#REF!,Data!#REF!,Data!#REF!)))))))))))))))&amp;IF(B20=Data!#REF!,Data!#REF!,(IF(B20=Data!#REF!,Data!#REF!,(IF(B20=Data!#REF!,Data!#REF!,(IF(B20=Data!#REF!,Data!#REF!,(IF(B20=Data!#REF!,Data!#REF!,Data!#REF!)))))))))</f>
        <v>#REF!</v>
      </c>
      <c r="O20" s="592"/>
      <c r="P20" s="593"/>
      <c r="Q20" s="594" t="e">
        <f>IF(B20=Data!B64,Data!H64,(IF(B20=Data!B66,Data!H66,(IF(B20=Data!B68,Data!H68,(IF(B20=Data!#REF!,Data!#REF!,(IF(B20=Data!B73,Data!H73,(IF(B20=Data!#REF!,Data!#REF!,(IF(B20=Data!#REF!,Data!#REF!,(IF(B20=Data!#REF!,Data!#REF!,Data!#REF!)))))))))))))))&amp;IF(B20=Data!B140,Data!H140,(IF(B20=Data!#REF!,Data!#REF!,(IF(B20=Data!#REF!,Data!#REF!,(IF(B20=Data!#REF!,Data!#REF!,(IF(B20=Data!#REF!,Data!#REF!,(IF(B20=Data!#REF!,Data!H880,(IF(B20=Data!#REF!,Data!#REF!,(IF(B20=Data!#REF!,Data!#REF!,Data!#REF!)))))))))))))))&amp;IF(B20=Data!#REF!,Data!#REF!,(IF(B20=Data!#REF!,Data!#REF!,(IF(B20=Data!#REF!,Data!#REF!,(IF(B20=Data!#REF!,Data!#REF!,(IF(B20=Data!#REF!,Data!#REF!,Data!#REF!)))))))))</f>
        <v>#REF!</v>
      </c>
      <c r="R20" s="593"/>
      <c r="S20" s="593"/>
      <c r="T20" s="594" t="e">
        <f>IF(B20=Data!B64,Data!I64,(IF(B20=Data!B66,Data!I66,(IF(B20=Data!B68,Data!I68,(IF(B20=Data!#REF!,Data!#REF!,(IF(B20=Data!B73,Data!I73,(IF(B20=Data!#REF!,Data!#REF!,(IF(B20=Data!#REF!,Data!#REF!,(IF(B20=Data!#REF!,Data!#REF!,Data!#REF!)))))))))))))))&amp;IF(B20=Data!B140,Data!I140,(IF(B20=Data!#REF!,Data!#REF!,(IF(B20=Data!#REF!,Data!#REF!,(IF(B20=Data!#REF!,Data!#REF!,(IF(B20=Data!#REF!,Data!#REF!,(IF(B20=Data!#REF!,Data!I880,(IF(B20=Data!#REF!,Data!#REF!,(IF(B20=Data!#REF!,Data!#REF!,Data!#REF!)))))))))))))))&amp;IF(B20=Data!#REF!,Data!#REF!,(IF(B20=Data!#REF!,Data!#REF!,(IF(B20=Data!#REF!,Data!#REF!,(IF(B20=Data!#REF!,Data!#REF!,(IF(B20=Data!#REF!,Data!#REF!,Data!#REF!)))))))))</f>
        <v>#REF!</v>
      </c>
      <c r="U20" s="595"/>
      <c r="V20" s="594" t="e">
        <f>IF(B20=Data!B64,Data!J64,(IF(B20=Data!B66,Data!J66,(IF(B20=Data!B68,Data!J68,(IF(B20=Data!#REF!,Data!#REF!,(IF(B20=Data!B73,Data!J73,(IF(B20=Data!#REF!,Data!#REF!,(IF(B20=Data!#REF!,Data!#REF!,(IF(B20=Data!#REF!,Data!#REF!,Data!#REF!)))))))))))))))&amp;IF(B20=Data!B140,Data!J140,(IF(B20=Data!#REF!,Data!#REF!,(IF(B20=Data!#REF!,Data!#REF!,(IF(B20=Data!#REF!,Data!#REF!,(IF(B20=Data!#REF!,Data!#REF!,(IF(B20=Data!#REF!,Data!J880,(IF(B20=Data!#REF!,Data!#REF!,(IF(B20=Data!#REF!,Data!#REF!,Data!#REF!)))))))))))))))&amp;IF(B20=Data!#REF!,Data!#REF!,(IF(B20=Data!#REF!,Data!#REF!,(IF(B20=Data!#REF!,Data!#REF!,(IF(B20=Data!#REF!,Data!#REF!,(IF(B20=Data!#REF!,Data!#REF!,Data!#REF!)))))))))</f>
        <v>#REF!</v>
      </c>
      <c r="W20" s="596">
        <f>IF(E20="","",VLOOKUP(B20,Data!$B$5:$J$503,9,FALSE)*E20)</f>
        <v>3.0680000000000001</v>
      </c>
    </row>
    <row r="21" spans="1:23" s="597" customFormat="1" ht="19.25" customHeight="1">
      <c r="A21" s="598"/>
      <c r="B21" s="582" t="s">
        <v>1057</v>
      </c>
      <c r="C21" s="583" t="str">
        <f>IF(E21="","",VLOOKUP(B21,Data!$B$5:$N$503,13,FALSE))</f>
        <v/>
      </c>
      <c r="D21" s="584" t="str">
        <f>IF(E21="","",VLOOKUP(B21,Data!$B$5:$L$503,2,FALSE))</f>
        <v/>
      </c>
      <c r="E21" s="739"/>
      <c r="F21" s="601"/>
      <c r="G21" s="587" t="str">
        <f>IF(E21="","",VLOOKUP(B21,Data!$B$5:$L$503,11,FALSE))</f>
        <v/>
      </c>
      <c r="H21" s="588" t="str">
        <f t="shared" si="0"/>
        <v>-</v>
      </c>
      <c r="I21" s="589" t="str">
        <f>IF(E21="","",VLOOKUP(B21,Data!$B$5:$D$503,3,FALSE))</f>
        <v/>
      </c>
      <c r="J21" s="589" t="str">
        <f>IF(E21="","",VLOOKUP(B21,Data!$B$5:$M$503,12,FALSE))</f>
        <v/>
      </c>
      <c r="K21" s="590"/>
      <c r="L21" s="587" t="str">
        <f>IF(E21="","",VLOOKUP(B21,Data!$B$5:$E$503,4,FALSE)*E21)</f>
        <v/>
      </c>
      <c r="M21" s="587" t="str">
        <f>IF(E21="","",VLOOKUP(B21,Data!$B$5:$F$503,5,FALSE)*E21)</f>
        <v/>
      </c>
      <c r="N21" s="591" t="e">
        <f>IF(B21=Data!B125,Data!G125,(IF(B21=Data!B127,Data!G127,(IF(B21=Data!B129,Data!G129,(IF(B21=Data!#REF!,Data!#REF!,(IF(B21=Data!B134,Data!G134,(IF(B21=Data!#REF!,Data!#REF!,(IF(B21=Data!#REF!,Data!#REF!,(IF(B21=Data!#REF!,Data!#REF!,Data!#REF!)))))))))))))))&amp;IF(B21=Data!B201,Data!G201,(IF(B21=Data!#REF!,Data!#REF!,(IF(B21=Data!#REF!,Data!#REF!,(IF(B21=Data!#REF!,Data!#REF!,(IF(B21=Data!#REF!,Data!#REF!,(IF(B21=Data!#REF!,Data!G941,(IF(B21=Data!#REF!,Data!#REF!,(IF(B21=Data!#REF!,Data!#REF!,Data!#REF!)))))))))))))))&amp;IF(B21=Data!#REF!,Data!#REF!,(IF(B21=Data!#REF!,Data!#REF!,(IF(B21=Data!#REF!,Data!#REF!,(IF(B21=Data!#REF!,Data!#REF!,(IF(B21=Data!#REF!,Data!#REF!,Data!#REF!)))))))))</f>
        <v>#REF!</v>
      </c>
      <c r="O21" s="592"/>
      <c r="P21" s="593"/>
      <c r="Q21" s="594" t="e">
        <f>IF(B21=Data!B125,Data!H125,(IF(B21=Data!B127,Data!H127,(IF(B21=Data!B129,Data!H129,(IF(B21=Data!#REF!,Data!#REF!,(IF(B21=Data!B134,Data!H134,(IF(B21=Data!#REF!,Data!#REF!,(IF(B21=Data!#REF!,Data!#REF!,(IF(B21=Data!#REF!,Data!#REF!,Data!#REF!)))))))))))))))&amp;IF(B21=Data!B201,Data!H201,(IF(B21=Data!#REF!,Data!#REF!,(IF(B21=Data!#REF!,Data!#REF!,(IF(B21=Data!#REF!,Data!#REF!,(IF(B21=Data!#REF!,Data!#REF!,(IF(B21=Data!#REF!,Data!H941,(IF(B21=Data!#REF!,Data!#REF!,(IF(B21=Data!#REF!,Data!#REF!,Data!#REF!)))))))))))))))&amp;IF(B21=Data!#REF!,Data!#REF!,(IF(B21=Data!#REF!,Data!#REF!,(IF(B21=Data!#REF!,Data!#REF!,(IF(B21=Data!#REF!,Data!#REF!,(IF(B21=Data!#REF!,Data!#REF!,Data!#REF!)))))))))</f>
        <v>#REF!</v>
      </c>
      <c r="R21" s="593"/>
      <c r="S21" s="593"/>
      <c r="T21" s="594" t="e">
        <f>IF(B21=Data!B125,Data!I125,(IF(B21=Data!B127,Data!I127,(IF(B21=Data!B129,Data!I129,(IF(B21=Data!#REF!,Data!#REF!,(IF(B21=Data!B134,Data!I134,(IF(B21=Data!#REF!,Data!#REF!,(IF(B21=Data!#REF!,Data!#REF!,(IF(B21=Data!#REF!,Data!#REF!,Data!#REF!)))))))))))))))&amp;IF(B21=Data!B201,Data!I201,(IF(B21=Data!#REF!,Data!#REF!,(IF(B21=Data!#REF!,Data!#REF!,(IF(B21=Data!#REF!,Data!#REF!,(IF(B21=Data!#REF!,Data!#REF!,(IF(B21=Data!#REF!,Data!I941,(IF(B21=Data!#REF!,Data!#REF!,(IF(B21=Data!#REF!,Data!#REF!,Data!#REF!)))))))))))))))&amp;IF(B21=Data!#REF!,Data!#REF!,(IF(B21=Data!#REF!,Data!#REF!,(IF(B21=Data!#REF!,Data!#REF!,(IF(B21=Data!#REF!,Data!#REF!,(IF(B21=Data!#REF!,Data!#REF!,Data!#REF!)))))))))</f>
        <v>#REF!</v>
      </c>
      <c r="U21" s="595"/>
      <c r="V21" s="594" t="e">
        <f>IF(B21=Data!B125,Data!J125,(IF(B21=Data!B127,Data!J127,(IF(B21=Data!B129,Data!J129,(IF(B21=Data!#REF!,Data!#REF!,(IF(B21=Data!B134,Data!J134,(IF(B21=Data!#REF!,Data!#REF!,(IF(B21=Data!#REF!,Data!#REF!,(IF(B21=Data!#REF!,Data!#REF!,Data!#REF!)))))))))))))))&amp;IF(B21=Data!B201,Data!J201,(IF(B21=Data!#REF!,Data!#REF!,(IF(B21=Data!#REF!,Data!#REF!,(IF(B21=Data!#REF!,Data!#REF!,(IF(B21=Data!#REF!,Data!#REF!,(IF(B21=Data!#REF!,Data!J941,(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v>4</v>
      </c>
      <c r="B22" s="753" t="s">
        <v>368</v>
      </c>
      <c r="C22" s="738" t="str">
        <f>IF(E22="","",VLOOKUP(B22,Data!$B$5:$N$503,13,FALSE))</f>
        <v>Ymh</v>
      </c>
      <c r="D22" s="495" t="str">
        <f>IF(E22="","",VLOOKUP(B22,Data!$B$5:$L$503,2,FALSE))</f>
        <v>WQ78230</v>
      </c>
      <c r="E22" s="739">
        <v>1</v>
      </c>
      <c r="F22" s="601" t="s">
        <v>553</v>
      </c>
      <c r="G22" s="587">
        <f>IF(E22="","",VLOOKUP(B22,Data!$B$5:$L$503,11,FALSE))</f>
        <v>4233.07</v>
      </c>
      <c r="H22" s="588">
        <f t="shared" si="0"/>
        <v>4233.07</v>
      </c>
      <c r="I22" s="589" t="str">
        <f>IF(E22="","",VLOOKUP(B22,Data!$B$5:$D$503,3,FALSE))</f>
        <v>C/T</v>
      </c>
      <c r="J22" s="589" t="str">
        <f>IF(E22="","",VLOOKUP(B22,Data!$B$5:$M$503,12,FALSE))</f>
        <v>Indonesia</v>
      </c>
      <c r="K22" s="590">
        <v>5127657</v>
      </c>
      <c r="L22" s="587">
        <f>IF(E22="","",VLOOKUP(B22,Data!$B$5:$E$503,4,FALSE)*E22)</f>
        <v>297</v>
      </c>
      <c r="M22" s="587">
        <f>IF(E22="","",VLOOKUP(B22,Data!$B$5:$F$503,5,FALSE)*E22)</f>
        <v>262</v>
      </c>
      <c r="N22" s="591" t="e">
        <f>IF(B22=Data!B74,Data!G74,(IF(B22=Data!B76,Data!G76,(IF(B22=Data!B78,Data!G78,(IF(B22=Data!#REF!,Data!#REF!,(IF(B22=Data!B83,Data!G83,(IF(B22=Data!#REF!,Data!#REF!,(IF(B22=Data!#REF!,Data!#REF!,(IF(B22=Data!#REF!,Data!#REF!,Data!#REF!)))))))))))))))&amp;IF(B22=Data!B150,Data!G150,(IF(B22=Data!#REF!,Data!#REF!,(IF(B22=Data!#REF!,Data!#REF!,(IF(B22=Data!#REF!,Data!#REF!,(IF(B22=Data!#REF!,Data!#REF!,(IF(B22=Data!#REF!,Data!G890,(IF(B22=Data!#REF!,Data!#REF!,(IF(B22=Data!#REF!,Data!#REF!,Data!#REF!)))))))))))))))&amp;IF(B22=Data!#REF!,Data!#REF!,(IF(B22=Data!#REF!,Data!#REF!,(IF(B22=Data!#REF!,Data!#REF!,(IF(B22=Data!#REF!,Data!#REF!,(IF(B22=Data!#REF!,Data!#REF!,Data!#REF!)))))))))</f>
        <v>#REF!</v>
      </c>
      <c r="O22" s="592"/>
      <c r="P22" s="593"/>
      <c r="Q22" s="594" t="e">
        <f>IF(B22=Data!B74,Data!H74,(IF(B22=Data!B76,Data!H76,(IF(B22=Data!B78,Data!H78,(IF(B22=Data!#REF!,Data!#REF!,(IF(B22=Data!B83,Data!H83,(IF(B22=Data!#REF!,Data!#REF!,(IF(B22=Data!#REF!,Data!#REF!,(IF(B22=Data!#REF!,Data!#REF!,Data!#REF!)))))))))))))))&amp;IF(B22=Data!B150,Data!H150,(IF(B22=Data!#REF!,Data!#REF!,(IF(B22=Data!#REF!,Data!#REF!,(IF(B22=Data!#REF!,Data!#REF!,(IF(B22=Data!#REF!,Data!#REF!,(IF(B22=Data!#REF!,Data!H890,(IF(B22=Data!#REF!,Data!#REF!,(IF(B22=Data!#REF!,Data!#REF!,Data!#REF!)))))))))))))))&amp;IF(B22=Data!#REF!,Data!#REF!,(IF(B22=Data!#REF!,Data!#REF!,(IF(B22=Data!#REF!,Data!#REF!,(IF(B22=Data!#REF!,Data!#REF!,(IF(B22=Data!#REF!,Data!#REF!,Data!#REF!)))))))))</f>
        <v>#REF!</v>
      </c>
      <c r="R22" s="593"/>
      <c r="S22" s="593"/>
      <c r="T22" s="594" t="e">
        <f>IF(B22=Data!B74,Data!I74,(IF(B22=Data!B76,Data!I76,(IF(B22=Data!B78,Data!I78,(IF(B22=Data!#REF!,Data!#REF!,(IF(B22=Data!B83,Data!I83,(IF(B22=Data!#REF!,Data!#REF!,(IF(B22=Data!#REF!,Data!#REF!,(IF(B22=Data!#REF!,Data!#REF!,Data!#REF!)))))))))))))))&amp;IF(B22=Data!B150,Data!I150,(IF(B22=Data!#REF!,Data!#REF!,(IF(B22=Data!#REF!,Data!#REF!,(IF(B22=Data!#REF!,Data!#REF!,(IF(B22=Data!#REF!,Data!#REF!,(IF(B22=Data!#REF!,Data!I890,(IF(B22=Data!#REF!,Data!#REF!,(IF(B22=Data!#REF!,Data!#REF!,Data!#REF!)))))))))))))))&amp;IF(B22=Data!#REF!,Data!#REF!,(IF(B22=Data!#REF!,Data!#REF!,(IF(B22=Data!#REF!,Data!#REF!,(IF(B22=Data!#REF!,Data!#REF!,(IF(B22=Data!#REF!,Data!#REF!,Data!#REF!)))))))))</f>
        <v>#REF!</v>
      </c>
      <c r="U22" s="595"/>
      <c r="V22" s="594" t="e">
        <f>IF(B22=Data!B74,Data!J74,(IF(B22=Data!B76,Data!J76,(IF(B22=Data!B78,Data!J78,(IF(B22=Data!#REF!,Data!#REF!,(IF(B22=Data!B83,Data!J83,(IF(B22=Data!#REF!,Data!#REF!,(IF(B22=Data!#REF!,Data!#REF!,(IF(B22=Data!#REF!,Data!#REF!,Data!#REF!)))))))))))))))&amp;IF(B22=Data!B150,Data!J150,(IF(B22=Data!#REF!,Data!#REF!,(IF(B22=Data!#REF!,Data!#REF!,(IF(B22=Data!#REF!,Data!#REF!,(IF(B22=Data!#REF!,Data!#REF!,(IF(B22=Data!#REF!,Data!J890,(IF(B22=Data!#REF!,Data!#REF!,(IF(B22=Data!#REF!,Data!#REF!,Data!#REF!)))))))))))))))&amp;IF(B22=Data!#REF!,Data!#REF!,(IF(B22=Data!#REF!,Data!#REF!,(IF(B22=Data!#REF!,Data!#REF!,(IF(B22=Data!#REF!,Data!#REF!,(IF(B22=Data!#REF!,Data!#REF!,Data!#REF!)))))))))</f>
        <v>#REF!</v>
      </c>
      <c r="W22" s="596">
        <f>IF(E22="","",VLOOKUP(B22,Data!$B$5:$J$503,9,FALSE)*E22)</f>
        <v>1.534</v>
      </c>
    </row>
    <row r="23" spans="1:23" s="597" customFormat="1" ht="19.25" customHeight="1">
      <c r="A23" s="860">
        <v>5</v>
      </c>
      <c r="B23" s="753" t="s">
        <v>223</v>
      </c>
      <c r="C23" s="738" t="str">
        <f>IF(E23="","",VLOOKUP(B23,Data!$B$5:$N$503,13,FALSE))</f>
        <v>Ymh</v>
      </c>
      <c r="D23" s="495" t="str">
        <f>IF(E23="","",VLOOKUP(B23,Data!$B$5:$L$503,2,FALSE))</f>
        <v>AAE6337</v>
      </c>
      <c r="E23" s="739">
        <v>8</v>
      </c>
      <c r="F23" s="601"/>
      <c r="G23" s="587">
        <f>IF(E23="","",VLOOKUP(B23,Data!$B$5:$L$503,11,FALSE))</f>
        <v>1646.63</v>
      </c>
      <c r="H23" s="588">
        <f t="shared" si="0"/>
        <v>13173.04</v>
      </c>
      <c r="I23" s="589" t="str">
        <f>IF(E23="","",VLOOKUP(B23,Data!$B$5:$D$503,3,FALSE))</f>
        <v>C/T</v>
      </c>
      <c r="J23" s="589" t="str">
        <f>IF(E23="","",VLOOKUP(B23,Data!$B$5:$M$503,12,FALSE))</f>
        <v>Indonesia</v>
      </c>
      <c r="K23" s="590">
        <v>5127657</v>
      </c>
      <c r="L23" s="587">
        <f>IF(E23="","",VLOOKUP(B23,Data!$B$5:$E$503,4,FALSE)*E23)</f>
        <v>1552</v>
      </c>
      <c r="M23" s="587">
        <f>IF(E23="","",VLOOKUP(B23,Data!$B$5:$F$503,5,FALSE)*E23)</f>
        <v>1392</v>
      </c>
      <c r="N23" s="591" t="e">
        <f>IF(B23=Data!B74,Data!G74,(IF(B23=Data!B76,Data!G76,(IF(B23=Data!B78,Data!G78,(IF(B23=Data!#REF!,Data!#REF!,(IF(B23=Data!B83,Data!G83,(IF(B23=Data!#REF!,Data!#REF!,(IF(B23=Data!#REF!,Data!#REF!,(IF(B23=Data!#REF!,Data!#REF!,Data!#REF!)))))))))))))))&amp;IF(B23=Data!B150,Data!G150,(IF(B23=Data!#REF!,Data!#REF!,(IF(B23=Data!#REF!,Data!#REF!,(IF(B23=Data!#REF!,Data!#REF!,(IF(B23=Data!#REF!,Data!#REF!,(IF(B23=Data!#REF!,Data!G890,(IF(B23=Data!#REF!,Data!#REF!,(IF(B23=Data!#REF!,Data!#REF!,Data!#REF!)))))))))))))))&amp;IF(B23=Data!#REF!,Data!#REF!,(IF(B23=Data!#REF!,Data!#REF!,(IF(B23=Data!#REF!,Data!#REF!,(IF(B23=Data!#REF!,Data!#REF!,(IF(B23=Data!#REF!,Data!#REF!,Data!#REF!)))))))))</f>
        <v>#REF!</v>
      </c>
      <c r="O23" s="592"/>
      <c r="P23" s="593"/>
      <c r="Q23" s="594" t="e">
        <f>IF(B23=Data!B74,Data!H74,(IF(B23=Data!B76,Data!H76,(IF(B23=Data!B78,Data!H78,(IF(B23=Data!#REF!,Data!#REF!,(IF(B23=Data!B83,Data!H83,(IF(B23=Data!#REF!,Data!#REF!,(IF(B23=Data!#REF!,Data!#REF!,(IF(B23=Data!#REF!,Data!#REF!,Data!#REF!)))))))))))))))&amp;IF(B23=Data!B150,Data!H150,(IF(B23=Data!#REF!,Data!#REF!,(IF(B23=Data!#REF!,Data!#REF!,(IF(B23=Data!#REF!,Data!#REF!,(IF(B23=Data!#REF!,Data!#REF!,(IF(B23=Data!#REF!,Data!H890,(IF(B23=Data!#REF!,Data!#REF!,(IF(B23=Data!#REF!,Data!#REF!,Data!#REF!)))))))))))))))&amp;IF(B23=Data!#REF!,Data!#REF!,(IF(B23=Data!#REF!,Data!#REF!,(IF(B23=Data!#REF!,Data!#REF!,(IF(B23=Data!#REF!,Data!#REF!,(IF(B23=Data!#REF!,Data!#REF!,Data!#REF!)))))))))</f>
        <v>#REF!</v>
      </c>
      <c r="R23" s="593"/>
      <c r="S23" s="593"/>
      <c r="T23" s="594" t="e">
        <f>IF(B23=Data!B74,Data!I74,(IF(B23=Data!B76,Data!I76,(IF(B23=Data!B78,Data!I78,(IF(B23=Data!#REF!,Data!#REF!,(IF(B23=Data!B83,Data!I83,(IF(B23=Data!#REF!,Data!#REF!,(IF(B23=Data!#REF!,Data!#REF!,(IF(B23=Data!#REF!,Data!#REF!,Data!#REF!)))))))))))))))&amp;IF(B23=Data!B150,Data!I150,(IF(B23=Data!#REF!,Data!#REF!,(IF(B23=Data!#REF!,Data!#REF!,(IF(B23=Data!#REF!,Data!#REF!,(IF(B23=Data!#REF!,Data!#REF!,(IF(B23=Data!#REF!,Data!I890,(IF(B23=Data!#REF!,Data!#REF!,(IF(B23=Data!#REF!,Data!#REF!,Data!#REF!)))))))))))))))&amp;IF(B23=Data!#REF!,Data!#REF!,(IF(B23=Data!#REF!,Data!#REF!,(IF(B23=Data!#REF!,Data!#REF!,(IF(B23=Data!#REF!,Data!#REF!,(IF(B23=Data!#REF!,Data!#REF!,Data!#REF!)))))))))</f>
        <v>#REF!</v>
      </c>
      <c r="U23" s="595"/>
      <c r="V23" s="594" t="e">
        <f>IF(B23=Data!B74,Data!J74,(IF(B23=Data!B76,Data!J76,(IF(B23=Data!B78,Data!J78,(IF(B23=Data!#REF!,Data!#REF!,(IF(B23=Data!B83,Data!J83,(IF(B23=Data!#REF!,Data!#REF!,(IF(B23=Data!#REF!,Data!#REF!,(IF(B23=Data!#REF!,Data!#REF!,Data!#REF!)))))))))))))))&amp;IF(B23=Data!B150,Data!J150,(IF(B23=Data!#REF!,Data!#REF!,(IF(B23=Data!#REF!,Data!#REF!,(IF(B23=Data!#REF!,Data!#REF!,(IF(B23=Data!#REF!,Data!#REF!,(IF(B23=Data!#REF!,Data!J890,(IF(B23=Data!#REF!,Data!#REF!,(IF(B23=Data!#REF!,Data!#REF!,Data!#REF!)))))))))))))))&amp;IF(B23=Data!#REF!,Data!#REF!,(IF(B23=Data!#REF!,Data!#REF!,(IF(B23=Data!#REF!,Data!#REF!,(IF(B23=Data!#REF!,Data!#REF!,(IF(B23=Data!#REF!,Data!#REF!,Data!#REF!)))))))))</f>
        <v>#REF!</v>
      </c>
      <c r="W23" s="596">
        <f>IF(E23="","",VLOOKUP(B23,Data!$B$5:$J$503,9,FALSE)*E23)</f>
        <v>9.032</v>
      </c>
    </row>
    <row r="24" spans="1:23" s="597" customFormat="1" ht="19.25" customHeight="1">
      <c r="A24" s="860">
        <v>6</v>
      </c>
      <c r="B24" s="753" t="s">
        <v>225</v>
      </c>
      <c r="C24" s="738" t="str">
        <f>IF(E24="","",VLOOKUP(B24,Data!$B$5:$N$503,13,FALSE))</f>
        <v>Ymh</v>
      </c>
      <c r="D24" s="495" t="str">
        <f>IF(E24="","",VLOOKUP(B24,Data!$B$5:$L$503,2,FALSE))</f>
        <v>WV62290</v>
      </c>
      <c r="E24" s="739">
        <v>1</v>
      </c>
      <c r="F24" s="600"/>
      <c r="G24" s="587">
        <f>IF(E24="","",VLOOKUP(B24,Data!$B$5:$L$503,11,FALSE))</f>
        <v>1690.21</v>
      </c>
      <c r="H24" s="588">
        <f t="shared" si="0"/>
        <v>1690.21</v>
      </c>
      <c r="I24" s="589" t="str">
        <f>IF(E24="","",VLOOKUP(B24,Data!$B$5:$D$503,3,FALSE))</f>
        <v>C/T</v>
      </c>
      <c r="J24" s="589" t="str">
        <f>IF(E24="","",VLOOKUP(B24,Data!$B$5:$M$503,12,FALSE))</f>
        <v>Indonesia</v>
      </c>
      <c r="K24" s="590">
        <v>5127657</v>
      </c>
      <c r="L24" s="587">
        <f>IF(E24="","",VLOOKUP(B24,Data!$B$5:$E$503,4,FALSE)*E24)</f>
        <v>194</v>
      </c>
      <c r="M24" s="587">
        <f>IF(E24="","",VLOOKUP(B24,Data!$B$5:$F$503,5,FALSE)*E24)</f>
        <v>174</v>
      </c>
      <c r="N24" s="591" t="e">
        <f>IF(B24=Data!B75,Data!G75,(IF(B24=Data!B77,Data!G77,(IF(B24=Data!B79,Data!G79,(IF(B24=Data!#REF!,Data!#REF!,(IF(B24=Data!B84,Data!G84,(IF(B24=Data!#REF!,Data!#REF!,(IF(B24=Data!#REF!,Data!#REF!,(IF(B24=Data!#REF!,Data!#REF!,Data!#REF!)))))))))))))))&amp;IF(B24=Data!B151,Data!G151,(IF(B24=Data!#REF!,Data!#REF!,(IF(B24=Data!#REF!,Data!#REF!,(IF(B24=Data!#REF!,Data!#REF!,(IF(B24=Data!#REF!,Data!#REF!,(IF(B24=Data!#REF!,Data!G891,(IF(B24=Data!#REF!,Data!#REF!,(IF(B24=Data!#REF!,Data!#REF!,Data!#REF!)))))))))))))))&amp;IF(B24=Data!#REF!,Data!#REF!,(IF(B24=Data!#REF!,Data!#REF!,(IF(B24=Data!#REF!,Data!#REF!,(IF(B24=Data!#REF!,Data!#REF!,(IF(B24=Data!#REF!,Data!#REF!,Data!#REF!)))))))))</f>
        <v>#REF!</v>
      </c>
      <c r="O24" s="592"/>
      <c r="P24" s="593"/>
      <c r="Q24" s="594" t="e">
        <f>IF(B24=Data!B75,Data!H75,(IF(B24=Data!B77,Data!H77,(IF(B24=Data!B79,Data!H79,(IF(B24=Data!#REF!,Data!#REF!,(IF(B24=Data!B84,Data!H84,(IF(B24=Data!#REF!,Data!#REF!,(IF(B24=Data!#REF!,Data!#REF!,(IF(B24=Data!#REF!,Data!#REF!,Data!#REF!)))))))))))))))&amp;IF(B24=Data!B151,Data!H151,(IF(B24=Data!#REF!,Data!#REF!,(IF(B24=Data!#REF!,Data!#REF!,(IF(B24=Data!#REF!,Data!#REF!,(IF(B24=Data!#REF!,Data!#REF!,(IF(B24=Data!#REF!,Data!H891,(IF(B24=Data!#REF!,Data!#REF!,(IF(B24=Data!#REF!,Data!#REF!,Data!#REF!)))))))))))))))&amp;IF(B24=Data!#REF!,Data!#REF!,(IF(B24=Data!#REF!,Data!#REF!,(IF(B24=Data!#REF!,Data!#REF!,(IF(B24=Data!#REF!,Data!#REF!,(IF(B24=Data!#REF!,Data!#REF!,Data!#REF!)))))))))</f>
        <v>#REF!</v>
      </c>
      <c r="R24" s="593"/>
      <c r="S24" s="593"/>
      <c r="T24" s="594" t="e">
        <f>IF(B24=Data!B75,Data!I75,(IF(B24=Data!B77,Data!I77,(IF(B24=Data!B79,Data!I79,(IF(B24=Data!#REF!,Data!#REF!,(IF(B24=Data!B84,Data!I84,(IF(B24=Data!#REF!,Data!#REF!,(IF(B24=Data!#REF!,Data!#REF!,(IF(B24=Data!#REF!,Data!#REF!,Data!#REF!)))))))))))))))&amp;IF(B24=Data!B151,Data!I151,(IF(B24=Data!#REF!,Data!#REF!,(IF(B24=Data!#REF!,Data!#REF!,(IF(B24=Data!#REF!,Data!#REF!,(IF(B24=Data!#REF!,Data!#REF!,(IF(B24=Data!#REF!,Data!I891,(IF(B24=Data!#REF!,Data!#REF!,(IF(B24=Data!#REF!,Data!#REF!,Data!#REF!)))))))))))))))&amp;IF(B24=Data!#REF!,Data!#REF!,(IF(B24=Data!#REF!,Data!#REF!,(IF(B24=Data!#REF!,Data!#REF!,(IF(B24=Data!#REF!,Data!#REF!,(IF(B24=Data!#REF!,Data!#REF!,Data!#REF!)))))))))</f>
        <v>#REF!</v>
      </c>
      <c r="U24" s="595"/>
      <c r="V24" s="594" t="e">
        <f>IF(B24=Data!B75,Data!J75,(IF(B24=Data!B77,Data!J77,(IF(B24=Data!B79,Data!J79,(IF(B24=Data!#REF!,Data!#REF!,(IF(B24=Data!B84,Data!J84,(IF(B24=Data!#REF!,Data!#REF!,(IF(B24=Data!#REF!,Data!#REF!,(IF(B24=Data!#REF!,Data!#REF!,Data!#REF!)))))))))))))))&amp;IF(B24=Data!B151,Data!J151,(IF(B24=Data!#REF!,Data!#REF!,(IF(B24=Data!#REF!,Data!#REF!,(IF(B24=Data!#REF!,Data!#REF!,(IF(B24=Data!#REF!,Data!#REF!,(IF(B24=Data!#REF!,Data!J891,(IF(B24=Data!#REF!,Data!#REF!,(IF(B24=Data!#REF!,Data!#REF!,Data!#REF!)))))))))))))))&amp;IF(B24=Data!#REF!,Data!#REF!,(IF(B24=Data!#REF!,Data!#REF!,(IF(B24=Data!#REF!,Data!#REF!,(IF(B24=Data!#REF!,Data!#REF!,(IF(B24=Data!#REF!,Data!#REF!,Data!#REF!)))))))))</f>
        <v>#REF!</v>
      </c>
      <c r="W24" s="596">
        <f>IF(E24="","",VLOOKUP(B24,Data!$B$5:$J$503,9,FALSE)*E24)</f>
        <v>1.129</v>
      </c>
    </row>
    <row r="25" spans="1:23" s="597" customFormat="1" ht="19.25" customHeight="1">
      <c r="A25" s="860">
        <v>7</v>
      </c>
      <c r="B25" s="753" t="s">
        <v>715</v>
      </c>
      <c r="C25" s="738" t="str">
        <f>IF(E25="","",VLOOKUP(B25,Data!$B$5:$N$503,13,FALSE))</f>
        <v>Ymh</v>
      </c>
      <c r="D25" s="495" t="str">
        <f>IF(E25="","",VLOOKUP(B25,Data!$B$5:$L$503,2,FALSE))</f>
        <v>VAC9480</v>
      </c>
      <c r="E25" s="739">
        <v>1</v>
      </c>
      <c r="F25" s="600"/>
      <c r="G25" s="587">
        <f>IF(E25="","",VLOOKUP(B25,Data!$B$5:$L$503,11,FALSE))</f>
        <v>2008.01</v>
      </c>
      <c r="H25" s="588">
        <f t="shared" si="0"/>
        <v>2008.01</v>
      </c>
      <c r="I25" s="589" t="str">
        <f>IF(E25="","",VLOOKUP(B25,Data!$B$5:$D$503,3,FALSE))</f>
        <v>C/T</v>
      </c>
      <c r="J25" s="589" t="str">
        <f>IF(E25="","",VLOOKUP(B25,Data!$B$5:$M$503,12,FALSE))</f>
        <v>Indonesia</v>
      </c>
      <c r="K25" s="590">
        <v>5127657</v>
      </c>
      <c r="L25" s="587">
        <f>IF(E25="","",VLOOKUP(B25,Data!$B$5:$E$503,4,FALSE)*E25)</f>
        <v>199</v>
      </c>
      <c r="M25" s="587">
        <f>IF(E25="","",VLOOKUP(B25,Data!$B$5:$F$503,5,FALSE)*E25)</f>
        <v>179</v>
      </c>
      <c r="N25" s="591" t="e">
        <f>IF(B25=Data!B70,Data!G70,(IF(B25=Data!B72,Data!G72,(IF(B25=Data!B74,Data!G74,(IF(B25=Data!#REF!,Data!#REF!,(IF(B25=Data!B79,Data!G79,(IF(B25=Data!#REF!,Data!#REF!,(IF(B25=Data!#REF!,Data!#REF!,(IF(B25=Data!#REF!,Data!#REF!,Data!#REF!)))))))))))))))&amp;IF(B25=Data!B146,Data!G146,(IF(B25=Data!#REF!,Data!#REF!,(IF(B25=Data!#REF!,Data!#REF!,(IF(B25=Data!#REF!,Data!#REF!,(IF(B25=Data!#REF!,Data!#REF!,(IF(B25=Data!#REF!,Data!G886,(IF(B25=Data!#REF!,Data!#REF!,(IF(B25=Data!#REF!,Data!#REF!,Data!#REF!)))))))))))))))&amp;IF(B25=Data!#REF!,Data!#REF!,(IF(B25=Data!#REF!,Data!#REF!,(IF(B25=Data!#REF!,Data!#REF!,(IF(B25=Data!#REF!,Data!#REF!,(IF(B25=Data!#REF!,Data!#REF!,Data!#REF!)))))))))</f>
        <v>#REF!</v>
      </c>
      <c r="O25" s="592"/>
      <c r="P25" s="593"/>
      <c r="Q25" s="594" t="e">
        <f>IF(B25=Data!B70,Data!H70,(IF(B25=Data!B72,Data!H72,(IF(B25=Data!B74,Data!H74,(IF(B25=Data!#REF!,Data!#REF!,(IF(B25=Data!B79,Data!H79,(IF(B25=Data!#REF!,Data!#REF!,(IF(B25=Data!#REF!,Data!#REF!,(IF(B25=Data!#REF!,Data!#REF!,Data!#REF!)))))))))))))))&amp;IF(B25=Data!B146,Data!H146,(IF(B25=Data!#REF!,Data!#REF!,(IF(B25=Data!#REF!,Data!#REF!,(IF(B25=Data!#REF!,Data!#REF!,(IF(B25=Data!#REF!,Data!#REF!,(IF(B25=Data!#REF!,Data!H886,(IF(B25=Data!#REF!,Data!#REF!,(IF(B25=Data!#REF!,Data!#REF!,Data!#REF!)))))))))))))))&amp;IF(B25=Data!#REF!,Data!#REF!,(IF(B25=Data!#REF!,Data!#REF!,(IF(B25=Data!#REF!,Data!#REF!,(IF(B25=Data!#REF!,Data!#REF!,(IF(B25=Data!#REF!,Data!#REF!,Data!#REF!)))))))))</f>
        <v>#REF!</v>
      </c>
      <c r="R25" s="593"/>
      <c r="S25" s="593"/>
      <c r="T25" s="594" t="e">
        <f>IF(B25=Data!B70,Data!I70,(IF(B25=Data!B72,Data!I72,(IF(B25=Data!B74,Data!I74,(IF(B25=Data!#REF!,Data!#REF!,(IF(B25=Data!B79,Data!I79,(IF(B25=Data!#REF!,Data!#REF!,(IF(B25=Data!#REF!,Data!#REF!,(IF(B25=Data!#REF!,Data!#REF!,Data!#REF!)))))))))))))))&amp;IF(B25=Data!B146,Data!I146,(IF(B25=Data!#REF!,Data!#REF!,(IF(B25=Data!#REF!,Data!#REF!,(IF(B25=Data!#REF!,Data!#REF!,(IF(B25=Data!#REF!,Data!#REF!,(IF(B25=Data!#REF!,Data!I886,(IF(B25=Data!#REF!,Data!#REF!,(IF(B25=Data!#REF!,Data!#REF!,Data!#REF!)))))))))))))))&amp;IF(B25=Data!#REF!,Data!#REF!,(IF(B25=Data!#REF!,Data!#REF!,(IF(B25=Data!#REF!,Data!#REF!,(IF(B25=Data!#REF!,Data!#REF!,(IF(B25=Data!#REF!,Data!#REF!,Data!#REF!)))))))))</f>
        <v>#REF!</v>
      </c>
      <c r="U25" s="595"/>
      <c r="V25" s="594" t="e">
        <f>IF(B25=Data!B70,Data!J70,(IF(B25=Data!B72,Data!J72,(IF(B25=Data!B74,Data!J74,(IF(B25=Data!#REF!,Data!#REF!,(IF(B25=Data!B79,Data!J79,(IF(B25=Data!#REF!,Data!#REF!,(IF(B25=Data!#REF!,Data!#REF!,(IF(B25=Data!#REF!,Data!#REF!,Data!#REF!)))))))))))))))&amp;IF(B25=Data!B146,Data!J146,(IF(B25=Data!#REF!,Data!#REF!,(IF(B25=Data!#REF!,Data!#REF!,(IF(B25=Data!#REF!,Data!#REF!,(IF(B25=Data!#REF!,Data!#REF!,(IF(B25=Data!#REF!,Data!J886,(IF(B25=Data!#REF!,Data!#REF!,(IF(B25=Data!#REF!,Data!#REF!,Data!#REF!)))))))))))))))&amp;IF(B25=Data!#REF!,Data!#REF!,(IF(B25=Data!#REF!,Data!#REF!,(IF(B25=Data!#REF!,Data!#REF!,(IF(B25=Data!#REF!,Data!#REF!,(IF(B25=Data!#REF!,Data!#REF!,Data!#REF!)))))))))</f>
        <v>#REF!</v>
      </c>
      <c r="W25" s="596">
        <f>IF(E25="","",VLOOKUP(B25,Data!$B$5:$J$503,9,FALSE)*E25)</f>
        <v>1.129</v>
      </c>
    </row>
    <row r="26" spans="1:23" s="597" customFormat="1" ht="19.25" customHeight="1">
      <c r="A26" s="860">
        <v>8</v>
      </c>
      <c r="B26" s="753" t="s">
        <v>487</v>
      </c>
      <c r="C26" s="738" t="str">
        <f>IF(E26="","",VLOOKUP(B26,Data!$B$5:$N$503,13,FALSE))</f>
        <v>Ymh</v>
      </c>
      <c r="D26" s="495" t="str">
        <f>IF(E26="","",VLOOKUP(B26,Data!$B$5:$L$503,2,FALSE))</f>
        <v>ZH66310</v>
      </c>
      <c r="E26" s="739">
        <v>3</v>
      </c>
      <c r="F26" s="600"/>
      <c r="G26" s="587">
        <f>IF(E26="","",VLOOKUP(B26,Data!$B$5:$L$503,11,FALSE))</f>
        <v>1933.89</v>
      </c>
      <c r="H26" s="588">
        <f t="shared" si="0"/>
        <v>5801.67</v>
      </c>
      <c r="I26" s="589" t="str">
        <f>IF(E26="","",VLOOKUP(B26,Data!$B$5:$D$503,3,FALSE))</f>
        <v>C/T</v>
      </c>
      <c r="J26" s="589" t="str">
        <f>IF(E26="","",VLOOKUP(B26,Data!$B$5:$M$503,12,FALSE))</f>
        <v>Indonesia</v>
      </c>
      <c r="K26" s="590">
        <v>5127657</v>
      </c>
      <c r="L26" s="587">
        <f>IF(E26="","",VLOOKUP(B26,Data!$B$5:$E$503,4,FALSE)*E26)</f>
        <v>645</v>
      </c>
      <c r="M26" s="587">
        <f>IF(E26="","",VLOOKUP(B26,Data!$B$5:$F$503,5,FALSE)*E26)</f>
        <v>582</v>
      </c>
      <c r="N26" s="591" t="e">
        <f>IF(B26=Data!B71,Data!G71,(IF(B26=Data!B73,Data!G73,(IF(B26=Data!B75,Data!G75,(IF(B26=Data!#REF!,Data!#REF!,(IF(B26=Data!B80,Data!G80,(IF(B26=Data!#REF!,Data!#REF!,(IF(B26=Data!#REF!,Data!#REF!,(IF(B26=Data!#REF!,Data!#REF!,Data!#REF!)))))))))))))))&amp;IF(B26=Data!B147,Data!G147,(IF(B26=Data!#REF!,Data!#REF!,(IF(B26=Data!#REF!,Data!#REF!,(IF(B26=Data!#REF!,Data!#REF!,(IF(B26=Data!#REF!,Data!#REF!,(IF(B26=Data!#REF!,Data!G887,(IF(B26=Data!#REF!,Data!#REF!,(IF(B26=Data!#REF!,Data!#REF!,Data!#REF!)))))))))))))))&amp;IF(B26=Data!#REF!,Data!#REF!,(IF(B26=Data!#REF!,Data!#REF!,(IF(B26=Data!#REF!,Data!#REF!,(IF(B26=Data!#REF!,Data!#REF!,(IF(B26=Data!#REF!,Data!#REF!,Data!#REF!)))))))))</f>
        <v>#REF!</v>
      </c>
      <c r="O26" s="592"/>
      <c r="P26" s="593"/>
      <c r="Q26" s="594" t="e">
        <f>IF(B26=Data!B71,Data!H71,(IF(B26=Data!B73,Data!H73,(IF(B26=Data!B75,Data!H75,(IF(B26=Data!#REF!,Data!#REF!,(IF(B26=Data!B80,Data!H80,(IF(B26=Data!#REF!,Data!#REF!,(IF(B26=Data!#REF!,Data!#REF!,(IF(B26=Data!#REF!,Data!#REF!,Data!#REF!)))))))))))))))&amp;IF(B26=Data!B147,Data!H147,(IF(B26=Data!#REF!,Data!#REF!,(IF(B26=Data!#REF!,Data!#REF!,(IF(B26=Data!#REF!,Data!#REF!,(IF(B26=Data!#REF!,Data!#REF!,(IF(B26=Data!#REF!,Data!H887,(IF(B26=Data!#REF!,Data!#REF!,(IF(B26=Data!#REF!,Data!#REF!,Data!#REF!)))))))))))))))&amp;IF(B26=Data!#REF!,Data!#REF!,(IF(B26=Data!#REF!,Data!#REF!,(IF(B26=Data!#REF!,Data!#REF!,(IF(B26=Data!#REF!,Data!#REF!,(IF(B26=Data!#REF!,Data!#REF!,Data!#REF!)))))))))</f>
        <v>#REF!</v>
      </c>
      <c r="R26" s="593"/>
      <c r="S26" s="593"/>
      <c r="T26" s="594" t="e">
        <f>IF(B26=Data!B71,Data!I71,(IF(B26=Data!B73,Data!I73,(IF(B26=Data!B75,Data!I75,(IF(B26=Data!#REF!,Data!#REF!,(IF(B26=Data!B80,Data!I80,(IF(B26=Data!#REF!,Data!#REF!,(IF(B26=Data!#REF!,Data!#REF!,(IF(B26=Data!#REF!,Data!#REF!,Data!#REF!)))))))))))))))&amp;IF(B26=Data!B147,Data!I147,(IF(B26=Data!#REF!,Data!#REF!,(IF(B26=Data!#REF!,Data!#REF!,(IF(B26=Data!#REF!,Data!#REF!,(IF(B26=Data!#REF!,Data!#REF!,(IF(B26=Data!#REF!,Data!I887,(IF(B26=Data!#REF!,Data!#REF!,(IF(B26=Data!#REF!,Data!#REF!,Data!#REF!)))))))))))))))&amp;IF(B26=Data!#REF!,Data!#REF!,(IF(B26=Data!#REF!,Data!#REF!,(IF(B26=Data!#REF!,Data!#REF!,(IF(B26=Data!#REF!,Data!#REF!,(IF(B26=Data!#REF!,Data!#REF!,Data!#REF!)))))))))</f>
        <v>#REF!</v>
      </c>
      <c r="U26" s="595"/>
      <c r="V26" s="594" t="e">
        <f>IF(B26=Data!B71,Data!J71,(IF(B26=Data!B73,Data!J73,(IF(B26=Data!B75,Data!J75,(IF(B26=Data!#REF!,Data!#REF!,(IF(B26=Data!B80,Data!J80,(IF(B26=Data!#REF!,Data!#REF!,(IF(B26=Data!#REF!,Data!#REF!,(IF(B26=Data!#REF!,Data!#REF!,Data!#REF!)))))))))))))))&amp;IF(B26=Data!B147,Data!J147,(IF(B26=Data!#REF!,Data!#REF!,(IF(B26=Data!#REF!,Data!#REF!,(IF(B26=Data!#REF!,Data!#REF!,(IF(B26=Data!#REF!,Data!#REF!,(IF(B26=Data!#REF!,Data!J887,(IF(B26=Data!#REF!,Data!#REF!,(IF(B26=Data!#REF!,Data!#REF!,Data!#REF!)))))))))))))))&amp;IF(B26=Data!#REF!,Data!#REF!,(IF(B26=Data!#REF!,Data!#REF!,(IF(B26=Data!#REF!,Data!#REF!,(IF(B26=Data!#REF!,Data!#REF!,(IF(B26=Data!#REF!,Data!#REF!,Data!#REF!)))))))))</f>
        <v>#REF!</v>
      </c>
      <c r="W26" s="596">
        <f>IF(E26="","",VLOOKUP(B26,Data!$B$5:$J$503,9,FALSE)*E26)</f>
        <v>3.5550000000000002</v>
      </c>
    </row>
    <row r="27" spans="1:23" s="597" customFormat="1" ht="19.25" customHeight="1">
      <c r="A27" s="860">
        <v>9</v>
      </c>
      <c r="B27" s="753" t="s">
        <v>716</v>
      </c>
      <c r="C27" s="738" t="str">
        <f>IF(E27="","",VLOOKUP(B27,Data!$B$5:$N$503,13,FALSE))</f>
        <v>Ymh</v>
      </c>
      <c r="D27" s="495" t="str">
        <f>IF(E27="","",VLOOKUP(B27,Data!$B$5:$L$503,2,FALSE))</f>
        <v>VAC9490</v>
      </c>
      <c r="E27" s="739">
        <v>6</v>
      </c>
      <c r="F27" s="600"/>
      <c r="G27" s="587">
        <f>IF(E27="","",VLOOKUP(B27,Data!$B$5:$L$503,11,FALSE))</f>
        <v>2297.34</v>
      </c>
      <c r="H27" s="588">
        <f t="shared" ref="H27:H30" si="2">IF(E27&gt;0,E27*G27,"-")</f>
        <v>13784.04</v>
      </c>
      <c r="I27" s="589" t="str">
        <f>IF(E27="","",VLOOKUP(B27,Data!$B$5:$D$503,3,FALSE))</f>
        <v>C/T</v>
      </c>
      <c r="J27" s="589" t="str">
        <f>IF(E27="","",VLOOKUP(B27,Data!$B$5:$M$503,12,FALSE))</f>
        <v>Indonesia</v>
      </c>
      <c r="K27" s="590">
        <v>5127657</v>
      </c>
      <c r="L27" s="587">
        <f>IF(E27="","",VLOOKUP(B27,Data!$B$5:$E$503,4,FALSE)*E27)</f>
        <v>1320</v>
      </c>
      <c r="M27" s="587">
        <f>IF(E27="","",VLOOKUP(B27,Data!$B$5:$F$503,5,FALSE)*E27)</f>
        <v>1194</v>
      </c>
      <c r="N27" s="591" t="e">
        <f>IF(B27=Data!B64,Data!G64,(IF(B27=Data!B66,Data!G66,(IF(B27=Data!B68,Data!G68,(IF(B27=Data!#REF!,Data!#REF!,(IF(B27=Data!B73,Data!G73,(IF(B27=Data!#REF!,Data!#REF!,(IF(B27=Data!#REF!,Data!#REF!,(IF(B27=Data!#REF!,Data!#REF!,Data!#REF!)))))))))))))))&amp;IF(B27=Data!B140,Data!G140,(IF(B27=Data!#REF!,Data!#REF!,(IF(B27=Data!#REF!,Data!#REF!,(IF(B27=Data!#REF!,Data!#REF!,(IF(B27=Data!#REF!,Data!#REF!,(IF(B27=Data!#REF!,Data!G880,(IF(B27=Data!#REF!,Data!#REF!,(IF(B27=Data!#REF!,Data!#REF!,Data!#REF!)))))))))))))))&amp;IF(B27=Data!#REF!,Data!#REF!,(IF(B27=Data!#REF!,Data!#REF!,(IF(B27=Data!#REF!,Data!#REF!,(IF(B27=Data!#REF!,Data!#REF!,(IF(B27=Data!#REF!,Data!#REF!,Data!#REF!)))))))))</f>
        <v>#REF!</v>
      </c>
      <c r="O27" s="592"/>
      <c r="P27" s="593"/>
      <c r="Q27" s="594" t="e">
        <f>IF(B27=Data!B64,Data!H64,(IF(B27=Data!B66,Data!H66,(IF(B27=Data!B68,Data!H68,(IF(B27=Data!#REF!,Data!#REF!,(IF(B27=Data!B73,Data!H73,(IF(B27=Data!#REF!,Data!#REF!,(IF(B27=Data!#REF!,Data!#REF!,(IF(B27=Data!#REF!,Data!#REF!,Data!#REF!)))))))))))))))&amp;IF(B27=Data!B140,Data!H140,(IF(B27=Data!#REF!,Data!#REF!,(IF(B27=Data!#REF!,Data!#REF!,(IF(B27=Data!#REF!,Data!#REF!,(IF(B27=Data!#REF!,Data!#REF!,(IF(B27=Data!#REF!,Data!H880,(IF(B27=Data!#REF!,Data!#REF!,(IF(B27=Data!#REF!,Data!#REF!,Data!#REF!)))))))))))))))&amp;IF(B27=Data!#REF!,Data!#REF!,(IF(B27=Data!#REF!,Data!#REF!,(IF(B27=Data!#REF!,Data!#REF!,(IF(B27=Data!#REF!,Data!#REF!,(IF(B27=Data!#REF!,Data!#REF!,Data!#REF!)))))))))</f>
        <v>#REF!</v>
      </c>
      <c r="R27" s="593"/>
      <c r="S27" s="593"/>
      <c r="T27" s="594" t="e">
        <f>IF(B27=Data!B64,Data!I64,(IF(B27=Data!B66,Data!I66,(IF(B27=Data!B68,Data!I68,(IF(B27=Data!#REF!,Data!#REF!,(IF(B27=Data!B73,Data!I73,(IF(B27=Data!#REF!,Data!#REF!,(IF(B27=Data!#REF!,Data!#REF!,(IF(B27=Data!#REF!,Data!#REF!,Data!#REF!)))))))))))))))&amp;IF(B27=Data!B140,Data!I140,(IF(B27=Data!#REF!,Data!#REF!,(IF(B27=Data!#REF!,Data!#REF!,(IF(B27=Data!#REF!,Data!#REF!,(IF(B27=Data!#REF!,Data!#REF!,(IF(B27=Data!#REF!,Data!I880,(IF(B27=Data!#REF!,Data!#REF!,(IF(B27=Data!#REF!,Data!#REF!,Data!#REF!)))))))))))))))&amp;IF(B27=Data!#REF!,Data!#REF!,(IF(B27=Data!#REF!,Data!#REF!,(IF(B27=Data!#REF!,Data!#REF!,(IF(B27=Data!#REF!,Data!#REF!,(IF(B27=Data!#REF!,Data!#REF!,Data!#REF!)))))))))</f>
        <v>#REF!</v>
      </c>
      <c r="U27" s="595"/>
      <c r="V27" s="594" t="e">
        <f>IF(B27=Data!B64,Data!J64,(IF(B27=Data!B66,Data!J66,(IF(B27=Data!B68,Data!J68,(IF(B27=Data!#REF!,Data!#REF!,(IF(B27=Data!B73,Data!J73,(IF(B27=Data!#REF!,Data!#REF!,(IF(B27=Data!#REF!,Data!#REF!,(IF(B27=Data!#REF!,Data!#REF!,Data!#REF!)))))))))))))))&amp;IF(B27=Data!B140,Data!J140,(IF(B27=Data!#REF!,Data!#REF!,(IF(B27=Data!#REF!,Data!#REF!,(IF(B27=Data!#REF!,Data!#REF!,(IF(B27=Data!#REF!,Data!#REF!,(IF(B27=Data!#REF!,Data!J880,(IF(B27=Data!#REF!,Data!#REF!,(IF(B27=Data!#REF!,Data!#REF!,Data!#REF!)))))))))))))))&amp;IF(B27=Data!#REF!,Data!#REF!,(IF(B27=Data!#REF!,Data!#REF!,(IF(B27=Data!#REF!,Data!#REF!,(IF(B27=Data!#REF!,Data!#REF!,(IF(B27=Data!#REF!,Data!#REF!,Data!#REF!)))))))))</f>
        <v>#REF!</v>
      </c>
      <c r="W27" s="596">
        <f>IF(E27="","",VLOOKUP(B27,Data!$B$5:$J$503,9,FALSE)*E27)</f>
        <v>7.11</v>
      </c>
    </row>
    <row r="28" spans="1:23" s="597" customFormat="1" ht="19.25" customHeight="1">
      <c r="A28" s="860">
        <v>10</v>
      </c>
      <c r="B28" s="753" t="s">
        <v>504</v>
      </c>
      <c r="C28" s="738" t="str">
        <f>IF(E28="","",VLOOKUP(B28,Data!$B$5:$N$503,13,FALSE))</f>
        <v>Ymh</v>
      </c>
      <c r="D28" s="495" t="str">
        <f>IF(E28="","",VLOOKUP(B28,Data!$B$5:$L$503,2,FALSE))</f>
        <v>ZH66250</v>
      </c>
      <c r="E28" s="739">
        <v>3</v>
      </c>
      <c r="F28" s="600"/>
      <c r="G28" s="587">
        <f>IF(E28="","",VLOOKUP(B28,Data!$B$5:$L$503,11,FALSE))</f>
        <v>2244.61</v>
      </c>
      <c r="H28" s="588">
        <f t="shared" si="2"/>
        <v>6733.83</v>
      </c>
      <c r="I28" s="589" t="str">
        <f>IF(E28="","",VLOOKUP(B28,Data!$B$5:$D$503,3,FALSE))</f>
        <v>C/T</v>
      </c>
      <c r="J28" s="589" t="str">
        <f>IF(E28="","",VLOOKUP(B28,Data!$B$5:$M$503,12,FALSE))</f>
        <v>Indonesia</v>
      </c>
      <c r="K28" s="590">
        <v>5127657</v>
      </c>
      <c r="L28" s="587">
        <f>IF(E28="","",VLOOKUP(B28,Data!$B$5:$E$503,4,FALSE)*E28)</f>
        <v>786</v>
      </c>
      <c r="M28" s="587">
        <f>IF(E28="","",VLOOKUP(B28,Data!$B$5:$F$503,5,FALSE)*E28)</f>
        <v>711</v>
      </c>
      <c r="N28" s="591" t="e">
        <f>IF(B28=Data!B65,Data!G65,(IF(B28=Data!B67,Data!G67,(IF(B28=Data!B69,Data!G69,(IF(B28=Data!#REF!,Data!#REF!,(IF(B28=Data!B74,Data!G74,(IF(B28=Data!#REF!,Data!#REF!,(IF(B28=Data!#REF!,Data!#REF!,(IF(B28=Data!#REF!,Data!#REF!,Data!#REF!)))))))))))))))&amp;IF(B28=Data!B141,Data!G141,(IF(B28=Data!#REF!,Data!#REF!,(IF(B28=Data!#REF!,Data!#REF!,(IF(B28=Data!#REF!,Data!#REF!,(IF(B28=Data!#REF!,Data!#REF!,(IF(B28=Data!#REF!,Data!G881,(IF(B28=Data!#REF!,Data!#REF!,(IF(B28=Data!#REF!,Data!#REF!,Data!#REF!)))))))))))))))&amp;IF(B28=Data!#REF!,Data!#REF!,(IF(B28=Data!#REF!,Data!#REF!,(IF(B28=Data!#REF!,Data!#REF!,(IF(B28=Data!#REF!,Data!#REF!,(IF(B28=Data!#REF!,Data!#REF!,Data!#REF!)))))))))</f>
        <v>#REF!</v>
      </c>
      <c r="O28" s="592"/>
      <c r="P28" s="593"/>
      <c r="Q28" s="594" t="e">
        <f>IF(B28=Data!B65,Data!H65,(IF(B28=Data!B67,Data!H67,(IF(B28=Data!B69,Data!H69,(IF(B28=Data!#REF!,Data!#REF!,(IF(B28=Data!B74,Data!H74,(IF(B28=Data!#REF!,Data!#REF!,(IF(B28=Data!#REF!,Data!#REF!,(IF(B28=Data!#REF!,Data!#REF!,Data!#REF!)))))))))))))))&amp;IF(B28=Data!B141,Data!H141,(IF(B28=Data!#REF!,Data!#REF!,(IF(B28=Data!#REF!,Data!#REF!,(IF(B28=Data!#REF!,Data!#REF!,(IF(B28=Data!#REF!,Data!#REF!,(IF(B28=Data!#REF!,Data!H881,(IF(B28=Data!#REF!,Data!#REF!,(IF(B28=Data!#REF!,Data!#REF!,Data!#REF!)))))))))))))))&amp;IF(B28=Data!#REF!,Data!#REF!,(IF(B28=Data!#REF!,Data!#REF!,(IF(B28=Data!#REF!,Data!#REF!,(IF(B28=Data!#REF!,Data!#REF!,(IF(B28=Data!#REF!,Data!#REF!,Data!#REF!)))))))))</f>
        <v>#REF!</v>
      </c>
      <c r="R28" s="593"/>
      <c r="S28" s="593"/>
      <c r="T28" s="594" t="e">
        <f>IF(B28=Data!B65,Data!I65,(IF(B28=Data!B67,Data!I67,(IF(B28=Data!B69,Data!I69,(IF(B28=Data!#REF!,Data!#REF!,(IF(B28=Data!B74,Data!I74,(IF(B28=Data!#REF!,Data!#REF!,(IF(B28=Data!#REF!,Data!#REF!,(IF(B28=Data!#REF!,Data!#REF!,Data!#REF!)))))))))))))))&amp;IF(B28=Data!B141,Data!I141,(IF(B28=Data!#REF!,Data!#REF!,(IF(B28=Data!#REF!,Data!#REF!,(IF(B28=Data!#REF!,Data!#REF!,(IF(B28=Data!#REF!,Data!#REF!,(IF(B28=Data!#REF!,Data!I881,(IF(B28=Data!#REF!,Data!#REF!,(IF(B28=Data!#REF!,Data!#REF!,Data!#REF!)))))))))))))))&amp;IF(B28=Data!#REF!,Data!#REF!,(IF(B28=Data!#REF!,Data!#REF!,(IF(B28=Data!#REF!,Data!#REF!,(IF(B28=Data!#REF!,Data!#REF!,(IF(B28=Data!#REF!,Data!#REF!,Data!#REF!)))))))))</f>
        <v>#REF!</v>
      </c>
      <c r="U28" s="595"/>
      <c r="V28" s="594" t="e">
        <f>IF(B28=Data!B65,Data!J65,(IF(B28=Data!B67,Data!J67,(IF(B28=Data!B69,Data!J69,(IF(B28=Data!#REF!,Data!#REF!,(IF(B28=Data!B74,Data!J74,(IF(B28=Data!#REF!,Data!#REF!,(IF(B28=Data!#REF!,Data!#REF!,(IF(B28=Data!#REF!,Data!#REF!,Data!#REF!)))))))))))))))&amp;IF(B28=Data!B141,Data!J141,(IF(B28=Data!#REF!,Data!#REF!,(IF(B28=Data!#REF!,Data!#REF!,(IF(B28=Data!#REF!,Data!#REF!,(IF(B28=Data!#REF!,Data!#REF!,(IF(B28=Data!#REF!,Data!J881,(IF(B28=Data!#REF!,Data!#REF!,(IF(B28=Data!#REF!,Data!#REF!,Data!#REF!)))))))))))))))&amp;IF(B28=Data!#REF!,Data!#REF!,(IF(B28=Data!#REF!,Data!#REF!,(IF(B28=Data!#REF!,Data!#REF!,(IF(B28=Data!#REF!,Data!#REF!,(IF(B28=Data!#REF!,Data!#REF!,Data!#REF!)))))))))</f>
        <v>#REF!</v>
      </c>
      <c r="W28" s="596">
        <f>IF(E28="","",VLOOKUP(B28,Data!$B$5:$J$503,9,FALSE)*E28)</f>
        <v>4.4640000000000004</v>
      </c>
    </row>
    <row r="29" spans="1:23" s="597" customFormat="1" ht="19.25" customHeight="1">
      <c r="A29" s="860">
        <v>11</v>
      </c>
      <c r="B29" s="753" t="s">
        <v>717</v>
      </c>
      <c r="C29" s="738" t="str">
        <f>IF(E29="","",VLOOKUP(B29,Data!$B$5:$N$503,13,FALSE))</f>
        <v>Ymh</v>
      </c>
      <c r="D29" s="495" t="str">
        <f>IF(E29="","",VLOOKUP(B29,Data!$B$5:$L$503,2,FALSE))</f>
        <v>VAC9500</v>
      </c>
      <c r="E29" s="739">
        <v>1</v>
      </c>
      <c r="F29" s="600"/>
      <c r="G29" s="587">
        <f>IF(E29="","",VLOOKUP(B29,Data!$B$5:$L$503,11,FALSE))</f>
        <v>2627.86</v>
      </c>
      <c r="H29" s="588">
        <f t="shared" si="2"/>
        <v>2627.86</v>
      </c>
      <c r="I29" s="589" t="str">
        <f>IF(E29="","",VLOOKUP(B29,Data!$B$5:$D$503,3,FALSE))</f>
        <v>C/T</v>
      </c>
      <c r="J29" s="589" t="str">
        <f>IF(E29="","",VLOOKUP(B29,Data!$B$5:$M$503,12,FALSE))</f>
        <v>Indonesia</v>
      </c>
      <c r="K29" s="590">
        <v>5127657</v>
      </c>
      <c r="L29" s="587">
        <f>IF(E29="","",VLOOKUP(B29,Data!$B$5:$E$503,4,FALSE)*E29)</f>
        <v>267</v>
      </c>
      <c r="M29" s="587">
        <f>IF(E29="","",VLOOKUP(B29,Data!$B$5:$F$503,5,FALSE)*E29)</f>
        <v>247</v>
      </c>
      <c r="N29" s="591" t="e">
        <f>IF(B29=Data!B66,Data!G66,(IF(B29=Data!B68,Data!G68,(IF(B29=Data!B70,Data!G70,(IF(B29=Data!#REF!,Data!#REF!,(IF(B29=Data!B75,Data!G75,(IF(B29=Data!#REF!,Data!#REF!,(IF(B29=Data!#REF!,Data!#REF!,(IF(B29=Data!#REF!,Data!#REF!,Data!#REF!)))))))))))))))&amp;IF(B29=Data!B142,Data!G142,(IF(B29=Data!#REF!,Data!#REF!,(IF(B29=Data!#REF!,Data!#REF!,(IF(B29=Data!#REF!,Data!#REF!,(IF(B29=Data!#REF!,Data!#REF!,(IF(B29=Data!#REF!,Data!G882,(IF(B29=Data!#REF!,Data!#REF!,(IF(B29=Data!#REF!,Data!#REF!,Data!#REF!)))))))))))))))&amp;IF(B29=Data!#REF!,Data!#REF!,(IF(B29=Data!#REF!,Data!#REF!,(IF(B29=Data!#REF!,Data!#REF!,(IF(B29=Data!#REF!,Data!#REF!,(IF(B29=Data!#REF!,Data!#REF!,Data!#REF!)))))))))</f>
        <v>#REF!</v>
      </c>
      <c r="O29" s="592"/>
      <c r="P29" s="593"/>
      <c r="Q29" s="594" t="e">
        <f>IF(B29=Data!B66,Data!H66,(IF(B29=Data!B68,Data!H68,(IF(B29=Data!B70,Data!H70,(IF(B29=Data!#REF!,Data!#REF!,(IF(B29=Data!B75,Data!H75,(IF(B29=Data!#REF!,Data!#REF!,(IF(B29=Data!#REF!,Data!#REF!,(IF(B29=Data!#REF!,Data!#REF!,Data!#REF!)))))))))))))))&amp;IF(B29=Data!B142,Data!H142,(IF(B29=Data!#REF!,Data!#REF!,(IF(B29=Data!#REF!,Data!#REF!,(IF(B29=Data!#REF!,Data!#REF!,(IF(B29=Data!#REF!,Data!#REF!,(IF(B29=Data!#REF!,Data!H882,(IF(B29=Data!#REF!,Data!#REF!,(IF(B29=Data!#REF!,Data!#REF!,Data!#REF!)))))))))))))))&amp;IF(B29=Data!#REF!,Data!#REF!,(IF(B29=Data!#REF!,Data!#REF!,(IF(B29=Data!#REF!,Data!#REF!,(IF(B29=Data!#REF!,Data!#REF!,(IF(B29=Data!#REF!,Data!#REF!,Data!#REF!)))))))))</f>
        <v>#REF!</v>
      </c>
      <c r="R29" s="593"/>
      <c r="S29" s="593"/>
      <c r="T29" s="594" t="e">
        <f>IF(B29=Data!B66,Data!I66,(IF(B29=Data!B68,Data!I68,(IF(B29=Data!B70,Data!I70,(IF(B29=Data!#REF!,Data!#REF!,(IF(B29=Data!B75,Data!I75,(IF(B29=Data!#REF!,Data!#REF!,(IF(B29=Data!#REF!,Data!#REF!,(IF(B29=Data!#REF!,Data!#REF!,Data!#REF!)))))))))))))))&amp;IF(B29=Data!B142,Data!I142,(IF(B29=Data!#REF!,Data!#REF!,(IF(B29=Data!#REF!,Data!#REF!,(IF(B29=Data!#REF!,Data!#REF!,(IF(B29=Data!#REF!,Data!#REF!,(IF(B29=Data!#REF!,Data!I882,(IF(B29=Data!#REF!,Data!#REF!,(IF(B29=Data!#REF!,Data!#REF!,Data!#REF!)))))))))))))))&amp;IF(B29=Data!#REF!,Data!#REF!,(IF(B29=Data!#REF!,Data!#REF!,(IF(B29=Data!#REF!,Data!#REF!,(IF(B29=Data!#REF!,Data!#REF!,(IF(B29=Data!#REF!,Data!#REF!,Data!#REF!)))))))))</f>
        <v>#REF!</v>
      </c>
      <c r="U29" s="595"/>
      <c r="V29" s="594" t="e">
        <f>IF(B29=Data!B66,Data!J66,(IF(B29=Data!B68,Data!J68,(IF(B29=Data!B70,Data!J70,(IF(B29=Data!#REF!,Data!#REF!,(IF(B29=Data!B75,Data!J75,(IF(B29=Data!#REF!,Data!#REF!,(IF(B29=Data!#REF!,Data!#REF!,(IF(B29=Data!#REF!,Data!#REF!,Data!#REF!)))))))))))))))&amp;IF(B29=Data!B142,Data!J142,(IF(B29=Data!#REF!,Data!#REF!,(IF(B29=Data!#REF!,Data!#REF!,(IF(B29=Data!#REF!,Data!#REF!,(IF(B29=Data!#REF!,Data!#REF!,(IF(B29=Data!#REF!,Data!J882,(IF(B29=Data!#REF!,Data!#REF!,(IF(B29=Data!#REF!,Data!#REF!,Data!#REF!)))))))))))))))&amp;IF(B29=Data!#REF!,Data!#REF!,(IF(B29=Data!#REF!,Data!#REF!,(IF(B29=Data!#REF!,Data!#REF!,(IF(B29=Data!#REF!,Data!#REF!,(IF(B29=Data!#REF!,Data!#REF!,Data!#REF!)))))))))</f>
        <v>#REF!</v>
      </c>
      <c r="W29" s="596">
        <f>IF(E29="","",VLOOKUP(B29,Data!$B$5:$J$503,9,FALSE)*E29)</f>
        <v>1.488</v>
      </c>
    </row>
    <row r="30" spans="1:23" s="597" customFormat="1" ht="19.25" customHeight="1">
      <c r="A30" s="860">
        <v>12</v>
      </c>
      <c r="B30" s="753" t="s">
        <v>732</v>
      </c>
      <c r="C30" s="738" t="str">
        <f>IF(E30="","",VLOOKUP(B30,Data!$B$5:$N$503,13,FALSE))</f>
        <v>Ymh</v>
      </c>
      <c r="D30" s="495" t="str">
        <f>IF(E30="","",VLOOKUP(B30,Data!$B$5:$L$503,2,FALSE))</f>
        <v>VAC9510</v>
      </c>
      <c r="E30" s="739">
        <v>1</v>
      </c>
      <c r="F30" s="600"/>
      <c r="G30" s="587">
        <f>IF(E30="","",VLOOKUP(B30,Data!$B$5:$L$503,11,FALSE))</f>
        <v>2665.96</v>
      </c>
      <c r="H30" s="588">
        <f t="shared" si="2"/>
        <v>2665.96</v>
      </c>
      <c r="I30" s="589" t="str">
        <f>IF(E30="","",VLOOKUP(B30,Data!$B$5:$D$503,3,FALSE))</f>
        <v>C/T</v>
      </c>
      <c r="J30" s="589" t="str">
        <f>IF(E30="","",VLOOKUP(B30,Data!$B$5:$M$503,12,FALSE))</f>
        <v>Indonesia</v>
      </c>
      <c r="K30" s="590">
        <v>5127657</v>
      </c>
      <c r="L30" s="587">
        <f>IF(E30="","",VLOOKUP(B30,Data!$B$5:$E$503,4,FALSE)*E30)</f>
        <v>238</v>
      </c>
      <c r="M30" s="587">
        <f>IF(E30="","",VLOOKUP(B30,Data!$B$5:$F$503,5,FALSE)*E30)</f>
        <v>216</v>
      </c>
      <c r="N30" s="591" t="e">
        <f>IF(B30=Data!B67,Data!G67,(IF(B30=Data!B69,Data!G69,(IF(B30=Data!B71,Data!G71,(IF(B30=Data!#REF!,Data!#REF!,(IF(B30=Data!B76,Data!G76,(IF(B30=Data!#REF!,Data!#REF!,(IF(B30=Data!#REF!,Data!#REF!,(IF(B30=Data!#REF!,Data!#REF!,Data!#REF!)))))))))))))))&amp;IF(B30=Data!B143,Data!G143,(IF(B30=Data!#REF!,Data!#REF!,(IF(B30=Data!#REF!,Data!#REF!,(IF(B30=Data!#REF!,Data!#REF!,(IF(B30=Data!#REF!,Data!#REF!,(IF(B30=Data!#REF!,Data!G883,(IF(B30=Data!#REF!,Data!#REF!,(IF(B30=Data!#REF!,Data!#REF!,Data!#REF!)))))))))))))))&amp;IF(B30=Data!#REF!,Data!#REF!,(IF(B30=Data!#REF!,Data!#REF!,(IF(B30=Data!#REF!,Data!#REF!,(IF(B30=Data!#REF!,Data!#REF!,(IF(B30=Data!#REF!,Data!#REF!,Data!#REF!)))))))))</f>
        <v>#REF!</v>
      </c>
      <c r="O30" s="592"/>
      <c r="P30" s="593"/>
      <c r="Q30" s="594" t="e">
        <f>IF(B30=Data!B67,Data!H67,(IF(B30=Data!B69,Data!H69,(IF(B30=Data!B71,Data!H71,(IF(B30=Data!#REF!,Data!#REF!,(IF(B30=Data!B76,Data!H76,(IF(B30=Data!#REF!,Data!#REF!,(IF(B30=Data!#REF!,Data!#REF!,(IF(B30=Data!#REF!,Data!#REF!,Data!#REF!)))))))))))))))&amp;IF(B30=Data!B143,Data!H143,(IF(B30=Data!#REF!,Data!#REF!,(IF(B30=Data!#REF!,Data!#REF!,(IF(B30=Data!#REF!,Data!#REF!,(IF(B30=Data!#REF!,Data!#REF!,(IF(B30=Data!#REF!,Data!H883,(IF(B30=Data!#REF!,Data!#REF!,(IF(B30=Data!#REF!,Data!#REF!,Data!#REF!)))))))))))))))&amp;IF(B30=Data!#REF!,Data!#REF!,(IF(B30=Data!#REF!,Data!#REF!,(IF(B30=Data!#REF!,Data!#REF!,(IF(B30=Data!#REF!,Data!#REF!,(IF(B30=Data!#REF!,Data!#REF!,Data!#REF!)))))))))</f>
        <v>#REF!</v>
      </c>
      <c r="R30" s="593"/>
      <c r="S30" s="593"/>
      <c r="T30" s="594" t="e">
        <f>IF(B30=Data!B67,Data!I67,(IF(B30=Data!B69,Data!I69,(IF(B30=Data!B71,Data!I71,(IF(B30=Data!#REF!,Data!#REF!,(IF(B30=Data!B76,Data!I76,(IF(B30=Data!#REF!,Data!#REF!,(IF(B30=Data!#REF!,Data!#REF!,(IF(B30=Data!#REF!,Data!#REF!,Data!#REF!)))))))))))))))&amp;IF(B30=Data!B143,Data!I143,(IF(B30=Data!#REF!,Data!#REF!,(IF(B30=Data!#REF!,Data!#REF!,(IF(B30=Data!#REF!,Data!#REF!,(IF(B30=Data!#REF!,Data!#REF!,(IF(B30=Data!#REF!,Data!I883,(IF(B30=Data!#REF!,Data!#REF!,(IF(B30=Data!#REF!,Data!#REF!,Data!#REF!)))))))))))))))&amp;IF(B30=Data!#REF!,Data!#REF!,(IF(B30=Data!#REF!,Data!#REF!,(IF(B30=Data!#REF!,Data!#REF!,(IF(B30=Data!#REF!,Data!#REF!,(IF(B30=Data!#REF!,Data!#REF!,Data!#REF!)))))))))</f>
        <v>#REF!</v>
      </c>
      <c r="U30" s="595"/>
      <c r="V30" s="594" t="e">
        <f>IF(B30=Data!B67,Data!J67,(IF(B30=Data!B69,Data!J69,(IF(B30=Data!B71,Data!J71,(IF(B30=Data!#REF!,Data!#REF!,(IF(B30=Data!B76,Data!J76,(IF(B30=Data!#REF!,Data!#REF!,(IF(B30=Data!#REF!,Data!#REF!,(IF(B30=Data!#REF!,Data!#REF!,Data!#REF!)))))))))))))))&amp;IF(B30=Data!B143,Data!J143,(IF(B30=Data!#REF!,Data!#REF!,(IF(B30=Data!#REF!,Data!#REF!,(IF(B30=Data!#REF!,Data!#REF!,(IF(B30=Data!#REF!,Data!#REF!,(IF(B30=Data!#REF!,Data!J883,(IF(B30=Data!#REF!,Data!#REF!,(IF(B30=Data!#REF!,Data!#REF!,Data!#REF!)))))))))))))))&amp;IF(B30=Data!#REF!,Data!#REF!,(IF(B30=Data!#REF!,Data!#REF!,(IF(B30=Data!#REF!,Data!#REF!,(IF(B30=Data!#REF!,Data!#REF!,(IF(B30=Data!#REF!,Data!#REF!,Data!#REF!)))))))))</f>
        <v>#REF!</v>
      </c>
      <c r="W30" s="596">
        <f>IF(E30="","",VLOOKUP(B30,Data!$B$5:$J$503,9,FALSE)*E30)</f>
        <v>1.3140000000000001</v>
      </c>
    </row>
    <row r="31" spans="1:23" s="597" customFormat="1" ht="19.25" customHeight="1">
      <c r="A31" s="860"/>
      <c r="B31" s="840"/>
      <c r="C31" s="583" t="str">
        <f>IF(E31="","",VLOOKUP(B31,Data!$B$5:$N$503,13,FALSE))</f>
        <v/>
      </c>
      <c r="D31" s="584" t="str">
        <f>IF(E31="","",VLOOKUP(B31,Data!$B$5:$L$503,2,FALSE))</f>
        <v/>
      </c>
      <c r="E31" s="739"/>
      <c r="F31" s="601"/>
      <c r="G31" s="587" t="str">
        <f>IF(E31="","",VLOOKUP(B31,Data!$B$5:$L$503,11,FALSE))</f>
        <v/>
      </c>
      <c r="H31" s="588" t="str">
        <f t="shared" si="0"/>
        <v>-</v>
      </c>
      <c r="I31" s="589" t="str">
        <f>IF(E31="","",VLOOKUP(B31,Data!$B$5:$D$503,3,FALSE))</f>
        <v/>
      </c>
      <c r="J31" s="589" t="str">
        <f>IF(E31="","",VLOOKUP(B31,Data!$B$5:$M$503,12,FALSE))</f>
        <v/>
      </c>
      <c r="K31" s="590"/>
      <c r="L31" s="587" t="str">
        <f>IF(E31="","",VLOOKUP(B31,Data!$B$5:$E$503,4,FALSE)*E31)</f>
        <v/>
      </c>
      <c r="M31" s="587" t="str">
        <f>IF(E31="","",VLOOKUP(B31,Data!$B$5:$F$503,5,FALSE)*E31)</f>
        <v/>
      </c>
      <c r="N31" s="591" t="e">
        <f>IF(B31=Data!B139,Data!G139,(IF(B31=Data!B141,Data!G141,(IF(B31=Data!B143,Data!G143,(IF(B31=Data!#REF!,Data!#REF!,(IF(B31=Data!B148,Data!G148,(IF(B31=Data!#REF!,Data!#REF!,(IF(B31=Data!#REF!,Data!#REF!,(IF(B31=Data!#REF!,Data!#REF!,Data!#REF!)))))))))))))))&amp;IF(B31=Data!B215,Data!G215,(IF(B31=Data!#REF!,Data!#REF!,(IF(B31=Data!#REF!,Data!#REF!,(IF(B31=Data!#REF!,Data!#REF!,(IF(B31=Data!#REF!,Data!#REF!,(IF(B31=Data!#REF!,Data!G955,(IF(B31=Data!#REF!,Data!#REF!,(IF(B31=Data!#REF!,Data!#REF!,Data!#REF!)))))))))))))))&amp;IF(B31=Data!#REF!,Data!#REF!,(IF(B31=Data!#REF!,Data!#REF!,(IF(B31=Data!#REF!,Data!#REF!,(IF(B31=Data!#REF!,Data!#REF!,(IF(B31=Data!#REF!,Data!#REF!,Data!#REF!)))))))))</f>
        <v>#REF!</v>
      </c>
      <c r="O31" s="592"/>
      <c r="P31" s="593"/>
      <c r="Q31" s="594" t="e">
        <f>IF(B31=Data!B139,Data!H139,(IF(B31=Data!B141,Data!H141,(IF(B31=Data!B143,Data!H143,(IF(B31=Data!#REF!,Data!#REF!,(IF(B31=Data!B148,Data!H148,(IF(B31=Data!#REF!,Data!#REF!,(IF(B31=Data!#REF!,Data!#REF!,(IF(B31=Data!#REF!,Data!#REF!,Data!#REF!)))))))))))))))&amp;IF(B31=Data!B215,Data!H215,(IF(B31=Data!#REF!,Data!#REF!,(IF(B31=Data!#REF!,Data!#REF!,(IF(B31=Data!#REF!,Data!#REF!,(IF(B31=Data!#REF!,Data!#REF!,(IF(B31=Data!#REF!,Data!H955,(IF(B31=Data!#REF!,Data!#REF!,(IF(B31=Data!#REF!,Data!#REF!,Data!#REF!)))))))))))))))&amp;IF(B31=Data!#REF!,Data!#REF!,(IF(B31=Data!#REF!,Data!#REF!,(IF(B31=Data!#REF!,Data!#REF!,(IF(B31=Data!#REF!,Data!#REF!,(IF(B31=Data!#REF!,Data!#REF!,Data!#REF!)))))))))</f>
        <v>#REF!</v>
      </c>
      <c r="R31" s="593"/>
      <c r="S31" s="593"/>
      <c r="T31" s="594" t="e">
        <f>IF(B31=Data!B139,Data!I139,(IF(B31=Data!B141,Data!I141,(IF(B31=Data!B143,Data!I143,(IF(B31=Data!#REF!,Data!#REF!,(IF(B31=Data!B148,Data!I148,(IF(B31=Data!#REF!,Data!#REF!,(IF(B31=Data!#REF!,Data!#REF!,(IF(B31=Data!#REF!,Data!#REF!,Data!#REF!)))))))))))))))&amp;IF(B31=Data!B215,Data!I215,(IF(B31=Data!#REF!,Data!#REF!,(IF(B31=Data!#REF!,Data!#REF!,(IF(B31=Data!#REF!,Data!#REF!,(IF(B31=Data!#REF!,Data!#REF!,(IF(B31=Data!#REF!,Data!I955,(IF(B31=Data!#REF!,Data!#REF!,(IF(B31=Data!#REF!,Data!#REF!,Data!#REF!)))))))))))))))&amp;IF(B31=Data!#REF!,Data!#REF!,(IF(B31=Data!#REF!,Data!#REF!,(IF(B31=Data!#REF!,Data!#REF!,(IF(B31=Data!#REF!,Data!#REF!,(IF(B31=Data!#REF!,Data!#REF!,Data!#REF!)))))))))</f>
        <v>#REF!</v>
      </c>
      <c r="U31" s="595"/>
      <c r="V31" s="594" t="e">
        <f>IF(B31=Data!B139,Data!J139,(IF(B31=Data!B141,Data!J141,(IF(B31=Data!B143,Data!J143,(IF(B31=Data!#REF!,Data!#REF!,(IF(B31=Data!B148,Data!J148,(IF(B31=Data!#REF!,Data!#REF!,(IF(B31=Data!#REF!,Data!#REF!,(IF(B31=Data!#REF!,Data!#REF!,Data!#REF!)))))))))))))))&amp;IF(B31=Data!B215,Data!J215,(IF(B31=Data!#REF!,Data!#REF!,(IF(B31=Data!#REF!,Data!#REF!,(IF(B31=Data!#REF!,Data!#REF!,(IF(B31=Data!#REF!,Data!#REF!,(IF(B31=Data!#REF!,Data!J955,(IF(B31=Data!#REF!,Data!#REF!,(IF(B31=Data!#REF!,Data!#REF!,Data!#REF!)))))))))))))))&amp;IF(B31=Data!#REF!,Data!#REF!,(IF(B31=Data!#REF!,Data!#REF!,(IF(B31=Data!#REF!,Data!#REF!,(IF(B31=Data!#REF!,Data!#REF!,(IF(B31=Data!#REF!,Data!#REF!,Data!#REF!)))))))))</f>
        <v>#REF!</v>
      </c>
      <c r="W31" s="596" t="str">
        <f>IF(E31="","",VLOOKUP(B31,Data!$B$5:$J$503,9,FALSE)*E31)</f>
        <v/>
      </c>
    </row>
    <row r="32" spans="1:23" s="611" customFormat="1" ht="31" customHeight="1">
      <c r="A32" s="860"/>
      <c r="B32" s="818"/>
      <c r="C32" s="604"/>
      <c r="D32" s="605"/>
      <c r="E32" s="606">
        <f>SUM(E17:E31)</f>
        <v>30</v>
      </c>
      <c r="F32" s="606"/>
      <c r="G32" s="607"/>
      <c r="H32" s="607">
        <f>SUM(H17:H31)</f>
        <v>78804.970000000016</v>
      </c>
      <c r="I32" s="608"/>
      <c r="J32" s="608"/>
      <c r="K32" s="608"/>
      <c r="L32" s="609">
        <f>SUM(L17:L31)</f>
        <v>7050</v>
      </c>
      <c r="M32" s="609">
        <f>SUM(M17:M31)</f>
        <v>6326</v>
      </c>
      <c r="N32" s="609" t="e">
        <f>SUM(N21:N31)</f>
        <v>#REF!</v>
      </c>
      <c r="O32" s="609" t="e">
        <f>SUM(#REF!)</f>
        <v>#REF!</v>
      </c>
      <c r="P32" s="609">
        <f>SUM(P16:P16)</f>
        <v>0</v>
      </c>
      <c r="Q32" s="609">
        <f>SUM(Q16:Q16)</f>
        <v>0</v>
      </c>
      <c r="R32" s="609" t="e">
        <f>SUM(#REF!)</f>
        <v>#REF!</v>
      </c>
      <c r="S32" s="609">
        <f>SUM(S16:S16)</f>
        <v>0</v>
      </c>
      <c r="T32" s="609">
        <f>SUM(T16:T16)</f>
        <v>0</v>
      </c>
      <c r="U32" s="609" t="e">
        <f>SUM(#REF!)</f>
        <v>#REF!</v>
      </c>
      <c r="V32" s="609">
        <f>SUM(V16:V16)</f>
        <v>0</v>
      </c>
      <c r="W32" s="610">
        <f>SUM(W17:W31)</f>
        <v>38.697000000000003</v>
      </c>
    </row>
    <row r="33" spans="1:23" ht="11.25" customHeight="1">
      <c r="A33" s="860"/>
      <c r="B33" s="612"/>
      <c r="C33" s="545"/>
      <c r="D33" s="546"/>
      <c r="E33" s="613"/>
      <c r="F33" s="544"/>
      <c r="G33" s="614" t="s">
        <v>847</v>
      </c>
      <c r="H33" s="615"/>
      <c r="I33" s="616"/>
      <c r="J33" s="616"/>
      <c r="K33" s="616"/>
      <c r="L33" s="617"/>
      <c r="M33" s="548"/>
      <c r="N33" s="546"/>
      <c r="O33" s="545"/>
      <c r="P33" s="545"/>
      <c r="Q33" s="545"/>
      <c r="R33" s="545"/>
      <c r="S33" s="545"/>
      <c r="T33" s="545"/>
      <c r="U33" s="546"/>
      <c r="V33" s="546"/>
      <c r="W33" s="550"/>
    </row>
    <row r="34" spans="1:23" ht="14">
      <c r="A34" s="618" t="s">
        <v>546</v>
      </c>
      <c r="B34" s="619" t="s">
        <v>12</v>
      </c>
      <c r="C34" s="513"/>
      <c r="D34" s="620"/>
      <c r="E34" s="499" t="s">
        <v>555</v>
      </c>
      <c r="G34" s="621" t="s">
        <v>83</v>
      </c>
      <c r="H34" s="622"/>
      <c r="I34" s="562" t="s">
        <v>84</v>
      </c>
      <c r="J34" s="623"/>
      <c r="K34" s="534" t="s">
        <v>85</v>
      </c>
      <c r="L34" s="534"/>
      <c r="M34" s="1076" t="s">
        <v>86</v>
      </c>
      <c r="N34" s="1077"/>
      <c r="O34" s="1077"/>
      <c r="P34" s="1077"/>
      <c r="Q34" s="1077"/>
      <c r="R34" s="1077"/>
      <c r="S34" s="1077"/>
      <c r="T34" s="1077"/>
      <c r="U34" s="1077"/>
      <c r="V34" s="1077"/>
      <c r="W34" s="1078"/>
    </row>
    <row r="35" spans="1:23" ht="13">
      <c r="A35" s="895" t="s">
        <v>547</v>
      </c>
      <c r="D35" s="624"/>
      <c r="E35" s="499" t="s">
        <v>88</v>
      </c>
      <c r="G35" s="1079"/>
      <c r="H35" s="1080"/>
      <c r="I35" s="895" t="s">
        <v>89</v>
      </c>
      <c r="J35" s="625"/>
      <c r="K35" s="537" t="s">
        <v>90</v>
      </c>
      <c r="L35" s="537"/>
      <c r="M35" s="532"/>
      <c r="W35" s="538"/>
    </row>
    <row r="36" spans="1:23" ht="10.5" customHeight="1">
      <c r="A36" s="895" t="s">
        <v>548</v>
      </c>
      <c r="B36" s="503"/>
      <c r="D36" s="523"/>
      <c r="G36" s="1079"/>
      <c r="H36" s="1080"/>
      <c r="I36" s="895"/>
      <c r="J36" s="625"/>
      <c r="K36" s="537" t="s">
        <v>94</v>
      </c>
      <c r="L36" s="537"/>
      <c r="M36" s="532"/>
      <c r="W36" s="538"/>
    </row>
    <row r="37" spans="1:23" ht="10.5" customHeight="1">
      <c r="A37" s="544"/>
      <c r="B37" s="545"/>
      <c r="C37" s="545"/>
      <c r="D37" s="626"/>
      <c r="E37" s="499" t="s">
        <v>95</v>
      </c>
      <c r="G37" s="1079"/>
      <c r="H37" s="1080"/>
      <c r="I37" s="895" t="s">
        <v>96</v>
      </c>
      <c r="J37" s="625"/>
      <c r="K37" s="537"/>
      <c r="L37" s="537"/>
      <c r="M37" s="532"/>
      <c r="W37" s="538"/>
    </row>
    <row r="38" spans="1:23" ht="13">
      <c r="A38" s="512" t="s">
        <v>97</v>
      </c>
      <c r="C38" s="535"/>
      <c r="D38" s="514"/>
      <c r="E38" s="499" t="s">
        <v>98</v>
      </c>
      <c r="G38" s="627" t="s">
        <v>99</v>
      </c>
      <c r="H38" s="628"/>
      <c r="I38" s="895" t="s">
        <v>89</v>
      </c>
      <c r="J38" s="625"/>
      <c r="K38" s="537" t="s">
        <v>100</v>
      </c>
      <c r="L38" s="537"/>
      <c r="M38" s="532"/>
      <c r="W38" s="538"/>
    </row>
    <row r="39" spans="1:23" ht="13">
      <c r="A39" s="895" t="s">
        <v>561</v>
      </c>
      <c r="D39" s="523"/>
      <c r="E39" s="499" t="s">
        <v>101</v>
      </c>
      <c r="G39" s="629"/>
      <c r="H39" s="630"/>
      <c r="I39" s="895" t="s">
        <v>102</v>
      </c>
      <c r="J39" s="625"/>
      <c r="K39" s="537" t="s">
        <v>549</v>
      </c>
      <c r="L39" s="537"/>
      <c r="M39" s="1069" t="s">
        <v>616</v>
      </c>
      <c r="N39" s="1070"/>
      <c r="O39" s="1070"/>
      <c r="P39" s="1070"/>
      <c r="Q39" s="1070"/>
      <c r="R39" s="1070"/>
      <c r="S39" s="1070"/>
      <c r="T39" s="1070"/>
      <c r="U39" s="1070"/>
      <c r="V39" s="1070"/>
      <c r="W39" s="1071"/>
    </row>
    <row r="40" spans="1:23">
      <c r="A40" s="544"/>
      <c r="B40" s="545"/>
      <c r="C40" s="545"/>
      <c r="D40" s="546"/>
      <c r="E40" s="631"/>
      <c r="F40" s="545"/>
      <c r="G40" s="1053" t="s">
        <v>1061</v>
      </c>
      <c r="H40" s="1054"/>
      <c r="I40" s="1053" t="s">
        <v>1060</v>
      </c>
      <c r="J40" s="1054"/>
      <c r="K40" s="549" t="s">
        <v>105</v>
      </c>
      <c r="L40" s="549"/>
      <c r="M40" s="1072" t="s">
        <v>106</v>
      </c>
      <c r="N40" s="1073"/>
      <c r="O40" s="1073"/>
      <c r="P40" s="1073"/>
      <c r="Q40" s="1073"/>
      <c r="R40" s="1073"/>
      <c r="S40" s="1073"/>
      <c r="T40" s="1073"/>
      <c r="U40" s="1073"/>
      <c r="V40" s="1073"/>
      <c r="W40" s="1074"/>
    </row>
    <row r="41" spans="1:23">
      <c r="G41" s="500" t="s">
        <v>667</v>
      </c>
      <c r="K41" s="537"/>
      <c r="L41" s="537"/>
      <c r="M41" s="541"/>
      <c r="N41" s="541"/>
      <c r="O41" s="541"/>
      <c r="P41" s="541"/>
      <c r="Q41" s="541"/>
      <c r="R41" s="541"/>
      <c r="S41" s="541"/>
      <c r="T41" s="541"/>
      <c r="U41" s="541"/>
      <c r="V41" s="541"/>
      <c r="W41" s="632"/>
    </row>
    <row r="42" spans="1:23">
      <c r="G42" s="633"/>
      <c r="H42" s="633"/>
      <c r="I42" s="634"/>
      <c r="J42" s="633"/>
      <c r="K42" s="537"/>
      <c r="L42" s="537"/>
      <c r="M42" s="541"/>
      <c r="N42" s="541"/>
      <c r="O42" s="541"/>
      <c r="P42" s="541"/>
      <c r="Q42" s="541"/>
      <c r="R42" s="541"/>
      <c r="S42" s="541"/>
      <c r="T42" s="541"/>
      <c r="U42" s="541"/>
      <c r="V42" s="541"/>
      <c r="W42" s="632"/>
    </row>
    <row r="43" spans="1:23" ht="7.5" customHeight="1"/>
    <row r="44" spans="1:23" ht="13.5" customHeight="1"/>
    <row r="45" spans="1:23" ht="13.5" customHeight="1"/>
    <row r="46" spans="1:23" s="611" customFormat="1" ht="18" customHeight="1">
      <c r="A46" s="635" t="s">
        <v>964</v>
      </c>
      <c r="B46" s="500"/>
      <c r="C46" s="635" t="s">
        <v>622</v>
      </c>
      <c r="F46" s="636"/>
      <c r="G46" s="635" t="s">
        <v>958</v>
      </c>
      <c r="H46" s="500"/>
      <c r="I46" s="635" t="s">
        <v>969</v>
      </c>
      <c r="K46" s="636"/>
      <c r="L46" s="636"/>
      <c r="V46" s="637"/>
    </row>
    <row r="47" spans="1:23" s="611" customFormat="1" ht="18" customHeight="1">
      <c r="A47" s="635" t="s">
        <v>965</v>
      </c>
      <c r="B47" s="500"/>
      <c r="C47" s="635" t="s">
        <v>969</v>
      </c>
      <c r="F47" s="636"/>
      <c r="G47" s="635" t="s">
        <v>959</v>
      </c>
      <c r="H47" s="500"/>
      <c r="I47" s="635" t="s">
        <v>969</v>
      </c>
      <c r="K47" s="636"/>
      <c r="L47" s="636"/>
      <c r="V47" s="637"/>
    </row>
    <row r="48" spans="1:23" s="611" customFormat="1" ht="18" customHeight="1">
      <c r="A48" s="635" t="s">
        <v>966</v>
      </c>
      <c r="B48" s="500"/>
      <c r="C48" s="635" t="s">
        <v>969</v>
      </c>
      <c r="F48" s="636"/>
      <c r="G48" s="635" t="s">
        <v>960</v>
      </c>
      <c r="H48" s="500"/>
      <c r="I48" s="635" t="s">
        <v>622</v>
      </c>
      <c r="K48" s="636"/>
      <c r="L48" s="636"/>
      <c r="V48" s="637"/>
    </row>
    <row r="49" spans="1:23" s="611" customFormat="1" ht="18" customHeight="1">
      <c r="A49" s="635" t="s">
        <v>967</v>
      </c>
      <c r="B49" s="500"/>
      <c r="C49" s="635" t="s">
        <v>622</v>
      </c>
      <c r="F49" s="636"/>
      <c r="G49" s="635" t="s">
        <v>961</v>
      </c>
      <c r="H49" s="500"/>
      <c r="I49" s="635" t="s">
        <v>622</v>
      </c>
      <c r="K49" s="636"/>
      <c r="L49" s="636"/>
      <c r="V49" s="637"/>
    </row>
    <row r="50" spans="1:23" s="611" customFormat="1" ht="18" customHeight="1">
      <c r="A50" s="635" t="s">
        <v>968</v>
      </c>
      <c r="B50" s="500"/>
      <c r="C50" s="635" t="s">
        <v>622</v>
      </c>
      <c r="F50" s="636"/>
      <c r="G50" s="635" t="s">
        <v>963</v>
      </c>
      <c r="H50" s="500"/>
      <c r="I50" s="635" t="s">
        <v>622</v>
      </c>
      <c r="K50" s="636"/>
      <c r="L50" s="636"/>
      <c r="V50" s="637"/>
    </row>
    <row r="51" spans="1:23" ht="20">
      <c r="E51" s="896"/>
      <c r="F51" s="500"/>
      <c r="G51" s="635" t="s">
        <v>962</v>
      </c>
      <c r="I51" s="635" t="s">
        <v>622</v>
      </c>
      <c r="K51" s="500"/>
      <c r="M51" s="896"/>
      <c r="V51" s="501"/>
      <c r="W51" s="896"/>
    </row>
    <row r="52" spans="1:23" ht="17.5">
      <c r="A52" s="638"/>
      <c r="E52" s="896"/>
      <c r="G52" s="639"/>
      <c r="H52" s="639"/>
    </row>
    <row r="57" spans="1:23" ht="14">
      <c r="A57" s="640"/>
      <c r="C57" s="641"/>
      <c r="D57" s="641"/>
      <c r="E57" s="642"/>
    </row>
    <row r="58" spans="1:23" ht="14">
      <c r="A58" s="643"/>
      <c r="C58" s="641"/>
      <c r="D58" s="644"/>
      <c r="E58" s="642"/>
    </row>
    <row r="59" spans="1:23" ht="14">
      <c r="A59" s="643"/>
      <c r="B59" s="645"/>
      <c r="C59" s="641"/>
      <c r="D59" s="641"/>
      <c r="E59" s="642"/>
    </row>
    <row r="60" spans="1:23" ht="14">
      <c r="A60" s="643"/>
      <c r="B60" s="646" t="s">
        <v>354</v>
      </c>
      <c r="C60" s="641"/>
      <c r="D60" s="641"/>
      <c r="E60" s="642"/>
    </row>
    <row r="61" spans="1:23" ht="15.5">
      <c r="A61" s="643"/>
      <c r="B61" s="647" t="s">
        <v>249</v>
      </c>
      <c r="C61" s="641"/>
      <c r="D61" s="641"/>
      <c r="E61" s="642"/>
    </row>
    <row r="62" spans="1:23" ht="14">
      <c r="A62" s="643"/>
      <c r="B62" s="648" t="s">
        <v>250</v>
      </c>
      <c r="C62" s="641"/>
      <c r="D62" s="641"/>
      <c r="E62" s="642"/>
    </row>
    <row r="63" spans="1:23" ht="15.5">
      <c r="A63" s="649"/>
      <c r="B63" s="647" t="s">
        <v>251</v>
      </c>
      <c r="C63" s="641"/>
      <c r="D63" s="641"/>
      <c r="E63" s="642"/>
    </row>
    <row r="64" spans="1:23" ht="15.5">
      <c r="A64" s="643"/>
      <c r="B64" s="647" t="s">
        <v>252</v>
      </c>
      <c r="C64" s="641"/>
      <c r="D64" s="641"/>
      <c r="E64" s="642"/>
    </row>
    <row r="65" spans="1:5" ht="14">
      <c r="A65" s="649"/>
      <c r="B65" s="646" t="s">
        <v>253</v>
      </c>
      <c r="C65" s="641"/>
      <c r="D65" s="641"/>
      <c r="E65" s="642"/>
    </row>
    <row r="66" spans="1:5" ht="14">
      <c r="A66" s="649"/>
      <c r="B66" s="646" t="s">
        <v>357</v>
      </c>
      <c r="C66" s="641"/>
      <c r="D66" s="641"/>
      <c r="E66" s="642"/>
    </row>
    <row r="67" spans="1:5" ht="14">
      <c r="A67" s="643"/>
      <c r="B67" s="646" t="s">
        <v>358</v>
      </c>
      <c r="C67" s="641"/>
      <c r="D67" s="641"/>
      <c r="E67" s="642"/>
    </row>
    <row r="68" spans="1:5" ht="14">
      <c r="A68" s="643"/>
      <c r="B68" s="646" t="s">
        <v>288</v>
      </c>
      <c r="C68" s="641"/>
      <c r="D68" s="641"/>
      <c r="E68" s="642"/>
    </row>
    <row r="69" spans="1:5" ht="14">
      <c r="A69" s="643"/>
      <c r="B69" s="646" t="s">
        <v>292</v>
      </c>
      <c r="C69" s="641"/>
      <c r="D69" s="641"/>
      <c r="E69" s="642"/>
    </row>
    <row r="70" spans="1:5" ht="15.5">
      <c r="A70" s="643"/>
      <c r="B70" s="647" t="s">
        <v>423</v>
      </c>
      <c r="C70" s="641"/>
      <c r="D70" s="641"/>
      <c r="E70" s="642"/>
    </row>
    <row r="71" spans="1:5" ht="14">
      <c r="A71" s="643"/>
      <c r="B71" s="646" t="s">
        <v>424</v>
      </c>
      <c r="C71" s="641"/>
      <c r="D71" s="641"/>
      <c r="E71" s="642"/>
    </row>
    <row r="72" spans="1:5" ht="14">
      <c r="A72" s="643"/>
      <c r="B72" s="646" t="s">
        <v>279</v>
      </c>
      <c r="C72" s="641"/>
      <c r="D72" s="644"/>
      <c r="E72" s="642"/>
    </row>
    <row r="73" spans="1:5" ht="14">
      <c r="A73" s="643"/>
      <c r="B73" s="646" t="s">
        <v>281</v>
      </c>
      <c r="C73" s="641"/>
      <c r="D73" s="641"/>
      <c r="E73" s="642"/>
    </row>
    <row r="74" spans="1:5" ht="14">
      <c r="A74" s="643"/>
      <c r="B74" s="646" t="s">
        <v>287</v>
      </c>
      <c r="C74" s="641"/>
      <c r="D74" s="644"/>
      <c r="E74" s="642"/>
    </row>
    <row r="75" spans="1:5" ht="15.5">
      <c r="A75" s="643"/>
      <c r="B75" s="647" t="s">
        <v>420</v>
      </c>
      <c r="C75" s="641"/>
      <c r="D75" s="644"/>
      <c r="E75" s="642"/>
    </row>
    <row r="76" spans="1:5" ht="14">
      <c r="A76" s="650"/>
      <c r="B76" s="646" t="s">
        <v>421</v>
      </c>
      <c r="C76" s="579"/>
      <c r="D76" s="578"/>
      <c r="E76" s="575"/>
    </row>
    <row r="77" spans="1:5" ht="14">
      <c r="A77" s="572"/>
      <c r="B77" s="646" t="s">
        <v>422</v>
      </c>
      <c r="C77" s="579"/>
      <c r="D77" s="578"/>
      <c r="E77" s="651">
        <f>SUM(E56:E75)</f>
        <v>0</v>
      </c>
    </row>
    <row r="78" spans="1:5" ht="14">
      <c r="B78" s="646" t="s">
        <v>417</v>
      </c>
    </row>
    <row r="79" spans="1:5" ht="14">
      <c r="B79" s="646" t="s">
        <v>397</v>
      </c>
    </row>
  </sheetData>
  <mergeCells count="10">
    <mergeCell ref="M39:W39"/>
    <mergeCell ref="G40:H40"/>
    <mergeCell ref="I40:J40"/>
    <mergeCell ref="M40:W40"/>
    <mergeCell ref="O1:S1"/>
    <mergeCell ref="P2:W2"/>
    <mergeCell ref="M34:W34"/>
    <mergeCell ref="G35:H35"/>
    <mergeCell ref="G36:H36"/>
    <mergeCell ref="G37:H37"/>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W83"/>
  <sheetViews>
    <sheetView zoomScale="80" zoomScaleNormal="80" zoomScaleSheetLayoutView="85" workbookViewId="0">
      <selection activeCell="F38" sqref="F38"/>
    </sheetView>
  </sheetViews>
  <sheetFormatPr defaultColWidth="9.1796875" defaultRowHeight="12.5"/>
  <cols>
    <col min="1" max="1" width="5.26953125" style="898" customWidth="1"/>
    <col min="2" max="2" width="30.1796875" style="898" customWidth="1"/>
    <col min="3" max="3" width="6.453125" style="898" customWidth="1"/>
    <col min="4" max="4" width="13.453125" style="898" customWidth="1"/>
    <col min="5" max="5" width="10.453125" style="499" customWidth="1"/>
    <col min="6" max="6" width="13.08984375" style="898" customWidth="1"/>
    <col min="7" max="7" width="14.81640625" style="500" customWidth="1"/>
    <col min="8" max="8" width="17" style="500" customWidth="1"/>
    <col min="9" max="9" width="6.1796875" style="898" customWidth="1"/>
    <col min="10" max="10" width="14.1796875" style="898" customWidth="1"/>
    <col min="11" max="11" width="11.1796875" style="898" customWidth="1"/>
    <col min="12" max="12" width="15.1796875" style="500" customWidth="1"/>
    <col min="13" max="13" width="16.36328125" style="500" customWidth="1"/>
    <col min="14" max="14" width="0.453125" style="898" hidden="1" customWidth="1"/>
    <col min="15" max="15" width="3.1796875" style="898" customWidth="1"/>
    <col min="16" max="16" width="2.54296875" style="898" customWidth="1"/>
    <col min="17" max="17" width="4.81640625" style="898" hidden="1" customWidth="1"/>
    <col min="18" max="18" width="2" style="898" customWidth="1"/>
    <col min="19" max="19" width="2.54296875" style="898" customWidth="1"/>
    <col min="20" max="20" width="5.81640625" style="898" hidden="1" customWidth="1"/>
    <col min="21" max="21" width="1" style="898" customWidth="1"/>
    <col min="22" max="22" width="9.1796875" style="898" hidden="1" customWidth="1"/>
    <col min="23" max="23" width="15.08984375" style="501" customWidth="1"/>
    <col min="24" max="24" width="1.81640625" style="898" customWidth="1"/>
    <col min="25" max="25" width="9.1796875" style="898" customWidth="1"/>
    <col min="26" max="16384" width="9.1796875" style="89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89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9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97" t="s">
        <v>557</v>
      </c>
      <c r="D8" s="523"/>
      <c r="E8" s="531"/>
      <c r="G8" s="532"/>
      <c r="H8" s="533"/>
      <c r="I8" s="897"/>
      <c r="K8" s="514"/>
      <c r="L8" s="532"/>
      <c r="M8" s="534"/>
      <c r="O8" s="514"/>
      <c r="U8" s="535"/>
      <c r="V8" s="535"/>
      <c r="W8" s="536"/>
    </row>
    <row r="9" spans="1:23">
      <c r="A9" s="897" t="s">
        <v>558</v>
      </c>
      <c r="D9" s="523"/>
      <c r="E9" s="531" t="s">
        <v>54</v>
      </c>
      <c r="G9" s="532" t="s">
        <v>55</v>
      </c>
      <c r="H9" s="533"/>
      <c r="I9" s="897" t="s">
        <v>56</v>
      </c>
      <c r="K9" s="523"/>
      <c r="L9" s="532" t="s">
        <v>57</v>
      </c>
      <c r="M9" s="537"/>
      <c r="O9" s="523"/>
      <c r="P9" s="898" t="s">
        <v>58</v>
      </c>
      <c r="W9" s="538"/>
    </row>
    <row r="10" spans="1:23" ht="13">
      <c r="A10" s="897" t="s">
        <v>559</v>
      </c>
      <c r="D10" s="539" t="s">
        <v>560</v>
      </c>
      <c r="E10" s="531" t="s">
        <v>59</v>
      </c>
      <c r="G10" s="532"/>
      <c r="H10" s="533"/>
      <c r="I10" s="540"/>
      <c r="J10" s="541"/>
      <c r="K10" s="542"/>
      <c r="L10" s="532"/>
      <c r="M10" s="537"/>
      <c r="O10" s="523"/>
      <c r="W10" s="538"/>
    </row>
    <row r="11" spans="1:23" ht="13">
      <c r="A11" s="897" t="s">
        <v>551</v>
      </c>
      <c r="D11" s="523"/>
      <c r="E11" s="515"/>
      <c r="F11" s="543"/>
      <c r="G11" s="532" t="s">
        <v>60</v>
      </c>
      <c r="H11" s="533"/>
      <c r="I11" s="897" t="s">
        <v>61</v>
      </c>
      <c r="K11" s="523"/>
      <c r="L11" s="532" t="s">
        <v>523</v>
      </c>
      <c r="M11" s="537"/>
      <c r="O11" s="523"/>
      <c r="P11" s="898" t="s">
        <v>63</v>
      </c>
      <c r="W11" s="538"/>
    </row>
    <row r="12" spans="1:23">
      <c r="A12" s="544" t="s">
        <v>64</v>
      </c>
      <c r="D12" s="523"/>
      <c r="E12" s="531" t="s">
        <v>65</v>
      </c>
      <c r="G12" s="532"/>
      <c r="H12" s="533"/>
      <c r="I12" s="89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1057</v>
      </c>
      <c r="C17" s="583" t="str">
        <f>IF(E17="","",VLOOKUP(B17,Data!$B$5:$N$503,13,FALSE))</f>
        <v/>
      </c>
      <c r="D17" s="584" t="str">
        <f>IF(E17="","",VLOOKUP(B17,Data!$B$5:$L$503,2,FALSE))</f>
        <v/>
      </c>
      <c r="E17" s="739"/>
      <c r="F17" s="600"/>
      <c r="G17" s="587" t="str">
        <f>IF(E17="","",VLOOKUP(B17,Data!$B$5:$L$503,11,FALSE))</f>
        <v/>
      </c>
      <c r="H17" s="588" t="str">
        <f t="shared" ref="H17:H35"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125,Data!G125,(IF(B17=Data!B127,Data!G127,(IF(B17=Data!B129,Data!G129,(IF(B17=Data!#REF!,Data!#REF!,(IF(B17=Data!B134,Data!G134,(IF(B17=Data!#REF!,Data!#REF!,(IF(B17=Data!#REF!,Data!#REF!,(IF(B17=Data!#REF!,Data!#REF!,Data!#REF!)))))))))))))))&amp;IF(B17=Data!B201,Data!G201,(IF(B17=Data!#REF!,Data!#REF!,(IF(B17=Data!#REF!,Data!#REF!,(IF(B17=Data!#REF!,Data!#REF!,(IF(B17=Data!#REF!,Data!#REF!,(IF(B17=Data!#REF!,Data!G941,(IF(B17=Data!#REF!,Data!#REF!,(IF(B17=Data!#REF!,Data!#REF!,Data!#REF!)))))))))))))))&amp;IF(B17=Data!#REF!,Data!#REF!,(IF(B17=Data!#REF!,Data!#REF!,(IF(B17=Data!#REF!,Data!#REF!,(IF(B17=Data!#REF!,Data!#REF!,(IF(B17=Data!#REF!,Data!#REF!,Data!#REF!)))))))))</f>
        <v>#REF!</v>
      </c>
      <c r="O17" s="592"/>
      <c r="P17" s="593"/>
      <c r="Q17" s="594" t="e">
        <f>IF(B17=Data!B125,Data!H125,(IF(B17=Data!B127,Data!H127,(IF(B17=Data!B129,Data!H129,(IF(B17=Data!#REF!,Data!#REF!,(IF(B17=Data!B134,Data!H134,(IF(B17=Data!#REF!,Data!#REF!,(IF(B17=Data!#REF!,Data!#REF!,(IF(B17=Data!#REF!,Data!#REF!,Data!#REF!)))))))))))))))&amp;IF(B17=Data!B201,Data!H201,(IF(B17=Data!#REF!,Data!#REF!,(IF(B17=Data!#REF!,Data!#REF!,(IF(B17=Data!#REF!,Data!#REF!,(IF(B17=Data!#REF!,Data!#REF!,(IF(B17=Data!#REF!,Data!H941,(IF(B17=Data!#REF!,Data!#REF!,(IF(B17=Data!#REF!,Data!#REF!,Data!#REF!)))))))))))))))&amp;IF(B17=Data!#REF!,Data!#REF!,(IF(B17=Data!#REF!,Data!#REF!,(IF(B17=Data!#REF!,Data!#REF!,(IF(B17=Data!#REF!,Data!#REF!,(IF(B17=Data!#REF!,Data!#REF!,Data!#REF!)))))))))</f>
        <v>#REF!</v>
      </c>
      <c r="R17" s="593"/>
      <c r="S17" s="593"/>
      <c r="T17" s="594" t="e">
        <f>IF(B17=Data!B125,Data!I125,(IF(B17=Data!B127,Data!I127,(IF(B17=Data!B129,Data!I129,(IF(B17=Data!#REF!,Data!#REF!,(IF(B17=Data!B134,Data!I134,(IF(B17=Data!#REF!,Data!#REF!,(IF(B17=Data!#REF!,Data!#REF!,(IF(B17=Data!#REF!,Data!#REF!,Data!#REF!)))))))))))))))&amp;IF(B17=Data!B201,Data!I201,(IF(B17=Data!#REF!,Data!#REF!,(IF(B17=Data!#REF!,Data!#REF!,(IF(B17=Data!#REF!,Data!#REF!,(IF(B17=Data!#REF!,Data!#REF!,(IF(B17=Data!#REF!,Data!I941,(IF(B17=Data!#REF!,Data!#REF!,(IF(B17=Data!#REF!,Data!#REF!,Data!#REF!)))))))))))))))&amp;IF(B17=Data!#REF!,Data!#REF!,(IF(B17=Data!#REF!,Data!#REF!,(IF(B17=Data!#REF!,Data!#REF!,(IF(B17=Data!#REF!,Data!#REF!,(IF(B17=Data!#REF!,Data!#REF!,Data!#REF!)))))))))</f>
        <v>#REF!</v>
      </c>
      <c r="U17" s="595"/>
      <c r="V17" s="594" t="e">
        <f>IF(B17=Data!B125,Data!J125,(IF(B17=Data!B127,Data!J127,(IF(B17=Data!B129,Data!J129,(IF(B17=Data!#REF!,Data!#REF!,(IF(B17=Data!B134,Data!J134,(IF(B17=Data!#REF!,Data!#REF!,(IF(B17=Data!#REF!,Data!#REF!,(IF(B17=Data!#REF!,Data!#REF!,Data!#REF!)))))))))))))))&amp;IF(B17=Data!B201,Data!J201,(IF(B17=Data!#REF!,Data!#REF!,(IF(B17=Data!#REF!,Data!#REF!,(IF(B17=Data!#REF!,Data!#REF!,(IF(B17=Data!#REF!,Data!#REF!,(IF(B17=Data!#REF!,Data!J941,(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223</v>
      </c>
      <c r="C18" s="738" t="str">
        <f>IF(E18="","",VLOOKUP(B18,Data!$B$5:$N$503,13,FALSE))</f>
        <v>Ymh</v>
      </c>
      <c r="D18" s="495" t="str">
        <f>IF(E18="","",VLOOKUP(B18,Data!$B$5:$L$503,2,FALSE))</f>
        <v>AAE6337</v>
      </c>
      <c r="E18" s="739">
        <v>5</v>
      </c>
      <c r="F18" s="600" t="s">
        <v>544</v>
      </c>
      <c r="G18" s="587">
        <f>IF(E18="","",VLOOKUP(B18,Data!$B$5:$L$503,11,FALSE))</f>
        <v>1646.63</v>
      </c>
      <c r="H18" s="588">
        <f t="shared" si="0"/>
        <v>8233.1500000000015</v>
      </c>
      <c r="I18" s="589" t="str">
        <f>IF(E18="","",VLOOKUP(B18,Data!$B$5:$D$503,3,FALSE))</f>
        <v>C/T</v>
      </c>
      <c r="J18" s="589" t="str">
        <f>IF(E18="","",VLOOKUP(B18,Data!$B$5:$M$503,12,FALSE))</f>
        <v>Indonesia</v>
      </c>
      <c r="K18" s="590">
        <v>5127657</v>
      </c>
      <c r="L18" s="587">
        <f>IF(E18="","",VLOOKUP(B18,Data!$B$5:$E$503,4,FALSE)*E18)</f>
        <v>970</v>
      </c>
      <c r="M18" s="587">
        <f>IF(E18="","",VLOOKUP(B18,Data!$B$5:$F$503,5,FALSE)*E18)</f>
        <v>870</v>
      </c>
      <c r="N18" s="591" t="e">
        <f>IF(B18=Data!B74,Data!G74,(IF(B18=Data!B76,Data!G76,(IF(B18=Data!B78,Data!G78,(IF(B18=Data!#REF!,Data!#REF!,(IF(B18=Data!B83,Data!G83,(IF(B18=Data!#REF!,Data!#REF!,(IF(B18=Data!#REF!,Data!#REF!,(IF(B18=Data!#REF!,Data!#REF!,Data!#REF!)))))))))))))))&amp;IF(B18=Data!B150,Data!G150,(IF(B18=Data!#REF!,Data!#REF!,(IF(B18=Data!#REF!,Data!#REF!,(IF(B18=Data!#REF!,Data!#REF!,(IF(B18=Data!#REF!,Data!#REF!,(IF(B18=Data!#REF!,Data!G890,(IF(B18=Data!#REF!,Data!#REF!,(IF(B18=Data!#REF!,Data!#REF!,Data!#REF!)))))))))))))))&amp;IF(B18=Data!#REF!,Data!#REF!,(IF(B18=Data!#REF!,Data!#REF!,(IF(B18=Data!#REF!,Data!#REF!,(IF(B18=Data!#REF!,Data!#REF!,(IF(B18=Data!#REF!,Data!#REF!,Data!#REF!)))))))))</f>
        <v>#REF!</v>
      </c>
      <c r="O18" s="592"/>
      <c r="P18" s="593"/>
      <c r="Q18" s="594" t="e">
        <f>IF(B18=Data!B74,Data!H74,(IF(B18=Data!B76,Data!H76,(IF(B18=Data!B78,Data!H78,(IF(B18=Data!#REF!,Data!#REF!,(IF(B18=Data!B83,Data!H83,(IF(B18=Data!#REF!,Data!#REF!,(IF(B18=Data!#REF!,Data!#REF!,(IF(B18=Data!#REF!,Data!#REF!,Data!#REF!)))))))))))))))&amp;IF(B18=Data!B150,Data!H150,(IF(B18=Data!#REF!,Data!#REF!,(IF(B18=Data!#REF!,Data!#REF!,(IF(B18=Data!#REF!,Data!#REF!,(IF(B18=Data!#REF!,Data!#REF!,(IF(B18=Data!#REF!,Data!H890,(IF(B18=Data!#REF!,Data!#REF!,(IF(B18=Data!#REF!,Data!#REF!,Data!#REF!)))))))))))))))&amp;IF(B18=Data!#REF!,Data!#REF!,(IF(B18=Data!#REF!,Data!#REF!,(IF(B18=Data!#REF!,Data!#REF!,(IF(B18=Data!#REF!,Data!#REF!,(IF(B18=Data!#REF!,Data!#REF!,Data!#REF!)))))))))</f>
        <v>#REF!</v>
      </c>
      <c r="R18" s="593"/>
      <c r="S18" s="593"/>
      <c r="T18" s="594" t="e">
        <f>IF(B18=Data!B74,Data!I74,(IF(B18=Data!B76,Data!I76,(IF(B18=Data!B78,Data!I78,(IF(B18=Data!#REF!,Data!#REF!,(IF(B18=Data!B83,Data!I83,(IF(B18=Data!#REF!,Data!#REF!,(IF(B18=Data!#REF!,Data!#REF!,(IF(B18=Data!#REF!,Data!#REF!,Data!#REF!)))))))))))))))&amp;IF(B18=Data!B150,Data!I150,(IF(B18=Data!#REF!,Data!#REF!,(IF(B18=Data!#REF!,Data!#REF!,(IF(B18=Data!#REF!,Data!#REF!,(IF(B18=Data!#REF!,Data!#REF!,(IF(B18=Data!#REF!,Data!I890,(IF(B18=Data!#REF!,Data!#REF!,(IF(B18=Data!#REF!,Data!#REF!,Data!#REF!)))))))))))))))&amp;IF(B18=Data!#REF!,Data!#REF!,(IF(B18=Data!#REF!,Data!#REF!,(IF(B18=Data!#REF!,Data!#REF!,(IF(B18=Data!#REF!,Data!#REF!,(IF(B18=Data!#REF!,Data!#REF!,Data!#REF!)))))))))</f>
        <v>#REF!</v>
      </c>
      <c r="U18" s="595"/>
      <c r="V18" s="594" t="e">
        <f>IF(B18=Data!B74,Data!J74,(IF(B18=Data!B76,Data!J76,(IF(B18=Data!B78,Data!J78,(IF(B18=Data!#REF!,Data!#REF!,(IF(B18=Data!B83,Data!J83,(IF(B18=Data!#REF!,Data!#REF!,(IF(B18=Data!#REF!,Data!#REF!,(IF(B18=Data!#REF!,Data!#REF!,Data!#REF!)))))))))))))))&amp;IF(B18=Data!B150,Data!J150,(IF(B18=Data!#REF!,Data!#REF!,(IF(B18=Data!#REF!,Data!#REF!,(IF(B18=Data!#REF!,Data!#REF!,(IF(B18=Data!#REF!,Data!#REF!,(IF(B18=Data!#REF!,Data!J890,(IF(B18=Data!#REF!,Data!#REF!,(IF(B18=Data!#REF!,Data!#REF!,Data!#REF!)))))))))))))))&amp;IF(B18=Data!#REF!,Data!#REF!,(IF(B18=Data!#REF!,Data!#REF!,(IF(B18=Data!#REF!,Data!#REF!,(IF(B18=Data!#REF!,Data!#REF!,(IF(B18=Data!#REF!,Data!#REF!,Data!#REF!)))))))))</f>
        <v>#REF!</v>
      </c>
      <c r="W18" s="596">
        <f>IF(E18="","",VLOOKUP(B18,Data!$B$5:$J$503,9,FALSE)*E18)</f>
        <v>5.6449999999999996</v>
      </c>
    </row>
    <row r="19" spans="1:23" s="597" customFormat="1" ht="19.25" customHeight="1">
      <c r="A19" s="860">
        <v>2</v>
      </c>
      <c r="B19" s="753" t="s">
        <v>231</v>
      </c>
      <c r="C19" s="738" t="str">
        <f>IF(E19="","",VLOOKUP(B19,Data!$B$5:$N$503,13,FALSE))</f>
        <v>Ymh</v>
      </c>
      <c r="D19" s="495" t="str">
        <f>IF(E19="","",VLOOKUP(B19,Data!$B$5:$L$503,2,FALSE))</f>
        <v>WN49720</v>
      </c>
      <c r="E19" s="739">
        <v>1</v>
      </c>
      <c r="F19" s="601"/>
      <c r="G19" s="587">
        <f>IF(E19="","",VLOOKUP(B19,Data!$B$5:$L$503,11,FALSE))</f>
        <v>1776.21</v>
      </c>
      <c r="H19" s="588">
        <f t="shared" si="0"/>
        <v>1776.21</v>
      </c>
      <c r="I19" s="589" t="str">
        <f>IF(E19="","",VLOOKUP(B19,Data!$B$5:$D$503,3,FALSE))</f>
        <v>C/T</v>
      </c>
      <c r="J19" s="589" t="str">
        <f>IF(E19="","",VLOOKUP(B19,Data!$B$5:$M$503,12,FALSE))</f>
        <v>Indonesia</v>
      </c>
      <c r="K19" s="590">
        <v>5127657</v>
      </c>
      <c r="L19" s="587">
        <f>IF(E19="","",VLOOKUP(B19,Data!$B$5:$E$503,4,FALSE)*E19)</f>
        <v>194</v>
      </c>
      <c r="M19" s="587">
        <f>IF(E19="","",VLOOKUP(B19,Data!$B$5:$F$503,5,FALSE)*E19)</f>
        <v>174</v>
      </c>
      <c r="N19" s="591" t="e">
        <f>IF(B19=Data!B74,Data!G74,(IF(B19=Data!B76,Data!G76,(IF(B19=Data!B78,Data!G78,(IF(B19=Data!#REF!,Data!#REF!,(IF(B19=Data!B83,Data!G83,(IF(B19=Data!#REF!,Data!#REF!,(IF(B19=Data!#REF!,Data!#REF!,(IF(B19=Data!#REF!,Data!#REF!,Data!#REF!)))))))))))))))&amp;IF(B19=Data!B150,Data!G150,(IF(B19=Data!#REF!,Data!#REF!,(IF(B19=Data!#REF!,Data!#REF!,(IF(B19=Data!#REF!,Data!#REF!,(IF(B19=Data!#REF!,Data!#REF!,(IF(B19=Data!#REF!,Data!G890,(IF(B19=Data!#REF!,Data!#REF!,(IF(B19=Data!#REF!,Data!#REF!,Data!#REF!)))))))))))))))&amp;IF(B19=Data!#REF!,Data!#REF!,(IF(B19=Data!#REF!,Data!#REF!,(IF(B19=Data!#REF!,Data!#REF!,(IF(B19=Data!#REF!,Data!#REF!,(IF(B19=Data!#REF!,Data!#REF!,Data!#REF!)))))))))</f>
        <v>#REF!</v>
      </c>
      <c r="O19" s="592"/>
      <c r="P19" s="593"/>
      <c r="Q19" s="594" t="e">
        <f>IF(B19=Data!B74,Data!H74,(IF(B19=Data!B76,Data!H76,(IF(B19=Data!B78,Data!H78,(IF(B19=Data!#REF!,Data!#REF!,(IF(B19=Data!B83,Data!H83,(IF(B19=Data!#REF!,Data!#REF!,(IF(B19=Data!#REF!,Data!#REF!,(IF(B19=Data!#REF!,Data!#REF!,Data!#REF!)))))))))))))))&amp;IF(B19=Data!B150,Data!H150,(IF(B19=Data!#REF!,Data!#REF!,(IF(B19=Data!#REF!,Data!#REF!,(IF(B19=Data!#REF!,Data!#REF!,(IF(B19=Data!#REF!,Data!#REF!,(IF(B19=Data!#REF!,Data!H890,(IF(B19=Data!#REF!,Data!#REF!,(IF(B19=Data!#REF!,Data!#REF!,Data!#REF!)))))))))))))))&amp;IF(B19=Data!#REF!,Data!#REF!,(IF(B19=Data!#REF!,Data!#REF!,(IF(B19=Data!#REF!,Data!#REF!,(IF(B19=Data!#REF!,Data!#REF!,(IF(B19=Data!#REF!,Data!#REF!,Data!#REF!)))))))))</f>
        <v>#REF!</v>
      </c>
      <c r="R19" s="593"/>
      <c r="S19" s="593"/>
      <c r="T19" s="594" t="e">
        <f>IF(B19=Data!B74,Data!I74,(IF(B19=Data!B76,Data!I76,(IF(B19=Data!B78,Data!I78,(IF(B19=Data!#REF!,Data!#REF!,(IF(B19=Data!B83,Data!I83,(IF(B19=Data!#REF!,Data!#REF!,(IF(B19=Data!#REF!,Data!#REF!,(IF(B19=Data!#REF!,Data!#REF!,Data!#REF!)))))))))))))))&amp;IF(B19=Data!B150,Data!I150,(IF(B19=Data!#REF!,Data!#REF!,(IF(B19=Data!#REF!,Data!#REF!,(IF(B19=Data!#REF!,Data!#REF!,(IF(B19=Data!#REF!,Data!#REF!,(IF(B19=Data!#REF!,Data!I890,(IF(B19=Data!#REF!,Data!#REF!,(IF(B19=Data!#REF!,Data!#REF!,Data!#REF!)))))))))))))))&amp;IF(B19=Data!#REF!,Data!#REF!,(IF(B19=Data!#REF!,Data!#REF!,(IF(B19=Data!#REF!,Data!#REF!,(IF(B19=Data!#REF!,Data!#REF!,(IF(B19=Data!#REF!,Data!#REF!,Data!#REF!)))))))))</f>
        <v>#REF!</v>
      </c>
      <c r="U19" s="595"/>
      <c r="V19" s="594" t="e">
        <f>IF(B19=Data!B74,Data!J74,(IF(B19=Data!B76,Data!J76,(IF(B19=Data!B78,Data!J78,(IF(B19=Data!#REF!,Data!#REF!,(IF(B19=Data!B83,Data!J83,(IF(B19=Data!#REF!,Data!#REF!,(IF(B19=Data!#REF!,Data!#REF!,(IF(B19=Data!#REF!,Data!#REF!,Data!#REF!)))))))))))))))&amp;IF(B19=Data!B150,Data!J150,(IF(B19=Data!#REF!,Data!#REF!,(IF(B19=Data!#REF!,Data!#REF!,(IF(B19=Data!#REF!,Data!#REF!,(IF(B19=Data!#REF!,Data!#REF!,(IF(B19=Data!#REF!,Data!J890,(IF(B19=Data!#REF!,Data!#REF!,(IF(B19=Data!#REF!,Data!#REF!,Data!#REF!)))))))))))))))&amp;IF(B19=Data!#REF!,Data!#REF!,(IF(B19=Data!#REF!,Data!#REF!,(IF(B19=Data!#REF!,Data!#REF!,(IF(B19=Data!#REF!,Data!#REF!,(IF(B19=Data!#REF!,Data!#REF!,Data!#REF!)))))))))</f>
        <v>#REF!</v>
      </c>
      <c r="W19" s="596">
        <f>IF(E19="","",VLOOKUP(B19,Data!$B$5:$J$503,9,FALSE)*E19)</f>
        <v>1.129</v>
      </c>
    </row>
    <row r="20" spans="1:23" s="597" customFormat="1" ht="19.25" customHeight="1">
      <c r="A20" s="860">
        <v>3</v>
      </c>
      <c r="B20" s="753" t="s">
        <v>715</v>
      </c>
      <c r="C20" s="738" t="str">
        <f>IF(E20="","",VLOOKUP(B20,Data!$B$5:$N$503,13,FALSE))</f>
        <v>Ymh</v>
      </c>
      <c r="D20" s="495" t="str">
        <f>IF(E20="","",VLOOKUP(B20,Data!$B$5:$L$503,2,FALSE))</f>
        <v>VAC9480</v>
      </c>
      <c r="E20" s="739">
        <v>1</v>
      </c>
      <c r="F20" s="600" t="s">
        <v>545</v>
      </c>
      <c r="G20" s="587">
        <f>IF(E20="","",VLOOKUP(B20,Data!$B$5:$L$503,11,FALSE))</f>
        <v>2008.01</v>
      </c>
      <c r="H20" s="588">
        <f t="shared" si="0"/>
        <v>2008.01</v>
      </c>
      <c r="I20" s="589" t="str">
        <f>IF(E20="","",VLOOKUP(B20,Data!$B$5:$D$503,3,FALSE))</f>
        <v>C/T</v>
      </c>
      <c r="J20" s="589" t="str">
        <f>IF(E20="","",VLOOKUP(B20,Data!$B$5:$M$503,12,FALSE))</f>
        <v>Indonesia</v>
      </c>
      <c r="K20" s="590">
        <v>5127657</v>
      </c>
      <c r="L20" s="587">
        <f>IF(E20="","",VLOOKUP(B20,Data!$B$5:$E$503,4,FALSE)*E20)</f>
        <v>199</v>
      </c>
      <c r="M20" s="587">
        <f>IF(E20="","",VLOOKUP(B20,Data!$B$5:$F$503,5,FALSE)*E20)</f>
        <v>179</v>
      </c>
      <c r="N20" s="591" t="e">
        <f>IF(B20=Data!B65,Data!G65,(IF(B20=Data!B67,Data!G67,(IF(B20=Data!B69,Data!G69,(IF(B20=Data!#REF!,Data!#REF!,(IF(B20=Data!B74,Data!G74,(IF(B20=Data!#REF!,Data!#REF!,(IF(B20=Data!#REF!,Data!#REF!,(IF(B20=Data!#REF!,Data!#REF!,Data!#REF!)))))))))))))))&amp;IF(B20=Data!B141,Data!G141,(IF(B20=Data!#REF!,Data!#REF!,(IF(B20=Data!#REF!,Data!#REF!,(IF(B20=Data!#REF!,Data!#REF!,(IF(B20=Data!#REF!,Data!#REF!,(IF(B20=Data!#REF!,Data!G881,(IF(B20=Data!#REF!,Data!#REF!,(IF(B20=Data!#REF!,Data!#REF!,Data!#REF!)))))))))))))))&amp;IF(B20=Data!#REF!,Data!#REF!,(IF(B20=Data!#REF!,Data!#REF!,(IF(B20=Data!#REF!,Data!#REF!,(IF(B20=Data!#REF!,Data!#REF!,(IF(B20=Data!#REF!,Data!#REF!,Data!#REF!)))))))))</f>
        <v>#REF!</v>
      </c>
      <c r="O20" s="592"/>
      <c r="P20" s="593"/>
      <c r="Q20" s="594" t="e">
        <f>IF(B20=Data!B65,Data!H65,(IF(B20=Data!B67,Data!H67,(IF(B20=Data!B69,Data!H69,(IF(B20=Data!#REF!,Data!#REF!,(IF(B20=Data!B74,Data!H74,(IF(B20=Data!#REF!,Data!#REF!,(IF(B20=Data!#REF!,Data!#REF!,(IF(B20=Data!#REF!,Data!#REF!,Data!#REF!)))))))))))))))&amp;IF(B20=Data!B141,Data!H141,(IF(B20=Data!#REF!,Data!#REF!,(IF(B20=Data!#REF!,Data!#REF!,(IF(B20=Data!#REF!,Data!#REF!,(IF(B20=Data!#REF!,Data!#REF!,(IF(B20=Data!#REF!,Data!H881,(IF(B20=Data!#REF!,Data!#REF!,(IF(B20=Data!#REF!,Data!#REF!,Data!#REF!)))))))))))))))&amp;IF(B20=Data!#REF!,Data!#REF!,(IF(B20=Data!#REF!,Data!#REF!,(IF(B20=Data!#REF!,Data!#REF!,(IF(B20=Data!#REF!,Data!#REF!,(IF(B20=Data!#REF!,Data!#REF!,Data!#REF!)))))))))</f>
        <v>#REF!</v>
      </c>
      <c r="R20" s="593"/>
      <c r="S20" s="593"/>
      <c r="T20" s="594" t="e">
        <f>IF(B20=Data!B65,Data!I65,(IF(B20=Data!B67,Data!I67,(IF(B20=Data!B69,Data!I69,(IF(B20=Data!#REF!,Data!#REF!,(IF(B20=Data!B74,Data!I74,(IF(B20=Data!#REF!,Data!#REF!,(IF(B20=Data!#REF!,Data!#REF!,(IF(B20=Data!#REF!,Data!#REF!,Data!#REF!)))))))))))))))&amp;IF(B20=Data!B141,Data!I141,(IF(B20=Data!#REF!,Data!#REF!,(IF(B20=Data!#REF!,Data!#REF!,(IF(B20=Data!#REF!,Data!#REF!,(IF(B20=Data!#REF!,Data!#REF!,(IF(B20=Data!#REF!,Data!I881,(IF(B20=Data!#REF!,Data!#REF!,(IF(B20=Data!#REF!,Data!#REF!,Data!#REF!)))))))))))))))&amp;IF(B20=Data!#REF!,Data!#REF!,(IF(B20=Data!#REF!,Data!#REF!,(IF(B20=Data!#REF!,Data!#REF!,(IF(B20=Data!#REF!,Data!#REF!,(IF(B20=Data!#REF!,Data!#REF!,Data!#REF!)))))))))</f>
        <v>#REF!</v>
      </c>
      <c r="U20" s="595"/>
      <c r="V20" s="594" t="e">
        <f>IF(B20=Data!B65,Data!J65,(IF(B20=Data!B67,Data!J67,(IF(B20=Data!B69,Data!J69,(IF(B20=Data!#REF!,Data!#REF!,(IF(B20=Data!B74,Data!J74,(IF(B20=Data!#REF!,Data!#REF!,(IF(B20=Data!#REF!,Data!#REF!,(IF(B20=Data!#REF!,Data!#REF!,Data!#REF!)))))))))))))))&amp;IF(B20=Data!B141,Data!J141,(IF(B20=Data!#REF!,Data!#REF!,(IF(B20=Data!#REF!,Data!#REF!,(IF(B20=Data!#REF!,Data!#REF!,(IF(B20=Data!#REF!,Data!#REF!,(IF(B20=Data!#REF!,Data!J881,(IF(B20=Data!#REF!,Data!#REF!,(IF(B20=Data!#REF!,Data!#REF!,Data!#REF!)))))))))))))))&amp;IF(B20=Data!#REF!,Data!#REF!,(IF(B20=Data!#REF!,Data!#REF!,(IF(B20=Data!#REF!,Data!#REF!,(IF(B20=Data!#REF!,Data!#REF!,(IF(B20=Data!#REF!,Data!#REF!,Data!#REF!)))))))))</f>
        <v>#REF!</v>
      </c>
      <c r="W20" s="596">
        <f>IF(E20="","",VLOOKUP(B20,Data!$B$5:$J$503,9,FALSE)*E20)</f>
        <v>1.129</v>
      </c>
    </row>
    <row r="21" spans="1:23" s="597" customFormat="1" ht="19.25" customHeight="1">
      <c r="A21" s="860">
        <v>4</v>
      </c>
      <c r="B21" s="753" t="s">
        <v>783</v>
      </c>
      <c r="C21" s="738" t="str">
        <f>IF(E21="","",VLOOKUP(B21,Data!$B$5:$N$503,13,FALSE))</f>
        <v>Ymh</v>
      </c>
      <c r="D21" s="495" t="str">
        <f>IF(E21="","",VLOOKUP(B21,Data!$B$5:$L$503,2,FALSE))</f>
        <v>VAK6550</v>
      </c>
      <c r="E21" s="739">
        <v>1</v>
      </c>
      <c r="F21" s="601"/>
      <c r="G21" s="587">
        <f>IF(E21="","",VLOOKUP(B21,Data!$B$5:$L$503,11,FALSE))</f>
        <v>2051.59</v>
      </c>
      <c r="H21" s="588">
        <f t="shared" si="0"/>
        <v>2051.59</v>
      </c>
      <c r="I21" s="589" t="str">
        <f>IF(E21="","",VLOOKUP(B21,Data!$B$5:$D$503,3,FALSE))</f>
        <v>C/T</v>
      </c>
      <c r="J21" s="589" t="str">
        <f>IF(E21="","",VLOOKUP(B21,Data!$B$5:$M$503,12,FALSE))</f>
        <v>Indonesia</v>
      </c>
      <c r="K21" s="590">
        <v>5127657</v>
      </c>
      <c r="L21" s="587">
        <f>IF(E21="","",VLOOKUP(B21,Data!$B$5:$E$503,4,FALSE)*E21)</f>
        <v>199</v>
      </c>
      <c r="M21" s="587">
        <f>IF(E21="","",VLOOKUP(B21,Data!$B$5:$F$503,5,FALSE)*E21)</f>
        <v>179</v>
      </c>
      <c r="N21" s="591" t="e">
        <f>IF(B21=Data!B57,Data!G57,(IF(B21=Data!B59,Data!G59,(IF(B21=Data!B61,Data!G61,(IF(B21=Data!#REF!,Data!#REF!,(IF(B21=Data!B66,Data!G66,(IF(B21=Data!#REF!,Data!#REF!,(IF(B21=Data!#REF!,Data!#REF!,(IF(B21=Data!#REF!,Data!#REF!,Data!#REF!)))))))))))))))&amp;IF(B21=Data!B133,Data!G133,(IF(B21=Data!#REF!,Data!#REF!,(IF(B21=Data!#REF!,Data!#REF!,(IF(B21=Data!#REF!,Data!#REF!,(IF(B21=Data!#REF!,Data!#REF!,(IF(B21=Data!#REF!,Data!G873,(IF(B21=Data!#REF!,Data!#REF!,(IF(B21=Data!#REF!,Data!#REF!,Data!#REF!)))))))))))))))&amp;IF(B21=Data!#REF!,Data!#REF!,(IF(B21=Data!#REF!,Data!#REF!,(IF(B21=Data!#REF!,Data!#REF!,(IF(B21=Data!#REF!,Data!#REF!,(IF(B21=Data!#REF!,Data!#REF!,Data!#REF!)))))))))</f>
        <v>#REF!</v>
      </c>
      <c r="O21" s="592"/>
      <c r="P21" s="593"/>
      <c r="Q21" s="594" t="e">
        <f>IF(B21=Data!B57,Data!H57,(IF(B21=Data!B59,Data!H59,(IF(B21=Data!B61,Data!H61,(IF(B21=Data!#REF!,Data!#REF!,(IF(B21=Data!B66,Data!H66,(IF(B21=Data!#REF!,Data!#REF!,(IF(B21=Data!#REF!,Data!#REF!,(IF(B21=Data!#REF!,Data!#REF!,Data!#REF!)))))))))))))))&amp;IF(B21=Data!B133,Data!H133,(IF(B21=Data!#REF!,Data!#REF!,(IF(B21=Data!#REF!,Data!#REF!,(IF(B21=Data!#REF!,Data!#REF!,(IF(B21=Data!#REF!,Data!#REF!,(IF(B21=Data!#REF!,Data!H873,(IF(B21=Data!#REF!,Data!#REF!,(IF(B21=Data!#REF!,Data!#REF!,Data!#REF!)))))))))))))))&amp;IF(B21=Data!#REF!,Data!#REF!,(IF(B21=Data!#REF!,Data!#REF!,(IF(B21=Data!#REF!,Data!#REF!,(IF(B21=Data!#REF!,Data!#REF!,(IF(B21=Data!#REF!,Data!#REF!,Data!#REF!)))))))))</f>
        <v>#REF!</v>
      </c>
      <c r="R21" s="593"/>
      <c r="S21" s="593"/>
      <c r="T21" s="594" t="e">
        <f>IF(B21=Data!B57,Data!I57,(IF(B21=Data!B59,Data!I59,(IF(B21=Data!B61,Data!I61,(IF(B21=Data!#REF!,Data!#REF!,(IF(B21=Data!B66,Data!I66,(IF(B21=Data!#REF!,Data!#REF!,(IF(B21=Data!#REF!,Data!#REF!,(IF(B21=Data!#REF!,Data!#REF!,Data!#REF!)))))))))))))))&amp;IF(B21=Data!B133,Data!I133,(IF(B21=Data!#REF!,Data!#REF!,(IF(B21=Data!#REF!,Data!#REF!,(IF(B21=Data!#REF!,Data!#REF!,(IF(B21=Data!#REF!,Data!#REF!,(IF(B21=Data!#REF!,Data!I873,(IF(B21=Data!#REF!,Data!#REF!,(IF(B21=Data!#REF!,Data!#REF!,Data!#REF!)))))))))))))))&amp;IF(B21=Data!#REF!,Data!#REF!,(IF(B21=Data!#REF!,Data!#REF!,(IF(B21=Data!#REF!,Data!#REF!,(IF(B21=Data!#REF!,Data!#REF!,(IF(B21=Data!#REF!,Data!#REF!,Data!#REF!)))))))))</f>
        <v>#REF!</v>
      </c>
      <c r="U21" s="595"/>
      <c r="V21" s="594" t="e">
        <f>IF(B21=Data!B57,Data!J57,(IF(B21=Data!B59,Data!J59,(IF(B21=Data!B61,Data!J61,(IF(B21=Data!#REF!,Data!#REF!,(IF(B21=Data!B66,Data!J66,(IF(B21=Data!#REF!,Data!#REF!,(IF(B21=Data!#REF!,Data!#REF!,(IF(B21=Data!#REF!,Data!#REF!,Data!#REF!)))))))))))))))&amp;IF(B21=Data!B133,Data!J133,(IF(B21=Data!#REF!,Data!#REF!,(IF(B21=Data!#REF!,Data!#REF!,(IF(B21=Data!#REF!,Data!#REF!,(IF(B21=Data!#REF!,Data!#REF!,(IF(B21=Data!#REF!,Data!J873,(IF(B21=Data!#REF!,Data!#REF!,(IF(B21=Data!#REF!,Data!#REF!,Data!#REF!)))))))))))))))&amp;IF(B21=Data!#REF!,Data!#REF!,(IF(B21=Data!#REF!,Data!#REF!,(IF(B21=Data!#REF!,Data!#REF!,(IF(B21=Data!#REF!,Data!#REF!,(IF(B21=Data!#REF!,Data!#REF!,Data!#REF!)))))))))</f>
        <v>#REF!</v>
      </c>
      <c r="W21" s="596">
        <f>IF(E21="","",VLOOKUP(B21,Data!$B$5:$J$503,9,FALSE)*E21)</f>
        <v>1.129</v>
      </c>
    </row>
    <row r="22" spans="1:23" s="597" customFormat="1" ht="19.25" customHeight="1">
      <c r="A22" s="860">
        <v>5</v>
      </c>
      <c r="B22" s="753" t="s">
        <v>721</v>
      </c>
      <c r="C22" s="738" t="str">
        <f>IF(E22="","",VLOOKUP(B22,Data!$B$5:$N$503,13,FALSE))</f>
        <v>Ymh</v>
      </c>
      <c r="D22" s="495" t="str">
        <f>IF(E22="","",VLOOKUP(B22,Data!$B$5:$L$503,2,FALSE))</f>
        <v>VAD6640</v>
      </c>
      <c r="E22" s="739">
        <v>2</v>
      </c>
      <c r="F22" s="601" t="s">
        <v>553</v>
      </c>
      <c r="G22" s="587">
        <f>IF(E22="","",VLOOKUP(B22,Data!$B$5:$L$503,11,FALSE))</f>
        <v>2137.2600000000002</v>
      </c>
      <c r="H22" s="588">
        <f t="shared" si="0"/>
        <v>4274.5200000000004</v>
      </c>
      <c r="I22" s="589" t="str">
        <f>IF(E22="","",VLOOKUP(B22,Data!$B$5:$D$503,3,FALSE))</f>
        <v>C/T</v>
      </c>
      <c r="J22" s="589" t="str">
        <f>IF(E22="","",VLOOKUP(B22,Data!$B$5:$M$503,12,FALSE))</f>
        <v>Indonesia</v>
      </c>
      <c r="K22" s="590">
        <v>5127657</v>
      </c>
      <c r="L22" s="587">
        <f>IF(E22="","",VLOOKUP(B22,Data!$B$5:$E$503,4,FALSE)*E22)</f>
        <v>398</v>
      </c>
      <c r="M22" s="587">
        <f>IF(E22="","",VLOOKUP(B22,Data!$B$5:$F$503,5,FALSE)*E22)</f>
        <v>358</v>
      </c>
      <c r="N22" s="591" t="e">
        <f>IF(B22=Data!B58,Data!G58,(IF(B22=Data!B60,Data!G60,(IF(B22=Data!B62,Data!G62,(IF(B22=Data!#REF!,Data!#REF!,(IF(B22=Data!B67,Data!G67,(IF(B22=Data!#REF!,Data!#REF!,(IF(B22=Data!#REF!,Data!#REF!,(IF(B22=Data!#REF!,Data!#REF!,Data!#REF!)))))))))))))))&amp;IF(B22=Data!B134,Data!G134,(IF(B22=Data!#REF!,Data!#REF!,(IF(B22=Data!#REF!,Data!#REF!,(IF(B22=Data!#REF!,Data!#REF!,(IF(B22=Data!#REF!,Data!#REF!,(IF(B22=Data!#REF!,Data!G874,(IF(B22=Data!#REF!,Data!#REF!,(IF(B22=Data!#REF!,Data!#REF!,Data!#REF!)))))))))))))))&amp;IF(B22=Data!#REF!,Data!#REF!,(IF(B22=Data!#REF!,Data!#REF!,(IF(B22=Data!#REF!,Data!#REF!,(IF(B22=Data!#REF!,Data!#REF!,(IF(B22=Data!#REF!,Data!#REF!,Data!#REF!)))))))))</f>
        <v>#REF!</v>
      </c>
      <c r="O22" s="592"/>
      <c r="P22" s="593"/>
      <c r="Q22" s="594" t="e">
        <f>IF(B22=Data!B58,Data!H58,(IF(B22=Data!B60,Data!H60,(IF(B22=Data!B62,Data!H62,(IF(B22=Data!#REF!,Data!#REF!,(IF(B22=Data!B67,Data!H67,(IF(B22=Data!#REF!,Data!#REF!,(IF(B22=Data!#REF!,Data!#REF!,(IF(B22=Data!#REF!,Data!#REF!,Data!#REF!)))))))))))))))&amp;IF(B22=Data!B134,Data!H134,(IF(B22=Data!#REF!,Data!#REF!,(IF(B22=Data!#REF!,Data!#REF!,(IF(B22=Data!#REF!,Data!#REF!,(IF(B22=Data!#REF!,Data!#REF!,(IF(B22=Data!#REF!,Data!H874,(IF(B22=Data!#REF!,Data!#REF!,(IF(B22=Data!#REF!,Data!#REF!,Data!#REF!)))))))))))))))&amp;IF(B22=Data!#REF!,Data!#REF!,(IF(B22=Data!#REF!,Data!#REF!,(IF(B22=Data!#REF!,Data!#REF!,(IF(B22=Data!#REF!,Data!#REF!,(IF(B22=Data!#REF!,Data!#REF!,Data!#REF!)))))))))</f>
        <v>#REF!</v>
      </c>
      <c r="R22" s="593"/>
      <c r="S22" s="593"/>
      <c r="T22" s="594" t="e">
        <f>IF(B22=Data!B58,Data!I58,(IF(B22=Data!B60,Data!I60,(IF(B22=Data!B62,Data!I62,(IF(B22=Data!#REF!,Data!#REF!,(IF(B22=Data!B67,Data!I67,(IF(B22=Data!#REF!,Data!#REF!,(IF(B22=Data!#REF!,Data!#REF!,(IF(B22=Data!#REF!,Data!#REF!,Data!#REF!)))))))))))))))&amp;IF(B22=Data!B134,Data!I134,(IF(B22=Data!#REF!,Data!#REF!,(IF(B22=Data!#REF!,Data!#REF!,(IF(B22=Data!#REF!,Data!#REF!,(IF(B22=Data!#REF!,Data!#REF!,(IF(B22=Data!#REF!,Data!I874,(IF(B22=Data!#REF!,Data!#REF!,(IF(B22=Data!#REF!,Data!#REF!,Data!#REF!)))))))))))))))&amp;IF(B22=Data!#REF!,Data!#REF!,(IF(B22=Data!#REF!,Data!#REF!,(IF(B22=Data!#REF!,Data!#REF!,(IF(B22=Data!#REF!,Data!#REF!,(IF(B22=Data!#REF!,Data!#REF!,Data!#REF!)))))))))</f>
        <v>#REF!</v>
      </c>
      <c r="U22" s="595"/>
      <c r="V22" s="594" t="e">
        <f>IF(B22=Data!B58,Data!J58,(IF(B22=Data!B60,Data!J60,(IF(B22=Data!B62,Data!J62,(IF(B22=Data!#REF!,Data!#REF!,(IF(B22=Data!B67,Data!J67,(IF(B22=Data!#REF!,Data!#REF!,(IF(B22=Data!#REF!,Data!#REF!,(IF(B22=Data!#REF!,Data!#REF!,Data!#REF!)))))))))))))))&amp;IF(B22=Data!B134,Data!J134,(IF(B22=Data!#REF!,Data!#REF!,(IF(B22=Data!#REF!,Data!#REF!,(IF(B22=Data!#REF!,Data!#REF!,(IF(B22=Data!#REF!,Data!#REF!,(IF(B22=Data!#REF!,Data!J874,(IF(B22=Data!#REF!,Data!#REF!,(IF(B22=Data!#REF!,Data!#REF!,Data!#REF!)))))))))))))))&amp;IF(B22=Data!#REF!,Data!#REF!,(IF(B22=Data!#REF!,Data!#REF!,(IF(B22=Data!#REF!,Data!#REF!,(IF(B22=Data!#REF!,Data!#REF!,(IF(B22=Data!#REF!,Data!#REF!,Data!#REF!)))))))))</f>
        <v>#REF!</v>
      </c>
      <c r="W22" s="596">
        <f>IF(E22="","",VLOOKUP(B22,Data!$B$5:$J$503,9,FALSE)*E22)</f>
        <v>2.258</v>
      </c>
    </row>
    <row r="23" spans="1:23" s="597" customFormat="1" ht="19.25" customHeight="1">
      <c r="A23" s="860">
        <v>6</v>
      </c>
      <c r="B23" s="753" t="s">
        <v>487</v>
      </c>
      <c r="C23" s="738" t="str">
        <f>IF(E23="","",VLOOKUP(B23,Data!$B$5:$N$503,13,FALSE))</f>
        <v>Ymh</v>
      </c>
      <c r="D23" s="495" t="str">
        <f>IF(E23="","",VLOOKUP(B23,Data!$B$5:$L$503,2,FALSE))</f>
        <v>ZH66310</v>
      </c>
      <c r="E23" s="739">
        <v>6</v>
      </c>
      <c r="F23" s="600"/>
      <c r="G23" s="587">
        <f>IF(E23="","",VLOOKUP(B23,Data!$B$5:$L$503,11,FALSE))</f>
        <v>1933.89</v>
      </c>
      <c r="H23" s="588">
        <f t="shared" si="0"/>
        <v>11603.34</v>
      </c>
      <c r="I23" s="589" t="str">
        <f>IF(E23="","",VLOOKUP(B23,Data!$B$5:$D$503,3,FALSE))</f>
        <v>C/T</v>
      </c>
      <c r="J23" s="589" t="str">
        <f>IF(E23="","",VLOOKUP(B23,Data!$B$5:$M$503,12,FALSE))</f>
        <v>Indonesia</v>
      </c>
      <c r="K23" s="590">
        <v>5127657</v>
      </c>
      <c r="L23" s="587">
        <f>IF(E23="","",VLOOKUP(B23,Data!$B$5:$E$503,4,FALSE)*E23)</f>
        <v>1290</v>
      </c>
      <c r="M23" s="587">
        <f>IF(E23="","",VLOOKUP(B23,Data!$B$5:$F$503,5,FALSE)*E23)</f>
        <v>1164</v>
      </c>
      <c r="N23" s="591" t="e">
        <f>IF(B23=Data!B59,Data!G59,(IF(B23=Data!B61,Data!G61,(IF(B23=Data!B63,Data!G63,(IF(B23=Data!#REF!,Data!#REF!,(IF(B23=Data!B68,Data!G68,(IF(B23=Data!#REF!,Data!#REF!,(IF(B23=Data!#REF!,Data!#REF!,(IF(B23=Data!#REF!,Data!#REF!,Data!#REF!)))))))))))))))&amp;IF(B23=Data!B135,Data!G135,(IF(B23=Data!#REF!,Data!#REF!,(IF(B23=Data!#REF!,Data!#REF!,(IF(B23=Data!#REF!,Data!#REF!,(IF(B23=Data!#REF!,Data!#REF!,(IF(B23=Data!#REF!,Data!G875,(IF(B23=Data!#REF!,Data!#REF!,(IF(B23=Data!#REF!,Data!#REF!,Data!#REF!)))))))))))))))&amp;IF(B23=Data!#REF!,Data!#REF!,(IF(B23=Data!#REF!,Data!#REF!,(IF(B23=Data!#REF!,Data!#REF!,(IF(B23=Data!#REF!,Data!#REF!,(IF(B23=Data!#REF!,Data!#REF!,Data!#REF!)))))))))</f>
        <v>#REF!</v>
      </c>
      <c r="O23" s="592"/>
      <c r="P23" s="593"/>
      <c r="Q23" s="594" t="e">
        <f>IF(B23=Data!B59,Data!H59,(IF(B23=Data!B61,Data!H61,(IF(B23=Data!B63,Data!H63,(IF(B23=Data!#REF!,Data!#REF!,(IF(B23=Data!B68,Data!H68,(IF(B23=Data!#REF!,Data!#REF!,(IF(B23=Data!#REF!,Data!#REF!,(IF(B23=Data!#REF!,Data!#REF!,Data!#REF!)))))))))))))))&amp;IF(B23=Data!B135,Data!H135,(IF(B23=Data!#REF!,Data!#REF!,(IF(B23=Data!#REF!,Data!#REF!,(IF(B23=Data!#REF!,Data!#REF!,(IF(B23=Data!#REF!,Data!#REF!,(IF(B23=Data!#REF!,Data!H875,(IF(B23=Data!#REF!,Data!#REF!,(IF(B23=Data!#REF!,Data!#REF!,Data!#REF!)))))))))))))))&amp;IF(B23=Data!#REF!,Data!#REF!,(IF(B23=Data!#REF!,Data!#REF!,(IF(B23=Data!#REF!,Data!#REF!,(IF(B23=Data!#REF!,Data!#REF!,(IF(B23=Data!#REF!,Data!#REF!,Data!#REF!)))))))))</f>
        <v>#REF!</v>
      </c>
      <c r="R23" s="593"/>
      <c r="S23" s="593"/>
      <c r="T23" s="594" t="e">
        <f>IF(B23=Data!B59,Data!I59,(IF(B23=Data!B61,Data!I61,(IF(B23=Data!B63,Data!I63,(IF(B23=Data!#REF!,Data!#REF!,(IF(B23=Data!B68,Data!I68,(IF(B23=Data!#REF!,Data!#REF!,(IF(B23=Data!#REF!,Data!#REF!,(IF(B23=Data!#REF!,Data!#REF!,Data!#REF!)))))))))))))))&amp;IF(B23=Data!B135,Data!I135,(IF(B23=Data!#REF!,Data!#REF!,(IF(B23=Data!#REF!,Data!#REF!,(IF(B23=Data!#REF!,Data!#REF!,(IF(B23=Data!#REF!,Data!#REF!,(IF(B23=Data!#REF!,Data!I875,(IF(B23=Data!#REF!,Data!#REF!,(IF(B23=Data!#REF!,Data!#REF!,Data!#REF!)))))))))))))))&amp;IF(B23=Data!#REF!,Data!#REF!,(IF(B23=Data!#REF!,Data!#REF!,(IF(B23=Data!#REF!,Data!#REF!,(IF(B23=Data!#REF!,Data!#REF!,(IF(B23=Data!#REF!,Data!#REF!,Data!#REF!)))))))))</f>
        <v>#REF!</v>
      </c>
      <c r="U23" s="595"/>
      <c r="V23" s="594" t="e">
        <f>IF(B23=Data!B59,Data!J59,(IF(B23=Data!B61,Data!J61,(IF(B23=Data!B63,Data!J63,(IF(B23=Data!#REF!,Data!#REF!,(IF(B23=Data!B68,Data!J68,(IF(B23=Data!#REF!,Data!#REF!,(IF(B23=Data!#REF!,Data!#REF!,(IF(B23=Data!#REF!,Data!#REF!,Data!#REF!)))))))))))))))&amp;IF(B23=Data!B135,Data!J135,(IF(B23=Data!#REF!,Data!#REF!,(IF(B23=Data!#REF!,Data!#REF!,(IF(B23=Data!#REF!,Data!#REF!,(IF(B23=Data!#REF!,Data!#REF!,(IF(B23=Data!#REF!,Data!J875,(IF(B23=Data!#REF!,Data!#REF!,(IF(B23=Data!#REF!,Data!#REF!,Data!#REF!)))))))))))))))&amp;IF(B23=Data!#REF!,Data!#REF!,(IF(B23=Data!#REF!,Data!#REF!,(IF(B23=Data!#REF!,Data!#REF!,(IF(B23=Data!#REF!,Data!#REF!,(IF(B23=Data!#REF!,Data!#REF!,Data!#REF!)))))))))</f>
        <v>#REF!</v>
      </c>
      <c r="W23" s="596">
        <f>IF(E23="","",VLOOKUP(B23,Data!$B$5:$J$503,9,FALSE)*E23)</f>
        <v>7.11</v>
      </c>
    </row>
    <row r="24" spans="1:23" s="597" customFormat="1" ht="19.25" customHeight="1">
      <c r="A24" s="860">
        <v>7</v>
      </c>
      <c r="B24" s="753" t="s">
        <v>489</v>
      </c>
      <c r="C24" s="738" t="str">
        <f>IF(E24="","",VLOOKUP(B24,Data!$B$5:$N$503,13,FALSE))</f>
        <v>Ymh</v>
      </c>
      <c r="D24" s="495" t="str">
        <f>IF(E24="","",VLOOKUP(B24,Data!$B$5:$L$503,2,FALSE))</f>
        <v>ZH66290</v>
      </c>
      <c r="E24" s="739">
        <v>1</v>
      </c>
      <c r="F24" s="600"/>
      <c r="G24" s="587">
        <f>IF(E24="","",VLOOKUP(B24,Data!$B$5:$L$503,11,FALSE))</f>
        <v>1975.79</v>
      </c>
      <c r="H24" s="588">
        <f t="shared" si="0"/>
        <v>1975.79</v>
      </c>
      <c r="I24" s="589" t="str">
        <f>IF(E24="","",VLOOKUP(B24,Data!$B$5:$D$503,3,FALSE))</f>
        <v>C/T</v>
      </c>
      <c r="J24" s="589" t="str">
        <f>IF(E24="","",VLOOKUP(B24,Data!$B$5:$M$503,12,FALSE))</f>
        <v>Indonesia</v>
      </c>
      <c r="K24" s="590">
        <v>5127657</v>
      </c>
      <c r="L24" s="587">
        <f>IF(E24="","",VLOOKUP(B24,Data!$B$5:$E$503,4,FALSE)*E24)</f>
        <v>215</v>
      </c>
      <c r="M24" s="587">
        <f>IF(E24="","",VLOOKUP(B24,Data!$B$5:$F$503,5,FALSE)*E24)</f>
        <v>194</v>
      </c>
      <c r="N24" s="591" t="e">
        <f>IF(B24=Data!B60,Data!G60,(IF(B24=Data!B62,Data!G62,(IF(B24=Data!B64,Data!G64,(IF(B24=Data!#REF!,Data!#REF!,(IF(B24=Data!B69,Data!G69,(IF(B24=Data!#REF!,Data!#REF!,(IF(B24=Data!#REF!,Data!#REF!,(IF(B24=Data!#REF!,Data!#REF!,Data!#REF!)))))))))))))))&amp;IF(B24=Data!B136,Data!G136,(IF(B24=Data!#REF!,Data!#REF!,(IF(B24=Data!#REF!,Data!#REF!,(IF(B24=Data!#REF!,Data!#REF!,(IF(B24=Data!#REF!,Data!#REF!,(IF(B24=Data!#REF!,Data!G876,(IF(B24=Data!#REF!,Data!#REF!,(IF(B24=Data!#REF!,Data!#REF!,Data!#REF!)))))))))))))))&amp;IF(B24=Data!#REF!,Data!#REF!,(IF(B24=Data!#REF!,Data!#REF!,(IF(B24=Data!#REF!,Data!#REF!,(IF(B24=Data!#REF!,Data!#REF!,(IF(B24=Data!#REF!,Data!#REF!,Data!#REF!)))))))))</f>
        <v>#REF!</v>
      </c>
      <c r="O24" s="592"/>
      <c r="P24" s="593"/>
      <c r="Q24" s="594" t="e">
        <f>IF(B24=Data!B60,Data!H60,(IF(B24=Data!B62,Data!H62,(IF(B24=Data!B64,Data!H64,(IF(B24=Data!#REF!,Data!#REF!,(IF(B24=Data!B69,Data!H69,(IF(B24=Data!#REF!,Data!#REF!,(IF(B24=Data!#REF!,Data!#REF!,(IF(B24=Data!#REF!,Data!#REF!,Data!#REF!)))))))))))))))&amp;IF(B24=Data!B136,Data!H136,(IF(B24=Data!#REF!,Data!#REF!,(IF(B24=Data!#REF!,Data!#REF!,(IF(B24=Data!#REF!,Data!#REF!,(IF(B24=Data!#REF!,Data!#REF!,(IF(B24=Data!#REF!,Data!H876,(IF(B24=Data!#REF!,Data!#REF!,(IF(B24=Data!#REF!,Data!#REF!,Data!#REF!)))))))))))))))&amp;IF(B24=Data!#REF!,Data!#REF!,(IF(B24=Data!#REF!,Data!#REF!,(IF(B24=Data!#REF!,Data!#REF!,(IF(B24=Data!#REF!,Data!#REF!,(IF(B24=Data!#REF!,Data!#REF!,Data!#REF!)))))))))</f>
        <v>#REF!</v>
      </c>
      <c r="R24" s="593"/>
      <c r="S24" s="593"/>
      <c r="T24" s="594" t="e">
        <f>IF(B24=Data!B60,Data!I60,(IF(B24=Data!B62,Data!I62,(IF(B24=Data!B64,Data!I64,(IF(B24=Data!#REF!,Data!#REF!,(IF(B24=Data!B69,Data!I69,(IF(B24=Data!#REF!,Data!#REF!,(IF(B24=Data!#REF!,Data!#REF!,(IF(B24=Data!#REF!,Data!#REF!,Data!#REF!)))))))))))))))&amp;IF(B24=Data!B136,Data!I136,(IF(B24=Data!#REF!,Data!#REF!,(IF(B24=Data!#REF!,Data!#REF!,(IF(B24=Data!#REF!,Data!#REF!,(IF(B24=Data!#REF!,Data!#REF!,(IF(B24=Data!#REF!,Data!I876,(IF(B24=Data!#REF!,Data!#REF!,(IF(B24=Data!#REF!,Data!#REF!,Data!#REF!)))))))))))))))&amp;IF(B24=Data!#REF!,Data!#REF!,(IF(B24=Data!#REF!,Data!#REF!,(IF(B24=Data!#REF!,Data!#REF!,(IF(B24=Data!#REF!,Data!#REF!,(IF(B24=Data!#REF!,Data!#REF!,Data!#REF!)))))))))</f>
        <v>#REF!</v>
      </c>
      <c r="U24" s="595"/>
      <c r="V24" s="594" t="e">
        <f>IF(B24=Data!B60,Data!J60,(IF(B24=Data!B62,Data!J62,(IF(B24=Data!B64,Data!J64,(IF(B24=Data!#REF!,Data!#REF!,(IF(B24=Data!B69,Data!J69,(IF(B24=Data!#REF!,Data!#REF!,(IF(B24=Data!#REF!,Data!#REF!,(IF(B24=Data!#REF!,Data!#REF!,Data!#REF!)))))))))))))))&amp;IF(B24=Data!B136,Data!J136,(IF(B24=Data!#REF!,Data!#REF!,(IF(B24=Data!#REF!,Data!#REF!,(IF(B24=Data!#REF!,Data!#REF!,(IF(B24=Data!#REF!,Data!#REF!,(IF(B24=Data!#REF!,Data!J876,(IF(B24=Data!#REF!,Data!#REF!,(IF(B24=Data!#REF!,Data!#REF!,Data!#REF!)))))))))))))))&amp;IF(B24=Data!#REF!,Data!#REF!,(IF(B24=Data!#REF!,Data!#REF!,(IF(B24=Data!#REF!,Data!#REF!,(IF(B24=Data!#REF!,Data!#REF!,(IF(B24=Data!#REF!,Data!#REF!,Data!#REF!)))))))))</f>
        <v>#REF!</v>
      </c>
      <c r="W24" s="596">
        <f>IF(E24="","",VLOOKUP(B24,Data!$B$5:$J$503,9,FALSE)*E24)</f>
        <v>1.1850000000000001</v>
      </c>
    </row>
    <row r="25" spans="1:23" s="597" customFormat="1" ht="19.25" customHeight="1">
      <c r="A25" s="860">
        <v>8</v>
      </c>
      <c r="B25" s="753" t="s">
        <v>495</v>
      </c>
      <c r="C25" s="738" t="str">
        <f>IF(E25="","",VLOOKUP(B25,Data!$B$5:$N$503,13,FALSE))</f>
        <v>Ymh</v>
      </c>
      <c r="D25" s="495" t="str">
        <f>IF(E25="","",VLOOKUP(B25,Data!$B$5:$L$503,2,FALSE))</f>
        <v>ZH66300</v>
      </c>
      <c r="E25" s="739">
        <v>1</v>
      </c>
      <c r="F25" s="600"/>
      <c r="G25" s="587">
        <f>IF(E25="","",VLOOKUP(B25,Data!$B$5:$L$503,11,FALSE))</f>
        <v>2086.5500000000002</v>
      </c>
      <c r="H25" s="588">
        <f t="shared" si="0"/>
        <v>2086.5500000000002</v>
      </c>
      <c r="I25" s="589" t="str">
        <f>IF(E25="","",VLOOKUP(B25,Data!$B$5:$D$503,3,FALSE))</f>
        <v>C/T</v>
      </c>
      <c r="J25" s="589" t="str">
        <f>IF(E25="","",VLOOKUP(B25,Data!$B$5:$M$503,12,FALSE))</f>
        <v>Indonesia</v>
      </c>
      <c r="K25" s="590">
        <v>5127657</v>
      </c>
      <c r="L25" s="587">
        <f>IF(E25="","",VLOOKUP(B25,Data!$B$5:$E$503,4,FALSE)*E25)</f>
        <v>215</v>
      </c>
      <c r="M25" s="587">
        <f>IF(E25="","",VLOOKUP(B25,Data!$B$5:$F$503,5,FALSE)*E25)</f>
        <v>194</v>
      </c>
      <c r="N25" s="591" t="e">
        <f>IF(B25=Data!B61,Data!G61,(IF(B25=Data!B63,Data!G63,(IF(B25=Data!B65,Data!G65,(IF(B25=Data!#REF!,Data!#REF!,(IF(B25=Data!B70,Data!G70,(IF(B25=Data!#REF!,Data!#REF!,(IF(B25=Data!#REF!,Data!#REF!,(IF(B25=Data!#REF!,Data!#REF!,Data!#REF!)))))))))))))))&amp;IF(B25=Data!B137,Data!G137,(IF(B25=Data!#REF!,Data!#REF!,(IF(B25=Data!#REF!,Data!#REF!,(IF(B25=Data!#REF!,Data!#REF!,(IF(B25=Data!#REF!,Data!#REF!,(IF(B25=Data!#REF!,Data!G877,(IF(B25=Data!#REF!,Data!#REF!,(IF(B25=Data!#REF!,Data!#REF!,Data!#REF!)))))))))))))))&amp;IF(B25=Data!#REF!,Data!#REF!,(IF(B25=Data!#REF!,Data!#REF!,(IF(B25=Data!#REF!,Data!#REF!,(IF(B25=Data!#REF!,Data!#REF!,(IF(B25=Data!#REF!,Data!#REF!,Data!#REF!)))))))))</f>
        <v>#REF!</v>
      </c>
      <c r="O25" s="592"/>
      <c r="P25" s="593"/>
      <c r="Q25" s="594" t="e">
        <f>IF(B25=Data!B61,Data!H61,(IF(B25=Data!B63,Data!H63,(IF(B25=Data!B65,Data!H65,(IF(B25=Data!#REF!,Data!#REF!,(IF(B25=Data!B70,Data!H70,(IF(B25=Data!#REF!,Data!#REF!,(IF(B25=Data!#REF!,Data!#REF!,(IF(B25=Data!#REF!,Data!#REF!,Data!#REF!)))))))))))))))&amp;IF(B25=Data!B137,Data!H137,(IF(B25=Data!#REF!,Data!#REF!,(IF(B25=Data!#REF!,Data!#REF!,(IF(B25=Data!#REF!,Data!#REF!,(IF(B25=Data!#REF!,Data!#REF!,(IF(B25=Data!#REF!,Data!H877,(IF(B25=Data!#REF!,Data!#REF!,(IF(B25=Data!#REF!,Data!#REF!,Data!#REF!)))))))))))))))&amp;IF(B25=Data!#REF!,Data!#REF!,(IF(B25=Data!#REF!,Data!#REF!,(IF(B25=Data!#REF!,Data!#REF!,(IF(B25=Data!#REF!,Data!#REF!,(IF(B25=Data!#REF!,Data!#REF!,Data!#REF!)))))))))</f>
        <v>#REF!</v>
      </c>
      <c r="R25" s="593"/>
      <c r="S25" s="593"/>
      <c r="T25" s="594" t="e">
        <f>IF(B25=Data!B61,Data!I61,(IF(B25=Data!B63,Data!I63,(IF(B25=Data!B65,Data!I65,(IF(B25=Data!#REF!,Data!#REF!,(IF(B25=Data!B70,Data!I70,(IF(B25=Data!#REF!,Data!#REF!,(IF(B25=Data!#REF!,Data!#REF!,(IF(B25=Data!#REF!,Data!#REF!,Data!#REF!)))))))))))))))&amp;IF(B25=Data!B137,Data!I137,(IF(B25=Data!#REF!,Data!#REF!,(IF(B25=Data!#REF!,Data!#REF!,(IF(B25=Data!#REF!,Data!#REF!,(IF(B25=Data!#REF!,Data!#REF!,(IF(B25=Data!#REF!,Data!I877,(IF(B25=Data!#REF!,Data!#REF!,(IF(B25=Data!#REF!,Data!#REF!,Data!#REF!)))))))))))))))&amp;IF(B25=Data!#REF!,Data!#REF!,(IF(B25=Data!#REF!,Data!#REF!,(IF(B25=Data!#REF!,Data!#REF!,(IF(B25=Data!#REF!,Data!#REF!,(IF(B25=Data!#REF!,Data!#REF!,Data!#REF!)))))))))</f>
        <v>#REF!</v>
      </c>
      <c r="U25" s="595"/>
      <c r="V25" s="594" t="e">
        <f>IF(B25=Data!B61,Data!J61,(IF(B25=Data!B63,Data!J63,(IF(B25=Data!B65,Data!J65,(IF(B25=Data!#REF!,Data!#REF!,(IF(B25=Data!B70,Data!J70,(IF(B25=Data!#REF!,Data!#REF!,(IF(B25=Data!#REF!,Data!#REF!,(IF(B25=Data!#REF!,Data!#REF!,Data!#REF!)))))))))))))))&amp;IF(B25=Data!B137,Data!J137,(IF(B25=Data!#REF!,Data!#REF!,(IF(B25=Data!#REF!,Data!#REF!,(IF(B25=Data!#REF!,Data!#REF!,(IF(B25=Data!#REF!,Data!#REF!,(IF(B25=Data!#REF!,Data!J877,(IF(B25=Data!#REF!,Data!#REF!,(IF(B25=Data!#REF!,Data!#REF!,Data!#REF!)))))))))))))))&amp;IF(B25=Data!#REF!,Data!#REF!,(IF(B25=Data!#REF!,Data!#REF!,(IF(B25=Data!#REF!,Data!#REF!,(IF(B25=Data!#REF!,Data!#REF!,(IF(B25=Data!#REF!,Data!#REF!,Data!#REF!)))))))))</f>
        <v>#REF!</v>
      </c>
      <c r="W25" s="596">
        <f>IF(E25="","",VLOOKUP(B25,Data!$B$5:$J$503,9,FALSE)*E25)</f>
        <v>1.1850000000000001</v>
      </c>
    </row>
    <row r="26" spans="1:23" s="597" customFormat="1" ht="19.25" customHeight="1">
      <c r="A26" s="860">
        <v>9</v>
      </c>
      <c r="B26" s="753" t="s">
        <v>716</v>
      </c>
      <c r="C26" s="738" t="str">
        <f>IF(E26="","",VLOOKUP(B26,Data!$B$5:$N$503,13,FALSE))</f>
        <v>Ymh</v>
      </c>
      <c r="D26" s="495" t="str">
        <f>IF(E26="","",VLOOKUP(B26,Data!$B$5:$L$503,2,FALSE))</f>
        <v>VAC9490</v>
      </c>
      <c r="E26" s="739">
        <v>3</v>
      </c>
      <c r="F26" s="600"/>
      <c r="G26" s="587">
        <f>IF(E26="","",VLOOKUP(B26,Data!$B$5:$L$503,11,FALSE))</f>
        <v>2297.34</v>
      </c>
      <c r="H26" s="588">
        <f t="shared" si="0"/>
        <v>6892.02</v>
      </c>
      <c r="I26" s="589" t="str">
        <f>IF(E26="","",VLOOKUP(B26,Data!$B$5:$D$503,3,FALSE))</f>
        <v>C/T</v>
      </c>
      <c r="J26" s="589" t="str">
        <f>IF(E26="","",VLOOKUP(B26,Data!$B$5:$M$503,12,FALSE))</f>
        <v>Indonesia</v>
      </c>
      <c r="K26" s="590">
        <v>5127657</v>
      </c>
      <c r="L26" s="587">
        <f>IF(E26="","",VLOOKUP(B26,Data!$B$5:$E$503,4,FALSE)*E26)</f>
        <v>660</v>
      </c>
      <c r="M26" s="587">
        <f>IF(E26="","",VLOOKUP(B26,Data!$B$5:$F$503,5,FALSE)*E26)</f>
        <v>597</v>
      </c>
      <c r="N26" s="591" t="e">
        <f>IF(B26=Data!B62,Data!G62,(IF(B26=Data!B64,Data!G64,(IF(B26=Data!B66,Data!G66,(IF(B26=Data!#REF!,Data!#REF!,(IF(B26=Data!B71,Data!G71,(IF(B26=Data!#REF!,Data!#REF!,(IF(B26=Data!#REF!,Data!#REF!,(IF(B26=Data!#REF!,Data!#REF!,Data!#REF!)))))))))))))))&amp;IF(B26=Data!B138,Data!G138,(IF(B26=Data!#REF!,Data!#REF!,(IF(B26=Data!#REF!,Data!#REF!,(IF(B26=Data!#REF!,Data!#REF!,(IF(B26=Data!#REF!,Data!#REF!,(IF(B26=Data!#REF!,Data!G878,(IF(B26=Data!#REF!,Data!#REF!,(IF(B26=Data!#REF!,Data!#REF!,Data!#REF!)))))))))))))))&amp;IF(B26=Data!#REF!,Data!#REF!,(IF(B26=Data!#REF!,Data!#REF!,(IF(B26=Data!#REF!,Data!#REF!,(IF(B26=Data!#REF!,Data!#REF!,(IF(B26=Data!#REF!,Data!#REF!,Data!#REF!)))))))))</f>
        <v>#REF!</v>
      </c>
      <c r="O26" s="592"/>
      <c r="P26" s="593"/>
      <c r="Q26" s="594" t="e">
        <f>IF(B26=Data!B62,Data!H62,(IF(B26=Data!B64,Data!H64,(IF(B26=Data!B66,Data!H66,(IF(B26=Data!#REF!,Data!#REF!,(IF(B26=Data!B71,Data!H71,(IF(B26=Data!#REF!,Data!#REF!,(IF(B26=Data!#REF!,Data!#REF!,(IF(B26=Data!#REF!,Data!#REF!,Data!#REF!)))))))))))))))&amp;IF(B26=Data!B138,Data!H138,(IF(B26=Data!#REF!,Data!#REF!,(IF(B26=Data!#REF!,Data!#REF!,(IF(B26=Data!#REF!,Data!#REF!,(IF(B26=Data!#REF!,Data!#REF!,(IF(B26=Data!#REF!,Data!H878,(IF(B26=Data!#REF!,Data!#REF!,(IF(B26=Data!#REF!,Data!#REF!,Data!#REF!)))))))))))))))&amp;IF(B26=Data!#REF!,Data!#REF!,(IF(B26=Data!#REF!,Data!#REF!,(IF(B26=Data!#REF!,Data!#REF!,(IF(B26=Data!#REF!,Data!#REF!,(IF(B26=Data!#REF!,Data!#REF!,Data!#REF!)))))))))</f>
        <v>#REF!</v>
      </c>
      <c r="R26" s="593"/>
      <c r="S26" s="593"/>
      <c r="T26" s="594" t="e">
        <f>IF(B26=Data!B62,Data!I62,(IF(B26=Data!B64,Data!I64,(IF(B26=Data!B66,Data!I66,(IF(B26=Data!#REF!,Data!#REF!,(IF(B26=Data!B71,Data!I71,(IF(B26=Data!#REF!,Data!#REF!,(IF(B26=Data!#REF!,Data!#REF!,(IF(B26=Data!#REF!,Data!#REF!,Data!#REF!)))))))))))))))&amp;IF(B26=Data!B138,Data!I138,(IF(B26=Data!#REF!,Data!#REF!,(IF(B26=Data!#REF!,Data!#REF!,(IF(B26=Data!#REF!,Data!#REF!,(IF(B26=Data!#REF!,Data!#REF!,(IF(B26=Data!#REF!,Data!I878,(IF(B26=Data!#REF!,Data!#REF!,(IF(B26=Data!#REF!,Data!#REF!,Data!#REF!)))))))))))))))&amp;IF(B26=Data!#REF!,Data!#REF!,(IF(B26=Data!#REF!,Data!#REF!,(IF(B26=Data!#REF!,Data!#REF!,(IF(B26=Data!#REF!,Data!#REF!,(IF(B26=Data!#REF!,Data!#REF!,Data!#REF!)))))))))</f>
        <v>#REF!</v>
      </c>
      <c r="U26" s="595"/>
      <c r="V26" s="594" t="e">
        <f>IF(B26=Data!B62,Data!J62,(IF(B26=Data!B64,Data!J64,(IF(B26=Data!B66,Data!J66,(IF(B26=Data!#REF!,Data!#REF!,(IF(B26=Data!B71,Data!J71,(IF(B26=Data!#REF!,Data!#REF!,(IF(B26=Data!#REF!,Data!#REF!,(IF(B26=Data!#REF!,Data!#REF!,Data!#REF!)))))))))))))))&amp;IF(B26=Data!B138,Data!J138,(IF(B26=Data!#REF!,Data!#REF!,(IF(B26=Data!#REF!,Data!#REF!,(IF(B26=Data!#REF!,Data!#REF!,(IF(B26=Data!#REF!,Data!#REF!,(IF(B26=Data!#REF!,Data!J878,(IF(B26=Data!#REF!,Data!#REF!,(IF(B26=Data!#REF!,Data!#REF!,Data!#REF!)))))))))))))))&amp;IF(B26=Data!#REF!,Data!#REF!,(IF(B26=Data!#REF!,Data!#REF!,(IF(B26=Data!#REF!,Data!#REF!,(IF(B26=Data!#REF!,Data!#REF!,(IF(B26=Data!#REF!,Data!#REF!,Data!#REF!)))))))))</f>
        <v>#REF!</v>
      </c>
      <c r="W26" s="596">
        <f>IF(E26="","",VLOOKUP(B26,Data!$B$5:$J$503,9,FALSE)*E26)</f>
        <v>3.5550000000000002</v>
      </c>
    </row>
    <row r="27" spans="1:23" s="597" customFormat="1" ht="19.25" customHeight="1">
      <c r="A27" s="860">
        <v>10</v>
      </c>
      <c r="B27" s="753" t="s">
        <v>815</v>
      </c>
      <c r="C27" s="738" t="str">
        <f>IF(E27="","",VLOOKUP(B27,Data!$B$5:$N$503,13,FALSE))</f>
        <v>Ymh</v>
      </c>
      <c r="D27" s="495" t="str">
        <f>IF(E27="","",VLOOKUP(B27,Data!$B$5:$L$503,2,FALSE))</f>
        <v>VAK6560</v>
      </c>
      <c r="E27" s="739">
        <v>2</v>
      </c>
      <c r="F27" s="600"/>
      <c r="G27" s="587">
        <f>IF(E27="","",VLOOKUP(B27,Data!$B$5:$L$503,11,FALSE))</f>
        <v>2339.4499999999998</v>
      </c>
      <c r="H27" s="588">
        <f t="shared" si="0"/>
        <v>4678.8999999999996</v>
      </c>
      <c r="I27" s="589" t="str">
        <f>IF(E27="","",VLOOKUP(B27,Data!$B$5:$D$503,3,FALSE))</f>
        <v>C/T</v>
      </c>
      <c r="J27" s="589" t="str">
        <f>IF(E27="","",VLOOKUP(B27,Data!$B$5:$M$503,12,FALSE))</f>
        <v>Indonesia</v>
      </c>
      <c r="K27" s="590">
        <v>5127657</v>
      </c>
      <c r="L27" s="587">
        <f>IF(E27="","",VLOOKUP(B27,Data!$B$5:$E$503,4,FALSE)*E27)</f>
        <v>440</v>
      </c>
      <c r="M27" s="587">
        <f>IF(E27="","",VLOOKUP(B27,Data!$B$5:$F$503,5,FALSE)*E27)</f>
        <v>398</v>
      </c>
      <c r="N27" s="591" t="e">
        <f>IF(B27=Data!B63,Data!G63,(IF(B27=Data!B65,Data!G65,(IF(B27=Data!B67,Data!G67,(IF(B27=Data!#REF!,Data!#REF!,(IF(B27=Data!B72,Data!G72,(IF(B27=Data!#REF!,Data!#REF!,(IF(B27=Data!#REF!,Data!#REF!,(IF(B27=Data!#REF!,Data!#REF!,Data!#REF!)))))))))))))))&amp;IF(B27=Data!B139,Data!G139,(IF(B27=Data!#REF!,Data!#REF!,(IF(B27=Data!#REF!,Data!#REF!,(IF(B27=Data!#REF!,Data!#REF!,(IF(B27=Data!#REF!,Data!#REF!,(IF(B27=Data!#REF!,Data!G879,(IF(B27=Data!#REF!,Data!#REF!,(IF(B27=Data!#REF!,Data!#REF!,Data!#REF!)))))))))))))))&amp;IF(B27=Data!#REF!,Data!#REF!,(IF(B27=Data!#REF!,Data!#REF!,(IF(B27=Data!#REF!,Data!#REF!,(IF(B27=Data!#REF!,Data!#REF!,(IF(B27=Data!#REF!,Data!#REF!,Data!#REF!)))))))))</f>
        <v>#REF!</v>
      </c>
      <c r="O27" s="592"/>
      <c r="P27" s="593"/>
      <c r="Q27" s="594" t="e">
        <f>IF(B27=Data!B63,Data!H63,(IF(B27=Data!B65,Data!H65,(IF(B27=Data!B67,Data!H67,(IF(B27=Data!#REF!,Data!#REF!,(IF(B27=Data!B72,Data!H72,(IF(B27=Data!#REF!,Data!#REF!,(IF(B27=Data!#REF!,Data!#REF!,(IF(B27=Data!#REF!,Data!#REF!,Data!#REF!)))))))))))))))&amp;IF(B27=Data!B139,Data!H139,(IF(B27=Data!#REF!,Data!#REF!,(IF(B27=Data!#REF!,Data!#REF!,(IF(B27=Data!#REF!,Data!#REF!,(IF(B27=Data!#REF!,Data!#REF!,(IF(B27=Data!#REF!,Data!H879,(IF(B27=Data!#REF!,Data!#REF!,(IF(B27=Data!#REF!,Data!#REF!,Data!#REF!)))))))))))))))&amp;IF(B27=Data!#REF!,Data!#REF!,(IF(B27=Data!#REF!,Data!#REF!,(IF(B27=Data!#REF!,Data!#REF!,(IF(B27=Data!#REF!,Data!#REF!,(IF(B27=Data!#REF!,Data!#REF!,Data!#REF!)))))))))</f>
        <v>#REF!</v>
      </c>
      <c r="R27" s="593"/>
      <c r="S27" s="593"/>
      <c r="T27" s="594" t="e">
        <f>IF(B27=Data!B63,Data!I63,(IF(B27=Data!B65,Data!I65,(IF(B27=Data!B67,Data!I67,(IF(B27=Data!#REF!,Data!#REF!,(IF(B27=Data!B72,Data!I72,(IF(B27=Data!#REF!,Data!#REF!,(IF(B27=Data!#REF!,Data!#REF!,(IF(B27=Data!#REF!,Data!#REF!,Data!#REF!)))))))))))))))&amp;IF(B27=Data!B139,Data!I139,(IF(B27=Data!#REF!,Data!#REF!,(IF(B27=Data!#REF!,Data!#REF!,(IF(B27=Data!#REF!,Data!#REF!,(IF(B27=Data!#REF!,Data!#REF!,(IF(B27=Data!#REF!,Data!I879,(IF(B27=Data!#REF!,Data!#REF!,(IF(B27=Data!#REF!,Data!#REF!,Data!#REF!)))))))))))))))&amp;IF(B27=Data!#REF!,Data!#REF!,(IF(B27=Data!#REF!,Data!#REF!,(IF(B27=Data!#REF!,Data!#REF!,(IF(B27=Data!#REF!,Data!#REF!,(IF(B27=Data!#REF!,Data!#REF!,Data!#REF!)))))))))</f>
        <v>#REF!</v>
      </c>
      <c r="U27" s="595"/>
      <c r="V27" s="594" t="e">
        <f>IF(B27=Data!B63,Data!J63,(IF(B27=Data!B65,Data!J65,(IF(B27=Data!B67,Data!J67,(IF(B27=Data!#REF!,Data!#REF!,(IF(B27=Data!B72,Data!J72,(IF(B27=Data!#REF!,Data!#REF!,(IF(B27=Data!#REF!,Data!#REF!,(IF(B27=Data!#REF!,Data!#REF!,Data!#REF!)))))))))))))))&amp;IF(B27=Data!B139,Data!J139,(IF(B27=Data!#REF!,Data!#REF!,(IF(B27=Data!#REF!,Data!#REF!,(IF(B27=Data!#REF!,Data!#REF!,(IF(B27=Data!#REF!,Data!#REF!,(IF(B27=Data!#REF!,Data!J879,(IF(B27=Data!#REF!,Data!#REF!,(IF(B27=Data!#REF!,Data!#REF!,Data!#REF!)))))))))))))))&amp;IF(B27=Data!#REF!,Data!#REF!,(IF(B27=Data!#REF!,Data!#REF!,(IF(B27=Data!#REF!,Data!#REF!,(IF(B27=Data!#REF!,Data!#REF!,(IF(B27=Data!#REF!,Data!#REF!,Data!#REF!)))))))))</f>
        <v>#REF!</v>
      </c>
      <c r="W27" s="596">
        <f>IF(E27="","",VLOOKUP(B27,Data!$B$5:$J$503,9,FALSE)*E27)</f>
        <v>2.37</v>
      </c>
    </row>
    <row r="28" spans="1:23" s="597" customFormat="1" ht="19.25" customHeight="1">
      <c r="A28" s="860">
        <v>11</v>
      </c>
      <c r="B28" s="753" t="s">
        <v>724</v>
      </c>
      <c r="C28" s="738" t="str">
        <f>IF(E28="","",VLOOKUP(B28,Data!$B$5:$N$503,13,FALSE))</f>
        <v>Ymh</v>
      </c>
      <c r="D28" s="495" t="str">
        <f>IF(E28="","",VLOOKUP(B28,Data!$B$5:$L$503,2,FALSE))</f>
        <v>VAD6650</v>
      </c>
      <c r="E28" s="739">
        <v>1</v>
      </c>
      <c r="F28" s="600"/>
      <c r="G28" s="587">
        <f>IF(E28="","",VLOOKUP(B28,Data!$B$5:$L$503,11,FALSE))</f>
        <v>2449.66</v>
      </c>
      <c r="H28" s="588">
        <f t="shared" si="0"/>
        <v>2449.66</v>
      </c>
      <c r="I28" s="589" t="str">
        <f>IF(E28="","",VLOOKUP(B28,Data!$B$5:$D$503,3,FALSE))</f>
        <v>C/T</v>
      </c>
      <c r="J28" s="589" t="str">
        <f>IF(E28="","",VLOOKUP(B28,Data!$B$5:$M$503,12,FALSE))</f>
        <v>Indonesia</v>
      </c>
      <c r="K28" s="590">
        <v>5127657</v>
      </c>
      <c r="L28" s="587">
        <f>IF(E28="","",VLOOKUP(B28,Data!$B$5:$E$503,4,FALSE)*E28)</f>
        <v>220</v>
      </c>
      <c r="M28" s="587">
        <f>IF(E28="","",VLOOKUP(B28,Data!$B$5:$F$503,5,FALSE)*E28)</f>
        <v>199</v>
      </c>
      <c r="N28" s="591" t="e">
        <f>IF(B28=Data!B64,Data!G64,(IF(B28=Data!B66,Data!G66,(IF(B28=Data!B68,Data!G68,(IF(B28=Data!#REF!,Data!#REF!,(IF(B28=Data!B73,Data!G73,(IF(B28=Data!#REF!,Data!#REF!,(IF(B28=Data!#REF!,Data!#REF!,(IF(B28=Data!#REF!,Data!#REF!,Data!#REF!)))))))))))))))&amp;IF(B28=Data!B140,Data!G140,(IF(B28=Data!#REF!,Data!#REF!,(IF(B28=Data!#REF!,Data!#REF!,(IF(B28=Data!#REF!,Data!#REF!,(IF(B28=Data!#REF!,Data!#REF!,(IF(B28=Data!#REF!,Data!G880,(IF(B28=Data!#REF!,Data!#REF!,(IF(B28=Data!#REF!,Data!#REF!,Data!#REF!)))))))))))))))&amp;IF(B28=Data!#REF!,Data!#REF!,(IF(B28=Data!#REF!,Data!#REF!,(IF(B28=Data!#REF!,Data!#REF!,(IF(B28=Data!#REF!,Data!#REF!,(IF(B28=Data!#REF!,Data!#REF!,Data!#REF!)))))))))</f>
        <v>#REF!</v>
      </c>
      <c r="O28" s="592"/>
      <c r="P28" s="593"/>
      <c r="Q28" s="594" t="e">
        <f>IF(B28=Data!B64,Data!H64,(IF(B28=Data!B66,Data!H66,(IF(B28=Data!B68,Data!H68,(IF(B28=Data!#REF!,Data!#REF!,(IF(B28=Data!B73,Data!H73,(IF(B28=Data!#REF!,Data!#REF!,(IF(B28=Data!#REF!,Data!#REF!,(IF(B28=Data!#REF!,Data!#REF!,Data!#REF!)))))))))))))))&amp;IF(B28=Data!B140,Data!H140,(IF(B28=Data!#REF!,Data!#REF!,(IF(B28=Data!#REF!,Data!#REF!,(IF(B28=Data!#REF!,Data!#REF!,(IF(B28=Data!#REF!,Data!#REF!,(IF(B28=Data!#REF!,Data!H880,(IF(B28=Data!#REF!,Data!#REF!,(IF(B28=Data!#REF!,Data!#REF!,Data!#REF!)))))))))))))))&amp;IF(B28=Data!#REF!,Data!#REF!,(IF(B28=Data!#REF!,Data!#REF!,(IF(B28=Data!#REF!,Data!#REF!,(IF(B28=Data!#REF!,Data!#REF!,(IF(B28=Data!#REF!,Data!#REF!,Data!#REF!)))))))))</f>
        <v>#REF!</v>
      </c>
      <c r="R28" s="593"/>
      <c r="S28" s="593"/>
      <c r="T28" s="594" t="e">
        <f>IF(B28=Data!B64,Data!I64,(IF(B28=Data!B66,Data!I66,(IF(B28=Data!B68,Data!I68,(IF(B28=Data!#REF!,Data!#REF!,(IF(B28=Data!B73,Data!I73,(IF(B28=Data!#REF!,Data!#REF!,(IF(B28=Data!#REF!,Data!#REF!,(IF(B28=Data!#REF!,Data!#REF!,Data!#REF!)))))))))))))))&amp;IF(B28=Data!B140,Data!I140,(IF(B28=Data!#REF!,Data!#REF!,(IF(B28=Data!#REF!,Data!#REF!,(IF(B28=Data!#REF!,Data!#REF!,(IF(B28=Data!#REF!,Data!#REF!,(IF(B28=Data!#REF!,Data!I880,(IF(B28=Data!#REF!,Data!#REF!,(IF(B28=Data!#REF!,Data!#REF!,Data!#REF!)))))))))))))))&amp;IF(B28=Data!#REF!,Data!#REF!,(IF(B28=Data!#REF!,Data!#REF!,(IF(B28=Data!#REF!,Data!#REF!,(IF(B28=Data!#REF!,Data!#REF!,(IF(B28=Data!#REF!,Data!#REF!,Data!#REF!)))))))))</f>
        <v>#REF!</v>
      </c>
      <c r="U28" s="595"/>
      <c r="V28" s="594" t="e">
        <f>IF(B28=Data!B64,Data!J64,(IF(B28=Data!B66,Data!J66,(IF(B28=Data!B68,Data!J68,(IF(B28=Data!#REF!,Data!#REF!,(IF(B28=Data!B73,Data!J73,(IF(B28=Data!#REF!,Data!#REF!,(IF(B28=Data!#REF!,Data!#REF!,(IF(B28=Data!#REF!,Data!#REF!,Data!#REF!)))))))))))))))&amp;IF(B28=Data!B140,Data!J140,(IF(B28=Data!#REF!,Data!#REF!,(IF(B28=Data!#REF!,Data!#REF!,(IF(B28=Data!#REF!,Data!#REF!,(IF(B28=Data!#REF!,Data!#REF!,(IF(B28=Data!#REF!,Data!J880,(IF(B28=Data!#REF!,Data!#REF!,(IF(B28=Data!#REF!,Data!#REF!,Data!#REF!)))))))))))))))&amp;IF(B28=Data!#REF!,Data!#REF!,(IF(B28=Data!#REF!,Data!#REF!,(IF(B28=Data!#REF!,Data!#REF!,(IF(B28=Data!#REF!,Data!#REF!,(IF(B28=Data!#REF!,Data!#REF!,Data!#REF!)))))))))</f>
        <v>#REF!</v>
      </c>
      <c r="W28" s="596">
        <f>IF(E28="","",VLOOKUP(B28,Data!$B$5:$J$503,9,FALSE)*E28)</f>
        <v>1.1850000000000001</v>
      </c>
    </row>
    <row r="29" spans="1:23" s="597" customFormat="1" ht="19.25" customHeight="1">
      <c r="A29" s="860">
        <v>12</v>
      </c>
      <c r="B29" s="753" t="s">
        <v>728</v>
      </c>
      <c r="C29" s="738" t="str">
        <f>IF(E29="","",VLOOKUP(B29,Data!$B$5:$N$503,13,FALSE))</f>
        <v>Ymh</v>
      </c>
      <c r="D29" s="495" t="str">
        <f>IF(E29="","",VLOOKUP(B29,Data!$B$5:$L$503,2,FALSE))</f>
        <v>VAD6660</v>
      </c>
      <c r="E29" s="739">
        <v>1</v>
      </c>
      <c r="F29" s="600"/>
      <c r="G29" s="587">
        <f>IF(E29="","",VLOOKUP(B29,Data!$B$5:$L$503,11,FALSE))</f>
        <v>2832.84</v>
      </c>
      <c r="H29" s="588">
        <f t="shared" si="0"/>
        <v>2832.84</v>
      </c>
      <c r="I29" s="589" t="str">
        <f>IF(E29="","",VLOOKUP(B29,Data!$B$5:$D$503,3,FALSE))</f>
        <v>C/T</v>
      </c>
      <c r="J29" s="589" t="str">
        <f>IF(E29="","",VLOOKUP(B29,Data!$B$5:$M$503,12,FALSE))</f>
        <v>Indonesia</v>
      </c>
      <c r="K29" s="590">
        <v>5127657</v>
      </c>
      <c r="L29" s="587">
        <f>IF(E29="","",VLOOKUP(B29,Data!$B$5:$E$503,4,FALSE)*E29)</f>
        <v>267</v>
      </c>
      <c r="M29" s="587">
        <f>IF(E29="","",VLOOKUP(B29,Data!$B$5:$F$503,5,FALSE)*E29)</f>
        <v>242</v>
      </c>
      <c r="N29" s="591" t="e">
        <f>IF(B29=Data!B65,Data!G65,(IF(B29=Data!B67,Data!G67,(IF(B29=Data!B69,Data!G69,(IF(B29=Data!#REF!,Data!#REF!,(IF(B29=Data!B74,Data!G74,(IF(B29=Data!#REF!,Data!#REF!,(IF(B29=Data!#REF!,Data!#REF!,(IF(B29=Data!#REF!,Data!#REF!,Data!#REF!)))))))))))))))&amp;IF(B29=Data!B141,Data!G141,(IF(B29=Data!#REF!,Data!#REF!,(IF(B29=Data!#REF!,Data!#REF!,(IF(B29=Data!#REF!,Data!#REF!,(IF(B29=Data!#REF!,Data!#REF!,(IF(B29=Data!#REF!,Data!G881,(IF(B29=Data!#REF!,Data!#REF!,(IF(B29=Data!#REF!,Data!#REF!,Data!#REF!)))))))))))))))&amp;IF(B29=Data!#REF!,Data!#REF!,(IF(B29=Data!#REF!,Data!#REF!,(IF(B29=Data!#REF!,Data!#REF!,(IF(B29=Data!#REF!,Data!#REF!,(IF(B29=Data!#REF!,Data!#REF!,Data!#REF!)))))))))</f>
        <v>#REF!</v>
      </c>
      <c r="O29" s="592"/>
      <c r="P29" s="593"/>
      <c r="Q29" s="594" t="e">
        <f>IF(B29=Data!B65,Data!H65,(IF(B29=Data!B67,Data!H67,(IF(B29=Data!B69,Data!H69,(IF(B29=Data!#REF!,Data!#REF!,(IF(B29=Data!B74,Data!H74,(IF(B29=Data!#REF!,Data!#REF!,(IF(B29=Data!#REF!,Data!#REF!,(IF(B29=Data!#REF!,Data!#REF!,Data!#REF!)))))))))))))))&amp;IF(B29=Data!B141,Data!H141,(IF(B29=Data!#REF!,Data!#REF!,(IF(B29=Data!#REF!,Data!#REF!,(IF(B29=Data!#REF!,Data!#REF!,(IF(B29=Data!#REF!,Data!#REF!,(IF(B29=Data!#REF!,Data!H881,(IF(B29=Data!#REF!,Data!#REF!,(IF(B29=Data!#REF!,Data!#REF!,Data!#REF!)))))))))))))))&amp;IF(B29=Data!#REF!,Data!#REF!,(IF(B29=Data!#REF!,Data!#REF!,(IF(B29=Data!#REF!,Data!#REF!,(IF(B29=Data!#REF!,Data!#REF!,(IF(B29=Data!#REF!,Data!#REF!,Data!#REF!)))))))))</f>
        <v>#REF!</v>
      </c>
      <c r="R29" s="593"/>
      <c r="S29" s="593"/>
      <c r="T29" s="594" t="e">
        <f>IF(B29=Data!B65,Data!I65,(IF(B29=Data!B67,Data!I67,(IF(B29=Data!B69,Data!I69,(IF(B29=Data!#REF!,Data!#REF!,(IF(B29=Data!B74,Data!I74,(IF(B29=Data!#REF!,Data!#REF!,(IF(B29=Data!#REF!,Data!#REF!,(IF(B29=Data!#REF!,Data!#REF!,Data!#REF!)))))))))))))))&amp;IF(B29=Data!B141,Data!I141,(IF(B29=Data!#REF!,Data!#REF!,(IF(B29=Data!#REF!,Data!#REF!,(IF(B29=Data!#REF!,Data!#REF!,(IF(B29=Data!#REF!,Data!#REF!,(IF(B29=Data!#REF!,Data!I881,(IF(B29=Data!#REF!,Data!#REF!,(IF(B29=Data!#REF!,Data!#REF!,Data!#REF!)))))))))))))))&amp;IF(B29=Data!#REF!,Data!#REF!,(IF(B29=Data!#REF!,Data!#REF!,(IF(B29=Data!#REF!,Data!#REF!,(IF(B29=Data!#REF!,Data!#REF!,(IF(B29=Data!#REF!,Data!#REF!,Data!#REF!)))))))))</f>
        <v>#REF!</v>
      </c>
      <c r="U29" s="595"/>
      <c r="V29" s="594" t="e">
        <f>IF(B29=Data!B65,Data!J65,(IF(B29=Data!B67,Data!J67,(IF(B29=Data!B69,Data!J69,(IF(B29=Data!#REF!,Data!#REF!,(IF(B29=Data!B74,Data!J74,(IF(B29=Data!#REF!,Data!#REF!,(IF(B29=Data!#REF!,Data!#REF!,(IF(B29=Data!#REF!,Data!#REF!,Data!#REF!)))))))))))))))&amp;IF(B29=Data!B141,Data!J141,(IF(B29=Data!#REF!,Data!#REF!,(IF(B29=Data!#REF!,Data!#REF!,(IF(B29=Data!#REF!,Data!#REF!,(IF(B29=Data!#REF!,Data!#REF!,(IF(B29=Data!#REF!,Data!J881,(IF(B29=Data!#REF!,Data!#REF!,(IF(B29=Data!#REF!,Data!#REF!,Data!#REF!)))))))))))))))&amp;IF(B29=Data!#REF!,Data!#REF!,(IF(B29=Data!#REF!,Data!#REF!,(IF(B29=Data!#REF!,Data!#REF!,(IF(B29=Data!#REF!,Data!#REF!,(IF(B29=Data!#REF!,Data!#REF!,Data!#REF!)))))))))</f>
        <v>#REF!</v>
      </c>
      <c r="W29" s="596">
        <f>IF(E29="","",VLOOKUP(B29,Data!$B$5:$J$503,9,FALSE)*E29)</f>
        <v>1.488</v>
      </c>
    </row>
    <row r="30" spans="1:23" s="597" customFormat="1" ht="19.25" customHeight="1">
      <c r="A30" s="860">
        <v>13</v>
      </c>
      <c r="B30" s="753" t="s">
        <v>504</v>
      </c>
      <c r="C30" s="738" t="str">
        <f>IF(E30="","",VLOOKUP(B30,Data!$B$5:$N$503,13,FALSE))</f>
        <v>Ymh</v>
      </c>
      <c r="D30" s="495" t="str">
        <f>IF(E30="","",VLOOKUP(B30,Data!$B$5:$L$503,2,FALSE))</f>
        <v>ZH66250</v>
      </c>
      <c r="E30" s="739">
        <v>6</v>
      </c>
      <c r="F30" s="600"/>
      <c r="G30" s="587">
        <f>IF(E30="","",VLOOKUP(B30,Data!$B$5:$L$503,11,FALSE))</f>
        <v>2244.61</v>
      </c>
      <c r="H30" s="588">
        <f t="shared" si="0"/>
        <v>13467.66</v>
      </c>
      <c r="I30" s="589" t="str">
        <f>IF(E30="","",VLOOKUP(B30,Data!$B$5:$D$503,3,FALSE))</f>
        <v>C/T</v>
      </c>
      <c r="J30" s="589" t="str">
        <f>IF(E30="","",VLOOKUP(B30,Data!$B$5:$M$503,12,FALSE))</f>
        <v>Indonesia</v>
      </c>
      <c r="K30" s="590">
        <v>5127657</v>
      </c>
      <c r="L30" s="587">
        <f>IF(E30="","",VLOOKUP(B30,Data!$B$5:$E$503,4,FALSE)*E30)</f>
        <v>1572</v>
      </c>
      <c r="M30" s="587">
        <f>IF(E30="","",VLOOKUP(B30,Data!$B$5:$F$503,5,FALSE)*E30)</f>
        <v>1422</v>
      </c>
      <c r="N30" s="591" t="e">
        <f>IF(B30=Data!B57,Data!G57,(IF(B30=Data!B59,Data!G59,(IF(B30=Data!B61,Data!G61,(IF(B30=Data!#REF!,Data!#REF!,(IF(B30=Data!B66,Data!G66,(IF(B30=Data!#REF!,Data!#REF!,(IF(B30=Data!#REF!,Data!#REF!,(IF(B30=Data!#REF!,Data!#REF!,Data!#REF!)))))))))))))))&amp;IF(B30=Data!B133,Data!G133,(IF(B30=Data!#REF!,Data!#REF!,(IF(B30=Data!#REF!,Data!#REF!,(IF(B30=Data!#REF!,Data!#REF!,(IF(B30=Data!#REF!,Data!#REF!,(IF(B30=Data!#REF!,Data!G873,(IF(B30=Data!#REF!,Data!#REF!,(IF(B30=Data!#REF!,Data!#REF!,Data!#REF!)))))))))))))))&amp;IF(B30=Data!#REF!,Data!#REF!,(IF(B30=Data!#REF!,Data!#REF!,(IF(B30=Data!#REF!,Data!#REF!,(IF(B30=Data!#REF!,Data!#REF!,(IF(B30=Data!#REF!,Data!#REF!,Data!#REF!)))))))))</f>
        <v>#REF!</v>
      </c>
      <c r="O30" s="592"/>
      <c r="P30" s="593"/>
      <c r="Q30" s="594" t="e">
        <f>IF(B30=Data!B57,Data!H57,(IF(B30=Data!B59,Data!H59,(IF(B30=Data!B61,Data!H61,(IF(B30=Data!#REF!,Data!#REF!,(IF(B30=Data!B66,Data!H66,(IF(B30=Data!#REF!,Data!#REF!,(IF(B30=Data!#REF!,Data!#REF!,(IF(B30=Data!#REF!,Data!#REF!,Data!#REF!)))))))))))))))&amp;IF(B30=Data!B133,Data!H133,(IF(B30=Data!#REF!,Data!#REF!,(IF(B30=Data!#REF!,Data!#REF!,(IF(B30=Data!#REF!,Data!#REF!,(IF(B30=Data!#REF!,Data!#REF!,(IF(B30=Data!#REF!,Data!H873,(IF(B30=Data!#REF!,Data!#REF!,(IF(B30=Data!#REF!,Data!#REF!,Data!#REF!)))))))))))))))&amp;IF(B30=Data!#REF!,Data!#REF!,(IF(B30=Data!#REF!,Data!#REF!,(IF(B30=Data!#REF!,Data!#REF!,(IF(B30=Data!#REF!,Data!#REF!,(IF(B30=Data!#REF!,Data!#REF!,Data!#REF!)))))))))</f>
        <v>#REF!</v>
      </c>
      <c r="R30" s="593"/>
      <c r="S30" s="593"/>
      <c r="T30" s="594" t="e">
        <f>IF(B30=Data!B57,Data!I57,(IF(B30=Data!B59,Data!I59,(IF(B30=Data!B61,Data!I61,(IF(B30=Data!#REF!,Data!#REF!,(IF(B30=Data!B66,Data!I66,(IF(B30=Data!#REF!,Data!#REF!,(IF(B30=Data!#REF!,Data!#REF!,(IF(B30=Data!#REF!,Data!#REF!,Data!#REF!)))))))))))))))&amp;IF(B30=Data!B133,Data!I133,(IF(B30=Data!#REF!,Data!#REF!,(IF(B30=Data!#REF!,Data!#REF!,(IF(B30=Data!#REF!,Data!#REF!,(IF(B30=Data!#REF!,Data!#REF!,(IF(B30=Data!#REF!,Data!I873,(IF(B30=Data!#REF!,Data!#REF!,(IF(B30=Data!#REF!,Data!#REF!,Data!#REF!)))))))))))))))&amp;IF(B30=Data!#REF!,Data!#REF!,(IF(B30=Data!#REF!,Data!#REF!,(IF(B30=Data!#REF!,Data!#REF!,(IF(B30=Data!#REF!,Data!#REF!,(IF(B30=Data!#REF!,Data!#REF!,Data!#REF!)))))))))</f>
        <v>#REF!</v>
      </c>
      <c r="U30" s="595"/>
      <c r="V30" s="594" t="e">
        <f>IF(B30=Data!B57,Data!J57,(IF(B30=Data!B59,Data!J59,(IF(B30=Data!B61,Data!J61,(IF(B30=Data!#REF!,Data!#REF!,(IF(B30=Data!B66,Data!J66,(IF(B30=Data!#REF!,Data!#REF!,(IF(B30=Data!#REF!,Data!#REF!,(IF(B30=Data!#REF!,Data!#REF!,Data!#REF!)))))))))))))))&amp;IF(B30=Data!B133,Data!J133,(IF(B30=Data!#REF!,Data!#REF!,(IF(B30=Data!#REF!,Data!#REF!,(IF(B30=Data!#REF!,Data!#REF!,(IF(B30=Data!#REF!,Data!#REF!,(IF(B30=Data!#REF!,Data!J873,(IF(B30=Data!#REF!,Data!#REF!,(IF(B30=Data!#REF!,Data!#REF!,Data!#REF!)))))))))))))))&amp;IF(B30=Data!#REF!,Data!#REF!,(IF(B30=Data!#REF!,Data!#REF!,(IF(B30=Data!#REF!,Data!#REF!,(IF(B30=Data!#REF!,Data!#REF!,(IF(B30=Data!#REF!,Data!#REF!,Data!#REF!)))))))))</f>
        <v>#REF!</v>
      </c>
      <c r="W30" s="596">
        <f>IF(E30="","",VLOOKUP(B30,Data!$B$5:$J$503,9,FALSE)*E30)</f>
        <v>8.9280000000000008</v>
      </c>
    </row>
    <row r="31" spans="1:23" s="597" customFormat="1" ht="19.25" customHeight="1">
      <c r="A31" s="860">
        <v>14</v>
      </c>
      <c r="B31" s="753" t="s">
        <v>594</v>
      </c>
      <c r="C31" s="738" t="str">
        <f>IF(E31="","",VLOOKUP(B31,Data!$B$5:$N$503,13,FALSE))</f>
        <v>Ymh</v>
      </c>
      <c r="D31" s="495" t="str">
        <f>IF(E31="","",VLOOKUP(B31,Data!$B$5:$L$503,2,FALSE))</f>
        <v>ZN12160</v>
      </c>
      <c r="E31" s="739">
        <v>1</v>
      </c>
      <c r="F31" s="600"/>
      <c r="G31" s="587">
        <f>IF(E31="","",VLOOKUP(B31,Data!$B$5:$L$503,11,FALSE))</f>
        <v>2286.36</v>
      </c>
      <c r="H31" s="588">
        <f t="shared" si="0"/>
        <v>2286.36</v>
      </c>
      <c r="I31" s="589" t="str">
        <f>IF(E31="","",VLOOKUP(B31,Data!$B$5:$D$503,3,FALSE))</f>
        <v>C/T</v>
      </c>
      <c r="J31" s="589" t="str">
        <f>IF(E31="","",VLOOKUP(B31,Data!$B$5:$M$503,12,FALSE))</f>
        <v>Indonesia</v>
      </c>
      <c r="K31" s="590">
        <v>5127657</v>
      </c>
      <c r="L31" s="587">
        <f>IF(E31="","",VLOOKUP(B31,Data!$B$5:$E$503,4,FALSE)*E31)</f>
        <v>262</v>
      </c>
      <c r="M31" s="587">
        <f>IF(E31="","",VLOOKUP(B31,Data!$B$5:$F$503,5,FALSE)*E31)</f>
        <v>237</v>
      </c>
      <c r="N31" s="591" t="e">
        <f>IF(B31=Data!B58,Data!G58,(IF(B31=Data!B60,Data!G60,(IF(B31=Data!B62,Data!G62,(IF(B31=Data!#REF!,Data!#REF!,(IF(B31=Data!B67,Data!G67,(IF(B31=Data!#REF!,Data!#REF!,(IF(B31=Data!#REF!,Data!#REF!,(IF(B31=Data!#REF!,Data!#REF!,Data!#REF!)))))))))))))))&amp;IF(B31=Data!B134,Data!G134,(IF(B31=Data!#REF!,Data!#REF!,(IF(B31=Data!#REF!,Data!#REF!,(IF(B31=Data!#REF!,Data!#REF!,(IF(B31=Data!#REF!,Data!#REF!,(IF(B31=Data!#REF!,Data!G874,(IF(B31=Data!#REF!,Data!#REF!,(IF(B31=Data!#REF!,Data!#REF!,Data!#REF!)))))))))))))))&amp;IF(B31=Data!#REF!,Data!#REF!,(IF(B31=Data!#REF!,Data!#REF!,(IF(B31=Data!#REF!,Data!#REF!,(IF(B31=Data!#REF!,Data!#REF!,(IF(B31=Data!#REF!,Data!#REF!,Data!#REF!)))))))))</f>
        <v>#REF!</v>
      </c>
      <c r="O31" s="592"/>
      <c r="P31" s="593"/>
      <c r="Q31" s="594" t="e">
        <f>IF(B31=Data!B58,Data!H58,(IF(B31=Data!B60,Data!H60,(IF(B31=Data!B62,Data!H62,(IF(B31=Data!#REF!,Data!#REF!,(IF(B31=Data!B67,Data!H67,(IF(B31=Data!#REF!,Data!#REF!,(IF(B31=Data!#REF!,Data!#REF!,(IF(B31=Data!#REF!,Data!#REF!,Data!#REF!)))))))))))))))&amp;IF(B31=Data!B134,Data!H134,(IF(B31=Data!#REF!,Data!#REF!,(IF(B31=Data!#REF!,Data!#REF!,(IF(B31=Data!#REF!,Data!#REF!,(IF(B31=Data!#REF!,Data!#REF!,(IF(B31=Data!#REF!,Data!H874,(IF(B31=Data!#REF!,Data!#REF!,(IF(B31=Data!#REF!,Data!#REF!,Data!#REF!)))))))))))))))&amp;IF(B31=Data!#REF!,Data!#REF!,(IF(B31=Data!#REF!,Data!#REF!,(IF(B31=Data!#REF!,Data!#REF!,(IF(B31=Data!#REF!,Data!#REF!,(IF(B31=Data!#REF!,Data!#REF!,Data!#REF!)))))))))</f>
        <v>#REF!</v>
      </c>
      <c r="R31" s="593"/>
      <c r="S31" s="593"/>
      <c r="T31" s="594" t="e">
        <f>IF(B31=Data!B58,Data!I58,(IF(B31=Data!B60,Data!I60,(IF(B31=Data!B62,Data!I62,(IF(B31=Data!#REF!,Data!#REF!,(IF(B31=Data!B67,Data!I67,(IF(B31=Data!#REF!,Data!#REF!,(IF(B31=Data!#REF!,Data!#REF!,(IF(B31=Data!#REF!,Data!#REF!,Data!#REF!)))))))))))))))&amp;IF(B31=Data!B134,Data!I134,(IF(B31=Data!#REF!,Data!#REF!,(IF(B31=Data!#REF!,Data!#REF!,(IF(B31=Data!#REF!,Data!#REF!,(IF(B31=Data!#REF!,Data!#REF!,(IF(B31=Data!#REF!,Data!I874,(IF(B31=Data!#REF!,Data!#REF!,(IF(B31=Data!#REF!,Data!#REF!,Data!#REF!)))))))))))))))&amp;IF(B31=Data!#REF!,Data!#REF!,(IF(B31=Data!#REF!,Data!#REF!,(IF(B31=Data!#REF!,Data!#REF!,(IF(B31=Data!#REF!,Data!#REF!,(IF(B31=Data!#REF!,Data!#REF!,Data!#REF!)))))))))</f>
        <v>#REF!</v>
      </c>
      <c r="U31" s="595"/>
      <c r="V31" s="594" t="e">
        <f>IF(B31=Data!B58,Data!J58,(IF(B31=Data!B60,Data!J60,(IF(B31=Data!B62,Data!J62,(IF(B31=Data!#REF!,Data!#REF!,(IF(B31=Data!B67,Data!J67,(IF(B31=Data!#REF!,Data!#REF!,(IF(B31=Data!#REF!,Data!#REF!,(IF(B31=Data!#REF!,Data!#REF!,Data!#REF!)))))))))))))))&amp;IF(B31=Data!B134,Data!J134,(IF(B31=Data!#REF!,Data!#REF!,(IF(B31=Data!#REF!,Data!#REF!,(IF(B31=Data!#REF!,Data!#REF!,(IF(B31=Data!#REF!,Data!#REF!,(IF(B31=Data!#REF!,Data!J874,(IF(B31=Data!#REF!,Data!#REF!,(IF(B31=Data!#REF!,Data!#REF!,Data!#REF!)))))))))))))))&amp;IF(B31=Data!#REF!,Data!#REF!,(IF(B31=Data!#REF!,Data!#REF!,(IF(B31=Data!#REF!,Data!#REF!,(IF(B31=Data!#REF!,Data!#REF!,(IF(B31=Data!#REF!,Data!#REF!,Data!#REF!)))))))))</f>
        <v>#REF!</v>
      </c>
      <c r="W31" s="596">
        <f>IF(E31="","",VLOOKUP(B31,Data!$B$5:$J$503,9,FALSE)*E31)</f>
        <v>1.488</v>
      </c>
    </row>
    <row r="32" spans="1:23" s="597" customFormat="1" ht="19.25" customHeight="1">
      <c r="A32" s="860">
        <v>15</v>
      </c>
      <c r="B32" s="753" t="s">
        <v>717</v>
      </c>
      <c r="C32" s="738" t="str">
        <f>IF(E32="","",VLOOKUP(B32,Data!$B$5:$N$503,13,FALSE))</f>
        <v>Ymh</v>
      </c>
      <c r="D32" s="495" t="str">
        <f>IF(E32="","",VLOOKUP(B32,Data!$B$5:$L$503,2,FALSE))</f>
        <v>VAC9500</v>
      </c>
      <c r="E32" s="739">
        <v>1</v>
      </c>
      <c r="F32" s="600"/>
      <c r="G32" s="587">
        <f>IF(E32="","",VLOOKUP(B32,Data!$B$5:$L$503,11,FALSE))</f>
        <v>2627.86</v>
      </c>
      <c r="H32" s="588">
        <f t="shared" si="0"/>
        <v>2627.86</v>
      </c>
      <c r="I32" s="589" t="str">
        <f>IF(E32="","",VLOOKUP(B32,Data!$B$5:$D$503,3,FALSE))</f>
        <v>C/T</v>
      </c>
      <c r="J32" s="589" t="str">
        <f>IF(E32="","",VLOOKUP(B32,Data!$B$5:$M$503,12,FALSE))</f>
        <v>Indonesia</v>
      </c>
      <c r="K32" s="590">
        <v>5127657</v>
      </c>
      <c r="L32" s="587">
        <f>IF(E32="","",VLOOKUP(B32,Data!$B$5:$E$503,4,FALSE)*E32)</f>
        <v>267</v>
      </c>
      <c r="M32" s="587">
        <f>IF(E32="","",VLOOKUP(B32,Data!$B$5:$F$503,5,FALSE)*E32)</f>
        <v>247</v>
      </c>
      <c r="N32" s="591" t="e">
        <f>IF(B32=Data!B59,Data!G59,(IF(B32=Data!B61,Data!G61,(IF(B32=Data!B63,Data!G63,(IF(B32=Data!#REF!,Data!#REF!,(IF(B32=Data!B68,Data!G68,(IF(B32=Data!#REF!,Data!#REF!,(IF(B32=Data!#REF!,Data!#REF!,(IF(B32=Data!#REF!,Data!#REF!,Data!#REF!)))))))))))))))&amp;IF(B32=Data!B135,Data!G135,(IF(B32=Data!#REF!,Data!#REF!,(IF(B32=Data!#REF!,Data!#REF!,(IF(B32=Data!#REF!,Data!#REF!,(IF(B32=Data!#REF!,Data!#REF!,(IF(B32=Data!#REF!,Data!G875,(IF(B32=Data!#REF!,Data!#REF!,(IF(B32=Data!#REF!,Data!#REF!,Data!#REF!)))))))))))))))&amp;IF(B32=Data!#REF!,Data!#REF!,(IF(B32=Data!#REF!,Data!#REF!,(IF(B32=Data!#REF!,Data!#REF!,(IF(B32=Data!#REF!,Data!#REF!,(IF(B32=Data!#REF!,Data!#REF!,Data!#REF!)))))))))</f>
        <v>#REF!</v>
      </c>
      <c r="O32" s="592"/>
      <c r="P32" s="593"/>
      <c r="Q32" s="594" t="e">
        <f>IF(B32=Data!B59,Data!H59,(IF(B32=Data!B61,Data!H61,(IF(B32=Data!B63,Data!H63,(IF(B32=Data!#REF!,Data!#REF!,(IF(B32=Data!B68,Data!H68,(IF(B32=Data!#REF!,Data!#REF!,(IF(B32=Data!#REF!,Data!#REF!,(IF(B32=Data!#REF!,Data!#REF!,Data!#REF!)))))))))))))))&amp;IF(B32=Data!B135,Data!H135,(IF(B32=Data!#REF!,Data!#REF!,(IF(B32=Data!#REF!,Data!#REF!,(IF(B32=Data!#REF!,Data!#REF!,(IF(B32=Data!#REF!,Data!#REF!,(IF(B32=Data!#REF!,Data!H875,(IF(B32=Data!#REF!,Data!#REF!,(IF(B32=Data!#REF!,Data!#REF!,Data!#REF!)))))))))))))))&amp;IF(B32=Data!#REF!,Data!#REF!,(IF(B32=Data!#REF!,Data!#REF!,(IF(B32=Data!#REF!,Data!#REF!,(IF(B32=Data!#REF!,Data!#REF!,(IF(B32=Data!#REF!,Data!#REF!,Data!#REF!)))))))))</f>
        <v>#REF!</v>
      </c>
      <c r="R32" s="593"/>
      <c r="S32" s="593"/>
      <c r="T32" s="594" t="e">
        <f>IF(B32=Data!B59,Data!I59,(IF(B32=Data!B61,Data!I61,(IF(B32=Data!B63,Data!I63,(IF(B32=Data!#REF!,Data!#REF!,(IF(B32=Data!B68,Data!I68,(IF(B32=Data!#REF!,Data!#REF!,(IF(B32=Data!#REF!,Data!#REF!,(IF(B32=Data!#REF!,Data!#REF!,Data!#REF!)))))))))))))))&amp;IF(B32=Data!B135,Data!I135,(IF(B32=Data!#REF!,Data!#REF!,(IF(B32=Data!#REF!,Data!#REF!,(IF(B32=Data!#REF!,Data!#REF!,(IF(B32=Data!#REF!,Data!#REF!,(IF(B32=Data!#REF!,Data!I875,(IF(B32=Data!#REF!,Data!#REF!,(IF(B32=Data!#REF!,Data!#REF!,Data!#REF!)))))))))))))))&amp;IF(B32=Data!#REF!,Data!#REF!,(IF(B32=Data!#REF!,Data!#REF!,(IF(B32=Data!#REF!,Data!#REF!,(IF(B32=Data!#REF!,Data!#REF!,(IF(B32=Data!#REF!,Data!#REF!,Data!#REF!)))))))))</f>
        <v>#REF!</v>
      </c>
      <c r="U32" s="595"/>
      <c r="V32" s="594" t="e">
        <f>IF(B32=Data!B59,Data!J59,(IF(B32=Data!B61,Data!J61,(IF(B32=Data!B63,Data!J63,(IF(B32=Data!#REF!,Data!#REF!,(IF(B32=Data!B68,Data!J68,(IF(B32=Data!#REF!,Data!#REF!,(IF(B32=Data!#REF!,Data!#REF!,(IF(B32=Data!#REF!,Data!#REF!,Data!#REF!)))))))))))))))&amp;IF(B32=Data!B135,Data!J135,(IF(B32=Data!#REF!,Data!#REF!,(IF(B32=Data!#REF!,Data!#REF!,(IF(B32=Data!#REF!,Data!#REF!,(IF(B32=Data!#REF!,Data!#REF!,(IF(B32=Data!#REF!,Data!J875,(IF(B32=Data!#REF!,Data!#REF!,(IF(B32=Data!#REF!,Data!#REF!,Data!#REF!)))))))))))))))&amp;IF(B32=Data!#REF!,Data!#REF!,(IF(B32=Data!#REF!,Data!#REF!,(IF(B32=Data!#REF!,Data!#REF!,(IF(B32=Data!#REF!,Data!#REF!,(IF(B32=Data!#REF!,Data!#REF!,Data!#REF!)))))))))</f>
        <v>#REF!</v>
      </c>
      <c r="W32" s="596">
        <f>IF(E32="","",VLOOKUP(B32,Data!$B$5:$J$503,9,FALSE)*E32)</f>
        <v>1.488</v>
      </c>
    </row>
    <row r="33" spans="1:23" s="597" customFormat="1" ht="19.25" customHeight="1">
      <c r="A33" s="860">
        <v>16</v>
      </c>
      <c r="B33" s="753" t="s">
        <v>279</v>
      </c>
      <c r="C33" s="738" t="str">
        <f>IF(E33="","",VLOOKUP(B33,Data!$B$5:$N$503,13,FALSE))</f>
        <v>Ymh</v>
      </c>
      <c r="D33" s="495" t="str">
        <f>IF(E33="","",VLOOKUP(B33,Data!$B$5:$L$503,2,FALSE))</f>
        <v>WT58060</v>
      </c>
      <c r="E33" s="739">
        <v>1</v>
      </c>
      <c r="F33" s="600"/>
      <c r="G33" s="587">
        <f>IF(E33="","",VLOOKUP(B33,Data!$B$5:$L$503,11,FALSE))</f>
        <v>2511.65</v>
      </c>
      <c r="H33" s="588">
        <f t="shared" si="0"/>
        <v>2511.65</v>
      </c>
      <c r="I33" s="589" t="str">
        <f>IF(E33="","",VLOOKUP(B33,Data!$B$5:$D$503,3,FALSE))</f>
        <v>C/T</v>
      </c>
      <c r="J33" s="589" t="str">
        <f>IF(E33="","",VLOOKUP(B33,Data!$B$5:$M$503,12,FALSE))</f>
        <v>Indonesia</v>
      </c>
      <c r="K33" s="590">
        <v>5127657</v>
      </c>
      <c r="L33" s="587">
        <f>IF(E33="","",VLOOKUP(B33,Data!$B$5:$E$503,4,FALSE)*E33)</f>
        <v>254</v>
      </c>
      <c r="M33" s="587">
        <f>IF(E33="","",VLOOKUP(B33,Data!$B$5:$F$503,5,FALSE)*E33)</f>
        <v>229</v>
      </c>
      <c r="N33" s="591" t="e">
        <f>IF(B33=Data!B62,Data!G62,(IF(B33=Data!B64,Data!G64,(IF(B33=Data!B66,Data!G66,(IF(B33=Data!#REF!,Data!#REF!,(IF(B33=Data!B71,Data!G71,(IF(B33=Data!#REF!,Data!#REF!,(IF(B33=Data!#REF!,Data!#REF!,(IF(B33=Data!#REF!,Data!#REF!,Data!#REF!)))))))))))))))&amp;IF(B33=Data!B138,Data!G138,(IF(B33=Data!#REF!,Data!#REF!,(IF(B33=Data!#REF!,Data!#REF!,(IF(B33=Data!#REF!,Data!#REF!,(IF(B33=Data!#REF!,Data!#REF!,(IF(B33=Data!#REF!,Data!G878,(IF(B33=Data!#REF!,Data!#REF!,(IF(B33=Data!#REF!,Data!#REF!,Data!#REF!)))))))))))))))&amp;IF(B33=Data!#REF!,Data!#REF!,(IF(B33=Data!#REF!,Data!#REF!,(IF(B33=Data!#REF!,Data!#REF!,(IF(B33=Data!#REF!,Data!#REF!,(IF(B33=Data!#REF!,Data!#REF!,Data!#REF!)))))))))</f>
        <v>#REF!</v>
      </c>
      <c r="O33" s="592"/>
      <c r="P33" s="593"/>
      <c r="Q33" s="594" t="e">
        <f>IF(B33=Data!B62,Data!H62,(IF(B33=Data!B64,Data!H64,(IF(B33=Data!B66,Data!H66,(IF(B33=Data!#REF!,Data!#REF!,(IF(B33=Data!B71,Data!H71,(IF(B33=Data!#REF!,Data!#REF!,(IF(B33=Data!#REF!,Data!#REF!,(IF(B33=Data!#REF!,Data!#REF!,Data!#REF!)))))))))))))))&amp;IF(B33=Data!B138,Data!H138,(IF(B33=Data!#REF!,Data!#REF!,(IF(B33=Data!#REF!,Data!#REF!,(IF(B33=Data!#REF!,Data!#REF!,(IF(B33=Data!#REF!,Data!#REF!,(IF(B33=Data!#REF!,Data!H878,(IF(B33=Data!#REF!,Data!#REF!,(IF(B33=Data!#REF!,Data!#REF!,Data!#REF!)))))))))))))))&amp;IF(B33=Data!#REF!,Data!#REF!,(IF(B33=Data!#REF!,Data!#REF!,(IF(B33=Data!#REF!,Data!#REF!,(IF(B33=Data!#REF!,Data!#REF!,(IF(B33=Data!#REF!,Data!#REF!,Data!#REF!)))))))))</f>
        <v>#REF!</v>
      </c>
      <c r="R33" s="593"/>
      <c r="S33" s="593"/>
      <c r="T33" s="594" t="e">
        <f>IF(B33=Data!B62,Data!I62,(IF(B33=Data!B64,Data!I64,(IF(B33=Data!B66,Data!I66,(IF(B33=Data!#REF!,Data!#REF!,(IF(B33=Data!B71,Data!I71,(IF(B33=Data!#REF!,Data!#REF!,(IF(B33=Data!#REF!,Data!#REF!,(IF(B33=Data!#REF!,Data!#REF!,Data!#REF!)))))))))))))))&amp;IF(B33=Data!B138,Data!I138,(IF(B33=Data!#REF!,Data!#REF!,(IF(B33=Data!#REF!,Data!#REF!,(IF(B33=Data!#REF!,Data!#REF!,(IF(B33=Data!#REF!,Data!#REF!,(IF(B33=Data!#REF!,Data!I878,(IF(B33=Data!#REF!,Data!#REF!,(IF(B33=Data!#REF!,Data!#REF!,Data!#REF!)))))))))))))))&amp;IF(B33=Data!#REF!,Data!#REF!,(IF(B33=Data!#REF!,Data!#REF!,(IF(B33=Data!#REF!,Data!#REF!,(IF(B33=Data!#REF!,Data!#REF!,(IF(B33=Data!#REF!,Data!#REF!,Data!#REF!)))))))))</f>
        <v>#REF!</v>
      </c>
      <c r="U33" s="595"/>
      <c r="V33" s="594" t="e">
        <f>IF(B33=Data!B62,Data!J62,(IF(B33=Data!B64,Data!J64,(IF(B33=Data!B66,Data!J66,(IF(B33=Data!#REF!,Data!#REF!,(IF(B33=Data!B71,Data!J71,(IF(B33=Data!#REF!,Data!#REF!,(IF(B33=Data!#REF!,Data!#REF!,(IF(B33=Data!#REF!,Data!#REF!,Data!#REF!)))))))))))))))&amp;IF(B33=Data!B138,Data!J138,(IF(B33=Data!#REF!,Data!#REF!,(IF(B33=Data!#REF!,Data!#REF!,(IF(B33=Data!#REF!,Data!#REF!,(IF(B33=Data!#REF!,Data!#REF!,(IF(B33=Data!#REF!,Data!J878,(IF(B33=Data!#REF!,Data!#REF!,(IF(B33=Data!#REF!,Data!#REF!,Data!#REF!)))))))))))))))&amp;IF(B33=Data!#REF!,Data!#REF!,(IF(B33=Data!#REF!,Data!#REF!,(IF(B33=Data!#REF!,Data!#REF!,(IF(B33=Data!#REF!,Data!#REF!,(IF(B33=Data!#REF!,Data!#REF!,Data!#REF!)))))))))</f>
        <v>#REF!</v>
      </c>
      <c r="W33" s="596">
        <f>IF(E33="","",VLOOKUP(B33,Data!$B$5:$J$503,9,FALSE)*E33)</f>
        <v>1.484</v>
      </c>
    </row>
    <row r="34" spans="1:23" s="597" customFormat="1" ht="19.25" customHeight="1">
      <c r="A34" s="860">
        <v>17</v>
      </c>
      <c r="B34" s="753" t="s">
        <v>734</v>
      </c>
      <c r="C34" s="738" t="str">
        <f>IF(E34="","",VLOOKUP(B34,Data!$B$5:$N$503,13,FALSE))</f>
        <v>Ymh</v>
      </c>
      <c r="D34" s="495" t="str">
        <f>IF(E34="","",VLOOKUP(B34,Data!$B$5:$L$503,2,FALSE))</f>
        <v>VAC9520</v>
      </c>
      <c r="E34" s="739">
        <v>2</v>
      </c>
      <c r="F34" s="600"/>
      <c r="G34" s="587">
        <f>IF(E34="","",VLOOKUP(B34,Data!$B$5:$L$503,11,FALSE))</f>
        <v>2921.12</v>
      </c>
      <c r="H34" s="588">
        <f t="shared" si="0"/>
        <v>5842.24</v>
      </c>
      <c r="I34" s="589" t="str">
        <f>IF(E34="","",VLOOKUP(B34,Data!$B$5:$D$503,3,FALSE))</f>
        <v>C/T</v>
      </c>
      <c r="J34" s="589" t="str">
        <f>IF(E34="","",VLOOKUP(B34,Data!$B$5:$M$503,12,FALSE))</f>
        <v>Indonesia</v>
      </c>
      <c r="K34" s="590">
        <v>5127657</v>
      </c>
      <c r="L34" s="587">
        <f>IF(E34="","",VLOOKUP(B34,Data!$B$5:$E$503,4,FALSE)*E34)</f>
        <v>508</v>
      </c>
      <c r="M34" s="587">
        <f>IF(E34="","",VLOOKUP(B34,Data!$B$5:$F$503,5,FALSE)*E34)</f>
        <v>458</v>
      </c>
      <c r="N34" s="591" t="e">
        <f>IF(B34=Data!B63,Data!G63,(IF(B34=Data!B65,Data!G65,(IF(B34=Data!B67,Data!G67,(IF(B34=Data!#REF!,Data!#REF!,(IF(B34=Data!B72,Data!G72,(IF(B34=Data!#REF!,Data!#REF!,(IF(B34=Data!#REF!,Data!#REF!,(IF(B34=Data!#REF!,Data!#REF!,Data!#REF!)))))))))))))))&amp;IF(B34=Data!B139,Data!G139,(IF(B34=Data!#REF!,Data!#REF!,(IF(B34=Data!#REF!,Data!#REF!,(IF(B34=Data!#REF!,Data!#REF!,(IF(B34=Data!#REF!,Data!#REF!,(IF(B34=Data!#REF!,Data!G879,(IF(B34=Data!#REF!,Data!#REF!,(IF(B34=Data!#REF!,Data!#REF!,Data!#REF!)))))))))))))))&amp;IF(B34=Data!#REF!,Data!#REF!,(IF(B34=Data!#REF!,Data!#REF!,(IF(B34=Data!#REF!,Data!#REF!,(IF(B34=Data!#REF!,Data!#REF!,(IF(B34=Data!#REF!,Data!#REF!,Data!#REF!)))))))))</f>
        <v>#REF!</v>
      </c>
      <c r="O34" s="592"/>
      <c r="P34" s="593"/>
      <c r="Q34" s="594" t="e">
        <f>IF(B34=Data!B63,Data!H63,(IF(B34=Data!B65,Data!H65,(IF(B34=Data!B67,Data!H67,(IF(B34=Data!#REF!,Data!#REF!,(IF(B34=Data!B72,Data!H72,(IF(B34=Data!#REF!,Data!#REF!,(IF(B34=Data!#REF!,Data!#REF!,(IF(B34=Data!#REF!,Data!#REF!,Data!#REF!)))))))))))))))&amp;IF(B34=Data!B139,Data!H139,(IF(B34=Data!#REF!,Data!#REF!,(IF(B34=Data!#REF!,Data!#REF!,(IF(B34=Data!#REF!,Data!#REF!,(IF(B34=Data!#REF!,Data!#REF!,(IF(B34=Data!#REF!,Data!H879,(IF(B34=Data!#REF!,Data!#REF!,(IF(B34=Data!#REF!,Data!#REF!,Data!#REF!)))))))))))))))&amp;IF(B34=Data!#REF!,Data!#REF!,(IF(B34=Data!#REF!,Data!#REF!,(IF(B34=Data!#REF!,Data!#REF!,(IF(B34=Data!#REF!,Data!#REF!,(IF(B34=Data!#REF!,Data!#REF!,Data!#REF!)))))))))</f>
        <v>#REF!</v>
      </c>
      <c r="R34" s="593"/>
      <c r="S34" s="593"/>
      <c r="T34" s="594" t="e">
        <f>IF(B34=Data!B63,Data!I63,(IF(B34=Data!B65,Data!I65,(IF(B34=Data!B67,Data!I67,(IF(B34=Data!#REF!,Data!#REF!,(IF(B34=Data!B72,Data!I72,(IF(B34=Data!#REF!,Data!#REF!,(IF(B34=Data!#REF!,Data!#REF!,(IF(B34=Data!#REF!,Data!#REF!,Data!#REF!)))))))))))))))&amp;IF(B34=Data!B139,Data!I139,(IF(B34=Data!#REF!,Data!#REF!,(IF(B34=Data!#REF!,Data!#REF!,(IF(B34=Data!#REF!,Data!#REF!,(IF(B34=Data!#REF!,Data!#REF!,(IF(B34=Data!#REF!,Data!I879,(IF(B34=Data!#REF!,Data!#REF!,(IF(B34=Data!#REF!,Data!#REF!,Data!#REF!)))))))))))))))&amp;IF(B34=Data!#REF!,Data!#REF!,(IF(B34=Data!#REF!,Data!#REF!,(IF(B34=Data!#REF!,Data!#REF!,(IF(B34=Data!#REF!,Data!#REF!,(IF(B34=Data!#REF!,Data!#REF!,Data!#REF!)))))))))</f>
        <v>#REF!</v>
      </c>
      <c r="U34" s="595"/>
      <c r="V34" s="594" t="e">
        <f>IF(B34=Data!B63,Data!J63,(IF(B34=Data!B65,Data!J65,(IF(B34=Data!B67,Data!J67,(IF(B34=Data!#REF!,Data!#REF!,(IF(B34=Data!B72,Data!J72,(IF(B34=Data!#REF!,Data!#REF!,(IF(B34=Data!#REF!,Data!#REF!,(IF(B34=Data!#REF!,Data!#REF!,Data!#REF!)))))))))))))))&amp;IF(B34=Data!B139,Data!J139,(IF(B34=Data!#REF!,Data!#REF!,(IF(B34=Data!#REF!,Data!#REF!,(IF(B34=Data!#REF!,Data!#REF!,(IF(B34=Data!#REF!,Data!#REF!,(IF(B34=Data!#REF!,Data!J879,(IF(B34=Data!#REF!,Data!#REF!,(IF(B34=Data!#REF!,Data!#REF!,Data!#REF!)))))))))))))))&amp;IF(B34=Data!#REF!,Data!#REF!,(IF(B34=Data!#REF!,Data!#REF!,(IF(B34=Data!#REF!,Data!#REF!,(IF(B34=Data!#REF!,Data!#REF!,(IF(B34=Data!#REF!,Data!#REF!,Data!#REF!)))))))))</f>
        <v>#REF!</v>
      </c>
      <c r="W34" s="596">
        <f>IF(E34="","",VLOOKUP(B34,Data!$B$5:$J$503,9,FALSE)*E34)</f>
        <v>2.968</v>
      </c>
    </row>
    <row r="35" spans="1:23" s="597" customFormat="1" ht="19.25" customHeight="1">
      <c r="A35" s="860"/>
      <c r="B35" s="840"/>
      <c r="C35" s="583" t="str">
        <f>IF(E35="","",VLOOKUP(B35,Data!$B$5:$N$503,13,FALSE))</f>
        <v/>
      </c>
      <c r="D35" s="584" t="str">
        <f>IF(E35="","",VLOOKUP(B35,Data!$B$5:$L$503,2,FALSE))</f>
        <v/>
      </c>
      <c r="E35" s="739"/>
      <c r="F35" s="601"/>
      <c r="G35" s="587" t="str">
        <f>IF(E35="","",VLOOKUP(B35,Data!$B$5:$L$503,11,FALSE))</f>
        <v/>
      </c>
      <c r="H35" s="588" t="str">
        <f t="shared" si="0"/>
        <v>-</v>
      </c>
      <c r="I35" s="589" t="str">
        <f>IF(E35="","",VLOOKUP(B35,Data!$B$5:$D$503,3,FALSE))</f>
        <v/>
      </c>
      <c r="J35" s="589" t="str">
        <f>IF(E35="","",VLOOKUP(B35,Data!$B$5:$M$503,12,FALSE))</f>
        <v/>
      </c>
      <c r="K35" s="590"/>
      <c r="L35" s="587" t="str">
        <f>IF(E35="","",VLOOKUP(B35,Data!$B$5:$E$503,4,FALSE)*E35)</f>
        <v/>
      </c>
      <c r="M35" s="587" t="str">
        <f>IF(E35="","",VLOOKUP(B35,Data!$B$5:$F$503,5,FALSE)*E35)</f>
        <v/>
      </c>
      <c r="N35" s="591" t="e">
        <f>IF(B35=Data!B139,Data!G139,(IF(B35=Data!B141,Data!G141,(IF(B35=Data!B143,Data!G143,(IF(B35=Data!#REF!,Data!#REF!,(IF(B35=Data!B148,Data!G148,(IF(B35=Data!#REF!,Data!#REF!,(IF(B35=Data!#REF!,Data!#REF!,(IF(B35=Data!#REF!,Data!#REF!,Data!#REF!)))))))))))))))&amp;IF(B35=Data!B215,Data!G215,(IF(B35=Data!#REF!,Data!#REF!,(IF(B35=Data!#REF!,Data!#REF!,(IF(B35=Data!#REF!,Data!#REF!,(IF(B35=Data!#REF!,Data!#REF!,(IF(B35=Data!#REF!,Data!G955,(IF(B35=Data!#REF!,Data!#REF!,(IF(B35=Data!#REF!,Data!#REF!,Data!#REF!)))))))))))))))&amp;IF(B35=Data!#REF!,Data!#REF!,(IF(B35=Data!#REF!,Data!#REF!,(IF(B35=Data!#REF!,Data!#REF!,(IF(B35=Data!#REF!,Data!#REF!,(IF(B35=Data!#REF!,Data!#REF!,Data!#REF!)))))))))</f>
        <v>#REF!</v>
      </c>
      <c r="O35" s="592"/>
      <c r="P35" s="593"/>
      <c r="Q35" s="594" t="e">
        <f>IF(B35=Data!B139,Data!H139,(IF(B35=Data!B141,Data!H141,(IF(B35=Data!B143,Data!H143,(IF(B35=Data!#REF!,Data!#REF!,(IF(B35=Data!B148,Data!H148,(IF(B35=Data!#REF!,Data!#REF!,(IF(B35=Data!#REF!,Data!#REF!,(IF(B35=Data!#REF!,Data!#REF!,Data!#REF!)))))))))))))))&amp;IF(B35=Data!B215,Data!H215,(IF(B35=Data!#REF!,Data!#REF!,(IF(B35=Data!#REF!,Data!#REF!,(IF(B35=Data!#REF!,Data!#REF!,(IF(B35=Data!#REF!,Data!#REF!,(IF(B35=Data!#REF!,Data!H955,(IF(B35=Data!#REF!,Data!#REF!,(IF(B35=Data!#REF!,Data!#REF!,Data!#REF!)))))))))))))))&amp;IF(B35=Data!#REF!,Data!#REF!,(IF(B35=Data!#REF!,Data!#REF!,(IF(B35=Data!#REF!,Data!#REF!,(IF(B35=Data!#REF!,Data!#REF!,(IF(B35=Data!#REF!,Data!#REF!,Data!#REF!)))))))))</f>
        <v>#REF!</v>
      </c>
      <c r="R35" s="593"/>
      <c r="S35" s="593"/>
      <c r="T35" s="594" t="e">
        <f>IF(B35=Data!B139,Data!I139,(IF(B35=Data!B141,Data!I141,(IF(B35=Data!B143,Data!I143,(IF(B35=Data!#REF!,Data!#REF!,(IF(B35=Data!B148,Data!I148,(IF(B35=Data!#REF!,Data!#REF!,(IF(B35=Data!#REF!,Data!#REF!,(IF(B35=Data!#REF!,Data!#REF!,Data!#REF!)))))))))))))))&amp;IF(B35=Data!B215,Data!I215,(IF(B35=Data!#REF!,Data!#REF!,(IF(B35=Data!#REF!,Data!#REF!,(IF(B35=Data!#REF!,Data!#REF!,(IF(B35=Data!#REF!,Data!#REF!,(IF(B35=Data!#REF!,Data!I955,(IF(B35=Data!#REF!,Data!#REF!,(IF(B35=Data!#REF!,Data!#REF!,Data!#REF!)))))))))))))))&amp;IF(B35=Data!#REF!,Data!#REF!,(IF(B35=Data!#REF!,Data!#REF!,(IF(B35=Data!#REF!,Data!#REF!,(IF(B35=Data!#REF!,Data!#REF!,(IF(B35=Data!#REF!,Data!#REF!,Data!#REF!)))))))))</f>
        <v>#REF!</v>
      </c>
      <c r="U35" s="595"/>
      <c r="V35" s="594" t="e">
        <f>IF(B35=Data!B139,Data!J139,(IF(B35=Data!B141,Data!J141,(IF(B35=Data!B143,Data!J143,(IF(B35=Data!#REF!,Data!#REF!,(IF(B35=Data!B148,Data!J148,(IF(B35=Data!#REF!,Data!#REF!,(IF(B35=Data!#REF!,Data!#REF!,(IF(B35=Data!#REF!,Data!#REF!,Data!#REF!)))))))))))))))&amp;IF(B35=Data!B215,Data!J215,(IF(B35=Data!#REF!,Data!#REF!,(IF(B35=Data!#REF!,Data!#REF!,(IF(B35=Data!#REF!,Data!#REF!,(IF(B35=Data!#REF!,Data!#REF!,(IF(B35=Data!#REF!,Data!J955,(IF(B35=Data!#REF!,Data!#REF!,(IF(B35=Data!#REF!,Data!#REF!,Data!#REF!)))))))))))))))&amp;IF(B35=Data!#REF!,Data!#REF!,(IF(B35=Data!#REF!,Data!#REF!,(IF(B35=Data!#REF!,Data!#REF!,(IF(B35=Data!#REF!,Data!#REF!,(IF(B35=Data!#REF!,Data!#REF!,Data!#REF!)))))))))</f>
        <v>#REF!</v>
      </c>
      <c r="W35" s="596" t="str">
        <f>IF(E35="","",VLOOKUP(B35,Data!$B$5:$J$503,9,FALSE)*E35)</f>
        <v/>
      </c>
    </row>
    <row r="36" spans="1:23" s="611" customFormat="1" ht="31" customHeight="1">
      <c r="A36" s="860"/>
      <c r="B36" s="818"/>
      <c r="C36" s="604"/>
      <c r="D36" s="605"/>
      <c r="E36" s="606">
        <f>SUM(E17:E35)</f>
        <v>36</v>
      </c>
      <c r="F36" s="606"/>
      <c r="G36" s="607"/>
      <c r="H36" s="607">
        <f>SUM(H17:H35)</f>
        <v>77598.350000000006</v>
      </c>
      <c r="I36" s="608"/>
      <c r="J36" s="608"/>
      <c r="K36" s="608"/>
      <c r="L36" s="609">
        <f>SUM(L17:L35)</f>
        <v>8130</v>
      </c>
      <c r="M36" s="609">
        <f>SUM(M17:M35)</f>
        <v>7341</v>
      </c>
      <c r="N36" s="609" t="e">
        <f>SUM(N17:N35)</f>
        <v>#REF!</v>
      </c>
      <c r="O36" s="609" t="e">
        <f>SUM(#REF!)</f>
        <v>#REF!</v>
      </c>
      <c r="P36" s="609">
        <f>SUM(P16:P16)</f>
        <v>0</v>
      </c>
      <c r="Q36" s="609">
        <f>SUM(Q16:Q16)</f>
        <v>0</v>
      </c>
      <c r="R36" s="609" t="e">
        <f>SUM(#REF!)</f>
        <v>#REF!</v>
      </c>
      <c r="S36" s="609">
        <f>SUM(S16:S16)</f>
        <v>0</v>
      </c>
      <c r="T36" s="609">
        <f>SUM(T16:T16)</f>
        <v>0</v>
      </c>
      <c r="U36" s="609" t="e">
        <f>SUM(#REF!)</f>
        <v>#REF!</v>
      </c>
      <c r="V36" s="609">
        <f>SUM(V16:V16)</f>
        <v>0</v>
      </c>
      <c r="W36" s="610">
        <f>SUM(W17:W35)</f>
        <v>45.72399999999999</v>
      </c>
    </row>
    <row r="37" spans="1:23" ht="11.25" customHeight="1">
      <c r="A37" s="860"/>
      <c r="B37" s="612"/>
      <c r="C37" s="545"/>
      <c r="D37" s="546"/>
      <c r="E37" s="613"/>
      <c r="F37" s="544"/>
      <c r="G37" s="614" t="s">
        <v>847</v>
      </c>
      <c r="H37" s="615"/>
      <c r="I37" s="616"/>
      <c r="J37" s="616"/>
      <c r="K37" s="616"/>
      <c r="L37" s="617"/>
      <c r="M37" s="548"/>
      <c r="N37" s="546"/>
      <c r="O37" s="545"/>
      <c r="P37" s="545"/>
      <c r="Q37" s="545"/>
      <c r="R37" s="545"/>
      <c r="S37" s="545"/>
      <c r="T37" s="545"/>
      <c r="U37" s="546"/>
      <c r="V37" s="546"/>
      <c r="W37" s="550"/>
    </row>
    <row r="38" spans="1:23" ht="14">
      <c r="A38" s="618" t="s">
        <v>546</v>
      </c>
      <c r="B38" s="619" t="s">
        <v>12</v>
      </c>
      <c r="C38" s="513"/>
      <c r="D38" s="620"/>
      <c r="E38" s="499" t="s">
        <v>555</v>
      </c>
      <c r="G38" s="621" t="s">
        <v>83</v>
      </c>
      <c r="H38" s="622"/>
      <c r="I38" s="562" t="s">
        <v>84</v>
      </c>
      <c r="J38" s="623"/>
      <c r="K38" s="534" t="s">
        <v>85</v>
      </c>
      <c r="L38" s="534"/>
      <c r="M38" s="1076" t="s">
        <v>86</v>
      </c>
      <c r="N38" s="1077"/>
      <c r="O38" s="1077"/>
      <c r="P38" s="1077"/>
      <c r="Q38" s="1077"/>
      <c r="R38" s="1077"/>
      <c r="S38" s="1077"/>
      <c r="T38" s="1077"/>
      <c r="U38" s="1077"/>
      <c r="V38" s="1077"/>
      <c r="W38" s="1078"/>
    </row>
    <row r="39" spans="1:23" ht="13">
      <c r="A39" s="897" t="s">
        <v>547</v>
      </c>
      <c r="D39" s="624"/>
      <c r="E39" s="499" t="s">
        <v>88</v>
      </c>
      <c r="G39" s="1079"/>
      <c r="H39" s="1080"/>
      <c r="I39" s="897" t="s">
        <v>89</v>
      </c>
      <c r="J39" s="625"/>
      <c r="K39" s="537" t="s">
        <v>90</v>
      </c>
      <c r="L39" s="537"/>
      <c r="M39" s="532"/>
      <c r="W39" s="538"/>
    </row>
    <row r="40" spans="1:23" ht="10.5" customHeight="1">
      <c r="A40" s="897" t="s">
        <v>548</v>
      </c>
      <c r="B40" s="503"/>
      <c r="D40" s="523"/>
      <c r="G40" s="1079"/>
      <c r="H40" s="1080"/>
      <c r="I40" s="897"/>
      <c r="J40" s="625"/>
      <c r="K40" s="537" t="s">
        <v>94</v>
      </c>
      <c r="L40" s="537"/>
      <c r="M40" s="532"/>
      <c r="W40" s="538"/>
    </row>
    <row r="41" spans="1:23" ht="10.5" customHeight="1">
      <c r="A41" s="544"/>
      <c r="B41" s="545"/>
      <c r="C41" s="545"/>
      <c r="D41" s="626"/>
      <c r="E41" s="499" t="s">
        <v>95</v>
      </c>
      <c r="G41" s="1079"/>
      <c r="H41" s="1080"/>
      <c r="I41" s="897" t="s">
        <v>96</v>
      </c>
      <c r="J41" s="625"/>
      <c r="K41" s="537"/>
      <c r="L41" s="537"/>
      <c r="M41" s="532"/>
      <c r="W41" s="538"/>
    </row>
    <row r="42" spans="1:23" ht="13">
      <c r="A42" s="512" t="s">
        <v>97</v>
      </c>
      <c r="C42" s="535"/>
      <c r="D42" s="514"/>
      <c r="E42" s="499" t="s">
        <v>98</v>
      </c>
      <c r="G42" s="627" t="s">
        <v>99</v>
      </c>
      <c r="H42" s="628"/>
      <c r="I42" s="897" t="s">
        <v>89</v>
      </c>
      <c r="J42" s="625"/>
      <c r="K42" s="537" t="s">
        <v>100</v>
      </c>
      <c r="L42" s="537"/>
      <c r="M42" s="532"/>
      <c r="W42" s="538"/>
    </row>
    <row r="43" spans="1:23" ht="13">
      <c r="A43" s="897" t="s">
        <v>561</v>
      </c>
      <c r="D43" s="523"/>
      <c r="E43" s="499" t="s">
        <v>101</v>
      </c>
      <c r="G43" s="629"/>
      <c r="H43" s="630"/>
      <c r="I43" s="897" t="s">
        <v>102</v>
      </c>
      <c r="J43" s="625"/>
      <c r="K43" s="537" t="s">
        <v>549</v>
      </c>
      <c r="L43" s="537"/>
      <c r="M43" s="1069" t="s">
        <v>616</v>
      </c>
      <c r="N43" s="1070"/>
      <c r="O43" s="1070"/>
      <c r="P43" s="1070"/>
      <c r="Q43" s="1070"/>
      <c r="R43" s="1070"/>
      <c r="S43" s="1070"/>
      <c r="T43" s="1070"/>
      <c r="U43" s="1070"/>
      <c r="V43" s="1070"/>
      <c r="W43" s="1071"/>
    </row>
    <row r="44" spans="1:23">
      <c r="A44" s="544"/>
      <c r="B44" s="545"/>
      <c r="C44" s="545"/>
      <c r="D44" s="546"/>
      <c r="E44" s="631"/>
      <c r="F44" s="545"/>
      <c r="G44" s="1053" t="s">
        <v>1062</v>
      </c>
      <c r="H44" s="1054"/>
      <c r="I44" s="1053" t="s">
        <v>1061</v>
      </c>
      <c r="J44" s="1054"/>
      <c r="K44" s="549" t="s">
        <v>105</v>
      </c>
      <c r="L44" s="549"/>
      <c r="M44" s="1072" t="s">
        <v>106</v>
      </c>
      <c r="N44" s="1073"/>
      <c r="O44" s="1073"/>
      <c r="P44" s="1073"/>
      <c r="Q44" s="1073"/>
      <c r="R44" s="1073"/>
      <c r="S44" s="1073"/>
      <c r="T44" s="1073"/>
      <c r="U44" s="1073"/>
      <c r="V44" s="1073"/>
      <c r="W44" s="1074"/>
    </row>
    <row r="45" spans="1:23">
      <c r="G45" s="500" t="s">
        <v>667</v>
      </c>
      <c r="K45" s="537"/>
      <c r="L45" s="537"/>
      <c r="M45" s="541"/>
      <c r="N45" s="541"/>
      <c r="O45" s="541"/>
      <c r="P45" s="541"/>
      <c r="Q45" s="541"/>
      <c r="R45" s="541"/>
      <c r="S45" s="541"/>
      <c r="T45" s="541"/>
      <c r="U45" s="541"/>
      <c r="V45" s="541"/>
      <c r="W45" s="632"/>
    </row>
    <row r="46" spans="1:23">
      <c r="G46" s="633"/>
      <c r="H46" s="633"/>
      <c r="I46" s="634"/>
      <c r="J46" s="633"/>
      <c r="K46" s="537"/>
      <c r="L46" s="537"/>
      <c r="M46" s="541"/>
      <c r="N46" s="541"/>
      <c r="O46" s="541"/>
      <c r="P46" s="541"/>
      <c r="Q46" s="541"/>
      <c r="R46" s="541"/>
      <c r="S46" s="541"/>
      <c r="T46" s="541"/>
      <c r="U46" s="541"/>
      <c r="V46" s="541"/>
      <c r="W46" s="632"/>
    </row>
    <row r="47" spans="1:23" ht="7.5" customHeight="1"/>
    <row r="48" spans="1:23" ht="13.5" customHeight="1"/>
    <row r="49" spans="1:23" ht="13.5" customHeight="1"/>
    <row r="50" spans="1:23" s="611" customFormat="1" ht="18" customHeight="1">
      <c r="A50" s="635" t="s">
        <v>964</v>
      </c>
      <c r="B50" s="500"/>
      <c r="C50" s="635" t="s">
        <v>622</v>
      </c>
      <c r="F50" s="636"/>
      <c r="G50" s="635" t="s">
        <v>958</v>
      </c>
      <c r="H50" s="500"/>
      <c r="I50" s="635" t="s">
        <v>969</v>
      </c>
      <c r="K50" s="636"/>
      <c r="L50" s="636"/>
      <c r="V50" s="637"/>
    </row>
    <row r="51" spans="1:23" s="611" customFormat="1" ht="18" customHeight="1">
      <c r="A51" s="635" t="s">
        <v>965</v>
      </c>
      <c r="B51" s="500"/>
      <c r="C51" s="635" t="s">
        <v>969</v>
      </c>
      <c r="F51" s="636"/>
      <c r="G51" s="635" t="s">
        <v>959</v>
      </c>
      <c r="H51" s="500"/>
      <c r="I51" s="635" t="s">
        <v>969</v>
      </c>
      <c r="K51" s="636"/>
      <c r="L51" s="636"/>
      <c r="V51" s="637"/>
    </row>
    <row r="52" spans="1:23" s="611" customFormat="1" ht="18" customHeight="1">
      <c r="A52" s="635" t="s">
        <v>966</v>
      </c>
      <c r="B52" s="500"/>
      <c r="C52" s="635" t="s">
        <v>969</v>
      </c>
      <c r="F52" s="636"/>
      <c r="G52" s="635" t="s">
        <v>960</v>
      </c>
      <c r="H52" s="500"/>
      <c r="I52" s="635" t="s">
        <v>622</v>
      </c>
      <c r="K52" s="636"/>
      <c r="L52" s="636"/>
      <c r="V52" s="637"/>
    </row>
    <row r="53" spans="1:23" s="611" customFormat="1" ht="18" customHeight="1">
      <c r="A53" s="635" t="s">
        <v>967</v>
      </c>
      <c r="B53" s="500"/>
      <c r="C53" s="635" t="s">
        <v>622</v>
      </c>
      <c r="F53" s="636"/>
      <c r="G53" s="635" t="s">
        <v>961</v>
      </c>
      <c r="H53" s="500"/>
      <c r="I53" s="635" t="s">
        <v>622</v>
      </c>
      <c r="K53" s="636"/>
      <c r="L53" s="636"/>
      <c r="V53" s="637"/>
    </row>
    <row r="54" spans="1:23" s="611" customFormat="1" ht="18" customHeight="1">
      <c r="A54" s="635" t="s">
        <v>968</v>
      </c>
      <c r="B54" s="500"/>
      <c r="C54" s="635" t="s">
        <v>622</v>
      </c>
      <c r="F54" s="636"/>
      <c r="G54" s="635" t="s">
        <v>963</v>
      </c>
      <c r="H54" s="500"/>
      <c r="I54" s="635" t="s">
        <v>622</v>
      </c>
      <c r="K54" s="636"/>
      <c r="L54" s="636"/>
      <c r="V54" s="637"/>
    </row>
    <row r="55" spans="1:23" ht="20">
      <c r="E55" s="898"/>
      <c r="F55" s="500"/>
      <c r="G55" s="635" t="s">
        <v>962</v>
      </c>
      <c r="I55" s="635" t="s">
        <v>622</v>
      </c>
      <c r="K55" s="500"/>
      <c r="M55" s="898"/>
      <c r="V55" s="501"/>
      <c r="W55" s="898"/>
    </row>
    <row r="56" spans="1:23" ht="17.5">
      <c r="A56" s="638"/>
      <c r="E56" s="898"/>
      <c r="G56" s="639"/>
      <c r="H56" s="639"/>
    </row>
    <row r="61" spans="1:23" ht="14">
      <c r="A61" s="640"/>
      <c r="C61" s="641"/>
      <c r="D61" s="641"/>
      <c r="E61" s="642"/>
    </row>
    <row r="62" spans="1:23" ht="14">
      <c r="A62" s="643"/>
      <c r="C62" s="641"/>
      <c r="D62" s="644"/>
      <c r="E62" s="642"/>
    </row>
    <row r="63" spans="1:23" ht="14">
      <c r="A63" s="643"/>
      <c r="B63" s="645"/>
      <c r="C63" s="641"/>
      <c r="D63" s="641"/>
      <c r="E63" s="642"/>
    </row>
    <row r="64" spans="1:23" ht="14">
      <c r="A64" s="643"/>
      <c r="B64" s="646" t="s">
        <v>354</v>
      </c>
      <c r="C64" s="641"/>
      <c r="D64" s="641"/>
      <c r="E64" s="642"/>
    </row>
    <row r="65" spans="1:5" ht="15.5">
      <c r="A65" s="643"/>
      <c r="B65" s="647" t="s">
        <v>249</v>
      </c>
      <c r="C65" s="641"/>
      <c r="D65" s="641"/>
      <c r="E65" s="642"/>
    </row>
    <row r="66" spans="1:5" ht="14">
      <c r="A66" s="643"/>
      <c r="B66" s="648" t="s">
        <v>250</v>
      </c>
      <c r="C66" s="641"/>
      <c r="D66" s="641"/>
      <c r="E66" s="642"/>
    </row>
    <row r="67" spans="1:5" ht="15.5">
      <c r="A67" s="649"/>
      <c r="B67" s="647" t="s">
        <v>251</v>
      </c>
      <c r="C67" s="641"/>
      <c r="D67" s="641"/>
      <c r="E67" s="642"/>
    </row>
    <row r="68" spans="1:5" ht="15.5">
      <c r="A68" s="643"/>
      <c r="B68" s="647" t="s">
        <v>252</v>
      </c>
      <c r="C68" s="641"/>
      <c r="D68" s="641"/>
      <c r="E68" s="642"/>
    </row>
    <row r="69" spans="1:5" ht="14">
      <c r="A69" s="649"/>
      <c r="B69" s="646" t="s">
        <v>253</v>
      </c>
      <c r="C69" s="641"/>
      <c r="D69" s="641"/>
      <c r="E69" s="642"/>
    </row>
    <row r="70" spans="1:5" ht="14">
      <c r="A70" s="649"/>
      <c r="B70" s="646" t="s">
        <v>357</v>
      </c>
      <c r="C70" s="641"/>
      <c r="D70" s="641"/>
      <c r="E70" s="642"/>
    </row>
    <row r="71" spans="1:5" ht="14">
      <c r="A71" s="643"/>
      <c r="B71" s="646" t="s">
        <v>358</v>
      </c>
      <c r="C71" s="641"/>
      <c r="D71" s="641"/>
      <c r="E71" s="642"/>
    </row>
    <row r="72" spans="1:5" ht="14">
      <c r="A72" s="643"/>
      <c r="B72" s="646" t="s">
        <v>288</v>
      </c>
      <c r="C72" s="641"/>
      <c r="D72" s="641"/>
      <c r="E72" s="642"/>
    </row>
    <row r="73" spans="1:5" ht="14">
      <c r="A73" s="643"/>
      <c r="B73" s="646" t="s">
        <v>292</v>
      </c>
      <c r="C73" s="641"/>
      <c r="D73" s="641"/>
      <c r="E73" s="642"/>
    </row>
    <row r="74" spans="1:5" ht="15.5">
      <c r="A74" s="643"/>
      <c r="B74" s="647" t="s">
        <v>423</v>
      </c>
      <c r="C74" s="641"/>
      <c r="D74" s="641"/>
      <c r="E74" s="642"/>
    </row>
    <row r="75" spans="1:5" ht="14">
      <c r="A75" s="643"/>
      <c r="B75" s="646" t="s">
        <v>424</v>
      </c>
      <c r="C75" s="641"/>
      <c r="D75" s="641"/>
      <c r="E75" s="642"/>
    </row>
    <row r="76" spans="1:5" ht="14">
      <c r="A76" s="643"/>
      <c r="B76" s="646" t="s">
        <v>279</v>
      </c>
      <c r="C76" s="641"/>
      <c r="D76" s="644"/>
      <c r="E76" s="642"/>
    </row>
    <row r="77" spans="1:5" ht="14">
      <c r="A77" s="643"/>
      <c r="B77" s="646" t="s">
        <v>281</v>
      </c>
      <c r="C77" s="641"/>
      <c r="D77" s="641"/>
      <c r="E77" s="642"/>
    </row>
    <row r="78" spans="1:5" ht="14">
      <c r="A78" s="643"/>
      <c r="B78" s="646" t="s">
        <v>287</v>
      </c>
      <c r="C78" s="641"/>
      <c r="D78" s="644"/>
      <c r="E78" s="642"/>
    </row>
    <row r="79" spans="1:5" ht="15.5">
      <c r="A79" s="643"/>
      <c r="B79" s="647" t="s">
        <v>420</v>
      </c>
      <c r="C79" s="641"/>
      <c r="D79" s="644"/>
      <c r="E79" s="642"/>
    </row>
    <row r="80" spans="1:5" ht="14">
      <c r="A80" s="650"/>
      <c r="B80" s="646" t="s">
        <v>421</v>
      </c>
      <c r="C80" s="579"/>
      <c r="D80" s="578"/>
      <c r="E80" s="575"/>
    </row>
    <row r="81" spans="1:5" ht="14">
      <c r="A81" s="572"/>
      <c r="B81" s="646" t="s">
        <v>422</v>
      </c>
      <c r="C81" s="579"/>
      <c r="D81" s="578"/>
      <c r="E81" s="651">
        <f>SUM(E60:E79)</f>
        <v>0</v>
      </c>
    </row>
    <row r="82" spans="1:5" ht="14">
      <c r="B82" s="646" t="s">
        <v>417</v>
      </c>
    </row>
    <row r="83" spans="1:5" ht="14">
      <c r="B83" s="646" t="s">
        <v>397</v>
      </c>
    </row>
  </sheetData>
  <mergeCells count="10">
    <mergeCell ref="M43:W43"/>
    <mergeCell ref="G44:H44"/>
    <mergeCell ref="I44:J44"/>
    <mergeCell ref="M44:W44"/>
    <mergeCell ref="O1:S1"/>
    <mergeCell ref="P2:W2"/>
    <mergeCell ref="M38:W38"/>
    <mergeCell ref="G39:H39"/>
    <mergeCell ref="G40:H40"/>
    <mergeCell ref="G41:H41"/>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W74"/>
  <sheetViews>
    <sheetView topLeftCell="A16" zoomScale="80" zoomScaleNormal="80" zoomScaleSheetLayoutView="85" workbookViewId="0">
      <selection activeCell="F38" sqref="F38"/>
    </sheetView>
  </sheetViews>
  <sheetFormatPr defaultColWidth="9.1796875" defaultRowHeight="12.5"/>
  <cols>
    <col min="1" max="1" width="5.26953125" style="900" customWidth="1"/>
    <col min="2" max="2" width="30.1796875" style="900" customWidth="1"/>
    <col min="3" max="3" width="6.453125" style="900" customWidth="1"/>
    <col min="4" max="4" width="13.453125" style="900" customWidth="1"/>
    <col min="5" max="5" width="10.453125" style="499" customWidth="1"/>
    <col min="6" max="6" width="13.08984375" style="900" customWidth="1"/>
    <col min="7" max="7" width="14.81640625" style="500" customWidth="1"/>
    <col min="8" max="8" width="17" style="500" customWidth="1"/>
    <col min="9" max="9" width="6.1796875" style="900" customWidth="1"/>
    <col min="10" max="10" width="14.1796875" style="900" customWidth="1"/>
    <col min="11" max="11" width="11.1796875" style="900" customWidth="1"/>
    <col min="12" max="12" width="15.1796875" style="500" customWidth="1"/>
    <col min="13" max="13" width="16.36328125" style="500" customWidth="1"/>
    <col min="14" max="14" width="0.453125" style="900" hidden="1" customWidth="1"/>
    <col min="15" max="15" width="3.1796875" style="900" customWidth="1"/>
    <col min="16" max="16" width="2.54296875" style="900" customWidth="1"/>
    <col min="17" max="17" width="4.81640625" style="900" hidden="1" customWidth="1"/>
    <col min="18" max="18" width="2" style="900" customWidth="1"/>
    <col min="19" max="19" width="2.54296875" style="900" customWidth="1"/>
    <col min="20" max="20" width="5.81640625" style="900" hidden="1" customWidth="1"/>
    <col min="21" max="21" width="1" style="900" customWidth="1"/>
    <col min="22" max="22" width="9.1796875" style="900" hidden="1" customWidth="1"/>
    <col min="23" max="23" width="15.08984375" style="501" customWidth="1"/>
    <col min="24" max="24" width="1.81640625" style="900" customWidth="1"/>
    <col min="25" max="25" width="9.1796875" style="900" customWidth="1"/>
    <col min="26" max="16384" width="9.1796875" style="90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0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89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899" t="s">
        <v>557</v>
      </c>
      <c r="D8" s="523"/>
      <c r="E8" s="531"/>
      <c r="G8" s="532"/>
      <c r="H8" s="533"/>
      <c r="I8" s="899"/>
      <c r="K8" s="514"/>
      <c r="L8" s="532"/>
      <c r="M8" s="534"/>
      <c r="O8" s="514"/>
      <c r="U8" s="535"/>
      <c r="V8" s="535"/>
      <c r="W8" s="536"/>
    </row>
    <row r="9" spans="1:23">
      <c r="A9" s="899" t="s">
        <v>558</v>
      </c>
      <c r="D9" s="523"/>
      <c r="E9" s="531" t="s">
        <v>54</v>
      </c>
      <c r="G9" s="532" t="s">
        <v>55</v>
      </c>
      <c r="H9" s="533"/>
      <c r="I9" s="899" t="s">
        <v>56</v>
      </c>
      <c r="K9" s="523"/>
      <c r="L9" s="532" t="s">
        <v>57</v>
      </c>
      <c r="M9" s="537"/>
      <c r="O9" s="523"/>
      <c r="P9" s="900" t="s">
        <v>58</v>
      </c>
      <c r="W9" s="538"/>
    </row>
    <row r="10" spans="1:23" ht="13">
      <c r="A10" s="899" t="s">
        <v>559</v>
      </c>
      <c r="D10" s="539" t="s">
        <v>560</v>
      </c>
      <c r="E10" s="531" t="s">
        <v>59</v>
      </c>
      <c r="G10" s="532"/>
      <c r="H10" s="533"/>
      <c r="I10" s="540"/>
      <c r="J10" s="541"/>
      <c r="K10" s="542"/>
      <c r="L10" s="532"/>
      <c r="M10" s="537"/>
      <c r="O10" s="523"/>
      <c r="W10" s="538"/>
    </row>
    <row r="11" spans="1:23" ht="13">
      <c r="A11" s="899" t="s">
        <v>551</v>
      </c>
      <c r="D11" s="523"/>
      <c r="E11" s="515"/>
      <c r="F11" s="543"/>
      <c r="G11" s="532" t="s">
        <v>60</v>
      </c>
      <c r="H11" s="533"/>
      <c r="I11" s="899" t="s">
        <v>61</v>
      </c>
      <c r="K11" s="523"/>
      <c r="L11" s="532" t="s">
        <v>523</v>
      </c>
      <c r="M11" s="537"/>
      <c r="O11" s="523"/>
      <c r="P11" s="900" t="s">
        <v>63</v>
      </c>
      <c r="W11" s="538"/>
    </row>
    <row r="12" spans="1:23">
      <c r="A12" s="544" t="s">
        <v>64</v>
      </c>
      <c r="D12" s="523"/>
      <c r="E12" s="531" t="s">
        <v>65</v>
      </c>
      <c r="G12" s="532"/>
      <c r="H12" s="533"/>
      <c r="I12" s="89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1057</v>
      </c>
      <c r="C17" s="583" t="str">
        <f>IF(E17="","",VLOOKUP(B17,Data!$B$5:$N$503,13,FALSE))</f>
        <v/>
      </c>
      <c r="D17" s="584" t="str">
        <f>IF(E17="","",VLOOKUP(B17,Data!$B$5:$L$503,2,FALSE))</f>
        <v/>
      </c>
      <c r="E17" s="739"/>
      <c r="F17" s="600"/>
      <c r="G17" s="587" t="str">
        <f>IF(E17="","",VLOOKUP(B17,Data!$B$5:$L$503,11,FALSE))</f>
        <v/>
      </c>
      <c r="H17" s="588" t="str">
        <f t="shared" ref="H1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129,Data!G129,(IF(B17=Data!B131,Data!G131,(IF(B17=Data!B133,Data!G133,(IF(B17=Data!#REF!,Data!#REF!,(IF(B17=Data!B138,Data!G138,(IF(B17=Data!#REF!,Data!#REF!,(IF(B17=Data!#REF!,Data!#REF!,(IF(B17=Data!#REF!,Data!#REF!,Data!#REF!)))))))))))))))&amp;IF(B17=Data!B205,Data!G205,(IF(B17=Data!#REF!,Data!#REF!,(IF(B17=Data!#REF!,Data!#REF!,(IF(B17=Data!#REF!,Data!#REF!,(IF(B17=Data!#REF!,Data!#REF!,(IF(B17=Data!#REF!,Data!G945,(IF(B17=Data!#REF!,Data!#REF!,(IF(B17=Data!#REF!,Data!#REF!,Data!#REF!)))))))))))))))&amp;IF(B17=Data!#REF!,Data!#REF!,(IF(B17=Data!#REF!,Data!#REF!,(IF(B17=Data!#REF!,Data!#REF!,(IF(B17=Data!#REF!,Data!#REF!,(IF(B17=Data!#REF!,Data!#REF!,Data!#REF!)))))))))</f>
        <v>#REF!</v>
      </c>
      <c r="O17" s="592"/>
      <c r="P17" s="593"/>
      <c r="Q17" s="594" t="e">
        <f>IF(B17=Data!B129,Data!H129,(IF(B17=Data!B131,Data!H131,(IF(B17=Data!B133,Data!H133,(IF(B17=Data!#REF!,Data!#REF!,(IF(B17=Data!B138,Data!H138,(IF(B17=Data!#REF!,Data!#REF!,(IF(B17=Data!#REF!,Data!#REF!,(IF(B17=Data!#REF!,Data!#REF!,Data!#REF!)))))))))))))))&amp;IF(B17=Data!B205,Data!H205,(IF(B17=Data!#REF!,Data!#REF!,(IF(B17=Data!#REF!,Data!#REF!,(IF(B17=Data!#REF!,Data!#REF!,(IF(B17=Data!#REF!,Data!#REF!,(IF(B17=Data!#REF!,Data!H945,(IF(B17=Data!#REF!,Data!#REF!,(IF(B17=Data!#REF!,Data!#REF!,Data!#REF!)))))))))))))))&amp;IF(B17=Data!#REF!,Data!#REF!,(IF(B17=Data!#REF!,Data!#REF!,(IF(B17=Data!#REF!,Data!#REF!,(IF(B17=Data!#REF!,Data!#REF!,(IF(B17=Data!#REF!,Data!#REF!,Data!#REF!)))))))))</f>
        <v>#REF!</v>
      </c>
      <c r="R17" s="593"/>
      <c r="S17" s="593"/>
      <c r="T17" s="594" t="e">
        <f>IF(B17=Data!B129,Data!I129,(IF(B17=Data!B131,Data!I131,(IF(B17=Data!B133,Data!I133,(IF(B17=Data!#REF!,Data!#REF!,(IF(B17=Data!B138,Data!I138,(IF(B17=Data!#REF!,Data!#REF!,(IF(B17=Data!#REF!,Data!#REF!,(IF(B17=Data!#REF!,Data!#REF!,Data!#REF!)))))))))))))))&amp;IF(B17=Data!B205,Data!I205,(IF(B17=Data!#REF!,Data!#REF!,(IF(B17=Data!#REF!,Data!#REF!,(IF(B17=Data!#REF!,Data!#REF!,(IF(B17=Data!#REF!,Data!#REF!,(IF(B17=Data!#REF!,Data!I945,(IF(B17=Data!#REF!,Data!#REF!,(IF(B17=Data!#REF!,Data!#REF!,Data!#REF!)))))))))))))))&amp;IF(B17=Data!#REF!,Data!#REF!,(IF(B17=Data!#REF!,Data!#REF!,(IF(B17=Data!#REF!,Data!#REF!,(IF(B17=Data!#REF!,Data!#REF!,(IF(B17=Data!#REF!,Data!#REF!,Data!#REF!)))))))))</f>
        <v>#REF!</v>
      </c>
      <c r="U17" s="595"/>
      <c r="V17" s="594" t="e">
        <f>IF(B17=Data!B129,Data!J129,(IF(B17=Data!B131,Data!J131,(IF(B17=Data!B133,Data!J133,(IF(B17=Data!#REF!,Data!#REF!,(IF(B17=Data!B138,Data!J138,(IF(B17=Data!#REF!,Data!#REF!,(IF(B17=Data!#REF!,Data!#REF!,(IF(B17=Data!#REF!,Data!#REF!,Data!#REF!)))))))))))))))&amp;IF(B17=Data!B205,Data!J205,(IF(B17=Data!#REF!,Data!#REF!,(IF(B17=Data!#REF!,Data!#REF!,(IF(B17=Data!#REF!,Data!#REF!,(IF(B17=Data!#REF!,Data!#REF!,(IF(B17=Data!#REF!,Data!J945,(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598">
        <v>1</v>
      </c>
      <c r="B18" s="753" t="s">
        <v>223</v>
      </c>
      <c r="C18" s="738" t="str">
        <f>IF(E18="","",VLOOKUP(B18,Data!$B$5:$N$503,13,FALSE))</f>
        <v>Ymh</v>
      </c>
      <c r="D18" s="495" t="str">
        <f>IF(E18="","",VLOOKUP(B18,Data!$B$5:$L$503,2,FALSE))</f>
        <v>AAE6337</v>
      </c>
      <c r="E18" s="739">
        <v>50</v>
      </c>
      <c r="F18" s="600"/>
      <c r="G18" s="587">
        <f>IF(E18="","",VLOOKUP(B18,Data!$B$5:$L$503,11,FALSE))</f>
        <v>1646.63</v>
      </c>
      <c r="H18" s="588">
        <f t="shared" ref="H18:H23" si="1">IF(E18&gt;0,E18*G18,"-")</f>
        <v>82331.5</v>
      </c>
      <c r="I18" s="589" t="str">
        <f>IF(E18="","",VLOOKUP(B18,Data!$B$5:$D$503,3,FALSE))</f>
        <v>C/T</v>
      </c>
      <c r="J18" s="589" t="str">
        <f>IF(E18="","",VLOOKUP(B18,Data!$B$5:$M$503,12,FALSE))</f>
        <v>Indonesia</v>
      </c>
      <c r="K18" s="590">
        <v>5127657</v>
      </c>
      <c r="L18" s="587">
        <f>IF(E18="","",VLOOKUP(B18,Data!$B$5:$E$503,4,FALSE)*E18)</f>
        <v>9700</v>
      </c>
      <c r="M18" s="587">
        <f>IF(E18="","",VLOOKUP(B18,Data!$B$5:$F$503,5,FALSE)*E18)</f>
        <v>8700</v>
      </c>
      <c r="N18" s="591" t="e">
        <f>IF(B18=Data!B31,Data!G31,(IF(B18=Data!B33,Data!G33,(IF(B18=Data!B35,Data!G35,(IF(B18=Data!#REF!,Data!#REF!,(IF(B18=Data!B40,Data!G40,(IF(B18=Data!#REF!,Data!#REF!,(IF(B18=Data!#REF!,Data!#REF!,(IF(B18=Data!#REF!,Data!#REF!,Data!#REF!)))))))))))))))&amp;IF(B18=Data!B107,Data!G107,(IF(B18=Data!#REF!,Data!#REF!,(IF(B18=Data!#REF!,Data!#REF!,(IF(B18=Data!#REF!,Data!#REF!,(IF(B18=Data!#REF!,Data!#REF!,(IF(B18=Data!#REF!,Data!G847,(IF(B18=Data!#REF!,Data!#REF!,(IF(B18=Data!#REF!,Data!#REF!,Data!#REF!)))))))))))))))&amp;IF(B18=Data!#REF!,Data!#REF!,(IF(B18=Data!#REF!,Data!#REF!,(IF(B18=Data!#REF!,Data!#REF!,(IF(B18=Data!#REF!,Data!#REF!,(IF(B18=Data!#REF!,Data!#REF!,Data!#REF!)))))))))</f>
        <v>#REF!</v>
      </c>
      <c r="O18" s="592"/>
      <c r="P18" s="593"/>
      <c r="Q18" s="594" t="e">
        <f>IF(B18=Data!B31,Data!H31,(IF(B18=Data!B33,Data!H33,(IF(B18=Data!B35,Data!H35,(IF(B18=Data!#REF!,Data!#REF!,(IF(B18=Data!B40,Data!H40,(IF(B18=Data!#REF!,Data!#REF!,(IF(B18=Data!#REF!,Data!#REF!,(IF(B18=Data!#REF!,Data!#REF!,Data!#REF!)))))))))))))))&amp;IF(B18=Data!B107,Data!H107,(IF(B18=Data!#REF!,Data!#REF!,(IF(B18=Data!#REF!,Data!#REF!,(IF(B18=Data!#REF!,Data!#REF!,(IF(B18=Data!#REF!,Data!#REF!,(IF(B18=Data!#REF!,Data!H847,(IF(B18=Data!#REF!,Data!#REF!,(IF(B18=Data!#REF!,Data!#REF!,Data!#REF!)))))))))))))))&amp;IF(B18=Data!#REF!,Data!#REF!,(IF(B18=Data!#REF!,Data!#REF!,(IF(B18=Data!#REF!,Data!#REF!,(IF(B18=Data!#REF!,Data!#REF!,(IF(B18=Data!#REF!,Data!#REF!,Data!#REF!)))))))))</f>
        <v>#REF!</v>
      </c>
      <c r="R18" s="593"/>
      <c r="S18" s="593"/>
      <c r="T18" s="594" t="e">
        <f>IF(B18=Data!B31,Data!I31,(IF(B18=Data!B33,Data!I33,(IF(B18=Data!B35,Data!I35,(IF(B18=Data!#REF!,Data!#REF!,(IF(B18=Data!B40,Data!I40,(IF(B18=Data!#REF!,Data!#REF!,(IF(B18=Data!#REF!,Data!#REF!,(IF(B18=Data!#REF!,Data!#REF!,Data!#REF!)))))))))))))))&amp;IF(B18=Data!B107,Data!I107,(IF(B18=Data!#REF!,Data!#REF!,(IF(B18=Data!#REF!,Data!#REF!,(IF(B18=Data!#REF!,Data!#REF!,(IF(B18=Data!#REF!,Data!#REF!,(IF(B18=Data!#REF!,Data!I847,(IF(B18=Data!#REF!,Data!#REF!,(IF(B18=Data!#REF!,Data!#REF!,Data!#REF!)))))))))))))))&amp;IF(B18=Data!#REF!,Data!#REF!,(IF(B18=Data!#REF!,Data!#REF!,(IF(B18=Data!#REF!,Data!#REF!,(IF(B18=Data!#REF!,Data!#REF!,(IF(B18=Data!#REF!,Data!#REF!,Data!#REF!)))))))))</f>
        <v>#REF!</v>
      </c>
      <c r="U18" s="595"/>
      <c r="V18" s="594" t="e">
        <f>IF(B18=Data!B31,Data!J31,(IF(B18=Data!B33,Data!J33,(IF(B18=Data!B35,Data!J35,(IF(B18=Data!#REF!,Data!#REF!,(IF(B18=Data!B40,Data!J40,(IF(B18=Data!#REF!,Data!#REF!,(IF(B18=Data!#REF!,Data!#REF!,(IF(B18=Data!#REF!,Data!#REF!,Data!#REF!)))))))))))))))&amp;IF(B18=Data!B107,Data!J107,(IF(B18=Data!#REF!,Data!#REF!,(IF(B18=Data!#REF!,Data!#REF!,(IF(B18=Data!#REF!,Data!#REF!,(IF(B18=Data!#REF!,Data!#REF!,(IF(B18=Data!#REF!,Data!J847,(IF(B18=Data!#REF!,Data!#REF!,(IF(B18=Data!#REF!,Data!#REF!,Data!#REF!)))))))))))))))&amp;IF(B18=Data!#REF!,Data!#REF!,(IF(B18=Data!#REF!,Data!#REF!,(IF(B18=Data!#REF!,Data!#REF!,(IF(B18=Data!#REF!,Data!#REF!,(IF(B18=Data!#REF!,Data!#REF!,Data!#REF!)))))))))</f>
        <v>#REF!</v>
      </c>
      <c r="W18" s="596">
        <f>IF(E18="","",VLOOKUP(B18,Data!$B$5:$J$503,9,FALSE)*E18)</f>
        <v>56.45</v>
      </c>
    </row>
    <row r="19" spans="1:23" s="597" customFormat="1" ht="19.25" customHeight="1">
      <c r="A19" s="860"/>
      <c r="B19" s="753"/>
      <c r="C19" s="738" t="str">
        <f>IF(E19="","",VLOOKUP(B19,Data!$B$5:$N$503,13,FALSE))</f>
        <v/>
      </c>
      <c r="D19" s="495" t="str">
        <f>IF(E19="","",VLOOKUP(B19,Data!$B$5:$L$503,2,FALSE))</f>
        <v/>
      </c>
      <c r="E19" s="739"/>
      <c r="F19" s="600"/>
      <c r="G19" s="587" t="str">
        <f>IF(E19="","",VLOOKUP(B19,Data!$B$5:$L$503,11,FALSE))</f>
        <v/>
      </c>
      <c r="H19" s="588" t="str">
        <f t="shared" si="1"/>
        <v>-</v>
      </c>
      <c r="I19" s="589" t="str">
        <f>IF(E19="","",VLOOKUP(B19,Data!$B$5:$D$503,3,FALSE))</f>
        <v/>
      </c>
      <c r="J19" s="589" t="str">
        <f>IF(E19="","",VLOOKUP(B19,Data!$B$5:$M$503,12,FALSE))</f>
        <v/>
      </c>
      <c r="K19" s="590"/>
      <c r="L19" s="587" t="str">
        <f>IF(E19="","",VLOOKUP(B19,Data!$B$5:$E$503,4,FALSE)*E19)</f>
        <v/>
      </c>
      <c r="M19" s="587" t="str">
        <f>IF(E19="","",VLOOKUP(B19,Data!$B$5:$F$503,5,FALSE)*E19)</f>
        <v/>
      </c>
      <c r="N19" s="591" t="e">
        <f>IF(B19=Data!B58,Data!G58,(IF(B19=Data!B60,Data!G60,(IF(B19=Data!B62,Data!G62,(IF(B19=Data!#REF!,Data!#REF!,(IF(B19=Data!B67,Data!G67,(IF(B19=Data!#REF!,Data!#REF!,(IF(B19=Data!#REF!,Data!#REF!,(IF(B19=Data!#REF!,Data!#REF!,Data!#REF!)))))))))))))))&amp;IF(B19=Data!B134,Data!G134,(IF(B19=Data!#REF!,Data!#REF!,(IF(B19=Data!#REF!,Data!#REF!,(IF(B19=Data!#REF!,Data!#REF!,(IF(B19=Data!#REF!,Data!#REF!,(IF(B19=Data!#REF!,Data!G874,(IF(B19=Data!#REF!,Data!#REF!,(IF(B19=Data!#REF!,Data!#REF!,Data!#REF!)))))))))))))))&amp;IF(B19=Data!#REF!,Data!#REF!,(IF(B19=Data!#REF!,Data!#REF!,(IF(B19=Data!#REF!,Data!#REF!,(IF(B19=Data!#REF!,Data!#REF!,(IF(B19=Data!#REF!,Data!#REF!,Data!#REF!)))))))))</f>
        <v>#REF!</v>
      </c>
      <c r="O19" s="592"/>
      <c r="P19" s="593"/>
      <c r="Q19" s="594" t="e">
        <f>IF(B19=Data!B58,Data!H58,(IF(B19=Data!B60,Data!H60,(IF(B19=Data!B62,Data!H62,(IF(B19=Data!#REF!,Data!#REF!,(IF(B19=Data!B67,Data!H67,(IF(B19=Data!#REF!,Data!#REF!,(IF(B19=Data!#REF!,Data!#REF!,(IF(B19=Data!#REF!,Data!#REF!,Data!#REF!)))))))))))))))&amp;IF(B19=Data!B134,Data!H134,(IF(B19=Data!#REF!,Data!#REF!,(IF(B19=Data!#REF!,Data!#REF!,(IF(B19=Data!#REF!,Data!#REF!,(IF(B19=Data!#REF!,Data!#REF!,(IF(B19=Data!#REF!,Data!H874,(IF(B19=Data!#REF!,Data!#REF!,(IF(B19=Data!#REF!,Data!#REF!,Data!#REF!)))))))))))))))&amp;IF(B19=Data!#REF!,Data!#REF!,(IF(B19=Data!#REF!,Data!#REF!,(IF(B19=Data!#REF!,Data!#REF!,(IF(B19=Data!#REF!,Data!#REF!,(IF(B19=Data!#REF!,Data!#REF!,Data!#REF!)))))))))</f>
        <v>#REF!</v>
      </c>
      <c r="R19" s="593"/>
      <c r="S19" s="593"/>
      <c r="T19" s="594" t="e">
        <f>IF(B19=Data!B58,Data!I58,(IF(B19=Data!B60,Data!I60,(IF(B19=Data!B62,Data!I62,(IF(B19=Data!#REF!,Data!#REF!,(IF(B19=Data!B67,Data!I67,(IF(B19=Data!#REF!,Data!#REF!,(IF(B19=Data!#REF!,Data!#REF!,(IF(B19=Data!#REF!,Data!#REF!,Data!#REF!)))))))))))))))&amp;IF(B19=Data!B134,Data!I134,(IF(B19=Data!#REF!,Data!#REF!,(IF(B19=Data!#REF!,Data!#REF!,(IF(B19=Data!#REF!,Data!#REF!,(IF(B19=Data!#REF!,Data!#REF!,(IF(B19=Data!#REF!,Data!I874,(IF(B19=Data!#REF!,Data!#REF!,(IF(B19=Data!#REF!,Data!#REF!,Data!#REF!)))))))))))))))&amp;IF(B19=Data!#REF!,Data!#REF!,(IF(B19=Data!#REF!,Data!#REF!,(IF(B19=Data!#REF!,Data!#REF!,(IF(B19=Data!#REF!,Data!#REF!,(IF(B19=Data!#REF!,Data!#REF!,Data!#REF!)))))))))</f>
        <v>#REF!</v>
      </c>
      <c r="U19" s="595"/>
      <c r="V19" s="594" t="e">
        <f>IF(B19=Data!B58,Data!J58,(IF(B19=Data!B60,Data!J60,(IF(B19=Data!B62,Data!J62,(IF(B19=Data!#REF!,Data!#REF!,(IF(B19=Data!B67,Data!J67,(IF(B19=Data!#REF!,Data!#REF!,(IF(B19=Data!#REF!,Data!#REF!,(IF(B19=Data!#REF!,Data!#REF!,Data!#REF!)))))))))))))))&amp;IF(B19=Data!B134,Data!J134,(IF(B19=Data!#REF!,Data!#REF!,(IF(B19=Data!#REF!,Data!#REF!,(IF(B19=Data!#REF!,Data!#REF!,(IF(B19=Data!#REF!,Data!#REF!,(IF(B19=Data!#REF!,Data!J874,(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c r="B20" s="753"/>
      <c r="C20" s="738" t="str">
        <f>IF(E20="","",VLOOKUP(B20,Data!$B$5:$N$503,13,FALSE))</f>
        <v/>
      </c>
      <c r="D20" s="495" t="str">
        <f>IF(E20="","",VLOOKUP(B20,Data!$B$5:$L$503,2,FALSE))</f>
        <v/>
      </c>
      <c r="E20" s="739"/>
      <c r="F20" s="600"/>
      <c r="G20" s="587" t="str">
        <f>IF(E20="","",VLOOKUP(B20,Data!$B$5:$L$503,11,FALSE))</f>
        <v/>
      </c>
      <c r="H20" s="588" t="str">
        <f t="shared" si="1"/>
        <v>-</v>
      </c>
      <c r="I20" s="589" t="str">
        <f>IF(E20="","",VLOOKUP(B20,Data!$B$5:$D$503,3,FALSE))</f>
        <v/>
      </c>
      <c r="J20" s="589" t="str">
        <f>IF(E20="","",VLOOKUP(B20,Data!$B$5:$M$503,12,FALSE))</f>
        <v/>
      </c>
      <c r="K20" s="590"/>
      <c r="L20" s="587" t="str">
        <f>IF(E20="","",VLOOKUP(B20,Data!$B$5:$E$503,4,FALSE)*E20)</f>
        <v/>
      </c>
      <c r="M20" s="587" t="str">
        <f>IF(E20="","",VLOOKUP(B20,Data!$B$5:$F$503,5,FALSE)*E20)</f>
        <v/>
      </c>
      <c r="N20" s="591" t="e">
        <f>IF(B20=Data!B59,Data!G59,(IF(B20=Data!B61,Data!G61,(IF(B20=Data!B63,Data!G63,(IF(B20=Data!#REF!,Data!#REF!,(IF(B20=Data!B68,Data!G68,(IF(B20=Data!#REF!,Data!#REF!,(IF(B20=Data!#REF!,Data!#REF!,(IF(B20=Data!#REF!,Data!#REF!,Data!#REF!)))))))))))))))&amp;IF(B20=Data!B135,Data!G135,(IF(B20=Data!#REF!,Data!#REF!,(IF(B20=Data!#REF!,Data!#REF!,(IF(B20=Data!#REF!,Data!#REF!,(IF(B20=Data!#REF!,Data!#REF!,(IF(B20=Data!#REF!,Data!G875,(IF(B20=Data!#REF!,Data!#REF!,(IF(B20=Data!#REF!,Data!#REF!,Data!#REF!)))))))))))))))&amp;IF(B20=Data!#REF!,Data!#REF!,(IF(B20=Data!#REF!,Data!#REF!,(IF(B20=Data!#REF!,Data!#REF!,(IF(B20=Data!#REF!,Data!#REF!,(IF(B20=Data!#REF!,Data!#REF!,Data!#REF!)))))))))</f>
        <v>#REF!</v>
      </c>
      <c r="O20" s="592"/>
      <c r="P20" s="593"/>
      <c r="Q20" s="594" t="e">
        <f>IF(B20=Data!B59,Data!H59,(IF(B20=Data!B61,Data!H61,(IF(B20=Data!B63,Data!H63,(IF(B20=Data!#REF!,Data!#REF!,(IF(B20=Data!B68,Data!H68,(IF(B20=Data!#REF!,Data!#REF!,(IF(B20=Data!#REF!,Data!#REF!,(IF(B20=Data!#REF!,Data!#REF!,Data!#REF!)))))))))))))))&amp;IF(B20=Data!B135,Data!H135,(IF(B20=Data!#REF!,Data!#REF!,(IF(B20=Data!#REF!,Data!#REF!,(IF(B20=Data!#REF!,Data!#REF!,(IF(B20=Data!#REF!,Data!#REF!,(IF(B20=Data!#REF!,Data!H875,(IF(B20=Data!#REF!,Data!#REF!,(IF(B20=Data!#REF!,Data!#REF!,Data!#REF!)))))))))))))))&amp;IF(B20=Data!#REF!,Data!#REF!,(IF(B20=Data!#REF!,Data!#REF!,(IF(B20=Data!#REF!,Data!#REF!,(IF(B20=Data!#REF!,Data!#REF!,(IF(B20=Data!#REF!,Data!#REF!,Data!#REF!)))))))))</f>
        <v>#REF!</v>
      </c>
      <c r="R20" s="593"/>
      <c r="S20" s="593"/>
      <c r="T20" s="594" t="e">
        <f>IF(B20=Data!B59,Data!I59,(IF(B20=Data!B61,Data!I61,(IF(B20=Data!B63,Data!I63,(IF(B20=Data!#REF!,Data!#REF!,(IF(B20=Data!B68,Data!I68,(IF(B20=Data!#REF!,Data!#REF!,(IF(B20=Data!#REF!,Data!#REF!,(IF(B20=Data!#REF!,Data!#REF!,Data!#REF!)))))))))))))))&amp;IF(B20=Data!B135,Data!I135,(IF(B20=Data!#REF!,Data!#REF!,(IF(B20=Data!#REF!,Data!#REF!,(IF(B20=Data!#REF!,Data!#REF!,(IF(B20=Data!#REF!,Data!#REF!,(IF(B20=Data!#REF!,Data!I875,(IF(B20=Data!#REF!,Data!#REF!,(IF(B20=Data!#REF!,Data!#REF!,Data!#REF!)))))))))))))))&amp;IF(B20=Data!#REF!,Data!#REF!,(IF(B20=Data!#REF!,Data!#REF!,(IF(B20=Data!#REF!,Data!#REF!,(IF(B20=Data!#REF!,Data!#REF!,(IF(B20=Data!#REF!,Data!#REF!,Data!#REF!)))))))))</f>
        <v>#REF!</v>
      </c>
      <c r="U20" s="595"/>
      <c r="V20" s="594" t="e">
        <f>IF(B20=Data!B59,Data!J59,(IF(B20=Data!B61,Data!J61,(IF(B20=Data!B63,Data!J63,(IF(B20=Data!#REF!,Data!#REF!,(IF(B20=Data!B68,Data!J68,(IF(B20=Data!#REF!,Data!#REF!,(IF(B20=Data!#REF!,Data!#REF!,(IF(B20=Data!#REF!,Data!#REF!,Data!#REF!)))))))))))))))&amp;IF(B20=Data!B135,Data!J135,(IF(B20=Data!#REF!,Data!#REF!,(IF(B20=Data!#REF!,Data!#REF!,(IF(B20=Data!#REF!,Data!#REF!,(IF(B20=Data!#REF!,Data!#REF!,(IF(B20=Data!#REF!,Data!J875,(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c r="B21" s="753"/>
      <c r="C21" s="738" t="str">
        <f>IF(E21="","",VLOOKUP(B21,Data!$B$5:$N$503,13,FALSE))</f>
        <v/>
      </c>
      <c r="D21" s="495" t="str">
        <f>IF(E21="","",VLOOKUP(B21,Data!$B$5:$L$503,2,FALSE))</f>
        <v/>
      </c>
      <c r="E21" s="739"/>
      <c r="F21" s="600"/>
      <c r="G21" s="587" t="str">
        <f>IF(E21="","",VLOOKUP(B21,Data!$B$5:$L$503,11,FALSE))</f>
        <v/>
      </c>
      <c r="H21" s="588" t="str">
        <f t="shared" si="1"/>
        <v>-</v>
      </c>
      <c r="I21" s="589" t="str">
        <f>IF(E21="","",VLOOKUP(B21,Data!$B$5:$D$503,3,FALSE))</f>
        <v/>
      </c>
      <c r="J21" s="589" t="str">
        <f>IF(E21="","",VLOOKUP(B21,Data!$B$5:$M$503,12,FALSE))</f>
        <v/>
      </c>
      <c r="K21" s="590"/>
      <c r="L21" s="587" t="str">
        <f>IF(E21="","",VLOOKUP(B21,Data!$B$5:$E$503,4,FALSE)*E21)</f>
        <v/>
      </c>
      <c r="M21" s="587" t="str">
        <f>IF(E21="","",VLOOKUP(B21,Data!$B$5:$F$503,5,FALSE)*E21)</f>
        <v/>
      </c>
      <c r="N21" s="591" t="e">
        <f>IF(B21=Data!B60,Data!G60,(IF(B21=Data!B62,Data!G62,(IF(B21=Data!B64,Data!G64,(IF(B21=Data!#REF!,Data!#REF!,(IF(B21=Data!B69,Data!G69,(IF(B21=Data!#REF!,Data!#REF!,(IF(B21=Data!#REF!,Data!#REF!,(IF(B21=Data!#REF!,Data!#REF!,Data!#REF!)))))))))))))))&amp;IF(B21=Data!B136,Data!G136,(IF(B21=Data!#REF!,Data!#REF!,(IF(B21=Data!#REF!,Data!#REF!,(IF(B21=Data!#REF!,Data!#REF!,(IF(B21=Data!#REF!,Data!#REF!,(IF(B21=Data!#REF!,Data!G876,(IF(B21=Data!#REF!,Data!#REF!,(IF(B21=Data!#REF!,Data!#REF!,Data!#REF!)))))))))))))))&amp;IF(B21=Data!#REF!,Data!#REF!,(IF(B21=Data!#REF!,Data!#REF!,(IF(B21=Data!#REF!,Data!#REF!,(IF(B21=Data!#REF!,Data!#REF!,(IF(B21=Data!#REF!,Data!#REF!,Data!#REF!)))))))))</f>
        <v>#REF!</v>
      </c>
      <c r="O21" s="592"/>
      <c r="P21" s="593"/>
      <c r="Q21" s="594" t="e">
        <f>IF(B21=Data!B60,Data!H60,(IF(B21=Data!B62,Data!H62,(IF(B21=Data!B64,Data!H64,(IF(B21=Data!#REF!,Data!#REF!,(IF(B21=Data!B69,Data!H69,(IF(B21=Data!#REF!,Data!#REF!,(IF(B21=Data!#REF!,Data!#REF!,(IF(B21=Data!#REF!,Data!#REF!,Data!#REF!)))))))))))))))&amp;IF(B21=Data!B136,Data!H136,(IF(B21=Data!#REF!,Data!#REF!,(IF(B21=Data!#REF!,Data!#REF!,(IF(B21=Data!#REF!,Data!#REF!,(IF(B21=Data!#REF!,Data!#REF!,(IF(B21=Data!#REF!,Data!H876,(IF(B21=Data!#REF!,Data!#REF!,(IF(B21=Data!#REF!,Data!#REF!,Data!#REF!)))))))))))))))&amp;IF(B21=Data!#REF!,Data!#REF!,(IF(B21=Data!#REF!,Data!#REF!,(IF(B21=Data!#REF!,Data!#REF!,(IF(B21=Data!#REF!,Data!#REF!,(IF(B21=Data!#REF!,Data!#REF!,Data!#REF!)))))))))</f>
        <v>#REF!</v>
      </c>
      <c r="R21" s="593"/>
      <c r="S21" s="593"/>
      <c r="T21" s="594" t="e">
        <f>IF(B21=Data!B60,Data!I60,(IF(B21=Data!B62,Data!I62,(IF(B21=Data!B64,Data!I64,(IF(B21=Data!#REF!,Data!#REF!,(IF(B21=Data!B69,Data!I69,(IF(B21=Data!#REF!,Data!#REF!,(IF(B21=Data!#REF!,Data!#REF!,(IF(B21=Data!#REF!,Data!#REF!,Data!#REF!)))))))))))))))&amp;IF(B21=Data!B136,Data!I136,(IF(B21=Data!#REF!,Data!#REF!,(IF(B21=Data!#REF!,Data!#REF!,(IF(B21=Data!#REF!,Data!#REF!,(IF(B21=Data!#REF!,Data!#REF!,(IF(B21=Data!#REF!,Data!I876,(IF(B21=Data!#REF!,Data!#REF!,(IF(B21=Data!#REF!,Data!#REF!,Data!#REF!)))))))))))))))&amp;IF(B21=Data!#REF!,Data!#REF!,(IF(B21=Data!#REF!,Data!#REF!,(IF(B21=Data!#REF!,Data!#REF!,(IF(B21=Data!#REF!,Data!#REF!,(IF(B21=Data!#REF!,Data!#REF!,Data!#REF!)))))))))</f>
        <v>#REF!</v>
      </c>
      <c r="U21" s="595"/>
      <c r="V21" s="594" t="e">
        <f>IF(B21=Data!B60,Data!J60,(IF(B21=Data!B62,Data!J62,(IF(B21=Data!B64,Data!J64,(IF(B21=Data!#REF!,Data!#REF!,(IF(B21=Data!B69,Data!J69,(IF(B21=Data!#REF!,Data!#REF!,(IF(B21=Data!#REF!,Data!#REF!,(IF(B21=Data!#REF!,Data!#REF!,Data!#REF!)))))))))))))))&amp;IF(B21=Data!B136,Data!J136,(IF(B21=Data!#REF!,Data!#REF!,(IF(B21=Data!#REF!,Data!#REF!,(IF(B21=Data!#REF!,Data!#REF!,(IF(B21=Data!#REF!,Data!#REF!,(IF(B21=Data!#REF!,Data!J876,(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c r="B22" s="753"/>
      <c r="C22" s="738" t="str">
        <f>IF(E22="","",VLOOKUP(B22,Data!$B$5:$N$503,13,FALSE))</f>
        <v/>
      </c>
      <c r="D22" s="495" t="str">
        <f>IF(E22="","",VLOOKUP(B22,Data!$B$5:$L$503,2,FALSE))</f>
        <v/>
      </c>
      <c r="E22" s="739"/>
      <c r="F22" s="600"/>
      <c r="G22" s="587" t="str">
        <f>IF(E22="","",VLOOKUP(B22,Data!$B$5:$L$503,11,FALSE))</f>
        <v/>
      </c>
      <c r="H22" s="588" t="str">
        <f t="shared" si="1"/>
        <v>-</v>
      </c>
      <c r="I22" s="589" t="str">
        <f>IF(E22="","",VLOOKUP(B22,Data!$B$5:$D$503,3,FALSE))</f>
        <v/>
      </c>
      <c r="J22" s="589" t="str">
        <f>IF(E22="","",VLOOKUP(B22,Data!$B$5:$M$503,12,FALSE))</f>
        <v/>
      </c>
      <c r="K22" s="590"/>
      <c r="L22" s="587" t="str">
        <f>IF(E22="","",VLOOKUP(B22,Data!$B$5:$E$503,4,FALSE)*E22)</f>
        <v/>
      </c>
      <c r="M22" s="587" t="str">
        <f>IF(E22="","",VLOOKUP(B22,Data!$B$5:$F$503,5,FALSE)*E22)</f>
        <v/>
      </c>
      <c r="N22" s="591" t="e">
        <f>IF(B22=Data!B61,Data!G61,(IF(B22=Data!B63,Data!G63,(IF(B22=Data!B65,Data!G65,(IF(B22=Data!#REF!,Data!#REF!,(IF(B22=Data!B70,Data!G70,(IF(B22=Data!#REF!,Data!#REF!,(IF(B22=Data!#REF!,Data!#REF!,(IF(B22=Data!#REF!,Data!#REF!,Data!#REF!)))))))))))))))&amp;IF(B22=Data!B137,Data!G137,(IF(B22=Data!#REF!,Data!#REF!,(IF(B22=Data!#REF!,Data!#REF!,(IF(B22=Data!#REF!,Data!#REF!,(IF(B22=Data!#REF!,Data!#REF!,(IF(B22=Data!#REF!,Data!G877,(IF(B22=Data!#REF!,Data!#REF!,(IF(B22=Data!#REF!,Data!#REF!,Data!#REF!)))))))))))))))&amp;IF(B22=Data!#REF!,Data!#REF!,(IF(B22=Data!#REF!,Data!#REF!,(IF(B22=Data!#REF!,Data!#REF!,(IF(B22=Data!#REF!,Data!#REF!,(IF(B22=Data!#REF!,Data!#REF!,Data!#REF!)))))))))</f>
        <v>#REF!</v>
      </c>
      <c r="O22" s="592"/>
      <c r="P22" s="593"/>
      <c r="Q22" s="594" t="e">
        <f>IF(B22=Data!B61,Data!H61,(IF(B22=Data!B63,Data!H63,(IF(B22=Data!B65,Data!H65,(IF(B22=Data!#REF!,Data!#REF!,(IF(B22=Data!B70,Data!H70,(IF(B22=Data!#REF!,Data!#REF!,(IF(B22=Data!#REF!,Data!#REF!,(IF(B22=Data!#REF!,Data!#REF!,Data!#REF!)))))))))))))))&amp;IF(B22=Data!B137,Data!H137,(IF(B22=Data!#REF!,Data!#REF!,(IF(B22=Data!#REF!,Data!#REF!,(IF(B22=Data!#REF!,Data!#REF!,(IF(B22=Data!#REF!,Data!#REF!,(IF(B22=Data!#REF!,Data!H877,(IF(B22=Data!#REF!,Data!#REF!,(IF(B22=Data!#REF!,Data!#REF!,Data!#REF!)))))))))))))))&amp;IF(B22=Data!#REF!,Data!#REF!,(IF(B22=Data!#REF!,Data!#REF!,(IF(B22=Data!#REF!,Data!#REF!,(IF(B22=Data!#REF!,Data!#REF!,(IF(B22=Data!#REF!,Data!#REF!,Data!#REF!)))))))))</f>
        <v>#REF!</v>
      </c>
      <c r="R22" s="593"/>
      <c r="S22" s="593"/>
      <c r="T22" s="594" t="e">
        <f>IF(B22=Data!B61,Data!I61,(IF(B22=Data!B63,Data!I63,(IF(B22=Data!B65,Data!I65,(IF(B22=Data!#REF!,Data!#REF!,(IF(B22=Data!B70,Data!I70,(IF(B22=Data!#REF!,Data!#REF!,(IF(B22=Data!#REF!,Data!#REF!,(IF(B22=Data!#REF!,Data!#REF!,Data!#REF!)))))))))))))))&amp;IF(B22=Data!B137,Data!I137,(IF(B22=Data!#REF!,Data!#REF!,(IF(B22=Data!#REF!,Data!#REF!,(IF(B22=Data!#REF!,Data!#REF!,(IF(B22=Data!#REF!,Data!#REF!,(IF(B22=Data!#REF!,Data!I877,(IF(B22=Data!#REF!,Data!#REF!,(IF(B22=Data!#REF!,Data!#REF!,Data!#REF!)))))))))))))))&amp;IF(B22=Data!#REF!,Data!#REF!,(IF(B22=Data!#REF!,Data!#REF!,(IF(B22=Data!#REF!,Data!#REF!,(IF(B22=Data!#REF!,Data!#REF!,(IF(B22=Data!#REF!,Data!#REF!,Data!#REF!)))))))))</f>
        <v>#REF!</v>
      </c>
      <c r="U22" s="595"/>
      <c r="V22" s="594" t="e">
        <f>IF(B22=Data!B61,Data!J61,(IF(B22=Data!B63,Data!J63,(IF(B22=Data!B65,Data!J65,(IF(B22=Data!#REF!,Data!#REF!,(IF(B22=Data!B70,Data!J70,(IF(B22=Data!#REF!,Data!#REF!,(IF(B22=Data!#REF!,Data!#REF!,(IF(B22=Data!#REF!,Data!#REF!,Data!#REF!)))))))))))))))&amp;IF(B22=Data!B137,Data!J137,(IF(B22=Data!#REF!,Data!#REF!,(IF(B22=Data!#REF!,Data!#REF!,(IF(B22=Data!#REF!,Data!#REF!,(IF(B22=Data!#REF!,Data!#REF!,(IF(B22=Data!#REF!,Data!J877,(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c r="B23" s="753"/>
      <c r="C23" s="738" t="str">
        <f>IF(E23="","",VLOOKUP(B23,Data!$B$5:$N$503,13,FALSE))</f>
        <v/>
      </c>
      <c r="D23" s="495" t="str">
        <f>IF(E23="","",VLOOKUP(B23,Data!$B$5:$L$503,2,FALSE))</f>
        <v/>
      </c>
      <c r="E23" s="739"/>
      <c r="F23" s="600"/>
      <c r="G23" s="587" t="str">
        <f>IF(E23="","",VLOOKUP(B23,Data!$B$5:$L$503,11,FALSE))</f>
        <v/>
      </c>
      <c r="H23" s="588" t="str">
        <f t="shared" si="1"/>
        <v>-</v>
      </c>
      <c r="I23" s="589" t="str">
        <f>IF(E23="","",VLOOKUP(B23,Data!$B$5:$D$503,3,FALSE))</f>
        <v/>
      </c>
      <c r="J23" s="589" t="str">
        <f>IF(E23="","",VLOOKUP(B23,Data!$B$5:$M$503,12,FALSE))</f>
        <v/>
      </c>
      <c r="K23" s="590"/>
      <c r="L23" s="587" t="str">
        <f>IF(E23="","",VLOOKUP(B23,Data!$B$5:$E$503,4,FALSE)*E23)</f>
        <v/>
      </c>
      <c r="M23" s="587" t="str">
        <f>IF(E23="","",VLOOKUP(B23,Data!$B$5:$F$503,5,FALSE)*E23)</f>
        <v/>
      </c>
      <c r="N23" s="591" t="e">
        <f>IF(B23=Data!B62,Data!G62,(IF(B23=Data!B64,Data!G64,(IF(B23=Data!B66,Data!G66,(IF(B23=Data!#REF!,Data!#REF!,(IF(B23=Data!B71,Data!G71,(IF(B23=Data!#REF!,Data!#REF!,(IF(B23=Data!#REF!,Data!#REF!,(IF(B23=Data!#REF!,Data!#REF!,Data!#REF!)))))))))))))))&amp;IF(B23=Data!B138,Data!G138,(IF(B23=Data!#REF!,Data!#REF!,(IF(B23=Data!#REF!,Data!#REF!,(IF(B23=Data!#REF!,Data!#REF!,(IF(B23=Data!#REF!,Data!#REF!,(IF(B23=Data!#REF!,Data!G878,(IF(B23=Data!#REF!,Data!#REF!,(IF(B23=Data!#REF!,Data!#REF!,Data!#REF!)))))))))))))))&amp;IF(B23=Data!#REF!,Data!#REF!,(IF(B23=Data!#REF!,Data!#REF!,(IF(B23=Data!#REF!,Data!#REF!,(IF(B23=Data!#REF!,Data!#REF!,(IF(B23=Data!#REF!,Data!#REF!,Data!#REF!)))))))))</f>
        <v>#REF!</v>
      </c>
      <c r="O23" s="592"/>
      <c r="P23" s="593"/>
      <c r="Q23" s="594" t="e">
        <f>IF(B23=Data!B62,Data!H62,(IF(B23=Data!B64,Data!H64,(IF(B23=Data!B66,Data!H66,(IF(B23=Data!#REF!,Data!#REF!,(IF(B23=Data!B71,Data!H71,(IF(B23=Data!#REF!,Data!#REF!,(IF(B23=Data!#REF!,Data!#REF!,(IF(B23=Data!#REF!,Data!#REF!,Data!#REF!)))))))))))))))&amp;IF(B23=Data!B138,Data!H138,(IF(B23=Data!#REF!,Data!#REF!,(IF(B23=Data!#REF!,Data!#REF!,(IF(B23=Data!#REF!,Data!#REF!,(IF(B23=Data!#REF!,Data!#REF!,(IF(B23=Data!#REF!,Data!H878,(IF(B23=Data!#REF!,Data!#REF!,(IF(B23=Data!#REF!,Data!#REF!,Data!#REF!)))))))))))))))&amp;IF(B23=Data!#REF!,Data!#REF!,(IF(B23=Data!#REF!,Data!#REF!,(IF(B23=Data!#REF!,Data!#REF!,(IF(B23=Data!#REF!,Data!#REF!,(IF(B23=Data!#REF!,Data!#REF!,Data!#REF!)))))))))</f>
        <v>#REF!</v>
      </c>
      <c r="R23" s="593"/>
      <c r="S23" s="593"/>
      <c r="T23" s="594" t="e">
        <f>IF(B23=Data!B62,Data!I62,(IF(B23=Data!B64,Data!I64,(IF(B23=Data!B66,Data!I66,(IF(B23=Data!#REF!,Data!#REF!,(IF(B23=Data!B71,Data!I71,(IF(B23=Data!#REF!,Data!#REF!,(IF(B23=Data!#REF!,Data!#REF!,(IF(B23=Data!#REF!,Data!#REF!,Data!#REF!)))))))))))))))&amp;IF(B23=Data!B138,Data!I138,(IF(B23=Data!#REF!,Data!#REF!,(IF(B23=Data!#REF!,Data!#REF!,(IF(B23=Data!#REF!,Data!#REF!,(IF(B23=Data!#REF!,Data!#REF!,(IF(B23=Data!#REF!,Data!I878,(IF(B23=Data!#REF!,Data!#REF!,(IF(B23=Data!#REF!,Data!#REF!,Data!#REF!)))))))))))))))&amp;IF(B23=Data!#REF!,Data!#REF!,(IF(B23=Data!#REF!,Data!#REF!,(IF(B23=Data!#REF!,Data!#REF!,(IF(B23=Data!#REF!,Data!#REF!,(IF(B23=Data!#REF!,Data!#REF!,Data!#REF!)))))))))</f>
        <v>#REF!</v>
      </c>
      <c r="U23" s="595"/>
      <c r="V23" s="594" t="e">
        <f>IF(B23=Data!B62,Data!J62,(IF(B23=Data!B64,Data!J64,(IF(B23=Data!B66,Data!J66,(IF(B23=Data!#REF!,Data!#REF!,(IF(B23=Data!B71,Data!J71,(IF(B23=Data!#REF!,Data!#REF!,(IF(B23=Data!#REF!,Data!#REF!,(IF(B23=Data!#REF!,Data!#REF!,Data!#REF!)))))))))))))))&amp;IF(B23=Data!B138,Data!J138,(IF(B23=Data!#REF!,Data!#REF!,(IF(B23=Data!#REF!,Data!#REF!,(IF(B23=Data!#REF!,Data!#REF!,(IF(B23=Data!#REF!,Data!#REF!,(IF(B23=Data!#REF!,Data!J878,(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753"/>
      <c r="C24" s="738" t="str">
        <f>IF(E24="","",VLOOKUP(B24,Data!$B$5:$N$503,13,FALSE))</f>
        <v/>
      </c>
      <c r="D24" s="495" t="str">
        <f>IF(E24="","",VLOOKUP(B24,Data!$B$5:$L$503,2,FALSE))</f>
        <v/>
      </c>
      <c r="E24" s="739"/>
      <c r="F24" s="600"/>
      <c r="G24" s="587" t="str">
        <f>IF(E24="","",VLOOKUP(B24,Data!$B$5:$L$503,11,FALSE))</f>
        <v/>
      </c>
      <c r="H24" s="588" t="str">
        <f t="shared" ref="H24:H26" si="2">IF(E24&gt;0,E24*G24,"-")</f>
        <v>-</v>
      </c>
      <c r="I24" s="589" t="str">
        <f>IF(E24="","",VLOOKUP(B24,Data!$B$5:$D$503,3,FALSE))</f>
        <v/>
      </c>
      <c r="J24" s="589" t="str">
        <f>IF(E24="","",VLOOKUP(B24,Data!$B$5:$M$503,12,FALSE))</f>
        <v/>
      </c>
      <c r="K24" s="590"/>
      <c r="L24" s="587" t="str">
        <f>IF(E24="","",VLOOKUP(B24,Data!$B$5:$E$503,4,FALSE)*E24)</f>
        <v/>
      </c>
      <c r="M24" s="587" t="str">
        <f>IF(E24="","",VLOOKUP(B24,Data!$B$5:$F$503,5,FALSE)*E24)</f>
        <v/>
      </c>
      <c r="N24" s="591" t="e">
        <f>IF(B24=Data!B63,Data!G63,(IF(B24=Data!B65,Data!G65,(IF(B24=Data!B67,Data!G67,(IF(B24=Data!#REF!,Data!#REF!,(IF(B24=Data!B72,Data!G72,(IF(B24=Data!#REF!,Data!#REF!,(IF(B24=Data!#REF!,Data!#REF!,(IF(B24=Data!#REF!,Data!#REF!,Data!#REF!)))))))))))))))&amp;IF(B24=Data!B139,Data!G139,(IF(B24=Data!#REF!,Data!#REF!,(IF(B24=Data!#REF!,Data!#REF!,(IF(B24=Data!#REF!,Data!#REF!,(IF(B24=Data!#REF!,Data!#REF!,(IF(B24=Data!#REF!,Data!G879,(IF(B24=Data!#REF!,Data!#REF!,(IF(B24=Data!#REF!,Data!#REF!,Data!#REF!)))))))))))))))&amp;IF(B24=Data!#REF!,Data!#REF!,(IF(B24=Data!#REF!,Data!#REF!,(IF(B24=Data!#REF!,Data!#REF!,(IF(B24=Data!#REF!,Data!#REF!,(IF(B24=Data!#REF!,Data!#REF!,Data!#REF!)))))))))</f>
        <v>#REF!</v>
      </c>
      <c r="O24" s="592"/>
      <c r="P24" s="593"/>
      <c r="Q24" s="594" t="e">
        <f>IF(B24=Data!B63,Data!H63,(IF(B24=Data!B65,Data!H65,(IF(B24=Data!B67,Data!H67,(IF(B24=Data!#REF!,Data!#REF!,(IF(B24=Data!B72,Data!H72,(IF(B24=Data!#REF!,Data!#REF!,(IF(B24=Data!#REF!,Data!#REF!,(IF(B24=Data!#REF!,Data!#REF!,Data!#REF!)))))))))))))))&amp;IF(B24=Data!B139,Data!H139,(IF(B24=Data!#REF!,Data!#REF!,(IF(B24=Data!#REF!,Data!#REF!,(IF(B24=Data!#REF!,Data!#REF!,(IF(B24=Data!#REF!,Data!#REF!,(IF(B24=Data!#REF!,Data!H879,(IF(B24=Data!#REF!,Data!#REF!,(IF(B24=Data!#REF!,Data!#REF!,Data!#REF!)))))))))))))))&amp;IF(B24=Data!#REF!,Data!#REF!,(IF(B24=Data!#REF!,Data!#REF!,(IF(B24=Data!#REF!,Data!#REF!,(IF(B24=Data!#REF!,Data!#REF!,(IF(B24=Data!#REF!,Data!#REF!,Data!#REF!)))))))))</f>
        <v>#REF!</v>
      </c>
      <c r="R24" s="593"/>
      <c r="S24" s="593"/>
      <c r="T24" s="594" t="e">
        <f>IF(B24=Data!B63,Data!I63,(IF(B24=Data!B65,Data!I65,(IF(B24=Data!B67,Data!I67,(IF(B24=Data!#REF!,Data!#REF!,(IF(B24=Data!B72,Data!I72,(IF(B24=Data!#REF!,Data!#REF!,(IF(B24=Data!#REF!,Data!#REF!,(IF(B24=Data!#REF!,Data!#REF!,Data!#REF!)))))))))))))))&amp;IF(B24=Data!B139,Data!I139,(IF(B24=Data!#REF!,Data!#REF!,(IF(B24=Data!#REF!,Data!#REF!,(IF(B24=Data!#REF!,Data!#REF!,(IF(B24=Data!#REF!,Data!#REF!,(IF(B24=Data!#REF!,Data!I879,(IF(B24=Data!#REF!,Data!#REF!,(IF(B24=Data!#REF!,Data!#REF!,Data!#REF!)))))))))))))))&amp;IF(B24=Data!#REF!,Data!#REF!,(IF(B24=Data!#REF!,Data!#REF!,(IF(B24=Data!#REF!,Data!#REF!,(IF(B24=Data!#REF!,Data!#REF!,(IF(B24=Data!#REF!,Data!#REF!,Data!#REF!)))))))))</f>
        <v>#REF!</v>
      </c>
      <c r="U24" s="595"/>
      <c r="V24" s="594" t="e">
        <f>IF(B24=Data!B63,Data!J63,(IF(B24=Data!B65,Data!J65,(IF(B24=Data!B67,Data!J67,(IF(B24=Data!#REF!,Data!#REF!,(IF(B24=Data!B72,Data!J72,(IF(B24=Data!#REF!,Data!#REF!,(IF(B24=Data!#REF!,Data!#REF!,(IF(B24=Data!#REF!,Data!#REF!,Data!#REF!)))))))))))))))&amp;IF(B24=Data!B139,Data!J139,(IF(B24=Data!#REF!,Data!#REF!,(IF(B24=Data!#REF!,Data!#REF!,(IF(B24=Data!#REF!,Data!#REF!,(IF(B24=Data!#REF!,Data!#REF!,(IF(B24=Data!#REF!,Data!J879,(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c r="B25" s="753"/>
      <c r="C25" s="738" t="str">
        <f>IF(E25="","",VLOOKUP(B25,Data!$B$5:$N$503,13,FALSE))</f>
        <v/>
      </c>
      <c r="D25" s="495" t="str">
        <f>IF(E25="","",VLOOKUP(B25,Data!$B$5:$L$503,2,FALSE))</f>
        <v/>
      </c>
      <c r="E25" s="739"/>
      <c r="F25" s="600"/>
      <c r="G25" s="587" t="str">
        <f>IF(E25="","",VLOOKUP(B25,Data!$B$5:$L$503,11,FALSE))</f>
        <v/>
      </c>
      <c r="H25" s="588" t="str">
        <f t="shared" si="2"/>
        <v>-</v>
      </c>
      <c r="I25" s="589" t="str">
        <f>IF(E25="","",VLOOKUP(B25,Data!$B$5:$D$503,3,FALSE))</f>
        <v/>
      </c>
      <c r="J25" s="589" t="str">
        <f>IF(E25="","",VLOOKUP(B25,Data!$B$5:$M$503,12,FALSE))</f>
        <v/>
      </c>
      <c r="K25" s="590"/>
      <c r="L25" s="587" t="str">
        <f>IF(E25="","",VLOOKUP(B25,Data!$B$5:$E$503,4,FALSE)*E25)</f>
        <v/>
      </c>
      <c r="M25" s="587" t="str">
        <f>IF(E25="","",VLOOKUP(B25,Data!$B$5:$F$503,5,FALSE)*E25)</f>
        <v/>
      </c>
      <c r="N25" s="591" t="e">
        <f>IF(B25=Data!B64,Data!G64,(IF(B25=Data!B66,Data!G66,(IF(B25=Data!B68,Data!G68,(IF(B25=Data!#REF!,Data!#REF!,(IF(B25=Data!B73,Data!G73,(IF(B25=Data!#REF!,Data!#REF!,(IF(B25=Data!#REF!,Data!#REF!,(IF(B25=Data!#REF!,Data!#REF!,Data!#REF!)))))))))))))))&amp;IF(B25=Data!B140,Data!G140,(IF(B25=Data!#REF!,Data!#REF!,(IF(B25=Data!#REF!,Data!#REF!,(IF(B25=Data!#REF!,Data!#REF!,(IF(B25=Data!#REF!,Data!#REF!,(IF(B25=Data!#REF!,Data!G880,(IF(B25=Data!#REF!,Data!#REF!,(IF(B25=Data!#REF!,Data!#REF!,Data!#REF!)))))))))))))))&amp;IF(B25=Data!#REF!,Data!#REF!,(IF(B25=Data!#REF!,Data!#REF!,(IF(B25=Data!#REF!,Data!#REF!,(IF(B25=Data!#REF!,Data!#REF!,(IF(B25=Data!#REF!,Data!#REF!,Data!#REF!)))))))))</f>
        <v>#REF!</v>
      </c>
      <c r="O25" s="592"/>
      <c r="P25" s="593"/>
      <c r="Q25" s="594" t="e">
        <f>IF(B25=Data!B64,Data!H64,(IF(B25=Data!B66,Data!H66,(IF(B25=Data!B68,Data!H68,(IF(B25=Data!#REF!,Data!#REF!,(IF(B25=Data!B73,Data!H73,(IF(B25=Data!#REF!,Data!#REF!,(IF(B25=Data!#REF!,Data!#REF!,(IF(B25=Data!#REF!,Data!#REF!,Data!#REF!)))))))))))))))&amp;IF(B25=Data!B140,Data!H140,(IF(B25=Data!#REF!,Data!#REF!,(IF(B25=Data!#REF!,Data!#REF!,(IF(B25=Data!#REF!,Data!#REF!,(IF(B25=Data!#REF!,Data!#REF!,(IF(B25=Data!#REF!,Data!H880,(IF(B25=Data!#REF!,Data!#REF!,(IF(B25=Data!#REF!,Data!#REF!,Data!#REF!)))))))))))))))&amp;IF(B25=Data!#REF!,Data!#REF!,(IF(B25=Data!#REF!,Data!#REF!,(IF(B25=Data!#REF!,Data!#REF!,(IF(B25=Data!#REF!,Data!#REF!,(IF(B25=Data!#REF!,Data!#REF!,Data!#REF!)))))))))</f>
        <v>#REF!</v>
      </c>
      <c r="R25" s="593"/>
      <c r="S25" s="593"/>
      <c r="T25" s="594" t="e">
        <f>IF(B25=Data!B64,Data!I64,(IF(B25=Data!B66,Data!I66,(IF(B25=Data!B68,Data!I68,(IF(B25=Data!#REF!,Data!#REF!,(IF(B25=Data!B73,Data!I73,(IF(B25=Data!#REF!,Data!#REF!,(IF(B25=Data!#REF!,Data!#REF!,(IF(B25=Data!#REF!,Data!#REF!,Data!#REF!)))))))))))))))&amp;IF(B25=Data!B140,Data!I140,(IF(B25=Data!#REF!,Data!#REF!,(IF(B25=Data!#REF!,Data!#REF!,(IF(B25=Data!#REF!,Data!#REF!,(IF(B25=Data!#REF!,Data!#REF!,(IF(B25=Data!#REF!,Data!I880,(IF(B25=Data!#REF!,Data!#REF!,(IF(B25=Data!#REF!,Data!#REF!,Data!#REF!)))))))))))))))&amp;IF(B25=Data!#REF!,Data!#REF!,(IF(B25=Data!#REF!,Data!#REF!,(IF(B25=Data!#REF!,Data!#REF!,(IF(B25=Data!#REF!,Data!#REF!,(IF(B25=Data!#REF!,Data!#REF!,Data!#REF!)))))))))</f>
        <v>#REF!</v>
      </c>
      <c r="U25" s="595"/>
      <c r="V25" s="594" t="e">
        <f>IF(B25=Data!B64,Data!J64,(IF(B25=Data!B66,Data!J66,(IF(B25=Data!B68,Data!J68,(IF(B25=Data!#REF!,Data!#REF!,(IF(B25=Data!B73,Data!J73,(IF(B25=Data!#REF!,Data!#REF!,(IF(B25=Data!#REF!,Data!#REF!,(IF(B25=Data!#REF!,Data!#REF!,Data!#REF!)))))))))))))))&amp;IF(B25=Data!B140,Data!J140,(IF(B25=Data!#REF!,Data!#REF!,(IF(B25=Data!#REF!,Data!#REF!,(IF(B25=Data!#REF!,Data!#REF!,(IF(B25=Data!#REF!,Data!#REF!,(IF(B25=Data!#REF!,Data!J880,(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s="840"/>
      <c r="C26" s="583" t="str">
        <f>IF(E26="","",VLOOKUP(B26,Data!$B$5:$N$503,13,FALSE))</f>
        <v/>
      </c>
      <c r="D26" s="584" t="str">
        <f>IF(E26="","",VLOOKUP(B26,Data!$B$5:$L$503,2,FALSE))</f>
        <v/>
      </c>
      <c r="E26" s="739"/>
      <c r="F26" s="601"/>
      <c r="G26" s="587" t="str">
        <f>IF(E26="","",VLOOKUP(B26,Data!$B$5:$L$503,11,FALSE))</f>
        <v/>
      </c>
      <c r="H26" s="588" t="str">
        <f t="shared" si="2"/>
        <v>-</v>
      </c>
      <c r="I26" s="589" t="str">
        <f>IF(E26="","",VLOOKUP(B26,Data!$B$5:$D$503,3,FALSE))</f>
        <v/>
      </c>
      <c r="J26" s="589" t="str">
        <f>IF(E26="","",VLOOKUP(B26,Data!$B$5:$M$503,12,FALSE))</f>
        <v/>
      </c>
      <c r="K26" s="590"/>
      <c r="L26" s="587" t="str">
        <f>IF(E26="","",VLOOKUP(B26,Data!$B$5:$E$503,4,FALSE)*E26)</f>
        <v/>
      </c>
      <c r="M26" s="587" t="str">
        <f>IF(E26="","",VLOOKUP(B26,Data!$B$5:$F$503,5,FALSE)*E26)</f>
        <v/>
      </c>
      <c r="N26" s="591" t="e">
        <f>IF(B26=Data!B139,Data!G139,(IF(B26=Data!B141,Data!G141,(IF(B26=Data!B143,Data!G143,(IF(B26=Data!#REF!,Data!#REF!,(IF(B26=Data!B148,Data!G148,(IF(B26=Data!#REF!,Data!#REF!,(IF(B26=Data!#REF!,Data!#REF!,(IF(B26=Data!#REF!,Data!#REF!,Data!#REF!)))))))))))))))&amp;IF(B26=Data!B215,Data!G215,(IF(B26=Data!#REF!,Data!#REF!,(IF(B26=Data!#REF!,Data!#REF!,(IF(B26=Data!#REF!,Data!#REF!,(IF(B26=Data!#REF!,Data!#REF!,(IF(B26=Data!#REF!,Data!G955,(IF(B26=Data!#REF!,Data!#REF!,(IF(B26=Data!#REF!,Data!#REF!,Data!#REF!)))))))))))))))&amp;IF(B26=Data!#REF!,Data!#REF!,(IF(B26=Data!#REF!,Data!#REF!,(IF(B26=Data!#REF!,Data!#REF!,(IF(B26=Data!#REF!,Data!#REF!,(IF(B26=Data!#REF!,Data!#REF!,Data!#REF!)))))))))</f>
        <v>#REF!</v>
      </c>
      <c r="O26" s="592"/>
      <c r="P26" s="593"/>
      <c r="Q26" s="594" t="e">
        <f>IF(B26=Data!B139,Data!H139,(IF(B26=Data!B141,Data!H141,(IF(B26=Data!B143,Data!H143,(IF(B26=Data!#REF!,Data!#REF!,(IF(B26=Data!B148,Data!H148,(IF(B26=Data!#REF!,Data!#REF!,(IF(B26=Data!#REF!,Data!#REF!,(IF(B26=Data!#REF!,Data!#REF!,Data!#REF!)))))))))))))))&amp;IF(B26=Data!B215,Data!H215,(IF(B26=Data!#REF!,Data!#REF!,(IF(B26=Data!#REF!,Data!#REF!,(IF(B26=Data!#REF!,Data!#REF!,(IF(B26=Data!#REF!,Data!#REF!,(IF(B26=Data!#REF!,Data!H955,(IF(B26=Data!#REF!,Data!#REF!,(IF(B26=Data!#REF!,Data!#REF!,Data!#REF!)))))))))))))))&amp;IF(B26=Data!#REF!,Data!#REF!,(IF(B26=Data!#REF!,Data!#REF!,(IF(B26=Data!#REF!,Data!#REF!,(IF(B26=Data!#REF!,Data!#REF!,(IF(B26=Data!#REF!,Data!#REF!,Data!#REF!)))))))))</f>
        <v>#REF!</v>
      </c>
      <c r="R26" s="593"/>
      <c r="S26" s="593"/>
      <c r="T26" s="594" t="e">
        <f>IF(B26=Data!B139,Data!I139,(IF(B26=Data!B141,Data!I141,(IF(B26=Data!B143,Data!I143,(IF(B26=Data!#REF!,Data!#REF!,(IF(B26=Data!B148,Data!I148,(IF(B26=Data!#REF!,Data!#REF!,(IF(B26=Data!#REF!,Data!#REF!,(IF(B26=Data!#REF!,Data!#REF!,Data!#REF!)))))))))))))))&amp;IF(B26=Data!B215,Data!I215,(IF(B26=Data!#REF!,Data!#REF!,(IF(B26=Data!#REF!,Data!#REF!,(IF(B26=Data!#REF!,Data!#REF!,(IF(B26=Data!#REF!,Data!#REF!,(IF(B26=Data!#REF!,Data!I955,(IF(B26=Data!#REF!,Data!#REF!,(IF(B26=Data!#REF!,Data!#REF!,Data!#REF!)))))))))))))))&amp;IF(B26=Data!#REF!,Data!#REF!,(IF(B26=Data!#REF!,Data!#REF!,(IF(B26=Data!#REF!,Data!#REF!,(IF(B26=Data!#REF!,Data!#REF!,(IF(B26=Data!#REF!,Data!#REF!,Data!#REF!)))))))))</f>
        <v>#REF!</v>
      </c>
      <c r="U26" s="595"/>
      <c r="V26" s="594" t="e">
        <f>IF(B26=Data!B139,Data!J139,(IF(B26=Data!B141,Data!J141,(IF(B26=Data!B143,Data!J143,(IF(B26=Data!#REF!,Data!#REF!,(IF(B26=Data!B148,Data!J148,(IF(B26=Data!#REF!,Data!#REF!,(IF(B26=Data!#REF!,Data!#REF!,(IF(B26=Data!#REF!,Data!#REF!,Data!#REF!)))))))))))))))&amp;IF(B26=Data!B215,Data!J215,(IF(B26=Data!#REF!,Data!#REF!,(IF(B26=Data!#REF!,Data!#REF!,(IF(B26=Data!#REF!,Data!#REF!,(IF(B26=Data!#REF!,Data!#REF!,(IF(B26=Data!#REF!,Data!J955,(IF(B26=Data!#REF!,Data!#REF!,(IF(B26=Data!#REF!,Data!#REF!,Data!#REF!)))))))))))))))&amp;IF(B26=Data!#REF!,Data!#REF!,(IF(B26=Data!#REF!,Data!#REF!,(IF(B26=Data!#REF!,Data!#REF!,(IF(B26=Data!#REF!,Data!#REF!,(IF(B26=Data!#REF!,Data!#REF!,Data!#REF!)))))))))</f>
        <v>#REF!</v>
      </c>
      <c r="W26" s="596" t="str">
        <f>IF(E26="","",VLOOKUP(B26,Data!$B$5:$J$503,9,FALSE)*E26)</f>
        <v/>
      </c>
    </row>
    <row r="27" spans="1:23" s="611" customFormat="1" ht="31" customHeight="1">
      <c r="A27" s="860"/>
      <c r="B27" s="1081" t="s">
        <v>1065</v>
      </c>
      <c r="C27" s="1082"/>
      <c r="D27" s="1083"/>
      <c r="E27" s="606">
        <f>SUM(E17:E26)</f>
        <v>50</v>
      </c>
      <c r="F27" s="606"/>
      <c r="G27" s="607"/>
      <c r="H27" s="607">
        <f>SUM(H17:H26)</f>
        <v>82331.5</v>
      </c>
      <c r="I27" s="608"/>
      <c r="J27" s="608"/>
      <c r="K27" s="608"/>
      <c r="L27" s="609">
        <f>SUM(L17:L26)</f>
        <v>9700</v>
      </c>
      <c r="M27" s="609">
        <f>SUM(M17:M26)</f>
        <v>8700</v>
      </c>
      <c r="N27" s="609" t="e">
        <f>SUM(N17:N26)</f>
        <v>#REF!</v>
      </c>
      <c r="O27" s="609" t="e">
        <f>SUM(#REF!)</f>
        <v>#REF!</v>
      </c>
      <c r="P27" s="609">
        <f>SUM(P16:P16)</f>
        <v>0</v>
      </c>
      <c r="Q27" s="609">
        <f>SUM(Q16:Q16)</f>
        <v>0</v>
      </c>
      <c r="R27" s="609" t="e">
        <f>SUM(#REF!)</f>
        <v>#REF!</v>
      </c>
      <c r="S27" s="609">
        <f>SUM(S16:S16)</f>
        <v>0</v>
      </c>
      <c r="T27" s="609">
        <f>SUM(T16:T16)</f>
        <v>0</v>
      </c>
      <c r="U27" s="609" t="e">
        <f>SUM(#REF!)</f>
        <v>#REF!</v>
      </c>
      <c r="V27" s="609">
        <f>SUM(V16:V16)</f>
        <v>0</v>
      </c>
      <c r="W27" s="610">
        <f>SUM(W17:W26)</f>
        <v>56.45</v>
      </c>
    </row>
    <row r="28" spans="1:23" ht="11.25" customHeight="1">
      <c r="A28" s="860"/>
      <c r="B28" s="612"/>
      <c r="C28" s="545"/>
      <c r="D28" s="546"/>
      <c r="E28" s="613"/>
      <c r="F28" s="544"/>
      <c r="G28" s="614" t="s">
        <v>847</v>
      </c>
      <c r="H28" s="615"/>
      <c r="I28" s="616"/>
      <c r="J28" s="616"/>
      <c r="K28" s="616"/>
      <c r="L28" s="617"/>
      <c r="M28" s="548"/>
      <c r="N28" s="546"/>
      <c r="O28" s="545"/>
      <c r="P28" s="545"/>
      <c r="Q28" s="545"/>
      <c r="R28" s="545"/>
      <c r="S28" s="545"/>
      <c r="T28" s="545"/>
      <c r="U28" s="546"/>
      <c r="V28" s="546"/>
      <c r="W28" s="550"/>
    </row>
    <row r="29" spans="1:23" ht="14">
      <c r="A29" s="618" t="s">
        <v>546</v>
      </c>
      <c r="B29" s="619" t="s">
        <v>12</v>
      </c>
      <c r="C29" s="513"/>
      <c r="D29" s="620"/>
      <c r="E29" s="499" t="s">
        <v>555</v>
      </c>
      <c r="G29" s="621" t="s">
        <v>83</v>
      </c>
      <c r="H29" s="622"/>
      <c r="I29" s="562" t="s">
        <v>84</v>
      </c>
      <c r="J29" s="623"/>
      <c r="K29" s="534" t="s">
        <v>85</v>
      </c>
      <c r="L29" s="534"/>
      <c r="M29" s="1076" t="s">
        <v>86</v>
      </c>
      <c r="N29" s="1077"/>
      <c r="O29" s="1077"/>
      <c r="P29" s="1077"/>
      <c r="Q29" s="1077"/>
      <c r="R29" s="1077"/>
      <c r="S29" s="1077"/>
      <c r="T29" s="1077"/>
      <c r="U29" s="1077"/>
      <c r="V29" s="1077"/>
      <c r="W29" s="1078"/>
    </row>
    <row r="30" spans="1:23" ht="13">
      <c r="A30" s="899" t="s">
        <v>547</v>
      </c>
      <c r="D30" s="624"/>
      <c r="E30" s="499" t="s">
        <v>88</v>
      </c>
      <c r="G30" s="1079"/>
      <c r="H30" s="1080"/>
      <c r="I30" s="899" t="s">
        <v>89</v>
      </c>
      <c r="J30" s="625"/>
      <c r="K30" s="537" t="s">
        <v>90</v>
      </c>
      <c r="L30" s="537"/>
      <c r="M30" s="532"/>
      <c r="W30" s="538"/>
    </row>
    <row r="31" spans="1:23" ht="10.5" customHeight="1">
      <c r="A31" s="899" t="s">
        <v>548</v>
      </c>
      <c r="B31" s="503"/>
      <c r="D31" s="523"/>
      <c r="G31" s="1079"/>
      <c r="H31" s="1080"/>
      <c r="I31" s="899"/>
      <c r="J31" s="625"/>
      <c r="K31" s="537" t="s">
        <v>94</v>
      </c>
      <c r="L31" s="537"/>
      <c r="M31" s="532"/>
      <c r="W31" s="538"/>
    </row>
    <row r="32" spans="1:23" ht="10.5" customHeight="1">
      <c r="A32" s="544"/>
      <c r="B32" s="545"/>
      <c r="C32" s="545"/>
      <c r="D32" s="626"/>
      <c r="E32" s="499" t="s">
        <v>95</v>
      </c>
      <c r="G32" s="1079"/>
      <c r="H32" s="1080"/>
      <c r="I32" s="899" t="s">
        <v>96</v>
      </c>
      <c r="J32" s="625"/>
      <c r="K32" s="537"/>
      <c r="L32" s="537"/>
      <c r="M32" s="532"/>
      <c r="W32" s="538"/>
    </row>
    <row r="33" spans="1:23" ht="13">
      <c r="A33" s="512" t="s">
        <v>97</v>
      </c>
      <c r="C33" s="535"/>
      <c r="D33" s="514"/>
      <c r="E33" s="499" t="s">
        <v>98</v>
      </c>
      <c r="G33" s="627" t="s">
        <v>99</v>
      </c>
      <c r="H33" s="628"/>
      <c r="I33" s="899" t="s">
        <v>89</v>
      </c>
      <c r="J33" s="625"/>
      <c r="K33" s="537" t="s">
        <v>100</v>
      </c>
      <c r="L33" s="537"/>
      <c r="M33" s="532"/>
      <c r="W33" s="538"/>
    </row>
    <row r="34" spans="1:23" ht="13">
      <c r="A34" s="899" t="s">
        <v>561</v>
      </c>
      <c r="D34" s="523"/>
      <c r="E34" s="499" t="s">
        <v>101</v>
      </c>
      <c r="G34" s="629"/>
      <c r="H34" s="630"/>
      <c r="I34" s="899" t="s">
        <v>102</v>
      </c>
      <c r="J34" s="625"/>
      <c r="K34" s="537" t="s">
        <v>549</v>
      </c>
      <c r="L34" s="537"/>
      <c r="M34" s="1069" t="s">
        <v>616</v>
      </c>
      <c r="N34" s="1070"/>
      <c r="O34" s="1070"/>
      <c r="P34" s="1070"/>
      <c r="Q34" s="1070"/>
      <c r="R34" s="1070"/>
      <c r="S34" s="1070"/>
      <c r="T34" s="1070"/>
      <c r="U34" s="1070"/>
      <c r="V34" s="1070"/>
      <c r="W34" s="1071"/>
    </row>
    <row r="35" spans="1:23">
      <c r="A35" s="544"/>
      <c r="B35" s="545"/>
      <c r="C35" s="545"/>
      <c r="D35" s="546"/>
      <c r="E35" s="631"/>
      <c r="F35" s="545"/>
      <c r="G35" s="1053" t="s">
        <v>1064</v>
      </c>
      <c r="H35" s="1054"/>
      <c r="I35" s="1053" t="s">
        <v>1063</v>
      </c>
      <c r="J35" s="1054"/>
      <c r="K35" s="549" t="s">
        <v>105</v>
      </c>
      <c r="L35" s="549"/>
      <c r="M35" s="1072" t="s">
        <v>106</v>
      </c>
      <c r="N35" s="1073"/>
      <c r="O35" s="1073"/>
      <c r="P35" s="1073"/>
      <c r="Q35" s="1073"/>
      <c r="R35" s="1073"/>
      <c r="S35" s="1073"/>
      <c r="T35" s="1073"/>
      <c r="U35" s="1073"/>
      <c r="V35" s="1073"/>
      <c r="W35" s="1074"/>
    </row>
    <row r="36" spans="1:23">
      <c r="G36" s="500" t="s">
        <v>667</v>
      </c>
      <c r="K36" s="537"/>
      <c r="L36" s="537"/>
      <c r="M36" s="541"/>
      <c r="N36" s="541"/>
      <c r="O36" s="541"/>
      <c r="P36" s="541"/>
      <c r="Q36" s="541"/>
      <c r="R36" s="541"/>
      <c r="S36" s="541"/>
      <c r="T36" s="541"/>
      <c r="U36" s="541"/>
      <c r="V36" s="541"/>
      <c r="W36" s="632"/>
    </row>
    <row r="37" spans="1:23">
      <c r="G37" s="633"/>
      <c r="H37" s="633"/>
      <c r="I37" s="634"/>
      <c r="J37" s="633"/>
      <c r="K37" s="537"/>
      <c r="L37" s="537"/>
      <c r="M37" s="541"/>
      <c r="N37" s="541"/>
      <c r="O37" s="541"/>
      <c r="P37" s="541"/>
      <c r="Q37" s="541"/>
      <c r="R37" s="541"/>
      <c r="S37" s="541"/>
      <c r="T37" s="541"/>
      <c r="U37" s="541"/>
      <c r="V37" s="541"/>
      <c r="W37" s="632"/>
    </row>
    <row r="38" spans="1:23" ht="7.5" customHeight="1"/>
    <row r="39" spans="1:23" ht="13.5" customHeight="1"/>
    <row r="40" spans="1:23" ht="13.5" customHeight="1"/>
    <row r="41" spans="1:23" s="611" customFormat="1" ht="18" customHeight="1">
      <c r="A41" s="635" t="s">
        <v>964</v>
      </c>
      <c r="B41" s="500"/>
      <c r="C41" s="635" t="s">
        <v>622</v>
      </c>
      <c r="F41" s="636"/>
      <c r="G41" s="635" t="s">
        <v>958</v>
      </c>
      <c r="H41" s="500"/>
      <c r="I41" s="635" t="s">
        <v>969</v>
      </c>
      <c r="K41" s="636"/>
      <c r="L41" s="636"/>
      <c r="V41" s="637"/>
    </row>
    <row r="42" spans="1:23" s="611" customFormat="1" ht="18" customHeight="1">
      <c r="A42" s="635" t="s">
        <v>965</v>
      </c>
      <c r="B42" s="500"/>
      <c r="C42" s="635" t="s">
        <v>969</v>
      </c>
      <c r="F42" s="636"/>
      <c r="G42" s="635" t="s">
        <v>959</v>
      </c>
      <c r="H42" s="500"/>
      <c r="I42" s="635" t="s">
        <v>969</v>
      </c>
      <c r="K42" s="636"/>
      <c r="L42" s="636"/>
      <c r="V42" s="637"/>
    </row>
    <row r="43" spans="1:23" s="611" customFormat="1" ht="18" customHeight="1">
      <c r="A43" s="635" t="s">
        <v>966</v>
      </c>
      <c r="B43" s="500"/>
      <c r="C43" s="635" t="s">
        <v>969</v>
      </c>
      <c r="F43" s="636"/>
      <c r="G43" s="635" t="s">
        <v>960</v>
      </c>
      <c r="H43" s="500"/>
      <c r="I43" s="635" t="s">
        <v>622</v>
      </c>
      <c r="K43" s="636"/>
      <c r="L43" s="636"/>
      <c r="V43" s="637"/>
    </row>
    <row r="44" spans="1:23" s="611" customFormat="1" ht="18" customHeight="1">
      <c r="A44" s="635" t="s">
        <v>967</v>
      </c>
      <c r="B44" s="500"/>
      <c r="C44" s="635" t="s">
        <v>622</v>
      </c>
      <c r="F44" s="636"/>
      <c r="G44" s="635" t="s">
        <v>961</v>
      </c>
      <c r="H44" s="500"/>
      <c r="I44" s="635" t="s">
        <v>622</v>
      </c>
      <c r="K44" s="636"/>
      <c r="L44" s="636"/>
      <c r="V44" s="637"/>
    </row>
    <row r="45" spans="1:23" s="611" customFormat="1" ht="18" customHeight="1">
      <c r="A45" s="635" t="s">
        <v>968</v>
      </c>
      <c r="B45" s="500"/>
      <c r="C45" s="635" t="s">
        <v>622</v>
      </c>
      <c r="F45" s="636"/>
      <c r="G45" s="635" t="s">
        <v>963</v>
      </c>
      <c r="H45" s="500"/>
      <c r="I45" s="635" t="s">
        <v>622</v>
      </c>
      <c r="K45" s="636"/>
      <c r="L45" s="636"/>
      <c r="V45" s="637"/>
    </row>
    <row r="46" spans="1:23" ht="20">
      <c r="E46" s="900"/>
      <c r="F46" s="500"/>
      <c r="G46" s="635" t="s">
        <v>962</v>
      </c>
      <c r="I46" s="635" t="s">
        <v>622</v>
      </c>
      <c r="K46" s="500"/>
      <c r="M46" s="900"/>
      <c r="V46" s="501"/>
      <c r="W46" s="900"/>
    </row>
    <row r="47" spans="1:23" ht="17.5">
      <c r="A47" s="638"/>
      <c r="E47" s="900"/>
      <c r="G47" s="639"/>
      <c r="H47" s="639"/>
    </row>
    <row r="52" spans="1:5" ht="14">
      <c r="A52" s="640"/>
      <c r="C52" s="641"/>
      <c r="D52" s="641"/>
      <c r="E52" s="642"/>
    </row>
    <row r="53" spans="1:5" ht="14">
      <c r="A53" s="643"/>
      <c r="C53" s="641"/>
      <c r="D53" s="644"/>
      <c r="E53" s="642"/>
    </row>
    <row r="54" spans="1:5" ht="14">
      <c r="A54" s="643"/>
      <c r="B54" s="645"/>
      <c r="C54" s="641"/>
      <c r="D54" s="641"/>
      <c r="E54" s="642"/>
    </row>
    <row r="55" spans="1:5" ht="14">
      <c r="A55" s="643"/>
      <c r="B55" s="646" t="s">
        <v>354</v>
      </c>
      <c r="C55" s="641"/>
      <c r="D55" s="641"/>
      <c r="E55" s="642"/>
    </row>
    <row r="56" spans="1:5" ht="15.5">
      <c r="A56" s="643"/>
      <c r="B56" s="647" t="s">
        <v>249</v>
      </c>
      <c r="C56" s="641"/>
      <c r="D56" s="641"/>
      <c r="E56" s="642"/>
    </row>
    <row r="57" spans="1:5" ht="14">
      <c r="A57" s="643"/>
      <c r="B57" s="648" t="s">
        <v>250</v>
      </c>
      <c r="C57" s="641"/>
      <c r="D57" s="641"/>
      <c r="E57" s="642"/>
    </row>
    <row r="58" spans="1:5" ht="15.5">
      <c r="A58" s="649"/>
      <c r="B58" s="647" t="s">
        <v>251</v>
      </c>
      <c r="C58" s="641"/>
      <c r="D58" s="641"/>
      <c r="E58" s="642"/>
    </row>
    <row r="59" spans="1:5" ht="15.5">
      <c r="A59" s="643"/>
      <c r="B59" s="647" t="s">
        <v>252</v>
      </c>
      <c r="C59" s="641"/>
      <c r="D59" s="641"/>
      <c r="E59" s="642"/>
    </row>
    <row r="60" spans="1:5" ht="14">
      <c r="A60" s="649"/>
      <c r="B60" s="646" t="s">
        <v>253</v>
      </c>
      <c r="C60" s="641"/>
      <c r="D60" s="641"/>
      <c r="E60" s="642"/>
    </row>
    <row r="61" spans="1:5" ht="14">
      <c r="A61" s="649"/>
      <c r="B61" s="646" t="s">
        <v>357</v>
      </c>
      <c r="C61" s="641"/>
      <c r="D61" s="641"/>
      <c r="E61" s="642"/>
    </row>
    <row r="62" spans="1:5" ht="14">
      <c r="A62" s="643"/>
      <c r="B62" s="646" t="s">
        <v>358</v>
      </c>
      <c r="C62" s="641"/>
      <c r="D62" s="641"/>
      <c r="E62" s="642"/>
    </row>
    <row r="63" spans="1:5" ht="14">
      <c r="A63" s="643"/>
      <c r="B63" s="646" t="s">
        <v>288</v>
      </c>
      <c r="C63" s="641"/>
      <c r="D63" s="641"/>
      <c r="E63" s="642"/>
    </row>
    <row r="64" spans="1:5" ht="14">
      <c r="A64" s="643"/>
      <c r="B64" s="646" t="s">
        <v>292</v>
      </c>
      <c r="C64" s="641"/>
      <c r="D64" s="641"/>
      <c r="E64" s="642"/>
    </row>
    <row r="65" spans="1:5" ht="15.5">
      <c r="A65" s="643"/>
      <c r="B65" s="647" t="s">
        <v>423</v>
      </c>
      <c r="C65" s="641"/>
      <c r="D65" s="641"/>
      <c r="E65" s="642"/>
    </row>
    <row r="66" spans="1:5" ht="14">
      <c r="A66" s="643"/>
      <c r="B66" s="646" t="s">
        <v>424</v>
      </c>
      <c r="C66" s="641"/>
      <c r="D66" s="641"/>
      <c r="E66" s="642"/>
    </row>
    <row r="67" spans="1:5" ht="14">
      <c r="A67" s="643"/>
      <c r="B67" s="646" t="s">
        <v>279</v>
      </c>
      <c r="C67" s="641"/>
      <c r="D67" s="644"/>
      <c r="E67" s="642"/>
    </row>
    <row r="68" spans="1:5" ht="14">
      <c r="A68" s="643"/>
      <c r="B68" s="646" t="s">
        <v>281</v>
      </c>
      <c r="C68" s="641"/>
      <c r="D68" s="641"/>
      <c r="E68" s="642"/>
    </row>
    <row r="69" spans="1:5" ht="14">
      <c r="A69" s="643"/>
      <c r="B69" s="646" t="s">
        <v>287</v>
      </c>
      <c r="C69" s="641"/>
      <c r="D69" s="644"/>
      <c r="E69" s="642"/>
    </row>
    <row r="70" spans="1:5" ht="15.5">
      <c r="A70" s="643"/>
      <c r="B70" s="647" t="s">
        <v>420</v>
      </c>
      <c r="C70" s="641"/>
      <c r="D70" s="644"/>
      <c r="E70" s="642"/>
    </row>
    <row r="71" spans="1:5" ht="14">
      <c r="A71" s="650"/>
      <c r="B71" s="646" t="s">
        <v>421</v>
      </c>
      <c r="C71" s="579"/>
      <c r="D71" s="578"/>
      <c r="E71" s="575"/>
    </row>
    <row r="72" spans="1:5" ht="14">
      <c r="A72" s="572"/>
      <c r="B72" s="646" t="s">
        <v>422</v>
      </c>
      <c r="C72" s="579"/>
      <c r="D72" s="578"/>
      <c r="E72" s="651">
        <f>SUM(E51:E70)</f>
        <v>0</v>
      </c>
    </row>
    <row r="73" spans="1:5" ht="14">
      <c r="B73" s="646" t="s">
        <v>417</v>
      </c>
    </row>
    <row r="74" spans="1:5" ht="14">
      <c r="B74" s="646" t="s">
        <v>397</v>
      </c>
    </row>
  </sheetData>
  <mergeCells count="11">
    <mergeCell ref="B27:D27"/>
    <mergeCell ref="M34:W34"/>
    <mergeCell ref="G35:H35"/>
    <mergeCell ref="I35:J35"/>
    <mergeCell ref="M35:W35"/>
    <mergeCell ref="G32:H32"/>
    <mergeCell ref="O1:S1"/>
    <mergeCell ref="P2:W2"/>
    <mergeCell ref="M29:W29"/>
    <mergeCell ref="G30:H30"/>
    <mergeCell ref="G31:H31"/>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W71"/>
  <sheetViews>
    <sheetView zoomScale="70" zoomScaleNormal="70" zoomScaleSheetLayoutView="85" workbookViewId="0">
      <selection activeCell="K18" sqref="K18"/>
    </sheetView>
  </sheetViews>
  <sheetFormatPr defaultColWidth="9.1796875" defaultRowHeight="12.5"/>
  <cols>
    <col min="1" max="1" width="5.26953125" style="904" customWidth="1"/>
    <col min="2" max="2" width="30.1796875" style="904" customWidth="1"/>
    <col min="3" max="3" width="6.453125" style="904" customWidth="1"/>
    <col min="4" max="4" width="13.453125" style="904" customWidth="1"/>
    <col min="5" max="5" width="10.453125" style="499" customWidth="1"/>
    <col min="6" max="6" width="13.08984375" style="904" customWidth="1"/>
    <col min="7" max="7" width="14.81640625" style="500" customWidth="1"/>
    <col min="8" max="8" width="17" style="500" customWidth="1"/>
    <col min="9" max="9" width="6.1796875" style="904" customWidth="1"/>
    <col min="10" max="10" width="14.1796875" style="904" customWidth="1"/>
    <col min="11" max="11" width="11.1796875" style="904" customWidth="1"/>
    <col min="12" max="12" width="15.1796875" style="500" customWidth="1"/>
    <col min="13" max="13" width="16.36328125" style="500" customWidth="1"/>
    <col min="14" max="14" width="0.453125" style="904" hidden="1" customWidth="1"/>
    <col min="15" max="15" width="3.1796875" style="904" customWidth="1"/>
    <col min="16" max="16" width="2.54296875" style="904" customWidth="1"/>
    <col min="17" max="17" width="4.81640625" style="904" hidden="1" customWidth="1"/>
    <col min="18" max="18" width="2" style="904" customWidth="1"/>
    <col min="19" max="19" width="2.54296875" style="904" customWidth="1"/>
    <col min="20" max="20" width="5.81640625" style="904" hidden="1" customWidth="1"/>
    <col min="21" max="21" width="1" style="904" customWidth="1"/>
    <col min="22" max="22" width="9.1796875" style="904" hidden="1" customWidth="1"/>
    <col min="23" max="23" width="15.08984375" style="501" customWidth="1"/>
    <col min="24" max="24" width="1.81640625" style="904" customWidth="1"/>
    <col min="25" max="25" width="9.1796875" style="904" customWidth="1"/>
    <col min="26" max="16384" width="9.1796875" style="904"/>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04"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03"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03" t="s">
        <v>557</v>
      </c>
      <c r="D8" s="523"/>
      <c r="E8" s="531"/>
      <c r="G8" s="532"/>
      <c r="H8" s="533"/>
      <c r="I8" s="903"/>
      <c r="K8" s="514"/>
      <c r="L8" s="532"/>
      <c r="M8" s="534"/>
      <c r="O8" s="514"/>
      <c r="U8" s="535"/>
      <c r="V8" s="535"/>
      <c r="W8" s="536"/>
    </row>
    <row r="9" spans="1:23">
      <c r="A9" s="903" t="s">
        <v>558</v>
      </c>
      <c r="D9" s="523"/>
      <c r="E9" s="531" t="s">
        <v>54</v>
      </c>
      <c r="G9" s="532" t="s">
        <v>55</v>
      </c>
      <c r="H9" s="533"/>
      <c r="I9" s="903" t="s">
        <v>56</v>
      </c>
      <c r="K9" s="523"/>
      <c r="L9" s="532" t="s">
        <v>57</v>
      </c>
      <c r="M9" s="537"/>
      <c r="O9" s="523"/>
      <c r="P9" s="904" t="s">
        <v>58</v>
      </c>
      <c r="W9" s="538"/>
    </row>
    <row r="10" spans="1:23" ht="13">
      <c r="A10" s="903" t="s">
        <v>559</v>
      </c>
      <c r="D10" s="539" t="s">
        <v>560</v>
      </c>
      <c r="E10" s="531" t="s">
        <v>59</v>
      </c>
      <c r="G10" s="532"/>
      <c r="H10" s="533"/>
      <c r="I10" s="540"/>
      <c r="J10" s="541"/>
      <c r="K10" s="542"/>
      <c r="L10" s="532"/>
      <c r="M10" s="537"/>
      <c r="O10" s="523"/>
      <c r="W10" s="538"/>
    </row>
    <row r="11" spans="1:23" ht="13">
      <c r="A11" s="903" t="s">
        <v>551</v>
      </c>
      <c r="D11" s="523"/>
      <c r="E11" s="515"/>
      <c r="F11" s="543"/>
      <c r="G11" s="532" t="s">
        <v>60</v>
      </c>
      <c r="H11" s="533"/>
      <c r="I11" s="903" t="s">
        <v>61</v>
      </c>
      <c r="K11" s="523"/>
      <c r="L11" s="532" t="s">
        <v>523</v>
      </c>
      <c r="M11" s="537"/>
      <c r="O11" s="523"/>
      <c r="P11" s="904" t="s">
        <v>63</v>
      </c>
      <c r="W11" s="538"/>
    </row>
    <row r="12" spans="1:23">
      <c r="A12" s="544" t="s">
        <v>64</v>
      </c>
      <c r="D12" s="523"/>
      <c r="E12" s="531" t="s">
        <v>65</v>
      </c>
      <c r="G12" s="532"/>
      <c r="H12" s="533"/>
      <c r="I12" s="903"/>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1057</v>
      </c>
      <c r="C17" s="583" t="str">
        <f>IF(E17="","",VLOOKUP(B17,Data!$B$5:$N$503,13,FALSE))</f>
        <v/>
      </c>
      <c r="D17" s="584" t="str">
        <f>IF(E17="","",VLOOKUP(B17,Data!$B$5:$L$503,2,FALSE))</f>
        <v/>
      </c>
      <c r="E17" s="739"/>
      <c r="F17" s="600"/>
      <c r="G17" s="587" t="str">
        <f>IF(E17="","",VLOOKUP(B17,Data!$B$5:$L$503,11,FALSE))</f>
        <v/>
      </c>
      <c r="H17" s="588" t="str">
        <f t="shared" ref="H17:H23"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129,Data!G129,(IF(B17=Data!B131,Data!G131,(IF(B17=Data!B133,Data!G133,(IF(B17=Data!#REF!,Data!#REF!,(IF(B17=Data!B138,Data!G138,(IF(B17=Data!#REF!,Data!#REF!,(IF(B17=Data!#REF!,Data!#REF!,(IF(B17=Data!#REF!,Data!#REF!,Data!#REF!)))))))))))))))&amp;IF(B17=Data!B205,Data!G205,(IF(B17=Data!#REF!,Data!#REF!,(IF(B17=Data!#REF!,Data!#REF!,(IF(B17=Data!#REF!,Data!#REF!,(IF(B17=Data!#REF!,Data!#REF!,(IF(B17=Data!#REF!,Data!G945,(IF(B17=Data!#REF!,Data!#REF!,(IF(B17=Data!#REF!,Data!#REF!,Data!#REF!)))))))))))))))&amp;IF(B17=Data!#REF!,Data!#REF!,(IF(B17=Data!#REF!,Data!#REF!,(IF(B17=Data!#REF!,Data!#REF!,(IF(B17=Data!#REF!,Data!#REF!,(IF(B17=Data!#REF!,Data!#REF!,Data!#REF!)))))))))</f>
        <v>#REF!</v>
      </c>
      <c r="O17" s="592"/>
      <c r="P17" s="593"/>
      <c r="Q17" s="594" t="e">
        <f>IF(B17=Data!B129,Data!H129,(IF(B17=Data!B131,Data!H131,(IF(B17=Data!B133,Data!H133,(IF(B17=Data!#REF!,Data!#REF!,(IF(B17=Data!B138,Data!H138,(IF(B17=Data!#REF!,Data!#REF!,(IF(B17=Data!#REF!,Data!#REF!,(IF(B17=Data!#REF!,Data!#REF!,Data!#REF!)))))))))))))))&amp;IF(B17=Data!B205,Data!H205,(IF(B17=Data!#REF!,Data!#REF!,(IF(B17=Data!#REF!,Data!#REF!,(IF(B17=Data!#REF!,Data!#REF!,(IF(B17=Data!#REF!,Data!#REF!,(IF(B17=Data!#REF!,Data!H945,(IF(B17=Data!#REF!,Data!#REF!,(IF(B17=Data!#REF!,Data!#REF!,Data!#REF!)))))))))))))))&amp;IF(B17=Data!#REF!,Data!#REF!,(IF(B17=Data!#REF!,Data!#REF!,(IF(B17=Data!#REF!,Data!#REF!,(IF(B17=Data!#REF!,Data!#REF!,(IF(B17=Data!#REF!,Data!#REF!,Data!#REF!)))))))))</f>
        <v>#REF!</v>
      </c>
      <c r="R17" s="593"/>
      <c r="S17" s="593"/>
      <c r="T17" s="594" t="e">
        <f>IF(B17=Data!B129,Data!I129,(IF(B17=Data!B131,Data!I131,(IF(B17=Data!B133,Data!I133,(IF(B17=Data!#REF!,Data!#REF!,(IF(B17=Data!B138,Data!I138,(IF(B17=Data!#REF!,Data!#REF!,(IF(B17=Data!#REF!,Data!#REF!,(IF(B17=Data!#REF!,Data!#REF!,Data!#REF!)))))))))))))))&amp;IF(B17=Data!B205,Data!I205,(IF(B17=Data!#REF!,Data!#REF!,(IF(B17=Data!#REF!,Data!#REF!,(IF(B17=Data!#REF!,Data!#REF!,(IF(B17=Data!#REF!,Data!#REF!,(IF(B17=Data!#REF!,Data!I945,(IF(B17=Data!#REF!,Data!#REF!,(IF(B17=Data!#REF!,Data!#REF!,Data!#REF!)))))))))))))))&amp;IF(B17=Data!#REF!,Data!#REF!,(IF(B17=Data!#REF!,Data!#REF!,(IF(B17=Data!#REF!,Data!#REF!,(IF(B17=Data!#REF!,Data!#REF!,(IF(B17=Data!#REF!,Data!#REF!,Data!#REF!)))))))))</f>
        <v>#REF!</v>
      </c>
      <c r="U17" s="595"/>
      <c r="V17" s="594" t="e">
        <f>IF(B17=Data!B129,Data!J129,(IF(B17=Data!B131,Data!J131,(IF(B17=Data!B133,Data!J133,(IF(B17=Data!#REF!,Data!#REF!,(IF(B17=Data!B138,Data!J138,(IF(B17=Data!#REF!,Data!#REF!,(IF(B17=Data!#REF!,Data!#REF!,(IF(B17=Data!#REF!,Data!#REF!,Data!#REF!)))))))))))))))&amp;IF(B17=Data!B205,Data!J205,(IF(B17=Data!#REF!,Data!#REF!,(IF(B17=Data!#REF!,Data!#REF!,(IF(B17=Data!#REF!,Data!#REF!,(IF(B17=Data!#REF!,Data!#REF!,(IF(B17=Data!#REF!,Data!J945,(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715</v>
      </c>
      <c r="C18" s="738" t="str">
        <f>IF(E18="","",VLOOKUP(B18,Data!$B$5:$N$503,13,FALSE))</f>
        <v>Ymh</v>
      </c>
      <c r="D18" s="495" t="str">
        <f>IF(E18="","",VLOOKUP(B18,Data!$B$5:$L$503,2,FALSE))</f>
        <v>VAC9480</v>
      </c>
      <c r="E18" s="739">
        <v>24</v>
      </c>
      <c r="F18" s="600" t="s">
        <v>544</v>
      </c>
      <c r="G18" s="587">
        <f>IF(E18="","",VLOOKUP(B18,Data!$B$5:$L$503,11,FALSE))</f>
        <v>2008.01</v>
      </c>
      <c r="H18" s="588">
        <f t="shared" si="0"/>
        <v>48192.24</v>
      </c>
      <c r="I18" s="589" t="str">
        <f>IF(E18="","",VLOOKUP(B18,Data!$B$5:$D$503,3,FALSE))</f>
        <v>C/T</v>
      </c>
      <c r="J18" s="589" t="str">
        <f>IF(E18="","",VLOOKUP(B18,Data!$B$5:$M$503,12,FALSE))</f>
        <v>Indonesia</v>
      </c>
      <c r="K18" s="590">
        <v>5127657</v>
      </c>
      <c r="L18" s="587">
        <f>IF(E18="","",VLOOKUP(B18,Data!$B$5:$E$503,4,FALSE)*E18)</f>
        <v>4776</v>
      </c>
      <c r="M18" s="587">
        <f>IF(E18="","",VLOOKUP(B18,Data!$B$5:$F$503,5,FALSE)*E18)</f>
        <v>4296</v>
      </c>
      <c r="N18" s="591" t="e">
        <f>IF(B18=Data!B50,Data!G50,(IF(B18=Data!B52,Data!G52,(IF(B18=Data!B54,Data!G54,(IF(B18=Data!#REF!,Data!#REF!,(IF(B18=Data!B59,Data!G59,(IF(B18=Data!#REF!,Data!#REF!,(IF(B18=Data!#REF!,Data!#REF!,(IF(B18=Data!#REF!,Data!#REF!,Data!#REF!)))))))))))))))&amp;IF(B18=Data!B126,Data!G126,(IF(B18=Data!#REF!,Data!#REF!,(IF(B18=Data!#REF!,Data!#REF!,(IF(B18=Data!#REF!,Data!#REF!,(IF(B18=Data!#REF!,Data!#REF!,(IF(B18=Data!#REF!,Data!G866,(IF(B18=Data!#REF!,Data!#REF!,(IF(B18=Data!#REF!,Data!#REF!,Data!#REF!)))))))))))))))&amp;IF(B18=Data!#REF!,Data!#REF!,(IF(B18=Data!#REF!,Data!#REF!,(IF(B18=Data!#REF!,Data!#REF!,(IF(B18=Data!#REF!,Data!#REF!,(IF(B18=Data!#REF!,Data!#REF!,Data!#REF!)))))))))</f>
        <v>#REF!</v>
      </c>
      <c r="O18" s="592"/>
      <c r="P18" s="593"/>
      <c r="Q18" s="594" t="e">
        <f>IF(B18=Data!B50,Data!H50,(IF(B18=Data!B52,Data!H52,(IF(B18=Data!B54,Data!H54,(IF(B18=Data!#REF!,Data!#REF!,(IF(B18=Data!B59,Data!H59,(IF(B18=Data!#REF!,Data!#REF!,(IF(B18=Data!#REF!,Data!#REF!,(IF(B18=Data!#REF!,Data!#REF!,Data!#REF!)))))))))))))))&amp;IF(B18=Data!B126,Data!H126,(IF(B18=Data!#REF!,Data!#REF!,(IF(B18=Data!#REF!,Data!#REF!,(IF(B18=Data!#REF!,Data!#REF!,(IF(B18=Data!#REF!,Data!#REF!,(IF(B18=Data!#REF!,Data!H866,(IF(B18=Data!#REF!,Data!#REF!,(IF(B18=Data!#REF!,Data!#REF!,Data!#REF!)))))))))))))))&amp;IF(B18=Data!#REF!,Data!#REF!,(IF(B18=Data!#REF!,Data!#REF!,(IF(B18=Data!#REF!,Data!#REF!,(IF(B18=Data!#REF!,Data!#REF!,(IF(B18=Data!#REF!,Data!#REF!,Data!#REF!)))))))))</f>
        <v>#REF!</v>
      </c>
      <c r="R18" s="593"/>
      <c r="S18" s="593"/>
      <c r="T18" s="594" t="e">
        <f>IF(B18=Data!B50,Data!I50,(IF(B18=Data!B52,Data!I52,(IF(B18=Data!B54,Data!I54,(IF(B18=Data!#REF!,Data!#REF!,(IF(B18=Data!B59,Data!I59,(IF(B18=Data!#REF!,Data!#REF!,(IF(B18=Data!#REF!,Data!#REF!,(IF(B18=Data!#REF!,Data!#REF!,Data!#REF!)))))))))))))))&amp;IF(B18=Data!B126,Data!I126,(IF(B18=Data!#REF!,Data!#REF!,(IF(B18=Data!#REF!,Data!#REF!,(IF(B18=Data!#REF!,Data!#REF!,(IF(B18=Data!#REF!,Data!#REF!,(IF(B18=Data!#REF!,Data!I866,(IF(B18=Data!#REF!,Data!#REF!,(IF(B18=Data!#REF!,Data!#REF!,Data!#REF!)))))))))))))))&amp;IF(B18=Data!#REF!,Data!#REF!,(IF(B18=Data!#REF!,Data!#REF!,(IF(B18=Data!#REF!,Data!#REF!,(IF(B18=Data!#REF!,Data!#REF!,(IF(B18=Data!#REF!,Data!#REF!,Data!#REF!)))))))))</f>
        <v>#REF!</v>
      </c>
      <c r="U18" s="595"/>
      <c r="V18" s="594" t="e">
        <f>IF(B18=Data!B50,Data!J50,(IF(B18=Data!B52,Data!J52,(IF(B18=Data!B54,Data!J54,(IF(B18=Data!#REF!,Data!#REF!,(IF(B18=Data!B59,Data!J59,(IF(B18=Data!#REF!,Data!#REF!,(IF(B18=Data!#REF!,Data!#REF!,(IF(B18=Data!#REF!,Data!#REF!,Data!#REF!)))))))))))))))&amp;IF(B18=Data!B126,Data!J126,(IF(B18=Data!#REF!,Data!#REF!,(IF(B18=Data!#REF!,Data!#REF!,(IF(B18=Data!#REF!,Data!#REF!,(IF(B18=Data!#REF!,Data!#REF!,(IF(B18=Data!#REF!,Data!J866,(IF(B18=Data!#REF!,Data!#REF!,(IF(B18=Data!#REF!,Data!#REF!,Data!#REF!)))))))))))))))&amp;IF(B18=Data!#REF!,Data!#REF!,(IF(B18=Data!#REF!,Data!#REF!,(IF(B18=Data!#REF!,Data!#REF!,(IF(B18=Data!#REF!,Data!#REF!,(IF(B18=Data!#REF!,Data!#REF!,Data!#REF!)))))))))</f>
        <v>#REF!</v>
      </c>
      <c r="W18" s="596">
        <f>IF(E18="","",VLOOKUP(B18,Data!$B$5:$J$503,9,FALSE)*E18)</f>
        <v>27.096</v>
      </c>
    </row>
    <row r="19" spans="1:23" s="597" customFormat="1" ht="19.25" customHeight="1">
      <c r="A19" s="860">
        <v>2</v>
      </c>
      <c r="B19" s="753" t="s">
        <v>487</v>
      </c>
      <c r="C19" s="738" t="str">
        <f>IF(E19="","",VLOOKUP(B19,Data!$B$5:$N$503,13,FALSE))</f>
        <v>Ymh</v>
      </c>
      <c r="D19" s="495" t="str">
        <f>IF(E19="","",VLOOKUP(B19,Data!$B$5:$L$503,2,FALSE))</f>
        <v>ZH66310</v>
      </c>
      <c r="E19" s="739">
        <v>21</v>
      </c>
      <c r="F19" s="600"/>
      <c r="G19" s="587">
        <f>IF(E19="","",VLOOKUP(B19,Data!$B$5:$L$503,11,FALSE))</f>
        <v>1933.89</v>
      </c>
      <c r="H19" s="588">
        <f t="shared" si="0"/>
        <v>40611.69</v>
      </c>
      <c r="I19" s="589" t="str">
        <f>IF(E19="","",VLOOKUP(B19,Data!$B$5:$D$503,3,FALSE))</f>
        <v>C/T</v>
      </c>
      <c r="J19" s="589" t="str">
        <f>IF(E19="","",VLOOKUP(B19,Data!$B$5:$M$503,12,FALSE))</f>
        <v>Indonesia</v>
      </c>
      <c r="K19" s="590">
        <v>5127657</v>
      </c>
      <c r="L19" s="587">
        <f>IF(E19="","",VLOOKUP(B19,Data!$B$5:$E$503,4,FALSE)*E19)</f>
        <v>4515</v>
      </c>
      <c r="M19" s="587">
        <f>IF(E19="","",VLOOKUP(B19,Data!$B$5:$F$503,5,FALSE)*E19)</f>
        <v>4074</v>
      </c>
      <c r="N19" s="591" t="e">
        <f>IF(B19=Data!B29,Data!G29,(IF(B19=Data!B31,Data!G31,(IF(B19=Data!B33,Data!G33,(IF(B19=Data!#REF!,Data!#REF!,(IF(B19=Data!B38,Data!G38,(IF(B19=Data!#REF!,Data!#REF!,(IF(B19=Data!#REF!,Data!#REF!,(IF(B19=Data!#REF!,Data!#REF!,Data!#REF!)))))))))))))))&amp;IF(B19=Data!B105,Data!G105,(IF(B19=Data!#REF!,Data!#REF!,(IF(B19=Data!#REF!,Data!#REF!,(IF(B19=Data!#REF!,Data!#REF!,(IF(B19=Data!#REF!,Data!#REF!,(IF(B19=Data!#REF!,Data!G845,(IF(B19=Data!#REF!,Data!#REF!,(IF(B19=Data!#REF!,Data!#REF!,Data!#REF!)))))))))))))))&amp;IF(B19=Data!#REF!,Data!#REF!,(IF(B19=Data!#REF!,Data!#REF!,(IF(B19=Data!#REF!,Data!#REF!,(IF(B19=Data!#REF!,Data!#REF!,(IF(B19=Data!#REF!,Data!#REF!,Data!#REF!)))))))))</f>
        <v>#REF!</v>
      </c>
      <c r="O19" s="592"/>
      <c r="P19" s="593"/>
      <c r="Q19" s="594" t="e">
        <f>IF(B19=Data!B29,Data!H29,(IF(B19=Data!B31,Data!H31,(IF(B19=Data!B33,Data!H33,(IF(B19=Data!#REF!,Data!#REF!,(IF(B19=Data!B38,Data!H38,(IF(B19=Data!#REF!,Data!#REF!,(IF(B19=Data!#REF!,Data!#REF!,(IF(B19=Data!#REF!,Data!#REF!,Data!#REF!)))))))))))))))&amp;IF(B19=Data!B105,Data!H105,(IF(B19=Data!#REF!,Data!#REF!,(IF(B19=Data!#REF!,Data!#REF!,(IF(B19=Data!#REF!,Data!#REF!,(IF(B19=Data!#REF!,Data!#REF!,(IF(B19=Data!#REF!,Data!H845,(IF(B19=Data!#REF!,Data!#REF!,(IF(B19=Data!#REF!,Data!#REF!,Data!#REF!)))))))))))))))&amp;IF(B19=Data!#REF!,Data!#REF!,(IF(B19=Data!#REF!,Data!#REF!,(IF(B19=Data!#REF!,Data!#REF!,(IF(B19=Data!#REF!,Data!#REF!,(IF(B19=Data!#REF!,Data!#REF!,Data!#REF!)))))))))</f>
        <v>#REF!</v>
      </c>
      <c r="R19" s="593"/>
      <c r="S19" s="593"/>
      <c r="T19" s="594" t="e">
        <f>IF(B19=Data!B29,Data!I29,(IF(B19=Data!B31,Data!I31,(IF(B19=Data!B33,Data!I33,(IF(B19=Data!#REF!,Data!#REF!,(IF(B19=Data!B38,Data!I38,(IF(B19=Data!#REF!,Data!#REF!,(IF(B19=Data!#REF!,Data!#REF!,(IF(B19=Data!#REF!,Data!#REF!,Data!#REF!)))))))))))))))&amp;IF(B19=Data!B105,Data!I105,(IF(B19=Data!#REF!,Data!#REF!,(IF(B19=Data!#REF!,Data!#REF!,(IF(B19=Data!#REF!,Data!#REF!,(IF(B19=Data!#REF!,Data!#REF!,(IF(B19=Data!#REF!,Data!I845,(IF(B19=Data!#REF!,Data!#REF!,(IF(B19=Data!#REF!,Data!#REF!,Data!#REF!)))))))))))))))&amp;IF(B19=Data!#REF!,Data!#REF!,(IF(B19=Data!#REF!,Data!#REF!,(IF(B19=Data!#REF!,Data!#REF!,(IF(B19=Data!#REF!,Data!#REF!,(IF(B19=Data!#REF!,Data!#REF!,Data!#REF!)))))))))</f>
        <v>#REF!</v>
      </c>
      <c r="U19" s="595"/>
      <c r="V19" s="594" t="e">
        <f>IF(B19=Data!B29,Data!J29,(IF(B19=Data!B31,Data!J31,(IF(B19=Data!B33,Data!J33,(IF(B19=Data!#REF!,Data!#REF!,(IF(B19=Data!B38,Data!J38,(IF(B19=Data!#REF!,Data!#REF!,(IF(B19=Data!#REF!,Data!#REF!,(IF(B19=Data!#REF!,Data!#REF!,Data!#REF!)))))))))))))))&amp;IF(B19=Data!B105,Data!J105,(IF(B19=Data!#REF!,Data!#REF!,(IF(B19=Data!#REF!,Data!#REF!,(IF(B19=Data!#REF!,Data!#REF!,(IF(B19=Data!#REF!,Data!#REF!,(IF(B19=Data!#REF!,Data!J845,(IF(B19=Data!#REF!,Data!#REF!,(IF(B19=Data!#REF!,Data!#REF!,Data!#REF!)))))))))))))))&amp;IF(B19=Data!#REF!,Data!#REF!,(IF(B19=Data!#REF!,Data!#REF!,(IF(B19=Data!#REF!,Data!#REF!,(IF(B19=Data!#REF!,Data!#REF!,(IF(B19=Data!#REF!,Data!#REF!,Data!#REF!)))))))))</f>
        <v>#REF!</v>
      </c>
      <c r="W19" s="596">
        <f>IF(E19="","",VLOOKUP(B19,Data!$B$5:$J$503,9,FALSE)*E19)</f>
        <v>24.885000000000002</v>
      </c>
    </row>
    <row r="20" spans="1:23" s="597" customFormat="1" ht="19.25" customHeight="1">
      <c r="A20" s="860"/>
      <c r="B20" s="753"/>
      <c r="C20" s="738" t="str">
        <f>IF(E20="","",VLOOKUP(B20,Data!$B$5:$N$503,13,FALSE))</f>
        <v/>
      </c>
      <c r="D20" s="495" t="str">
        <f>IF(E20="","",VLOOKUP(B20,Data!$B$5:$L$503,2,FALSE))</f>
        <v/>
      </c>
      <c r="E20" s="823"/>
      <c r="F20" s="600" t="s">
        <v>545</v>
      </c>
      <c r="G20" s="587" t="str">
        <f>IF(E20="","",VLOOKUP(B20,Data!$B$5:$L$503,11,FALSE))</f>
        <v/>
      </c>
      <c r="H20" s="588" t="str">
        <f t="shared" si="0"/>
        <v>-</v>
      </c>
      <c r="I20" s="589" t="str">
        <f>IF(E20="","",VLOOKUP(B20,Data!$B$5:$D$503,3,FALSE))</f>
        <v/>
      </c>
      <c r="J20" s="589" t="str">
        <f>IF(E20="","",VLOOKUP(B20,Data!$B$5:$M$503,12,FALSE))</f>
        <v/>
      </c>
      <c r="K20" s="590">
        <v>5127657</v>
      </c>
      <c r="L20" s="587" t="str">
        <f>IF(E20="","",VLOOKUP(B20,Data!$B$5:$E$503,4,FALSE)*E20)</f>
        <v/>
      </c>
      <c r="M20" s="587" t="str">
        <f>IF(E20="","",VLOOKUP(B20,Data!$B$5:$F$503,5,FALSE)*E20)</f>
        <v/>
      </c>
      <c r="N20" s="591" t="e">
        <f>IF(B20=Data!B31,Data!G31,(IF(B20=Data!B33,Data!G33,(IF(B20=Data!B35,Data!G35,(IF(B20=Data!#REF!,Data!#REF!,(IF(B20=Data!B40,Data!G40,(IF(B20=Data!#REF!,Data!#REF!,(IF(B20=Data!#REF!,Data!#REF!,(IF(B20=Data!#REF!,Data!#REF!,Data!#REF!)))))))))))))))&amp;IF(B20=Data!B107,Data!G107,(IF(B20=Data!#REF!,Data!#REF!,(IF(B20=Data!#REF!,Data!#REF!,(IF(B20=Data!#REF!,Data!#REF!,(IF(B20=Data!#REF!,Data!#REF!,(IF(B20=Data!#REF!,Data!G847,(IF(B20=Data!#REF!,Data!#REF!,(IF(B20=Data!#REF!,Data!#REF!,Data!#REF!)))))))))))))))&amp;IF(B20=Data!#REF!,Data!#REF!,(IF(B20=Data!#REF!,Data!#REF!,(IF(B20=Data!#REF!,Data!#REF!,(IF(B20=Data!#REF!,Data!#REF!,(IF(B20=Data!#REF!,Data!#REF!,Data!#REF!)))))))))</f>
        <v>#REF!</v>
      </c>
      <c r="O20" s="592"/>
      <c r="P20" s="593"/>
      <c r="Q20" s="594" t="e">
        <f>IF(B20=Data!B31,Data!H31,(IF(B20=Data!B33,Data!H33,(IF(B20=Data!B35,Data!H35,(IF(B20=Data!#REF!,Data!#REF!,(IF(B20=Data!B40,Data!H40,(IF(B20=Data!#REF!,Data!#REF!,(IF(B20=Data!#REF!,Data!#REF!,(IF(B20=Data!#REF!,Data!#REF!,Data!#REF!)))))))))))))))&amp;IF(B20=Data!B107,Data!H107,(IF(B20=Data!#REF!,Data!#REF!,(IF(B20=Data!#REF!,Data!#REF!,(IF(B20=Data!#REF!,Data!#REF!,(IF(B20=Data!#REF!,Data!#REF!,(IF(B20=Data!#REF!,Data!H847,(IF(B20=Data!#REF!,Data!#REF!,(IF(B20=Data!#REF!,Data!#REF!,Data!#REF!)))))))))))))))&amp;IF(B20=Data!#REF!,Data!#REF!,(IF(B20=Data!#REF!,Data!#REF!,(IF(B20=Data!#REF!,Data!#REF!,(IF(B20=Data!#REF!,Data!#REF!,(IF(B20=Data!#REF!,Data!#REF!,Data!#REF!)))))))))</f>
        <v>#REF!</v>
      </c>
      <c r="R20" s="593"/>
      <c r="S20" s="593"/>
      <c r="T20" s="594" t="e">
        <f>IF(B20=Data!B31,Data!I31,(IF(B20=Data!B33,Data!I33,(IF(B20=Data!B35,Data!I35,(IF(B20=Data!#REF!,Data!#REF!,(IF(B20=Data!B40,Data!I40,(IF(B20=Data!#REF!,Data!#REF!,(IF(B20=Data!#REF!,Data!#REF!,(IF(B20=Data!#REF!,Data!#REF!,Data!#REF!)))))))))))))))&amp;IF(B20=Data!B107,Data!I107,(IF(B20=Data!#REF!,Data!#REF!,(IF(B20=Data!#REF!,Data!#REF!,(IF(B20=Data!#REF!,Data!#REF!,(IF(B20=Data!#REF!,Data!#REF!,(IF(B20=Data!#REF!,Data!I847,(IF(B20=Data!#REF!,Data!#REF!,(IF(B20=Data!#REF!,Data!#REF!,Data!#REF!)))))))))))))))&amp;IF(B20=Data!#REF!,Data!#REF!,(IF(B20=Data!#REF!,Data!#REF!,(IF(B20=Data!#REF!,Data!#REF!,(IF(B20=Data!#REF!,Data!#REF!,(IF(B20=Data!#REF!,Data!#REF!,Data!#REF!)))))))))</f>
        <v>#REF!</v>
      </c>
      <c r="U20" s="595"/>
      <c r="V20" s="594" t="e">
        <f>IF(B20=Data!B31,Data!J31,(IF(B20=Data!B33,Data!J33,(IF(B20=Data!B35,Data!J35,(IF(B20=Data!#REF!,Data!#REF!,(IF(B20=Data!B40,Data!J40,(IF(B20=Data!#REF!,Data!#REF!,(IF(B20=Data!#REF!,Data!#REF!,(IF(B20=Data!#REF!,Data!#REF!,Data!#REF!)))))))))))))))&amp;IF(B20=Data!B107,Data!J107,(IF(B20=Data!#REF!,Data!#REF!,(IF(B20=Data!#REF!,Data!#REF!,(IF(B20=Data!#REF!,Data!#REF!,(IF(B20=Data!#REF!,Data!#REF!,(IF(B20=Data!#REF!,Data!J847,(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c r="B21" s="840"/>
      <c r="C21" s="583" t="str">
        <f>IF(E21="","",VLOOKUP(B21,Data!$B$5:$N$503,13,FALSE))</f>
        <v/>
      </c>
      <c r="D21" s="584" t="str">
        <f>IF(E21="","",VLOOKUP(B21,Data!$B$5:$L$503,2,FALSE))</f>
        <v/>
      </c>
      <c r="E21" s="739"/>
      <c r="F21" s="600"/>
      <c r="G21" s="587" t="str">
        <f>IF(E21="","",VLOOKUP(B21,Data!$B$5:$L$503,11,FALSE))</f>
        <v/>
      </c>
      <c r="H21" s="588" t="str">
        <f t="shared" ref="H21:H22" si="1">IF(E21&gt;0,E21*G21,"-")</f>
        <v>-</v>
      </c>
      <c r="I21" s="589" t="str">
        <f>IF(E21="","",VLOOKUP(B21,Data!$B$5:$D$503,3,FALSE))</f>
        <v/>
      </c>
      <c r="J21" s="589" t="str">
        <f>IF(E21="","",VLOOKUP(B21,Data!$B$5:$M$503,12,FALSE))</f>
        <v/>
      </c>
      <c r="K21" s="590"/>
      <c r="L21" s="587" t="str">
        <f>IF(E21="","",VLOOKUP(B21,Data!$B$5:$E$503,4,FALSE)*E21)</f>
        <v/>
      </c>
      <c r="M21" s="587" t="str">
        <f>IF(E21="","",VLOOKUP(B21,Data!$B$5:$F$503,5,FALSE)*E21)</f>
        <v/>
      </c>
      <c r="N21" s="591" t="e">
        <f>IF(B21=Data!B137,Data!G137,(IF(B21=Data!B139,Data!G139,(IF(B21=Data!B141,Data!G141,(IF(B21=Data!#REF!,Data!#REF!,(IF(B21=Data!B146,Data!G146,(IF(B21=Data!#REF!,Data!#REF!,(IF(B21=Data!#REF!,Data!#REF!,(IF(B21=Data!#REF!,Data!#REF!,Data!#REF!)))))))))))))))&amp;IF(B21=Data!B213,Data!G213,(IF(B21=Data!#REF!,Data!#REF!,(IF(B21=Data!#REF!,Data!#REF!,(IF(B21=Data!#REF!,Data!#REF!,(IF(B21=Data!#REF!,Data!#REF!,(IF(B21=Data!#REF!,Data!G953,(IF(B21=Data!#REF!,Data!#REF!,(IF(B21=Data!#REF!,Data!#REF!,Data!#REF!)))))))))))))))&amp;IF(B21=Data!#REF!,Data!#REF!,(IF(B21=Data!#REF!,Data!#REF!,(IF(B21=Data!#REF!,Data!#REF!,(IF(B21=Data!#REF!,Data!#REF!,(IF(B21=Data!#REF!,Data!#REF!,Data!#REF!)))))))))</f>
        <v>#REF!</v>
      </c>
      <c r="O21" s="592"/>
      <c r="P21" s="593"/>
      <c r="Q21" s="594" t="e">
        <f>IF(B21=Data!B137,Data!H137,(IF(B21=Data!B139,Data!H139,(IF(B21=Data!B141,Data!H141,(IF(B21=Data!#REF!,Data!#REF!,(IF(B21=Data!B146,Data!H146,(IF(B21=Data!#REF!,Data!#REF!,(IF(B21=Data!#REF!,Data!#REF!,(IF(B21=Data!#REF!,Data!#REF!,Data!#REF!)))))))))))))))&amp;IF(B21=Data!B213,Data!H213,(IF(B21=Data!#REF!,Data!#REF!,(IF(B21=Data!#REF!,Data!#REF!,(IF(B21=Data!#REF!,Data!#REF!,(IF(B21=Data!#REF!,Data!#REF!,(IF(B21=Data!#REF!,Data!H953,(IF(B21=Data!#REF!,Data!#REF!,(IF(B21=Data!#REF!,Data!#REF!,Data!#REF!)))))))))))))))&amp;IF(B21=Data!#REF!,Data!#REF!,(IF(B21=Data!#REF!,Data!#REF!,(IF(B21=Data!#REF!,Data!#REF!,(IF(B21=Data!#REF!,Data!#REF!,(IF(B21=Data!#REF!,Data!#REF!,Data!#REF!)))))))))</f>
        <v>#REF!</v>
      </c>
      <c r="R21" s="593"/>
      <c r="S21" s="593"/>
      <c r="T21" s="594" t="e">
        <f>IF(B21=Data!B137,Data!I137,(IF(B21=Data!B139,Data!I139,(IF(B21=Data!B141,Data!I141,(IF(B21=Data!#REF!,Data!#REF!,(IF(B21=Data!B146,Data!I146,(IF(B21=Data!#REF!,Data!#REF!,(IF(B21=Data!#REF!,Data!#REF!,(IF(B21=Data!#REF!,Data!#REF!,Data!#REF!)))))))))))))))&amp;IF(B21=Data!B213,Data!I213,(IF(B21=Data!#REF!,Data!#REF!,(IF(B21=Data!#REF!,Data!#REF!,(IF(B21=Data!#REF!,Data!#REF!,(IF(B21=Data!#REF!,Data!#REF!,(IF(B21=Data!#REF!,Data!I953,(IF(B21=Data!#REF!,Data!#REF!,(IF(B21=Data!#REF!,Data!#REF!,Data!#REF!)))))))))))))))&amp;IF(B21=Data!#REF!,Data!#REF!,(IF(B21=Data!#REF!,Data!#REF!,(IF(B21=Data!#REF!,Data!#REF!,(IF(B21=Data!#REF!,Data!#REF!,(IF(B21=Data!#REF!,Data!#REF!,Data!#REF!)))))))))</f>
        <v>#REF!</v>
      </c>
      <c r="U21" s="595"/>
      <c r="V21" s="594" t="e">
        <f>IF(B21=Data!B137,Data!J137,(IF(B21=Data!B139,Data!J139,(IF(B21=Data!B141,Data!J141,(IF(B21=Data!#REF!,Data!#REF!,(IF(B21=Data!B146,Data!J146,(IF(B21=Data!#REF!,Data!#REF!,(IF(B21=Data!#REF!,Data!#REF!,(IF(B21=Data!#REF!,Data!#REF!,Data!#REF!)))))))))))))))&amp;IF(B21=Data!B213,Data!J213,(IF(B21=Data!#REF!,Data!#REF!,(IF(B21=Data!#REF!,Data!#REF!,(IF(B21=Data!#REF!,Data!#REF!,(IF(B21=Data!#REF!,Data!#REF!,(IF(B21=Data!#REF!,Data!J953,(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c r="B22" s="840"/>
      <c r="C22" s="583" t="str">
        <f>IF(E22="","",VLOOKUP(B22,Data!$B$5:$N$503,13,FALSE))</f>
        <v/>
      </c>
      <c r="D22" s="584" t="str">
        <f>IF(E22="","",VLOOKUP(B22,Data!$B$5:$L$503,2,FALSE))</f>
        <v/>
      </c>
      <c r="E22" s="739"/>
      <c r="F22" s="601" t="s">
        <v>553</v>
      </c>
      <c r="G22" s="587" t="str">
        <f>IF(E22="","",VLOOKUP(B22,Data!$B$5:$L$503,11,FALSE))</f>
        <v/>
      </c>
      <c r="H22" s="588" t="str">
        <f t="shared" si="1"/>
        <v>-</v>
      </c>
      <c r="I22" s="589" t="str">
        <f>IF(E22="","",VLOOKUP(B22,Data!$B$5:$D$503,3,FALSE))</f>
        <v/>
      </c>
      <c r="J22" s="589" t="str">
        <f>IF(E22="","",VLOOKUP(B22,Data!$B$5:$M$503,12,FALSE))</f>
        <v/>
      </c>
      <c r="K22" s="590"/>
      <c r="L22" s="587" t="str">
        <f>IF(E22="","",VLOOKUP(B22,Data!$B$5:$E$503,4,FALSE)*E22)</f>
        <v/>
      </c>
      <c r="M22" s="587" t="str">
        <f>IF(E22="","",VLOOKUP(B22,Data!$B$5:$F$503,5,FALSE)*E22)</f>
        <v/>
      </c>
      <c r="N22" s="591" t="e">
        <f>IF(B22=Data!B138,Data!G138,(IF(B22=Data!B140,Data!G140,(IF(B22=Data!B142,Data!G142,(IF(B22=Data!#REF!,Data!#REF!,(IF(B22=Data!B147,Data!G147,(IF(B22=Data!#REF!,Data!#REF!,(IF(B22=Data!#REF!,Data!#REF!,(IF(B22=Data!#REF!,Data!#REF!,Data!#REF!)))))))))))))))&amp;IF(B22=Data!B214,Data!G214,(IF(B22=Data!#REF!,Data!#REF!,(IF(B22=Data!#REF!,Data!#REF!,(IF(B22=Data!#REF!,Data!#REF!,(IF(B22=Data!#REF!,Data!#REF!,(IF(B22=Data!#REF!,Data!G954,(IF(B22=Data!#REF!,Data!#REF!,(IF(B22=Data!#REF!,Data!#REF!,Data!#REF!)))))))))))))))&amp;IF(B22=Data!#REF!,Data!#REF!,(IF(B22=Data!#REF!,Data!#REF!,(IF(B22=Data!#REF!,Data!#REF!,(IF(B22=Data!#REF!,Data!#REF!,(IF(B22=Data!#REF!,Data!#REF!,Data!#REF!)))))))))</f>
        <v>#REF!</v>
      </c>
      <c r="O22" s="592"/>
      <c r="P22" s="593"/>
      <c r="Q22" s="594" t="e">
        <f>IF(B22=Data!B138,Data!H138,(IF(B22=Data!B140,Data!H140,(IF(B22=Data!B142,Data!H142,(IF(B22=Data!#REF!,Data!#REF!,(IF(B22=Data!B147,Data!H147,(IF(B22=Data!#REF!,Data!#REF!,(IF(B22=Data!#REF!,Data!#REF!,(IF(B22=Data!#REF!,Data!#REF!,Data!#REF!)))))))))))))))&amp;IF(B22=Data!B214,Data!H214,(IF(B22=Data!#REF!,Data!#REF!,(IF(B22=Data!#REF!,Data!#REF!,(IF(B22=Data!#REF!,Data!#REF!,(IF(B22=Data!#REF!,Data!#REF!,(IF(B22=Data!#REF!,Data!H954,(IF(B22=Data!#REF!,Data!#REF!,(IF(B22=Data!#REF!,Data!#REF!,Data!#REF!)))))))))))))))&amp;IF(B22=Data!#REF!,Data!#REF!,(IF(B22=Data!#REF!,Data!#REF!,(IF(B22=Data!#REF!,Data!#REF!,(IF(B22=Data!#REF!,Data!#REF!,(IF(B22=Data!#REF!,Data!#REF!,Data!#REF!)))))))))</f>
        <v>#REF!</v>
      </c>
      <c r="R22" s="593"/>
      <c r="S22" s="593"/>
      <c r="T22" s="594" t="e">
        <f>IF(B22=Data!B138,Data!I138,(IF(B22=Data!B140,Data!I140,(IF(B22=Data!B142,Data!I142,(IF(B22=Data!#REF!,Data!#REF!,(IF(B22=Data!B147,Data!I147,(IF(B22=Data!#REF!,Data!#REF!,(IF(B22=Data!#REF!,Data!#REF!,(IF(B22=Data!#REF!,Data!#REF!,Data!#REF!)))))))))))))))&amp;IF(B22=Data!B214,Data!I214,(IF(B22=Data!#REF!,Data!#REF!,(IF(B22=Data!#REF!,Data!#REF!,(IF(B22=Data!#REF!,Data!#REF!,(IF(B22=Data!#REF!,Data!#REF!,(IF(B22=Data!#REF!,Data!I954,(IF(B22=Data!#REF!,Data!#REF!,(IF(B22=Data!#REF!,Data!#REF!,Data!#REF!)))))))))))))))&amp;IF(B22=Data!#REF!,Data!#REF!,(IF(B22=Data!#REF!,Data!#REF!,(IF(B22=Data!#REF!,Data!#REF!,(IF(B22=Data!#REF!,Data!#REF!,(IF(B22=Data!#REF!,Data!#REF!,Data!#REF!)))))))))</f>
        <v>#REF!</v>
      </c>
      <c r="U22" s="595"/>
      <c r="V22" s="594" t="e">
        <f>IF(B22=Data!B138,Data!J138,(IF(B22=Data!B140,Data!J140,(IF(B22=Data!B142,Data!J142,(IF(B22=Data!#REF!,Data!#REF!,(IF(B22=Data!B147,Data!J147,(IF(B22=Data!#REF!,Data!#REF!,(IF(B22=Data!#REF!,Data!#REF!,(IF(B22=Data!#REF!,Data!#REF!,Data!#REF!)))))))))))))))&amp;IF(B22=Data!B214,Data!J214,(IF(B22=Data!#REF!,Data!#REF!,(IF(B22=Data!#REF!,Data!#REF!,(IF(B22=Data!#REF!,Data!#REF!,(IF(B22=Data!#REF!,Data!#REF!,(IF(B22=Data!#REF!,Data!J954,(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c r="B23" s="840"/>
      <c r="C23" s="583" t="str">
        <f>IF(E23="","",VLOOKUP(B23,Data!$B$5:$N$503,13,FALSE))</f>
        <v/>
      </c>
      <c r="D23" s="584" t="str">
        <f>IF(E23="","",VLOOKUP(B23,Data!$B$5:$L$503,2,FALSE))</f>
        <v/>
      </c>
      <c r="E23" s="739"/>
      <c r="F23" s="601"/>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B139,Data!G139,(IF(B23=Data!B141,Data!G141,(IF(B23=Data!B143,Data!G143,(IF(B23=Data!#REF!,Data!#REF!,(IF(B23=Data!B148,Data!G148,(IF(B23=Data!#REF!,Data!#REF!,(IF(B23=Data!#REF!,Data!#REF!,(IF(B23=Data!#REF!,Data!#REF!,Data!#REF!)))))))))))))))&amp;IF(B23=Data!B215,Data!G215,(IF(B23=Data!#REF!,Data!#REF!,(IF(B23=Data!#REF!,Data!#REF!,(IF(B23=Data!#REF!,Data!#REF!,(IF(B23=Data!#REF!,Data!#REF!,(IF(B23=Data!#REF!,Data!G955,(IF(B23=Data!#REF!,Data!#REF!,(IF(B23=Data!#REF!,Data!#REF!,Data!#REF!)))))))))))))))&amp;IF(B23=Data!#REF!,Data!#REF!,(IF(B23=Data!#REF!,Data!#REF!,(IF(B23=Data!#REF!,Data!#REF!,(IF(B23=Data!#REF!,Data!#REF!,(IF(B23=Data!#REF!,Data!#REF!,Data!#REF!)))))))))</f>
        <v>#REF!</v>
      </c>
      <c r="O23" s="592"/>
      <c r="P23" s="593"/>
      <c r="Q23" s="594" t="e">
        <f>IF(B23=Data!B139,Data!H139,(IF(B23=Data!B141,Data!H141,(IF(B23=Data!B143,Data!H143,(IF(B23=Data!#REF!,Data!#REF!,(IF(B23=Data!B148,Data!H148,(IF(B23=Data!#REF!,Data!#REF!,(IF(B23=Data!#REF!,Data!#REF!,(IF(B23=Data!#REF!,Data!#REF!,Data!#REF!)))))))))))))))&amp;IF(B23=Data!B215,Data!H215,(IF(B23=Data!#REF!,Data!#REF!,(IF(B23=Data!#REF!,Data!#REF!,(IF(B23=Data!#REF!,Data!#REF!,(IF(B23=Data!#REF!,Data!#REF!,(IF(B23=Data!#REF!,Data!H955,(IF(B23=Data!#REF!,Data!#REF!,(IF(B23=Data!#REF!,Data!#REF!,Data!#REF!)))))))))))))))&amp;IF(B23=Data!#REF!,Data!#REF!,(IF(B23=Data!#REF!,Data!#REF!,(IF(B23=Data!#REF!,Data!#REF!,(IF(B23=Data!#REF!,Data!#REF!,(IF(B23=Data!#REF!,Data!#REF!,Data!#REF!)))))))))</f>
        <v>#REF!</v>
      </c>
      <c r="R23" s="593"/>
      <c r="S23" s="593"/>
      <c r="T23" s="594" t="e">
        <f>IF(B23=Data!B139,Data!I139,(IF(B23=Data!B141,Data!I141,(IF(B23=Data!B143,Data!I143,(IF(B23=Data!#REF!,Data!#REF!,(IF(B23=Data!B148,Data!I148,(IF(B23=Data!#REF!,Data!#REF!,(IF(B23=Data!#REF!,Data!#REF!,(IF(B23=Data!#REF!,Data!#REF!,Data!#REF!)))))))))))))))&amp;IF(B23=Data!B215,Data!I215,(IF(B23=Data!#REF!,Data!#REF!,(IF(B23=Data!#REF!,Data!#REF!,(IF(B23=Data!#REF!,Data!#REF!,(IF(B23=Data!#REF!,Data!#REF!,(IF(B23=Data!#REF!,Data!I955,(IF(B23=Data!#REF!,Data!#REF!,(IF(B23=Data!#REF!,Data!#REF!,Data!#REF!)))))))))))))))&amp;IF(B23=Data!#REF!,Data!#REF!,(IF(B23=Data!#REF!,Data!#REF!,(IF(B23=Data!#REF!,Data!#REF!,(IF(B23=Data!#REF!,Data!#REF!,(IF(B23=Data!#REF!,Data!#REF!,Data!#REF!)))))))))</f>
        <v>#REF!</v>
      </c>
      <c r="U23" s="595"/>
      <c r="V23" s="594" t="e">
        <f>IF(B23=Data!B139,Data!J139,(IF(B23=Data!B141,Data!J141,(IF(B23=Data!B143,Data!J143,(IF(B23=Data!#REF!,Data!#REF!,(IF(B23=Data!B148,Data!J148,(IF(B23=Data!#REF!,Data!#REF!,(IF(B23=Data!#REF!,Data!#REF!,(IF(B23=Data!#REF!,Data!#REF!,Data!#REF!)))))))))))))))&amp;IF(B23=Data!B215,Data!J215,(IF(B23=Data!#REF!,Data!#REF!,(IF(B23=Data!#REF!,Data!#REF!,(IF(B23=Data!#REF!,Data!#REF!,(IF(B23=Data!#REF!,Data!#REF!,(IF(B23=Data!#REF!,Data!J955,(IF(B23=Data!#REF!,Data!#REF!,(IF(B23=Data!#REF!,Data!#REF!,Data!#REF!)))))))))))))))&amp;IF(B23=Data!#REF!,Data!#REF!,(IF(B23=Data!#REF!,Data!#REF!,(IF(B23=Data!#REF!,Data!#REF!,(IF(B23=Data!#REF!,Data!#REF!,(IF(B23=Data!#REF!,Data!#REF!,Data!#REF!)))))))))</f>
        <v>#REF!</v>
      </c>
      <c r="W23" s="596" t="str">
        <f>IF(E23="","",VLOOKUP(B23,Data!$B$5:$J$503,9,FALSE)*E23)</f>
        <v/>
      </c>
    </row>
    <row r="24" spans="1:23" s="611" customFormat="1" ht="31" customHeight="1">
      <c r="A24" s="860"/>
      <c r="B24" s="818"/>
      <c r="C24" s="604"/>
      <c r="D24" s="605"/>
      <c r="E24" s="606">
        <f>SUM(E17:E23)</f>
        <v>45</v>
      </c>
      <c r="F24" s="606"/>
      <c r="G24" s="607"/>
      <c r="H24" s="607">
        <f>SUM(H17:H23)</f>
        <v>88803.93</v>
      </c>
      <c r="I24" s="608"/>
      <c r="J24" s="608"/>
      <c r="K24" s="608"/>
      <c r="L24" s="609">
        <f>SUM(L17:L23)</f>
        <v>9291</v>
      </c>
      <c r="M24" s="609">
        <f>SUM(M17:M23)</f>
        <v>8370</v>
      </c>
      <c r="N24" s="609" t="e">
        <f>SUM(N17:N23)</f>
        <v>#REF!</v>
      </c>
      <c r="O24" s="609" t="e">
        <f>SUM(#REF!)</f>
        <v>#REF!</v>
      </c>
      <c r="P24" s="609">
        <f>SUM(P16:P16)</f>
        <v>0</v>
      </c>
      <c r="Q24" s="609">
        <f>SUM(Q16:Q16)</f>
        <v>0</v>
      </c>
      <c r="R24" s="609" t="e">
        <f>SUM(#REF!)</f>
        <v>#REF!</v>
      </c>
      <c r="S24" s="609">
        <f>SUM(S16:S16)</f>
        <v>0</v>
      </c>
      <c r="T24" s="609">
        <f>SUM(T16:T16)</f>
        <v>0</v>
      </c>
      <c r="U24" s="609" t="e">
        <f>SUM(#REF!)</f>
        <v>#REF!</v>
      </c>
      <c r="V24" s="609">
        <f>SUM(V16:V16)</f>
        <v>0</v>
      </c>
      <c r="W24" s="610">
        <f>SUM(W17:W23)</f>
        <v>51.981000000000002</v>
      </c>
    </row>
    <row r="25" spans="1:23" ht="11.25" customHeight="1">
      <c r="A25" s="860"/>
      <c r="B25" s="612"/>
      <c r="C25" s="545"/>
      <c r="D25" s="546"/>
      <c r="E25" s="613"/>
      <c r="F25" s="544"/>
      <c r="G25" s="614" t="s">
        <v>847</v>
      </c>
      <c r="H25" s="615"/>
      <c r="I25" s="616"/>
      <c r="J25" s="616"/>
      <c r="K25" s="616"/>
      <c r="L25" s="617"/>
      <c r="M25" s="548"/>
      <c r="N25" s="546"/>
      <c r="O25" s="545"/>
      <c r="P25" s="545"/>
      <c r="Q25" s="545"/>
      <c r="R25" s="545"/>
      <c r="S25" s="545"/>
      <c r="T25" s="545"/>
      <c r="U25" s="546"/>
      <c r="V25" s="546"/>
      <c r="W25" s="550"/>
    </row>
    <row r="26" spans="1:23" ht="14">
      <c r="A26" s="618" t="s">
        <v>546</v>
      </c>
      <c r="B26" s="619" t="s">
        <v>12</v>
      </c>
      <c r="C26" s="513"/>
      <c r="D26" s="620"/>
      <c r="E26" s="499" t="s">
        <v>555</v>
      </c>
      <c r="G26" s="621" t="s">
        <v>83</v>
      </c>
      <c r="H26" s="622"/>
      <c r="I26" s="562" t="s">
        <v>84</v>
      </c>
      <c r="J26" s="623"/>
      <c r="K26" s="534" t="s">
        <v>85</v>
      </c>
      <c r="L26" s="534"/>
      <c r="M26" s="1076" t="s">
        <v>86</v>
      </c>
      <c r="N26" s="1077"/>
      <c r="O26" s="1077"/>
      <c r="P26" s="1077"/>
      <c r="Q26" s="1077"/>
      <c r="R26" s="1077"/>
      <c r="S26" s="1077"/>
      <c r="T26" s="1077"/>
      <c r="U26" s="1077"/>
      <c r="V26" s="1077"/>
      <c r="W26" s="1078"/>
    </row>
    <row r="27" spans="1:23" ht="13">
      <c r="A27" s="903" t="s">
        <v>547</v>
      </c>
      <c r="D27" s="624"/>
      <c r="E27" s="499" t="s">
        <v>88</v>
      </c>
      <c r="G27" s="1079"/>
      <c r="H27" s="1080"/>
      <c r="I27" s="903" t="s">
        <v>89</v>
      </c>
      <c r="J27" s="625"/>
      <c r="K27" s="537" t="s">
        <v>90</v>
      </c>
      <c r="L27" s="537"/>
      <c r="M27" s="532"/>
      <c r="W27" s="538"/>
    </row>
    <row r="28" spans="1:23" ht="10.5" customHeight="1">
      <c r="A28" s="903" t="s">
        <v>548</v>
      </c>
      <c r="B28" s="503"/>
      <c r="D28" s="523"/>
      <c r="G28" s="1079"/>
      <c r="H28" s="1080"/>
      <c r="I28" s="903"/>
      <c r="J28" s="625"/>
      <c r="K28" s="537" t="s">
        <v>94</v>
      </c>
      <c r="L28" s="537"/>
      <c r="M28" s="532"/>
      <c r="W28" s="538"/>
    </row>
    <row r="29" spans="1:23" ht="10.5" customHeight="1">
      <c r="A29" s="544"/>
      <c r="B29" s="545"/>
      <c r="C29" s="545"/>
      <c r="D29" s="626"/>
      <c r="E29" s="499" t="s">
        <v>95</v>
      </c>
      <c r="G29" s="1079"/>
      <c r="H29" s="1080"/>
      <c r="I29" s="903" t="s">
        <v>96</v>
      </c>
      <c r="J29" s="625"/>
      <c r="K29" s="537"/>
      <c r="L29" s="537"/>
      <c r="M29" s="532"/>
      <c r="W29" s="538"/>
    </row>
    <row r="30" spans="1:23" ht="13">
      <c r="A30" s="512" t="s">
        <v>97</v>
      </c>
      <c r="C30" s="535"/>
      <c r="D30" s="514"/>
      <c r="E30" s="499" t="s">
        <v>98</v>
      </c>
      <c r="G30" s="627" t="s">
        <v>99</v>
      </c>
      <c r="H30" s="628"/>
      <c r="I30" s="903" t="s">
        <v>89</v>
      </c>
      <c r="J30" s="625"/>
      <c r="K30" s="537" t="s">
        <v>100</v>
      </c>
      <c r="L30" s="537"/>
      <c r="M30" s="532"/>
      <c r="W30" s="538"/>
    </row>
    <row r="31" spans="1:23" ht="13">
      <c r="A31" s="903" t="s">
        <v>561</v>
      </c>
      <c r="D31" s="523"/>
      <c r="E31" s="499" t="s">
        <v>101</v>
      </c>
      <c r="G31" s="629"/>
      <c r="H31" s="630"/>
      <c r="I31" s="903" t="s">
        <v>102</v>
      </c>
      <c r="J31" s="625"/>
      <c r="K31" s="537" t="s">
        <v>549</v>
      </c>
      <c r="L31" s="537"/>
      <c r="M31" s="1069" t="s">
        <v>616</v>
      </c>
      <c r="N31" s="1070"/>
      <c r="O31" s="1070"/>
      <c r="P31" s="1070"/>
      <c r="Q31" s="1070"/>
      <c r="R31" s="1070"/>
      <c r="S31" s="1070"/>
      <c r="T31" s="1070"/>
      <c r="U31" s="1070"/>
      <c r="V31" s="1070"/>
      <c r="W31" s="1071"/>
    </row>
    <row r="32" spans="1:23">
      <c r="A32" s="544"/>
      <c r="B32" s="545"/>
      <c r="C32" s="545"/>
      <c r="D32" s="546"/>
      <c r="E32" s="631"/>
      <c r="F32" s="545"/>
      <c r="G32" s="1053" t="s">
        <v>1068</v>
      </c>
      <c r="H32" s="1054"/>
      <c r="I32" s="1053" t="s">
        <v>1067</v>
      </c>
      <c r="J32" s="1054"/>
      <c r="K32" s="549" t="s">
        <v>105</v>
      </c>
      <c r="L32" s="549"/>
      <c r="M32" s="1072" t="s">
        <v>106</v>
      </c>
      <c r="N32" s="1073"/>
      <c r="O32" s="1073"/>
      <c r="P32" s="1073"/>
      <c r="Q32" s="1073"/>
      <c r="R32" s="1073"/>
      <c r="S32" s="1073"/>
      <c r="T32" s="1073"/>
      <c r="U32" s="1073"/>
      <c r="V32" s="1073"/>
      <c r="W32" s="1074"/>
    </row>
    <row r="33" spans="1:23">
      <c r="G33" s="500" t="s">
        <v>667</v>
      </c>
      <c r="K33" s="537"/>
      <c r="L33" s="537"/>
      <c r="M33" s="541"/>
      <c r="N33" s="541"/>
      <c r="O33" s="541"/>
      <c r="P33" s="541"/>
      <c r="Q33" s="541"/>
      <c r="R33" s="541"/>
      <c r="S33" s="541"/>
      <c r="T33" s="541"/>
      <c r="U33" s="541"/>
      <c r="V33" s="541"/>
      <c r="W33" s="632"/>
    </row>
    <row r="34" spans="1:23">
      <c r="G34" s="633"/>
      <c r="H34" s="633"/>
      <c r="I34" s="634"/>
      <c r="J34" s="633"/>
      <c r="K34" s="537"/>
      <c r="L34" s="537"/>
      <c r="M34" s="541"/>
      <c r="N34" s="541"/>
      <c r="O34" s="541"/>
      <c r="P34" s="541"/>
      <c r="Q34" s="541"/>
      <c r="R34" s="541"/>
      <c r="S34" s="541"/>
      <c r="T34" s="541"/>
      <c r="U34" s="541"/>
      <c r="V34" s="541"/>
      <c r="W34" s="632"/>
    </row>
    <row r="35" spans="1:23" ht="7.5" customHeight="1"/>
    <row r="36" spans="1:23" ht="13.5" customHeight="1"/>
    <row r="37" spans="1:23" ht="13.5" customHeight="1"/>
    <row r="38" spans="1:23" s="611" customFormat="1" ht="18" customHeight="1">
      <c r="A38" s="635" t="s">
        <v>964</v>
      </c>
      <c r="B38" s="500"/>
      <c r="C38" s="635" t="s">
        <v>622</v>
      </c>
      <c r="F38" s="636"/>
      <c r="G38" s="635" t="s">
        <v>958</v>
      </c>
      <c r="H38" s="500"/>
      <c r="I38" s="635" t="s">
        <v>969</v>
      </c>
      <c r="K38" s="636"/>
      <c r="L38" s="636"/>
      <c r="V38" s="637"/>
    </row>
    <row r="39" spans="1:23" s="611" customFormat="1" ht="18" customHeight="1">
      <c r="A39" s="635" t="s">
        <v>965</v>
      </c>
      <c r="B39" s="500"/>
      <c r="C39" s="635" t="s">
        <v>969</v>
      </c>
      <c r="F39" s="636"/>
      <c r="G39" s="635" t="s">
        <v>959</v>
      </c>
      <c r="H39" s="500"/>
      <c r="I39" s="635" t="s">
        <v>969</v>
      </c>
      <c r="K39" s="636"/>
      <c r="L39" s="636"/>
      <c r="V39" s="637"/>
    </row>
    <row r="40" spans="1:23" s="611" customFormat="1" ht="18" customHeight="1">
      <c r="A40" s="635" t="s">
        <v>966</v>
      </c>
      <c r="B40" s="500"/>
      <c r="C40" s="635" t="s">
        <v>969</v>
      </c>
      <c r="F40" s="636"/>
      <c r="G40" s="635" t="s">
        <v>960</v>
      </c>
      <c r="H40" s="500"/>
      <c r="I40" s="635" t="s">
        <v>622</v>
      </c>
      <c r="K40" s="636"/>
      <c r="L40" s="636"/>
      <c r="V40" s="637"/>
    </row>
    <row r="41" spans="1:23" s="611" customFormat="1" ht="18" customHeight="1">
      <c r="A41" s="635" t="s">
        <v>967</v>
      </c>
      <c r="B41" s="500"/>
      <c r="C41" s="635" t="s">
        <v>622</v>
      </c>
      <c r="F41" s="636"/>
      <c r="G41" s="635" t="s">
        <v>961</v>
      </c>
      <c r="H41" s="500"/>
      <c r="I41" s="635" t="s">
        <v>622</v>
      </c>
      <c r="K41" s="636"/>
      <c r="L41" s="636"/>
      <c r="V41" s="637"/>
    </row>
    <row r="42" spans="1:23" s="611" customFormat="1" ht="18" customHeight="1">
      <c r="A42" s="635" t="s">
        <v>968</v>
      </c>
      <c r="B42" s="500"/>
      <c r="C42" s="635" t="s">
        <v>622</v>
      </c>
      <c r="F42" s="636"/>
      <c r="G42" s="635" t="s">
        <v>963</v>
      </c>
      <c r="H42" s="500"/>
      <c r="I42" s="635" t="s">
        <v>622</v>
      </c>
      <c r="K42" s="636"/>
      <c r="L42" s="636"/>
      <c r="V42" s="637"/>
    </row>
    <row r="43" spans="1:23" ht="20">
      <c r="E43" s="904"/>
      <c r="F43" s="500"/>
      <c r="G43" s="635" t="s">
        <v>962</v>
      </c>
      <c r="I43" s="635" t="s">
        <v>622</v>
      </c>
      <c r="K43" s="500"/>
      <c r="M43" s="904"/>
      <c r="V43" s="501"/>
      <c r="W43" s="904"/>
    </row>
    <row r="44" spans="1:23" ht="17.5">
      <c r="A44" s="638"/>
      <c r="E44" s="904"/>
      <c r="G44" s="639"/>
      <c r="H44" s="639"/>
    </row>
    <row r="49" spans="1:5" ht="14">
      <c r="A49" s="640"/>
      <c r="C49" s="641"/>
      <c r="D49" s="641"/>
      <c r="E49" s="642"/>
    </row>
    <row r="50" spans="1:5" ht="14">
      <c r="A50" s="643"/>
      <c r="C50" s="641"/>
      <c r="D50" s="644"/>
      <c r="E50" s="642"/>
    </row>
    <row r="51" spans="1:5" ht="14">
      <c r="A51" s="643"/>
      <c r="B51" s="645"/>
      <c r="C51" s="641"/>
      <c r="D51" s="641"/>
      <c r="E51" s="642"/>
    </row>
    <row r="52" spans="1:5" ht="14">
      <c r="A52" s="643"/>
      <c r="B52" s="646" t="s">
        <v>354</v>
      </c>
      <c r="C52" s="641"/>
      <c r="D52" s="641"/>
      <c r="E52" s="642"/>
    </row>
    <row r="53" spans="1:5" ht="15.5">
      <c r="A53" s="643"/>
      <c r="B53" s="647" t="s">
        <v>249</v>
      </c>
      <c r="C53" s="641"/>
      <c r="D53" s="641"/>
      <c r="E53" s="642"/>
    </row>
    <row r="54" spans="1:5" ht="14">
      <c r="A54" s="643"/>
      <c r="B54" s="648" t="s">
        <v>250</v>
      </c>
      <c r="C54" s="641"/>
      <c r="D54" s="641"/>
      <c r="E54" s="642"/>
    </row>
    <row r="55" spans="1:5" ht="15.5">
      <c r="A55" s="649"/>
      <c r="B55" s="647" t="s">
        <v>251</v>
      </c>
      <c r="C55" s="641"/>
      <c r="D55" s="641"/>
      <c r="E55" s="642"/>
    </row>
    <row r="56" spans="1:5" ht="15.5">
      <c r="A56" s="643"/>
      <c r="B56" s="647" t="s">
        <v>252</v>
      </c>
      <c r="C56" s="641"/>
      <c r="D56" s="641"/>
      <c r="E56" s="642"/>
    </row>
    <row r="57" spans="1:5" ht="14">
      <c r="A57" s="649"/>
      <c r="B57" s="646" t="s">
        <v>253</v>
      </c>
      <c r="C57" s="641"/>
      <c r="D57" s="641"/>
      <c r="E57" s="642"/>
    </row>
    <row r="58" spans="1:5" ht="14">
      <c r="A58" s="649"/>
      <c r="B58" s="646" t="s">
        <v>357</v>
      </c>
      <c r="C58" s="641"/>
      <c r="D58" s="641"/>
      <c r="E58" s="642"/>
    </row>
    <row r="59" spans="1:5" ht="14">
      <c r="A59" s="643"/>
      <c r="B59" s="646" t="s">
        <v>358</v>
      </c>
      <c r="C59" s="641"/>
      <c r="D59" s="641"/>
      <c r="E59" s="642"/>
    </row>
    <row r="60" spans="1:5" ht="14">
      <c r="A60" s="643"/>
      <c r="B60" s="646" t="s">
        <v>288</v>
      </c>
      <c r="C60" s="641"/>
      <c r="D60" s="641"/>
      <c r="E60" s="642"/>
    </row>
    <row r="61" spans="1:5" ht="14">
      <c r="A61" s="643"/>
      <c r="B61" s="646" t="s">
        <v>292</v>
      </c>
      <c r="C61" s="641"/>
      <c r="D61" s="641"/>
      <c r="E61" s="642"/>
    </row>
    <row r="62" spans="1:5" ht="15.5">
      <c r="A62" s="643"/>
      <c r="B62" s="647" t="s">
        <v>423</v>
      </c>
      <c r="C62" s="641"/>
      <c r="D62" s="641"/>
      <c r="E62" s="642"/>
    </row>
    <row r="63" spans="1:5" ht="14">
      <c r="A63" s="643"/>
      <c r="B63" s="646" t="s">
        <v>424</v>
      </c>
      <c r="C63" s="641"/>
      <c r="D63" s="641"/>
      <c r="E63" s="642"/>
    </row>
    <row r="64" spans="1:5" ht="14">
      <c r="A64" s="643"/>
      <c r="B64" s="646" t="s">
        <v>279</v>
      </c>
      <c r="C64" s="641"/>
      <c r="D64" s="644"/>
      <c r="E64" s="642"/>
    </row>
    <row r="65" spans="1:5" ht="14">
      <c r="A65" s="643"/>
      <c r="B65" s="646" t="s">
        <v>281</v>
      </c>
      <c r="C65" s="641"/>
      <c r="D65" s="641"/>
      <c r="E65" s="642"/>
    </row>
    <row r="66" spans="1:5" ht="14">
      <c r="A66" s="643"/>
      <c r="B66" s="646" t="s">
        <v>287</v>
      </c>
      <c r="C66" s="641"/>
      <c r="D66" s="644"/>
      <c r="E66" s="642"/>
    </row>
    <row r="67" spans="1:5" ht="15.5">
      <c r="A67" s="643"/>
      <c r="B67" s="647" t="s">
        <v>420</v>
      </c>
      <c r="C67" s="641"/>
      <c r="D67" s="644"/>
      <c r="E67" s="642"/>
    </row>
    <row r="68" spans="1:5" ht="14">
      <c r="A68" s="650"/>
      <c r="B68" s="646" t="s">
        <v>421</v>
      </c>
      <c r="C68" s="579"/>
      <c r="D68" s="578"/>
      <c r="E68" s="575"/>
    </row>
    <row r="69" spans="1:5" ht="14">
      <c r="A69" s="572"/>
      <c r="B69" s="646" t="s">
        <v>422</v>
      </c>
      <c r="C69" s="579"/>
      <c r="D69" s="578"/>
      <c r="E69" s="651">
        <f>SUM(E48:E67)</f>
        <v>0</v>
      </c>
    </row>
    <row r="70" spans="1:5" ht="14">
      <c r="B70" s="646" t="s">
        <v>417</v>
      </c>
    </row>
    <row r="71" spans="1:5" ht="14">
      <c r="B71" s="646" t="s">
        <v>397</v>
      </c>
    </row>
  </sheetData>
  <mergeCells count="10">
    <mergeCell ref="M31:W31"/>
    <mergeCell ref="G32:H32"/>
    <mergeCell ref="I32:J32"/>
    <mergeCell ref="M32:W32"/>
    <mergeCell ref="O1:S1"/>
    <mergeCell ref="P2:W2"/>
    <mergeCell ref="M26:W26"/>
    <mergeCell ref="G27:H27"/>
    <mergeCell ref="G28:H28"/>
    <mergeCell ref="G29:H29"/>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W94"/>
  <sheetViews>
    <sheetView zoomScale="70" zoomScaleNormal="70" zoomScaleSheetLayoutView="85" workbookViewId="0">
      <selection activeCell="J40" sqref="J40"/>
    </sheetView>
  </sheetViews>
  <sheetFormatPr defaultColWidth="9.1796875" defaultRowHeight="12.5"/>
  <cols>
    <col min="1" max="1" width="5.26953125" style="902" customWidth="1"/>
    <col min="2" max="2" width="30.1796875" style="902" customWidth="1"/>
    <col min="3" max="3" width="6.453125" style="902" customWidth="1"/>
    <col min="4" max="4" width="13.453125" style="902" customWidth="1"/>
    <col min="5" max="5" width="10.453125" style="499" customWidth="1"/>
    <col min="6" max="6" width="13.08984375" style="902" customWidth="1"/>
    <col min="7" max="7" width="14.81640625" style="500" customWidth="1"/>
    <col min="8" max="8" width="17" style="500" customWidth="1"/>
    <col min="9" max="9" width="6.1796875" style="902" customWidth="1"/>
    <col min="10" max="10" width="14.1796875" style="902" customWidth="1"/>
    <col min="11" max="11" width="11.1796875" style="902" customWidth="1"/>
    <col min="12" max="12" width="15.1796875" style="500" customWidth="1"/>
    <col min="13" max="13" width="16.36328125" style="500" customWidth="1"/>
    <col min="14" max="14" width="0.453125" style="902" hidden="1" customWidth="1"/>
    <col min="15" max="15" width="3.1796875" style="902" customWidth="1"/>
    <col min="16" max="16" width="2.54296875" style="902" customWidth="1"/>
    <col min="17" max="17" width="4.81640625" style="902" hidden="1" customWidth="1"/>
    <col min="18" max="18" width="2" style="902" customWidth="1"/>
    <col min="19" max="19" width="2.54296875" style="902" customWidth="1"/>
    <col min="20" max="20" width="5.81640625" style="902" hidden="1" customWidth="1"/>
    <col min="21" max="21" width="1" style="902" customWidth="1"/>
    <col min="22" max="22" width="9.1796875" style="902" hidden="1" customWidth="1"/>
    <col min="23" max="23" width="15.08984375" style="501" customWidth="1"/>
    <col min="24" max="24" width="1.81640625" style="902" customWidth="1"/>
    <col min="25" max="25" width="9.1796875" style="902" customWidth="1"/>
    <col min="26" max="16384" width="9.1796875" style="90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0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0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01" t="s">
        <v>557</v>
      </c>
      <c r="D8" s="523"/>
      <c r="E8" s="531"/>
      <c r="G8" s="532"/>
      <c r="H8" s="533"/>
      <c r="I8" s="901"/>
      <c r="K8" s="514"/>
      <c r="L8" s="532"/>
      <c r="M8" s="534"/>
      <c r="O8" s="514"/>
      <c r="U8" s="535"/>
      <c r="V8" s="535"/>
      <c r="W8" s="536"/>
    </row>
    <row r="9" spans="1:23">
      <c r="A9" s="901" t="s">
        <v>558</v>
      </c>
      <c r="D9" s="523"/>
      <c r="E9" s="531" t="s">
        <v>54</v>
      </c>
      <c r="G9" s="532" t="s">
        <v>55</v>
      </c>
      <c r="H9" s="533"/>
      <c r="I9" s="901" t="s">
        <v>56</v>
      </c>
      <c r="K9" s="523"/>
      <c r="L9" s="532" t="s">
        <v>57</v>
      </c>
      <c r="M9" s="537"/>
      <c r="O9" s="523"/>
      <c r="P9" s="902" t="s">
        <v>58</v>
      </c>
      <c r="W9" s="538"/>
    </row>
    <row r="10" spans="1:23" ht="13">
      <c r="A10" s="901" t="s">
        <v>559</v>
      </c>
      <c r="D10" s="539" t="s">
        <v>560</v>
      </c>
      <c r="E10" s="531" t="s">
        <v>59</v>
      </c>
      <c r="G10" s="532"/>
      <c r="H10" s="533"/>
      <c r="I10" s="540"/>
      <c r="J10" s="541"/>
      <c r="K10" s="542"/>
      <c r="L10" s="532"/>
      <c r="M10" s="537"/>
      <c r="O10" s="523"/>
      <c r="W10" s="538"/>
    </row>
    <row r="11" spans="1:23" ht="13">
      <c r="A11" s="901" t="s">
        <v>551</v>
      </c>
      <c r="D11" s="523"/>
      <c r="E11" s="515"/>
      <c r="F11" s="543"/>
      <c r="G11" s="532" t="s">
        <v>60</v>
      </c>
      <c r="H11" s="533"/>
      <c r="I11" s="901" t="s">
        <v>61</v>
      </c>
      <c r="K11" s="523"/>
      <c r="L11" s="532" t="s">
        <v>523</v>
      </c>
      <c r="M11" s="537"/>
      <c r="O11" s="523"/>
      <c r="P11" s="902" t="s">
        <v>63</v>
      </c>
      <c r="W11" s="538"/>
    </row>
    <row r="12" spans="1:23">
      <c r="A12" s="544" t="s">
        <v>64</v>
      </c>
      <c r="D12" s="523"/>
      <c r="E12" s="531" t="s">
        <v>65</v>
      </c>
      <c r="G12" s="532"/>
      <c r="H12" s="533"/>
      <c r="I12" s="90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1056</v>
      </c>
      <c r="C17" s="583" t="str">
        <f>IF(E17="","",VLOOKUP(B17,Data!$B$5:$N$503,13,FALSE))</f>
        <v/>
      </c>
      <c r="D17" s="584" t="str">
        <f>IF(E17="","",VLOOKUP(B17,Data!$B$5:$L$503,2,FALSE))</f>
        <v/>
      </c>
      <c r="E17" s="739"/>
      <c r="F17" s="600"/>
      <c r="G17" s="587" t="str">
        <f>IF(E17="","",VLOOKUP(B17,Data!$B$5:$L$503,11,FALSE))</f>
        <v/>
      </c>
      <c r="H17" s="588" t="str">
        <f t="shared" ref="H17:H46"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125,Data!G125,(IF(B17=Data!B127,Data!G127,(IF(B17=Data!B129,Data!G129,(IF(B17=Data!#REF!,Data!#REF!,(IF(B17=Data!B134,Data!G134,(IF(B17=Data!#REF!,Data!#REF!,(IF(B17=Data!#REF!,Data!#REF!,(IF(B17=Data!#REF!,Data!#REF!,Data!#REF!)))))))))))))))&amp;IF(B17=Data!B201,Data!G201,(IF(B17=Data!#REF!,Data!#REF!,(IF(B17=Data!#REF!,Data!#REF!,(IF(B17=Data!#REF!,Data!#REF!,(IF(B17=Data!#REF!,Data!#REF!,(IF(B17=Data!#REF!,Data!G941,(IF(B17=Data!#REF!,Data!#REF!,(IF(B17=Data!#REF!,Data!#REF!,Data!#REF!)))))))))))))))&amp;IF(B17=Data!#REF!,Data!#REF!,(IF(B17=Data!#REF!,Data!#REF!,(IF(B17=Data!#REF!,Data!#REF!,(IF(B17=Data!#REF!,Data!#REF!,(IF(B17=Data!#REF!,Data!#REF!,Data!#REF!)))))))))</f>
        <v>#REF!</v>
      </c>
      <c r="O17" s="592"/>
      <c r="P17" s="593"/>
      <c r="Q17" s="594" t="e">
        <f>IF(B17=Data!B125,Data!H125,(IF(B17=Data!B127,Data!H127,(IF(B17=Data!B129,Data!H129,(IF(B17=Data!#REF!,Data!#REF!,(IF(B17=Data!B134,Data!H134,(IF(B17=Data!#REF!,Data!#REF!,(IF(B17=Data!#REF!,Data!#REF!,(IF(B17=Data!#REF!,Data!#REF!,Data!#REF!)))))))))))))))&amp;IF(B17=Data!B201,Data!H201,(IF(B17=Data!#REF!,Data!#REF!,(IF(B17=Data!#REF!,Data!#REF!,(IF(B17=Data!#REF!,Data!#REF!,(IF(B17=Data!#REF!,Data!#REF!,(IF(B17=Data!#REF!,Data!H941,(IF(B17=Data!#REF!,Data!#REF!,(IF(B17=Data!#REF!,Data!#REF!,Data!#REF!)))))))))))))))&amp;IF(B17=Data!#REF!,Data!#REF!,(IF(B17=Data!#REF!,Data!#REF!,(IF(B17=Data!#REF!,Data!#REF!,(IF(B17=Data!#REF!,Data!#REF!,(IF(B17=Data!#REF!,Data!#REF!,Data!#REF!)))))))))</f>
        <v>#REF!</v>
      </c>
      <c r="R17" s="593"/>
      <c r="S17" s="593"/>
      <c r="T17" s="594" t="e">
        <f>IF(B17=Data!B125,Data!I125,(IF(B17=Data!B127,Data!I127,(IF(B17=Data!B129,Data!I129,(IF(B17=Data!#REF!,Data!#REF!,(IF(B17=Data!B134,Data!I134,(IF(B17=Data!#REF!,Data!#REF!,(IF(B17=Data!#REF!,Data!#REF!,(IF(B17=Data!#REF!,Data!#REF!,Data!#REF!)))))))))))))))&amp;IF(B17=Data!B201,Data!I201,(IF(B17=Data!#REF!,Data!#REF!,(IF(B17=Data!#REF!,Data!#REF!,(IF(B17=Data!#REF!,Data!#REF!,(IF(B17=Data!#REF!,Data!#REF!,(IF(B17=Data!#REF!,Data!I941,(IF(B17=Data!#REF!,Data!#REF!,(IF(B17=Data!#REF!,Data!#REF!,Data!#REF!)))))))))))))))&amp;IF(B17=Data!#REF!,Data!#REF!,(IF(B17=Data!#REF!,Data!#REF!,(IF(B17=Data!#REF!,Data!#REF!,(IF(B17=Data!#REF!,Data!#REF!,(IF(B17=Data!#REF!,Data!#REF!,Data!#REF!)))))))))</f>
        <v>#REF!</v>
      </c>
      <c r="U17" s="595"/>
      <c r="V17" s="594" t="e">
        <f>IF(B17=Data!B125,Data!J125,(IF(B17=Data!B127,Data!J127,(IF(B17=Data!B129,Data!J129,(IF(B17=Data!#REF!,Data!#REF!,(IF(B17=Data!B134,Data!J134,(IF(B17=Data!#REF!,Data!#REF!,(IF(B17=Data!#REF!,Data!#REF!,(IF(B17=Data!#REF!,Data!#REF!,Data!#REF!)))))))))))))))&amp;IF(B17=Data!B201,Data!J201,(IF(B17=Data!#REF!,Data!#REF!,(IF(B17=Data!#REF!,Data!#REF!,(IF(B17=Data!#REF!,Data!#REF!,(IF(B17=Data!#REF!,Data!#REF!,(IF(B17=Data!#REF!,Data!J941,(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742</v>
      </c>
      <c r="C18" s="738" t="str">
        <f>IF(E18="","",VLOOKUP(B18,Data!$B$5:$N$503,13,FALSE))</f>
        <v>Ymh</v>
      </c>
      <c r="D18" s="495" t="str">
        <f>IF(E18="","",VLOOKUP(B18,Data!$B$5:$L$503,2,FALSE))</f>
        <v>VAD6820</v>
      </c>
      <c r="E18" s="739">
        <v>1</v>
      </c>
      <c r="F18" s="600" t="s">
        <v>544</v>
      </c>
      <c r="G18" s="587">
        <f>IF(E18="","",VLOOKUP(B18,Data!$B$5:$L$503,11,FALSE))</f>
        <v>5394.15</v>
      </c>
      <c r="H18" s="588">
        <f t="shared" si="0"/>
        <v>5394.15</v>
      </c>
      <c r="I18" s="589" t="str">
        <f>IF(E18="","",VLOOKUP(B18,Data!$B$5:$D$503,3,FALSE))</f>
        <v>C/T</v>
      </c>
      <c r="J18" s="589" t="str">
        <f>IF(E18="","",VLOOKUP(B18,Data!$B$5:$M$503,12,FALSE))</f>
        <v>Indonesia</v>
      </c>
      <c r="K18" s="590">
        <v>5127657</v>
      </c>
      <c r="L18" s="587">
        <f>IF(E18="","",VLOOKUP(B18,Data!$B$5:$E$503,4,FALSE)*E18)</f>
        <v>302</v>
      </c>
      <c r="M18" s="587">
        <f>IF(E18="","",VLOOKUP(B18,Data!$B$5:$F$503,5,FALSE)*E18)</f>
        <v>267</v>
      </c>
      <c r="N18" s="591" t="e">
        <f>IF(B18=Data!B65,Data!G65,(IF(B18=Data!B67,Data!G67,(IF(B18=Data!B69,Data!G69,(IF(B18=Data!#REF!,Data!#REF!,(IF(B18=Data!B74,Data!G74,(IF(B18=Data!#REF!,Data!#REF!,(IF(B18=Data!#REF!,Data!#REF!,(IF(B18=Data!#REF!,Data!#REF!,Data!#REF!)))))))))))))))&amp;IF(B18=Data!B141,Data!G141,(IF(B18=Data!#REF!,Data!#REF!,(IF(B18=Data!#REF!,Data!#REF!,(IF(B18=Data!#REF!,Data!#REF!,(IF(B18=Data!#REF!,Data!#REF!,(IF(B18=Data!#REF!,Data!G881,(IF(B18=Data!#REF!,Data!#REF!,(IF(B18=Data!#REF!,Data!#REF!,Data!#REF!)))))))))))))))&amp;IF(B18=Data!#REF!,Data!#REF!,(IF(B18=Data!#REF!,Data!#REF!,(IF(B18=Data!#REF!,Data!#REF!,(IF(B18=Data!#REF!,Data!#REF!,(IF(B18=Data!#REF!,Data!#REF!,Data!#REF!)))))))))</f>
        <v>#REF!</v>
      </c>
      <c r="O18" s="592"/>
      <c r="P18" s="593"/>
      <c r="Q18" s="594" t="e">
        <f>IF(B18=Data!B65,Data!H65,(IF(B18=Data!B67,Data!H67,(IF(B18=Data!B69,Data!H69,(IF(B18=Data!#REF!,Data!#REF!,(IF(B18=Data!B74,Data!H74,(IF(B18=Data!#REF!,Data!#REF!,(IF(B18=Data!#REF!,Data!#REF!,(IF(B18=Data!#REF!,Data!#REF!,Data!#REF!)))))))))))))))&amp;IF(B18=Data!B141,Data!H141,(IF(B18=Data!#REF!,Data!#REF!,(IF(B18=Data!#REF!,Data!#REF!,(IF(B18=Data!#REF!,Data!#REF!,(IF(B18=Data!#REF!,Data!#REF!,(IF(B18=Data!#REF!,Data!H881,(IF(B18=Data!#REF!,Data!#REF!,(IF(B18=Data!#REF!,Data!#REF!,Data!#REF!)))))))))))))))&amp;IF(B18=Data!#REF!,Data!#REF!,(IF(B18=Data!#REF!,Data!#REF!,(IF(B18=Data!#REF!,Data!#REF!,(IF(B18=Data!#REF!,Data!#REF!,(IF(B18=Data!#REF!,Data!#REF!,Data!#REF!)))))))))</f>
        <v>#REF!</v>
      </c>
      <c r="R18" s="593"/>
      <c r="S18" s="593"/>
      <c r="T18" s="594" t="e">
        <f>IF(B18=Data!B65,Data!I65,(IF(B18=Data!B67,Data!I67,(IF(B18=Data!B69,Data!I69,(IF(B18=Data!#REF!,Data!#REF!,(IF(B18=Data!B74,Data!I74,(IF(B18=Data!#REF!,Data!#REF!,(IF(B18=Data!#REF!,Data!#REF!,(IF(B18=Data!#REF!,Data!#REF!,Data!#REF!)))))))))))))))&amp;IF(B18=Data!B141,Data!I141,(IF(B18=Data!#REF!,Data!#REF!,(IF(B18=Data!#REF!,Data!#REF!,(IF(B18=Data!#REF!,Data!#REF!,(IF(B18=Data!#REF!,Data!#REF!,(IF(B18=Data!#REF!,Data!I881,(IF(B18=Data!#REF!,Data!#REF!,(IF(B18=Data!#REF!,Data!#REF!,Data!#REF!)))))))))))))))&amp;IF(B18=Data!#REF!,Data!#REF!,(IF(B18=Data!#REF!,Data!#REF!,(IF(B18=Data!#REF!,Data!#REF!,(IF(B18=Data!#REF!,Data!#REF!,(IF(B18=Data!#REF!,Data!#REF!,Data!#REF!)))))))))</f>
        <v>#REF!</v>
      </c>
      <c r="U18" s="595"/>
      <c r="V18" s="594" t="e">
        <f>IF(B18=Data!B65,Data!J65,(IF(B18=Data!B67,Data!J67,(IF(B18=Data!B69,Data!J69,(IF(B18=Data!#REF!,Data!#REF!,(IF(B18=Data!B74,Data!J74,(IF(B18=Data!#REF!,Data!#REF!,(IF(B18=Data!#REF!,Data!#REF!,(IF(B18=Data!#REF!,Data!#REF!,Data!#REF!)))))))))))))))&amp;IF(B18=Data!B141,Data!J141,(IF(B18=Data!#REF!,Data!#REF!,(IF(B18=Data!#REF!,Data!#REF!,(IF(B18=Data!#REF!,Data!#REF!,(IF(B18=Data!#REF!,Data!#REF!,(IF(B18=Data!#REF!,Data!J881,(IF(B18=Data!#REF!,Data!#REF!,(IF(B18=Data!#REF!,Data!#REF!,Data!#REF!)))))))))))))))&amp;IF(B18=Data!#REF!,Data!#REF!,(IF(B18=Data!#REF!,Data!#REF!,(IF(B18=Data!#REF!,Data!#REF!,(IF(B18=Data!#REF!,Data!#REF!,(IF(B18=Data!#REF!,Data!#REF!,Data!#REF!)))))))))</f>
        <v>#REF!</v>
      </c>
      <c r="W18" s="596">
        <f>IF(E18="","",VLOOKUP(B18,Data!$B$5:$J$503,9,FALSE)*E18)</f>
        <v>1.534</v>
      </c>
    </row>
    <row r="19" spans="1:23" s="597" customFormat="1" ht="19.25" customHeight="1">
      <c r="A19" s="598"/>
      <c r="B19" s="582" t="s">
        <v>1057</v>
      </c>
      <c r="C19" s="583" t="str">
        <f>IF(E19="","",VLOOKUP(B19,Data!$B$5:$N$503,13,FALSE))</f>
        <v/>
      </c>
      <c r="D19" s="584" t="str">
        <f>IF(E19="","",VLOOKUP(B19,Data!$B$5:$L$503,2,FALSE))</f>
        <v/>
      </c>
      <c r="E19" s="739"/>
      <c r="F19" s="600"/>
      <c r="G19" s="587" t="str">
        <f>IF(E19="","",VLOOKUP(B19,Data!$B$5:$L$503,11,FALSE))</f>
        <v/>
      </c>
      <c r="H19" s="588" t="str">
        <f t="shared" si="0"/>
        <v>-</v>
      </c>
      <c r="I19" s="589" t="str">
        <f>IF(E19="","",VLOOKUP(B19,Data!$B$5:$D$503,3,FALSE))</f>
        <v/>
      </c>
      <c r="J19" s="589" t="str">
        <f>IF(E19="","",VLOOKUP(B19,Data!$B$5:$M$503,12,FALSE))</f>
        <v/>
      </c>
      <c r="K19" s="590"/>
      <c r="L19" s="587" t="str">
        <f>IF(E19="","",VLOOKUP(B19,Data!$B$5:$E$503,4,FALSE)*E19)</f>
        <v/>
      </c>
      <c r="M19" s="587" t="str">
        <f>IF(E19="","",VLOOKUP(B19,Data!$B$5:$F$503,5,FALSE)*E19)</f>
        <v/>
      </c>
      <c r="N19" s="591" t="e">
        <f>IF(B19=Data!B129,Data!G129,(IF(B19=Data!B131,Data!G131,(IF(B19=Data!B133,Data!G133,(IF(B19=Data!#REF!,Data!#REF!,(IF(B19=Data!B138,Data!G138,(IF(B19=Data!#REF!,Data!#REF!,(IF(B19=Data!#REF!,Data!#REF!,(IF(B19=Data!#REF!,Data!#REF!,Data!#REF!)))))))))))))))&amp;IF(B19=Data!B205,Data!G205,(IF(B19=Data!#REF!,Data!#REF!,(IF(B19=Data!#REF!,Data!#REF!,(IF(B19=Data!#REF!,Data!#REF!,(IF(B19=Data!#REF!,Data!#REF!,(IF(B19=Data!#REF!,Data!G945,(IF(B19=Data!#REF!,Data!#REF!,(IF(B19=Data!#REF!,Data!#REF!,Data!#REF!)))))))))))))))&amp;IF(B19=Data!#REF!,Data!#REF!,(IF(B19=Data!#REF!,Data!#REF!,(IF(B19=Data!#REF!,Data!#REF!,(IF(B19=Data!#REF!,Data!#REF!,(IF(B19=Data!#REF!,Data!#REF!,Data!#REF!)))))))))</f>
        <v>#REF!</v>
      </c>
      <c r="O19" s="592"/>
      <c r="P19" s="593"/>
      <c r="Q19" s="594" t="e">
        <f>IF(B19=Data!B129,Data!H129,(IF(B19=Data!B131,Data!H131,(IF(B19=Data!B133,Data!H133,(IF(B19=Data!#REF!,Data!#REF!,(IF(B19=Data!B138,Data!H138,(IF(B19=Data!#REF!,Data!#REF!,(IF(B19=Data!#REF!,Data!#REF!,(IF(B19=Data!#REF!,Data!#REF!,Data!#REF!)))))))))))))))&amp;IF(B19=Data!B205,Data!H205,(IF(B19=Data!#REF!,Data!#REF!,(IF(B19=Data!#REF!,Data!#REF!,(IF(B19=Data!#REF!,Data!#REF!,(IF(B19=Data!#REF!,Data!#REF!,(IF(B19=Data!#REF!,Data!H945,(IF(B19=Data!#REF!,Data!#REF!,(IF(B19=Data!#REF!,Data!#REF!,Data!#REF!)))))))))))))))&amp;IF(B19=Data!#REF!,Data!#REF!,(IF(B19=Data!#REF!,Data!#REF!,(IF(B19=Data!#REF!,Data!#REF!,(IF(B19=Data!#REF!,Data!#REF!,(IF(B19=Data!#REF!,Data!#REF!,Data!#REF!)))))))))</f>
        <v>#REF!</v>
      </c>
      <c r="R19" s="593"/>
      <c r="S19" s="593"/>
      <c r="T19" s="594" t="e">
        <f>IF(B19=Data!B129,Data!I129,(IF(B19=Data!B131,Data!I131,(IF(B19=Data!B133,Data!I133,(IF(B19=Data!#REF!,Data!#REF!,(IF(B19=Data!B138,Data!I138,(IF(B19=Data!#REF!,Data!#REF!,(IF(B19=Data!#REF!,Data!#REF!,(IF(B19=Data!#REF!,Data!#REF!,Data!#REF!)))))))))))))))&amp;IF(B19=Data!B205,Data!I205,(IF(B19=Data!#REF!,Data!#REF!,(IF(B19=Data!#REF!,Data!#REF!,(IF(B19=Data!#REF!,Data!#REF!,(IF(B19=Data!#REF!,Data!#REF!,(IF(B19=Data!#REF!,Data!I945,(IF(B19=Data!#REF!,Data!#REF!,(IF(B19=Data!#REF!,Data!#REF!,Data!#REF!)))))))))))))))&amp;IF(B19=Data!#REF!,Data!#REF!,(IF(B19=Data!#REF!,Data!#REF!,(IF(B19=Data!#REF!,Data!#REF!,(IF(B19=Data!#REF!,Data!#REF!,(IF(B19=Data!#REF!,Data!#REF!,Data!#REF!)))))))))</f>
        <v>#REF!</v>
      </c>
      <c r="U19" s="595"/>
      <c r="V19" s="594" t="e">
        <f>IF(B19=Data!B129,Data!J129,(IF(B19=Data!B131,Data!J131,(IF(B19=Data!B133,Data!J133,(IF(B19=Data!#REF!,Data!#REF!,(IF(B19=Data!B138,Data!J138,(IF(B19=Data!#REF!,Data!#REF!,(IF(B19=Data!#REF!,Data!#REF!,(IF(B19=Data!#REF!,Data!#REF!,Data!#REF!)))))))))))))))&amp;IF(B19=Data!B205,Data!J205,(IF(B19=Data!#REF!,Data!#REF!,(IF(B19=Data!#REF!,Data!#REF!,(IF(B19=Data!#REF!,Data!#REF!,(IF(B19=Data!#REF!,Data!#REF!,(IF(B19=Data!#REF!,Data!J945,(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368</v>
      </c>
      <c r="C20" s="738" t="str">
        <f>IF(E20="","",VLOOKUP(B20,Data!$B$5:$N$503,13,FALSE))</f>
        <v>Ymh</v>
      </c>
      <c r="D20" s="495" t="str">
        <f>IF(E20="","",VLOOKUP(B20,Data!$B$5:$L$503,2,FALSE))</f>
        <v>WQ78230</v>
      </c>
      <c r="E20" s="739">
        <v>8</v>
      </c>
      <c r="F20" s="600" t="s">
        <v>545</v>
      </c>
      <c r="G20" s="587">
        <f>IF(E20="","",VLOOKUP(B20,Data!$B$5:$L$503,11,FALSE))</f>
        <v>4233.07</v>
      </c>
      <c r="H20" s="588">
        <f t="shared" si="0"/>
        <v>33864.559999999998</v>
      </c>
      <c r="I20" s="589" t="str">
        <f>IF(E20="","",VLOOKUP(B20,Data!$B$5:$D$503,3,FALSE))</f>
        <v>C/T</v>
      </c>
      <c r="J20" s="589" t="str">
        <f>IF(E20="","",VLOOKUP(B20,Data!$B$5:$M$503,12,FALSE))</f>
        <v>Indonesia</v>
      </c>
      <c r="K20" s="590">
        <v>5127657</v>
      </c>
      <c r="L20" s="587">
        <f>IF(E20="","",VLOOKUP(B20,Data!$B$5:$E$503,4,FALSE)*E20)</f>
        <v>2376</v>
      </c>
      <c r="M20" s="587">
        <f>IF(E20="","",VLOOKUP(B20,Data!$B$5:$F$503,5,FALSE)*E20)</f>
        <v>2096</v>
      </c>
      <c r="N20" s="591" t="e">
        <f>IF(B20=Data!B50,Data!G50,(IF(B20=Data!B52,Data!G52,(IF(B20=Data!B54,Data!G54,(IF(B20=Data!#REF!,Data!#REF!,(IF(B20=Data!B59,Data!G59,(IF(B20=Data!#REF!,Data!#REF!,(IF(B20=Data!#REF!,Data!#REF!,(IF(B20=Data!#REF!,Data!#REF!,Data!#REF!)))))))))))))))&amp;IF(B20=Data!B126,Data!G126,(IF(B20=Data!#REF!,Data!#REF!,(IF(B20=Data!#REF!,Data!#REF!,(IF(B20=Data!#REF!,Data!#REF!,(IF(B20=Data!#REF!,Data!#REF!,(IF(B20=Data!#REF!,Data!G866,(IF(B20=Data!#REF!,Data!#REF!,(IF(B20=Data!#REF!,Data!#REF!,Data!#REF!)))))))))))))))&amp;IF(B20=Data!#REF!,Data!#REF!,(IF(B20=Data!#REF!,Data!#REF!,(IF(B20=Data!#REF!,Data!#REF!,(IF(B20=Data!#REF!,Data!#REF!,(IF(B20=Data!#REF!,Data!#REF!,Data!#REF!)))))))))</f>
        <v>#REF!</v>
      </c>
      <c r="O20" s="592"/>
      <c r="P20" s="593"/>
      <c r="Q20" s="594" t="e">
        <f>IF(B20=Data!B50,Data!H50,(IF(B20=Data!B52,Data!H52,(IF(B20=Data!B54,Data!H54,(IF(B20=Data!#REF!,Data!#REF!,(IF(B20=Data!B59,Data!H59,(IF(B20=Data!#REF!,Data!#REF!,(IF(B20=Data!#REF!,Data!#REF!,(IF(B20=Data!#REF!,Data!#REF!,Data!#REF!)))))))))))))))&amp;IF(B20=Data!B126,Data!H126,(IF(B20=Data!#REF!,Data!#REF!,(IF(B20=Data!#REF!,Data!#REF!,(IF(B20=Data!#REF!,Data!#REF!,(IF(B20=Data!#REF!,Data!#REF!,(IF(B20=Data!#REF!,Data!H866,(IF(B20=Data!#REF!,Data!#REF!,(IF(B20=Data!#REF!,Data!#REF!,Data!#REF!)))))))))))))))&amp;IF(B20=Data!#REF!,Data!#REF!,(IF(B20=Data!#REF!,Data!#REF!,(IF(B20=Data!#REF!,Data!#REF!,(IF(B20=Data!#REF!,Data!#REF!,(IF(B20=Data!#REF!,Data!#REF!,Data!#REF!)))))))))</f>
        <v>#REF!</v>
      </c>
      <c r="R20" s="593"/>
      <c r="S20" s="593"/>
      <c r="T20" s="594" t="e">
        <f>IF(B20=Data!B50,Data!I50,(IF(B20=Data!B52,Data!I52,(IF(B20=Data!B54,Data!I54,(IF(B20=Data!#REF!,Data!#REF!,(IF(B20=Data!B59,Data!I59,(IF(B20=Data!#REF!,Data!#REF!,(IF(B20=Data!#REF!,Data!#REF!,(IF(B20=Data!#REF!,Data!#REF!,Data!#REF!)))))))))))))))&amp;IF(B20=Data!B126,Data!I126,(IF(B20=Data!#REF!,Data!#REF!,(IF(B20=Data!#REF!,Data!#REF!,(IF(B20=Data!#REF!,Data!#REF!,(IF(B20=Data!#REF!,Data!#REF!,(IF(B20=Data!#REF!,Data!I866,(IF(B20=Data!#REF!,Data!#REF!,(IF(B20=Data!#REF!,Data!#REF!,Data!#REF!)))))))))))))))&amp;IF(B20=Data!#REF!,Data!#REF!,(IF(B20=Data!#REF!,Data!#REF!,(IF(B20=Data!#REF!,Data!#REF!,(IF(B20=Data!#REF!,Data!#REF!,(IF(B20=Data!#REF!,Data!#REF!,Data!#REF!)))))))))</f>
        <v>#REF!</v>
      </c>
      <c r="U20" s="595"/>
      <c r="V20" s="594" t="e">
        <f>IF(B20=Data!B50,Data!J50,(IF(B20=Data!B52,Data!J52,(IF(B20=Data!B54,Data!J54,(IF(B20=Data!#REF!,Data!#REF!,(IF(B20=Data!B59,Data!J59,(IF(B20=Data!#REF!,Data!#REF!,(IF(B20=Data!#REF!,Data!#REF!,(IF(B20=Data!#REF!,Data!#REF!,Data!#REF!)))))))))))))))&amp;IF(B20=Data!B126,Data!J126,(IF(B20=Data!#REF!,Data!#REF!,(IF(B20=Data!#REF!,Data!#REF!,(IF(B20=Data!#REF!,Data!#REF!,(IF(B20=Data!#REF!,Data!#REF!,(IF(B20=Data!#REF!,Data!J866,(IF(B20=Data!#REF!,Data!#REF!,(IF(B20=Data!#REF!,Data!#REF!,Data!#REF!)))))))))))))))&amp;IF(B20=Data!#REF!,Data!#REF!,(IF(B20=Data!#REF!,Data!#REF!,(IF(B20=Data!#REF!,Data!#REF!,(IF(B20=Data!#REF!,Data!#REF!,(IF(B20=Data!#REF!,Data!#REF!,Data!#REF!)))))))))</f>
        <v>#REF!</v>
      </c>
      <c r="W20" s="596">
        <f>IF(E20="","",VLOOKUP(B20,Data!$B$5:$J$503,9,FALSE)*E20)</f>
        <v>12.272</v>
      </c>
    </row>
    <row r="21" spans="1:23" s="597" customFormat="1" ht="19.25" customHeight="1">
      <c r="A21" s="860">
        <v>3</v>
      </c>
      <c r="B21" s="753" t="s">
        <v>718</v>
      </c>
      <c r="C21" s="738" t="str">
        <f>IF(E21="","",VLOOKUP(B21,Data!$B$5:$N$503,13,FALSE))</f>
        <v>Ymh</v>
      </c>
      <c r="D21" s="495" t="str">
        <f>IF(E21="","",VLOOKUP(B21,Data!$B$5:$L$503,2,FALSE))</f>
        <v>VAC9580</v>
      </c>
      <c r="E21" s="739">
        <v>5</v>
      </c>
      <c r="F21" s="600"/>
      <c r="G21" s="587">
        <f>IF(E21="","",VLOOKUP(B21,Data!$B$5:$L$503,11,FALSE))</f>
        <v>5024.08</v>
      </c>
      <c r="H21" s="588">
        <f t="shared" si="0"/>
        <v>25120.400000000001</v>
      </c>
      <c r="I21" s="589" t="str">
        <f>IF(E21="","",VLOOKUP(B21,Data!$B$5:$D$503,3,FALSE))</f>
        <v>C/T</v>
      </c>
      <c r="J21" s="589" t="str">
        <f>IF(E21="","",VLOOKUP(B21,Data!$B$5:$M$503,12,FALSE))</f>
        <v>Indonesia</v>
      </c>
      <c r="K21" s="590">
        <v>5127657</v>
      </c>
      <c r="L21" s="587">
        <f>IF(E21="","",VLOOKUP(B21,Data!$B$5:$E$503,4,FALSE)*E21)</f>
        <v>1510</v>
      </c>
      <c r="M21" s="587">
        <f>IF(E21="","",VLOOKUP(B21,Data!$B$5:$F$503,5,FALSE)*E21)</f>
        <v>1335</v>
      </c>
      <c r="N21" s="591" t="e">
        <f>IF(B21=Data!B29,Data!G29,(IF(B21=Data!B31,Data!G31,(IF(B21=Data!B33,Data!G33,(IF(B21=Data!#REF!,Data!#REF!,(IF(B21=Data!B38,Data!G38,(IF(B21=Data!#REF!,Data!#REF!,(IF(B21=Data!#REF!,Data!#REF!,(IF(B21=Data!#REF!,Data!#REF!,Data!#REF!)))))))))))))))&amp;IF(B21=Data!B105,Data!G105,(IF(B21=Data!#REF!,Data!#REF!,(IF(B21=Data!#REF!,Data!#REF!,(IF(B21=Data!#REF!,Data!#REF!,(IF(B21=Data!#REF!,Data!#REF!,(IF(B21=Data!#REF!,Data!G845,(IF(B21=Data!#REF!,Data!#REF!,(IF(B21=Data!#REF!,Data!#REF!,Data!#REF!)))))))))))))))&amp;IF(B21=Data!#REF!,Data!#REF!,(IF(B21=Data!#REF!,Data!#REF!,(IF(B21=Data!#REF!,Data!#REF!,(IF(B21=Data!#REF!,Data!#REF!,(IF(B21=Data!#REF!,Data!#REF!,Data!#REF!)))))))))</f>
        <v>#REF!</v>
      </c>
      <c r="O21" s="592"/>
      <c r="P21" s="593"/>
      <c r="Q21" s="594" t="e">
        <f>IF(B21=Data!B29,Data!H29,(IF(B21=Data!B31,Data!H31,(IF(B21=Data!B33,Data!H33,(IF(B21=Data!#REF!,Data!#REF!,(IF(B21=Data!B38,Data!H38,(IF(B21=Data!#REF!,Data!#REF!,(IF(B21=Data!#REF!,Data!#REF!,(IF(B21=Data!#REF!,Data!#REF!,Data!#REF!)))))))))))))))&amp;IF(B21=Data!B105,Data!H105,(IF(B21=Data!#REF!,Data!#REF!,(IF(B21=Data!#REF!,Data!#REF!,(IF(B21=Data!#REF!,Data!#REF!,(IF(B21=Data!#REF!,Data!#REF!,(IF(B21=Data!#REF!,Data!H845,(IF(B21=Data!#REF!,Data!#REF!,(IF(B21=Data!#REF!,Data!#REF!,Data!#REF!)))))))))))))))&amp;IF(B21=Data!#REF!,Data!#REF!,(IF(B21=Data!#REF!,Data!#REF!,(IF(B21=Data!#REF!,Data!#REF!,(IF(B21=Data!#REF!,Data!#REF!,(IF(B21=Data!#REF!,Data!#REF!,Data!#REF!)))))))))</f>
        <v>#REF!</v>
      </c>
      <c r="R21" s="593"/>
      <c r="S21" s="593"/>
      <c r="T21" s="594" t="e">
        <f>IF(B21=Data!B29,Data!I29,(IF(B21=Data!B31,Data!I31,(IF(B21=Data!B33,Data!I33,(IF(B21=Data!#REF!,Data!#REF!,(IF(B21=Data!B38,Data!I38,(IF(B21=Data!#REF!,Data!#REF!,(IF(B21=Data!#REF!,Data!#REF!,(IF(B21=Data!#REF!,Data!#REF!,Data!#REF!)))))))))))))))&amp;IF(B21=Data!B105,Data!I105,(IF(B21=Data!#REF!,Data!#REF!,(IF(B21=Data!#REF!,Data!#REF!,(IF(B21=Data!#REF!,Data!#REF!,(IF(B21=Data!#REF!,Data!#REF!,(IF(B21=Data!#REF!,Data!I845,(IF(B21=Data!#REF!,Data!#REF!,(IF(B21=Data!#REF!,Data!#REF!,Data!#REF!)))))))))))))))&amp;IF(B21=Data!#REF!,Data!#REF!,(IF(B21=Data!#REF!,Data!#REF!,(IF(B21=Data!#REF!,Data!#REF!,(IF(B21=Data!#REF!,Data!#REF!,(IF(B21=Data!#REF!,Data!#REF!,Data!#REF!)))))))))</f>
        <v>#REF!</v>
      </c>
      <c r="U21" s="595"/>
      <c r="V21" s="594" t="e">
        <f>IF(B21=Data!B29,Data!J29,(IF(B21=Data!B31,Data!J31,(IF(B21=Data!B33,Data!J33,(IF(B21=Data!#REF!,Data!#REF!,(IF(B21=Data!B38,Data!J38,(IF(B21=Data!#REF!,Data!#REF!,(IF(B21=Data!#REF!,Data!#REF!,(IF(B21=Data!#REF!,Data!#REF!,Data!#REF!)))))))))))))))&amp;IF(B21=Data!B105,Data!J105,(IF(B21=Data!#REF!,Data!#REF!,(IF(B21=Data!#REF!,Data!#REF!,(IF(B21=Data!#REF!,Data!#REF!,(IF(B21=Data!#REF!,Data!#REF!,(IF(B21=Data!#REF!,Data!J845,(IF(B21=Data!#REF!,Data!#REF!,(IF(B21=Data!#REF!,Data!#REF!,Data!#REF!)))))))))))))))&amp;IF(B21=Data!#REF!,Data!#REF!,(IF(B21=Data!#REF!,Data!#REF!,(IF(B21=Data!#REF!,Data!#REF!,(IF(B21=Data!#REF!,Data!#REF!,(IF(B21=Data!#REF!,Data!#REF!,Data!#REF!)))))))))</f>
        <v>#REF!</v>
      </c>
      <c r="W21" s="596">
        <f>IF(E21="","",VLOOKUP(B21,Data!$B$5:$J$503,9,FALSE)*E21)</f>
        <v>7.67</v>
      </c>
    </row>
    <row r="22" spans="1:23" s="597" customFormat="1" ht="19.25" customHeight="1">
      <c r="A22" s="860">
        <v>4</v>
      </c>
      <c r="B22" s="753" t="s">
        <v>223</v>
      </c>
      <c r="C22" s="738" t="str">
        <f>IF(E22="","",VLOOKUP(B22,Data!$B$5:$N$503,13,FALSE))</f>
        <v>Ymh</v>
      </c>
      <c r="D22" s="495" t="str">
        <f>IF(E22="","",VLOOKUP(B22,Data!$B$5:$L$503,2,FALSE))</f>
        <v>AAE6337</v>
      </c>
      <c r="E22" s="823">
        <v>10</v>
      </c>
      <c r="F22" s="601" t="s">
        <v>569</v>
      </c>
      <c r="G22" s="587">
        <f>IF(E22="","",VLOOKUP(B22,Data!$B$5:$L$503,11,FALSE))</f>
        <v>1646.63</v>
      </c>
      <c r="H22" s="588">
        <f t="shared" ref="H22" si="1">IF(E22&gt;0,E22*G22,"-")</f>
        <v>16466.300000000003</v>
      </c>
      <c r="I22" s="589" t="str">
        <f>IF(E22="","",VLOOKUP(B22,Data!$B$5:$D$503,3,FALSE))</f>
        <v>C/T</v>
      </c>
      <c r="J22" s="589" t="str">
        <f>IF(E22="","",VLOOKUP(B22,Data!$B$5:$M$503,12,FALSE))</f>
        <v>Indonesia</v>
      </c>
      <c r="K22" s="590">
        <v>5127657</v>
      </c>
      <c r="L22" s="587">
        <f>IF(E22="","",VLOOKUP(B22,Data!$B$5:$E$503,4,FALSE)*E22)</f>
        <v>1940</v>
      </c>
      <c r="M22" s="587">
        <f>IF(E22="","",VLOOKUP(B22,Data!$B$5:$F$503,5,FALSE)*E22)</f>
        <v>1740</v>
      </c>
      <c r="N22" s="591" t="e">
        <f>IF(B22=Data!B31,Data!G31,(IF(B22=Data!B33,Data!G33,(IF(B22=Data!B35,Data!G35,(IF(B22=Data!#REF!,Data!#REF!,(IF(B22=Data!B40,Data!G40,(IF(B22=Data!#REF!,Data!#REF!,(IF(B22=Data!#REF!,Data!#REF!,(IF(B22=Data!#REF!,Data!#REF!,Data!#REF!)))))))))))))))&amp;IF(B22=Data!B107,Data!G107,(IF(B22=Data!#REF!,Data!#REF!,(IF(B22=Data!#REF!,Data!#REF!,(IF(B22=Data!#REF!,Data!#REF!,(IF(B22=Data!#REF!,Data!#REF!,(IF(B22=Data!#REF!,Data!G847,(IF(B22=Data!#REF!,Data!#REF!,(IF(B22=Data!#REF!,Data!#REF!,Data!#REF!)))))))))))))))&amp;IF(B22=Data!#REF!,Data!#REF!,(IF(B22=Data!#REF!,Data!#REF!,(IF(B22=Data!#REF!,Data!#REF!,(IF(B22=Data!#REF!,Data!#REF!,(IF(B22=Data!#REF!,Data!#REF!,Data!#REF!)))))))))</f>
        <v>#REF!</v>
      </c>
      <c r="O22" s="592"/>
      <c r="P22" s="593"/>
      <c r="Q22" s="594" t="e">
        <f>IF(B22=Data!B31,Data!H31,(IF(B22=Data!B33,Data!H33,(IF(B22=Data!B35,Data!H35,(IF(B22=Data!#REF!,Data!#REF!,(IF(B22=Data!B40,Data!H40,(IF(B22=Data!#REF!,Data!#REF!,(IF(B22=Data!#REF!,Data!#REF!,(IF(B22=Data!#REF!,Data!#REF!,Data!#REF!)))))))))))))))&amp;IF(B22=Data!B107,Data!H107,(IF(B22=Data!#REF!,Data!#REF!,(IF(B22=Data!#REF!,Data!#REF!,(IF(B22=Data!#REF!,Data!#REF!,(IF(B22=Data!#REF!,Data!#REF!,(IF(B22=Data!#REF!,Data!H847,(IF(B22=Data!#REF!,Data!#REF!,(IF(B22=Data!#REF!,Data!#REF!,Data!#REF!)))))))))))))))&amp;IF(B22=Data!#REF!,Data!#REF!,(IF(B22=Data!#REF!,Data!#REF!,(IF(B22=Data!#REF!,Data!#REF!,(IF(B22=Data!#REF!,Data!#REF!,(IF(B22=Data!#REF!,Data!#REF!,Data!#REF!)))))))))</f>
        <v>#REF!</v>
      </c>
      <c r="R22" s="593"/>
      <c r="S22" s="593"/>
      <c r="T22" s="594" t="e">
        <f>IF(B22=Data!B31,Data!I31,(IF(B22=Data!B33,Data!I33,(IF(B22=Data!B35,Data!I35,(IF(B22=Data!#REF!,Data!#REF!,(IF(B22=Data!B40,Data!I40,(IF(B22=Data!#REF!,Data!#REF!,(IF(B22=Data!#REF!,Data!#REF!,(IF(B22=Data!#REF!,Data!#REF!,Data!#REF!)))))))))))))))&amp;IF(B22=Data!B107,Data!I107,(IF(B22=Data!#REF!,Data!#REF!,(IF(B22=Data!#REF!,Data!#REF!,(IF(B22=Data!#REF!,Data!#REF!,(IF(B22=Data!#REF!,Data!#REF!,(IF(B22=Data!#REF!,Data!I847,(IF(B22=Data!#REF!,Data!#REF!,(IF(B22=Data!#REF!,Data!#REF!,Data!#REF!)))))))))))))))&amp;IF(B22=Data!#REF!,Data!#REF!,(IF(B22=Data!#REF!,Data!#REF!,(IF(B22=Data!#REF!,Data!#REF!,(IF(B22=Data!#REF!,Data!#REF!,(IF(B22=Data!#REF!,Data!#REF!,Data!#REF!)))))))))</f>
        <v>#REF!</v>
      </c>
      <c r="U22" s="595"/>
      <c r="V22" s="594" t="e">
        <f>IF(B22=Data!B31,Data!J31,(IF(B22=Data!B33,Data!J33,(IF(B22=Data!B35,Data!J35,(IF(B22=Data!#REF!,Data!#REF!,(IF(B22=Data!B40,Data!J40,(IF(B22=Data!#REF!,Data!#REF!,(IF(B22=Data!#REF!,Data!#REF!,(IF(B22=Data!#REF!,Data!#REF!,Data!#REF!)))))))))))))))&amp;IF(B22=Data!B107,Data!J107,(IF(B22=Data!#REF!,Data!#REF!,(IF(B22=Data!#REF!,Data!#REF!,(IF(B22=Data!#REF!,Data!#REF!,(IF(B22=Data!#REF!,Data!#REF!,(IF(B22=Data!#REF!,Data!J847,(IF(B22=Data!#REF!,Data!#REF!,(IF(B22=Data!#REF!,Data!#REF!,Data!#REF!)))))))))))))))&amp;IF(B22=Data!#REF!,Data!#REF!,(IF(B22=Data!#REF!,Data!#REF!,(IF(B22=Data!#REF!,Data!#REF!,(IF(B22=Data!#REF!,Data!#REF!,(IF(B22=Data!#REF!,Data!#REF!,Data!#REF!)))))))))</f>
        <v>#REF!</v>
      </c>
      <c r="W22" s="596">
        <f>IF(E22="","",VLOOKUP(B22,Data!$B$5:$J$503,9,FALSE)*E22)</f>
        <v>11.29</v>
      </c>
    </row>
    <row r="23" spans="1:23" s="597" customFormat="1" ht="19.25" customHeight="1">
      <c r="A23" s="860">
        <v>5</v>
      </c>
      <c r="B23" s="753" t="s">
        <v>225</v>
      </c>
      <c r="C23" s="738" t="str">
        <f>IF(E23="","",VLOOKUP(B23,Data!$B$5:$N$503,13,FALSE))</f>
        <v>Ymh</v>
      </c>
      <c r="D23" s="495" t="str">
        <f>IF(E23="","",VLOOKUP(B23,Data!$B$5:$L$503,2,FALSE))</f>
        <v>WV62290</v>
      </c>
      <c r="E23" s="739">
        <v>2</v>
      </c>
      <c r="F23" s="600"/>
      <c r="G23" s="587">
        <f>IF(E23="","",VLOOKUP(B23,Data!$B$5:$L$503,11,FALSE))</f>
        <v>1690.21</v>
      </c>
      <c r="H23" s="588">
        <f t="shared" si="0"/>
        <v>3380.42</v>
      </c>
      <c r="I23" s="589" t="str">
        <f>IF(E23="","",VLOOKUP(B23,Data!$B$5:$D$503,3,FALSE))</f>
        <v>C/T</v>
      </c>
      <c r="J23" s="589" t="str">
        <f>IF(E23="","",VLOOKUP(B23,Data!$B$5:$M$503,12,FALSE))</f>
        <v>Indonesia</v>
      </c>
      <c r="K23" s="590">
        <v>5127657</v>
      </c>
      <c r="L23" s="587">
        <f>IF(E23="","",VLOOKUP(B23,Data!$B$5:$E$503,4,FALSE)*E23)</f>
        <v>388</v>
      </c>
      <c r="M23" s="587">
        <f>IF(E23="","",VLOOKUP(B23,Data!$B$5:$F$503,5,FALSE)*E23)</f>
        <v>348</v>
      </c>
      <c r="N23" s="591" t="e">
        <f>IF(B23=Data!B32,Data!G32,(IF(B23=Data!B34,Data!G34,(IF(B23=Data!B36,Data!G36,(IF(B23=Data!#REF!,Data!#REF!,(IF(B23=Data!B41,Data!G41,(IF(B23=Data!#REF!,Data!#REF!,(IF(B23=Data!#REF!,Data!#REF!,(IF(B23=Data!#REF!,Data!#REF!,Data!#REF!)))))))))))))))&amp;IF(B23=Data!B108,Data!G108,(IF(B23=Data!#REF!,Data!#REF!,(IF(B23=Data!#REF!,Data!#REF!,(IF(B23=Data!#REF!,Data!#REF!,(IF(B23=Data!#REF!,Data!#REF!,(IF(B23=Data!#REF!,Data!G848,(IF(B23=Data!#REF!,Data!#REF!,(IF(B23=Data!#REF!,Data!#REF!,Data!#REF!)))))))))))))))&amp;IF(B23=Data!#REF!,Data!#REF!,(IF(B23=Data!#REF!,Data!#REF!,(IF(B23=Data!#REF!,Data!#REF!,(IF(B23=Data!#REF!,Data!#REF!,(IF(B23=Data!#REF!,Data!#REF!,Data!#REF!)))))))))</f>
        <v>#REF!</v>
      </c>
      <c r="O23" s="592"/>
      <c r="P23" s="593"/>
      <c r="Q23" s="594" t="e">
        <f>IF(B23=Data!B32,Data!H32,(IF(B23=Data!B34,Data!H34,(IF(B23=Data!B36,Data!H36,(IF(B23=Data!#REF!,Data!#REF!,(IF(B23=Data!B41,Data!H41,(IF(B23=Data!#REF!,Data!#REF!,(IF(B23=Data!#REF!,Data!#REF!,(IF(B23=Data!#REF!,Data!#REF!,Data!#REF!)))))))))))))))&amp;IF(B23=Data!B108,Data!H108,(IF(B23=Data!#REF!,Data!#REF!,(IF(B23=Data!#REF!,Data!#REF!,(IF(B23=Data!#REF!,Data!#REF!,(IF(B23=Data!#REF!,Data!#REF!,(IF(B23=Data!#REF!,Data!H848,(IF(B23=Data!#REF!,Data!#REF!,(IF(B23=Data!#REF!,Data!#REF!,Data!#REF!)))))))))))))))&amp;IF(B23=Data!#REF!,Data!#REF!,(IF(B23=Data!#REF!,Data!#REF!,(IF(B23=Data!#REF!,Data!#REF!,(IF(B23=Data!#REF!,Data!#REF!,(IF(B23=Data!#REF!,Data!#REF!,Data!#REF!)))))))))</f>
        <v>#REF!</v>
      </c>
      <c r="R23" s="593"/>
      <c r="S23" s="593"/>
      <c r="T23" s="594" t="e">
        <f>IF(B23=Data!B32,Data!I32,(IF(B23=Data!B34,Data!I34,(IF(B23=Data!B36,Data!I36,(IF(B23=Data!#REF!,Data!#REF!,(IF(B23=Data!B41,Data!I41,(IF(B23=Data!#REF!,Data!#REF!,(IF(B23=Data!#REF!,Data!#REF!,(IF(B23=Data!#REF!,Data!#REF!,Data!#REF!)))))))))))))))&amp;IF(B23=Data!B108,Data!I108,(IF(B23=Data!#REF!,Data!#REF!,(IF(B23=Data!#REF!,Data!#REF!,(IF(B23=Data!#REF!,Data!#REF!,(IF(B23=Data!#REF!,Data!#REF!,(IF(B23=Data!#REF!,Data!I848,(IF(B23=Data!#REF!,Data!#REF!,(IF(B23=Data!#REF!,Data!#REF!,Data!#REF!)))))))))))))))&amp;IF(B23=Data!#REF!,Data!#REF!,(IF(B23=Data!#REF!,Data!#REF!,(IF(B23=Data!#REF!,Data!#REF!,(IF(B23=Data!#REF!,Data!#REF!,(IF(B23=Data!#REF!,Data!#REF!,Data!#REF!)))))))))</f>
        <v>#REF!</v>
      </c>
      <c r="U23" s="595"/>
      <c r="V23" s="594" t="e">
        <f>IF(B23=Data!B32,Data!J32,(IF(B23=Data!B34,Data!J34,(IF(B23=Data!B36,Data!J36,(IF(B23=Data!#REF!,Data!#REF!,(IF(B23=Data!B41,Data!J41,(IF(B23=Data!#REF!,Data!#REF!,(IF(B23=Data!#REF!,Data!#REF!,(IF(B23=Data!#REF!,Data!#REF!,Data!#REF!)))))))))))))))&amp;IF(B23=Data!B108,Data!J108,(IF(B23=Data!#REF!,Data!#REF!,(IF(B23=Data!#REF!,Data!#REF!,(IF(B23=Data!#REF!,Data!#REF!,(IF(B23=Data!#REF!,Data!#REF!,(IF(B23=Data!#REF!,Data!J848,(IF(B23=Data!#REF!,Data!#REF!,(IF(B23=Data!#REF!,Data!#REF!,Data!#REF!)))))))))))))))&amp;IF(B23=Data!#REF!,Data!#REF!,(IF(B23=Data!#REF!,Data!#REF!,(IF(B23=Data!#REF!,Data!#REF!,(IF(B23=Data!#REF!,Data!#REF!,(IF(B23=Data!#REF!,Data!#REF!,Data!#REF!)))))))))</f>
        <v>#REF!</v>
      </c>
      <c r="W23" s="596">
        <f>IF(E23="","",VLOOKUP(B23,Data!$B$5:$J$503,9,FALSE)*E23)</f>
        <v>2.258</v>
      </c>
    </row>
    <row r="24" spans="1:23" s="597" customFormat="1" ht="19.25" customHeight="1">
      <c r="A24" s="860">
        <v>6</v>
      </c>
      <c r="B24" s="753" t="s">
        <v>231</v>
      </c>
      <c r="C24" s="738" t="str">
        <f>IF(E24="","",VLOOKUP(B24,Data!$B$5:$N$503,13,FALSE))</f>
        <v>Ymh</v>
      </c>
      <c r="D24" s="495" t="str">
        <f>IF(E24="","",VLOOKUP(B24,Data!$B$5:$L$503,2,FALSE))</f>
        <v>WN49720</v>
      </c>
      <c r="E24" s="739">
        <v>3</v>
      </c>
      <c r="F24" s="601"/>
      <c r="G24" s="587">
        <f>IF(E24="","",VLOOKUP(B24,Data!$B$5:$L$503,11,FALSE))</f>
        <v>1776.21</v>
      </c>
      <c r="H24" s="588">
        <f t="shared" si="0"/>
        <v>5328.63</v>
      </c>
      <c r="I24" s="589" t="str">
        <f>IF(E24="","",VLOOKUP(B24,Data!$B$5:$D$503,3,FALSE))</f>
        <v>C/T</v>
      </c>
      <c r="J24" s="589" t="str">
        <f>IF(E24="","",VLOOKUP(B24,Data!$B$5:$M$503,12,FALSE))</f>
        <v>Indonesia</v>
      </c>
      <c r="K24" s="590">
        <v>5127657</v>
      </c>
      <c r="L24" s="587">
        <f>IF(E24="","",VLOOKUP(B24,Data!$B$5:$E$503,4,FALSE)*E24)</f>
        <v>582</v>
      </c>
      <c r="M24" s="587">
        <f>IF(E24="","",VLOOKUP(B24,Data!$B$5:$F$503,5,FALSE)*E24)</f>
        <v>522</v>
      </c>
      <c r="N24" s="591" t="e">
        <f>IF(B24=Data!B57,Data!G57,(IF(B24=Data!B59,Data!G59,(IF(B24=Data!B61,Data!G61,(IF(B24=Data!#REF!,Data!#REF!,(IF(B24=Data!B66,Data!G66,(IF(B24=Data!#REF!,Data!#REF!,(IF(B24=Data!#REF!,Data!#REF!,(IF(B24=Data!#REF!,Data!#REF!,Data!#REF!)))))))))))))))&amp;IF(B24=Data!B133,Data!G133,(IF(B24=Data!#REF!,Data!#REF!,(IF(B24=Data!#REF!,Data!#REF!,(IF(B24=Data!#REF!,Data!#REF!,(IF(B24=Data!#REF!,Data!#REF!,(IF(B24=Data!#REF!,Data!G873,(IF(B24=Data!#REF!,Data!#REF!,(IF(B24=Data!#REF!,Data!#REF!,Data!#REF!)))))))))))))))&amp;IF(B24=Data!#REF!,Data!#REF!,(IF(B24=Data!#REF!,Data!#REF!,(IF(B24=Data!#REF!,Data!#REF!,(IF(B24=Data!#REF!,Data!#REF!,(IF(B24=Data!#REF!,Data!#REF!,Data!#REF!)))))))))</f>
        <v>#REF!</v>
      </c>
      <c r="O24" s="592"/>
      <c r="P24" s="593"/>
      <c r="Q24" s="594" t="e">
        <f>IF(B24=Data!B57,Data!H57,(IF(B24=Data!B59,Data!H59,(IF(B24=Data!B61,Data!H61,(IF(B24=Data!#REF!,Data!#REF!,(IF(B24=Data!B66,Data!H66,(IF(B24=Data!#REF!,Data!#REF!,(IF(B24=Data!#REF!,Data!#REF!,(IF(B24=Data!#REF!,Data!#REF!,Data!#REF!)))))))))))))))&amp;IF(B24=Data!B133,Data!H133,(IF(B24=Data!#REF!,Data!#REF!,(IF(B24=Data!#REF!,Data!#REF!,(IF(B24=Data!#REF!,Data!#REF!,(IF(B24=Data!#REF!,Data!#REF!,(IF(B24=Data!#REF!,Data!H873,(IF(B24=Data!#REF!,Data!#REF!,(IF(B24=Data!#REF!,Data!#REF!,Data!#REF!)))))))))))))))&amp;IF(B24=Data!#REF!,Data!#REF!,(IF(B24=Data!#REF!,Data!#REF!,(IF(B24=Data!#REF!,Data!#REF!,(IF(B24=Data!#REF!,Data!#REF!,(IF(B24=Data!#REF!,Data!#REF!,Data!#REF!)))))))))</f>
        <v>#REF!</v>
      </c>
      <c r="R24" s="593"/>
      <c r="S24" s="593"/>
      <c r="T24" s="594" t="e">
        <f>IF(B24=Data!B57,Data!I57,(IF(B24=Data!B59,Data!I59,(IF(B24=Data!B61,Data!I61,(IF(B24=Data!#REF!,Data!#REF!,(IF(B24=Data!B66,Data!I66,(IF(B24=Data!#REF!,Data!#REF!,(IF(B24=Data!#REF!,Data!#REF!,(IF(B24=Data!#REF!,Data!#REF!,Data!#REF!)))))))))))))))&amp;IF(B24=Data!B133,Data!I133,(IF(B24=Data!#REF!,Data!#REF!,(IF(B24=Data!#REF!,Data!#REF!,(IF(B24=Data!#REF!,Data!#REF!,(IF(B24=Data!#REF!,Data!#REF!,(IF(B24=Data!#REF!,Data!I873,(IF(B24=Data!#REF!,Data!#REF!,(IF(B24=Data!#REF!,Data!#REF!,Data!#REF!)))))))))))))))&amp;IF(B24=Data!#REF!,Data!#REF!,(IF(B24=Data!#REF!,Data!#REF!,(IF(B24=Data!#REF!,Data!#REF!,(IF(B24=Data!#REF!,Data!#REF!,(IF(B24=Data!#REF!,Data!#REF!,Data!#REF!)))))))))</f>
        <v>#REF!</v>
      </c>
      <c r="U24" s="595"/>
      <c r="V24" s="594" t="e">
        <f>IF(B24=Data!B57,Data!J57,(IF(B24=Data!B59,Data!J59,(IF(B24=Data!B61,Data!J61,(IF(B24=Data!#REF!,Data!#REF!,(IF(B24=Data!B66,Data!J66,(IF(B24=Data!#REF!,Data!#REF!,(IF(B24=Data!#REF!,Data!#REF!,(IF(B24=Data!#REF!,Data!#REF!,Data!#REF!)))))))))))))))&amp;IF(B24=Data!B133,Data!J133,(IF(B24=Data!#REF!,Data!#REF!,(IF(B24=Data!#REF!,Data!#REF!,(IF(B24=Data!#REF!,Data!#REF!,(IF(B24=Data!#REF!,Data!#REF!,(IF(B24=Data!#REF!,Data!J873,(IF(B24=Data!#REF!,Data!#REF!,(IF(B24=Data!#REF!,Data!#REF!,Data!#REF!)))))))))))))))&amp;IF(B24=Data!#REF!,Data!#REF!,(IF(B24=Data!#REF!,Data!#REF!,(IF(B24=Data!#REF!,Data!#REF!,(IF(B24=Data!#REF!,Data!#REF!,(IF(B24=Data!#REF!,Data!#REF!,Data!#REF!)))))))))</f>
        <v>#REF!</v>
      </c>
      <c r="W24" s="596">
        <f>IF(E24="","",VLOOKUP(B24,Data!$B$5:$J$503,9,FALSE)*E24)</f>
        <v>3.387</v>
      </c>
    </row>
    <row r="25" spans="1:23" s="597" customFormat="1" ht="19.25" customHeight="1">
      <c r="A25" s="860">
        <v>7</v>
      </c>
      <c r="B25" s="753" t="s">
        <v>799</v>
      </c>
      <c r="C25" s="738" t="str">
        <f>IF(E25="","",VLOOKUP(B25,Data!$B$5:$N$503,13,FALSE))</f>
        <v>Ymh</v>
      </c>
      <c r="D25" s="495" t="str">
        <f>IF(E25="","",VLOOKUP(B25,Data!$B$5:$L$503,2,FALSE))</f>
        <v>VAK6580</v>
      </c>
      <c r="E25" s="739">
        <v>1</v>
      </c>
      <c r="F25" s="601"/>
      <c r="G25" s="587">
        <f>IF(E25="","",VLOOKUP(B25,Data!$B$5:$L$503,11,FALSE))</f>
        <v>2168.1799999999998</v>
      </c>
      <c r="H25" s="588">
        <f t="shared" si="0"/>
        <v>2168.1799999999998</v>
      </c>
      <c r="I25" s="589" t="str">
        <f>IF(E25="","",VLOOKUP(B25,Data!$B$5:$D$503,3,FALSE))</f>
        <v>C/T</v>
      </c>
      <c r="J25" s="589" t="str">
        <f>IF(E25="","",VLOOKUP(B25,Data!$B$5:$M$503,12,FALSE))</f>
        <v>Indonesia</v>
      </c>
      <c r="K25" s="590">
        <v>5127657</v>
      </c>
      <c r="L25" s="587">
        <f>IF(E25="","",VLOOKUP(B25,Data!$B$5:$E$503,4,FALSE)*E25)</f>
        <v>199</v>
      </c>
      <c r="M25" s="587">
        <f>IF(E25="","",VLOOKUP(B25,Data!$B$5:$F$503,5,FALSE)*E25)</f>
        <v>179</v>
      </c>
      <c r="N25" s="591" t="e">
        <f>IF(B25=Data!B58,Data!G58,(IF(B25=Data!B60,Data!G60,(IF(B25=Data!B62,Data!G62,(IF(B25=Data!#REF!,Data!#REF!,(IF(B25=Data!B67,Data!G67,(IF(B25=Data!#REF!,Data!#REF!,(IF(B25=Data!#REF!,Data!#REF!,(IF(B25=Data!#REF!,Data!#REF!,Data!#REF!)))))))))))))))&amp;IF(B25=Data!B134,Data!G134,(IF(B25=Data!#REF!,Data!#REF!,(IF(B25=Data!#REF!,Data!#REF!,(IF(B25=Data!#REF!,Data!#REF!,(IF(B25=Data!#REF!,Data!#REF!,(IF(B25=Data!#REF!,Data!G874,(IF(B25=Data!#REF!,Data!#REF!,(IF(B25=Data!#REF!,Data!#REF!,Data!#REF!)))))))))))))))&amp;IF(B25=Data!#REF!,Data!#REF!,(IF(B25=Data!#REF!,Data!#REF!,(IF(B25=Data!#REF!,Data!#REF!,(IF(B25=Data!#REF!,Data!#REF!,(IF(B25=Data!#REF!,Data!#REF!,Data!#REF!)))))))))</f>
        <v>#REF!</v>
      </c>
      <c r="O25" s="592"/>
      <c r="P25" s="593"/>
      <c r="Q25" s="594" t="e">
        <f>IF(B25=Data!B58,Data!H58,(IF(B25=Data!B60,Data!H60,(IF(B25=Data!B62,Data!H62,(IF(B25=Data!#REF!,Data!#REF!,(IF(B25=Data!B67,Data!H67,(IF(B25=Data!#REF!,Data!#REF!,(IF(B25=Data!#REF!,Data!#REF!,(IF(B25=Data!#REF!,Data!#REF!,Data!#REF!)))))))))))))))&amp;IF(B25=Data!B134,Data!H134,(IF(B25=Data!#REF!,Data!#REF!,(IF(B25=Data!#REF!,Data!#REF!,(IF(B25=Data!#REF!,Data!#REF!,(IF(B25=Data!#REF!,Data!#REF!,(IF(B25=Data!#REF!,Data!H874,(IF(B25=Data!#REF!,Data!#REF!,(IF(B25=Data!#REF!,Data!#REF!,Data!#REF!)))))))))))))))&amp;IF(B25=Data!#REF!,Data!#REF!,(IF(B25=Data!#REF!,Data!#REF!,(IF(B25=Data!#REF!,Data!#REF!,(IF(B25=Data!#REF!,Data!#REF!,(IF(B25=Data!#REF!,Data!#REF!,Data!#REF!)))))))))</f>
        <v>#REF!</v>
      </c>
      <c r="R25" s="593"/>
      <c r="S25" s="593"/>
      <c r="T25" s="594" t="e">
        <f>IF(B25=Data!B58,Data!I58,(IF(B25=Data!B60,Data!I60,(IF(B25=Data!B62,Data!I62,(IF(B25=Data!#REF!,Data!#REF!,(IF(B25=Data!B67,Data!I67,(IF(B25=Data!#REF!,Data!#REF!,(IF(B25=Data!#REF!,Data!#REF!,(IF(B25=Data!#REF!,Data!#REF!,Data!#REF!)))))))))))))))&amp;IF(B25=Data!B134,Data!I134,(IF(B25=Data!#REF!,Data!#REF!,(IF(B25=Data!#REF!,Data!#REF!,(IF(B25=Data!#REF!,Data!#REF!,(IF(B25=Data!#REF!,Data!#REF!,(IF(B25=Data!#REF!,Data!I874,(IF(B25=Data!#REF!,Data!#REF!,(IF(B25=Data!#REF!,Data!#REF!,Data!#REF!)))))))))))))))&amp;IF(B25=Data!#REF!,Data!#REF!,(IF(B25=Data!#REF!,Data!#REF!,(IF(B25=Data!#REF!,Data!#REF!,(IF(B25=Data!#REF!,Data!#REF!,(IF(B25=Data!#REF!,Data!#REF!,Data!#REF!)))))))))</f>
        <v>#REF!</v>
      </c>
      <c r="U25" s="595"/>
      <c r="V25" s="594" t="e">
        <f>IF(B25=Data!B58,Data!J58,(IF(B25=Data!B60,Data!J60,(IF(B25=Data!B62,Data!J62,(IF(B25=Data!#REF!,Data!#REF!,(IF(B25=Data!B67,Data!J67,(IF(B25=Data!#REF!,Data!#REF!,(IF(B25=Data!#REF!,Data!#REF!,(IF(B25=Data!#REF!,Data!#REF!,Data!#REF!)))))))))))))))&amp;IF(B25=Data!B134,Data!J134,(IF(B25=Data!#REF!,Data!#REF!,(IF(B25=Data!#REF!,Data!#REF!,(IF(B25=Data!#REF!,Data!#REF!,(IF(B25=Data!#REF!,Data!#REF!,(IF(B25=Data!#REF!,Data!J874,(IF(B25=Data!#REF!,Data!#REF!,(IF(B25=Data!#REF!,Data!#REF!,Data!#REF!)))))))))))))))&amp;IF(B25=Data!#REF!,Data!#REF!,(IF(B25=Data!#REF!,Data!#REF!,(IF(B25=Data!#REF!,Data!#REF!,(IF(B25=Data!#REF!,Data!#REF!,(IF(B25=Data!#REF!,Data!#REF!,Data!#REF!)))))))))</f>
        <v>#REF!</v>
      </c>
      <c r="W25" s="596">
        <f>IF(E25="","",VLOOKUP(B25,Data!$B$5:$J$503,9,FALSE)*E25)</f>
        <v>1.129</v>
      </c>
    </row>
    <row r="26" spans="1:23" s="597" customFormat="1" ht="19.25" customHeight="1">
      <c r="A26" s="860">
        <v>8</v>
      </c>
      <c r="B26" s="753" t="s">
        <v>783</v>
      </c>
      <c r="C26" s="738" t="str">
        <f>IF(E26="","",VLOOKUP(B26,Data!$B$5:$N$503,13,FALSE))</f>
        <v>Ymh</v>
      </c>
      <c r="D26" s="495" t="str">
        <f>IF(E26="","",VLOOKUP(B26,Data!$B$5:$L$503,2,FALSE))</f>
        <v>VAK6550</v>
      </c>
      <c r="E26" s="739">
        <v>1</v>
      </c>
      <c r="F26" s="600"/>
      <c r="G26" s="587">
        <f>IF(E26="","",VLOOKUP(B26,Data!$B$5:$L$503,11,FALSE))</f>
        <v>2051.59</v>
      </c>
      <c r="H26" s="588">
        <f t="shared" si="0"/>
        <v>2051.59</v>
      </c>
      <c r="I26" s="589" t="str">
        <f>IF(E26="","",VLOOKUP(B26,Data!$B$5:$D$503,3,FALSE))</f>
        <v>C/T</v>
      </c>
      <c r="J26" s="589" t="str">
        <f>IF(E26="","",VLOOKUP(B26,Data!$B$5:$M$503,12,FALSE))</f>
        <v>Indonesia</v>
      </c>
      <c r="K26" s="590">
        <v>5127657</v>
      </c>
      <c r="L26" s="587">
        <f>IF(E26="","",VLOOKUP(B26,Data!$B$5:$E$503,4,FALSE)*E26)</f>
        <v>199</v>
      </c>
      <c r="M26" s="587">
        <f>IF(E26="","",VLOOKUP(B26,Data!$B$5:$F$503,5,FALSE)*E26)</f>
        <v>179</v>
      </c>
      <c r="N26" s="591" t="e">
        <f>IF(B26=Data!B60,Data!G60,(IF(B26=Data!B62,Data!G62,(IF(B26=Data!B64,Data!G64,(IF(B26=Data!#REF!,Data!#REF!,(IF(B26=Data!B69,Data!G69,(IF(B26=Data!#REF!,Data!#REF!,(IF(B26=Data!#REF!,Data!#REF!,(IF(B26=Data!#REF!,Data!#REF!,Data!#REF!)))))))))))))))&amp;IF(B26=Data!B136,Data!G136,(IF(B26=Data!#REF!,Data!#REF!,(IF(B26=Data!#REF!,Data!#REF!,(IF(B26=Data!#REF!,Data!#REF!,(IF(B26=Data!#REF!,Data!#REF!,(IF(B26=Data!#REF!,Data!G876,(IF(B26=Data!#REF!,Data!#REF!,(IF(B26=Data!#REF!,Data!#REF!,Data!#REF!)))))))))))))))&amp;IF(B26=Data!#REF!,Data!#REF!,(IF(B26=Data!#REF!,Data!#REF!,(IF(B26=Data!#REF!,Data!#REF!,(IF(B26=Data!#REF!,Data!#REF!,(IF(B26=Data!#REF!,Data!#REF!,Data!#REF!)))))))))</f>
        <v>#REF!</v>
      </c>
      <c r="O26" s="592"/>
      <c r="P26" s="593"/>
      <c r="Q26" s="594" t="e">
        <f>IF(B26=Data!B60,Data!H60,(IF(B26=Data!B62,Data!H62,(IF(B26=Data!B64,Data!H64,(IF(B26=Data!#REF!,Data!#REF!,(IF(B26=Data!B69,Data!H69,(IF(B26=Data!#REF!,Data!#REF!,(IF(B26=Data!#REF!,Data!#REF!,(IF(B26=Data!#REF!,Data!#REF!,Data!#REF!)))))))))))))))&amp;IF(B26=Data!B136,Data!H136,(IF(B26=Data!#REF!,Data!#REF!,(IF(B26=Data!#REF!,Data!#REF!,(IF(B26=Data!#REF!,Data!#REF!,(IF(B26=Data!#REF!,Data!#REF!,(IF(B26=Data!#REF!,Data!H876,(IF(B26=Data!#REF!,Data!#REF!,(IF(B26=Data!#REF!,Data!#REF!,Data!#REF!)))))))))))))))&amp;IF(B26=Data!#REF!,Data!#REF!,(IF(B26=Data!#REF!,Data!#REF!,(IF(B26=Data!#REF!,Data!#REF!,(IF(B26=Data!#REF!,Data!#REF!,(IF(B26=Data!#REF!,Data!#REF!,Data!#REF!)))))))))</f>
        <v>#REF!</v>
      </c>
      <c r="R26" s="593"/>
      <c r="S26" s="593"/>
      <c r="T26" s="594" t="e">
        <f>IF(B26=Data!B60,Data!I60,(IF(B26=Data!B62,Data!I62,(IF(B26=Data!B64,Data!I64,(IF(B26=Data!#REF!,Data!#REF!,(IF(B26=Data!B69,Data!I69,(IF(B26=Data!#REF!,Data!#REF!,(IF(B26=Data!#REF!,Data!#REF!,(IF(B26=Data!#REF!,Data!#REF!,Data!#REF!)))))))))))))))&amp;IF(B26=Data!B136,Data!I136,(IF(B26=Data!#REF!,Data!#REF!,(IF(B26=Data!#REF!,Data!#REF!,(IF(B26=Data!#REF!,Data!#REF!,(IF(B26=Data!#REF!,Data!#REF!,(IF(B26=Data!#REF!,Data!I876,(IF(B26=Data!#REF!,Data!#REF!,(IF(B26=Data!#REF!,Data!#REF!,Data!#REF!)))))))))))))))&amp;IF(B26=Data!#REF!,Data!#REF!,(IF(B26=Data!#REF!,Data!#REF!,(IF(B26=Data!#REF!,Data!#REF!,(IF(B26=Data!#REF!,Data!#REF!,(IF(B26=Data!#REF!,Data!#REF!,Data!#REF!)))))))))</f>
        <v>#REF!</v>
      </c>
      <c r="U26" s="595"/>
      <c r="V26" s="594" t="e">
        <f>IF(B26=Data!B60,Data!J60,(IF(B26=Data!B62,Data!J62,(IF(B26=Data!B64,Data!J64,(IF(B26=Data!#REF!,Data!#REF!,(IF(B26=Data!B69,Data!J69,(IF(B26=Data!#REF!,Data!#REF!,(IF(B26=Data!#REF!,Data!#REF!,(IF(B26=Data!#REF!,Data!#REF!,Data!#REF!)))))))))))))))&amp;IF(B26=Data!B136,Data!J136,(IF(B26=Data!#REF!,Data!#REF!,(IF(B26=Data!#REF!,Data!#REF!,(IF(B26=Data!#REF!,Data!#REF!,(IF(B26=Data!#REF!,Data!#REF!,(IF(B26=Data!#REF!,Data!J876,(IF(B26=Data!#REF!,Data!#REF!,(IF(B26=Data!#REF!,Data!#REF!,Data!#REF!)))))))))))))))&amp;IF(B26=Data!#REF!,Data!#REF!,(IF(B26=Data!#REF!,Data!#REF!,(IF(B26=Data!#REF!,Data!#REF!,(IF(B26=Data!#REF!,Data!#REF!,(IF(B26=Data!#REF!,Data!#REF!,Data!#REF!)))))))))</f>
        <v>#REF!</v>
      </c>
      <c r="W26" s="596">
        <f>IF(E26="","",VLOOKUP(B26,Data!$B$5:$J$503,9,FALSE)*E26)</f>
        <v>1.129</v>
      </c>
    </row>
    <row r="27" spans="1:23" s="597" customFormat="1" ht="19.25" customHeight="1">
      <c r="A27" s="860">
        <v>9</v>
      </c>
      <c r="B27" s="753" t="s">
        <v>800</v>
      </c>
      <c r="C27" s="738" t="str">
        <f>IF(E27="","",VLOOKUP(B27,Data!$B$5:$N$503,13,FALSE))</f>
        <v>Ymh</v>
      </c>
      <c r="D27" s="495" t="str">
        <f>IF(E27="","",VLOOKUP(B27,Data!$B$5:$L$503,2,FALSE))</f>
        <v>VAK6500</v>
      </c>
      <c r="E27" s="739">
        <v>1</v>
      </c>
      <c r="F27" s="600"/>
      <c r="G27" s="587">
        <f>IF(E27="","",VLOOKUP(B27,Data!$B$5:$L$503,11,FALSE))</f>
        <v>2407.89</v>
      </c>
      <c r="H27" s="588">
        <f t="shared" si="0"/>
        <v>2407.89</v>
      </c>
      <c r="I27" s="589" t="str">
        <f>IF(E27="","",VLOOKUP(B27,Data!$B$5:$D$503,3,FALSE))</f>
        <v>C/T</v>
      </c>
      <c r="J27" s="589" t="str">
        <f>IF(E27="","",VLOOKUP(B27,Data!$B$5:$M$503,12,FALSE))</f>
        <v>Indonesia</v>
      </c>
      <c r="K27" s="590">
        <v>5127657</v>
      </c>
      <c r="L27" s="587">
        <f>IF(E27="","",VLOOKUP(B27,Data!$B$5:$E$503,4,FALSE)*E27)</f>
        <v>199</v>
      </c>
      <c r="M27" s="587">
        <f>IF(E27="","",VLOOKUP(B27,Data!$B$5:$F$503,5,FALSE)*E27)</f>
        <v>179</v>
      </c>
      <c r="N27" s="591" t="e">
        <f>IF(B27=Data!B38,Data!G38,(IF(B27=Data!B40,Data!G40,(IF(B27=Data!B42,Data!G42,(IF(B27=Data!#REF!,Data!#REF!,(IF(B27=Data!B47,Data!G47,(IF(B27=Data!#REF!,Data!#REF!,(IF(B27=Data!#REF!,Data!#REF!,(IF(B27=Data!#REF!,Data!#REF!,Data!#REF!)))))))))))))))&amp;IF(B27=Data!B114,Data!G114,(IF(B27=Data!#REF!,Data!#REF!,(IF(B27=Data!#REF!,Data!#REF!,(IF(B27=Data!#REF!,Data!#REF!,(IF(B27=Data!#REF!,Data!#REF!,(IF(B27=Data!#REF!,Data!G854,(IF(B27=Data!#REF!,Data!#REF!,(IF(B27=Data!#REF!,Data!#REF!,Data!#REF!)))))))))))))))&amp;IF(B27=Data!#REF!,Data!#REF!,(IF(B27=Data!#REF!,Data!#REF!,(IF(B27=Data!#REF!,Data!#REF!,(IF(B27=Data!#REF!,Data!#REF!,(IF(B27=Data!#REF!,Data!#REF!,Data!#REF!)))))))))</f>
        <v>#REF!</v>
      </c>
      <c r="O27" s="592"/>
      <c r="P27" s="593"/>
      <c r="Q27" s="594" t="e">
        <f>IF(B27=Data!B38,Data!H38,(IF(B27=Data!B40,Data!H40,(IF(B27=Data!B42,Data!H42,(IF(B27=Data!#REF!,Data!#REF!,(IF(B27=Data!B47,Data!H47,(IF(B27=Data!#REF!,Data!#REF!,(IF(B27=Data!#REF!,Data!#REF!,(IF(B27=Data!#REF!,Data!#REF!,Data!#REF!)))))))))))))))&amp;IF(B27=Data!B114,Data!H114,(IF(B27=Data!#REF!,Data!#REF!,(IF(B27=Data!#REF!,Data!#REF!,(IF(B27=Data!#REF!,Data!#REF!,(IF(B27=Data!#REF!,Data!#REF!,(IF(B27=Data!#REF!,Data!H854,(IF(B27=Data!#REF!,Data!#REF!,(IF(B27=Data!#REF!,Data!#REF!,Data!#REF!)))))))))))))))&amp;IF(B27=Data!#REF!,Data!#REF!,(IF(B27=Data!#REF!,Data!#REF!,(IF(B27=Data!#REF!,Data!#REF!,(IF(B27=Data!#REF!,Data!#REF!,(IF(B27=Data!#REF!,Data!#REF!,Data!#REF!)))))))))</f>
        <v>#REF!</v>
      </c>
      <c r="R27" s="593"/>
      <c r="S27" s="593"/>
      <c r="T27" s="594" t="e">
        <f>IF(B27=Data!B38,Data!I38,(IF(B27=Data!B40,Data!I40,(IF(B27=Data!B42,Data!I42,(IF(B27=Data!#REF!,Data!#REF!,(IF(B27=Data!B47,Data!I47,(IF(B27=Data!#REF!,Data!#REF!,(IF(B27=Data!#REF!,Data!#REF!,(IF(B27=Data!#REF!,Data!#REF!,Data!#REF!)))))))))))))))&amp;IF(B27=Data!B114,Data!I114,(IF(B27=Data!#REF!,Data!#REF!,(IF(B27=Data!#REF!,Data!#REF!,(IF(B27=Data!#REF!,Data!#REF!,(IF(B27=Data!#REF!,Data!#REF!,(IF(B27=Data!#REF!,Data!I854,(IF(B27=Data!#REF!,Data!#REF!,(IF(B27=Data!#REF!,Data!#REF!,Data!#REF!)))))))))))))))&amp;IF(B27=Data!#REF!,Data!#REF!,(IF(B27=Data!#REF!,Data!#REF!,(IF(B27=Data!#REF!,Data!#REF!,(IF(B27=Data!#REF!,Data!#REF!,(IF(B27=Data!#REF!,Data!#REF!,Data!#REF!)))))))))</f>
        <v>#REF!</v>
      </c>
      <c r="U27" s="595"/>
      <c r="V27" s="594" t="e">
        <f>IF(B27=Data!B38,Data!J38,(IF(B27=Data!B40,Data!J40,(IF(B27=Data!B42,Data!J42,(IF(B27=Data!#REF!,Data!#REF!,(IF(B27=Data!B47,Data!J47,(IF(B27=Data!#REF!,Data!#REF!,(IF(B27=Data!#REF!,Data!#REF!,(IF(B27=Data!#REF!,Data!#REF!,Data!#REF!)))))))))))))))&amp;IF(B27=Data!B114,Data!J114,(IF(B27=Data!#REF!,Data!#REF!,(IF(B27=Data!#REF!,Data!#REF!,(IF(B27=Data!#REF!,Data!#REF!,(IF(B27=Data!#REF!,Data!#REF!,(IF(B27=Data!#REF!,Data!J854,(IF(B27=Data!#REF!,Data!#REF!,(IF(B27=Data!#REF!,Data!#REF!,Data!#REF!)))))))))))))))&amp;IF(B27=Data!#REF!,Data!#REF!,(IF(B27=Data!#REF!,Data!#REF!,(IF(B27=Data!#REF!,Data!#REF!,(IF(B27=Data!#REF!,Data!#REF!,(IF(B27=Data!#REF!,Data!#REF!,Data!#REF!)))))))))</f>
        <v>#REF!</v>
      </c>
      <c r="W27" s="596">
        <f>IF(E27="","",VLOOKUP(B27,Data!$B$5:$J$503,9,FALSE)*E27)</f>
        <v>1.129</v>
      </c>
    </row>
    <row r="28" spans="1:23" s="597" customFormat="1" ht="19.25" customHeight="1">
      <c r="A28" s="860">
        <v>10</v>
      </c>
      <c r="B28" s="753" t="s">
        <v>801</v>
      </c>
      <c r="C28" s="738" t="str">
        <f>IF(E28="","",VLOOKUP(B28,Data!$B$5:$N$503,13,FALSE))</f>
        <v>Ymh</v>
      </c>
      <c r="D28" s="495" t="str">
        <f>IF(E28="","",VLOOKUP(B28,Data!$B$5:$L$503,2,FALSE))</f>
        <v>VAK6530</v>
      </c>
      <c r="E28" s="739">
        <v>1</v>
      </c>
      <c r="F28" s="600"/>
      <c r="G28" s="587">
        <f>IF(E28="","",VLOOKUP(B28,Data!$B$5:$L$503,11,FALSE))</f>
        <v>2416.6999999999998</v>
      </c>
      <c r="H28" s="588">
        <f t="shared" si="0"/>
        <v>2416.6999999999998</v>
      </c>
      <c r="I28" s="589" t="str">
        <f>IF(E28="","",VLOOKUP(B28,Data!$B$5:$D$503,3,FALSE))</f>
        <v>C/T</v>
      </c>
      <c r="J28" s="589" t="str">
        <f>IF(E28="","",VLOOKUP(B28,Data!$B$5:$M$503,12,FALSE))</f>
        <v>Indonesia</v>
      </c>
      <c r="K28" s="590">
        <v>5127657</v>
      </c>
      <c r="L28" s="587">
        <f>IF(E28="","",VLOOKUP(B28,Data!$B$5:$E$503,4,FALSE)*E28)</f>
        <v>199</v>
      </c>
      <c r="M28" s="587">
        <f>IF(E28="","",VLOOKUP(B28,Data!$B$5:$F$503,5,FALSE)*E28)</f>
        <v>179</v>
      </c>
      <c r="N28" s="591" t="e">
        <f>IF(B28=Data!B39,Data!G39,(IF(B28=Data!B41,Data!G41,(IF(B28=Data!B43,Data!G43,(IF(B28=Data!#REF!,Data!#REF!,(IF(B28=Data!B48,Data!G48,(IF(B28=Data!#REF!,Data!#REF!,(IF(B28=Data!#REF!,Data!#REF!,(IF(B28=Data!#REF!,Data!#REF!,Data!#REF!)))))))))))))))&amp;IF(B28=Data!B115,Data!G115,(IF(B28=Data!#REF!,Data!#REF!,(IF(B28=Data!#REF!,Data!#REF!,(IF(B28=Data!#REF!,Data!#REF!,(IF(B28=Data!#REF!,Data!#REF!,(IF(B28=Data!#REF!,Data!G855,(IF(B28=Data!#REF!,Data!#REF!,(IF(B28=Data!#REF!,Data!#REF!,Data!#REF!)))))))))))))))&amp;IF(B28=Data!#REF!,Data!#REF!,(IF(B28=Data!#REF!,Data!#REF!,(IF(B28=Data!#REF!,Data!#REF!,(IF(B28=Data!#REF!,Data!#REF!,(IF(B28=Data!#REF!,Data!#REF!,Data!#REF!)))))))))</f>
        <v>#REF!</v>
      </c>
      <c r="O28" s="592"/>
      <c r="P28" s="593"/>
      <c r="Q28" s="594" t="e">
        <f>IF(B28=Data!B39,Data!H39,(IF(B28=Data!B41,Data!H41,(IF(B28=Data!B43,Data!H43,(IF(B28=Data!#REF!,Data!#REF!,(IF(B28=Data!B48,Data!H48,(IF(B28=Data!#REF!,Data!#REF!,(IF(B28=Data!#REF!,Data!#REF!,(IF(B28=Data!#REF!,Data!#REF!,Data!#REF!)))))))))))))))&amp;IF(B28=Data!B115,Data!H115,(IF(B28=Data!#REF!,Data!#REF!,(IF(B28=Data!#REF!,Data!#REF!,(IF(B28=Data!#REF!,Data!#REF!,(IF(B28=Data!#REF!,Data!#REF!,(IF(B28=Data!#REF!,Data!H855,(IF(B28=Data!#REF!,Data!#REF!,(IF(B28=Data!#REF!,Data!#REF!,Data!#REF!)))))))))))))))&amp;IF(B28=Data!#REF!,Data!#REF!,(IF(B28=Data!#REF!,Data!#REF!,(IF(B28=Data!#REF!,Data!#REF!,(IF(B28=Data!#REF!,Data!#REF!,(IF(B28=Data!#REF!,Data!#REF!,Data!#REF!)))))))))</f>
        <v>#REF!</v>
      </c>
      <c r="R28" s="593"/>
      <c r="S28" s="593"/>
      <c r="T28" s="594" t="e">
        <f>IF(B28=Data!B39,Data!I39,(IF(B28=Data!B41,Data!I41,(IF(B28=Data!B43,Data!I43,(IF(B28=Data!#REF!,Data!#REF!,(IF(B28=Data!B48,Data!I48,(IF(B28=Data!#REF!,Data!#REF!,(IF(B28=Data!#REF!,Data!#REF!,(IF(B28=Data!#REF!,Data!#REF!,Data!#REF!)))))))))))))))&amp;IF(B28=Data!B115,Data!I115,(IF(B28=Data!#REF!,Data!#REF!,(IF(B28=Data!#REF!,Data!#REF!,(IF(B28=Data!#REF!,Data!#REF!,(IF(B28=Data!#REF!,Data!#REF!,(IF(B28=Data!#REF!,Data!I855,(IF(B28=Data!#REF!,Data!#REF!,(IF(B28=Data!#REF!,Data!#REF!,Data!#REF!)))))))))))))))&amp;IF(B28=Data!#REF!,Data!#REF!,(IF(B28=Data!#REF!,Data!#REF!,(IF(B28=Data!#REF!,Data!#REF!,(IF(B28=Data!#REF!,Data!#REF!,(IF(B28=Data!#REF!,Data!#REF!,Data!#REF!)))))))))</f>
        <v>#REF!</v>
      </c>
      <c r="U28" s="595"/>
      <c r="V28" s="594" t="e">
        <f>IF(B28=Data!B39,Data!J39,(IF(B28=Data!B41,Data!J41,(IF(B28=Data!B43,Data!J43,(IF(B28=Data!#REF!,Data!#REF!,(IF(B28=Data!B48,Data!J48,(IF(B28=Data!#REF!,Data!#REF!,(IF(B28=Data!#REF!,Data!#REF!,(IF(B28=Data!#REF!,Data!#REF!,Data!#REF!)))))))))))))))&amp;IF(B28=Data!B115,Data!J115,(IF(B28=Data!#REF!,Data!#REF!,(IF(B28=Data!#REF!,Data!#REF!,(IF(B28=Data!#REF!,Data!#REF!,(IF(B28=Data!#REF!,Data!#REF!,(IF(B28=Data!#REF!,Data!J855,(IF(B28=Data!#REF!,Data!#REF!,(IF(B28=Data!#REF!,Data!#REF!,Data!#REF!)))))))))))))))&amp;IF(B28=Data!#REF!,Data!#REF!,(IF(B28=Data!#REF!,Data!#REF!,(IF(B28=Data!#REF!,Data!#REF!,(IF(B28=Data!#REF!,Data!#REF!,(IF(B28=Data!#REF!,Data!#REF!,Data!#REF!)))))))))</f>
        <v>#REF!</v>
      </c>
      <c r="W28" s="596">
        <f>IF(E28="","",VLOOKUP(B28,Data!$B$5:$J$503,9,FALSE)*E28)</f>
        <v>1.129</v>
      </c>
    </row>
    <row r="29" spans="1:23" s="597" customFormat="1" ht="19.25" customHeight="1">
      <c r="A29" s="860">
        <v>11</v>
      </c>
      <c r="B29" s="753" t="s">
        <v>721</v>
      </c>
      <c r="C29" s="738" t="str">
        <f>IF(E29="","",VLOOKUP(B29,Data!$B$5:$N$503,13,FALSE))</f>
        <v>Ymh</v>
      </c>
      <c r="D29" s="495" t="str">
        <f>IF(E29="","",VLOOKUP(B29,Data!$B$5:$L$503,2,FALSE))</f>
        <v>VAD6640</v>
      </c>
      <c r="E29" s="739">
        <v>6</v>
      </c>
      <c r="F29" s="600"/>
      <c r="G29" s="587">
        <f>IF(E29="","",VLOOKUP(B29,Data!$B$5:$L$503,11,FALSE))</f>
        <v>2137.2600000000002</v>
      </c>
      <c r="H29" s="588">
        <f t="shared" si="0"/>
        <v>12823.560000000001</v>
      </c>
      <c r="I29" s="589" t="str">
        <f>IF(E29="","",VLOOKUP(B29,Data!$B$5:$D$503,3,FALSE))</f>
        <v>C/T</v>
      </c>
      <c r="J29" s="589" t="str">
        <f>IF(E29="","",VLOOKUP(B29,Data!$B$5:$M$503,12,FALSE))</f>
        <v>Indonesia</v>
      </c>
      <c r="K29" s="590">
        <v>5127657</v>
      </c>
      <c r="L29" s="587">
        <f>IF(E29="","",VLOOKUP(B29,Data!$B$5:$E$503,4,FALSE)*E29)</f>
        <v>1194</v>
      </c>
      <c r="M29" s="587">
        <f>IF(E29="","",VLOOKUP(B29,Data!$B$5:$F$503,5,FALSE)*E29)</f>
        <v>1074</v>
      </c>
      <c r="N29" s="591" t="e">
        <f>IF(B29=Data!B40,Data!G40,(IF(B29=Data!B42,Data!G42,(IF(B29=Data!B44,Data!G44,(IF(B29=Data!#REF!,Data!#REF!,(IF(B29=Data!B49,Data!G49,(IF(B29=Data!#REF!,Data!#REF!,(IF(B29=Data!#REF!,Data!#REF!,(IF(B29=Data!#REF!,Data!#REF!,Data!#REF!)))))))))))))))&amp;IF(B29=Data!B116,Data!G116,(IF(B29=Data!#REF!,Data!#REF!,(IF(B29=Data!#REF!,Data!#REF!,(IF(B29=Data!#REF!,Data!#REF!,(IF(B29=Data!#REF!,Data!#REF!,(IF(B29=Data!#REF!,Data!G856,(IF(B29=Data!#REF!,Data!#REF!,(IF(B29=Data!#REF!,Data!#REF!,Data!#REF!)))))))))))))))&amp;IF(B29=Data!#REF!,Data!#REF!,(IF(B29=Data!#REF!,Data!#REF!,(IF(B29=Data!#REF!,Data!#REF!,(IF(B29=Data!#REF!,Data!#REF!,(IF(B29=Data!#REF!,Data!#REF!,Data!#REF!)))))))))</f>
        <v>#REF!</v>
      </c>
      <c r="O29" s="592"/>
      <c r="P29" s="593"/>
      <c r="Q29" s="594" t="e">
        <f>IF(B29=Data!B40,Data!H40,(IF(B29=Data!B42,Data!H42,(IF(B29=Data!B44,Data!H44,(IF(B29=Data!#REF!,Data!#REF!,(IF(B29=Data!B49,Data!H49,(IF(B29=Data!#REF!,Data!#REF!,(IF(B29=Data!#REF!,Data!#REF!,(IF(B29=Data!#REF!,Data!#REF!,Data!#REF!)))))))))))))))&amp;IF(B29=Data!B116,Data!H116,(IF(B29=Data!#REF!,Data!#REF!,(IF(B29=Data!#REF!,Data!#REF!,(IF(B29=Data!#REF!,Data!#REF!,(IF(B29=Data!#REF!,Data!#REF!,(IF(B29=Data!#REF!,Data!H856,(IF(B29=Data!#REF!,Data!#REF!,(IF(B29=Data!#REF!,Data!#REF!,Data!#REF!)))))))))))))))&amp;IF(B29=Data!#REF!,Data!#REF!,(IF(B29=Data!#REF!,Data!#REF!,(IF(B29=Data!#REF!,Data!#REF!,(IF(B29=Data!#REF!,Data!#REF!,(IF(B29=Data!#REF!,Data!#REF!,Data!#REF!)))))))))</f>
        <v>#REF!</v>
      </c>
      <c r="R29" s="593"/>
      <c r="S29" s="593"/>
      <c r="T29" s="594" t="e">
        <f>IF(B29=Data!B40,Data!I40,(IF(B29=Data!B42,Data!I42,(IF(B29=Data!B44,Data!I44,(IF(B29=Data!#REF!,Data!#REF!,(IF(B29=Data!B49,Data!I49,(IF(B29=Data!#REF!,Data!#REF!,(IF(B29=Data!#REF!,Data!#REF!,(IF(B29=Data!#REF!,Data!#REF!,Data!#REF!)))))))))))))))&amp;IF(B29=Data!B116,Data!I116,(IF(B29=Data!#REF!,Data!#REF!,(IF(B29=Data!#REF!,Data!#REF!,(IF(B29=Data!#REF!,Data!#REF!,(IF(B29=Data!#REF!,Data!#REF!,(IF(B29=Data!#REF!,Data!I856,(IF(B29=Data!#REF!,Data!#REF!,(IF(B29=Data!#REF!,Data!#REF!,Data!#REF!)))))))))))))))&amp;IF(B29=Data!#REF!,Data!#REF!,(IF(B29=Data!#REF!,Data!#REF!,(IF(B29=Data!#REF!,Data!#REF!,(IF(B29=Data!#REF!,Data!#REF!,(IF(B29=Data!#REF!,Data!#REF!,Data!#REF!)))))))))</f>
        <v>#REF!</v>
      </c>
      <c r="U29" s="595"/>
      <c r="V29" s="594" t="e">
        <f>IF(B29=Data!B40,Data!J40,(IF(B29=Data!B42,Data!J42,(IF(B29=Data!B44,Data!J44,(IF(B29=Data!#REF!,Data!#REF!,(IF(B29=Data!B49,Data!J49,(IF(B29=Data!#REF!,Data!#REF!,(IF(B29=Data!#REF!,Data!#REF!,(IF(B29=Data!#REF!,Data!#REF!,Data!#REF!)))))))))))))))&amp;IF(B29=Data!B116,Data!J116,(IF(B29=Data!#REF!,Data!#REF!,(IF(B29=Data!#REF!,Data!#REF!,(IF(B29=Data!#REF!,Data!#REF!,(IF(B29=Data!#REF!,Data!#REF!,(IF(B29=Data!#REF!,Data!J856,(IF(B29=Data!#REF!,Data!#REF!,(IF(B29=Data!#REF!,Data!#REF!,Data!#REF!)))))))))))))))&amp;IF(B29=Data!#REF!,Data!#REF!,(IF(B29=Data!#REF!,Data!#REF!,(IF(B29=Data!#REF!,Data!#REF!,(IF(B29=Data!#REF!,Data!#REF!,(IF(B29=Data!#REF!,Data!#REF!,Data!#REF!)))))))))</f>
        <v>#REF!</v>
      </c>
      <c r="W29" s="596">
        <f>IF(E29="","",VLOOKUP(B29,Data!$B$5:$J$503,9,FALSE)*E29)</f>
        <v>6.774</v>
      </c>
    </row>
    <row r="30" spans="1:23" s="597" customFormat="1" ht="19.25" customHeight="1">
      <c r="A30" s="860">
        <v>12</v>
      </c>
      <c r="B30" s="753" t="s">
        <v>491</v>
      </c>
      <c r="C30" s="738" t="str">
        <f>IF(E30="","",VLOOKUP(B30,Data!$B$5:$N$503,13,FALSE))</f>
        <v>Ymh</v>
      </c>
      <c r="D30" s="495" t="str">
        <f>IF(E30="","",VLOOKUP(B30,Data!$B$5:$L$503,2,FALSE))</f>
        <v>ZH66340</v>
      </c>
      <c r="E30" s="739">
        <v>1</v>
      </c>
      <c r="F30" s="600"/>
      <c r="G30" s="587">
        <f>IF(E30="","",VLOOKUP(B30,Data!$B$5:$L$503,11,FALSE))</f>
        <v>2371.59</v>
      </c>
      <c r="H30" s="588">
        <f t="shared" si="0"/>
        <v>2371.59</v>
      </c>
      <c r="I30" s="589" t="str">
        <f>IF(E30="","",VLOOKUP(B30,Data!$B$5:$D$503,3,FALSE))</f>
        <v>C/T</v>
      </c>
      <c r="J30" s="589" t="str">
        <f>IF(E30="","",VLOOKUP(B30,Data!$B$5:$M$503,12,FALSE))</f>
        <v>Indonesia</v>
      </c>
      <c r="K30" s="590">
        <v>5127657</v>
      </c>
      <c r="L30" s="587">
        <f>IF(E30="","",VLOOKUP(B30,Data!$B$5:$E$503,4,FALSE)*E30)</f>
        <v>215</v>
      </c>
      <c r="M30" s="587">
        <f>IF(E30="","",VLOOKUP(B30,Data!$B$5:$F$503,5,FALSE)*E30)</f>
        <v>194</v>
      </c>
      <c r="N30" s="591" t="e">
        <f>IF(B30=Data!B42,Data!G42,(IF(B30=Data!B44,Data!G44,(IF(B30=Data!B46,Data!G46,(IF(B30=Data!#REF!,Data!#REF!,(IF(B30=Data!B51,Data!G51,(IF(B30=Data!#REF!,Data!#REF!,(IF(B30=Data!#REF!,Data!#REF!,(IF(B30=Data!#REF!,Data!#REF!,Data!#REF!)))))))))))))))&amp;IF(B30=Data!B118,Data!G118,(IF(B30=Data!#REF!,Data!#REF!,(IF(B30=Data!#REF!,Data!#REF!,(IF(B30=Data!#REF!,Data!#REF!,(IF(B30=Data!#REF!,Data!#REF!,(IF(B30=Data!#REF!,Data!G858,(IF(B30=Data!#REF!,Data!#REF!,(IF(B30=Data!#REF!,Data!#REF!,Data!#REF!)))))))))))))))&amp;IF(B30=Data!#REF!,Data!#REF!,(IF(B30=Data!#REF!,Data!#REF!,(IF(B30=Data!#REF!,Data!#REF!,(IF(B30=Data!#REF!,Data!#REF!,(IF(B30=Data!#REF!,Data!#REF!,Data!#REF!)))))))))</f>
        <v>#REF!</v>
      </c>
      <c r="O30" s="592"/>
      <c r="P30" s="593"/>
      <c r="Q30" s="594" t="e">
        <f>IF(B30=Data!B42,Data!H42,(IF(B30=Data!B44,Data!H44,(IF(B30=Data!B46,Data!H46,(IF(B30=Data!#REF!,Data!#REF!,(IF(B30=Data!B51,Data!H51,(IF(B30=Data!#REF!,Data!#REF!,(IF(B30=Data!#REF!,Data!#REF!,(IF(B30=Data!#REF!,Data!#REF!,Data!#REF!)))))))))))))))&amp;IF(B30=Data!B118,Data!H118,(IF(B30=Data!#REF!,Data!#REF!,(IF(B30=Data!#REF!,Data!#REF!,(IF(B30=Data!#REF!,Data!#REF!,(IF(B30=Data!#REF!,Data!#REF!,(IF(B30=Data!#REF!,Data!H858,(IF(B30=Data!#REF!,Data!#REF!,(IF(B30=Data!#REF!,Data!#REF!,Data!#REF!)))))))))))))))&amp;IF(B30=Data!#REF!,Data!#REF!,(IF(B30=Data!#REF!,Data!#REF!,(IF(B30=Data!#REF!,Data!#REF!,(IF(B30=Data!#REF!,Data!#REF!,(IF(B30=Data!#REF!,Data!#REF!,Data!#REF!)))))))))</f>
        <v>#REF!</v>
      </c>
      <c r="R30" s="593"/>
      <c r="S30" s="593"/>
      <c r="T30" s="594" t="e">
        <f>IF(B30=Data!B42,Data!I42,(IF(B30=Data!B44,Data!I44,(IF(B30=Data!B46,Data!I46,(IF(B30=Data!#REF!,Data!#REF!,(IF(B30=Data!B51,Data!I51,(IF(B30=Data!#REF!,Data!#REF!,(IF(B30=Data!#REF!,Data!#REF!,(IF(B30=Data!#REF!,Data!#REF!,Data!#REF!)))))))))))))))&amp;IF(B30=Data!B118,Data!I118,(IF(B30=Data!#REF!,Data!#REF!,(IF(B30=Data!#REF!,Data!#REF!,(IF(B30=Data!#REF!,Data!#REF!,(IF(B30=Data!#REF!,Data!#REF!,(IF(B30=Data!#REF!,Data!I858,(IF(B30=Data!#REF!,Data!#REF!,(IF(B30=Data!#REF!,Data!#REF!,Data!#REF!)))))))))))))))&amp;IF(B30=Data!#REF!,Data!#REF!,(IF(B30=Data!#REF!,Data!#REF!,(IF(B30=Data!#REF!,Data!#REF!,(IF(B30=Data!#REF!,Data!#REF!,(IF(B30=Data!#REF!,Data!#REF!,Data!#REF!)))))))))</f>
        <v>#REF!</v>
      </c>
      <c r="U30" s="595"/>
      <c r="V30" s="594" t="e">
        <f>IF(B30=Data!B42,Data!J42,(IF(B30=Data!B44,Data!J44,(IF(B30=Data!B46,Data!J46,(IF(B30=Data!#REF!,Data!#REF!,(IF(B30=Data!B51,Data!J51,(IF(B30=Data!#REF!,Data!#REF!,(IF(B30=Data!#REF!,Data!#REF!,(IF(B30=Data!#REF!,Data!#REF!,Data!#REF!)))))))))))))))&amp;IF(B30=Data!B118,Data!J118,(IF(B30=Data!#REF!,Data!#REF!,(IF(B30=Data!#REF!,Data!#REF!,(IF(B30=Data!#REF!,Data!#REF!,(IF(B30=Data!#REF!,Data!#REF!,(IF(B30=Data!#REF!,Data!J858,(IF(B30=Data!#REF!,Data!#REF!,(IF(B30=Data!#REF!,Data!#REF!,Data!#REF!)))))))))))))))&amp;IF(B30=Data!#REF!,Data!#REF!,(IF(B30=Data!#REF!,Data!#REF!,(IF(B30=Data!#REF!,Data!#REF!,(IF(B30=Data!#REF!,Data!#REF!,(IF(B30=Data!#REF!,Data!#REF!,Data!#REF!)))))))))</f>
        <v>#REF!</v>
      </c>
      <c r="W30" s="596">
        <f>IF(E30="","",VLOOKUP(B30,Data!$B$5:$J$503,9,FALSE)*E30)</f>
        <v>1.1850000000000001</v>
      </c>
    </row>
    <row r="31" spans="1:23" s="597" customFormat="1" ht="19.25" customHeight="1">
      <c r="A31" s="860">
        <v>13</v>
      </c>
      <c r="B31" s="753" t="s">
        <v>493</v>
      </c>
      <c r="C31" s="738" t="str">
        <f>IF(E31="","",VLOOKUP(B31,Data!$B$5:$N$503,13,FALSE))</f>
        <v>Ymh</v>
      </c>
      <c r="D31" s="495" t="str">
        <f>IF(E31="","",VLOOKUP(B31,Data!$B$5:$L$503,2,FALSE))</f>
        <v>ZH66350</v>
      </c>
      <c r="E31" s="739">
        <v>1</v>
      </c>
      <c r="F31" s="600"/>
      <c r="G31" s="587">
        <f>IF(E31="","",VLOOKUP(B31,Data!$B$5:$L$503,11,FALSE))</f>
        <v>2382.59</v>
      </c>
      <c r="H31" s="588">
        <f t="shared" si="0"/>
        <v>2382.59</v>
      </c>
      <c r="I31" s="589" t="str">
        <f>IF(E31="","",VLOOKUP(B31,Data!$B$5:$D$503,3,FALSE))</f>
        <v>C/T</v>
      </c>
      <c r="J31" s="589" t="str">
        <f>IF(E31="","",VLOOKUP(B31,Data!$B$5:$M$503,12,FALSE))</f>
        <v>Indonesia</v>
      </c>
      <c r="K31" s="590">
        <v>5127657</v>
      </c>
      <c r="L31" s="587">
        <f>IF(E31="","",VLOOKUP(B31,Data!$B$5:$E$503,4,FALSE)*E31)</f>
        <v>215</v>
      </c>
      <c r="M31" s="587">
        <f>IF(E31="","",VLOOKUP(B31,Data!$B$5:$F$503,5,FALSE)*E31)</f>
        <v>194</v>
      </c>
      <c r="N31" s="591" t="e">
        <f>IF(B31=Data!B43,Data!G43,(IF(B31=Data!B45,Data!G45,(IF(B31=Data!B47,Data!G47,(IF(B31=Data!#REF!,Data!#REF!,(IF(B31=Data!B52,Data!G52,(IF(B31=Data!#REF!,Data!#REF!,(IF(B31=Data!#REF!,Data!#REF!,(IF(B31=Data!#REF!,Data!#REF!,Data!#REF!)))))))))))))))&amp;IF(B31=Data!B119,Data!G119,(IF(B31=Data!#REF!,Data!#REF!,(IF(B31=Data!#REF!,Data!#REF!,(IF(B31=Data!#REF!,Data!#REF!,(IF(B31=Data!#REF!,Data!#REF!,(IF(B31=Data!#REF!,Data!G859,(IF(B31=Data!#REF!,Data!#REF!,(IF(B31=Data!#REF!,Data!#REF!,Data!#REF!)))))))))))))))&amp;IF(B31=Data!#REF!,Data!#REF!,(IF(B31=Data!#REF!,Data!#REF!,(IF(B31=Data!#REF!,Data!#REF!,(IF(B31=Data!#REF!,Data!#REF!,(IF(B31=Data!#REF!,Data!#REF!,Data!#REF!)))))))))</f>
        <v>#REF!</v>
      </c>
      <c r="O31" s="592"/>
      <c r="P31" s="593"/>
      <c r="Q31" s="594" t="e">
        <f>IF(B31=Data!B43,Data!H43,(IF(B31=Data!B45,Data!H45,(IF(B31=Data!B47,Data!H47,(IF(B31=Data!#REF!,Data!#REF!,(IF(B31=Data!B52,Data!H52,(IF(B31=Data!#REF!,Data!#REF!,(IF(B31=Data!#REF!,Data!#REF!,(IF(B31=Data!#REF!,Data!#REF!,Data!#REF!)))))))))))))))&amp;IF(B31=Data!B119,Data!H119,(IF(B31=Data!#REF!,Data!#REF!,(IF(B31=Data!#REF!,Data!#REF!,(IF(B31=Data!#REF!,Data!#REF!,(IF(B31=Data!#REF!,Data!#REF!,(IF(B31=Data!#REF!,Data!H859,(IF(B31=Data!#REF!,Data!#REF!,(IF(B31=Data!#REF!,Data!#REF!,Data!#REF!)))))))))))))))&amp;IF(B31=Data!#REF!,Data!#REF!,(IF(B31=Data!#REF!,Data!#REF!,(IF(B31=Data!#REF!,Data!#REF!,(IF(B31=Data!#REF!,Data!#REF!,(IF(B31=Data!#REF!,Data!#REF!,Data!#REF!)))))))))</f>
        <v>#REF!</v>
      </c>
      <c r="R31" s="593"/>
      <c r="S31" s="593"/>
      <c r="T31" s="594" t="e">
        <f>IF(B31=Data!B43,Data!I43,(IF(B31=Data!B45,Data!I45,(IF(B31=Data!B47,Data!I47,(IF(B31=Data!#REF!,Data!#REF!,(IF(B31=Data!B52,Data!I52,(IF(B31=Data!#REF!,Data!#REF!,(IF(B31=Data!#REF!,Data!#REF!,(IF(B31=Data!#REF!,Data!#REF!,Data!#REF!)))))))))))))))&amp;IF(B31=Data!B119,Data!I119,(IF(B31=Data!#REF!,Data!#REF!,(IF(B31=Data!#REF!,Data!#REF!,(IF(B31=Data!#REF!,Data!#REF!,(IF(B31=Data!#REF!,Data!#REF!,(IF(B31=Data!#REF!,Data!I859,(IF(B31=Data!#REF!,Data!#REF!,(IF(B31=Data!#REF!,Data!#REF!,Data!#REF!)))))))))))))))&amp;IF(B31=Data!#REF!,Data!#REF!,(IF(B31=Data!#REF!,Data!#REF!,(IF(B31=Data!#REF!,Data!#REF!,(IF(B31=Data!#REF!,Data!#REF!,(IF(B31=Data!#REF!,Data!#REF!,Data!#REF!)))))))))</f>
        <v>#REF!</v>
      </c>
      <c r="U31" s="595"/>
      <c r="V31" s="594" t="e">
        <f>IF(B31=Data!B43,Data!J43,(IF(B31=Data!B45,Data!J45,(IF(B31=Data!B47,Data!J47,(IF(B31=Data!#REF!,Data!#REF!,(IF(B31=Data!B52,Data!J52,(IF(B31=Data!#REF!,Data!#REF!,(IF(B31=Data!#REF!,Data!#REF!,(IF(B31=Data!#REF!,Data!#REF!,Data!#REF!)))))))))))))))&amp;IF(B31=Data!B119,Data!J119,(IF(B31=Data!#REF!,Data!#REF!,(IF(B31=Data!#REF!,Data!#REF!,(IF(B31=Data!#REF!,Data!#REF!,(IF(B31=Data!#REF!,Data!#REF!,(IF(B31=Data!#REF!,Data!J859,(IF(B31=Data!#REF!,Data!#REF!,(IF(B31=Data!#REF!,Data!#REF!,Data!#REF!)))))))))))))))&amp;IF(B31=Data!#REF!,Data!#REF!,(IF(B31=Data!#REF!,Data!#REF!,(IF(B31=Data!#REF!,Data!#REF!,(IF(B31=Data!#REF!,Data!#REF!,(IF(B31=Data!#REF!,Data!#REF!,Data!#REF!)))))))))</f>
        <v>#REF!</v>
      </c>
      <c r="W31" s="596">
        <f>IF(E31="","",VLOOKUP(B31,Data!$B$5:$J$503,9,FALSE)*E31)</f>
        <v>1.1850000000000001</v>
      </c>
    </row>
    <row r="32" spans="1:23" s="597" customFormat="1" ht="19.25" customHeight="1">
      <c r="A32" s="860">
        <v>14</v>
      </c>
      <c r="B32" s="753" t="s">
        <v>716</v>
      </c>
      <c r="C32" s="738" t="str">
        <f>IF(E32="","",VLOOKUP(B32,Data!$B$5:$N$503,13,FALSE))</f>
        <v>Ymh</v>
      </c>
      <c r="D32" s="495" t="str">
        <f>IF(E32="","",VLOOKUP(B32,Data!$B$5:$L$503,2,FALSE))</f>
        <v>VAC9490</v>
      </c>
      <c r="E32" s="739">
        <v>9</v>
      </c>
      <c r="F32" s="600"/>
      <c r="G32" s="587">
        <f>IF(E32="","",VLOOKUP(B32,Data!$B$5:$L$503,11,FALSE))</f>
        <v>2297.34</v>
      </c>
      <c r="H32" s="588">
        <f t="shared" si="0"/>
        <v>20676.060000000001</v>
      </c>
      <c r="I32" s="589" t="str">
        <f>IF(E32="","",VLOOKUP(B32,Data!$B$5:$D$503,3,FALSE))</f>
        <v>C/T</v>
      </c>
      <c r="J32" s="589" t="str">
        <f>IF(E32="","",VLOOKUP(B32,Data!$B$5:$M$503,12,FALSE))</f>
        <v>Indonesia</v>
      </c>
      <c r="K32" s="590">
        <v>5127657</v>
      </c>
      <c r="L32" s="587">
        <f>IF(E32="","",VLOOKUP(B32,Data!$B$5:$E$503,4,FALSE)*E32)</f>
        <v>1980</v>
      </c>
      <c r="M32" s="587">
        <f>IF(E32="","",VLOOKUP(B32,Data!$B$5:$F$503,5,FALSE)*E32)</f>
        <v>1791</v>
      </c>
      <c r="N32" s="591" t="e">
        <f>IF(B32=Data!B44,Data!G44,(IF(B32=Data!B46,Data!G46,(IF(B32=Data!B48,Data!G48,(IF(B32=Data!#REF!,Data!#REF!,(IF(B32=Data!B53,Data!G53,(IF(B32=Data!#REF!,Data!#REF!,(IF(B32=Data!#REF!,Data!#REF!,(IF(B32=Data!#REF!,Data!#REF!,Data!#REF!)))))))))))))))&amp;IF(B32=Data!B120,Data!G120,(IF(B32=Data!#REF!,Data!#REF!,(IF(B32=Data!#REF!,Data!#REF!,(IF(B32=Data!#REF!,Data!#REF!,(IF(B32=Data!#REF!,Data!#REF!,(IF(B32=Data!#REF!,Data!G860,(IF(B32=Data!#REF!,Data!#REF!,(IF(B32=Data!#REF!,Data!#REF!,Data!#REF!)))))))))))))))&amp;IF(B32=Data!#REF!,Data!#REF!,(IF(B32=Data!#REF!,Data!#REF!,(IF(B32=Data!#REF!,Data!#REF!,(IF(B32=Data!#REF!,Data!#REF!,(IF(B32=Data!#REF!,Data!#REF!,Data!#REF!)))))))))</f>
        <v>#REF!</v>
      </c>
      <c r="O32" s="592"/>
      <c r="P32" s="593"/>
      <c r="Q32" s="594" t="e">
        <f>IF(B32=Data!B44,Data!H44,(IF(B32=Data!B46,Data!H46,(IF(B32=Data!B48,Data!H48,(IF(B32=Data!#REF!,Data!#REF!,(IF(B32=Data!B53,Data!H53,(IF(B32=Data!#REF!,Data!#REF!,(IF(B32=Data!#REF!,Data!#REF!,(IF(B32=Data!#REF!,Data!#REF!,Data!#REF!)))))))))))))))&amp;IF(B32=Data!B120,Data!H120,(IF(B32=Data!#REF!,Data!#REF!,(IF(B32=Data!#REF!,Data!#REF!,(IF(B32=Data!#REF!,Data!#REF!,(IF(B32=Data!#REF!,Data!#REF!,(IF(B32=Data!#REF!,Data!H860,(IF(B32=Data!#REF!,Data!#REF!,(IF(B32=Data!#REF!,Data!#REF!,Data!#REF!)))))))))))))))&amp;IF(B32=Data!#REF!,Data!#REF!,(IF(B32=Data!#REF!,Data!#REF!,(IF(B32=Data!#REF!,Data!#REF!,(IF(B32=Data!#REF!,Data!#REF!,(IF(B32=Data!#REF!,Data!#REF!,Data!#REF!)))))))))</f>
        <v>#REF!</v>
      </c>
      <c r="R32" s="593"/>
      <c r="S32" s="593"/>
      <c r="T32" s="594" t="e">
        <f>IF(B32=Data!B44,Data!I44,(IF(B32=Data!B46,Data!I46,(IF(B32=Data!B48,Data!I48,(IF(B32=Data!#REF!,Data!#REF!,(IF(B32=Data!B53,Data!I53,(IF(B32=Data!#REF!,Data!#REF!,(IF(B32=Data!#REF!,Data!#REF!,(IF(B32=Data!#REF!,Data!#REF!,Data!#REF!)))))))))))))))&amp;IF(B32=Data!B120,Data!I120,(IF(B32=Data!#REF!,Data!#REF!,(IF(B32=Data!#REF!,Data!#REF!,(IF(B32=Data!#REF!,Data!#REF!,(IF(B32=Data!#REF!,Data!#REF!,(IF(B32=Data!#REF!,Data!I860,(IF(B32=Data!#REF!,Data!#REF!,(IF(B32=Data!#REF!,Data!#REF!,Data!#REF!)))))))))))))))&amp;IF(B32=Data!#REF!,Data!#REF!,(IF(B32=Data!#REF!,Data!#REF!,(IF(B32=Data!#REF!,Data!#REF!,(IF(B32=Data!#REF!,Data!#REF!,(IF(B32=Data!#REF!,Data!#REF!,Data!#REF!)))))))))</f>
        <v>#REF!</v>
      </c>
      <c r="U32" s="595"/>
      <c r="V32" s="594" t="e">
        <f>IF(B32=Data!B44,Data!J44,(IF(B32=Data!B46,Data!J46,(IF(B32=Data!B48,Data!J48,(IF(B32=Data!#REF!,Data!#REF!,(IF(B32=Data!B53,Data!J53,(IF(B32=Data!#REF!,Data!#REF!,(IF(B32=Data!#REF!,Data!#REF!,(IF(B32=Data!#REF!,Data!#REF!,Data!#REF!)))))))))))))))&amp;IF(B32=Data!B120,Data!J120,(IF(B32=Data!#REF!,Data!#REF!,(IF(B32=Data!#REF!,Data!#REF!,(IF(B32=Data!#REF!,Data!#REF!,(IF(B32=Data!#REF!,Data!#REF!,(IF(B32=Data!#REF!,Data!J860,(IF(B32=Data!#REF!,Data!#REF!,(IF(B32=Data!#REF!,Data!#REF!,Data!#REF!)))))))))))))))&amp;IF(B32=Data!#REF!,Data!#REF!,(IF(B32=Data!#REF!,Data!#REF!,(IF(B32=Data!#REF!,Data!#REF!,(IF(B32=Data!#REF!,Data!#REF!,(IF(B32=Data!#REF!,Data!#REF!,Data!#REF!)))))))))</f>
        <v>#REF!</v>
      </c>
      <c r="W32" s="596">
        <f>IF(E32="","",VLOOKUP(B32,Data!$B$5:$J$503,9,FALSE)*E32)</f>
        <v>10.665000000000001</v>
      </c>
    </row>
    <row r="33" spans="1:23" s="597" customFormat="1" ht="19.25" customHeight="1">
      <c r="A33" s="860">
        <v>15</v>
      </c>
      <c r="B33" s="753" t="s">
        <v>805</v>
      </c>
      <c r="C33" s="738" t="str">
        <f>IF(E33="","",VLOOKUP(B33,Data!$B$5:$N$503,13,FALSE))</f>
        <v>Ymh</v>
      </c>
      <c r="D33" s="495" t="str">
        <f>IF(E33="","",VLOOKUP(B33,Data!$B$5:$L$503,2,FALSE))</f>
        <v>VAK6540</v>
      </c>
      <c r="E33" s="739">
        <v>1</v>
      </c>
      <c r="F33" s="600"/>
      <c r="G33" s="587">
        <f>IF(E33="","",VLOOKUP(B33,Data!$B$5:$L$503,11,FALSE))</f>
        <v>2746.17</v>
      </c>
      <c r="H33" s="588">
        <f t="shared" si="0"/>
        <v>2746.17</v>
      </c>
      <c r="I33" s="589" t="str">
        <f>IF(E33="","",VLOOKUP(B33,Data!$B$5:$D$503,3,FALSE))</f>
        <v>C/T</v>
      </c>
      <c r="J33" s="589" t="str">
        <f>IF(E33="","",VLOOKUP(B33,Data!$B$5:$M$503,12,FALSE))</f>
        <v>Indonesia</v>
      </c>
      <c r="K33" s="590">
        <v>5127657</v>
      </c>
      <c r="L33" s="587">
        <f>IF(E33="","",VLOOKUP(B33,Data!$B$5:$E$503,4,FALSE)*E33)</f>
        <v>220</v>
      </c>
      <c r="M33" s="587">
        <f>IF(E33="","",VLOOKUP(B33,Data!$B$5:$F$503,5,FALSE)*E33)</f>
        <v>199</v>
      </c>
      <c r="N33" s="591" t="e">
        <f>IF(B33=Data!B46,Data!G46,(IF(B33=Data!B48,Data!G48,(IF(B33=Data!B50,Data!G50,(IF(B33=Data!#REF!,Data!#REF!,(IF(B33=Data!B55,Data!G55,(IF(B33=Data!#REF!,Data!#REF!,(IF(B33=Data!#REF!,Data!#REF!,(IF(B33=Data!#REF!,Data!#REF!,Data!#REF!)))))))))))))))&amp;IF(B33=Data!B122,Data!G122,(IF(B33=Data!#REF!,Data!#REF!,(IF(B33=Data!#REF!,Data!#REF!,(IF(B33=Data!#REF!,Data!#REF!,(IF(B33=Data!#REF!,Data!#REF!,(IF(B33=Data!#REF!,Data!G862,(IF(B33=Data!#REF!,Data!#REF!,(IF(B33=Data!#REF!,Data!#REF!,Data!#REF!)))))))))))))))&amp;IF(B33=Data!#REF!,Data!#REF!,(IF(B33=Data!#REF!,Data!#REF!,(IF(B33=Data!#REF!,Data!#REF!,(IF(B33=Data!#REF!,Data!#REF!,(IF(B33=Data!#REF!,Data!#REF!,Data!#REF!)))))))))</f>
        <v>#REF!</v>
      </c>
      <c r="O33" s="592"/>
      <c r="P33" s="593"/>
      <c r="Q33" s="594" t="e">
        <f>IF(B33=Data!B46,Data!H46,(IF(B33=Data!B48,Data!H48,(IF(B33=Data!B50,Data!H50,(IF(B33=Data!#REF!,Data!#REF!,(IF(B33=Data!B55,Data!H55,(IF(B33=Data!#REF!,Data!#REF!,(IF(B33=Data!#REF!,Data!#REF!,(IF(B33=Data!#REF!,Data!#REF!,Data!#REF!)))))))))))))))&amp;IF(B33=Data!B122,Data!H122,(IF(B33=Data!#REF!,Data!#REF!,(IF(B33=Data!#REF!,Data!#REF!,(IF(B33=Data!#REF!,Data!#REF!,(IF(B33=Data!#REF!,Data!#REF!,(IF(B33=Data!#REF!,Data!H862,(IF(B33=Data!#REF!,Data!#REF!,(IF(B33=Data!#REF!,Data!#REF!,Data!#REF!)))))))))))))))&amp;IF(B33=Data!#REF!,Data!#REF!,(IF(B33=Data!#REF!,Data!#REF!,(IF(B33=Data!#REF!,Data!#REF!,(IF(B33=Data!#REF!,Data!#REF!,(IF(B33=Data!#REF!,Data!#REF!,Data!#REF!)))))))))</f>
        <v>#REF!</v>
      </c>
      <c r="R33" s="593"/>
      <c r="S33" s="593"/>
      <c r="T33" s="594" t="e">
        <f>IF(B33=Data!B46,Data!I46,(IF(B33=Data!B48,Data!I48,(IF(B33=Data!B50,Data!I50,(IF(B33=Data!#REF!,Data!#REF!,(IF(B33=Data!B55,Data!I55,(IF(B33=Data!#REF!,Data!#REF!,(IF(B33=Data!#REF!,Data!#REF!,(IF(B33=Data!#REF!,Data!#REF!,Data!#REF!)))))))))))))))&amp;IF(B33=Data!B122,Data!I122,(IF(B33=Data!#REF!,Data!#REF!,(IF(B33=Data!#REF!,Data!#REF!,(IF(B33=Data!#REF!,Data!#REF!,(IF(B33=Data!#REF!,Data!#REF!,(IF(B33=Data!#REF!,Data!I862,(IF(B33=Data!#REF!,Data!#REF!,(IF(B33=Data!#REF!,Data!#REF!,Data!#REF!)))))))))))))))&amp;IF(B33=Data!#REF!,Data!#REF!,(IF(B33=Data!#REF!,Data!#REF!,(IF(B33=Data!#REF!,Data!#REF!,(IF(B33=Data!#REF!,Data!#REF!,(IF(B33=Data!#REF!,Data!#REF!,Data!#REF!)))))))))</f>
        <v>#REF!</v>
      </c>
      <c r="U33" s="595"/>
      <c r="V33" s="594" t="e">
        <f>IF(B33=Data!B46,Data!J46,(IF(B33=Data!B48,Data!J48,(IF(B33=Data!B50,Data!J50,(IF(B33=Data!#REF!,Data!#REF!,(IF(B33=Data!B55,Data!J55,(IF(B33=Data!#REF!,Data!#REF!,(IF(B33=Data!#REF!,Data!#REF!,(IF(B33=Data!#REF!,Data!#REF!,Data!#REF!)))))))))))))))&amp;IF(B33=Data!B122,Data!J122,(IF(B33=Data!#REF!,Data!#REF!,(IF(B33=Data!#REF!,Data!#REF!,(IF(B33=Data!#REF!,Data!#REF!,(IF(B33=Data!#REF!,Data!#REF!,(IF(B33=Data!#REF!,Data!J862,(IF(B33=Data!#REF!,Data!#REF!,(IF(B33=Data!#REF!,Data!#REF!,Data!#REF!)))))))))))))))&amp;IF(B33=Data!#REF!,Data!#REF!,(IF(B33=Data!#REF!,Data!#REF!,(IF(B33=Data!#REF!,Data!#REF!,(IF(B33=Data!#REF!,Data!#REF!,(IF(B33=Data!#REF!,Data!#REF!,Data!#REF!)))))))))</f>
        <v>#REF!</v>
      </c>
      <c r="W33" s="596">
        <f>IF(E33="","",VLOOKUP(B33,Data!$B$5:$J$503,9,FALSE)*E33)</f>
        <v>1.1850000000000001</v>
      </c>
    </row>
    <row r="34" spans="1:23" s="597" customFormat="1" ht="19.25" customHeight="1">
      <c r="A34" s="860">
        <v>16</v>
      </c>
      <c r="B34" s="753" t="s">
        <v>724</v>
      </c>
      <c r="C34" s="738" t="str">
        <f>IF(E34="","",VLOOKUP(B34,Data!$B$5:$N$503,13,FALSE))</f>
        <v>Ymh</v>
      </c>
      <c r="D34" s="495" t="str">
        <f>IF(E34="","",VLOOKUP(B34,Data!$B$5:$L$503,2,FALSE))</f>
        <v>VAD6650</v>
      </c>
      <c r="E34" s="739">
        <v>3</v>
      </c>
      <c r="F34" s="600"/>
      <c r="G34" s="587">
        <f>IF(E34="","",VLOOKUP(B34,Data!$B$5:$L$503,11,FALSE))</f>
        <v>2449.66</v>
      </c>
      <c r="H34" s="588">
        <f t="shared" si="0"/>
        <v>7348.98</v>
      </c>
      <c r="I34" s="589" t="str">
        <f>IF(E34="","",VLOOKUP(B34,Data!$B$5:$D$503,3,FALSE))</f>
        <v>C/T</v>
      </c>
      <c r="J34" s="589" t="str">
        <f>IF(E34="","",VLOOKUP(B34,Data!$B$5:$M$503,12,FALSE))</f>
        <v>Indonesia</v>
      </c>
      <c r="K34" s="590">
        <v>5127657</v>
      </c>
      <c r="L34" s="587">
        <f>IF(E34="","",VLOOKUP(B34,Data!$B$5:$E$503,4,FALSE)*E34)</f>
        <v>660</v>
      </c>
      <c r="M34" s="587">
        <f>IF(E34="","",VLOOKUP(B34,Data!$B$5:$F$503,5,FALSE)*E34)</f>
        <v>597</v>
      </c>
      <c r="N34" s="591" t="e">
        <f>IF(B34=Data!B47,Data!G47,(IF(B34=Data!B49,Data!G49,(IF(B34=Data!B51,Data!G51,(IF(B34=Data!#REF!,Data!#REF!,(IF(B34=Data!B56,Data!G56,(IF(B34=Data!#REF!,Data!#REF!,(IF(B34=Data!#REF!,Data!#REF!,(IF(B34=Data!#REF!,Data!#REF!,Data!#REF!)))))))))))))))&amp;IF(B34=Data!B123,Data!G123,(IF(B34=Data!#REF!,Data!#REF!,(IF(B34=Data!#REF!,Data!#REF!,(IF(B34=Data!#REF!,Data!#REF!,(IF(B34=Data!#REF!,Data!#REF!,(IF(B34=Data!#REF!,Data!G863,(IF(B34=Data!#REF!,Data!#REF!,(IF(B34=Data!#REF!,Data!#REF!,Data!#REF!)))))))))))))))&amp;IF(B34=Data!#REF!,Data!#REF!,(IF(B34=Data!#REF!,Data!#REF!,(IF(B34=Data!#REF!,Data!#REF!,(IF(B34=Data!#REF!,Data!#REF!,(IF(B34=Data!#REF!,Data!#REF!,Data!#REF!)))))))))</f>
        <v>#REF!</v>
      </c>
      <c r="O34" s="592"/>
      <c r="P34" s="593"/>
      <c r="Q34" s="594" t="e">
        <f>IF(B34=Data!B47,Data!H47,(IF(B34=Data!B49,Data!H49,(IF(B34=Data!B51,Data!H51,(IF(B34=Data!#REF!,Data!#REF!,(IF(B34=Data!B56,Data!H56,(IF(B34=Data!#REF!,Data!#REF!,(IF(B34=Data!#REF!,Data!#REF!,(IF(B34=Data!#REF!,Data!#REF!,Data!#REF!)))))))))))))))&amp;IF(B34=Data!B123,Data!H123,(IF(B34=Data!#REF!,Data!#REF!,(IF(B34=Data!#REF!,Data!#REF!,(IF(B34=Data!#REF!,Data!#REF!,(IF(B34=Data!#REF!,Data!#REF!,(IF(B34=Data!#REF!,Data!H863,(IF(B34=Data!#REF!,Data!#REF!,(IF(B34=Data!#REF!,Data!#REF!,Data!#REF!)))))))))))))))&amp;IF(B34=Data!#REF!,Data!#REF!,(IF(B34=Data!#REF!,Data!#REF!,(IF(B34=Data!#REF!,Data!#REF!,(IF(B34=Data!#REF!,Data!#REF!,(IF(B34=Data!#REF!,Data!#REF!,Data!#REF!)))))))))</f>
        <v>#REF!</v>
      </c>
      <c r="R34" s="593"/>
      <c r="S34" s="593"/>
      <c r="T34" s="594" t="e">
        <f>IF(B34=Data!B47,Data!I47,(IF(B34=Data!B49,Data!I49,(IF(B34=Data!B51,Data!I51,(IF(B34=Data!#REF!,Data!#REF!,(IF(B34=Data!B56,Data!I56,(IF(B34=Data!#REF!,Data!#REF!,(IF(B34=Data!#REF!,Data!#REF!,(IF(B34=Data!#REF!,Data!#REF!,Data!#REF!)))))))))))))))&amp;IF(B34=Data!B123,Data!I123,(IF(B34=Data!#REF!,Data!#REF!,(IF(B34=Data!#REF!,Data!#REF!,(IF(B34=Data!#REF!,Data!#REF!,(IF(B34=Data!#REF!,Data!#REF!,(IF(B34=Data!#REF!,Data!I863,(IF(B34=Data!#REF!,Data!#REF!,(IF(B34=Data!#REF!,Data!#REF!,Data!#REF!)))))))))))))))&amp;IF(B34=Data!#REF!,Data!#REF!,(IF(B34=Data!#REF!,Data!#REF!,(IF(B34=Data!#REF!,Data!#REF!,(IF(B34=Data!#REF!,Data!#REF!,(IF(B34=Data!#REF!,Data!#REF!,Data!#REF!)))))))))</f>
        <v>#REF!</v>
      </c>
      <c r="U34" s="595"/>
      <c r="V34" s="594" t="e">
        <f>IF(B34=Data!B47,Data!J47,(IF(B34=Data!B49,Data!J49,(IF(B34=Data!B51,Data!J51,(IF(B34=Data!#REF!,Data!#REF!,(IF(B34=Data!B56,Data!J56,(IF(B34=Data!#REF!,Data!#REF!,(IF(B34=Data!#REF!,Data!#REF!,(IF(B34=Data!#REF!,Data!#REF!,Data!#REF!)))))))))))))))&amp;IF(B34=Data!B123,Data!J123,(IF(B34=Data!#REF!,Data!#REF!,(IF(B34=Data!#REF!,Data!#REF!,(IF(B34=Data!#REF!,Data!#REF!,(IF(B34=Data!#REF!,Data!#REF!,(IF(B34=Data!#REF!,Data!J863,(IF(B34=Data!#REF!,Data!#REF!,(IF(B34=Data!#REF!,Data!#REF!,Data!#REF!)))))))))))))))&amp;IF(B34=Data!#REF!,Data!#REF!,(IF(B34=Data!#REF!,Data!#REF!,(IF(B34=Data!#REF!,Data!#REF!,(IF(B34=Data!#REF!,Data!#REF!,(IF(B34=Data!#REF!,Data!#REF!,Data!#REF!)))))))))</f>
        <v>#REF!</v>
      </c>
      <c r="W34" s="596">
        <f>IF(E34="","",VLOOKUP(B34,Data!$B$5:$J$503,9,FALSE)*E34)</f>
        <v>3.5550000000000002</v>
      </c>
    </row>
    <row r="35" spans="1:23" s="597" customFormat="1" ht="19.25" customHeight="1">
      <c r="A35" s="860">
        <v>17</v>
      </c>
      <c r="B35" s="753" t="s">
        <v>728</v>
      </c>
      <c r="C35" s="738" t="str">
        <f>IF(E35="","",VLOOKUP(B35,Data!$B$5:$N$503,13,FALSE))</f>
        <v>Ymh</v>
      </c>
      <c r="D35" s="495" t="str">
        <f>IF(E35="","",VLOOKUP(B35,Data!$B$5:$L$503,2,FALSE))</f>
        <v>VAD6660</v>
      </c>
      <c r="E35" s="739">
        <v>3</v>
      </c>
      <c r="F35" s="600"/>
      <c r="G35" s="587">
        <f>IF(E35="","",VLOOKUP(B35,Data!$B$5:$L$503,11,FALSE))</f>
        <v>2832.84</v>
      </c>
      <c r="H35" s="588">
        <f t="shared" si="0"/>
        <v>8498.52</v>
      </c>
      <c r="I35" s="589" t="str">
        <f>IF(E35="","",VLOOKUP(B35,Data!$B$5:$D$503,3,FALSE))</f>
        <v>C/T</v>
      </c>
      <c r="J35" s="589" t="str">
        <f>IF(E35="","",VLOOKUP(B35,Data!$B$5:$M$503,12,FALSE))</f>
        <v>Indonesia</v>
      </c>
      <c r="K35" s="590">
        <v>5127657</v>
      </c>
      <c r="L35" s="587">
        <f>IF(E35="","",VLOOKUP(B35,Data!$B$5:$E$503,4,FALSE)*E35)</f>
        <v>801</v>
      </c>
      <c r="M35" s="587">
        <f>IF(E35="","",VLOOKUP(B35,Data!$B$5:$F$503,5,FALSE)*E35)</f>
        <v>726</v>
      </c>
      <c r="N35" s="591" t="e">
        <f>IF(B35=Data!B48,Data!G48,(IF(B35=Data!B50,Data!G50,(IF(B35=Data!B52,Data!G52,(IF(B35=Data!#REF!,Data!#REF!,(IF(B35=Data!B57,Data!G57,(IF(B35=Data!#REF!,Data!#REF!,(IF(B35=Data!#REF!,Data!#REF!,(IF(B35=Data!#REF!,Data!#REF!,Data!#REF!)))))))))))))))&amp;IF(B35=Data!B124,Data!G124,(IF(B35=Data!#REF!,Data!#REF!,(IF(B35=Data!#REF!,Data!#REF!,(IF(B35=Data!#REF!,Data!#REF!,(IF(B35=Data!#REF!,Data!#REF!,(IF(B35=Data!#REF!,Data!G864,(IF(B35=Data!#REF!,Data!#REF!,(IF(B35=Data!#REF!,Data!#REF!,Data!#REF!)))))))))))))))&amp;IF(B35=Data!#REF!,Data!#REF!,(IF(B35=Data!#REF!,Data!#REF!,(IF(B35=Data!#REF!,Data!#REF!,(IF(B35=Data!#REF!,Data!#REF!,(IF(B35=Data!#REF!,Data!#REF!,Data!#REF!)))))))))</f>
        <v>#REF!</v>
      </c>
      <c r="O35" s="592"/>
      <c r="P35" s="593"/>
      <c r="Q35" s="594" t="e">
        <f>IF(B35=Data!B48,Data!H48,(IF(B35=Data!B50,Data!H50,(IF(B35=Data!B52,Data!H52,(IF(B35=Data!#REF!,Data!#REF!,(IF(B35=Data!B57,Data!H57,(IF(B35=Data!#REF!,Data!#REF!,(IF(B35=Data!#REF!,Data!#REF!,(IF(B35=Data!#REF!,Data!#REF!,Data!#REF!)))))))))))))))&amp;IF(B35=Data!B124,Data!H124,(IF(B35=Data!#REF!,Data!#REF!,(IF(B35=Data!#REF!,Data!#REF!,(IF(B35=Data!#REF!,Data!#REF!,(IF(B35=Data!#REF!,Data!#REF!,(IF(B35=Data!#REF!,Data!H864,(IF(B35=Data!#REF!,Data!#REF!,(IF(B35=Data!#REF!,Data!#REF!,Data!#REF!)))))))))))))))&amp;IF(B35=Data!#REF!,Data!#REF!,(IF(B35=Data!#REF!,Data!#REF!,(IF(B35=Data!#REF!,Data!#REF!,(IF(B35=Data!#REF!,Data!#REF!,(IF(B35=Data!#REF!,Data!#REF!,Data!#REF!)))))))))</f>
        <v>#REF!</v>
      </c>
      <c r="R35" s="593"/>
      <c r="S35" s="593"/>
      <c r="T35" s="594" t="e">
        <f>IF(B35=Data!B48,Data!I48,(IF(B35=Data!B50,Data!I50,(IF(B35=Data!B52,Data!I52,(IF(B35=Data!#REF!,Data!#REF!,(IF(B35=Data!B57,Data!I57,(IF(B35=Data!#REF!,Data!#REF!,(IF(B35=Data!#REF!,Data!#REF!,(IF(B35=Data!#REF!,Data!#REF!,Data!#REF!)))))))))))))))&amp;IF(B35=Data!B124,Data!I124,(IF(B35=Data!#REF!,Data!#REF!,(IF(B35=Data!#REF!,Data!#REF!,(IF(B35=Data!#REF!,Data!#REF!,(IF(B35=Data!#REF!,Data!#REF!,(IF(B35=Data!#REF!,Data!I864,(IF(B35=Data!#REF!,Data!#REF!,(IF(B35=Data!#REF!,Data!#REF!,Data!#REF!)))))))))))))))&amp;IF(B35=Data!#REF!,Data!#REF!,(IF(B35=Data!#REF!,Data!#REF!,(IF(B35=Data!#REF!,Data!#REF!,(IF(B35=Data!#REF!,Data!#REF!,(IF(B35=Data!#REF!,Data!#REF!,Data!#REF!)))))))))</f>
        <v>#REF!</v>
      </c>
      <c r="U35" s="595"/>
      <c r="V35" s="594" t="e">
        <f>IF(B35=Data!B48,Data!J48,(IF(B35=Data!B50,Data!J50,(IF(B35=Data!B52,Data!J52,(IF(B35=Data!#REF!,Data!#REF!,(IF(B35=Data!B57,Data!J57,(IF(B35=Data!#REF!,Data!#REF!,(IF(B35=Data!#REF!,Data!#REF!,(IF(B35=Data!#REF!,Data!#REF!,Data!#REF!)))))))))))))))&amp;IF(B35=Data!B124,Data!J124,(IF(B35=Data!#REF!,Data!#REF!,(IF(B35=Data!#REF!,Data!#REF!,(IF(B35=Data!#REF!,Data!#REF!,(IF(B35=Data!#REF!,Data!#REF!,(IF(B35=Data!#REF!,Data!J864,(IF(B35=Data!#REF!,Data!#REF!,(IF(B35=Data!#REF!,Data!#REF!,Data!#REF!)))))))))))))))&amp;IF(B35=Data!#REF!,Data!#REF!,(IF(B35=Data!#REF!,Data!#REF!,(IF(B35=Data!#REF!,Data!#REF!,(IF(B35=Data!#REF!,Data!#REF!,(IF(B35=Data!#REF!,Data!#REF!,Data!#REF!)))))))))</f>
        <v>#REF!</v>
      </c>
      <c r="W35" s="596">
        <f>IF(E35="","",VLOOKUP(B35,Data!$B$5:$J$503,9,FALSE)*E35)</f>
        <v>4.4640000000000004</v>
      </c>
    </row>
    <row r="36" spans="1:23" s="597" customFormat="1" ht="19.25" customHeight="1">
      <c r="A36" s="860">
        <v>18</v>
      </c>
      <c r="B36" s="753" t="s">
        <v>504</v>
      </c>
      <c r="C36" s="738" t="str">
        <f>IF(E36="","",VLOOKUP(B36,Data!$B$5:$N$503,13,FALSE))</f>
        <v>Ymh</v>
      </c>
      <c r="D36" s="495" t="str">
        <f>IF(E36="","",VLOOKUP(B36,Data!$B$5:$L$503,2,FALSE))</f>
        <v>ZH66250</v>
      </c>
      <c r="E36" s="739">
        <v>6</v>
      </c>
      <c r="F36" s="600"/>
      <c r="G36" s="587">
        <f>IF(E36="","",VLOOKUP(B36,Data!$B$5:$L$503,11,FALSE))</f>
        <v>2244.61</v>
      </c>
      <c r="H36" s="588">
        <f t="shared" si="0"/>
        <v>13467.66</v>
      </c>
      <c r="I36" s="589" t="str">
        <f>IF(E36="","",VLOOKUP(B36,Data!$B$5:$D$503,3,FALSE))</f>
        <v>C/T</v>
      </c>
      <c r="J36" s="589" t="str">
        <f>IF(E36="","",VLOOKUP(B36,Data!$B$5:$M$503,12,FALSE))</f>
        <v>Indonesia</v>
      </c>
      <c r="K36" s="590">
        <v>5127657</v>
      </c>
      <c r="L36" s="587">
        <f>IF(E36="","",VLOOKUP(B36,Data!$B$5:$E$503,4,FALSE)*E36)</f>
        <v>1572</v>
      </c>
      <c r="M36" s="587">
        <f>IF(E36="","",VLOOKUP(B36,Data!$B$5:$F$503,5,FALSE)*E36)</f>
        <v>1422</v>
      </c>
      <c r="N36" s="591" t="e">
        <f>IF(B36=Data!B49,Data!G49,(IF(B36=Data!B51,Data!G51,(IF(B36=Data!B53,Data!G53,(IF(B36=Data!#REF!,Data!#REF!,(IF(B36=Data!B58,Data!G58,(IF(B36=Data!#REF!,Data!#REF!,(IF(B36=Data!#REF!,Data!#REF!,(IF(B36=Data!#REF!,Data!#REF!,Data!#REF!)))))))))))))))&amp;IF(B36=Data!B125,Data!G125,(IF(B36=Data!#REF!,Data!#REF!,(IF(B36=Data!#REF!,Data!#REF!,(IF(B36=Data!#REF!,Data!#REF!,(IF(B36=Data!#REF!,Data!#REF!,(IF(B36=Data!#REF!,Data!G865,(IF(B36=Data!#REF!,Data!#REF!,(IF(B36=Data!#REF!,Data!#REF!,Data!#REF!)))))))))))))))&amp;IF(B36=Data!#REF!,Data!#REF!,(IF(B36=Data!#REF!,Data!#REF!,(IF(B36=Data!#REF!,Data!#REF!,(IF(B36=Data!#REF!,Data!#REF!,(IF(B36=Data!#REF!,Data!#REF!,Data!#REF!)))))))))</f>
        <v>#REF!</v>
      </c>
      <c r="O36" s="592"/>
      <c r="P36" s="593"/>
      <c r="Q36" s="594" t="e">
        <f>IF(B36=Data!B49,Data!H49,(IF(B36=Data!B51,Data!H51,(IF(B36=Data!B53,Data!H53,(IF(B36=Data!#REF!,Data!#REF!,(IF(B36=Data!B58,Data!H58,(IF(B36=Data!#REF!,Data!#REF!,(IF(B36=Data!#REF!,Data!#REF!,(IF(B36=Data!#REF!,Data!#REF!,Data!#REF!)))))))))))))))&amp;IF(B36=Data!B125,Data!H125,(IF(B36=Data!#REF!,Data!#REF!,(IF(B36=Data!#REF!,Data!#REF!,(IF(B36=Data!#REF!,Data!#REF!,(IF(B36=Data!#REF!,Data!#REF!,(IF(B36=Data!#REF!,Data!H865,(IF(B36=Data!#REF!,Data!#REF!,(IF(B36=Data!#REF!,Data!#REF!,Data!#REF!)))))))))))))))&amp;IF(B36=Data!#REF!,Data!#REF!,(IF(B36=Data!#REF!,Data!#REF!,(IF(B36=Data!#REF!,Data!#REF!,(IF(B36=Data!#REF!,Data!#REF!,(IF(B36=Data!#REF!,Data!#REF!,Data!#REF!)))))))))</f>
        <v>#REF!</v>
      </c>
      <c r="R36" s="593"/>
      <c r="S36" s="593"/>
      <c r="T36" s="594" t="e">
        <f>IF(B36=Data!B49,Data!I49,(IF(B36=Data!B51,Data!I51,(IF(B36=Data!B53,Data!I53,(IF(B36=Data!#REF!,Data!#REF!,(IF(B36=Data!B58,Data!I58,(IF(B36=Data!#REF!,Data!#REF!,(IF(B36=Data!#REF!,Data!#REF!,(IF(B36=Data!#REF!,Data!#REF!,Data!#REF!)))))))))))))))&amp;IF(B36=Data!B125,Data!I125,(IF(B36=Data!#REF!,Data!#REF!,(IF(B36=Data!#REF!,Data!#REF!,(IF(B36=Data!#REF!,Data!#REF!,(IF(B36=Data!#REF!,Data!#REF!,(IF(B36=Data!#REF!,Data!I865,(IF(B36=Data!#REF!,Data!#REF!,(IF(B36=Data!#REF!,Data!#REF!,Data!#REF!)))))))))))))))&amp;IF(B36=Data!#REF!,Data!#REF!,(IF(B36=Data!#REF!,Data!#REF!,(IF(B36=Data!#REF!,Data!#REF!,(IF(B36=Data!#REF!,Data!#REF!,(IF(B36=Data!#REF!,Data!#REF!,Data!#REF!)))))))))</f>
        <v>#REF!</v>
      </c>
      <c r="U36" s="595"/>
      <c r="V36" s="594" t="e">
        <f>IF(B36=Data!B49,Data!J49,(IF(B36=Data!B51,Data!J51,(IF(B36=Data!B53,Data!J53,(IF(B36=Data!#REF!,Data!#REF!,(IF(B36=Data!B58,Data!J58,(IF(B36=Data!#REF!,Data!#REF!,(IF(B36=Data!#REF!,Data!#REF!,(IF(B36=Data!#REF!,Data!#REF!,Data!#REF!)))))))))))))))&amp;IF(B36=Data!B125,Data!J125,(IF(B36=Data!#REF!,Data!#REF!,(IF(B36=Data!#REF!,Data!#REF!,(IF(B36=Data!#REF!,Data!#REF!,(IF(B36=Data!#REF!,Data!#REF!,(IF(B36=Data!#REF!,Data!J865,(IF(B36=Data!#REF!,Data!#REF!,(IF(B36=Data!#REF!,Data!#REF!,Data!#REF!)))))))))))))))&amp;IF(B36=Data!#REF!,Data!#REF!,(IF(B36=Data!#REF!,Data!#REF!,(IF(B36=Data!#REF!,Data!#REF!,(IF(B36=Data!#REF!,Data!#REF!,(IF(B36=Data!#REF!,Data!#REF!,Data!#REF!)))))))))</f>
        <v>#REF!</v>
      </c>
      <c r="W36" s="596">
        <f>IF(E36="","",VLOOKUP(B36,Data!$B$5:$J$503,9,FALSE)*E36)</f>
        <v>8.9280000000000008</v>
      </c>
    </row>
    <row r="37" spans="1:23" s="597" customFormat="1" ht="19.25" customHeight="1">
      <c r="A37" s="860">
        <v>19</v>
      </c>
      <c r="B37" s="753" t="s">
        <v>506</v>
      </c>
      <c r="C37" s="738" t="str">
        <f>IF(E37="","",VLOOKUP(B37,Data!$B$5:$N$503,13,FALSE))</f>
        <v>Ymh</v>
      </c>
      <c r="D37" s="495" t="str">
        <f>IF(E37="","",VLOOKUP(B37,Data!$B$5:$L$503,2,FALSE))</f>
        <v>ZH66260</v>
      </c>
      <c r="E37" s="739">
        <v>1</v>
      </c>
      <c r="F37" s="600"/>
      <c r="G37" s="587">
        <f>IF(E37="","",VLOOKUP(B37,Data!$B$5:$L$503,11,FALSE))</f>
        <v>2588.89</v>
      </c>
      <c r="H37" s="588">
        <f t="shared" si="0"/>
        <v>2588.89</v>
      </c>
      <c r="I37" s="589" t="str">
        <f>IF(E37="","",VLOOKUP(B37,Data!$B$5:$D$503,3,FALSE))</f>
        <v>C/T</v>
      </c>
      <c r="J37" s="589" t="str">
        <f>IF(E37="","",VLOOKUP(B37,Data!$B$5:$M$503,12,FALSE))</f>
        <v>Indonesia</v>
      </c>
      <c r="K37" s="590">
        <v>5127657</v>
      </c>
      <c r="L37" s="587">
        <f>IF(E37="","",VLOOKUP(B37,Data!$B$5:$E$503,4,FALSE)*E37)</f>
        <v>262</v>
      </c>
      <c r="M37" s="587">
        <f>IF(E37="","",VLOOKUP(B37,Data!$B$5:$F$503,5,FALSE)*E37)</f>
        <v>237</v>
      </c>
      <c r="N37" s="591" t="e">
        <f>IF(B37=Data!B50,Data!G50,(IF(B37=Data!B52,Data!G52,(IF(B37=Data!B54,Data!G54,(IF(B37=Data!#REF!,Data!#REF!,(IF(B37=Data!B59,Data!G59,(IF(B37=Data!#REF!,Data!#REF!,(IF(B37=Data!#REF!,Data!#REF!,(IF(B37=Data!#REF!,Data!#REF!,Data!#REF!)))))))))))))))&amp;IF(B37=Data!B126,Data!G126,(IF(B37=Data!#REF!,Data!#REF!,(IF(B37=Data!#REF!,Data!#REF!,(IF(B37=Data!#REF!,Data!#REF!,(IF(B37=Data!#REF!,Data!#REF!,(IF(B37=Data!#REF!,Data!G866,(IF(B37=Data!#REF!,Data!#REF!,(IF(B37=Data!#REF!,Data!#REF!,Data!#REF!)))))))))))))))&amp;IF(B37=Data!#REF!,Data!#REF!,(IF(B37=Data!#REF!,Data!#REF!,(IF(B37=Data!#REF!,Data!#REF!,(IF(B37=Data!#REF!,Data!#REF!,(IF(B37=Data!#REF!,Data!#REF!,Data!#REF!)))))))))</f>
        <v>#REF!</v>
      </c>
      <c r="O37" s="592"/>
      <c r="P37" s="593"/>
      <c r="Q37" s="594" t="e">
        <f>IF(B37=Data!B50,Data!H50,(IF(B37=Data!B52,Data!H52,(IF(B37=Data!B54,Data!H54,(IF(B37=Data!#REF!,Data!#REF!,(IF(B37=Data!B59,Data!H59,(IF(B37=Data!#REF!,Data!#REF!,(IF(B37=Data!#REF!,Data!#REF!,(IF(B37=Data!#REF!,Data!#REF!,Data!#REF!)))))))))))))))&amp;IF(B37=Data!B126,Data!H126,(IF(B37=Data!#REF!,Data!#REF!,(IF(B37=Data!#REF!,Data!#REF!,(IF(B37=Data!#REF!,Data!#REF!,(IF(B37=Data!#REF!,Data!#REF!,(IF(B37=Data!#REF!,Data!H866,(IF(B37=Data!#REF!,Data!#REF!,(IF(B37=Data!#REF!,Data!#REF!,Data!#REF!)))))))))))))))&amp;IF(B37=Data!#REF!,Data!#REF!,(IF(B37=Data!#REF!,Data!#REF!,(IF(B37=Data!#REF!,Data!#REF!,(IF(B37=Data!#REF!,Data!#REF!,(IF(B37=Data!#REF!,Data!#REF!,Data!#REF!)))))))))</f>
        <v>#REF!</v>
      </c>
      <c r="R37" s="593"/>
      <c r="S37" s="593"/>
      <c r="T37" s="594" t="e">
        <f>IF(B37=Data!B50,Data!I50,(IF(B37=Data!B52,Data!I52,(IF(B37=Data!B54,Data!I54,(IF(B37=Data!#REF!,Data!#REF!,(IF(B37=Data!B59,Data!I59,(IF(B37=Data!#REF!,Data!#REF!,(IF(B37=Data!#REF!,Data!#REF!,(IF(B37=Data!#REF!,Data!#REF!,Data!#REF!)))))))))))))))&amp;IF(B37=Data!B126,Data!I126,(IF(B37=Data!#REF!,Data!#REF!,(IF(B37=Data!#REF!,Data!#REF!,(IF(B37=Data!#REF!,Data!#REF!,(IF(B37=Data!#REF!,Data!#REF!,(IF(B37=Data!#REF!,Data!I866,(IF(B37=Data!#REF!,Data!#REF!,(IF(B37=Data!#REF!,Data!#REF!,Data!#REF!)))))))))))))))&amp;IF(B37=Data!#REF!,Data!#REF!,(IF(B37=Data!#REF!,Data!#REF!,(IF(B37=Data!#REF!,Data!#REF!,(IF(B37=Data!#REF!,Data!#REF!,(IF(B37=Data!#REF!,Data!#REF!,Data!#REF!)))))))))</f>
        <v>#REF!</v>
      </c>
      <c r="U37" s="595"/>
      <c r="V37" s="594" t="e">
        <f>IF(B37=Data!B50,Data!J50,(IF(B37=Data!B52,Data!J52,(IF(B37=Data!B54,Data!J54,(IF(B37=Data!#REF!,Data!#REF!,(IF(B37=Data!B59,Data!J59,(IF(B37=Data!#REF!,Data!#REF!,(IF(B37=Data!#REF!,Data!#REF!,(IF(B37=Data!#REF!,Data!#REF!,Data!#REF!)))))))))))))))&amp;IF(B37=Data!B126,Data!J126,(IF(B37=Data!#REF!,Data!#REF!,(IF(B37=Data!#REF!,Data!#REF!,(IF(B37=Data!#REF!,Data!#REF!,(IF(B37=Data!#REF!,Data!#REF!,(IF(B37=Data!#REF!,Data!J866,(IF(B37=Data!#REF!,Data!#REF!,(IF(B37=Data!#REF!,Data!#REF!,Data!#REF!)))))))))))))))&amp;IF(B37=Data!#REF!,Data!#REF!,(IF(B37=Data!#REF!,Data!#REF!,(IF(B37=Data!#REF!,Data!#REF!,(IF(B37=Data!#REF!,Data!#REF!,(IF(B37=Data!#REF!,Data!#REF!,Data!#REF!)))))))))</f>
        <v>#REF!</v>
      </c>
      <c r="W37" s="596">
        <f>IF(E37="","",VLOOKUP(B37,Data!$B$5:$J$503,9,FALSE)*E37)</f>
        <v>1.488</v>
      </c>
    </row>
    <row r="38" spans="1:23" s="597" customFormat="1" ht="19.25" customHeight="1">
      <c r="A38" s="860">
        <v>20</v>
      </c>
      <c r="B38" s="753" t="s">
        <v>508</v>
      </c>
      <c r="C38" s="738" t="str">
        <f>IF(E38="","",VLOOKUP(B38,Data!$B$5:$N$503,13,FALSE))</f>
        <v>Ymh</v>
      </c>
      <c r="D38" s="495" t="str">
        <f>IF(E38="","",VLOOKUP(B38,Data!$B$5:$L$503,2,FALSE))</f>
        <v>ZH66280</v>
      </c>
      <c r="E38" s="739">
        <v>2</v>
      </c>
      <c r="F38" s="600"/>
      <c r="G38" s="587">
        <f>IF(E38="","",VLOOKUP(B38,Data!$B$5:$L$503,11,FALSE))</f>
        <v>2450.15</v>
      </c>
      <c r="H38" s="588">
        <f t="shared" si="0"/>
        <v>4900.3</v>
      </c>
      <c r="I38" s="589" t="str">
        <f>IF(E38="","",VLOOKUP(B38,Data!$B$5:$D$503,3,FALSE))</f>
        <v>C/T</v>
      </c>
      <c r="J38" s="589" t="str">
        <f>IF(E38="","",VLOOKUP(B38,Data!$B$5:$M$503,12,FALSE))</f>
        <v>Indonesia</v>
      </c>
      <c r="K38" s="590">
        <v>5127657</v>
      </c>
      <c r="L38" s="587">
        <f>IF(E38="","",VLOOKUP(B38,Data!$B$5:$E$503,4,FALSE)*E38)</f>
        <v>524</v>
      </c>
      <c r="M38" s="587">
        <f>IF(E38="","",VLOOKUP(B38,Data!$B$5:$F$503,5,FALSE)*E38)</f>
        <v>474</v>
      </c>
      <c r="N38" s="591" t="e">
        <f>IF(B38=Data!B51,Data!G51,(IF(B38=Data!B53,Data!G53,(IF(B38=Data!B55,Data!G55,(IF(B38=Data!#REF!,Data!#REF!,(IF(B38=Data!B60,Data!G60,(IF(B38=Data!#REF!,Data!#REF!,(IF(B38=Data!#REF!,Data!#REF!,(IF(B38=Data!#REF!,Data!#REF!,Data!#REF!)))))))))))))))&amp;IF(B38=Data!B127,Data!G127,(IF(B38=Data!#REF!,Data!#REF!,(IF(B38=Data!#REF!,Data!#REF!,(IF(B38=Data!#REF!,Data!#REF!,(IF(B38=Data!#REF!,Data!#REF!,(IF(B38=Data!#REF!,Data!G867,(IF(B38=Data!#REF!,Data!#REF!,(IF(B38=Data!#REF!,Data!#REF!,Data!#REF!)))))))))))))))&amp;IF(B38=Data!#REF!,Data!#REF!,(IF(B38=Data!#REF!,Data!#REF!,(IF(B38=Data!#REF!,Data!#REF!,(IF(B38=Data!#REF!,Data!#REF!,(IF(B38=Data!#REF!,Data!#REF!,Data!#REF!)))))))))</f>
        <v>#REF!</v>
      </c>
      <c r="O38" s="592"/>
      <c r="P38" s="593"/>
      <c r="Q38" s="594" t="e">
        <f>IF(B38=Data!B51,Data!H51,(IF(B38=Data!B53,Data!H53,(IF(B38=Data!B55,Data!H55,(IF(B38=Data!#REF!,Data!#REF!,(IF(B38=Data!B60,Data!H60,(IF(B38=Data!#REF!,Data!#REF!,(IF(B38=Data!#REF!,Data!#REF!,(IF(B38=Data!#REF!,Data!#REF!,Data!#REF!)))))))))))))))&amp;IF(B38=Data!B127,Data!H127,(IF(B38=Data!#REF!,Data!#REF!,(IF(B38=Data!#REF!,Data!#REF!,(IF(B38=Data!#REF!,Data!#REF!,(IF(B38=Data!#REF!,Data!#REF!,(IF(B38=Data!#REF!,Data!H867,(IF(B38=Data!#REF!,Data!#REF!,(IF(B38=Data!#REF!,Data!#REF!,Data!#REF!)))))))))))))))&amp;IF(B38=Data!#REF!,Data!#REF!,(IF(B38=Data!#REF!,Data!#REF!,(IF(B38=Data!#REF!,Data!#REF!,(IF(B38=Data!#REF!,Data!#REF!,(IF(B38=Data!#REF!,Data!#REF!,Data!#REF!)))))))))</f>
        <v>#REF!</v>
      </c>
      <c r="R38" s="593"/>
      <c r="S38" s="593"/>
      <c r="T38" s="594" t="e">
        <f>IF(B38=Data!B51,Data!I51,(IF(B38=Data!B53,Data!I53,(IF(B38=Data!B55,Data!I55,(IF(B38=Data!#REF!,Data!#REF!,(IF(B38=Data!B60,Data!I60,(IF(B38=Data!#REF!,Data!#REF!,(IF(B38=Data!#REF!,Data!#REF!,(IF(B38=Data!#REF!,Data!#REF!,Data!#REF!)))))))))))))))&amp;IF(B38=Data!B127,Data!I127,(IF(B38=Data!#REF!,Data!#REF!,(IF(B38=Data!#REF!,Data!#REF!,(IF(B38=Data!#REF!,Data!#REF!,(IF(B38=Data!#REF!,Data!#REF!,(IF(B38=Data!#REF!,Data!I867,(IF(B38=Data!#REF!,Data!#REF!,(IF(B38=Data!#REF!,Data!#REF!,Data!#REF!)))))))))))))))&amp;IF(B38=Data!#REF!,Data!#REF!,(IF(B38=Data!#REF!,Data!#REF!,(IF(B38=Data!#REF!,Data!#REF!,(IF(B38=Data!#REF!,Data!#REF!,(IF(B38=Data!#REF!,Data!#REF!,Data!#REF!)))))))))</f>
        <v>#REF!</v>
      </c>
      <c r="U38" s="595"/>
      <c r="V38" s="594" t="e">
        <f>IF(B38=Data!B51,Data!J51,(IF(B38=Data!B53,Data!J53,(IF(B38=Data!B55,Data!J55,(IF(B38=Data!#REF!,Data!#REF!,(IF(B38=Data!B60,Data!J60,(IF(B38=Data!#REF!,Data!#REF!,(IF(B38=Data!#REF!,Data!#REF!,(IF(B38=Data!#REF!,Data!#REF!,Data!#REF!)))))))))))))))&amp;IF(B38=Data!B127,Data!J127,(IF(B38=Data!#REF!,Data!#REF!,(IF(B38=Data!#REF!,Data!#REF!,(IF(B38=Data!#REF!,Data!#REF!,(IF(B38=Data!#REF!,Data!#REF!,(IF(B38=Data!#REF!,Data!J867,(IF(B38=Data!#REF!,Data!#REF!,(IF(B38=Data!#REF!,Data!#REF!,Data!#REF!)))))))))))))))&amp;IF(B38=Data!#REF!,Data!#REF!,(IF(B38=Data!#REF!,Data!#REF!,(IF(B38=Data!#REF!,Data!#REF!,(IF(B38=Data!#REF!,Data!#REF!,(IF(B38=Data!#REF!,Data!#REF!,Data!#REF!)))))))))</f>
        <v>#REF!</v>
      </c>
      <c r="W38" s="596">
        <f>IF(E38="","",VLOOKUP(B38,Data!$B$5:$J$503,9,FALSE)*E38)</f>
        <v>2.976</v>
      </c>
    </row>
    <row r="39" spans="1:23" s="597" customFormat="1" ht="19.25" customHeight="1">
      <c r="A39" s="860">
        <v>21</v>
      </c>
      <c r="B39" s="753" t="s">
        <v>807</v>
      </c>
      <c r="C39" s="738" t="str">
        <f>IF(E39="","",VLOOKUP(B39,Data!$B$5:$N$503,13,FALSE))</f>
        <v>Ymh</v>
      </c>
      <c r="D39" s="495" t="str">
        <f>IF(E39="","",VLOOKUP(B39,Data!$B$5:$L$503,2,FALSE))</f>
        <v>VAK6600</v>
      </c>
      <c r="E39" s="739">
        <v>2</v>
      </c>
      <c r="F39" s="600"/>
      <c r="G39" s="587">
        <f>IF(E39="","",VLOOKUP(B39,Data!$B$5:$L$503,11,FALSE))</f>
        <v>2868.86</v>
      </c>
      <c r="H39" s="588">
        <f t="shared" si="0"/>
        <v>5737.72</v>
      </c>
      <c r="I39" s="589" t="str">
        <f>IF(E39="","",VLOOKUP(B39,Data!$B$5:$D$503,3,FALSE))</f>
        <v>C/T</v>
      </c>
      <c r="J39" s="589" t="str">
        <f>IF(E39="","",VLOOKUP(B39,Data!$B$5:$M$503,12,FALSE))</f>
        <v>Indonesia</v>
      </c>
      <c r="K39" s="590">
        <v>5127657</v>
      </c>
      <c r="L39" s="587">
        <f>IF(E39="","",VLOOKUP(B39,Data!$B$5:$E$503,4,FALSE)*E39)</f>
        <v>534</v>
      </c>
      <c r="M39" s="587">
        <f>IF(E39="","",VLOOKUP(B39,Data!$B$5:$F$503,5,FALSE)*E39)</f>
        <v>484</v>
      </c>
      <c r="N39" s="591" t="e">
        <f>IF(B39=Data!B52,Data!G52,(IF(B39=Data!B54,Data!G54,(IF(B39=Data!B56,Data!G56,(IF(B39=Data!#REF!,Data!#REF!,(IF(B39=Data!B61,Data!G61,(IF(B39=Data!#REF!,Data!#REF!,(IF(B39=Data!#REF!,Data!#REF!,(IF(B39=Data!#REF!,Data!#REF!,Data!#REF!)))))))))))))))&amp;IF(B39=Data!B128,Data!G128,(IF(B39=Data!#REF!,Data!#REF!,(IF(B39=Data!#REF!,Data!#REF!,(IF(B39=Data!#REF!,Data!#REF!,(IF(B39=Data!#REF!,Data!#REF!,(IF(B39=Data!#REF!,Data!G868,(IF(B39=Data!#REF!,Data!#REF!,(IF(B39=Data!#REF!,Data!#REF!,Data!#REF!)))))))))))))))&amp;IF(B39=Data!#REF!,Data!#REF!,(IF(B39=Data!#REF!,Data!#REF!,(IF(B39=Data!#REF!,Data!#REF!,(IF(B39=Data!#REF!,Data!#REF!,(IF(B39=Data!#REF!,Data!#REF!,Data!#REF!)))))))))</f>
        <v>#REF!</v>
      </c>
      <c r="O39" s="592"/>
      <c r="P39" s="593"/>
      <c r="Q39" s="594" t="e">
        <f>IF(B39=Data!B52,Data!H52,(IF(B39=Data!B54,Data!H54,(IF(B39=Data!B56,Data!H56,(IF(B39=Data!#REF!,Data!#REF!,(IF(B39=Data!B61,Data!H61,(IF(B39=Data!#REF!,Data!#REF!,(IF(B39=Data!#REF!,Data!#REF!,(IF(B39=Data!#REF!,Data!#REF!,Data!#REF!)))))))))))))))&amp;IF(B39=Data!B128,Data!H128,(IF(B39=Data!#REF!,Data!#REF!,(IF(B39=Data!#REF!,Data!#REF!,(IF(B39=Data!#REF!,Data!#REF!,(IF(B39=Data!#REF!,Data!#REF!,(IF(B39=Data!#REF!,Data!H868,(IF(B39=Data!#REF!,Data!#REF!,(IF(B39=Data!#REF!,Data!#REF!,Data!#REF!)))))))))))))))&amp;IF(B39=Data!#REF!,Data!#REF!,(IF(B39=Data!#REF!,Data!#REF!,(IF(B39=Data!#REF!,Data!#REF!,(IF(B39=Data!#REF!,Data!#REF!,(IF(B39=Data!#REF!,Data!#REF!,Data!#REF!)))))))))</f>
        <v>#REF!</v>
      </c>
      <c r="R39" s="593"/>
      <c r="S39" s="593"/>
      <c r="T39" s="594" t="e">
        <f>IF(B39=Data!B52,Data!I52,(IF(B39=Data!B54,Data!I54,(IF(B39=Data!B56,Data!I56,(IF(B39=Data!#REF!,Data!#REF!,(IF(B39=Data!B61,Data!I61,(IF(B39=Data!#REF!,Data!#REF!,(IF(B39=Data!#REF!,Data!#REF!,(IF(B39=Data!#REF!,Data!#REF!,Data!#REF!)))))))))))))))&amp;IF(B39=Data!B128,Data!I128,(IF(B39=Data!#REF!,Data!#REF!,(IF(B39=Data!#REF!,Data!#REF!,(IF(B39=Data!#REF!,Data!#REF!,(IF(B39=Data!#REF!,Data!#REF!,(IF(B39=Data!#REF!,Data!I868,(IF(B39=Data!#REF!,Data!#REF!,(IF(B39=Data!#REF!,Data!#REF!,Data!#REF!)))))))))))))))&amp;IF(B39=Data!#REF!,Data!#REF!,(IF(B39=Data!#REF!,Data!#REF!,(IF(B39=Data!#REF!,Data!#REF!,(IF(B39=Data!#REF!,Data!#REF!,(IF(B39=Data!#REF!,Data!#REF!,Data!#REF!)))))))))</f>
        <v>#REF!</v>
      </c>
      <c r="U39" s="595"/>
      <c r="V39" s="594" t="e">
        <f>IF(B39=Data!B52,Data!J52,(IF(B39=Data!B54,Data!J54,(IF(B39=Data!B56,Data!J56,(IF(B39=Data!#REF!,Data!#REF!,(IF(B39=Data!B61,Data!J61,(IF(B39=Data!#REF!,Data!#REF!,(IF(B39=Data!#REF!,Data!#REF!,(IF(B39=Data!#REF!,Data!#REF!,Data!#REF!)))))))))))))))&amp;IF(B39=Data!B128,Data!J128,(IF(B39=Data!#REF!,Data!#REF!,(IF(B39=Data!#REF!,Data!#REF!,(IF(B39=Data!#REF!,Data!#REF!,(IF(B39=Data!#REF!,Data!#REF!,(IF(B39=Data!#REF!,Data!J868,(IF(B39=Data!#REF!,Data!#REF!,(IF(B39=Data!#REF!,Data!#REF!,Data!#REF!)))))))))))))))&amp;IF(B39=Data!#REF!,Data!#REF!,(IF(B39=Data!#REF!,Data!#REF!,(IF(B39=Data!#REF!,Data!#REF!,(IF(B39=Data!#REF!,Data!#REF!,(IF(B39=Data!#REF!,Data!#REF!,Data!#REF!)))))))))</f>
        <v>#REF!</v>
      </c>
      <c r="W39" s="596">
        <f>IF(E39="","",VLOOKUP(B39,Data!$B$5:$J$503,9,FALSE)*E39)</f>
        <v>2.976</v>
      </c>
    </row>
    <row r="40" spans="1:23" s="597" customFormat="1" ht="19.25" customHeight="1">
      <c r="A40" s="860">
        <v>22</v>
      </c>
      <c r="B40" s="753" t="s">
        <v>813</v>
      </c>
      <c r="C40" s="738" t="str">
        <f>IF(E40="","",VLOOKUP(B40,Data!$B$5:$N$503,13,FALSE))</f>
        <v>Ymh</v>
      </c>
      <c r="D40" s="495" t="str">
        <f>IF(E40="","",VLOOKUP(B40,Data!$B$5:$L$503,2,FALSE))</f>
        <v>VAK6570</v>
      </c>
      <c r="E40" s="739">
        <v>6</v>
      </c>
      <c r="F40" s="600"/>
      <c r="G40" s="587">
        <f>IF(E40="","",VLOOKUP(B40,Data!$B$5:$L$503,11,FALSE))</f>
        <v>2669.61</v>
      </c>
      <c r="H40" s="588">
        <f t="shared" si="0"/>
        <v>16017.66</v>
      </c>
      <c r="I40" s="589" t="str">
        <f>IF(E40="","",VLOOKUP(B40,Data!$B$5:$D$503,3,FALSE))</f>
        <v>C/T</v>
      </c>
      <c r="J40" s="589" t="str">
        <f>IF(E40="","",VLOOKUP(B40,Data!$B$5:$M$503,12,FALSE))</f>
        <v>Indonesia</v>
      </c>
      <c r="K40" s="590">
        <v>5127657</v>
      </c>
      <c r="L40" s="587">
        <f>IF(E40="","",VLOOKUP(B40,Data!$B$5:$E$503,4,FALSE)*E40)</f>
        <v>1602</v>
      </c>
      <c r="M40" s="587">
        <f>IF(E40="","",VLOOKUP(B40,Data!$B$5:$F$503,5,FALSE)*E40)</f>
        <v>1482</v>
      </c>
      <c r="N40" s="591" t="e">
        <f>IF(B40=Data!B54,Data!G54,(IF(B40=Data!B56,Data!G56,(IF(B40=Data!B58,Data!G58,(IF(B40=Data!#REF!,Data!#REF!,(IF(B40=Data!B63,Data!G63,(IF(B40=Data!#REF!,Data!#REF!,(IF(B40=Data!#REF!,Data!#REF!,(IF(B40=Data!#REF!,Data!#REF!,Data!#REF!)))))))))))))))&amp;IF(B40=Data!B130,Data!G130,(IF(B40=Data!#REF!,Data!#REF!,(IF(B40=Data!#REF!,Data!#REF!,(IF(B40=Data!#REF!,Data!#REF!,(IF(B40=Data!#REF!,Data!#REF!,(IF(B40=Data!#REF!,Data!G870,(IF(B40=Data!#REF!,Data!#REF!,(IF(B40=Data!#REF!,Data!#REF!,Data!#REF!)))))))))))))))&amp;IF(B40=Data!#REF!,Data!#REF!,(IF(B40=Data!#REF!,Data!#REF!,(IF(B40=Data!#REF!,Data!#REF!,(IF(B40=Data!#REF!,Data!#REF!,(IF(B40=Data!#REF!,Data!#REF!,Data!#REF!)))))))))</f>
        <v>#REF!</v>
      </c>
      <c r="O40" s="592"/>
      <c r="P40" s="593"/>
      <c r="Q40" s="594" t="e">
        <f>IF(B40=Data!B54,Data!H54,(IF(B40=Data!B56,Data!H56,(IF(B40=Data!B58,Data!H58,(IF(B40=Data!#REF!,Data!#REF!,(IF(B40=Data!B63,Data!H63,(IF(B40=Data!#REF!,Data!#REF!,(IF(B40=Data!#REF!,Data!#REF!,(IF(B40=Data!#REF!,Data!#REF!,Data!#REF!)))))))))))))))&amp;IF(B40=Data!B130,Data!H130,(IF(B40=Data!#REF!,Data!#REF!,(IF(B40=Data!#REF!,Data!#REF!,(IF(B40=Data!#REF!,Data!#REF!,(IF(B40=Data!#REF!,Data!#REF!,(IF(B40=Data!#REF!,Data!H870,(IF(B40=Data!#REF!,Data!#REF!,(IF(B40=Data!#REF!,Data!#REF!,Data!#REF!)))))))))))))))&amp;IF(B40=Data!#REF!,Data!#REF!,(IF(B40=Data!#REF!,Data!#REF!,(IF(B40=Data!#REF!,Data!#REF!,(IF(B40=Data!#REF!,Data!#REF!,(IF(B40=Data!#REF!,Data!#REF!,Data!#REF!)))))))))</f>
        <v>#REF!</v>
      </c>
      <c r="R40" s="593"/>
      <c r="S40" s="593"/>
      <c r="T40" s="594" t="e">
        <f>IF(B40=Data!B54,Data!I54,(IF(B40=Data!B56,Data!I56,(IF(B40=Data!B58,Data!I58,(IF(B40=Data!#REF!,Data!#REF!,(IF(B40=Data!B63,Data!I63,(IF(B40=Data!#REF!,Data!#REF!,(IF(B40=Data!#REF!,Data!#REF!,(IF(B40=Data!#REF!,Data!#REF!,Data!#REF!)))))))))))))))&amp;IF(B40=Data!B130,Data!I130,(IF(B40=Data!#REF!,Data!#REF!,(IF(B40=Data!#REF!,Data!#REF!,(IF(B40=Data!#REF!,Data!#REF!,(IF(B40=Data!#REF!,Data!#REF!,(IF(B40=Data!#REF!,Data!I870,(IF(B40=Data!#REF!,Data!#REF!,(IF(B40=Data!#REF!,Data!#REF!,Data!#REF!)))))))))))))))&amp;IF(B40=Data!#REF!,Data!#REF!,(IF(B40=Data!#REF!,Data!#REF!,(IF(B40=Data!#REF!,Data!#REF!,(IF(B40=Data!#REF!,Data!#REF!,(IF(B40=Data!#REF!,Data!#REF!,Data!#REF!)))))))))</f>
        <v>#REF!</v>
      </c>
      <c r="U40" s="595"/>
      <c r="V40" s="594" t="e">
        <f>IF(B40=Data!B54,Data!J54,(IF(B40=Data!B56,Data!J56,(IF(B40=Data!B58,Data!J58,(IF(B40=Data!#REF!,Data!#REF!,(IF(B40=Data!B63,Data!J63,(IF(B40=Data!#REF!,Data!#REF!,(IF(B40=Data!#REF!,Data!#REF!,(IF(B40=Data!#REF!,Data!#REF!,Data!#REF!)))))))))))))))&amp;IF(B40=Data!B130,Data!J130,(IF(B40=Data!#REF!,Data!#REF!,(IF(B40=Data!#REF!,Data!#REF!,(IF(B40=Data!#REF!,Data!#REF!,(IF(B40=Data!#REF!,Data!#REF!,(IF(B40=Data!#REF!,Data!J870,(IF(B40=Data!#REF!,Data!#REF!,(IF(B40=Data!#REF!,Data!#REF!,Data!#REF!)))))))))))))))&amp;IF(B40=Data!#REF!,Data!#REF!,(IF(B40=Data!#REF!,Data!#REF!,(IF(B40=Data!#REF!,Data!#REF!,(IF(B40=Data!#REF!,Data!#REF!,(IF(B40=Data!#REF!,Data!#REF!,Data!#REF!)))))))))</f>
        <v>#REF!</v>
      </c>
      <c r="W40" s="596">
        <f>IF(E40="","",VLOOKUP(B40,Data!$B$5:$J$503,9,FALSE)*E40)</f>
        <v>8.9280000000000008</v>
      </c>
    </row>
    <row r="41" spans="1:23" s="597" customFormat="1" ht="19.25" customHeight="1">
      <c r="A41" s="860">
        <v>23</v>
      </c>
      <c r="B41" s="753" t="s">
        <v>288</v>
      </c>
      <c r="C41" s="738" t="str">
        <f>IF(E41="","",VLOOKUP(B41,Data!$B$5:$N$503,13,FALSE))</f>
        <v>Ymh</v>
      </c>
      <c r="D41" s="495" t="str">
        <f>IF(E41="","",VLOOKUP(B41,Data!$B$5:$L$503,2,FALSE))</f>
        <v>WT58110</v>
      </c>
      <c r="E41" s="739">
        <v>3</v>
      </c>
      <c r="F41" s="600"/>
      <c r="G41" s="587">
        <f>IF(E41="","",VLOOKUP(B41,Data!$B$5:$L$503,11,FALSE))</f>
        <v>2268.35</v>
      </c>
      <c r="H41" s="588">
        <f t="shared" si="0"/>
        <v>6805.0499999999993</v>
      </c>
      <c r="I41" s="589" t="str">
        <f>IF(E41="","",VLOOKUP(B41,Data!$B$5:$D$503,3,FALSE))</f>
        <v>C/T</v>
      </c>
      <c r="J41" s="589" t="str">
        <f>IF(E41="","",VLOOKUP(B41,Data!$B$5:$M$503,12,FALSE))</f>
        <v>Indonesia</v>
      </c>
      <c r="K41" s="590">
        <v>5127657</v>
      </c>
      <c r="L41" s="587">
        <f>IF(E41="","",VLOOKUP(B41,Data!$B$5:$E$503,4,FALSE)*E41)</f>
        <v>714</v>
      </c>
      <c r="M41" s="587">
        <f>IF(E41="","",VLOOKUP(B41,Data!$B$5:$F$503,5,FALSE)*E41)</f>
        <v>648</v>
      </c>
      <c r="N41" s="591" t="e">
        <f>IF(B41=Data!B55,Data!G55,(IF(B41=Data!B57,Data!G57,(IF(B41=Data!B59,Data!G59,(IF(B41=Data!#REF!,Data!#REF!,(IF(B41=Data!B64,Data!G64,(IF(B41=Data!#REF!,Data!#REF!,(IF(B41=Data!#REF!,Data!#REF!,(IF(B41=Data!#REF!,Data!#REF!,Data!#REF!)))))))))))))))&amp;IF(B41=Data!B131,Data!G131,(IF(B41=Data!#REF!,Data!#REF!,(IF(B41=Data!#REF!,Data!#REF!,(IF(B41=Data!#REF!,Data!#REF!,(IF(B41=Data!#REF!,Data!#REF!,(IF(B41=Data!#REF!,Data!G871,(IF(B41=Data!#REF!,Data!#REF!,(IF(B41=Data!#REF!,Data!#REF!,Data!#REF!)))))))))))))))&amp;IF(B41=Data!#REF!,Data!#REF!,(IF(B41=Data!#REF!,Data!#REF!,(IF(B41=Data!#REF!,Data!#REF!,(IF(B41=Data!#REF!,Data!#REF!,(IF(B41=Data!#REF!,Data!#REF!,Data!#REF!)))))))))</f>
        <v>#REF!</v>
      </c>
      <c r="O41" s="592"/>
      <c r="P41" s="593"/>
      <c r="Q41" s="594" t="e">
        <f>IF(B41=Data!B55,Data!H55,(IF(B41=Data!B57,Data!H57,(IF(B41=Data!B59,Data!H59,(IF(B41=Data!#REF!,Data!#REF!,(IF(B41=Data!B64,Data!H64,(IF(B41=Data!#REF!,Data!#REF!,(IF(B41=Data!#REF!,Data!#REF!,(IF(B41=Data!#REF!,Data!#REF!,Data!#REF!)))))))))))))))&amp;IF(B41=Data!B131,Data!H131,(IF(B41=Data!#REF!,Data!#REF!,(IF(B41=Data!#REF!,Data!#REF!,(IF(B41=Data!#REF!,Data!#REF!,(IF(B41=Data!#REF!,Data!#REF!,(IF(B41=Data!#REF!,Data!H871,(IF(B41=Data!#REF!,Data!#REF!,(IF(B41=Data!#REF!,Data!#REF!,Data!#REF!)))))))))))))))&amp;IF(B41=Data!#REF!,Data!#REF!,(IF(B41=Data!#REF!,Data!#REF!,(IF(B41=Data!#REF!,Data!#REF!,(IF(B41=Data!#REF!,Data!#REF!,(IF(B41=Data!#REF!,Data!#REF!,Data!#REF!)))))))))</f>
        <v>#REF!</v>
      </c>
      <c r="R41" s="593"/>
      <c r="S41" s="593"/>
      <c r="T41" s="594" t="e">
        <f>IF(B41=Data!B55,Data!I55,(IF(B41=Data!B57,Data!I57,(IF(B41=Data!B59,Data!I59,(IF(B41=Data!#REF!,Data!#REF!,(IF(B41=Data!B64,Data!I64,(IF(B41=Data!#REF!,Data!#REF!,(IF(B41=Data!#REF!,Data!#REF!,(IF(B41=Data!#REF!,Data!#REF!,Data!#REF!)))))))))))))))&amp;IF(B41=Data!B131,Data!I131,(IF(B41=Data!#REF!,Data!#REF!,(IF(B41=Data!#REF!,Data!#REF!,(IF(B41=Data!#REF!,Data!#REF!,(IF(B41=Data!#REF!,Data!#REF!,(IF(B41=Data!#REF!,Data!I871,(IF(B41=Data!#REF!,Data!#REF!,(IF(B41=Data!#REF!,Data!#REF!,Data!#REF!)))))))))))))))&amp;IF(B41=Data!#REF!,Data!#REF!,(IF(B41=Data!#REF!,Data!#REF!,(IF(B41=Data!#REF!,Data!#REF!,(IF(B41=Data!#REF!,Data!#REF!,(IF(B41=Data!#REF!,Data!#REF!,Data!#REF!)))))))))</f>
        <v>#REF!</v>
      </c>
      <c r="U41" s="595"/>
      <c r="V41" s="594" t="e">
        <f>IF(B41=Data!B55,Data!J55,(IF(B41=Data!B57,Data!J57,(IF(B41=Data!B59,Data!J59,(IF(B41=Data!#REF!,Data!#REF!,(IF(B41=Data!B64,Data!J64,(IF(B41=Data!#REF!,Data!#REF!,(IF(B41=Data!#REF!,Data!#REF!,(IF(B41=Data!#REF!,Data!#REF!,Data!#REF!)))))))))))))))&amp;IF(B41=Data!B131,Data!J131,(IF(B41=Data!#REF!,Data!#REF!,(IF(B41=Data!#REF!,Data!#REF!,(IF(B41=Data!#REF!,Data!#REF!,(IF(B41=Data!#REF!,Data!#REF!,(IF(B41=Data!#REF!,Data!J871,(IF(B41=Data!#REF!,Data!#REF!,(IF(B41=Data!#REF!,Data!#REF!,Data!#REF!)))))))))))))))&amp;IF(B41=Data!#REF!,Data!#REF!,(IF(B41=Data!#REF!,Data!#REF!,(IF(B41=Data!#REF!,Data!#REF!,(IF(B41=Data!#REF!,Data!#REF!,(IF(B41=Data!#REF!,Data!#REF!,Data!#REF!)))))))))</f>
        <v>#REF!</v>
      </c>
      <c r="W41" s="596">
        <f>IF(E41="","",VLOOKUP(B41,Data!$B$5:$J$503,9,FALSE)*E41)</f>
        <v>3.9420000000000002</v>
      </c>
    </row>
    <row r="42" spans="1:23" s="597" customFormat="1" ht="19.25" customHeight="1">
      <c r="A42" s="860">
        <v>24</v>
      </c>
      <c r="B42" s="753" t="s">
        <v>292</v>
      </c>
      <c r="C42" s="738" t="str">
        <f>IF(E42="","",VLOOKUP(B42,Data!$B$5:$N$503,13,FALSE))</f>
        <v>Ymh</v>
      </c>
      <c r="D42" s="495" t="str">
        <f>IF(E42="","",VLOOKUP(B42,Data!$B$5:$L$503,2,FALSE))</f>
        <v>WT58130</v>
      </c>
      <c r="E42" s="739">
        <v>2</v>
      </c>
      <c r="F42" s="600"/>
      <c r="G42" s="587">
        <f>IF(E42="","",VLOOKUP(B42,Data!$B$5:$L$503,11,FALSE))</f>
        <v>2401.4899999999998</v>
      </c>
      <c r="H42" s="588">
        <f t="shared" si="0"/>
        <v>4802.9799999999996</v>
      </c>
      <c r="I42" s="589" t="str">
        <f>IF(E42="","",VLOOKUP(B42,Data!$B$5:$D$503,3,FALSE))</f>
        <v>C/T</v>
      </c>
      <c r="J42" s="589" t="str">
        <f>IF(E42="","",VLOOKUP(B42,Data!$B$5:$M$503,12,FALSE))</f>
        <v>Indonesia</v>
      </c>
      <c r="K42" s="590">
        <v>5127657</v>
      </c>
      <c r="L42" s="587">
        <f>IF(E42="","",VLOOKUP(B42,Data!$B$5:$E$503,4,FALSE)*E42)</f>
        <v>476</v>
      </c>
      <c r="M42" s="587">
        <f>IF(E42="","",VLOOKUP(B42,Data!$B$5:$F$503,5,FALSE)*E42)</f>
        <v>432</v>
      </c>
      <c r="N42" s="591" t="e">
        <f>IF(B42=Data!B57,Data!G57,(IF(B42=Data!B59,Data!G59,(IF(B42=Data!B61,Data!G61,(IF(B42=Data!#REF!,Data!#REF!,(IF(B42=Data!B66,Data!G66,(IF(B42=Data!#REF!,Data!#REF!,(IF(B42=Data!#REF!,Data!#REF!,(IF(B42=Data!#REF!,Data!#REF!,Data!#REF!)))))))))))))))&amp;IF(B42=Data!B133,Data!G133,(IF(B42=Data!#REF!,Data!#REF!,(IF(B42=Data!#REF!,Data!#REF!,(IF(B42=Data!#REF!,Data!#REF!,(IF(B42=Data!#REF!,Data!#REF!,(IF(B42=Data!#REF!,Data!G873,(IF(B42=Data!#REF!,Data!#REF!,(IF(B42=Data!#REF!,Data!#REF!,Data!#REF!)))))))))))))))&amp;IF(B42=Data!#REF!,Data!#REF!,(IF(B42=Data!#REF!,Data!#REF!,(IF(B42=Data!#REF!,Data!#REF!,(IF(B42=Data!#REF!,Data!#REF!,(IF(B42=Data!#REF!,Data!#REF!,Data!#REF!)))))))))</f>
        <v>#REF!</v>
      </c>
      <c r="O42" s="592"/>
      <c r="P42" s="593"/>
      <c r="Q42" s="594" t="e">
        <f>IF(B42=Data!B57,Data!H57,(IF(B42=Data!B59,Data!H59,(IF(B42=Data!B61,Data!H61,(IF(B42=Data!#REF!,Data!#REF!,(IF(B42=Data!B66,Data!H66,(IF(B42=Data!#REF!,Data!#REF!,(IF(B42=Data!#REF!,Data!#REF!,(IF(B42=Data!#REF!,Data!#REF!,Data!#REF!)))))))))))))))&amp;IF(B42=Data!B133,Data!H133,(IF(B42=Data!#REF!,Data!#REF!,(IF(B42=Data!#REF!,Data!#REF!,(IF(B42=Data!#REF!,Data!#REF!,(IF(B42=Data!#REF!,Data!#REF!,(IF(B42=Data!#REF!,Data!H873,(IF(B42=Data!#REF!,Data!#REF!,(IF(B42=Data!#REF!,Data!#REF!,Data!#REF!)))))))))))))))&amp;IF(B42=Data!#REF!,Data!#REF!,(IF(B42=Data!#REF!,Data!#REF!,(IF(B42=Data!#REF!,Data!#REF!,(IF(B42=Data!#REF!,Data!#REF!,(IF(B42=Data!#REF!,Data!#REF!,Data!#REF!)))))))))</f>
        <v>#REF!</v>
      </c>
      <c r="R42" s="593"/>
      <c r="S42" s="593"/>
      <c r="T42" s="594" t="e">
        <f>IF(B42=Data!B57,Data!I57,(IF(B42=Data!B59,Data!I59,(IF(B42=Data!B61,Data!I61,(IF(B42=Data!#REF!,Data!#REF!,(IF(B42=Data!B66,Data!I66,(IF(B42=Data!#REF!,Data!#REF!,(IF(B42=Data!#REF!,Data!#REF!,(IF(B42=Data!#REF!,Data!#REF!,Data!#REF!)))))))))))))))&amp;IF(B42=Data!B133,Data!I133,(IF(B42=Data!#REF!,Data!#REF!,(IF(B42=Data!#REF!,Data!#REF!,(IF(B42=Data!#REF!,Data!#REF!,(IF(B42=Data!#REF!,Data!#REF!,(IF(B42=Data!#REF!,Data!I873,(IF(B42=Data!#REF!,Data!#REF!,(IF(B42=Data!#REF!,Data!#REF!,Data!#REF!)))))))))))))))&amp;IF(B42=Data!#REF!,Data!#REF!,(IF(B42=Data!#REF!,Data!#REF!,(IF(B42=Data!#REF!,Data!#REF!,(IF(B42=Data!#REF!,Data!#REF!,(IF(B42=Data!#REF!,Data!#REF!,Data!#REF!)))))))))</f>
        <v>#REF!</v>
      </c>
      <c r="U42" s="595"/>
      <c r="V42" s="594" t="e">
        <f>IF(B42=Data!B57,Data!J57,(IF(B42=Data!B59,Data!J59,(IF(B42=Data!B61,Data!J61,(IF(B42=Data!#REF!,Data!#REF!,(IF(B42=Data!B66,Data!J66,(IF(B42=Data!#REF!,Data!#REF!,(IF(B42=Data!#REF!,Data!#REF!,(IF(B42=Data!#REF!,Data!#REF!,Data!#REF!)))))))))))))))&amp;IF(B42=Data!B133,Data!J133,(IF(B42=Data!#REF!,Data!#REF!,(IF(B42=Data!#REF!,Data!#REF!,(IF(B42=Data!#REF!,Data!#REF!,(IF(B42=Data!#REF!,Data!#REF!,(IF(B42=Data!#REF!,Data!J873,(IF(B42=Data!#REF!,Data!#REF!,(IF(B42=Data!#REF!,Data!#REF!,Data!#REF!)))))))))))))))&amp;IF(B42=Data!#REF!,Data!#REF!,(IF(B42=Data!#REF!,Data!#REF!,(IF(B42=Data!#REF!,Data!#REF!,(IF(B42=Data!#REF!,Data!#REF!,(IF(B42=Data!#REF!,Data!#REF!,Data!#REF!)))))))))</f>
        <v>#REF!</v>
      </c>
      <c r="W42" s="596">
        <f>IF(E42="","",VLOOKUP(B42,Data!$B$5:$J$503,9,FALSE)*E42)</f>
        <v>2.6280000000000001</v>
      </c>
    </row>
    <row r="43" spans="1:23" s="597" customFormat="1" ht="19.25" customHeight="1">
      <c r="A43" s="860">
        <v>25</v>
      </c>
      <c r="B43" s="753" t="s">
        <v>294</v>
      </c>
      <c r="C43" s="738" t="str">
        <f>IF(E43="","",VLOOKUP(B43,Data!$B$5:$N$503,13,FALSE))</f>
        <v>Ymh</v>
      </c>
      <c r="D43" s="495" t="str">
        <f>IF(E43="","",VLOOKUP(B43,Data!$B$5:$L$503,2,FALSE))</f>
        <v>WV62380</v>
      </c>
      <c r="E43" s="739">
        <v>1</v>
      </c>
      <c r="F43" s="600"/>
      <c r="G43" s="587">
        <f>IF(E43="","",VLOOKUP(B43,Data!$B$5:$L$503,11,FALSE))</f>
        <v>2442.09</v>
      </c>
      <c r="H43" s="588">
        <f t="shared" si="0"/>
        <v>2442.09</v>
      </c>
      <c r="I43" s="589" t="str">
        <f>IF(E43="","",VLOOKUP(B43,Data!$B$5:$D$503,3,FALSE))</f>
        <v>C/T</v>
      </c>
      <c r="J43" s="589" t="str">
        <f>IF(E43="","",VLOOKUP(B43,Data!$B$5:$M$503,12,FALSE))</f>
        <v>Indonesia</v>
      </c>
      <c r="K43" s="590">
        <v>5127657</v>
      </c>
      <c r="L43" s="587">
        <f>IF(E43="","",VLOOKUP(B43,Data!$B$5:$E$503,4,FALSE)*E43)</f>
        <v>238</v>
      </c>
      <c r="M43" s="587">
        <f>IF(E43="","",VLOOKUP(B43,Data!$B$5:$F$503,5,FALSE)*E43)</f>
        <v>216</v>
      </c>
      <c r="N43" s="591" t="e">
        <f>IF(B43=Data!B58,Data!G58,(IF(B43=Data!B60,Data!G60,(IF(B43=Data!B62,Data!G62,(IF(B43=Data!#REF!,Data!#REF!,(IF(B43=Data!B67,Data!G67,(IF(B43=Data!#REF!,Data!#REF!,(IF(B43=Data!#REF!,Data!#REF!,(IF(B43=Data!#REF!,Data!#REF!,Data!#REF!)))))))))))))))&amp;IF(B43=Data!B134,Data!G134,(IF(B43=Data!#REF!,Data!#REF!,(IF(B43=Data!#REF!,Data!#REF!,(IF(B43=Data!#REF!,Data!#REF!,(IF(B43=Data!#REF!,Data!#REF!,(IF(B43=Data!#REF!,Data!G874,(IF(B43=Data!#REF!,Data!#REF!,(IF(B43=Data!#REF!,Data!#REF!,Data!#REF!)))))))))))))))&amp;IF(B43=Data!#REF!,Data!#REF!,(IF(B43=Data!#REF!,Data!#REF!,(IF(B43=Data!#REF!,Data!#REF!,(IF(B43=Data!#REF!,Data!#REF!,(IF(B43=Data!#REF!,Data!#REF!,Data!#REF!)))))))))</f>
        <v>#REF!</v>
      </c>
      <c r="O43" s="592"/>
      <c r="P43" s="593"/>
      <c r="Q43" s="594" t="e">
        <f>IF(B43=Data!B58,Data!H58,(IF(B43=Data!B60,Data!H60,(IF(B43=Data!B62,Data!H62,(IF(B43=Data!#REF!,Data!#REF!,(IF(B43=Data!B67,Data!H67,(IF(B43=Data!#REF!,Data!#REF!,(IF(B43=Data!#REF!,Data!#REF!,(IF(B43=Data!#REF!,Data!#REF!,Data!#REF!)))))))))))))))&amp;IF(B43=Data!B134,Data!H134,(IF(B43=Data!#REF!,Data!#REF!,(IF(B43=Data!#REF!,Data!#REF!,(IF(B43=Data!#REF!,Data!#REF!,(IF(B43=Data!#REF!,Data!#REF!,(IF(B43=Data!#REF!,Data!H874,(IF(B43=Data!#REF!,Data!#REF!,(IF(B43=Data!#REF!,Data!#REF!,Data!#REF!)))))))))))))))&amp;IF(B43=Data!#REF!,Data!#REF!,(IF(B43=Data!#REF!,Data!#REF!,(IF(B43=Data!#REF!,Data!#REF!,(IF(B43=Data!#REF!,Data!#REF!,(IF(B43=Data!#REF!,Data!#REF!,Data!#REF!)))))))))</f>
        <v>#REF!</v>
      </c>
      <c r="R43" s="593"/>
      <c r="S43" s="593"/>
      <c r="T43" s="594" t="e">
        <f>IF(B43=Data!B58,Data!I58,(IF(B43=Data!B60,Data!I60,(IF(B43=Data!B62,Data!I62,(IF(B43=Data!#REF!,Data!#REF!,(IF(B43=Data!B67,Data!I67,(IF(B43=Data!#REF!,Data!#REF!,(IF(B43=Data!#REF!,Data!#REF!,(IF(B43=Data!#REF!,Data!#REF!,Data!#REF!)))))))))))))))&amp;IF(B43=Data!B134,Data!I134,(IF(B43=Data!#REF!,Data!#REF!,(IF(B43=Data!#REF!,Data!#REF!,(IF(B43=Data!#REF!,Data!#REF!,(IF(B43=Data!#REF!,Data!#REF!,(IF(B43=Data!#REF!,Data!I874,(IF(B43=Data!#REF!,Data!#REF!,(IF(B43=Data!#REF!,Data!#REF!,Data!#REF!)))))))))))))))&amp;IF(B43=Data!#REF!,Data!#REF!,(IF(B43=Data!#REF!,Data!#REF!,(IF(B43=Data!#REF!,Data!#REF!,(IF(B43=Data!#REF!,Data!#REF!,(IF(B43=Data!#REF!,Data!#REF!,Data!#REF!)))))))))</f>
        <v>#REF!</v>
      </c>
      <c r="U43" s="595"/>
      <c r="V43" s="594" t="e">
        <f>IF(B43=Data!B58,Data!J58,(IF(B43=Data!B60,Data!J60,(IF(B43=Data!B62,Data!J62,(IF(B43=Data!#REF!,Data!#REF!,(IF(B43=Data!B67,Data!J67,(IF(B43=Data!#REF!,Data!#REF!,(IF(B43=Data!#REF!,Data!#REF!,(IF(B43=Data!#REF!,Data!#REF!,Data!#REF!)))))))))))))))&amp;IF(B43=Data!B134,Data!J134,(IF(B43=Data!#REF!,Data!#REF!,(IF(B43=Data!#REF!,Data!#REF!,(IF(B43=Data!#REF!,Data!#REF!,(IF(B43=Data!#REF!,Data!#REF!,(IF(B43=Data!#REF!,Data!J874,(IF(B43=Data!#REF!,Data!#REF!,(IF(B43=Data!#REF!,Data!#REF!,Data!#REF!)))))))))))))))&amp;IF(B43=Data!#REF!,Data!#REF!,(IF(B43=Data!#REF!,Data!#REF!,(IF(B43=Data!#REF!,Data!#REF!,(IF(B43=Data!#REF!,Data!#REF!,(IF(B43=Data!#REF!,Data!#REF!,Data!#REF!)))))))))</f>
        <v>#REF!</v>
      </c>
      <c r="W43" s="596">
        <f>IF(E43="","",VLOOKUP(B43,Data!$B$5:$J$503,9,FALSE)*E43)</f>
        <v>1.3140000000000001</v>
      </c>
    </row>
    <row r="44" spans="1:23" s="597" customFormat="1" ht="19.25" customHeight="1">
      <c r="A44" s="860">
        <v>26</v>
      </c>
      <c r="B44" s="753" t="s">
        <v>849</v>
      </c>
      <c r="C44" s="738" t="str">
        <f>IF(E44="","",VLOOKUP(B44,Data!$B$5:$N$503,13,FALSE))</f>
        <v>Ymh</v>
      </c>
      <c r="D44" s="495" t="str">
        <f>IF(E44="","",VLOOKUP(B44,Data!$B$5:$L$503,2,FALSE))</f>
        <v>VCD5940</v>
      </c>
      <c r="E44" s="739">
        <v>1</v>
      </c>
      <c r="F44" s="600"/>
      <c r="G44" s="587">
        <f>IF(E44="","",VLOOKUP(B44,Data!$B$5:$L$503,11,FALSE))</f>
        <v>2839.31</v>
      </c>
      <c r="H44" s="588">
        <f t="shared" si="0"/>
        <v>2839.31</v>
      </c>
      <c r="I44" s="589" t="str">
        <f>IF(E44="","",VLOOKUP(B44,Data!$B$5:$D$503,3,FALSE))</f>
        <v>C/T</v>
      </c>
      <c r="J44" s="589" t="str">
        <f>IF(E44="","",VLOOKUP(B44,Data!$B$5:$M$503,12,FALSE))</f>
        <v>Indonesia</v>
      </c>
      <c r="K44" s="590">
        <v>5127657</v>
      </c>
      <c r="L44" s="587">
        <f>IF(E44="","",VLOOKUP(B44,Data!$B$5:$E$503,4,FALSE)*E44)</f>
        <v>243</v>
      </c>
      <c r="M44" s="587">
        <f>IF(E44="","",VLOOKUP(B44,Data!$B$5:$F$503,5,FALSE)*E44)</f>
        <v>221</v>
      </c>
      <c r="N44" s="591" t="e">
        <f>IF(B44=Data!B59,Data!G59,(IF(B44=Data!B61,Data!G61,(IF(B44=Data!B63,Data!G63,(IF(B44=Data!#REF!,Data!#REF!,(IF(B44=Data!B68,Data!G68,(IF(B44=Data!#REF!,Data!#REF!,(IF(B44=Data!#REF!,Data!#REF!,(IF(B44=Data!#REF!,Data!#REF!,Data!#REF!)))))))))))))))&amp;IF(B44=Data!B135,Data!G135,(IF(B44=Data!#REF!,Data!#REF!,(IF(B44=Data!#REF!,Data!#REF!,(IF(B44=Data!#REF!,Data!#REF!,(IF(B44=Data!#REF!,Data!#REF!,(IF(B44=Data!#REF!,Data!G875,(IF(B44=Data!#REF!,Data!#REF!,(IF(B44=Data!#REF!,Data!#REF!,Data!#REF!)))))))))))))))&amp;IF(B44=Data!#REF!,Data!#REF!,(IF(B44=Data!#REF!,Data!#REF!,(IF(B44=Data!#REF!,Data!#REF!,(IF(B44=Data!#REF!,Data!#REF!,(IF(B44=Data!#REF!,Data!#REF!,Data!#REF!)))))))))</f>
        <v>#REF!</v>
      </c>
      <c r="O44" s="592"/>
      <c r="P44" s="593"/>
      <c r="Q44" s="594" t="e">
        <f>IF(B44=Data!B59,Data!H59,(IF(B44=Data!B61,Data!H61,(IF(B44=Data!B63,Data!H63,(IF(B44=Data!#REF!,Data!#REF!,(IF(B44=Data!B68,Data!H68,(IF(B44=Data!#REF!,Data!#REF!,(IF(B44=Data!#REF!,Data!#REF!,(IF(B44=Data!#REF!,Data!#REF!,Data!#REF!)))))))))))))))&amp;IF(B44=Data!B135,Data!H135,(IF(B44=Data!#REF!,Data!#REF!,(IF(B44=Data!#REF!,Data!#REF!,(IF(B44=Data!#REF!,Data!#REF!,(IF(B44=Data!#REF!,Data!#REF!,(IF(B44=Data!#REF!,Data!H875,(IF(B44=Data!#REF!,Data!#REF!,(IF(B44=Data!#REF!,Data!#REF!,Data!#REF!)))))))))))))))&amp;IF(B44=Data!#REF!,Data!#REF!,(IF(B44=Data!#REF!,Data!#REF!,(IF(B44=Data!#REF!,Data!#REF!,(IF(B44=Data!#REF!,Data!#REF!,(IF(B44=Data!#REF!,Data!#REF!,Data!#REF!)))))))))</f>
        <v>#REF!</v>
      </c>
      <c r="R44" s="593"/>
      <c r="S44" s="593"/>
      <c r="T44" s="594" t="e">
        <f>IF(B44=Data!B59,Data!I59,(IF(B44=Data!B61,Data!I61,(IF(B44=Data!B63,Data!I63,(IF(B44=Data!#REF!,Data!#REF!,(IF(B44=Data!B68,Data!I68,(IF(B44=Data!#REF!,Data!#REF!,(IF(B44=Data!#REF!,Data!#REF!,(IF(B44=Data!#REF!,Data!#REF!,Data!#REF!)))))))))))))))&amp;IF(B44=Data!B135,Data!I135,(IF(B44=Data!#REF!,Data!#REF!,(IF(B44=Data!#REF!,Data!#REF!,(IF(B44=Data!#REF!,Data!#REF!,(IF(B44=Data!#REF!,Data!#REF!,(IF(B44=Data!#REF!,Data!I875,(IF(B44=Data!#REF!,Data!#REF!,(IF(B44=Data!#REF!,Data!#REF!,Data!#REF!)))))))))))))))&amp;IF(B44=Data!#REF!,Data!#REF!,(IF(B44=Data!#REF!,Data!#REF!,(IF(B44=Data!#REF!,Data!#REF!,(IF(B44=Data!#REF!,Data!#REF!,(IF(B44=Data!#REF!,Data!#REF!,Data!#REF!)))))))))</f>
        <v>#REF!</v>
      </c>
      <c r="U44" s="595"/>
      <c r="V44" s="594" t="e">
        <f>IF(B44=Data!B59,Data!J59,(IF(B44=Data!B61,Data!J61,(IF(B44=Data!B63,Data!J63,(IF(B44=Data!#REF!,Data!#REF!,(IF(B44=Data!B68,Data!J68,(IF(B44=Data!#REF!,Data!#REF!,(IF(B44=Data!#REF!,Data!#REF!,(IF(B44=Data!#REF!,Data!#REF!,Data!#REF!)))))))))))))))&amp;IF(B44=Data!B135,Data!J135,(IF(B44=Data!#REF!,Data!#REF!,(IF(B44=Data!#REF!,Data!#REF!,(IF(B44=Data!#REF!,Data!#REF!,(IF(B44=Data!#REF!,Data!#REF!,(IF(B44=Data!#REF!,Data!J875,(IF(B44=Data!#REF!,Data!#REF!,(IF(B44=Data!#REF!,Data!#REF!,Data!#REF!)))))))))))))))&amp;IF(B44=Data!#REF!,Data!#REF!,(IF(B44=Data!#REF!,Data!#REF!,(IF(B44=Data!#REF!,Data!#REF!,(IF(B44=Data!#REF!,Data!#REF!,(IF(B44=Data!#REF!,Data!#REF!,Data!#REF!)))))))))</f>
        <v>#REF!</v>
      </c>
      <c r="W44" s="596">
        <f>IF(E44="","",VLOOKUP(B44,Data!$B$5:$J$503,9,FALSE)*E44)</f>
        <v>1.3140000000000001</v>
      </c>
    </row>
    <row r="45" spans="1:23" s="597" customFormat="1" ht="19.25" customHeight="1">
      <c r="A45" s="860">
        <v>27</v>
      </c>
      <c r="B45" s="753" t="s">
        <v>777</v>
      </c>
      <c r="C45" s="738" t="str">
        <f>IF(E45="","",VLOOKUP(B45,Data!$B$5:$N$503,13,FALSE))</f>
        <v>Ymh</v>
      </c>
      <c r="D45" s="495" t="str">
        <f>IF(E45="","",VLOOKUP(B45,Data!$B$5:$L$503,2,FALSE))</f>
        <v>VAW6990</v>
      </c>
      <c r="E45" s="739">
        <v>3</v>
      </c>
      <c r="F45" s="600"/>
      <c r="G45" s="587">
        <f>IF(E45="","",VLOOKUP(B45,Data!$B$5:$L$503,11,FALSE))</f>
        <v>2964.84</v>
      </c>
      <c r="H45" s="588">
        <f t="shared" si="0"/>
        <v>8894.52</v>
      </c>
      <c r="I45" s="589" t="str">
        <f>IF(E45="","",VLOOKUP(B45,Data!$B$5:$D$503,3,FALSE))</f>
        <v>C/T</v>
      </c>
      <c r="J45" s="589" t="str">
        <f>IF(E45="","",VLOOKUP(B45,Data!$B$5:$M$503,12,FALSE))</f>
        <v>Indonesia</v>
      </c>
      <c r="K45" s="590">
        <v>5127657</v>
      </c>
      <c r="L45" s="587">
        <f>IF(E45="","",VLOOKUP(B45,Data!$B$5:$E$503,4,FALSE)*E45)</f>
        <v>777</v>
      </c>
      <c r="M45" s="587">
        <f>IF(E45="","",VLOOKUP(B45,Data!$B$5:$F$503,5,FALSE)*E45)</f>
        <v>702</v>
      </c>
      <c r="N45" s="591" t="e">
        <f>IF(B45=Data!B63,Data!G63,(IF(B45=Data!B65,Data!G65,(IF(B45=Data!B67,Data!G67,(IF(B45=Data!#REF!,Data!#REF!,(IF(B45=Data!B72,Data!G72,(IF(B45=Data!#REF!,Data!#REF!,(IF(B45=Data!#REF!,Data!#REF!,(IF(B45=Data!#REF!,Data!#REF!,Data!#REF!)))))))))))))))&amp;IF(B45=Data!B139,Data!G139,(IF(B45=Data!#REF!,Data!#REF!,(IF(B45=Data!#REF!,Data!#REF!,(IF(B45=Data!#REF!,Data!#REF!,(IF(B45=Data!#REF!,Data!#REF!,(IF(B45=Data!#REF!,Data!G879,(IF(B45=Data!#REF!,Data!#REF!,(IF(B45=Data!#REF!,Data!#REF!,Data!#REF!)))))))))))))))&amp;IF(B45=Data!#REF!,Data!#REF!,(IF(B45=Data!#REF!,Data!#REF!,(IF(B45=Data!#REF!,Data!#REF!,(IF(B45=Data!#REF!,Data!#REF!,(IF(B45=Data!#REF!,Data!#REF!,Data!#REF!)))))))))</f>
        <v>#REF!</v>
      </c>
      <c r="O45" s="592"/>
      <c r="P45" s="593"/>
      <c r="Q45" s="594" t="e">
        <f>IF(B45=Data!B63,Data!H63,(IF(B45=Data!B65,Data!H65,(IF(B45=Data!B67,Data!H67,(IF(B45=Data!#REF!,Data!#REF!,(IF(B45=Data!B72,Data!H72,(IF(B45=Data!#REF!,Data!#REF!,(IF(B45=Data!#REF!,Data!#REF!,(IF(B45=Data!#REF!,Data!#REF!,Data!#REF!)))))))))))))))&amp;IF(B45=Data!B139,Data!H139,(IF(B45=Data!#REF!,Data!#REF!,(IF(B45=Data!#REF!,Data!#REF!,(IF(B45=Data!#REF!,Data!#REF!,(IF(B45=Data!#REF!,Data!#REF!,(IF(B45=Data!#REF!,Data!H879,(IF(B45=Data!#REF!,Data!#REF!,(IF(B45=Data!#REF!,Data!#REF!,Data!#REF!)))))))))))))))&amp;IF(B45=Data!#REF!,Data!#REF!,(IF(B45=Data!#REF!,Data!#REF!,(IF(B45=Data!#REF!,Data!#REF!,(IF(B45=Data!#REF!,Data!#REF!,(IF(B45=Data!#REF!,Data!#REF!,Data!#REF!)))))))))</f>
        <v>#REF!</v>
      </c>
      <c r="R45" s="593"/>
      <c r="S45" s="593"/>
      <c r="T45" s="594" t="e">
        <f>IF(B45=Data!B63,Data!I63,(IF(B45=Data!B65,Data!I65,(IF(B45=Data!B67,Data!I67,(IF(B45=Data!#REF!,Data!#REF!,(IF(B45=Data!B72,Data!I72,(IF(B45=Data!#REF!,Data!#REF!,(IF(B45=Data!#REF!,Data!#REF!,(IF(B45=Data!#REF!,Data!#REF!,Data!#REF!)))))))))))))))&amp;IF(B45=Data!B139,Data!I139,(IF(B45=Data!#REF!,Data!#REF!,(IF(B45=Data!#REF!,Data!#REF!,(IF(B45=Data!#REF!,Data!#REF!,(IF(B45=Data!#REF!,Data!#REF!,(IF(B45=Data!#REF!,Data!I879,(IF(B45=Data!#REF!,Data!#REF!,(IF(B45=Data!#REF!,Data!#REF!,Data!#REF!)))))))))))))))&amp;IF(B45=Data!#REF!,Data!#REF!,(IF(B45=Data!#REF!,Data!#REF!,(IF(B45=Data!#REF!,Data!#REF!,(IF(B45=Data!#REF!,Data!#REF!,(IF(B45=Data!#REF!,Data!#REF!,Data!#REF!)))))))))</f>
        <v>#REF!</v>
      </c>
      <c r="U45" s="595"/>
      <c r="V45" s="594" t="e">
        <f>IF(B45=Data!B63,Data!J63,(IF(B45=Data!B65,Data!J65,(IF(B45=Data!B67,Data!J67,(IF(B45=Data!#REF!,Data!#REF!,(IF(B45=Data!B72,Data!J72,(IF(B45=Data!#REF!,Data!#REF!,(IF(B45=Data!#REF!,Data!#REF!,(IF(B45=Data!#REF!,Data!#REF!,Data!#REF!)))))))))))))))&amp;IF(B45=Data!B139,Data!J139,(IF(B45=Data!#REF!,Data!#REF!,(IF(B45=Data!#REF!,Data!#REF!,(IF(B45=Data!#REF!,Data!#REF!,(IF(B45=Data!#REF!,Data!#REF!,(IF(B45=Data!#REF!,Data!J879,(IF(B45=Data!#REF!,Data!#REF!,(IF(B45=Data!#REF!,Data!#REF!,Data!#REF!)))))))))))))))&amp;IF(B45=Data!#REF!,Data!#REF!,(IF(B45=Data!#REF!,Data!#REF!,(IF(B45=Data!#REF!,Data!#REF!,(IF(B45=Data!#REF!,Data!#REF!,(IF(B45=Data!#REF!,Data!#REF!,Data!#REF!)))))))))</f>
        <v>#REF!</v>
      </c>
      <c r="W45" s="596">
        <f>IF(E45="","",VLOOKUP(B45,Data!$B$5:$J$503,9,FALSE)*E45)</f>
        <v>4.452</v>
      </c>
    </row>
    <row r="46" spans="1:23" s="597" customFormat="1" ht="19.25" customHeight="1">
      <c r="A46" s="860"/>
      <c r="B46" s="840"/>
      <c r="C46" s="583" t="str">
        <f>IF(E46="","",VLOOKUP(B46,Data!$B$5:$N$503,13,FALSE))</f>
        <v/>
      </c>
      <c r="D46" s="584" t="str">
        <f>IF(E46="","",VLOOKUP(B46,Data!$B$5:$L$503,2,FALSE))</f>
        <v/>
      </c>
      <c r="E46" s="739"/>
      <c r="F46" s="601"/>
      <c r="G46" s="587" t="str">
        <f>IF(E46="","",VLOOKUP(B46,Data!$B$5:$L$503,11,FALSE))</f>
        <v/>
      </c>
      <c r="H46" s="588" t="str">
        <f t="shared" si="0"/>
        <v>-</v>
      </c>
      <c r="I46" s="589" t="str">
        <f>IF(E46="","",VLOOKUP(B46,Data!$B$5:$D$503,3,FALSE))</f>
        <v/>
      </c>
      <c r="J46" s="589" t="str">
        <f>IF(E46="","",VLOOKUP(B46,Data!$B$5:$M$503,12,FALSE))</f>
        <v/>
      </c>
      <c r="K46" s="590"/>
      <c r="L46" s="587" t="str">
        <f>IF(E46="","",VLOOKUP(B46,Data!$B$5:$E$503,4,FALSE)*E46)</f>
        <v/>
      </c>
      <c r="M46" s="587" t="str">
        <f>IF(E46="","",VLOOKUP(B46,Data!$B$5:$F$503,5,FALSE)*E46)</f>
        <v/>
      </c>
      <c r="N46" s="591" t="e">
        <f>IF(B46=Data!B139,Data!G139,(IF(B46=Data!B141,Data!G141,(IF(B46=Data!B143,Data!G143,(IF(B46=Data!#REF!,Data!#REF!,(IF(B46=Data!B148,Data!G148,(IF(B46=Data!#REF!,Data!#REF!,(IF(B46=Data!#REF!,Data!#REF!,(IF(B46=Data!#REF!,Data!#REF!,Data!#REF!)))))))))))))))&amp;IF(B46=Data!B215,Data!G215,(IF(B46=Data!#REF!,Data!#REF!,(IF(B46=Data!#REF!,Data!#REF!,(IF(B46=Data!#REF!,Data!#REF!,(IF(B46=Data!#REF!,Data!#REF!,(IF(B46=Data!#REF!,Data!G955,(IF(B46=Data!#REF!,Data!#REF!,(IF(B46=Data!#REF!,Data!#REF!,Data!#REF!)))))))))))))))&amp;IF(B46=Data!#REF!,Data!#REF!,(IF(B46=Data!#REF!,Data!#REF!,(IF(B46=Data!#REF!,Data!#REF!,(IF(B46=Data!#REF!,Data!#REF!,(IF(B46=Data!#REF!,Data!#REF!,Data!#REF!)))))))))</f>
        <v>#REF!</v>
      </c>
      <c r="O46" s="592"/>
      <c r="P46" s="593"/>
      <c r="Q46" s="594" t="e">
        <f>IF(B46=Data!B139,Data!H139,(IF(B46=Data!B141,Data!H141,(IF(B46=Data!B143,Data!H143,(IF(B46=Data!#REF!,Data!#REF!,(IF(B46=Data!B148,Data!H148,(IF(B46=Data!#REF!,Data!#REF!,(IF(B46=Data!#REF!,Data!#REF!,(IF(B46=Data!#REF!,Data!#REF!,Data!#REF!)))))))))))))))&amp;IF(B46=Data!B215,Data!H215,(IF(B46=Data!#REF!,Data!#REF!,(IF(B46=Data!#REF!,Data!#REF!,(IF(B46=Data!#REF!,Data!#REF!,(IF(B46=Data!#REF!,Data!#REF!,(IF(B46=Data!#REF!,Data!H955,(IF(B46=Data!#REF!,Data!#REF!,(IF(B46=Data!#REF!,Data!#REF!,Data!#REF!)))))))))))))))&amp;IF(B46=Data!#REF!,Data!#REF!,(IF(B46=Data!#REF!,Data!#REF!,(IF(B46=Data!#REF!,Data!#REF!,(IF(B46=Data!#REF!,Data!#REF!,(IF(B46=Data!#REF!,Data!#REF!,Data!#REF!)))))))))</f>
        <v>#REF!</v>
      </c>
      <c r="R46" s="593"/>
      <c r="S46" s="593"/>
      <c r="T46" s="594" t="e">
        <f>IF(B46=Data!B139,Data!I139,(IF(B46=Data!B141,Data!I141,(IF(B46=Data!B143,Data!I143,(IF(B46=Data!#REF!,Data!#REF!,(IF(B46=Data!B148,Data!I148,(IF(B46=Data!#REF!,Data!#REF!,(IF(B46=Data!#REF!,Data!#REF!,(IF(B46=Data!#REF!,Data!#REF!,Data!#REF!)))))))))))))))&amp;IF(B46=Data!B215,Data!I215,(IF(B46=Data!#REF!,Data!#REF!,(IF(B46=Data!#REF!,Data!#REF!,(IF(B46=Data!#REF!,Data!#REF!,(IF(B46=Data!#REF!,Data!#REF!,(IF(B46=Data!#REF!,Data!I955,(IF(B46=Data!#REF!,Data!#REF!,(IF(B46=Data!#REF!,Data!#REF!,Data!#REF!)))))))))))))))&amp;IF(B46=Data!#REF!,Data!#REF!,(IF(B46=Data!#REF!,Data!#REF!,(IF(B46=Data!#REF!,Data!#REF!,(IF(B46=Data!#REF!,Data!#REF!,(IF(B46=Data!#REF!,Data!#REF!,Data!#REF!)))))))))</f>
        <v>#REF!</v>
      </c>
      <c r="U46" s="595"/>
      <c r="V46" s="594" t="e">
        <f>IF(B46=Data!B139,Data!J139,(IF(B46=Data!B141,Data!J141,(IF(B46=Data!B143,Data!J143,(IF(B46=Data!#REF!,Data!#REF!,(IF(B46=Data!B148,Data!J148,(IF(B46=Data!#REF!,Data!#REF!,(IF(B46=Data!#REF!,Data!#REF!,(IF(B46=Data!#REF!,Data!#REF!,Data!#REF!)))))))))))))))&amp;IF(B46=Data!B215,Data!J215,(IF(B46=Data!#REF!,Data!#REF!,(IF(B46=Data!#REF!,Data!#REF!,(IF(B46=Data!#REF!,Data!#REF!,(IF(B46=Data!#REF!,Data!#REF!,(IF(B46=Data!#REF!,Data!J955,(IF(B46=Data!#REF!,Data!#REF!,(IF(B46=Data!#REF!,Data!#REF!,Data!#REF!)))))))))))))))&amp;IF(B46=Data!#REF!,Data!#REF!,(IF(B46=Data!#REF!,Data!#REF!,(IF(B46=Data!#REF!,Data!#REF!,(IF(B46=Data!#REF!,Data!#REF!,(IF(B46=Data!#REF!,Data!#REF!,Data!#REF!)))))))))</f>
        <v>#REF!</v>
      </c>
      <c r="W46" s="596" t="str">
        <f>IF(E46="","",VLOOKUP(B46,Data!$B$5:$J$503,9,FALSE)*E46)</f>
        <v/>
      </c>
    </row>
    <row r="47" spans="1:23" s="611" customFormat="1" ht="31" customHeight="1">
      <c r="A47" s="860"/>
      <c r="B47" s="818" t="s">
        <v>1066</v>
      </c>
      <c r="C47" s="604"/>
      <c r="D47" s="605"/>
      <c r="E47" s="606">
        <f>SUM(E17:E46)</f>
        <v>84</v>
      </c>
      <c r="F47" s="606"/>
      <c r="G47" s="607"/>
      <c r="H47" s="607">
        <f>SUM(H17:H46)</f>
        <v>223942.47</v>
      </c>
      <c r="I47" s="608"/>
      <c r="J47" s="608"/>
      <c r="K47" s="608"/>
      <c r="L47" s="609">
        <f>SUM(L17:L46)</f>
        <v>20121</v>
      </c>
      <c r="M47" s="609">
        <f>SUM(M17:M46)</f>
        <v>18117</v>
      </c>
      <c r="N47" s="609" t="e">
        <f>SUM(N17:N46)</f>
        <v>#REF!</v>
      </c>
      <c r="O47" s="609" t="e">
        <f>SUM(#REF!)</f>
        <v>#REF!</v>
      </c>
      <c r="P47" s="609">
        <f>SUM(P16:P16)</f>
        <v>0</v>
      </c>
      <c r="Q47" s="609">
        <f>SUM(Q16:Q16)</f>
        <v>0</v>
      </c>
      <c r="R47" s="609" t="e">
        <f>SUM(#REF!)</f>
        <v>#REF!</v>
      </c>
      <c r="S47" s="609">
        <f>SUM(S16:S16)</f>
        <v>0</v>
      </c>
      <c r="T47" s="609">
        <f>SUM(T16:T16)</f>
        <v>0</v>
      </c>
      <c r="U47" s="609" t="e">
        <f>SUM(#REF!)</f>
        <v>#REF!</v>
      </c>
      <c r="V47" s="609">
        <f>SUM(V16:V16)</f>
        <v>0</v>
      </c>
      <c r="W47" s="610">
        <f>SUM(W17:W46)</f>
        <v>110.886</v>
      </c>
    </row>
    <row r="48" spans="1:23" ht="11.25" customHeight="1">
      <c r="A48" s="860"/>
      <c r="B48" s="612"/>
      <c r="C48" s="545"/>
      <c r="D48" s="546"/>
      <c r="E48" s="613"/>
      <c r="F48" s="544"/>
      <c r="G48" s="614" t="s">
        <v>847</v>
      </c>
      <c r="H48" s="615"/>
      <c r="I48" s="616"/>
      <c r="J48" s="616"/>
      <c r="K48" s="616"/>
      <c r="L48" s="617"/>
      <c r="M48" s="548"/>
      <c r="N48" s="546"/>
      <c r="O48" s="545"/>
      <c r="P48" s="545"/>
      <c r="Q48" s="545"/>
      <c r="R48" s="545"/>
      <c r="S48" s="545"/>
      <c r="T48" s="545"/>
      <c r="U48" s="546"/>
      <c r="V48" s="546"/>
      <c r="W48" s="550"/>
    </row>
    <row r="49" spans="1:23" ht="14">
      <c r="A49" s="618" t="s">
        <v>546</v>
      </c>
      <c r="B49" s="619" t="s">
        <v>12</v>
      </c>
      <c r="C49" s="513"/>
      <c r="D49" s="620"/>
      <c r="E49" s="499" t="s">
        <v>555</v>
      </c>
      <c r="G49" s="621" t="s">
        <v>83</v>
      </c>
      <c r="H49" s="622"/>
      <c r="I49" s="562" t="s">
        <v>84</v>
      </c>
      <c r="J49" s="623"/>
      <c r="K49" s="534" t="s">
        <v>85</v>
      </c>
      <c r="L49" s="534"/>
      <c r="M49" s="1076" t="s">
        <v>86</v>
      </c>
      <c r="N49" s="1077"/>
      <c r="O49" s="1077"/>
      <c r="P49" s="1077"/>
      <c r="Q49" s="1077"/>
      <c r="R49" s="1077"/>
      <c r="S49" s="1077"/>
      <c r="T49" s="1077"/>
      <c r="U49" s="1077"/>
      <c r="V49" s="1077"/>
      <c r="W49" s="1078"/>
    </row>
    <row r="50" spans="1:23" ht="13">
      <c r="A50" s="901" t="s">
        <v>547</v>
      </c>
      <c r="D50" s="624"/>
      <c r="E50" s="499" t="s">
        <v>88</v>
      </c>
      <c r="G50" s="1079"/>
      <c r="H50" s="1080"/>
      <c r="I50" s="901" t="s">
        <v>89</v>
      </c>
      <c r="J50" s="625"/>
      <c r="K50" s="537" t="s">
        <v>90</v>
      </c>
      <c r="L50" s="537"/>
      <c r="M50" s="532"/>
      <c r="W50" s="538"/>
    </row>
    <row r="51" spans="1:23" ht="10.5" customHeight="1">
      <c r="A51" s="901" t="s">
        <v>548</v>
      </c>
      <c r="B51" s="503"/>
      <c r="D51" s="523"/>
      <c r="G51" s="1079"/>
      <c r="H51" s="1080"/>
      <c r="I51" s="901"/>
      <c r="J51" s="625"/>
      <c r="K51" s="537" t="s">
        <v>94</v>
      </c>
      <c r="L51" s="537"/>
      <c r="M51" s="532"/>
      <c r="W51" s="538"/>
    </row>
    <row r="52" spans="1:23" ht="10.5" customHeight="1">
      <c r="A52" s="544"/>
      <c r="B52" s="545"/>
      <c r="C52" s="545"/>
      <c r="D52" s="626"/>
      <c r="E52" s="499" t="s">
        <v>95</v>
      </c>
      <c r="G52" s="1079"/>
      <c r="H52" s="1080"/>
      <c r="I52" s="901" t="s">
        <v>96</v>
      </c>
      <c r="J52" s="625"/>
      <c r="K52" s="537"/>
      <c r="L52" s="537"/>
      <c r="M52" s="532"/>
      <c r="W52" s="538"/>
    </row>
    <row r="53" spans="1:23" ht="13">
      <c r="A53" s="512" t="s">
        <v>97</v>
      </c>
      <c r="C53" s="535"/>
      <c r="D53" s="514"/>
      <c r="E53" s="499" t="s">
        <v>98</v>
      </c>
      <c r="G53" s="627" t="s">
        <v>99</v>
      </c>
      <c r="H53" s="628"/>
      <c r="I53" s="901" t="s">
        <v>89</v>
      </c>
      <c r="J53" s="625"/>
      <c r="K53" s="537" t="s">
        <v>100</v>
      </c>
      <c r="L53" s="537"/>
      <c r="M53" s="532"/>
      <c r="W53" s="538"/>
    </row>
    <row r="54" spans="1:23" ht="13">
      <c r="A54" s="901" t="s">
        <v>561</v>
      </c>
      <c r="D54" s="523"/>
      <c r="E54" s="499" t="s">
        <v>101</v>
      </c>
      <c r="G54" s="629"/>
      <c r="H54" s="630"/>
      <c r="I54" s="901" t="s">
        <v>102</v>
      </c>
      <c r="J54" s="625"/>
      <c r="K54" s="537" t="s">
        <v>549</v>
      </c>
      <c r="L54" s="537"/>
      <c r="M54" s="1069" t="s">
        <v>616</v>
      </c>
      <c r="N54" s="1070"/>
      <c r="O54" s="1070"/>
      <c r="P54" s="1070"/>
      <c r="Q54" s="1070"/>
      <c r="R54" s="1070"/>
      <c r="S54" s="1070"/>
      <c r="T54" s="1070"/>
      <c r="U54" s="1070"/>
      <c r="V54" s="1070"/>
      <c r="W54" s="1071"/>
    </row>
    <row r="55" spans="1:23">
      <c r="A55" s="544"/>
      <c r="B55" s="545"/>
      <c r="C55" s="545"/>
      <c r="D55" s="546"/>
      <c r="E55" s="631"/>
      <c r="F55" s="545"/>
      <c r="G55" s="1053" t="s">
        <v>1064</v>
      </c>
      <c r="H55" s="1054"/>
      <c r="I55" s="1053" t="s">
        <v>1063</v>
      </c>
      <c r="J55" s="1054"/>
      <c r="K55" s="549" t="s">
        <v>105</v>
      </c>
      <c r="L55" s="549"/>
      <c r="M55" s="1072" t="s">
        <v>106</v>
      </c>
      <c r="N55" s="1073"/>
      <c r="O55" s="1073"/>
      <c r="P55" s="1073"/>
      <c r="Q55" s="1073"/>
      <c r="R55" s="1073"/>
      <c r="S55" s="1073"/>
      <c r="T55" s="1073"/>
      <c r="U55" s="1073"/>
      <c r="V55" s="1073"/>
      <c r="W55" s="1074"/>
    </row>
    <row r="56" spans="1:23">
      <c r="G56" s="500" t="s">
        <v>667</v>
      </c>
      <c r="K56" s="537"/>
      <c r="L56" s="537"/>
      <c r="M56" s="541"/>
      <c r="N56" s="541"/>
      <c r="O56" s="541"/>
      <c r="P56" s="541"/>
      <c r="Q56" s="541"/>
      <c r="R56" s="541"/>
      <c r="S56" s="541"/>
      <c r="T56" s="541"/>
      <c r="U56" s="541"/>
      <c r="V56" s="541"/>
      <c r="W56" s="632"/>
    </row>
    <row r="57" spans="1:23">
      <c r="G57" s="633"/>
      <c r="H57" s="633"/>
      <c r="I57" s="634"/>
      <c r="J57" s="633"/>
      <c r="K57" s="537"/>
      <c r="L57" s="537"/>
      <c r="M57" s="541"/>
      <c r="N57" s="541"/>
      <c r="O57" s="541"/>
      <c r="P57" s="541"/>
      <c r="Q57" s="541"/>
      <c r="R57" s="541"/>
      <c r="S57" s="541"/>
      <c r="T57" s="541"/>
      <c r="U57" s="541"/>
      <c r="V57" s="541"/>
      <c r="W57" s="632"/>
    </row>
    <row r="58" spans="1:23" ht="7.5" customHeight="1"/>
    <row r="59" spans="1:23" ht="13.5" customHeight="1"/>
    <row r="60" spans="1:23" ht="13.5" customHeight="1"/>
    <row r="61" spans="1:23" s="611" customFormat="1" ht="18" customHeight="1">
      <c r="A61" s="635" t="s">
        <v>964</v>
      </c>
      <c r="B61" s="500"/>
      <c r="C61" s="635" t="s">
        <v>622</v>
      </c>
      <c r="F61" s="636"/>
      <c r="G61" s="635" t="s">
        <v>958</v>
      </c>
      <c r="H61" s="500"/>
      <c r="I61" s="635" t="s">
        <v>969</v>
      </c>
      <c r="K61" s="636"/>
      <c r="L61" s="636"/>
      <c r="V61" s="637"/>
    </row>
    <row r="62" spans="1:23" s="611" customFormat="1" ht="18" customHeight="1">
      <c r="A62" s="635" t="s">
        <v>965</v>
      </c>
      <c r="B62" s="500"/>
      <c r="C62" s="635" t="s">
        <v>969</v>
      </c>
      <c r="F62" s="636"/>
      <c r="G62" s="635" t="s">
        <v>959</v>
      </c>
      <c r="H62" s="500"/>
      <c r="I62" s="635" t="s">
        <v>969</v>
      </c>
      <c r="K62" s="636"/>
      <c r="L62" s="636"/>
      <c r="V62" s="637"/>
    </row>
    <row r="63" spans="1:23" s="611" customFormat="1" ht="18" customHeight="1">
      <c r="A63" s="635" t="s">
        <v>966</v>
      </c>
      <c r="B63" s="500"/>
      <c r="C63" s="635" t="s">
        <v>969</v>
      </c>
      <c r="F63" s="636"/>
      <c r="G63" s="635" t="s">
        <v>960</v>
      </c>
      <c r="H63" s="500"/>
      <c r="I63" s="635" t="s">
        <v>622</v>
      </c>
      <c r="K63" s="636"/>
      <c r="L63" s="636"/>
      <c r="V63" s="637"/>
    </row>
    <row r="64" spans="1:23" s="611" customFormat="1" ht="18" customHeight="1">
      <c r="A64" s="635" t="s">
        <v>967</v>
      </c>
      <c r="B64" s="500"/>
      <c r="C64" s="635" t="s">
        <v>622</v>
      </c>
      <c r="F64" s="636"/>
      <c r="G64" s="635" t="s">
        <v>961</v>
      </c>
      <c r="H64" s="500"/>
      <c r="I64" s="635" t="s">
        <v>622</v>
      </c>
      <c r="K64" s="636"/>
      <c r="L64" s="636"/>
      <c r="V64" s="637"/>
    </row>
    <row r="65" spans="1:23" s="611" customFormat="1" ht="18" customHeight="1">
      <c r="A65" s="635" t="s">
        <v>968</v>
      </c>
      <c r="B65" s="500"/>
      <c r="C65" s="635" t="s">
        <v>622</v>
      </c>
      <c r="F65" s="636"/>
      <c r="G65" s="635" t="s">
        <v>963</v>
      </c>
      <c r="H65" s="500"/>
      <c r="I65" s="635" t="s">
        <v>622</v>
      </c>
      <c r="K65" s="636"/>
      <c r="L65" s="636"/>
      <c r="V65" s="637"/>
    </row>
    <row r="66" spans="1:23" ht="20">
      <c r="E66" s="902"/>
      <c r="F66" s="500"/>
      <c r="G66" s="635" t="s">
        <v>962</v>
      </c>
      <c r="I66" s="635" t="s">
        <v>622</v>
      </c>
      <c r="K66" s="500"/>
      <c r="M66" s="902"/>
      <c r="V66" s="501"/>
      <c r="W66" s="902"/>
    </row>
    <row r="67" spans="1:23" ht="17.5">
      <c r="A67" s="638"/>
      <c r="E67" s="902"/>
      <c r="G67" s="639"/>
      <c r="H67" s="639"/>
    </row>
    <row r="72" spans="1:23" ht="14">
      <c r="A72" s="640"/>
      <c r="C72" s="641"/>
      <c r="D72" s="641"/>
      <c r="E72" s="642"/>
    </row>
    <row r="73" spans="1:23" ht="14">
      <c r="A73" s="643"/>
      <c r="C73" s="641"/>
      <c r="D73" s="644"/>
      <c r="E73" s="642"/>
    </row>
    <row r="74" spans="1:23" ht="14">
      <c r="A74" s="643"/>
      <c r="B74" s="645"/>
      <c r="C74" s="641"/>
      <c r="D74" s="641"/>
      <c r="E74" s="642"/>
    </row>
    <row r="75" spans="1:23" ht="14">
      <c r="A75" s="643"/>
      <c r="B75" s="646" t="s">
        <v>354</v>
      </c>
      <c r="C75" s="641"/>
      <c r="D75" s="641"/>
      <c r="E75" s="642"/>
    </row>
    <row r="76" spans="1:23" ht="15.5">
      <c r="A76" s="643"/>
      <c r="B76" s="647" t="s">
        <v>249</v>
      </c>
      <c r="C76" s="641"/>
      <c r="D76" s="641"/>
      <c r="E76" s="642"/>
    </row>
    <row r="77" spans="1:23" ht="14">
      <c r="A77" s="643"/>
      <c r="B77" s="648" t="s">
        <v>250</v>
      </c>
      <c r="C77" s="641"/>
      <c r="D77" s="641"/>
      <c r="E77" s="642"/>
    </row>
    <row r="78" spans="1:23" ht="15.5">
      <c r="A78" s="649"/>
      <c r="B78" s="647" t="s">
        <v>251</v>
      </c>
      <c r="C78" s="641"/>
      <c r="D78" s="641"/>
      <c r="E78" s="642"/>
    </row>
    <row r="79" spans="1:23" ht="15.5">
      <c r="A79" s="643"/>
      <c r="B79" s="647" t="s">
        <v>252</v>
      </c>
      <c r="C79" s="641"/>
      <c r="D79" s="641"/>
      <c r="E79" s="642"/>
    </row>
    <row r="80" spans="1:23" ht="14">
      <c r="A80" s="649"/>
      <c r="B80" s="646" t="s">
        <v>253</v>
      </c>
      <c r="C80" s="641"/>
      <c r="D80" s="641"/>
      <c r="E80" s="642"/>
    </row>
    <row r="81" spans="1:5" ht="14">
      <c r="A81" s="649"/>
      <c r="B81" s="646" t="s">
        <v>357</v>
      </c>
      <c r="C81" s="641"/>
      <c r="D81" s="641"/>
      <c r="E81" s="642"/>
    </row>
    <row r="82" spans="1:5" ht="14">
      <c r="A82" s="643"/>
      <c r="B82" s="646" t="s">
        <v>358</v>
      </c>
      <c r="C82" s="641"/>
      <c r="D82" s="641"/>
      <c r="E82" s="642"/>
    </row>
    <row r="83" spans="1:5" ht="14">
      <c r="A83" s="643"/>
      <c r="B83" s="646" t="s">
        <v>288</v>
      </c>
      <c r="C83" s="641"/>
      <c r="D83" s="641"/>
      <c r="E83" s="642"/>
    </row>
    <row r="84" spans="1:5" ht="14">
      <c r="A84" s="643"/>
      <c r="B84" s="646" t="s">
        <v>292</v>
      </c>
      <c r="C84" s="641"/>
      <c r="D84" s="641"/>
      <c r="E84" s="642"/>
    </row>
    <row r="85" spans="1:5" ht="15.5">
      <c r="A85" s="643"/>
      <c r="B85" s="647" t="s">
        <v>423</v>
      </c>
      <c r="C85" s="641"/>
      <c r="D85" s="641"/>
      <c r="E85" s="642"/>
    </row>
    <row r="86" spans="1:5" ht="14">
      <c r="A86" s="643"/>
      <c r="B86" s="646" t="s">
        <v>424</v>
      </c>
      <c r="C86" s="641"/>
      <c r="D86" s="641"/>
      <c r="E86" s="642"/>
    </row>
    <row r="87" spans="1:5" ht="14">
      <c r="A87" s="643"/>
      <c r="B87" s="646" t="s">
        <v>279</v>
      </c>
      <c r="C87" s="641"/>
      <c r="D87" s="644"/>
      <c r="E87" s="642"/>
    </row>
    <row r="88" spans="1:5" ht="14">
      <c r="A88" s="643"/>
      <c r="B88" s="646" t="s">
        <v>281</v>
      </c>
      <c r="C88" s="641"/>
      <c r="D88" s="641"/>
      <c r="E88" s="642"/>
    </row>
    <row r="89" spans="1:5" ht="14">
      <c r="A89" s="643"/>
      <c r="B89" s="646" t="s">
        <v>287</v>
      </c>
      <c r="C89" s="641"/>
      <c r="D89" s="644"/>
      <c r="E89" s="642"/>
    </row>
    <row r="90" spans="1:5" ht="15.5">
      <c r="A90" s="643"/>
      <c r="B90" s="647" t="s">
        <v>420</v>
      </c>
      <c r="C90" s="641"/>
      <c r="D90" s="644"/>
      <c r="E90" s="642"/>
    </row>
    <row r="91" spans="1:5" ht="14">
      <c r="A91" s="650"/>
      <c r="B91" s="646" t="s">
        <v>421</v>
      </c>
      <c r="C91" s="579"/>
      <c r="D91" s="578"/>
      <c r="E91" s="575"/>
    </row>
    <row r="92" spans="1:5" ht="14">
      <c r="A92" s="572"/>
      <c r="B92" s="646" t="s">
        <v>422</v>
      </c>
      <c r="C92" s="579"/>
      <c r="D92" s="578"/>
      <c r="E92" s="651">
        <f>SUM(E71:E90)</f>
        <v>0</v>
      </c>
    </row>
    <row r="93" spans="1:5" ht="14">
      <c r="B93" s="646" t="s">
        <v>417</v>
      </c>
    </row>
    <row r="94" spans="1:5" ht="14">
      <c r="B94" s="646" t="s">
        <v>397</v>
      </c>
    </row>
  </sheetData>
  <mergeCells count="10">
    <mergeCell ref="M54:W54"/>
    <mergeCell ref="G55:H55"/>
    <mergeCell ref="I55:J55"/>
    <mergeCell ref="M55:W55"/>
    <mergeCell ref="O1:S1"/>
    <mergeCell ref="P2:W2"/>
    <mergeCell ref="M49:W49"/>
    <mergeCell ref="G50:H50"/>
    <mergeCell ref="G51:H51"/>
    <mergeCell ref="G52:H52"/>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956C8-DB1E-4020-9CF9-60AB58EE4959}">
  <sheetPr>
    <pageSetUpPr fitToPage="1"/>
  </sheetPr>
  <dimension ref="A1:W72"/>
  <sheetViews>
    <sheetView topLeftCell="B7" zoomScale="90" zoomScaleNormal="90" zoomScaleSheetLayoutView="85" workbookViewId="0">
      <selection activeCell="K18" sqref="K18"/>
    </sheetView>
  </sheetViews>
  <sheetFormatPr defaultColWidth="9.1796875" defaultRowHeight="12.5"/>
  <cols>
    <col min="1" max="1" width="5.26953125" style="906" customWidth="1"/>
    <col min="2" max="2" width="40.1796875" style="906" bestFit="1" customWidth="1"/>
    <col min="3" max="3" width="6.453125" style="906" customWidth="1"/>
    <col min="4" max="4" width="13.453125" style="906" customWidth="1"/>
    <col min="5" max="5" width="10.453125" style="499" customWidth="1"/>
    <col min="6" max="6" width="13.08984375" style="906" customWidth="1"/>
    <col min="7" max="7" width="14.81640625" style="500" customWidth="1"/>
    <col min="8" max="8" width="17" style="500" customWidth="1"/>
    <col min="9" max="9" width="6.1796875" style="906" customWidth="1"/>
    <col min="10" max="10" width="14.1796875" style="906" customWidth="1"/>
    <col min="11" max="11" width="11.1796875" style="906" customWidth="1"/>
    <col min="12" max="12" width="15.1796875" style="500" customWidth="1"/>
    <col min="13" max="13" width="16.36328125" style="500" customWidth="1"/>
    <col min="14" max="14" width="0.453125" style="906" hidden="1" customWidth="1"/>
    <col min="15" max="15" width="3.1796875" style="906" customWidth="1"/>
    <col min="16" max="16" width="2.54296875" style="906" customWidth="1"/>
    <col min="17" max="17" width="4.81640625" style="906" hidden="1" customWidth="1"/>
    <col min="18" max="18" width="2" style="906" customWidth="1"/>
    <col min="19" max="19" width="2.54296875" style="906" customWidth="1"/>
    <col min="20" max="20" width="5.81640625" style="906" hidden="1" customWidth="1"/>
    <col min="21" max="21" width="1" style="906" customWidth="1"/>
    <col min="22" max="22" width="9.1796875" style="906" hidden="1" customWidth="1"/>
    <col min="23" max="23" width="15.08984375" style="501" customWidth="1"/>
    <col min="24" max="24" width="1.81640625" style="906" customWidth="1"/>
    <col min="25" max="25" width="9.1796875" style="906" customWidth="1"/>
    <col min="26" max="16384" width="9.1796875" style="906"/>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06"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05"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05" t="s">
        <v>557</v>
      </c>
      <c r="D8" s="523"/>
      <c r="E8" s="531"/>
      <c r="G8" s="532"/>
      <c r="H8" s="533"/>
      <c r="I8" s="905"/>
      <c r="K8" s="514"/>
      <c r="L8" s="532"/>
      <c r="M8" s="534"/>
      <c r="O8" s="514"/>
      <c r="U8" s="535"/>
      <c r="V8" s="535"/>
      <c r="W8" s="536"/>
    </row>
    <row r="9" spans="1:23">
      <c r="A9" s="905" t="s">
        <v>558</v>
      </c>
      <c r="D9" s="523"/>
      <c r="E9" s="531" t="s">
        <v>54</v>
      </c>
      <c r="G9" s="532" t="s">
        <v>55</v>
      </c>
      <c r="H9" s="533"/>
      <c r="I9" s="905" t="s">
        <v>56</v>
      </c>
      <c r="K9" s="523"/>
      <c r="L9" s="532" t="s">
        <v>57</v>
      </c>
      <c r="M9" s="537"/>
      <c r="O9" s="523"/>
      <c r="P9" s="906" t="s">
        <v>58</v>
      </c>
      <c r="W9" s="538"/>
    </row>
    <row r="10" spans="1:23" ht="13">
      <c r="A10" s="905" t="s">
        <v>559</v>
      </c>
      <c r="D10" s="539" t="s">
        <v>560</v>
      </c>
      <c r="E10" s="531" t="s">
        <v>59</v>
      </c>
      <c r="G10" s="532"/>
      <c r="H10" s="533"/>
      <c r="I10" s="540"/>
      <c r="J10" s="541"/>
      <c r="K10" s="542"/>
      <c r="L10" s="532"/>
      <c r="M10" s="537"/>
      <c r="O10" s="523"/>
      <c r="W10" s="538"/>
    </row>
    <row r="11" spans="1:23" ht="13">
      <c r="A11" s="905" t="s">
        <v>551</v>
      </c>
      <c r="D11" s="523"/>
      <c r="E11" s="515"/>
      <c r="F11" s="543"/>
      <c r="G11" s="532" t="s">
        <v>60</v>
      </c>
      <c r="H11" s="533"/>
      <c r="I11" s="905" t="s">
        <v>61</v>
      </c>
      <c r="K11" s="523"/>
      <c r="L11" s="532" t="s">
        <v>523</v>
      </c>
      <c r="M11" s="537"/>
      <c r="O11" s="523"/>
      <c r="P11" s="906" t="s">
        <v>63</v>
      </c>
      <c r="W11" s="538"/>
    </row>
    <row r="12" spans="1:23">
      <c r="A12" s="544" t="s">
        <v>64</v>
      </c>
      <c r="D12" s="523"/>
      <c r="E12" s="531" t="s">
        <v>65</v>
      </c>
      <c r="G12" s="532"/>
      <c r="H12" s="533"/>
      <c r="I12" s="905"/>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1057</v>
      </c>
      <c r="C17" s="583" t="str">
        <f>IF(E17="","",VLOOKUP(B17,Data!$B$5:$N$503,13,FALSE))</f>
        <v/>
      </c>
      <c r="D17" s="584" t="str">
        <f>IF(E17="","",VLOOKUP(B17,Data!$B$5:$L$503,2,FALSE))</f>
        <v/>
      </c>
      <c r="E17" s="739"/>
      <c r="F17" s="600"/>
      <c r="G17" s="587" t="str">
        <f>IF(E17="","",VLOOKUP(B17,Data!$B$5:$L$503,11,FALSE))</f>
        <v/>
      </c>
      <c r="H17" s="588" t="str">
        <f t="shared" ref="H17:H24"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129,Data!G129,(IF(B17=Data!B131,Data!G131,(IF(B17=Data!B133,Data!G133,(IF(B17=Data!#REF!,Data!#REF!,(IF(B17=Data!B138,Data!G138,(IF(B17=Data!#REF!,Data!#REF!,(IF(B17=Data!#REF!,Data!#REF!,(IF(B17=Data!#REF!,Data!#REF!,Data!#REF!)))))))))))))))&amp;IF(B17=Data!B205,Data!G205,(IF(B17=Data!#REF!,Data!#REF!,(IF(B17=Data!#REF!,Data!#REF!,(IF(B17=Data!#REF!,Data!#REF!,(IF(B17=Data!#REF!,Data!#REF!,(IF(B17=Data!#REF!,Data!G945,(IF(B17=Data!#REF!,Data!#REF!,(IF(B17=Data!#REF!,Data!#REF!,Data!#REF!)))))))))))))))&amp;IF(B17=Data!#REF!,Data!#REF!,(IF(B17=Data!#REF!,Data!#REF!,(IF(B17=Data!#REF!,Data!#REF!,(IF(B17=Data!#REF!,Data!#REF!,(IF(B17=Data!#REF!,Data!#REF!,Data!#REF!)))))))))</f>
        <v>#REF!</v>
      </c>
      <c r="O17" s="592"/>
      <c r="P17" s="593"/>
      <c r="Q17" s="594" t="e">
        <f>IF(B17=Data!B129,Data!H129,(IF(B17=Data!B131,Data!H131,(IF(B17=Data!B133,Data!H133,(IF(B17=Data!#REF!,Data!#REF!,(IF(B17=Data!B138,Data!H138,(IF(B17=Data!#REF!,Data!#REF!,(IF(B17=Data!#REF!,Data!#REF!,(IF(B17=Data!#REF!,Data!#REF!,Data!#REF!)))))))))))))))&amp;IF(B17=Data!B205,Data!H205,(IF(B17=Data!#REF!,Data!#REF!,(IF(B17=Data!#REF!,Data!#REF!,(IF(B17=Data!#REF!,Data!#REF!,(IF(B17=Data!#REF!,Data!#REF!,(IF(B17=Data!#REF!,Data!H945,(IF(B17=Data!#REF!,Data!#REF!,(IF(B17=Data!#REF!,Data!#REF!,Data!#REF!)))))))))))))))&amp;IF(B17=Data!#REF!,Data!#REF!,(IF(B17=Data!#REF!,Data!#REF!,(IF(B17=Data!#REF!,Data!#REF!,(IF(B17=Data!#REF!,Data!#REF!,(IF(B17=Data!#REF!,Data!#REF!,Data!#REF!)))))))))</f>
        <v>#REF!</v>
      </c>
      <c r="R17" s="593"/>
      <c r="S17" s="593"/>
      <c r="T17" s="594" t="e">
        <f>IF(B17=Data!B129,Data!I129,(IF(B17=Data!B131,Data!I131,(IF(B17=Data!B133,Data!I133,(IF(B17=Data!#REF!,Data!#REF!,(IF(B17=Data!B138,Data!I138,(IF(B17=Data!#REF!,Data!#REF!,(IF(B17=Data!#REF!,Data!#REF!,(IF(B17=Data!#REF!,Data!#REF!,Data!#REF!)))))))))))))))&amp;IF(B17=Data!B205,Data!I205,(IF(B17=Data!#REF!,Data!#REF!,(IF(B17=Data!#REF!,Data!#REF!,(IF(B17=Data!#REF!,Data!#REF!,(IF(B17=Data!#REF!,Data!#REF!,(IF(B17=Data!#REF!,Data!I945,(IF(B17=Data!#REF!,Data!#REF!,(IF(B17=Data!#REF!,Data!#REF!,Data!#REF!)))))))))))))))&amp;IF(B17=Data!#REF!,Data!#REF!,(IF(B17=Data!#REF!,Data!#REF!,(IF(B17=Data!#REF!,Data!#REF!,(IF(B17=Data!#REF!,Data!#REF!,(IF(B17=Data!#REF!,Data!#REF!,Data!#REF!)))))))))</f>
        <v>#REF!</v>
      </c>
      <c r="U17" s="595"/>
      <c r="V17" s="594" t="e">
        <f>IF(B17=Data!B129,Data!J129,(IF(B17=Data!B131,Data!J131,(IF(B17=Data!B133,Data!J133,(IF(B17=Data!#REF!,Data!#REF!,(IF(B17=Data!B138,Data!J138,(IF(B17=Data!#REF!,Data!#REF!,(IF(B17=Data!#REF!,Data!#REF!,(IF(B17=Data!#REF!,Data!#REF!,Data!#REF!)))))))))))))))&amp;IF(B17=Data!B205,Data!J205,(IF(B17=Data!#REF!,Data!#REF!,(IF(B17=Data!#REF!,Data!#REF!,(IF(B17=Data!#REF!,Data!#REF!,(IF(B17=Data!#REF!,Data!#REF!,(IF(B17=Data!#REF!,Data!J945,(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c r="B18" s="753" t="s">
        <v>717</v>
      </c>
      <c r="C18" s="738" t="str">
        <f>IF(E18="","",VLOOKUP(B18,Data!$B$5:$N$503,13,FALSE))</f>
        <v>Ymh</v>
      </c>
      <c r="D18" s="495" t="str">
        <f>IF(E18="","",VLOOKUP(B18,Data!$B$5:$L$503,2,FALSE))</f>
        <v>VAC9500</v>
      </c>
      <c r="E18" s="739">
        <v>7</v>
      </c>
      <c r="F18" s="600" t="s">
        <v>544</v>
      </c>
      <c r="G18" s="587">
        <f>IF(E18="","",VLOOKUP(B18,Data!$B$5:$L$503,11,FALSE))</f>
        <v>2627.86</v>
      </c>
      <c r="H18" s="588">
        <f t="shared" si="0"/>
        <v>18395.02</v>
      </c>
      <c r="I18" s="589" t="str">
        <f>IF(E18="","",VLOOKUP(B18,Data!$B$5:$D$503,3,FALSE))</f>
        <v>C/T</v>
      </c>
      <c r="J18" s="589" t="str">
        <f>IF(E18="","",VLOOKUP(B18,Data!$B$5:$M$503,12,FALSE))</f>
        <v>Indonesia</v>
      </c>
      <c r="K18" s="590">
        <v>5127657</v>
      </c>
      <c r="L18" s="587">
        <f>IF(E18="","",VLOOKUP(B18,Data!$B$5:$E$503,4,FALSE)*E18)</f>
        <v>1869</v>
      </c>
      <c r="M18" s="587">
        <f>IF(E18="","",VLOOKUP(B18,Data!$B$5:$F$503,5,FALSE)*E18)</f>
        <v>1729</v>
      </c>
      <c r="N18" s="591" t="e">
        <f>IF(B18=Data!B50,Data!G50,(IF(B18=Data!B52,Data!G52,(IF(B18=Data!B54,Data!G54,(IF(B18=Data!#REF!,Data!#REF!,(IF(B18=Data!B59,Data!G59,(IF(B18=Data!#REF!,Data!#REF!,(IF(B18=Data!#REF!,Data!#REF!,(IF(B18=Data!#REF!,Data!#REF!,Data!#REF!)))))))))))))))&amp;IF(B18=Data!B126,Data!G126,(IF(B18=Data!#REF!,Data!#REF!,(IF(B18=Data!#REF!,Data!#REF!,(IF(B18=Data!#REF!,Data!#REF!,(IF(B18=Data!#REF!,Data!#REF!,(IF(B18=Data!#REF!,Data!G866,(IF(B18=Data!#REF!,Data!#REF!,(IF(B18=Data!#REF!,Data!#REF!,Data!#REF!)))))))))))))))&amp;IF(B18=Data!#REF!,Data!#REF!,(IF(B18=Data!#REF!,Data!#REF!,(IF(B18=Data!#REF!,Data!#REF!,(IF(B18=Data!#REF!,Data!#REF!,(IF(B18=Data!#REF!,Data!#REF!,Data!#REF!)))))))))</f>
        <v>#REF!</v>
      </c>
      <c r="O18" s="592"/>
      <c r="P18" s="593"/>
      <c r="Q18" s="594" t="e">
        <f>IF(B18=Data!B50,Data!H50,(IF(B18=Data!B52,Data!H52,(IF(B18=Data!B54,Data!H54,(IF(B18=Data!#REF!,Data!#REF!,(IF(B18=Data!B59,Data!H59,(IF(B18=Data!#REF!,Data!#REF!,(IF(B18=Data!#REF!,Data!#REF!,(IF(B18=Data!#REF!,Data!#REF!,Data!#REF!)))))))))))))))&amp;IF(B18=Data!B126,Data!H126,(IF(B18=Data!#REF!,Data!#REF!,(IF(B18=Data!#REF!,Data!#REF!,(IF(B18=Data!#REF!,Data!#REF!,(IF(B18=Data!#REF!,Data!#REF!,(IF(B18=Data!#REF!,Data!H866,(IF(B18=Data!#REF!,Data!#REF!,(IF(B18=Data!#REF!,Data!#REF!,Data!#REF!)))))))))))))))&amp;IF(B18=Data!#REF!,Data!#REF!,(IF(B18=Data!#REF!,Data!#REF!,(IF(B18=Data!#REF!,Data!#REF!,(IF(B18=Data!#REF!,Data!#REF!,(IF(B18=Data!#REF!,Data!#REF!,Data!#REF!)))))))))</f>
        <v>#REF!</v>
      </c>
      <c r="R18" s="593"/>
      <c r="S18" s="593"/>
      <c r="T18" s="594" t="e">
        <f>IF(B18=Data!B50,Data!I50,(IF(B18=Data!B52,Data!I52,(IF(B18=Data!B54,Data!I54,(IF(B18=Data!#REF!,Data!#REF!,(IF(B18=Data!B59,Data!I59,(IF(B18=Data!#REF!,Data!#REF!,(IF(B18=Data!#REF!,Data!#REF!,(IF(B18=Data!#REF!,Data!#REF!,Data!#REF!)))))))))))))))&amp;IF(B18=Data!B126,Data!I126,(IF(B18=Data!#REF!,Data!#REF!,(IF(B18=Data!#REF!,Data!#REF!,(IF(B18=Data!#REF!,Data!#REF!,(IF(B18=Data!#REF!,Data!#REF!,(IF(B18=Data!#REF!,Data!I866,(IF(B18=Data!#REF!,Data!#REF!,(IF(B18=Data!#REF!,Data!#REF!,Data!#REF!)))))))))))))))&amp;IF(B18=Data!#REF!,Data!#REF!,(IF(B18=Data!#REF!,Data!#REF!,(IF(B18=Data!#REF!,Data!#REF!,(IF(B18=Data!#REF!,Data!#REF!,(IF(B18=Data!#REF!,Data!#REF!,Data!#REF!)))))))))</f>
        <v>#REF!</v>
      </c>
      <c r="U18" s="595"/>
      <c r="V18" s="594" t="e">
        <f>IF(B18=Data!B50,Data!J50,(IF(B18=Data!B52,Data!J52,(IF(B18=Data!B54,Data!J54,(IF(B18=Data!#REF!,Data!#REF!,(IF(B18=Data!B59,Data!J59,(IF(B18=Data!#REF!,Data!#REF!,(IF(B18=Data!#REF!,Data!#REF!,(IF(B18=Data!#REF!,Data!#REF!,Data!#REF!)))))))))))))))&amp;IF(B18=Data!B126,Data!J126,(IF(B18=Data!#REF!,Data!#REF!,(IF(B18=Data!#REF!,Data!#REF!,(IF(B18=Data!#REF!,Data!#REF!,(IF(B18=Data!#REF!,Data!#REF!,(IF(B18=Data!#REF!,Data!J866,(IF(B18=Data!#REF!,Data!#REF!,(IF(B18=Data!#REF!,Data!#REF!,Data!#REF!)))))))))))))))&amp;IF(B18=Data!#REF!,Data!#REF!,(IF(B18=Data!#REF!,Data!#REF!,(IF(B18=Data!#REF!,Data!#REF!,(IF(B18=Data!#REF!,Data!#REF!,(IF(B18=Data!#REF!,Data!#REF!,Data!#REF!)))))))))</f>
        <v>#REF!</v>
      </c>
      <c r="W18" s="596">
        <f>IF(E18="","",VLOOKUP(B18,Data!$B$5:$J$503,9,FALSE)*E18)</f>
        <v>10.416</v>
      </c>
    </row>
    <row r="19" spans="1:23" s="597" customFormat="1" ht="19.25" customHeight="1">
      <c r="A19" s="598"/>
      <c r="B19" s="582" t="s">
        <v>1070</v>
      </c>
      <c r="C19" s="583" t="str">
        <f>IF(E19="","",VLOOKUP(B19,Data!$B$5:$N$503,13,FALSE))</f>
        <v/>
      </c>
      <c r="D19" s="584" t="str">
        <f>IF(E19="","",VLOOKUP(B19,Data!$B$5:$L$503,2,FALSE))</f>
        <v/>
      </c>
      <c r="E19" s="739"/>
      <c r="F19" s="600"/>
      <c r="G19" s="587" t="str">
        <f>IF(E19="","",VLOOKUP(B19,Data!$B$5:$L$503,11,FALSE))</f>
        <v/>
      </c>
      <c r="H19" s="588" t="str">
        <f t="shared" ref="H19"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B131,Data!G131,(IF(B19=Data!B133,Data!G133,(IF(B19=Data!B135,Data!G135,(IF(B19=Data!#REF!,Data!#REF!,(IF(B19=Data!B140,Data!G140,(IF(B19=Data!#REF!,Data!#REF!,(IF(B19=Data!#REF!,Data!#REF!,(IF(B19=Data!#REF!,Data!#REF!,Data!#REF!)))))))))))))))&amp;IF(B19=Data!B207,Data!G207,(IF(B19=Data!#REF!,Data!#REF!,(IF(B19=Data!#REF!,Data!#REF!,(IF(B19=Data!#REF!,Data!#REF!,(IF(B19=Data!#REF!,Data!#REF!,(IF(B19=Data!#REF!,Data!G947,(IF(B19=Data!#REF!,Data!#REF!,(IF(B19=Data!#REF!,Data!#REF!,Data!#REF!)))))))))))))))&amp;IF(B19=Data!#REF!,Data!#REF!,(IF(B19=Data!#REF!,Data!#REF!,(IF(B19=Data!#REF!,Data!#REF!,(IF(B19=Data!#REF!,Data!#REF!,(IF(B19=Data!#REF!,Data!#REF!,Data!#REF!)))))))))</f>
        <v>#REF!</v>
      </c>
      <c r="O19" s="592"/>
      <c r="P19" s="593"/>
      <c r="Q19" s="594" t="e">
        <f>IF(B19=Data!B131,Data!H131,(IF(B19=Data!B133,Data!H133,(IF(B19=Data!B135,Data!H135,(IF(B19=Data!#REF!,Data!#REF!,(IF(B19=Data!B140,Data!H140,(IF(B19=Data!#REF!,Data!#REF!,(IF(B19=Data!#REF!,Data!#REF!,(IF(B19=Data!#REF!,Data!#REF!,Data!#REF!)))))))))))))))&amp;IF(B19=Data!B207,Data!H207,(IF(B19=Data!#REF!,Data!#REF!,(IF(B19=Data!#REF!,Data!#REF!,(IF(B19=Data!#REF!,Data!#REF!,(IF(B19=Data!#REF!,Data!#REF!,(IF(B19=Data!#REF!,Data!H947,(IF(B19=Data!#REF!,Data!#REF!,(IF(B19=Data!#REF!,Data!#REF!,Data!#REF!)))))))))))))))&amp;IF(B19=Data!#REF!,Data!#REF!,(IF(B19=Data!#REF!,Data!#REF!,(IF(B19=Data!#REF!,Data!#REF!,(IF(B19=Data!#REF!,Data!#REF!,(IF(B19=Data!#REF!,Data!#REF!,Data!#REF!)))))))))</f>
        <v>#REF!</v>
      </c>
      <c r="R19" s="593"/>
      <c r="S19" s="593"/>
      <c r="T19" s="594" t="e">
        <f>IF(B19=Data!B131,Data!I131,(IF(B19=Data!B133,Data!I133,(IF(B19=Data!B135,Data!I135,(IF(B19=Data!#REF!,Data!#REF!,(IF(B19=Data!B140,Data!I140,(IF(B19=Data!#REF!,Data!#REF!,(IF(B19=Data!#REF!,Data!#REF!,(IF(B19=Data!#REF!,Data!#REF!,Data!#REF!)))))))))))))))&amp;IF(B19=Data!B207,Data!I207,(IF(B19=Data!#REF!,Data!#REF!,(IF(B19=Data!#REF!,Data!#REF!,(IF(B19=Data!#REF!,Data!#REF!,(IF(B19=Data!#REF!,Data!#REF!,(IF(B19=Data!#REF!,Data!I947,(IF(B19=Data!#REF!,Data!#REF!,(IF(B19=Data!#REF!,Data!#REF!,Data!#REF!)))))))))))))))&amp;IF(B19=Data!#REF!,Data!#REF!,(IF(B19=Data!#REF!,Data!#REF!,(IF(B19=Data!#REF!,Data!#REF!,(IF(B19=Data!#REF!,Data!#REF!,(IF(B19=Data!#REF!,Data!#REF!,Data!#REF!)))))))))</f>
        <v>#REF!</v>
      </c>
      <c r="U19" s="595"/>
      <c r="V19" s="594" t="e">
        <f>IF(B19=Data!B131,Data!J131,(IF(B19=Data!B133,Data!J133,(IF(B19=Data!B135,Data!J135,(IF(B19=Data!#REF!,Data!#REF!,(IF(B19=Data!B140,Data!J140,(IF(B19=Data!#REF!,Data!#REF!,(IF(B19=Data!#REF!,Data!#REF!,(IF(B19=Data!#REF!,Data!#REF!,Data!#REF!)))))))))))))))&amp;IF(B19=Data!B207,Data!J207,(IF(B19=Data!#REF!,Data!#REF!,(IF(B19=Data!#REF!,Data!#REF!,(IF(B19=Data!#REF!,Data!#REF!,(IF(B19=Data!#REF!,Data!#REF!,(IF(B19=Data!#REF!,Data!J947,(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c r="B20" s="753" t="s">
        <v>223</v>
      </c>
      <c r="C20" s="738" t="str">
        <f>IF(E20="","",VLOOKUP(B20,Data!$B$5:$N$503,13,FALSE))</f>
        <v>Ymh</v>
      </c>
      <c r="D20" s="495" t="str">
        <f>IF(E20="","",VLOOKUP(B20,Data!$B$5:$L$503,2,FALSE))</f>
        <v>AAE6337</v>
      </c>
      <c r="E20" s="739">
        <v>40</v>
      </c>
      <c r="F20" s="600"/>
      <c r="G20" s="587">
        <f>IF(E20="","",VLOOKUP(B20,Data!$B$5:$L$503,11,FALSE))</f>
        <v>1646.63</v>
      </c>
      <c r="H20" s="588">
        <f t="shared" si="0"/>
        <v>65865.200000000012</v>
      </c>
      <c r="I20" s="589" t="str">
        <f>IF(E20="","",VLOOKUP(B20,Data!$B$5:$D$503,3,FALSE))</f>
        <v>C/T</v>
      </c>
      <c r="J20" s="589" t="str">
        <f>IF(E20="","",VLOOKUP(B20,Data!$B$5:$M$503,12,FALSE))</f>
        <v>Indonesia</v>
      </c>
      <c r="K20" s="590">
        <v>5129806</v>
      </c>
      <c r="L20" s="587">
        <f>IF(E20="","",VLOOKUP(B20,Data!$B$5:$E$503,4,FALSE)*E20)</f>
        <v>7760</v>
      </c>
      <c r="M20" s="587">
        <f>IF(E20="","",VLOOKUP(B20,Data!$B$5:$F$503,5,FALSE)*E20)</f>
        <v>6960</v>
      </c>
      <c r="N20" s="591" t="e">
        <f>IF(B20=Data!B29,Data!G29,(IF(B20=Data!B31,Data!G31,(IF(B20=Data!B33,Data!G33,(IF(B20=Data!#REF!,Data!#REF!,(IF(B20=Data!B38,Data!G38,(IF(B20=Data!#REF!,Data!#REF!,(IF(B20=Data!#REF!,Data!#REF!,(IF(B20=Data!#REF!,Data!#REF!,Data!#REF!)))))))))))))))&amp;IF(B20=Data!B105,Data!G105,(IF(B20=Data!#REF!,Data!#REF!,(IF(B20=Data!#REF!,Data!#REF!,(IF(B20=Data!#REF!,Data!#REF!,(IF(B20=Data!#REF!,Data!#REF!,(IF(B20=Data!#REF!,Data!G845,(IF(B20=Data!#REF!,Data!#REF!,(IF(B20=Data!#REF!,Data!#REF!,Data!#REF!)))))))))))))))&amp;IF(B20=Data!#REF!,Data!#REF!,(IF(B20=Data!#REF!,Data!#REF!,(IF(B20=Data!#REF!,Data!#REF!,(IF(B20=Data!#REF!,Data!#REF!,(IF(B20=Data!#REF!,Data!#REF!,Data!#REF!)))))))))</f>
        <v>#REF!</v>
      </c>
      <c r="O20" s="592"/>
      <c r="P20" s="593"/>
      <c r="Q20" s="594" t="e">
        <f>IF(B20=Data!B29,Data!H29,(IF(B20=Data!B31,Data!H31,(IF(B20=Data!B33,Data!H33,(IF(B20=Data!#REF!,Data!#REF!,(IF(B20=Data!B38,Data!H38,(IF(B20=Data!#REF!,Data!#REF!,(IF(B20=Data!#REF!,Data!#REF!,(IF(B20=Data!#REF!,Data!#REF!,Data!#REF!)))))))))))))))&amp;IF(B20=Data!B105,Data!H105,(IF(B20=Data!#REF!,Data!#REF!,(IF(B20=Data!#REF!,Data!#REF!,(IF(B20=Data!#REF!,Data!#REF!,(IF(B20=Data!#REF!,Data!#REF!,(IF(B20=Data!#REF!,Data!H845,(IF(B20=Data!#REF!,Data!#REF!,(IF(B20=Data!#REF!,Data!#REF!,Data!#REF!)))))))))))))))&amp;IF(B20=Data!#REF!,Data!#REF!,(IF(B20=Data!#REF!,Data!#REF!,(IF(B20=Data!#REF!,Data!#REF!,(IF(B20=Data!#REF!,Data!#REF!,(IF(B20=Data!#REF!,Data!#REF!,Data!#REF!)))))))))</f>
        <v>#REF!</v>
      </c>
      <c r="R20" s="593"/>
      <c r="S20" s="593"/>
      <c r="T20" s="594" t="e">
        <f>IF(B20=Data!B29,Data!I29,(IF(B20=Data!B31,Data!I31,(IF(B20=Data!B33,Data!I33,(IF(B20=Data!#REF!,Data!#REF!,(IF(B20=Data!B38,Data!I38,(IF(B20=Data!#REF!,Data!#REF!,(IF(B20=Data!#REF!,Data!#REF!,(IF(B20=Data!#REF!,Data!#REF!,Data!#REF!)))))))))))))))&amp;IF(B20=Data!B105,Data!I105,(IF(B20=Data!#REF!,Data!#REF!,(IF(B20=Data!#REF!,Data!#REF!,(IF(B20=Data!#REF!,Data!#REF!,(IF(B20=Data!#REF!,Data!#REF!,(IF(B20=Data!#REF!,Data!I845,(IF(B20=Data!#REF!,Data!#REF!,(IF(B20=Data!#REF!,Data!#REF!,Data!#REF!)))))))))))))))&amp;IF(B20=Data!#REF!,Data!#REF!,(IF(B20=Data!#REF!,Data!#REF!,(IF(B20=Data!#REF!,Data!#REF!,(IF(B20=Data!#REF!,Data!#REF!,(IF(B20=Data!#REF!,Data!#REF!,Data!#REF!)))))))))</f>
        <v>#REF!</v>
      </c>
      <c r="U20" s="595"/>
      <c r="V20" s="594" t="e">
        <f>IF(B20=Data!B29,Data!J29,(IF(B20=Data!B31,Data!J31,(IF(B20=Data!B33,Data!J33,(IF(B20=Data!#REF!,Data!#REF!,(IF(B20=Data!B38,Data!J38,(IF(B20=Data!#REF!,Data!#REF!,(IF(B20=Data!#REF!,Data!#REF!,(IF(B20=Data!#REF!,Data!#REF!,Data!#REF!)))))))))))))))&amp;IF(B20=Data!B105,Data!J105,(IF(B20=Data!#REF!,Data!#REF!,(IF(B20=Data!#REF!,Data!#REF!,(IF(B20=Data!#REF!,Data!#REF!,(IF(B20=Data!#REF!,Data!#REF!,(IF(B20=Data!#REF!,Data!J845,(IF(B20=Data!#REF!,Data!#REF!,(IF(B20=Data!#REF!,Data!#REF!,Data!#REF!)))))))))))))))&amp;IF(B20=Data!#REF!,Data!#REF!,(IF(B20=Data!#REF!,Data!#REF!,(IF(B20=Data!#REF!,Data!#REF!,(IF(B20=Data!#REF!,Data!#REF!,(IF(B20=Data!#REF!,Data!#REF!,Data!#REF!)))))))))</f>
        <v>#REF!</v>
      </c>
      <c r="W20" s="596">
        <f>IF(E20="","",VLOOKUP(B20,Data!$B$5:$J$503,9,FALSE)*E20)</f>
        <v>45.16</v>
      </c>
    </row>
    <row r="21" spans="1:23" s="597" customFormat="1" ht="19.25" customHeight="1">
      <c r="A21" s="860"/>
      <c r="B21" s="753"/>
      <c r="C21" s="738" t="str">
        <f>IF(E21="","",VLOOKUP(B21,Data!$B$5:$N$503,13,FALSE))</f>
        <v/>
      </c>
      <c r="D21" s="495" t="str">
        <f>IF(E21="","",VLOOKUP(B21,Data!$B$5:$L$503,2,FALSE))</f>
        <v/>
      </c>
      <c r="E21" s="823"/>
      <c r="F21" s="600" t="s">
        <v>545</v>
      </c>
      <c r="G21" s="587" t="str">
        <f>IF(E21="","",VLOOKUP(B21,Data!$B$5:$L$503,11,FALSE))</f>
        <v/>
      </c>
      <c r="H21" s="588" t="str">
        <f t="shared" si="0"/>
        <v>-</v>
      </c>
      <c r="I21" s="589" t="str">
        <f>IF(E21="","",VLOOKUP(B21,Data!$B$5:$D$503,3,FALSE))</f>
        <v/>
      </c>
      <c r="J21" s="589" t="str">
        <f>IF(E21="","",VLOOKUP(B21,Data!$B$5:$M$503,12,FALSE))</f>
        <v/>
      </c>
      <c r="K21" s="590"/>
      <c r="L21" s="587" t="str">
        <f>IF(E21="","",VLOOKUP(B21,Data!$B$5:$E$503,4,FALSE)*E21)</f>
        <v/>
      </c>
      <c r="M21" s="587" t="str">
        <f>IF(E21="","",VLOOKUP(B21,Data!$B$5:$F$503,5,FALSE)*E21)</f>
        <v/>
      </c>
      <c r="N21" s="591" t="e">
        <f>IF(B21=Data!B31,Data!G31,(IF(B21=Data!B33,Data!G33,(IF(B21=Data!B35,Data!G35,(IF(B21=Data!#REF!,Data!#REF!,(IF(B21=Data!B40,Data!G40,(IF(B21=Data!#REF!,Data!#REF!,(IF(B21=Data!#REF!,Data!#REF!,(IF(B21=Data!#REF!,Data!#REF!,Data!#REF!)))))))))))))))&amp;IF(B21=Data!B107,Data!G107,(IF(B21=Data!#REF!,Data!#REF!,(IF(B21=Data!#REF!,Data!#REF!,(IF(B21=Data!#REF!,Data!#REF!,(IF(B21=Data!#REF!,Data!#REF!,(IF(B21=Data!#REF!,Data!G847,(IF(B21=Data!#REF!,Data!#REF!,(IF(B21=Data!#REF!,Data!#REF!,Data!#REF!)))))))))))))))&amp;IF(B21=Data!#REF!,Data!#REF!,(IF(B21=Data!#REF!,Data!#REF!,(IF(B21=Data!#REF!,Data!#REF!,(IF(B21=Data!#REF!,Data!#REF!,(IF(B21=Data!#REF!,Data!#REF!,Data!#REF!)))))))))</f>
        <v>#REF!</v>
      </c>
      <c r="O21" s="592"/>
      <c r="P21" s="593"/>
      <c r="Q21" s="594" t="e">
        <f>IF(B21=Data!B31,Data!H31,(IF(B21=Data!B33,Data!H33,(IF(B21=Data!B35,Data!H35,(IF(B21=Data!#REF!,Data!#REF!,(IF(B21=Data!B40,Data!H40,(IF(B21=Data!#REF!,Data!#REF!,(IF(B21=Data!#REF!,Data!#REF!,(IF(B21=Data!#REF!,Data!#REF!,Data!#REF!)))))))))))))))&amp;IF(B21=Data!B107,Data!H107,(IF(B21=Data!#REF!,Data!#REF!,(IF(B21=Data!#REF!,Data!#REF!,(IF(B21=Data!#REF!,Data!#REF!,(IF(B21=Data!#REF!,Data!#REF!,(IF(B21=Data!#REF!,Data!H847,(IF(B21=Data!#REF!,Data!#REF!,(IF(B21=Data!#REF!,Data!#REF!,Data!#REF!)))))))))))))))&amp;IF(B21=Data!#REF!,Data!#REF!,(IF(B21=Data!#REF!,Data!#REF!,(IF(B21=Data!#REF!,Data!#REF!,(IF(B21=Data!#REF!,Data!#REF!,(IF(B21=Data!#REF!,Data!#REF!,Data!#REF!)))))))))</f>
        <v>#REF!</v>
      </c>
      <c r="R21" s="593"/>
      <c r="S21" s="593"/>
      <c r="T21" s="594" t="e">
        <f>IF(B21=Data!B31,Data!I31,(IF(B21=Data!B33,Data!I33,(IF(B21=Data!B35,Data!I35,(IF(B21=Data!#REF!,Data!#REF!,(IF(B21=Data!B40,Data!I40,(IF(B21=Data!#REF!,Data!#REF!,(IF(B21=Data!#REF!,Data!#REF!,(IF(B21=Data!#REF!,Data!#REF!,Data!#REF!)))))))))))))))&amp;IF(B21=Data!B107,Data!I107,(IF(B21=Data!#REF!,Data!#REF!,(IF(B21=Data!#REF!,Data!#REF!,(IF(B21=Data!#REF!,Data!#REF!,(IF(B21=Data!#REF!,Data!#REF!,(IF(B21=Data!#REF!,Data!I847,(IF(B21=Data!#REF!,Data!#REF!,(IF(B21=Data!#REF!,Data!#REF!,Data!#REF!)))))))))))))))&amp;IF(B21=Data!#REF!,Data!#REF!,(IF(B21=Data!#REF!,Data!#REF!,(IF(B21=Data!#REF!,Data!#REF!,(IF(B21=Data!#REF!,Data!#REF!,(IF(B21=Data!#REF!,Data!#REF!,Data!#REF!)))))))))</f>
        <v>#REF!</v>
      </c>
      <c r="U21" s="595"/>
      <c r="V21" s="594" t="e">
        <f>IF(B21=Data!B31,Data!J31,(IF(B21=Data!B33,Data!J33,(IF(B21=Data!B35,Data!J35,(IF(B21=Data!#REF!,Data!#REF!,(IF(B21=Data!B40,Data!J40,(IF(B21=Data!#REF!,Data!#REF!,(IF(B21=Data!#REF!,Data!#REF!,(IF(B21=Data!#REF!,Data!#REF!,Data!#REF!)))))))))))))))&amp;IF(B21=Data!B107,Data!J107,(IF(B21=Data!#REF!,Data!#REF!,(IF(B21=Data!#REF!,Data!#REF!,(IF(B21=Data!#REF!,Data!#REF!,(IF(B21=Data!#REF!,Data!#REF!,(IF(B21=Data!#REF!,Data!J847,(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c r="B22" s="840"/>
      <c r="C22" s="583" t="str">
        <f>IF(E22="","",VLOOKUP(B22,Data!$B$5:$N$503,13,FALSE))</f>
        <v/>
      </c>
      <c r="D22" s="584" t="str">
        <f>IF(E22="","",VLOOKUP(B22,Data!$B$5:$L$503,2,FALSE))</f>
        <v/>
      </c>
      <c r="E22" s="739"/>
      <c r="F22" s="600"/>
      <c r="G22" s="587" t="str">
        <f>IF(E22="","",VLOOKUP(B22,Data!$B$5:$L$503,11,FALSE))</f>
        <v/>
      </c>
      <c r="H22" s="588" t="str">
        <f t="shared" si="0"/>
        <v>-</v>
      </c>
      <c r="I22" s="589" t="str">
        <f>IF(E22="","",VLOOKUP(B22,Data!$B$5:$D$503,3,FALSE))</f>
        <v/>
      </c>
      <c r="J22" s="589" t="str">
        <f>IF(E22="","",VLOOKUP(B22,Data!$B$5:$M$503,12,FALSE))</f>
        <v/>
      </c>
      <c r="K22" s="590"/>
      <c r="L22" s="587" t="str">
        <f>IF(E22="","",VLOOKUP(B22,Data!$B$5:$E$503,4,FALSE)*E22)</f>
        <v/>
      </c>
      <c r="M22" s="587" t="str">
        <f>IF(E22="","",VLOOKUP(B22,Data!$B$5:$F$503,5,FALSE)*E22)</f>
        <v/>
      </c>
      <c r="N22" s="591" t="e">
        <f>IF(B22=Data!B137,Data!G137,(IF(B22=Data!B139,Data!G139,(IF(B22=Data!B141,Data!G141,(IF(B22=Data!#REF!,Data!#REF!,(IF(B22=Data!B146,Data!G146,(IF(B22=Data!#REF!,Data!#REF!,(IF(B22=Data!#REF!,Data!#REF!,(IF(B22=Data!#REF!,Data!#REF!,Data!#REF!)))))))))))))))&amp;IF(B22=Data!B213,Data!G213,(IF(B22=Data!#REF!,Data!#REF!,(IF(B22=Data!#REF!,Data!#REF!,(IF(B22=Data!#REF!,Data!#REF!,(IF(B22=Data!#REF!,Data!#REF!,(IF(B22=Data!#REF!,Data!G953,(IF(B22=Data!#REF!,Data!#REF!,(IF(B22=Data!#REF!,Data!#REF!,Data!#REF!)))))))))))))))&amp;IF(B22=Data!#REF!,Data!#REF!,(IF(B22=Data!#REF!,Data!#REF!,(IF(B22=Data!#REF!,Data!#REF!,(IF(B22=Data!#REF!,Data!#REF!,(IF(B22=Data!#REF!,Data!#REF!,Data!#REF!)))))))))</f>
        <v>#REF!</v>
      </c>
      <c r="O22" s="592"/>
      <c r="P22" s="593"/>
      <c r="Q22" s="594" t="e">
        <f>IF(B22=Data!B137,Data!H137,(IF(B22=Data!B139,Data!H139,(IF(B22=Data!B141,Data!H141,(IF(B22=Data!#REF!,Data!#REF!,(IF(B22=Data!B146,Data!H146,(IF(B22=Data!#REF!,Data!#REF!,(IF(B22=Data!#REF!,Data!#REF!,(IF(B22=Data!#REF!,Data!#REF!,Data!#REF!)))))))))))))))&amp;IF(B22=Data!B213,Data!H213,(IF(B22=Data!#REF!,Data!#REF!,(IF(B22=Data!#REF!,Data!#REF!,(IF(B22=Data!#REF!,Data!#REF!,(IF(B22=Data!#REF!,Data!#REF!,(IF(B22=Data!#REF!,Data!H953,(IF(B22=Data!#REF!,Data!#REF!,(IF(B22=Data!#REF!,Data!#REF!,Data!#REF!)))))))))))))))&amp;IF(B22=Data!#REF!,Data!#REF!,(IF(B22=Data!#REF!,Data!#REF!,(IF(B22=Data!#REF!,Data!#REF!,(IF(B22=Data!#REF!,Data!#REF!,(IF(B22=Data!#REF!,Data!#REF!,Data!#REF!)))))))))</f>
        <v>#REF!</v>
      </c>
      <c r="R22" s="593"/>
      <c r="S22" s="593"/>
      <c r="T22" s="594" t="e">
        <f>IF(B22=Data!B137,Data!I137,(IF(B22=Data!B139,Data!I139,(IF(B22=Data!B141,Data!I141,(IF(B22=Data!#REF!,Data!#REF!,(IF(B22=Data!B146,Data!I146,(IF(B22=Data!#REF!,Data!#REF!,(IF(B22=Data!#REF!,Data!#REF!,(IF(B22=Data!#REF!,Data!#REF!,Data!#REF!)))))))))))))))&amp;IF(B22=Data!B213,Data!I213,(IF(B22=Data!#REF!,Data!#REF!,(IF(B22=Data!#REF!,Data!#REF!,(IF(B22=Data!#REF!,Data!#REF!,(IF(B22=Data!#REF!,Data!#REF!,(IF(B22=Data!#REF!,Data!I953,(IF(B22=Data!#REF!,Data!#REF!,(IF(B22=Data!#REF!,Data!#REF!,Data!#REF!)))))))))))))))&amp;IF(B22=Data!#REF!,Data!#REF!,(IF(B22=Data!#REF!,Data!#REF!,(IF(B22=Data!#REF!,Data!#REF!,(IF(B22=Data!#REF!,Data!#REF!,(IF(B22=Data!#REF!,Data!#REF!,Data!#REF!)))))))))</f>
        <v>#REF!</v>
      </c>
      <c r="U22" s="595"/>
      <c r="V22" s="594" t="e">
        <f>IF(B22=Data!B137,Data!J137,(IF(B22=Data!B139,Data!J139,(IF(B22=Data!B141,Data!J141,(IF(B22=Data!#REF!,Data!#REF!,(IF(B22=Data!B146,Data!J146,(IF(B22=Data!#REF!,Data!#REF!,(IF(B22=Data!#REF!,Data!#REF!,(IF(B22=Data!#REF!,Data!#REF!,Data!#REF!)))))))))))))))&amp;IF(B22=Data!B213,Data!J213,(IF(B22=Data!#REF!,Data!#REF!,(IF(B22=Data!#REF!,Data!#REF!,(IF(B22=Data!#REF!,Data!#REF!,(IF(B22=Data!#REF!,Data!#REF!,(IF(B22=Data!#REF!,Data!J953,(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c r="B23" s="840"/>
      <c r="C23" s="583" t="str">
        <f>IF(E23="","",VLOOKUP(B23,Data!$B$5:$N$503,13,FALSE))</f>
        <v/>
      </c>
      <c r="D23" s="584" t="str">
        <f>IF(E23="","",VLOOKUP(B23,Data!$B$5:$L$503,2,FALSE))</f>
        <v/>
      </c>
      <c r="E23" s="739"/>
      <c r="F23" s="601" t="s">
        <v>553</v>
      </c>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B138,Data!G138,(IF(B23=Data!B140,Data!G140,(IF(B23=Data!B142,Data!G142,(IF(B23=Data!#REF!,Data!#REF!,(IF(B23=Data!B147,Data!G147,(IF(B23=Data!#REF!,Data!#REF!,(IF(B23=Data!#REF!,Data!#REF!,(IF(B23=Data!#REF!,Data!#REF!,Data!#REF!)))))))))))))))&amp;IF(B23=Data!B214,Data!G214,(IF(B23=Data!#REF!,Data!#REF!,(IF(B23=Data!#REF!,Data!#REF!,(IF(B23=Data!#REF!,Data!#REF!,(IF(B23=Data!#REF!,Data!#REF!,(IF(B23=Data!#REF!,Data!G954,(IF(B23=Data!#REF!,Data!#REF!,(IF(B23=Data!#REF!,Data!#REF!,Data!#REF!)))))))))))))))&amp;IF(B23=Data!#REF!,Data!#REF!,(IF(B23=Data!#REF!,Data!#REF!,(IF(B23=Data!#REF!,Data!#REF!,(IF(B23=Data!#REF!,Data!#REF!,(IF(B23=Data!#REF!,Data!#REF!,Data!#REF!)))))))))</f>
        <v>#REF!</v>
      </c>
      <c r="O23" s="592"/>
      <c r="P23" s="593"/>
      <c r="Q23" s="594" t="e">
        <f>IF(B23=Data!B138,Data!H138,(IF(B23=Data!B140,Data!H140,(IF(B23=Data!B142,Data!H142,(IF(B23=Data!#REF!,Data!#REF!,(IF(B23=Data!B147,Data!H147,(IF(B23=Data!#REF!,Data!#REF!,(IF(B23=Data!#REF!,Data!#REF!,(IF(B23=Data!#REF!,Data!#REF!,Data!#REF!)))))))))))))))&amp;IF(B23=Data!B214,Data!H214,(IF(B23=Data!#REF!,Data!#REF!,(IF(B23=Data!#REF!,Data!#REF!,(IF(B23=Data!#REF!,Data!#REF!,(IF(B23=Data!#REF!,Data!#REF!,(IF(B23=Data!#REF!,Data!H954,(IF(B23=Data!#REF!,Data!#REF!,(IF(B23=Data!#REF!,Data!#REF!,Data!#REF!)))))))))))))))&amp;IF(B23=Data!#REF!,Data!#REF!,(IF(B23=Data!#REF!,Data!#REF!,(IF(B23=Data!#REF!,Data!#REF!,(IF(B23=Data!#REF!,Data!#REF!,(IF(B23=Data!#REF!,Data!#REF!,Data!#REF!)))))))))</f>
        <v>#REF!</v>
      </c>
      <c r="R23" s="593"/>
      <c r="S23" s="593"/>
      <c r="T23" s="594" t="e">
        <f>IF(B23=Data!B138,Data!I138,(IF(B23=Data!B140,Data!I140,(IF(B23=Data!B142,Data!I142,(IF(B23=Data!#REF!,Data!#REF!,(IF(B23=Data!B147,Data!I147,(IF(B23=Data!#REF!,Data!#REF!,(IF(B23=Data!#REF!,Data!#REF!,(IF(B23=Data!#REF!,Data!#REF!,Data!#REF!)))))))))))))))&amp;IF(B23=Data!B214,Data!I214,(IF(B23=Data!#REF!,Data!#REF!,(IF(B23=Data!#REF!,Data!#REF!,(IF(B23=Data!#REF!,Data!#REF!,(IF(B23=Data!#REF!,Data!#REF!,(IF(B23=Data!#REF!,Data!I954,(IF(B23=Data!#REF!,Data!#REF!,(IF(B23=Data!#REF!,Data!#REF!,Data!#REF!)))))))))))))))&amp;IF(B23=Data!#REF!,Data!#REF!,(IF(B23=Data!#REF!,Data!#REF!,(IF(B23=Data!#REF!,Data!#REF!,(IF(B23=Data!#REF!,Data!#REF!,(IF(B23=Data!#REF!,Data!#REF!,Data!#REF!)))))))))</f>
        <v>#REF!</v>
      </c>
      <c r="U23" s="595"/>
      <c r="V23" s="594" t="e">
        <f>IF(B23=Data!B138,Data!J138,(IF(B23=Data!B140,Data!J140,(IF(B23=Data!B142,Data!J142,(IF(B23=Data!#REF!,Data!#REF!,(IF(B23=Data!B147,Data!J147,(IF(B23=Data!#REF!,Data!#REF!,(IF(B23=Data!#REF!,Data!#REF!,(IF(B23=Data!#REF!,Data!#REF!,Data!#REF!)))))))))))))))&amp;IF(B23=Data!B214,Data!J214,(IF(B23=Data!#REF!,Data!#REF!,(IF(B23=Data!#REF!,Data!#REF!,(IF(B23=Data!#REF!,Data!#REF!,(IF(B23=Data!#REF!,Data!#REF!,(IF(B23=Data!#REF!,Data!J954,(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840"/>
      <c r="C24" s="583" t="str">
        <f>IF(E24="","",VLOOKUP(B24,Data!$B$5:$N$503,13,FALSE))</f>
        <v/>
      </c>
      <c r="D24" s="584" t="str">
        <f>IF(E24="","",VLOOKUP(B24,Data!$B$5:$L$503,2,FALSE))</f>
        <v/>
      </c>
      <c r="E24" s="739"/>
      <c r="F24" s="601"/>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B139,Data!G139,(IF(B24=Data!B141,Data!G141,(IF(B24=Data!B143,Data!G143,(IF(B24=Data!#REF!,Data!#REF!,(IF(B24=Data!B148,Data!G148,(IF(B24=Data!#REF!,Data!#REF!,(IF(B24=Data!#REF!,Data!#REF!,(IF(B24=Data!#REF!,Data!#REF!,Data!#REF!)))))))))))))))&amp;IF(B24=Data!B215,Data!G215,(IF(B24=Data!#REF!,Data!#REF!,(IF(B24=Data!#REF!,Data!#REF!,(IF(B24=Data!#REF!,Data!#REF!,(IF(B24=Data!#REF!,Data!#REF!,(IF(B24=Data!#REF!,Data!G955,(IF(B24=Data!#REF!,Data!#REF!,(IF(B24=Data!#REF!,Data!#REF!,Data!#REF!)))))))))))))))&amp;IF(B24=Data!#REF!,Data!#REF!,(IF(B24=Data!#REF!,Data!#REF!,(IF(B24=Data!#REF!,Data!#REF!,(IF(B24=Data!#REF!,Data!#REF!,(IF(B24=Data!#REF!,Data!#REF!,Data!#REF!)))))))))</f>
        <v>#REF!</v>
      </c>
      <c r="O24" s="592"/>
      <c r="P24" s="593"/>
      <c r="Q24" s="594" t="e">
        <f>IF(B24=Data!B139,Data!H139,(IF(B24=Data!B141,Data!H141,(IF(B24=Data!B143,Data!H143,(IF(B24=Data!#REF!,Data!#REF!,(IF(B24=Data!B148,Data!H148,(IF(B24=Data!#REF!,Data!#REF!,(IF(B24=Data!#REF!,Data!#REF!,(IF(B24=Data!#REF!,Data!#REF!,Data!#REF!)))))))))))))))&amp;IF(B24=Data!B215,Data!H215,(IF(B24=Data!#REF!,Data!#REF!,(IF(B24=Data!#REF!,Data!#REF!,(IF(B24=Data!#REF!,Data!#REF!,(IF(B24=Data!#REF!,Data!#REF!,(IF(B24=Data!#REF!,Data!H955,(IF(B24=Data!#REF!,Data!#REF!,(IF(B24=Data!#REF!,Data!#REF!,Data!#REF!)))))))))))))))&amp;IF(B24=Data!#REF!,Data!#REF!,(IF(B24=Data!#REF!,Data!#REF!,(IF(B24=Data!#REF!,Data!#REF!,(IF(B24=Data!#REF!,Data!#REF!,(IF(B24=Data!#REF!,Data!#REF!,Data!#REF!)))))))))</f>
        <v>#REF!</v>
      </c>
      <c r="R24" s="593"/>
      <c r="S24" s="593"/>
      <c r="T24" s="594" t="e">
        <f>IF(B24=Data!B139,Data!I139,(IF(B24=Data!B141,Data!I141,(IF(B24=Data!B143,Data!I143,(IF(B24=Data!#REF!,Data!#REF!,(IF(B24=Data!B148,Data!I148,(IF(B24=Data!#REF!,Data!#REF!,(IF(B24=Data!#REF!,Data!#REF!,(IF(B24=Data!#REF!,Data!#REF!,Data!#REF!)))))))))))))))&amp;IF(B24=Data!B215,Data!I215,(IF(B24=Data!#REF!,Data!#REF!,(IF(B24=Data!#REF!,Data!#REF!,(IF(B24=Data!#REF!,Data!#REF!,(IF(B24=Data!#REF!,Data!#REF!,(IF(B24=Data!#REF!,Data!I955,(IF(B24=Data!#REF!,Data!#REF!,(IF(B24=Data!#REF!,Data!#REF!,Data!#REF!)))))))))))))))&amp;IF(B24=Data!#REF!,Data!#REF!,(IF(B24=Data!#REF!,Data!#REF!,(IF(B24=Data!#REF!,Data!#REF!,(IF(B24=Data!#REF!,Data!#REF!,(IF(B24=Data!#REF!,Data!#REF!,Data!#REF!)))))))))</f>
        <v>#REF!</v>
      </c>
      <c r="U24" s="595"/>
      <c r="V24" s="594" t="e">
        <f>IF(B24=Data!B139,Data!J139,(IF(B24=Data!B141,Data!J141,(IF(B24=Data!B143,Data!J143,(IF(B24=Data!#REF!,Data!#REF!,(IF(B24=Data!B148,Data!J148,(IF(B24=Data!#REF!,Data!#REF!,(IF(B24=Data!#REF!,Data!#REF!,(IF(B24=Data!#REF!,Data!#REF!,Data!#REF!)))))))))))))))&amp;IF(B24=Data!B215,Data!J215,(IF(B24=Data!#REF!,Data!#REF!,(IF(B24=Data!#REF!,Data!#REF!,(IF(B24=Data!#REF!,Data!#REF!,(IF(B24=Data!#REF!,Data!#REF!,(IF(B24=Data!#REF!,Data!J955,(IF(B24=Data!#REF!,Data!#REF!,(IF(B24=Data!#REF!,Data!#REF!,Data!#REF!)))))))))))))))&amp;IF(B24=Data!#REF!,Data!#REF!,(IF(B24=Data!#REF!,Data!#REF!,(IF(B24=Data!#REF!,Data!#REF!,(IF(B24=Data!#REF!,Data!#REF!,(IF(B24=Data!#REF!,Data!#REF!,Data!#REF!)))))))))</f>
        <v>#REF!</v>
      </c>
      <c r="W24" s="596" t="str">
        <f>IF(E24="","",VLOOKUP(B24,Data!$B$5:$J$503,9,FALSE)*E24)</f>
        <v/>
      </c>
    </row>
    <row r="25" spans="1:23" s="611" customFormat="1" ht="31" customHeight="1">
      <c r="A25" s="860"/>
      <c r="B25" s="818" t="s">
        <v>1071</v>
      </c>
      <c r="C25" s="604"/>
      <c r="D25" s="605"/>
      <c r="E25" s="606">
        <f>SUM(E17:E24)</f>
        <v>47</v>
      </c>
      <c r="F25" s="606"/>
      <c r="G25" s="607"/>
      <c r="H25" s="607">
        <f>SUM(H17:H24)</f>
        <v>84260.220000000016</v>
      </c>
      <c r="I25" s="608"/>
      <c r="J25" s="608"/>
      <c r="K25" s="608"/>
      <c r="L25" s="609">
        <f>SUM(L17:L24)</f>
        <v>9629</v>
      </c>
      <c r="M25" s="609">
        <f>SUM(M17:M24)</f>
        <v>8689</v>
      </c>
      <c r="N25" s="609" t="e">
        <f>SUM(N17:N24)</f>
        <v>#REF!</v>
      </c>
      <c r="O25" s="609" t="e">
        <f>SUM(#REF!)</f>
        <v>#REF!</v>
      </c>
      <c r="P25" s="609">
        <f>SUM(P16:P16)</f>
        <v>0</v>
      </c>
      <c r="Q25" s="609">
        <f>SUM(Q16:Q16)</f>
        <v>0</v>
      </c>
      <c r="R25" s="609" t="e">
        <f>SUM(#REF!)</f>
        <v>#REF!</v>
      </c>
      <c r="S25" s="609">
        <f>SUM(S16:S16)</f>
        <v>0</v>
      </c>
      <c r="T25" s="609">
        <f>SUM(T16:T16)</f>
        <v>0</v>
      </c>
      <c r="U25" s="609" t="e">
        <f>SUM(#REF!)</f>
        <v>#REF!</v>
      </c>
      <c r="V25" s="609">
        <f>SUM(V16:V16)</f>
        <v>0</v>
      </c>
      <c r="W25" s="610">
        <f>SUM(W17:W24)</f>
        <v>55.575999999999993</v>
      </c>
    </row>
    <row r="26" spans="1:23" ht="11.25" customHeight="1">
      <c r="A26" s="860"/>
      <c r="B26" s="612"/>
      <c r="C26" s="545"/>
      <c r="D26" s="546"/>
      <c r="E26" s="613"/>
      <c r="F26" s="544"/>
      <c r="G26" s="614" t="s">
        <v>847</v>
      </c>
      <c r="H26" s="615"/>
      <c r="I26" s="616"/>
      <c r="J26" s="616"/>
      <c r="K26" s="616"/>
      <c r="L26" s="617"/>
      <c r="M26" s="548"/>
      <c r="N26" s="546"/>
      <c r="O26" s="545"/>
      <c r="P26" s="545"/>
      <c r="Q26" s="545"/>
      <c r="R26" s="545"/>
      <c r="S26" s="545"/>
      <c r="T26" s="545"/>
      <c r="U26" s="546"/>
      <c r="V26" s="546"/>
      <c r="W26" s="550"/>
    </row>
    <row r="27" spans="1:23" ht="14">
      <c r="A27" s="618" t="s">
        <v>546</v>
      </c>
      <c r="B27" s="619" t="s">
        <v>12</v>
      </c>
      <c r="C27" s="513"/>
      <c r="D27" s="620"/>
      <c r="E27" s="499" t="s">
        <v>555</v>
      </c>
      <c r="G27" s="621" t="s">
        <v>83</v>
      </c>
      <c r="H27" s="622"/>
      <c r="I27" s="562" t="s">
        <v>84</v>
      </c>
      <c r="J27" s="623"/>
      <c r="K27" s="534" t="s">
        <v>85</v>
      </c>
      <c r="L27" s="534"/>
      <c r="M27" s="1076" t="s">
        <v>86</v>
      </c>
      <c r="N27" s="1077"/>
      <c r="O27" s="1077"/>
      <c r="P27" s="1077"/>
      <c r="Q27" s="1077"/>
      <c r="R27" s="1077"/>
      <c r="S27" s="1077"/>
      <c r="T27" s="1077"/>
      <c r="U27" s="1077"/>
      <c r="V27" s="1077"/>
      <c r="W27" s="1078"/>
    </row>
    <row r="28" spans="1:23" ht="13">
      <c r="A28" s="905" t="s">
        <v>547</v>
      </c>
      <c r="D28" s="624"/>
      <c r="E28" s="499" t="s">
        <v>88</v>
      </c>
      <c r="G28" s="1079"/>
      <c r="H28" s="1080"/>
      <c r="I28" s="905" t="s">
        <v>89</v>
      </c>
      <c r="J28" s="625"/>
      <c r="K28" s="537" t="s">
        <v>90</v>
      </c>
      <c r="L28" s="537"/>
      <c r="M28" s="532"/>
      <c r="W28" s="538"/>
    </row>
    <row r="29" spans="1:23" ht="10.5" customHeight="1">
      <c r="A29" s="905" t="s">
        <v>548</v>
      </c>
      <c r="B29" s="503"/>
      <c r="D29" s="523"/>
      <c r="G29" s="1079"/>
      <c r="H29" s="1080"/>
      <c r="I29" s="905"/>
      <c r="J29" s="625"/>
      <c r="K29" s="537" t="s">
        <v>94</v>
      </c>
      <c r="L29" s="537"/>
      <c r="M29" s="532"/>
      <c r="W29" s="538"/>
    </row>
    <row r="30" spans="1:23" ht="10.5" customHeight="1">
      <c r="A30" s="544"/>
      <c r="B30" s="545"/>
      <c r="C30" s="545"/>
      <c r="D30" s="626"/>
      <c r="E30" s="499" t="s">
        <v>95</v>
      </c>
      <c r="G30" s="1079"/>
      <c r="H30" s="1080"/>
      <c r="I30" s="905" t="s">
        <v>96</v>
      </c>
      <c r="J30" s="625"/>
      <c r="K30" s="537"/>
      <c r="L30" s="537"/>
      <c r="M30" s="532"/>
      <c r="W30" s="538"/>
    </row>
    <row r="31" spans="1:23" ht="13">
      <c r="A31" s="512" t="s">
        <v>97</v>
      </c>
      <c r="C31" s="535"/>
      <c r="D31" s="514"/>
      <c r="E31" s="499" t="s">
        <v>98</v>
      </c>
      <c r="G31" s="627" t="s">
        <v>99</v>
      </c>
      <c r="H31" s="628"/>
      <c r="I31" s="905" t="s">
        <v>89</v>
      </c>
      <c r="J31" s="625"/>
      <c r="K31" s="537" t="s">
        <v>100</v>
      </c>
      <c r="L31" s="537"/>
      <c r="M31" s="532"/>
      <c r="W31" s="538"/>
    </row>
    <row r="32" spans="1:23" ht="13">
      <c r="A32" s="905" t="s">
        <v>561</v>
      </c>
      <c r="D32" s="523"/>
      <c r="E32" s="499" t="s">
        <v>101</v>
      </c>
      <c r="G32" s="629"/>
      <c r="H32" s="630"/>
      <c r="I32" s="905" t="s">
        <v>102</v>
      </c>
      <c r="J32" s="625"/>
      <c r="K32" s="537" t="s">
        <v>549</v>
      </c>
      <c r="L32" s="537"/>
      <c r="M32" s="1069" t="s">
        <v>616</v>
      </c>
      <c r="N32" s="1070"/>
      <c r="O32" s="1070"/>
      <c r="P32" s="1070"/>
      <c r="Q32" s="1070"/>
      <c r="R32" s="1070"/>
      <c r="S32" s="1070"/>
      <c r="T32" s="1070"/>
      <c r="U32" s="1070"/>
      <c r="V32" s="1070"/>
      <c r="W32" s="1071"/>
    </row>
    <row r="33" spans="1:23">
      <c r="A33" s="544"/>
      <c r="B33" s="545"/>
      <c r="C33" s="545"/>
      <c r="D33" s="546"/>
      <c r="E33" s="631"/>
      <c r="F33" s="545"/>
      <c r="G33" s="1053" t="s">
        <v>1068</v>
      </c>
      <c r="H33" s="1054"/>
      <c r="I33" s="1053" t="s">
        <v>1069</v>
      </c>
      <c r="J33" s="1054"/>
      <c r="K33" s="549" t="s">
        <v>105</v>
      </c>
      <c r="L33" s="549"/>
      <c r="M33" s="1072" t="s">
        <v>106</v>
      </c>
      <c r="N33" s="1073"/>
      <c r="O33" s="1073"/>
      <c r="P33" s="1073"/>
      <c r="Q33" s="1073"/>
      <c r="R33" s="1073"/>
      <c r="S33" s="1073"/>
      <c r="T33" s="1073"/>
      <c r="U33" s="1073"/>
      <c r="V33" s="1073"/>
      <c r="W33" s="1074"/>
    </row>
    <row r="34" spans="1:23">
      <c r="G34" s="500" t="s">
        <v>667</v>
      </c>
      <c r="K34" s="537"/>
      <c r="L34" s="537"/>
      <c r="M34" s="541"/>
      <c r="N34" s="541"/>
      <c r="O34" s="541"/>
      <c r="P34" s="541"/>
      <c r="Q34" s="541"/>
      <c r="R34" s="541"/>
      <c r="S34" s="541"/>
      <c r="T34" s="541"/>
      <c r="U34" s="541"/>
      <c r="V34" s="541"/>
      <c r="W34" s="632"/>
    </row>
    <row r="35" spans="1:23">
      <c r="G35" s="633"/>
      <c r="H35" s="633"/>
      <c r="I35" s="634"/>
      <c r="J35" s="633"/>
      <c r="K35" s="537"/>
      <c r="L35" s="537"/>
      <c r="M35" s="541"/>
      <c r="N35" s="541"/>
      <c r="O35" s="541"/>
      <c r="P35" s="541"/>
      <c r="Q35" s="541"/>
      <c r="R35" s="541"/>
      <c r="S35" s="541"/>
      <c r="T35" s="541"/>
      <c r="U35" s="541"/>
      <c r="V35" s="541"/>
      <c r="W35" s="632"/>
    </row>
    <row r="36" spans="1:23" ht="7.5" customHeight="1"/>
    <row r="37" spans="1:23" ht="13.5" customHeight="1"/>
    <row r="38" spans="1:23" ht="13.5" customHeight="1"/>
    <row r="39" spans="1:23" s="611" customFormat="1" ht="18" customHeight="1">
      <c r="A39" s="635" t="s">
        <v>964</v>
      </c>
      <c r="B39" s="500"/>
      <c r="C39" s="635" t="s">
        <v>622</v>
      </c>
      <c r="F39" s="636"/>
      <c r="G39" s="635" t="s">
        <v>958</v>
      </c>
      <c r="H39" s="500"/>
      <c r="I39" s="635" t="s">
        <v>969</v>
      </c>
      <c r="K39" s="636"/>
      <c r="L39" s="636"/>
      <c r="V39" s="637"/>
    </row>
    <row r="40" spans="1:23" s="611" customFormat="1" ht="18" customHeight="1">
      <c r="A40" s="635" t="s">
        <v>965</v>
      </c>
      <c r="B40" s="500"/>
      <c r="C40" s="635" t="s">
        <v>969</v>
      </c>
      <c r="F40" s="636"/>
      <c r="G40" s="635" t="s">
        <v>959</v>
      </c>
      <c r="H40" s="500"/>
      <c r="I40" s="635" t="s">
        <v>969</v>
      </c>
      <c r="K40" s="636"/>
      <c r="L40" s="636"/>
      <c r="V40" s="637"/>
    </row>
    <row r="41" spans="1:23" s="611" customFormat="1" ht="18" customHeight="1">
      <c r="A41" s="635" t="s">
        <v>966</v>
      </c>
      <c r="B41" s="500"/>
      <c r="C41" s="635" t="s">
        <v>969</v>
      </c>
      <c r="F41" s="636"/>
      <c r="G41" s="635" t="s">
        <v>960</v>
      </c>
      <c r="H41" s="500"/>
      <c r="I41" s="635" t="s">
        <v>622</v>
      </c>
      <c r="K41" s="636"/>
      <c r="L41" s="636"/>
      <c r="V41" s="637"/>
    </row>
    <row r="42" spans="1:23" s="611" customFormat="1" ht="18" customHeight="1">
      <c r="A42" s="635" t="s">
        <v>967</v>
      </c>
      <c r="B42" s="500"/>
      <c r="C42" s="635" t="s">
        <v>622</v>
      </c>
      <c r="F42" s="636"/>
      <c r="G42" s="635" t="s">
        <v>961</v>
      </c>
      <c r="H42" s="500"/>
      <c r="I42" s="635" t="s">
        <v>622</v>
      </c>
      <c r="K42" s="636"/>
      <c r="L42" s="636"/>
      <c r="V42" s="637"/>
    </row>
    <row r="43" spans="1:23" s="611" customFormat="1" ht="18" customHeight="1">
      <c r="A43" s="635" t="s">
        <v>968</v>
      </c>
      <c r="B43" s="500"/>
      <c r="C43" s="635" t="s">
        <v>622</v>
      </c>
      <c r="F43" s="636"/>
      <c r="G43" s="635" t="s">
        <v>963</v>
      </c>
      <c r="H43" s="500"/>
      <c r="I43" s="635" t="s">
        <v>622</v>
      </c>
      <c r="K43" s="636"/>
      <c r="L43" s="636"/>
      <c r="V43" s="637"/>
    </row>
    <row r="44" spans="1:23" ht="20">
      <c r="E44" s="906"/>
      <c r="F44" s="500"/>
      <c r="G44" s="635" t="s">
        <v>962</v>
      </c>
      <c r="I44" s="635" t="s">
        <v>622</v>
      </c>
      <c r="K44" s="500"/>
      <c r="M44" s="906"/>
      <c r="V44" s="501"/>
      <c r="W44" s="906"/>
    </row>
    <row r="45" spans="1:23" ht="17.5">
      <c r="A45" s="638"/>
      <c r="E45" s="906"/>
      <c r="G45" s="639"/>
      <c r="H45" s="639"/>
    </row>
    <row r="50" spans="1:5" ht="14">
      <c r="A50" s="640"/>
      <c r="C50" s="641"/>
      <c r="D50" s="641"/>
      <c r="E50" s="642"/>
    </row>
    <row r="51" spans="1:5" ht="14">
      <c r="A51" s="643"/>
      <c r="C51" s="641"/>
      <c r="D51" s="644"/>
      <c r="E51" s="642"/>
    </row>
    <row r="52" spans="1:5" ht="14">
      <c r="A52" s="643"/>
      <c r="B52" s="645"/>
      <c r="C52" s="641"/>
      <c r="D52" s="641"/>
      <c r="E52" s="642"/>
    </row>
    <row r="53" spans="1:5" ht="14">
      <c r="A53" s="643"/>
      <c r="B53" s="646" t="s">
        <v>354</v>
      </c>
      <c r="C53" s="641"/>
      <c r="D53" s="641"/>
      <c r="E53" s="642"/>
    </row>
    <row r="54" spans="1:5" ht="15.5">
      <c r="A54" s="643"/>
      <c r="B54" s="647" t="s">
        <v>249</v>
      </c>
      <c r="C54" s="641"/>
      <c r="D54" s="641"/>
      <c r="E54" s="642"/>
    </row>
    <row r="55" spans="1:5" ht="14">
      <c r="A55" s="643"/>
      <c r="B55" s="648" t="s">
        <v>250</v>
      </c>
      <c r="C55" s="641"/>
      <c r="D55" s="641"/>
      <c r="E55" s="642"/>
    </row>
    <row r="56" spans="1:5" ht="15.5">
      <c r="A56" s="649"/>
      <c r="B56" s="647" t="s">
        <v>251</v>
      </c>
      <c r="C56" s="641"/>
      <c r="D56" s="641"/>
      <c r="E56" s="642"/>
    </row>
    <row r="57" spans="1:5" ht="15.5">
      <c r="A57" s="643"/>
      <c r="B57" s="647" t="s">
        <v>252</v>
      </c>
      <c r="C57" s="641"/>
      <c r="D57" s="641"/>
      <c r="E57" s="642"/>
    </row>
    <row r="58" spans="1:5" ht="14">
      <c r="A58" s="649"/>
      <c r="B58" s="646" t="s">
        <v>253</v>
      </c>
      <c r="C58" s="641"/>
      <c r="D58" s="641"/>
      <c r="E58" s="642"/>
    </row>
    <row r="59" spans="1:5" ht="14">
      <c r="A59" s="649"/>
      <c r="B59" s="646" t="s">
        <v>357</v>
      </c>
      <c r="C59" s="641"/>
      <c r="D59" s="641"/>
      <c r="E59" s="642"/>
    </row>
    <row r="60" spans="1:5" ht="14">
      <c r="A60" s="643"/>
      <c r="B60" s="646" t="s">
        <v>358</v>
      </c>
      <c r="C60" s="641"/>
      <c r="D60" s="641"/>
      <c r="E60" s="642"/>
    </row>
    <row r="61" spans="1:5" ht="14">
      <c r="A61" s="643"/>
      <c r="B61" s="646" t="s">
        <v>288</v>
      </c>
      <c r="C61" s="641"/>
      <c r="D61" s="641"/>
      <c r="E61" s="642"/>
    </row>
    <row r="62" spans="1:5" ht="14">
      <c r="A62" s="643"/>
      <c r="B62" s="646" t="s">
        <v>292</v>
      </c>
      <c r="C62" s="641"/>
      <c r="D62" s="641"/>
      <c r="E62" s="642"/>
    </row>
    <row r="63" spans="1:5" ht="15.5">
      <c r="A63" s="643"/>
      <c r="B63" s="647" t="s">
        <v>423</v>
      </c>
      <c r="C63" s="641"/>
      <c r="D63" s="641"/>
      <c r="E63" s="642"/>
    </row>
    <row r="64" spans="1:5" ht="14">
      <c r="A64" s="643"/>
      <c r="B64" s="646" t="s">
        <v>424</v>
      </c>
      <c r="C64" s="641"/>
      <c r="D64" s="641"/>
      <c r="E64" s="642"/>
    </row>
    <row r="65" spans="1:5" ht="14">
      <c r="A65" s="643"/>
      <c r="B65" s="646" t="s">
        <v>279</v>
      </c>
      <c r="C65" s="641"/>
      <c r="D65" s="644"/>
      <c r="E65" s="642"/>
    </row>
    <row r="66" spans="1:5" ht="14">
      <c r="A66" s="643"/>
      <c r="B66" s="646" t="s">
        <v>281</v>
      </c>
      <c r="C66" s="641"/>
      <c r="D66" s="641"/>
      <c r="E66" s="642"/>
    </row>
    <row r="67" spans="1:5" ht="14">
      <c r="A67" s="643"/>
      <c r="B67" s="646" t="s">
        <v>287</v>
      </c>
      <c r="C67" s="641"/>
      <c r="D67" s="644"/>
      <c r="E67" s="642"/>
    </row>
    <row r="68" spans="1:5" ht="15.5">
      <c r="A68" s="643"/>
      <c r="B68" s="647" t="s">
        <v>420</v>
      </c>
      <c r="C68" s="641"/>
      <c r="D68" s="644"/>
      <c r="E68" s="642"/>
    </row>
    <row r="69" spans="1:5" ht="14">
      <c r="A69" s="650"/>
      <c r="B69" s="646" t="s">
        <v>421</v>
      </c>
      <c r="C69" s="579"/>
      <c r="D69" s="578"/>
      <c r="E69" s="575"/>
    </row>
    <row r="70" spans="1:5" ht="14">
      <c r="A70" s="572"/>
      <c r="B70" s="646" t="s">
        <v>422</v>
      </c>
      <c r="C70" s="579"/>
      <c r="D70" s="578"/>
      <c r="E70" s="651">
        <f>SUM(E49:E68)</f>
        <v>0</v>
      </c>
    </row>
    <row r="71" spans="1:5" ht="14">
      <c r="B71" s="646" t="s">
        <v>417</v>
      </c>
    </row>
    <row r="72" spans="1:5" ht="14">
      <c r="B72" s="646" t="s">
        <v>397</v>
      </c>
    </row>
  </sheetData>
  <mergeCells count="10">
    <mergeCell ref="M32:W32"/>
    <mergeCell ref="G33:H33"/>
    <mergeCell ref="I33:J33"/>
    <mergeCell ref="M33:W33"/>
    <mergeCell ref="O1:S1"/>
    <mergeCell ref="P2:W2"/>
    <mergeCell ref="M27:W27"/>
    <mergeCell ref="G28:H28"/>
    <mergeCell ref="G29:H29"/>
    <mergeCell ref="G30:H30"/>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D0DF-F763-4566-8BE3-F6D5A20FB9B6}">
  <sheetPr>
    <pageSetUpPr fitToPage="1"/>
  </sheetPr>
  <dimension ref="A1:W82"/>
  <sheetViews>
    <sheetView topLeftCell="A16" zoomScale="70" zoomScaleNormal="70" zoomScaleSheetLayoutView="85" workbookViewId="0">
      <selection activeCell="K18" sqref="K18"/>
    </sheetView>
  </sheetViews>
  <sheetFormatPr defaultColWidth="9.1796875" defaultRowHeight="12.5"/>
  <cols>
    <col min="1" max="1" width="5.26953125" style="906" customWidth="1"/>
    <col min="2" max="2" width="40.1796875" style="906" bestFit="1" customWidth="1"/>
    <col min="3" max="3" width="6.453125" style="906" customWidth="1"/>
    <col min="4" max="4" width="13.453125" style="906" customWidth="1"/>
    <col min="5" max="5" width="10.453125" style="499" customWidth="1"/>
    <col min="6" max="6" width="13.08984375" style="906" customWidth="1"/>
    <col min="7" max="7" width="14.81640625" style="500" customWidth="1"/>
    <col min="8" max="8" width="17" style="500" customWidth="1"/>
    <col min="9" max="9" width="6.1796875" style="906" customWidth="1"/>
    <col min="10" max="10" width="14.1796875" style="906" customWidth="1"/>
    <col min="11" max="11" width="11.1796875" style="906" customWidth="1"/>
    <col min="12" max="12" width="15.1796875" style="500" customWidth="1"/>
    <col min="13" max="13" width="16.36328125" style="500" customWidth="1"/>
    <col min="14" max="14" width="0.453125" style="906" hidden="1" customWidth="1"/>
    <col min="15" max="15" width="3.1796875" style="906" customWidth="1"/>
    <col min="16" max="16" width="2.54296875" style="906" customWidth="1"/>
    <col min="17" max="17" width="4.81640625" style="906" hidden="1" customWidth="1"/>
    <col min="18" max="18" width="2" style="906" customWidth="1"/>
    <col min="19" max="19" width="2.54296875" style="906" customWidth="1"/>
    <col min="20" max="20" width="5.81640625" style="906" hidden="1" customWidth="1"/>
    <col min="21" max="21" width="1" style="906" customWidth="1"/>
    <col min="22" max="22" width="9.1796875" style="906" hidden="1" customWidth="1"/>
    <col min="23" max="23" width="15.08984375" style="501" customWidth="1"/>
    <col min="24" max="24" width="1.81640625" style="906" customWidth="1"/>
    <col min="25" max="25" width="9.1796875" style="906" customWidth="1"/>
    <col min="26" max="16384" width="9.1796875" style="906"/>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06"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05"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05" t="s">
        <v>557</v>
      </c>
      <c r="D8" s="523"/>
      <c r="E8" s="531"/>
      <c r="G8" s="532"/>
      <c r="H8" s="533"/>
      <c r="I8" s="905"/>
      <c r="K8" s="514"/>
      <c r="L8" s="532"/>
      <c r="M8" s="534"/>
      <c r="O8" s="514"/>
      <c r="U8" s="535"/>
      <c r="V8" s="535"/>
      <c r="W8" s="536"/>
    </row>
    <row r="9" spans="1:23">
      <c r="A9" s="905" t="s">
        <v>558</v>
      </c>
      <c r="D9" s="523"/>
      <c r="E9" s="531" t="s">
        <v>54</v>
      </c>
      <c r="G9" s="532" t="s">
        <v>55</v>
      </c>
      <c r="H9" s="533"/>
      <c r="I9" s="905" t="s">
        <v>56</v>
      </c>
      <c r="K9" s="523"/>
      <c r="L9" s="532" t="s">
        <v>57</v>
      </c>
      <c r="M9" s="537"/>
      <c r="O9" s="523"/>
      <c r="P9" s="906" t="s">
        <v>58</v>
      </c>
      <c r="W9" s="538"/>
    </row>
    <row r="10" spans="1:23" ht="13">
      <c r="A10" s="905" t="s">
        <v>559</v>
      </c>
      <c r="D10" s="539" t="s">
        <v>560</v>
      </c>
      <c r="E10" s="531" t="s">
        <v>59</v>
      </c>
      <c r="G10" s="532"/>
      <c r="H10" s="533"/>
      <c r="I10" s="540"/>
      <c r="J10" s="541"/>
      <c r="K10" s="542"/>
      <c r="L10" s="532"/>
      <c r="M10" s="537"/>
      <c r="O10" s="523"/>
      <c r="W10" s="538"/>
    </row>
    <row r="11" spans="1:23" ht="13">
      <c r="A11" s="905" t="s">
        <v>551</v>
      </c>
      <c r="D11" s="523"/>
      <c r="E11" s="515"/>
      <c r="F11" s="543"/>
      <c r="G11" s="532" t="s">
        <v>60</v>
      </c>
      <c r="H11" s="533"/>
      <c r="I11" s="905" t="s">
        <v>61</v>
      </c>
      <c r="K11" s="523"/>
      <c r="L11" s="532" t="s">
        <v>523</v>
      </c>
      <c r="M11" s="537"/>
      <c r="O11" s="523"/>
      <c r="P11" s="906" t="s">
        <v>63</v>
      </c>
      <c r="W11" s="538"/>
    </row>
    <row r="12" spans="1:23">
      <c r="A12" s="544" t="s">
        <v>64</v>
      </c>
      <c r="D12" s="523"/>
      <c r="E12" s="531" t="s">
        <v>65</v>
      </c>
      <c r="G12" s="532"/>
      <c r="H12" s="533"/>
      <c r="I12" s="905"/>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1035</v>
      </c>
      <c r="C17" s="583" t="str">
        <f>IF(E17="","",VLOOKUP(B17,Data!$B$5:$N$503,13,FALSE))</f>
        <v/>
      </c>
      <c r="D17" s="584" t="str">
        <f>IF(E17="","",VLOOKUP(B17,Data!$B$5:$L$503,2,FALSE))</f>
        <v/>
      </c>
      <c r="E17" s="739"/>
      <c r="F17" s="600"/>
      <c r="G17" s="587" t="str">
        <f>IF(E17="","",VLOOKUP(B17,Data!$B$5:$L$503,11,FALSE))</f>
        <v/>
      </c>
      <c r="H17" s="588" t="str">
        <f t="shared" ref="H17:H33"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129,Data!G129,(IF(B17=Data!B131,Data!G131,(IF(B17=Data!B133,Data!G133,(IF(B17=Data!#REF!,Data!#REF!,(IF(B17=Data!B138,Data!G138,(IF(B17=Data!#REF!,Data!#REF!,(IF(B17=Data!#REF!,Data!#REF!,(IF(B17=Data!#REF!,Data!#REF!,Data!#REF!)))))))))))))))&amp;IF(B17=Data!B205,Data!G205,(IF(B17=Data!#REF!,Data!#REF!,(IF(B17=Data!#REF!,Data!#REF!,(IF(B17=Data!#REF!,Data!#REF!,(IF(B17=Data!#REF!,Data!#REF!,(IF(B17=Data!#REF!,Data!G945,(IF(B17=Data!#REF!,Data!#REF!,(IF(B17=Data!#REF!,Data!#REF!,Data!#REF!)))))))))))))))&amp;IF(B17=Data!#REF!,Data!#REF!,(IF(B17=Data!#REF!,Data!#REF!,(IF(B17=Data!#REF!,Data!#REF!,(IF(B17=Data!#REF!,Data!#REF!,(IF(B17=Data!#REF!,Data!#REF!,Data!#REF!)))))))))</f>
        <v>#REF!</v>
      </c>
      <c r="O17" s="592"/>
      <c r="P17" s="593"/>
      <c r="Q17" s="594" t="e">
        <f>IF(B17=Data!B129,Data!H129,(IF(B17=Data!B131,Data!H131,(IF(B17=Data!B133,Data!H133,(IF(B17=Data!#REF!,Data!#REF!,(IF(B17=Data!B138,Data!H138,(IF(B17=Data!#REF!,Data!#REF!,(IF(B17=Data!#REF!,Data!#REF!,(IF(B17=Data!#REF!,Data!#REF!,Data!#REF!)))))))))))))))&amp;IF(B17=Data!B205,Data!H205,(IF(B17=Data!#REF!,Data!#REF!,(IF(B17=Data!#REF!,Data!#REF!,(IF(B17=Data!#REF!,Data!#REF!,(IF(B17=Data!#REF!,Data!#REF!,(IF(B17=Data!#REF!,Data!H945,(IF(B17=Data!#REF!,Data!#REF!,(IF(B17=Data!#REF!,Data!#REF!,Data!#REF!)))))))))))))))&amp;IF(B17=Data!#REF!,Data!#REF!,(IF(B17=Data!#REF!,Data!#REF!,(IF(B17=Data!#REF!,Data!#REF!,(IF(B17=Data!#REF!,Data!#REF!,(IF(B17=Data!#REF!,Data!#REF!,Data!#REF!)))))))))</f>
        <v>#REF!</v>
      </c>
      <c r="R17" s="593"/>
      <c r="S17" s="593"/>
      <c r="T17" s="594" t="e">
        <f>IF(B17=Data!B129,Data!I129,(IF(B17=Data!B131,Data!I131,(IF(B17=Data!B133,Data!I133,(IF(B17=Data!#REF!,Data!#REF!,(IF(B17=Data!B138,Data!I138,(IF(B17=Data!#REF!,Data!#REF!,(IF(B17=Data!#REF!,Data!#REF!,(IF(B17=Data!#REF!,Data!#REF!,Data!#REF!)))))))))))))))&amp;IF(B17=Data!B205,Data!I205,(IF(B17=Data!#REF!,Data!#REF!,(IF(B17=Data!#REF!,Data!#REF!,(IF(B17=Data!#REF!,Data!#REF!,(IF(B17=Data!#REF!,Data!#REF!,(IF(B17=Data!#REF!,Data!I945,(IF(B17=Data!#REF!,Data!#REF!,(IF(B17=Data!#REF!,Data!#REF!,Data!#REF!)))))))))))))))&amp;IF(B17=Data!#REF!,Data!#REF!,(IF(B17=Data!#REF!,Data!#REF!,(IF(B17=Data!#REF!,Data!#REF!,(IF(B17=Data!#REF!,Data!#REF!,(IF(B17=Data!#REF!,Data!#REF!,Data!#REF!)))))))))</f>
        <v>#REF!</v>
      </c>
      <c r="U17" s="595"/>
      <c r="V17" s="594" t="e">
        <f>IF(B17=Data!B129,Data!J129,(IF(B17=Data!B131,Data!J131,(IF(B17=Data!B133,Data!J133,(IF(B17=Data!#REF!,Data!#REF!,(IF(B17=Data!B138,Data!J138,(IF(B17=Data!#REF!,Data!#REF!,(IF(B17=Data!#REF!,Data!#REF!,(IF(B17=Data!#REF!,Data!#REF!,Data!#REF!)))))))))))))))&amp;IF(B17=Data!B205,Data!J205,(IF(B17=Data!#REF!,Data!#REF!,(IF(B17=Data!#REF!,Data!#REF!,(IF(B17=Data!#REF!,Data!#REF!,(IF(B17=Data!#REF!,Data!#REF!,(IF(B17=Data!#REF!,Data!J945,(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321</v>
      </c>
      <c r="C18" s="738" t="str">
        <f>IF(E18="","",VLOOKUP(B18,Data!$B$5:$N$503,13,FALSE))</f>
        <v>Ymh</v>
      </c>
      <c r="D18" s="495" t="str">
        <f>IF(E18="","",VLOOKUP(B18,Data!$B$5:$L$503,2,FALSE))</f>
        <v>ZV78250</v>
      </c>
      <c r="E18" s="739">
        <v>1</v>
      </c>
      <c r="F18" s="600" t="s">
        <v>544</v>
      </c>
      <c r="G18" s="587">
        <f>IF(E18="","",VLOOKUP(B18,Data!$B$5:$L$503,11,FALSE))</f>
        <v>7332.41</v>
      </c>
      <c r="H18" s="588">
        <f t="shared" ref="H18:H19" si="1">IF(E18&gt;0,E18*G18,"-")</f>
        <v>7332.41</v>
      </c>
      <c r="I18" s="589" t="str">
        <f>IF(E18="","",VLOOKUP(B18,Data!$B$5:$D$503,3,FALSE))</f>
        <v>C/T</v>
      </c>
      <c r="J18" s="589" t="str">
        <f>IF(E18="","",VLOOKUP(B18,Data!$B$5:$M$503,12,FALSE))</f>
        <v>Indonesia</v>
      </c>
      <c r="K18" s="590">
        <v>5124948</v>
      </c>
      <c r="L18" s="587">
        <f>IF(E18="","",VLOOKUP(B18,Data!$B$5:$E$503,4,FALSE)*E18)</f>
        <v>338</v>
      </c>
      <c r="M18" s="587">
        <f>IF(E18="","",VLOOKUP(B18,Data!$B$5:$F$503,5,FALSE)*E18)</f>
        <v>297</v>
      </c>
      <c r="N18" s="591" t="e">
        <f>IF(B18=Data!B47,Data!G47,(IF(B18=Data!B49,Data!G49,(IF(B18=Data!B51,Data!G51,(IF(B18=Data!#REF!,Data!#REF!,(IF(B18=Data!B56,Data!G56,(IF(B18=Data!#REF!,Data!#REF!,(IF(B18=Data!#REF!,Data!#REF!,(IF(B18=Data!#REF!,Data!#REF!,Data!#REF!)))))))))))))))&amp;IF(B18=Data!B123,Data!G123,(IF(B18=Data!#REF!,Data!#REF!,(IF(B18=Data!#REF!,Data!#REF!,(IF(B18=Data!#REF!,Data!#REF!,(IF(B18=Data!#REF!,Data!#REF!,(IF(B18=Data!#REF!,Data!G863,(IF(B18=Data!#REF!,Data!#REF!,(IF(B18=Data!#REF!,Data!#REF!,Data!#REF!)))))))))))))))&amp;IF(B18=Data!#REF!,Data!#REF!,(IF(B18=Data!#REF!,Data!#REF!,(IF(B18=Data!#REF!,Data!#REF!,(IF(B18=Data!#REF!,Data!#REF!,(IF(B18=Data!#REF!,Data!#REF!,Data!#REF!)))))))))</f>
        <v>#REF!</v>
      </c>
      <c r="O18" s="592"/>
      <c r="P18" s="593"/>
      <c r="Q18" s="594" t="e">
        <f>IF(B18=Data!B47,Data!H47,(IF(B18=Data!B49,Data!H49,(IF(B18=Data!B51,Data!H51,(IF(B18=Data!#REF!,Data!#REF!,(IF(B18=Data!B56,Data!H56,(IF(B18=Data!#REF!,Data!#REF!,(IF(B18=Data!#REF!,Data!#REF!,(IF(B18=Data!#REF!,Data!#REF!,Data!#REF!)))))))))))))))&amp;IF(B18=Data!B123,Data!H123,(IF(B18=Data!#REF!,Data!#REF!,(IF(B18=Data!#REF!,Data!#REF!,(IF(B18=Data!#REF!,Data!#REF!,(IF(B18=Data!#REF!,Data!#REF!,(IF(B18=Data!#REF!,Data!H863,(IF(B18=Data!#REF!,Data!#REF!,(IF(B18=Data!#REF!,Data!#REF!,Data!#REF!)))))))))))))))&amp;IF(B18=Data!#REF!,Data!#REF!,(IF(B18=Data!#REF!,Data!#REF!,(IF(B18=Data!#REF!,Data!#REF!,(IF(B18=Data!#REF!,Data!#REF!,(IF(B18=Data!#REF!,Data!#REF!,Data!#REF!)))))))))</f>
        <v>#REF!</v>
      </c>
      <c r="R18" s="593"/>
      <c r="S18" s="593"/>
      <c r="T18" s="594" t="e">
        <f>IF(B18=Data!B47,Data!I47,(IF(B18=Data!B49,Data!I49,(IF(B18=Data!B51,Data!I51,(IF(B18=Data!#REF!,Data!#REF!,(IF(B18=Data!B56,Data!I56,(IF(B18=Data!#REF!,Data!#REF!,(IF(B18=Data!#REF!,Data!#REF!,(IF(B18=Data!#REF!,Data!#REF!,Data!#REF!)))))))))))))))&amp;IF(B18=Data!B123,Data!I123,(IF(B18=Data!#REF!,Data!#REF!,(IF(B18=Data!#REF!,Data!#REF!,(IF(B18=Data!#REF!,Data!#REF!,(IF(B18=Data!#REF!,Data!#REF!,(IF(B18=Data!#REF!,Data!I863,(IF(B18=Data!#REF!,Data!#REF!,(IF(B18=Data!#REF!,Data!#REF!,Data!#REF!)))))))))))))))&amp;IF(B18=Data!#REF!,Data!#REF!,(IF(B18=Data!#REF!,Data!#REF!,(IF(B18=Data!#REF!,Data!#REF!,(IF(B18=Data!#REF!,Data!#REF!,(IF(B18=Data!#REF!,Data!#REF!,Data!#REF!)))))))))</f>
        <v>#REF!</v>
      </c>
      <c r="U18" s="595"/>
      <c r="V18" s="594" t="e">
        <f>IF(B18=Data!B47,Data!J47,(IF(B18=Data!B49,Data!J49,(IF(B18=Data!B51,Data!J51,(IF(B18=Data!#REF!,Data!#REF!,(IF(B18=Data!B56,Data!J56,(IF(B18=Data!#REF!,Data!#REF!,(IF(B18=Data!#REF!,Data!#REF!,(IF(B18=Data!#REF!,Data!#REF!,Data!#REF!)))))))))))))))&amp;IF(B18=Data!B123,Data!J123,(IF(B18=Data!#REF!,Data!#REF!,(IF(B18=Data!#REF!,Data!#REF!,(IF(B18=Data!#REF!,Data!#REF!,(IF(B18=Data!#REF!,Data!#REF!,(IF(B18=Data!#REF!,Data!J863,(IF(B18=Data!#REF!,Data!#REF!,(IF(B18=Data!#REF!,Data!#REF!,Data!#REF!)))))))))))))))&amp;IF(B18=Data!#REF!,Data!#REF!,(IF(B18=Data!#REF!,Data!#REF!,(IF(B18=Data!#REF!,Data!#REF!,(IF(B18=Data!#REF!,Data!#REF!,(IF(B18=Data!#REF!,Data!#REF!,Data!#REF!)))))))))</f>
        <v>#REF!</v>
      </c>
      <c r="W18" s="596">
        <f>IF(E18="","",VLOOKUP(B18,Data!$B$5:$J$503,9,FALSE)*E18)</f>
        <v>1.806</v>
      </c>
    </row>
    <row r="19" spans="1:23" s="597" customFormat="1" ht="19.25" customHeight="1">
      <c r="A19" s="860">
        <v>2</v>
      </c>
      <c r="B19" s="753" t="s">
        <v>385</v>
      </c>
      <c r="C19" s="738" t="str">
        <f>IF(E19="","",VLOOKUP(B19,Data!$B$5:$N$503,13,FALSE))</f>
        <v>Ymh</v>
      </c>
      <c r="D19" s="495" t="str">
        <f>IF(E19="","",VLOOKUP(B19,Data!$B$5:$L$503,2,FALSE))</f>
        <v>WQ78210</v>
      </c>
      <c r="E19" s="739">
        <v>1</v>
      </c>
      <c r="F19" s="600"/>
      <c r="G19" s="587">
        <f>IF(E19="","",VLOOKUP(B19,Data!$B$5:$L$503,11,FALSE))</f>
        <v>5360.69</v>
      </c>
      <c r="H19" s="588">
        <f t="shared" si="1"/>
        <v>5360.69</v>
      </c>
      <c r="I19" s="589" t="str">
        <f>IF(E19="","",VLOOKUP(B19,Data!$B$5:$D$503,3,FALSE))</f>
        <v>C/T</v>
      </c>
      <c r="J19" s="589" t="str">
        <f>IF(E19="","",VLOOKUP(B19,Data!$B$5:$M$503,12,FALSE))</f>
        <v>Indonesia</v>
      </c>
      <c r="K19" s="590">
        <v>5124948</v>
      </c>
      <c r="L19" s="587">
        <f>IF(E19="","",VLOOKUP(B19,Data!$B$5:$E$503,4,FALSE)*E19)</f>
        <v>297</v>
      </c>
      <c r="M19" s="587">
        <f>IF(E19="","",VLOOKUP(B19,Data!$B$5:$F$503,5,FALSE)*E19)</f>
        <v>262</v>
      </c>
      <c r="N19" s="591" t="e">
        <f>IF(B19=Data!B48,Data!G48,(IF(B19=Data!B50,Data!G50,(IF(B19=Data!B52,Data!G52,(IF(B19=Data!#REF!,Data!#REF!,(IF(B19=Data!B57,Data!G57,(IF(B19=Data!#REF!,Data!#REF!,(IF(B19=Data!#REF!,Data!#REF!,(IF(B19=Data!#REF!,Data!#REF!,Data!#REF!)))))))))))))))&amp;IF(B19=Data!B124,Data!G124,(IF(B19=Data!#REF!,Data!#REF!,(IF(B19=Data!#REF!,Data!#REF!,(IF(B19=Data!#REF!,Data!#REF!,(IF(B19=Data!#REF!,Data!#REF!,(IF(B19=Data!#REF!,Data!G864,(IF(B19=Data!#REF!,Data!#REF!,(IF(B19=Data!#REF!,Data!#REF!,Data!#REF!)))))))))))))))&amp;IF(B19=Data!#REF!,Data!#REF!,(IF(B19=Data!#REF!,Data!#REF!,(IF(B19=Data!#REF!,Data!#REF!,(IF(B19=Data!#REF!,Data!#REF!,(IF(B19=Data!#REF!,Data!#REF!,Data!#REF!)))))))))</f>
        <v>#REF!</v>
      </c>
      <c r="O19" s="592"/>
      <c r="P19" s="593"/>
      <c r="Q19" s="594" t="e">
        <f>IF(B19=Data!B48,Data!H48,(IF(B19=Data!B50,Data!H50,(IF(B19=Data!B52,Data!H52,(IF(B19=Data!#REF!,Data!#REF!,(IF(B19=Data!B57,Data!H57,(IF(B19=Data!#REF!,Data!#REF!,(IF(B19=Data!#REF!,Data!#REF!,(IF(B19=Data!#REF!,Data!#REF!,Data!#REF!)))))))))))))))&amp;IF(B19=Data!B124,Data!H124,(IF(B19=Data!#REF!,Data!#REF!,(IF(B19=Data!#REF!,Data!#REF!,(IF(B19=Data!#REF!,Data!#REF!,(IF(B19=Data!#REF!,Data!#REF!,(IF(B19=Data!#REF!,Data!H864,(IF(B19=Data!#REF!,Data!#REF!,(IF(B19=Data!#REF!,Data!#REF!,Data!#REF!)))))))))))))))&amp;IF(B19=Data!#REF!,Data!#REF!,(IF(B19=Data!#REF!,Data!#REF!,(IF(B19=Data!#REF!,Data!#REF!,(IF(B19=Data!#REF!,Data!#REF!,(IF(B19=Data!#REF!,Data!#REF!,Data!#REF!)))))))))</f>
        <v>#REF!</v>
      </c>
      <c r="R19" s="593"/>
      <c r="S19" s="593"/>
      <c r="T19" s="594" t="e">
        <f>IF(B19=Data!B48,Data!I48,(IF(B19=Data!B50,Data!I50,(IF(B19=Data!B52,Data!I52,(IF(B19=Data!#REF!,Data!#REF!,(IF(B19=Data!B57,Data!I57,(IF(B19=Data!#REF!,Data!#REF!,(IF(B19=Data!#REF!,Data!#REF!,(IF(B19=Data!#REF!,Data!#REF!,Data!#REF!)))))))))))))))&amp;IF(B19=Data!B124,Data!I124,(IF(B19=Data!#REF!,Data!#REF!,(IF(B19=Data!#REF!,Data!#REF!,(IF(B19=Data!#REF!,Data!#REF!,(IF(B19=Data!#REF!,Data!#REF!,(IF(B19=Data!#REF!,Data!I864,(IF(B19=Data!#REF!,Data!#REF!,(IF(B19=Data!#REF!,Data!#REF!,Data!#REF!)))))))))))))))&amp;IF(B19=Data!#REF!,Data!#REF!,(IF(B19=Data!#REF!,Data!#REF!,(IF(B19=Data!#REF!,Data!#REF!,(IF(B19=Data!#REF!,Data!#REF!,(IF(B19=Data!#REF!,Data!#REF!,Data!#REF!)))))))))</f>
        <v>#REF!</v>
      </c>
      <c r="U19" s="595"/>
      <c r="V19" s="594" t="e">
        <f>IF(B19=Data!B48,Data!J48,(IF(B19=Data!B50,Data!J50,(IF(B19=Data!B52,Data!J52,(IF(B19=Data!#REF!,Data!#REF!,(IF(B19=Data!B57,Data!J57,(IF(B19=Data!#REF!,Data!#REF!,(IF(B19=Data!#REF!,Data!#REF!,(IF(B19=Data!#REF!,Data!#REF!,Data!#REF!)))))))))))))))&amp;IF(B19=Data!B124,Data!J124,(IF(B19=Data!#REF!,Data!#REF!,(IF(B19=Data!#REF!,Data!#REF!,(IF(B19=Data!#REF!,Data!#REF!,(IF(B19=Data!#REF!,Data!#REF!,(IF(B19=Data!#REF!,Data!J864,(IF(B19=Data!#REF!,Data!#REF!,(IF(B19=Data!#REF!,Data!#REF!,Data!#REF!)))))))))))))))&amp;IF(B19=Data!#REF!,Data!#REF!,(IF(B19=Data!#REF!,Data!#REF!,(IF(B19=Data!#REF!,Data!#REF!,(IF(B19=Data!#REF!,Data!#REF!,(IF(B19=Data!#REF!,Data!#REF!,Data!#REF!)))))))))</f>
        <v>#REF!</v>
      </c>
      <c r="W19" s="596">
        <f>IF(E19="","",VLOOKUP(B19,Data!$B$5:$J$503,9,FALSE)*E19)</f>
        <v>1.534</v>
      </c>
    </row>
    <row r="20" spans="1:23" s="597" customFormat="1" ht="19.25" customHeight="1">
      <c r="A20" s="598"/>
      <c r="B20" s="582" t="s">
        <v>1057</v>
      </c>
      <c r="C20" s="583" t="str">
        <f>IF(E20="","",VLOOKUP(B20,Data!$B$5:$N$503,13,FALSE))</f>
        <v/>
      </c>
      <c r="D20" s="584" t="str">
        <f>IF(E20="","",VLOOKUP(B20,Data!$B$5:$L$503,2,FALSE))</f>
        <v/>
      </c>
      <c r="E20" s="739"/>
      <c r="F20" s="600" t="s">
        <v>545</v>
      </c>
      <c r="G20" s="587" t="str">
        <f>IF(E20="","",VLOOKUP(B20,Data!$B$5:$L$503,11,FALSE))</f>
        <v/>
      </c>
      <c r="H20" s="588" t="str">
        <f t="shared" si="0"/>
        <v>-</v>
      </c>
      <c r="I20" s="589" t="str">
        <f>IF(E20="","",VLOOKUP(B20,Data!$B$5:$D$503,3,FALSE))</f>
        <v/>
      </c>
      <c r="J20" s="589" t="str">
        <f>IF(E20="","",VLOOKUP(B20,Data!$B$5:$M$503,12,FALSE))</f>
        <v/>
      </c>
      <c r="K20" s="590"/>
      <c r="L20" s="587" t="str">
        <f>IF(E20="","",VLOOKUP(B20,Data!$B$5:$E$503,4,FALSE)*E20)</f>
        <v/>
      </c>
      <c r="M20" s="587" t="str">
        <f>IF(E20="","",VLOOKUP(B20,Data!$B$5:$F$503,5,FALSE)*E20)</f>
        <v/>
      </c>
      <c r="N20" s="591" t="e">
        <f>IF(B20=Data!B131,Data!G131,(IF(B20=Data!B133,Data!G133,(IF(B20=Data!B135,Data!G135,(IF(B20=Data!#REF!,Data!#REF!,(IF(B20=Data!B140,Data!G140,(IF(B20=Data!#REF!,Data!#REF!,(IF(B20=Data!#REF!,Data!#REF!,(IF(B20=Data!#REF!,Data!#REF!,Data!#REF!)))))))))))))))&amp;IF(B20=Data!B207,Data!G207,(IF(B20=Data!#REF!,Data!#REF!,(IF(B20=Data!#REF!,Data!#REF!,(IF(B20=Data!#REF!,Data!#REF!,(IF(B20=Data!#REF!,Data!#REF!,(IF(B20=Data!#REF!,Data!G947,(IF(B20=Data!#REF!,Data!#REF!,(IF(B20=Data!#REF!,Data!#REF!,Data!#REF!)))))))))))))))&amp;IF(B20=Data!#REF!,Data!#REF!,(IF(B20=Data!#REF!,Data!#REF!,(IF(B20=Data!#REF!,Data!#REF!,(IF(B20=Data!#REF!,Data!#REF!,(IF(B20=Data!#REF!,Data!#REF!,Data!#REF!)))))))))</f>
        <v>#REF!</v>
      </c>
      <c r="O20" s="592"/>
      <c r="P20" s="593"/>
      <c r="Q20" s="594" t="e">
        <f>IF(B20=Data!B131,Data!H131,(IF(B20=Data!B133,Data!H133,(IF(B20=Data!B135,Data!H135,(IF(B20=Data!#REF!,Data!#REF!,(IF(B20=Data!B140,Data!H140,(IF(B20=Data!#REF!,Data!#REF!,(IF(B20=Data!#REF!,Data!#REF!,(IF(B20=Data!#REF!,Data!#REF!,Data!#REF!)))))))))))))))&amp;IF(B20=Data!B207,Data!H207,(IF(B20=Data!#REF!,Data!#REF!,(IF(B20=Data!#REF!,Data!#REF!,(IF(B20=Data!#REF!,Data!#REF!,(IF(B20=Data!#REF!,Data!#REF!,(IF(B20=Data!#REF!,Data!H947,(IF(B20=Data!#REF!,Data!#REF!,(IF(B20=Data!#REF!,Data!#REF!,Data!#REF!)))))))))))))))&amp;IF(B20=Data!#REF!,Data!#REF!,(IF(B20=Data!#REF!,Data!#REF!,(IF(B20=Data!#REF!,Data!#REF!,(IF(B20=Data!#REF!,Data!#REF!,(IF(B20=Data!#REF!,Data!#REF!,Data!#REF!)))))))))</f>
        <v>#REF!</v>
      </c>
      <c r="R20" s="593"/>
      <c r="S20" s="593"/>
      <c r="T20" s="594" t="e">
        <f>IF(B20=Data!B131,Data!I131,(IF(B20=Data!B133,Data!I133,(IF(B20=Data!B135,Data!I135,(IF(B20=Data!#REF!,Data!#REF!,(IF(B20=Data!B140,Data!I140,(IF(B20=Data!#REF!,Data!#REF!,(IF(B20=Data!#REF!,Data!#REF!,(IF(B20=Data!#REF!,Data!#REF!,Data!#REF!)))))))))))))))&amp;IF(B20=Data!B207,Data!I207,(IF(B20=Data!#REF!,Data!#REF!,(IF(B20=Data!#REF!,Data!#REF!,(IF(B20=Data!#REF!,Data!#REF!,(IF(B20=Data!#REF!,Data!#REF!,(IF(B20=Data!#REF!,Data!I947,(IF(B20=Data!#REF!,Data!#REF!,(IF(B20=Data!#REF!,Data!#REF!,Data!#REF!)))))))))))))))&amp;IF(B20=Data!#REF!,Data!#REF!,(IF(B20=Data!#REF!,Data!#REF!,(IF(B20=Data!#REF!,Data!#REF!,(IF(B20=Data!#REF!,Data!#REF!,(IF(B20=Data!#REF!,Data!#REF!,Data!#REF!)))))))))</f>
        <v>#REF!</v>
      </c>
      <c r="U20" s="595"/>
      <c r="V20" s="594" t="e">
        <f>IF(B20=Data!B131,Data!J131,(IF(B20=Data!B133,Data!J133,(IF(B20=Data!B135,Data!J135,(IF(B20=Data!#REF!,Data!#REF!,(IF(B20=Data!B140,Data!J140,(IF(B20=Data!#REF!,Data!#REF!,(IF(B20=Data!#REF!,Data!#REF!,(IF(B20=Data!#REF!,Data!#REF!,Data!#REF!)))))))))))))))&amp;IF(B20=Data!B207,Data!J207,(IF(B20=Data!#REF!,Data!#REF!,(IF(B20=Data!#REF!,Data!#REF!,(IF(B20=Data!#REF!,Data!#REF!,(IF(B20=Data!#REF!,Data!#REF!,(IF(B20=Data!#REF!,Data!J947,(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v>3</v>
      </c>
      <c r="B21" s="753" t="s">
        <v>487</v>
      </c>
      <c r="C21" s="738" t="str">
        <f>IF(E21="","",VLOOKUP(B21,Data!$B$5:$N$503,13,FALSE))</f>
        <v>Ymh</v>
      </c>
      <c r="D21" s="495" t="str">
        <f>IF(E21="","",VLOOKUP(B21,Data!$B$5:$L$503,2,FALSE))</f>
        <v>ZH66310</v>
      </c>
      <c r="E21" s="739">
        <v>11</v>
      </c>
      <c r="F21" s="600"/>
      <c r="G21" s="587">
        <f>IF(E21="","",VLOOKUP(B21,Data!$B$5:$L$503,11,FALSE))</f>
        <v>1933.89</v>
      </c>
      <c r="H21" s="588">
        <f t="shared" si="0"/>
        <v>21272.79</v>
      </c>
      <c r="I21" s="589" t="str">
        <f>IF(E21="","",VLOOKUP(B21,Data!$B$5:$D$503,3,FALSE))</f>
        <v>C/T</v>
      </c>
      <c r="J21" s="589" t="str">
        <f>IF(E21="","",VLOOKUP(B21,Data!$B$5:$M$503,12,FALSE))</f>
        <v>Indonesia</v>
      </c>
      <c r="K21" s="590">
        <v>5127657</v>
      </c>
      <c r="L21" s="587">
        <f>IF(E21="","",VLOOKUP(B21,Data!$B$5:$E$503,4,FALSE)*E21)</f>
        <v>2365</v>
      </c>
      <c r="M21" s="587">
        <f>IF(E21="","",VLOOKUP(B21,Data!$B$5:$F$503,5,FALSE)*E21)</f>
        <v>2134</v>
      </c>
      <c r="N21" s="591" t="e">
        <f>IF(B21=Data!B20,Data!G20,(IF(B21=Data!B22,Data!G22,(IF(B21=Data!B24,Data!G24,(IF(B21=Data!#REF!,Data!#REF!,(IF(B21=Data!B29,Data!G29,(IF(B21=Data!#REF!,Data!#REF!,(IF(B21=Data!#REF!,Data!#REF!,(IF(B21=Data!#REF!,Data!#REF!,Data!#REF!)))))))))))))))&amp;IF(B21=Data!B96,Data!G96,(IF(B21=Data!#REF!,Data!#REF!,(IF(B21=Data!#REF!,Data!#REF!,(IF(B21=Data!#REF!,Data!#REF!,(IF(B21=Data!#REF!,Data!#REF!,(IF(B21=Data!#REF!,Data!G836,(IF(B21=Data!#REF!,Data!#REF!,(IF(B21=Data!#REF!,Data!#REF!,Data!#REF!)))))))))))))))&amp;IF(B21=Data!#REF!,Data!#REF!,(IF(B21=Data!#REF!,Data!#REF!,(IF(B21=Data!#REF!,Data!#REF!,(IF(B21=Data!#REF!,Data!#REF!,(IF(B21=Data!#REF!,Data!#REF!,Data!#REF!)))))))))</f>
        <v>#REF!</v>
      </c>
      <c r="O21" s="592"/>
      <c r="P21" s="593"/>
      <c r="Q21" s="594" t="e">
        <f>IF(B21=Data!B20,Data!H20,(IF(B21=Data!B22,Data!H22,(IF(B21=Data!B24,Data!H24,(IF(B21=Data!#REF!,Data!#REF!,(IF(B21=Data!B29,Data!H29,(IF(B21=Data!#REF!,Data!#REF!,(IF(B21=Data!#REF!,Data!#REF!,(IF(B21=Data!#REF!,Data!#REF!,Data!#REF!)))))))))))))))&amp;IF(B21=Data!B96,Data!H96,(IF(B21=Data!#REF!,Data!#REF!,(IF(B21=Data!#REF!,Data!#REF!,(IF(B21=Data!#REF!,Data!#REF!,(IF(B21=Data!#REF!,Data!#REF!,(IF(B21=Data!#REF!,Data!H836,(IF(B21=Data!#REF!,Data!#REF!,(IF(B21=Data!#REF!,Data!#REF!,Data!#REF!)))))))))))))))&amp;IF(B21=Data!#REF!,Data!#REF!,(IF(B21=Data!#REF!,Data!#REF!,(IF(B21=Data!#REF!,Data!#REF!,(IF(B21=Data!#REF!,Data!#REF!,(IF(B21=Data!#REF!,Data!#REF!,Data!#REF!)))))))))</f>
        <v>#REF!</v>
      </c>
      <c r="R21" s="593"/>
      <c r="S21" s="593"/>
      <c r="T21" s="594" t="e">
        <f>IF(B21=Data!B20,Data!I20,(IF(B21=Data!B22,Data!I22,(IF(B21=Data!B24,Data!I24,(IF(B21=Data!#REF!,Data!#REF!,(IF(B21=Data!B29,Data!I29,(IF(B21=Data!#REF!,Data!#REF!,(IF(B21=Data!#REF!,Data!#REF!,(IF(B21=Data!#REF!,Data!#REF!,Data!#REF!)))))))))))))))&amp;IF(B21=Data!B96,Data!I96,(IF(B21=Data!#REF!,Data!#REF!,(IF(B21=Data!#REF!,Data!#REF!,(IF(B21=Data!#REF!,Data!#REF!,(IF(B21=Data!#REF!,Data!#REF!,(IF(B21=Data!#REF!,Data!I836,(IF(B21=Data!#REF!,Data!#REF!,(IF(B21=Data!#REF!,Data!#REF!,Data!#REF!)))))))))))))))&amp;IF(B21=Data!#REF!,Data!#REF!,(IF(B21=Data!#REF!,Data!#REF!,(IF(B21=Data!#REF!,Data!#REF!,(IF(B21=Data!#REF!,Data!#REF!,(IF(B21=Data!#REF!,Data!#REF!,Data!#REF!)))))))))</f>
        <v>#REF!</v>
      </c>
      <c r="U21" s="595"/>
      <c r="V21" s="594" t="e">
        <f>IF(B21=Data!B20,Data!J20,(IF(B21=Data!B22,Data!J22,(IF(B21=Data!B24,Data!J24,(IF(B21=Data!#REF!,Data!#REF!,(IF(B21=Data!B29,Data!J29,(IF(B21=Data!#REF!,Data!#REF!,(IF(B21=Data!#REF!,Data!#REF!,(IF(B21=Data!#REF!,Data!#REF!,Data!#REF!)))))))))))))))&amp;IF(B21=Data!B96,Data!J96,(IF(B21=Data!#REF!,Data!#REF!,(IF(B21=Data!#REF!,Data!#REF!,(IF(B21=Data!#REF!,Data!#REF!,(IF(B21=Data!#REF!,Data!#REF!,(IF(B21=Data!#REF!,Data!J836,(IF(B21=Data!#REF!,Data!#REF!,(IF(B21=Data!#REF!,Data!#REF!,Data!#REF!)))))))))))))))&amp;IF(B21=Data!#REF!,Data!#REF!,(IF(B21=Data!#REF!,Data!#REF!,(IF(B21=Data!#REF!,Data!#REF!,(IF(B21=Data!#REF!,Data!#REF!,(IF(B21=Data!#REF!,Data!#REF!,Data!#REF!)))))))))</f>
        <v>#REF!</v>
      </c>
      <c r="W21" s="596">
        <f>IF(E21="","",VLOOKUP(B21,Data!$B$5:$J$503,9,FALSE)*E21)</f>
        <v>13.035</v>
      </c>
    </row>
    <row r="22" spans="1:23" s="597" customFormat="1" ht="19.25" customHeight="1">
      <c r="A22" s="860">
        <v>4</v>
      </c>
      <c r="B22" s="753" t="s">
        <v>815</v>
      </c>
      <c r="C22" s="738" t="str">
        <f>IF(E22="","",VLOOKUP(B22,Data!$B$5:$N$503,13,FALSE))</f>
        <v>Ymh</v>
      </c>
      <c r="D22" s="495" t="str">
        <f>IF(E22="","",VLOOKUP(B22,Data!$B$5:$L$503,2,FALSE))</f>
        <v>VAK6560</v>
      </c>
      <c r="E22" s="739">
        <v>4</v>
      </c>
      <c r="F22" s="601" t="s">
        <v>569</v>
      </c>
      <c r="G22" s="587">
        <f>IF(E22="","",VLOOKUP(B22,Data!$B$5:$L$503,11,FALSE))</f>
        <v>2339.4499999999998</v>
      </c>
      <c r="H22" s="588">
        <f t="shared" si="0"/>
        <v>9357.7999999999993</v>
      </c>
      <c r="I22" s="589" t="str">
        <f>IF(E22="","",VLOOKUP(B22,Data!$B$5:$D$503,3,FALSE))</f>
        <v>C/T</v>
      </c>
      <c r="J22" s="589" t="str">
        <f>IF(E22="","",VLOOKUP(B22,Data!$B$5:$M$503,12,FALSE))</f>
        <v>Indonesia</v>
      </c>
      <c r="K22" s="590">
        <v>5127657</v>
      </c>
      <c r="L22" s="587">
        <f>IF(E22="","",VLOOKUP(B22,Data!$B$5:$E$503,4,FALSE)*E22)</f>
        <v>880</v>
      </c>
      <c r="M22" s="587">
        <f>IF(E22="","",VLOOKUP(B22,Data!$B$5:$F$503,5,FALSE)*E22)</f>
        <v>796</v>
      </c>
      <c r="N22" s="591" t="e">
        <f>IF(B22=Data!B21,Data!G21,(IF(B22=Data!B23,Data!G23,(IF(B22=Data!B25,Data!G25,(IF(B22=Data!#REF!,Data!#REF!,(IF(B22=Data!B30,Data!G30,(IF(B22=Data!#REF!,Data!#REF!,(IF(B22=Data!#REF!,Data!#REF!,(IF(B22=Data!#REF!,Data!#REF!,Data!#REF!)))))))))))))))&amp;IF(B22=Data!B97,Data!G97,(IF(B22=Data!#REF!,Data!#REF!,(IF(B22=Data!#REF!,Data!#REF!,(IF(B22=Data!#REF!,Data!#REF!,(IF(B22=Data!#REF!,Data!#REF!,(IF(B22=Data!#REF!,Data!G837,(IF(B22=Data!#REF!,Data!#REF!,(IF(B22=Data!#REF!,Data!#REF!,Data!#REF!)))))))))))))))&amp;IF(B22=Data!#REF!,Data!#REF!,(IF(B22=Data!#REF!,Data!#REF!,(IF(B22=Data!#REF!,Data!#REF!,(IF(B22=Data!#REF!,Data!#REF!,(IF(B22=Data!#REF!,Data!#REF!,Data!#REF!)))))))))</f>
        <v>#REF!</v>
      </c>
      <c r="O22" s="592"/>
      <c r="P22" s="593"/>
      <c r="Q22" s="594" t="e">
        <f>IF(B22=Data!B21,Data!H21,(IF(B22=Data!B23,Data!H23,(IF(B22=Data!B25,Data!H25,(IF(B22=Data!#REF!,Data!#REF!,(IF(B22=Data!B30,Data!H30,(IF(B22=Data!#REF!,Data!#REF!,(IF(B22=Data!#REF!,Data!#REF!,(IF(B22=Data!#REF!,Data!#REF!,Data!#REF!)))))))))))))))&amp;IF(B22=Data!B97,Data!H97,(IF(B22=Data!#REF!,Data!#REF!,(IF(B22=Data!#REF!,Data!#REF!,(IF(B22=Data!#REF!,Data!#REF!,(IF(B22=Data!#REF!,Data!#REF!,(IF(B22=Data!#REF!,Data!H837,(IF(B22=Data!#REF!,Data!#REF!,(IF(B22=Data!#REF!,Data!#REF!,Data!#REF!)))))))))))))))&amp;IF(B22=Data!#REF!,Data!#REF!,(IF(B22=Data!#REF!,Data!#REF!,(IF(B22=Data!#REF!,Data!#REF!,(IF(B22=Data!#REF!,Data!#REF!,(IF(B22=Data!#REF!,Data!#REF!,Data!#REF!)))))))))</f>
        <v>#REF!</v>
      </c>
      <c r="R22" s="593"/>
      <c r="S22" s="593"/>
      <c r="T22" s="594" t="e">
        <f>IF(B22=Data!B21,Data!I21,(IF(B22=Data!B23,Data!I23,(IF(B22=Data!B25,Data!I25,(IF(B22=Data!#REF!,Data!#REF!,(IF(B22=Data!B30,Data!I30,(IF(B22=Data!#REF!,Data!#REF!,(IF(B22=Data!#REF!,Data!#REF!,(IF(B22=Data!#REF!,Data!#REF!,Data!#REF!)))))))))))))))&amp;IF(B22=Data!B97,Data!I97,(IF(B22=Data!#REF!,Data!#REF!,(IF(B22=Data!#REF!,Data!#REF!,(IF(B22=Data!#REF!,Data!#REF!,(IF(B22=Data!#REF!,Data!#REF!,(IF(B22=Data!#REF!,Data!I837,(IF(B22=Data!#REF!,Data!#REF!,(IF(B22=Data!#REF!,Data!#REF!,Data!#REF!)))))))))))))))&amp;IF(B22=Data!#REF!,Data!#REF!,(IF(B22=Data!#REF!,Data!#REF!,(IF(B22=Data!#REF!,Data!#REF!,(IF(B22=Data!#REF!,Data!#REF!,(IF(B22=Data!#REF!,Data!#REF!,Data!#REF!)))))))))</f>
        <v>#REF!</v>
      </c>
      <c r="U22" s="595"/>
      <c r="V22" s="594" t="e">
        <f>IF(B22=Data!B21,Data!J21,(IF(B22=Data!B23,Data!J23,(IF(B22=Data!B25,Data!J25,(IF(B22=Data!#REF!,Data!#REF!,(IF(B22=Data!B30,Data!J30,(IF(B22=Data!#REF!,Data!#REF!,(IF(B22=Data!#REF!,Data!#REF!,(IF(B22=Data!#REF!,Data!#REF!,Data!#REF!)))))))))))))))&amp;IF(B22=Data!B97,Data!J97,(IF(B22=Data!#REF!,Data!#REF!,(IF(B22=Data!#REF!,Data!#REF!,(IF(B22=Data!#REF!,Data!#REF!,(IF(B22=Data!#REF!,Data!#REF!,(IF(B22=Data!#REF!,Data!J837,(IF(B22=Data!#REF!,Data!#REF!,(IF(B22=Data!#REF!,Data!#REF!,Data!#REF!)))))))))))))))&amp;IF(B22=Data!#REF!,Data!#REF!,(IF(B22=Data!#REF!,Data!#REF!,(IF(B22=Data!#REF!,Data!#REF!,(IF(B22=Data!#REF!,Data!#REF!,(IF(B22=Data!#REF!,Data!#REF!,Data!#REF!)))))))))</f>
        <v>#REF!</v>
      </c>
      <c r="W22" s="596">
        <f>IF(E22="","",VLOOKUP(B22,Data!$B$5:$J$503,9,FALSE)*E22)</f>
        <v>4.74</v>
      </c>
    </row>
    <row r="23" spans="1:23" s="597" customFormat="1" ht="19.25" customHeight="1">
      <c r="A23" s="860">
        <v>5</v>
      </c>
      <c r="B23" s="753" t="s">
        <v>717</v>
      </c>
      <c r="C23" s="738" t="str">
        <f>IF(E23="","",VLOOKUP(B23,Data!$B$5:$N$503,13,FALSE))</f>
        <v>Ymh</v>
      </c>
      <c r="D23" s="495" t="str">
        <f>IF(E23="","",VLOOKUP(B23,Data!$B$5:$L$503,2,FALSE))</f>
        <v>VAC9500</v>
      </c>
      <c r="E23" s="739">
        <v>13</v>
      </c>
      <c r="F23" s="600"/>
      <c r="G23" s="587">
        <f>IF(E23="","",VLOOKUP(B23,Data!$B$5:$L$503,11,FALSE))</f>
        <v>2627.86</v>
      </c>
      <c r="H23" s="588">
        <f t="shared" si="0"/>
        <v>34162.18</v>
      </c>
      <c r="I23" s="589" t="str">
        <f>IF(E23="","",VLOOKUP(B23,Data!$B$5:$D$503,3,FALSE))</f>
        <v>C/T</v>
      </c>
      <c r="J23" s="589" t="str">
        <f>IF(E23="","",VLOOKUP(B23,Data!$B$5:$M$503,12,FALSE))</f>
        <v>Indonesia</v>
      </c>
      <c r="K23" s="590">
        <v>5127657</v>
      </c>
      <c r="L23" s="587">
        <f>IF(E23="","",VLOOKUP(B23,Data!$B$5:$E$503,4,FALSE)*E23)</f>
        <v>3471</v>
      </c>
      <c r="M23" s="587">
        <f>IF(E23="","",VLOOKUP(B23,Data!$B$5:$F$503,5,FALSE)*E23)</f>
        <v>3211</v>
      </c>
      <c r="N23" s="591" t="e">
        <f>IF(B23=Data!B22,Data!G22,(IF(B23=Data!B24,Data!G24,(IF(B23=Data!B26,Data!G26,(IF(B23=Data!#REF!,Data!#REF!,(IF(B23=Data!B31,Data!G31,(IF(B23=Data!#REF!,Data!#REF!,(IF(B23=Data!#REF!,Data!#REF!,(IF(B23=Data!#REF!,Data!#REF!,Data!#REF!)))))))))))))))&amp;IF(B23=Data!B98,Data!G98,(IF(B23=Data!#REF!,Data!#REF!,(IF(B23=Data!#REF!,Data!#REF!,(IF(B23=Data!#REF!,Data!#REF!,(IF(B23=Data!#REF!,Data!#REF!,(IF(B23=Data!#REF!,Data!G838,(IF(B23=Data!#REF!,Data!#REF!,(IF(B23=Data!#REF!,Data!#REF!,Data!#REF!)))))))))))))))&amp;IF(B23=Data!#REF!,Data!#REF!,(IF(B23=Data!#REF!,Data!#REF!,(IF(B23=Data!#REF!,Data!#REF!,(IF(B23=Data!#REF!,Data!#REF!,(IF(B23=Data!#REF!,Data!#REF!,Data!#REF!)))))))))</f>
        <v>#REF!</v>
      </c>
      <c r="O23" s="592"/>
      <c r="P23" s="593"/>
      <c r="Q23" s="594" t="e">
        <f>IF(B23=Data!B22,Data!H22,(IF(B23=Data!B24,Data!H24,(IF(B23=Data!B26,Data!H26,(IF(B23=Data!#REF!,Data!#REF!,(IF(B23=Data!B31,Data!H31,(IF(B23=Data!#REF!,Data!#REF!,(IF(B23=Data!#REF!,Data!#REF!,(IF(B23=Data!#REF!,Data!#REF!,Data!#REF!)))))))))))))))&amp;IF(B23=Data!B98,Data!H98,(IF(B23=Data!#REF!,Data!#REF!,(IF(B23=Data!#REF!,Data!#REF!,(IF(B23=Data!#REF!,Data!#REF!,(IF(B23=Data!#REF!,Data!#REF!,(IF(B23=Data!#REF!,Data!H838,(IF(B23=Data!#REF!,Data!#REF!,(IF(B23=Data!#REF!,Data!#REF!,Data!#REF!)))))))))))))))&amp;IF(B23=Data!#REF!,Data!#REF!,(IF(B23=Data!#REF!,Data!#REF!,(IF(B23=Data!#REF!,Data!#REF!,(IF(B23=Data!#REF!,Data!#REF!,(IF(B23=Data!#REF!,Data!#REF!,Data!#REF!)))))))))</f>
        <v>#REF!</v>
      </c>
      <c r="R23" s="593"/>
      <c r="S23" s="593"/>
      <c r="T23" s="594" t="e">
        <f>IF(B23=Data!B22,Data!I22,(IF(B23=Data!B24,Data!I24,(IF(B23=Data!B26,Data!I26,(IF(B23=Data!#REF!,Data!#REF!,(IF(B23=Data!B31,Data!I31,(IF(B23=Data!#REF!,Data!#REF!,(IF(B23=Data!#REF!,Data!#REF!,(IF(B23=Data!#REF!,Data!#REF!,Data!#REF!)))))))))))))))&amp;IF(B23=Data!B98,Data!I98,(IF(B23=Data!#REF!,Data!#REF!,(IF(B23=Data!#REF!,Data!#REF!,(IF(B23=Data!#REF!,Data!#REF!,(IF(B23=Data!#REF!,Data!#REF!,(IF(B23=Data!#REF!,Data!I838,(IF(B23=Data!#REF!,Data!#REF!,(IF(B23=Data!#REF!,Data!#REF!,Data!#REF!)))))))))))))))&amp;IF(B23=Data!#REF!,Data!#REF!,(IF(B23=Data!#REF!,Data!#REF!,(IF(B23=Data!#REF!,Data!#REF!,(IF(B23=Data!#REF!,Data!#REF!,(IF(B23=Data!#REF!,Data!#REF!,Data!#REF!)))))))))</f>
        <v>#REF!</v>
      </c>
      <c r="U23" s="595"/>
      <c r="V23" s="594" t="e">
        <f>IF(B23=Data!B22,Data!J22,(IF(B23=Data!B24,Data!J24,(IF(B23=Data!B26,Data!J26,(IF(B23=Data!#REF!,Data!#REF!,(IF(B23=Data!B31,Data!J31,(IF(B23=Data!#REF!,Data!#REF!,(IF(B23=Data!#REF!,Data!#REF!,(IF(B23=Data!#REF!,Data!#REF!,Data!#REF!)))))))))))))))&amp;IF(B23=Data!B98,Data!J98,(IF(B23=Data!#REF!,Data!#REF!,(IF(B23=Data!#REF!,Data!#REF!,(IF(B23=Data!#REF!,Data!#REF!,(IF(B23=Data!#REF!,Data!#REF!,(IF(B23=Data!#REF!,Data!J838,(IF(B23=Data!#REF!,Data!#REF!,(IF(B23=Data!#REF!,Data!#REF!,Data!#REF!)))))))))))))))&amp;IF(B23=Data!#REF!,Data!#REF!,(IF(B23=Data!#REF!,Data!#REF!,(IF(B23=Data!#REF!,Data!#REF!,(IF(B23=Data!#REF!,Data!#REF!,(IF(B23=Data!#REF!,Data!#REF!,Data!#REF!)))))))))</f>
        <v>#REF!</v>
      </c>
      <c r="W23" s="596">
        <f>IF(E23="","",VLOOKUP(B23,Data!$B$5:$J$503,9,FALSE)*E23)</f>
        <v>19.344000000000001</v>
      </c>
    </row>
    <row r="24" spans="1:23" s="597" customFormat="1" ht="19.25" customHeight="1">
      <c r="A24" s="860">
        <v>6</v>
      </c>
      <c r="B24" s="753" t="s">
        <v>279</v>
      </c>
      <c r="C24" s="738" t="str">
        <f>IF(E24="","",VLOOKUP(B24,Data!$B$5:$N$503,13,FALSE))</f>
        <v>Ymh</v>
      </c>
      <c r="D24" s="495" t="str">
        <f>IF(E24="","",VLOOKUP(B24,Data!$B$5:$L$503,2,FALSE))</f>
        <v>WT58060</v>
      </c>
      <c r="E24" s="739">
        <v>4</v>
      </c>
      <c r="F24" s="600"/>
      <c r="G24" s="587">
        <f>IF(E24="","",VLOOKUP(B24,Data!$B$5:$L$503,11,FALSE))</f>
        <v>2511.65</v>
      </c>
      <c r="H24" s="588">
        <f t="shared" ref="H24:H30" si="2">IF(E24&gt;0,E24*G24,"-")</f>
        <v>10046.6</v>
      </c>
      <c r="I24" s="589" t="str">
        <f>IF(E24="","",VLOOKUP(B24,Data!$B$5:$D$503,3,FALSE))</f>
        <v>C/T</v>
      </c>
      <c r="J24" s="589" t="str">
        <f>IF(E24="","",VLOOKUP(B24,Data!$B$5:$M$503,12,FALSE))</f>
        <v>Indonesia</v>
      </c>
      <c r="K24" s="590">
        <v>5127657</v>
      </c>
      <c r="L24" s="587">
        <f>IF(E24="","",VLOOKUP(B24,Data!$B$5:$E$503,4,FALSE)*E24)</f>
        <v>1016</v>
      </c>
      <c r="M24" s="587">
        <f>IF(E24="","",VLOOKUP(B24,Data!$B$5:$F$503,5,FALSE)*E24)</f>
        <v>916</v>
      </c>
      <c r="N24" s="591" t="e">
        <f>IF(B24=Data!B23,Data!G23,(IF(B24=Data!B25,Data!G25,(IF(B24=Data!B27,Data!G27,(IF(B24=Data!#REF!,Data!#REF!,(IF(B24=Data!B32,Data!G32,(IF(B24=Data!#REF!,Data!#REF!,(IF(B24=Data!#REF!,Data!#REF!,(IF(B24=Data!#REF!,Data!#REF!,Data!#REF!)))))))))))))))&amp;IF(B24=Data!B99,Data!G99,(IF(B24=Data!#REF!,Data!#REF!,(IF(B24=Data!#REF!,Data!#REF!,(IF(B24=Data!#REF!,Data!#REF!,(IF(B24=Data!#REF!,Data!#REF!,(IF(B24=Data!#REF!,Data!G839,(IF(B24=Data!#REF!,Data!#REF!,(IF(B24=Data!#REF!,Data!#REF!,Data!#REF!)))))))))))))))&amp;IF(B24=Data!#REF!,Data!#REF!,(IF(B24=Data!#REF!,Data!#REF!,(IF(B24=Data!#REF!,Data!#REF!,(IF(B24=Data!#REF!,Data!#REF!,(IF(B24=Data!#REF!,Data!#REF!,Data!#REF!)))))))))</f>
        <v>#REF!</v>
      </c>
      <c r="O24" s="592"/>
      <c r="P24" s="593"/>
      <c r="Q24" s="594" t="e">
        <f>IF(B24=Data!B23,Data!H23,(IF(B24=Data!B25,Data!H25,(IF(B24=Data!B27,Data!H27,(IF(B24=Data!#REF!,Data!#REF!,(IF(B24=Data!B32,Data!H32,(IF(B24=Data!#REF!,Data!#REF!,(IF(B24=Data!#REF!,Data!#REF!,(IF(B24=Data!#REF!,Data!#REF!,Data!#REF!)))))))))))))))&amp;IF(B24=Data!B99,Data!H99,(IF(B24=Data!#REF!,Data!#REF!,(IF(B24=Data!#REF!,Data!#REF!,(IF(B24=Data!#REF!,Data!#REF!,(IF(B24=Data!#REF!,Data!#REF!,(IF(B24=Data!#REF!,Data!H839,(IF(B24=Data!#REF!,Data!#REF!,(IF(B24=Data!#REF!,Data!#REF!,Data!#REF!)))))))))))))))&amp;IF(B24=Data!#REF!,Data!#REF!,(IF(B24=Data!#REF!,Data!#REF!,(IF(B24=Data!#REF!,Data!#REF!,(IF(B24=Data!#REF!,Data!#REF!,(IF(B24=Data!#REF!,Data!#REF!,Data!#REF!)))))))))</f>
        <v>#REF!</v>
      </c>
      <c r="R24" s="593"/>
      <c r="S24" s="593"/>
      <c r="T24" s="594" t="e">
        <f>IF(B24=Data!B23,Data!I23,(IF(B24=Data!B25,Data!I25,(IF(B24=Data!B27,Data!I27,(IF(B24=Data!#REF!,Data!#REF!,(IF(B24=Data!B32,Data!I32,(IF(B24=Data!#REF!,Data!#REF!,(IF(B24=Data!#REF!,Data!#REF!,(IF(B24=Data!#REF!,Data!#REF!,Data!#REF!)))))))))))))))&amp;IF(B24=Data!B99,Data!I99,(IF(B24=Data!#REF!,Data!#REF!,(IF(B24=Data!#REF!,Data!#REF!,(IF(B24=Data!#REF!,Data!#REF!,(IF(B24=Data!#REF!,Data!#REF!,(IF(B24=Data!#REF!,Data!I839,(IF(B24=Data!#REF!,Data!#REF!,(IF(B24=Data!#REF!,Data!#REF!,Data!#REF!)))))))))))))))&amp;IF(B24=Data!#REF!,Data!#REF!,(IF(B24=Data!#REF!,Data!#REF!,(IF(B24=Data!#REF!,Data!#REF!,(IF(B24=Data!#REF!,Data!#REF!,(IF(B24=Data!#REF!,Data!#REF!,Data!#REF!)))))))))</f>
        <v>#REF!</v>
      </c>
      <c r="U24" s="595"/>
      <c r="V24" s="594" t="e">
        <f>IF(B24=Data!B23,Data!J23,(IF(B24=Data!B25,Data!J25,(IF(B24=Data!B27,Data!J27,(IF(B24=Data!#REF!,Data!#REF!,(IF(B24=Data!B32,Data!J32,(IF(B24=Data!#REF!,Data!#REF!,(IF(B24=Data!#REF!,Data!#REF!,(IF(B24=Data!#REF!,Data!#REF!,Data!#REF!)))))))))))))))&amp;IF(B24=Data!B99,Data!J99,(IF(B24=Data!#REF!,Data!#REF!,(IF(B24=Data!#REF!,Data!#REF!,(IF(B24=Data!#REF!,Data!#REF!,(IF(B24=Data!#REF!,Data!#REF!,(IF(B24=Data!#REF!,Data!J839,(IF(B24=Data!#REF!,Data!#REF!,(IF(B24=Data!#REF!,Data!#REF!,Data!#REF!)))))))))))))))&amp;IF(B24=Data!#REF!,Data!#REF!,(IF(B24=Data!#REF!,Data!#REF!,(IF(B24=Data!#REF!,Data!#REF!,(IF(B24=Data!#REF!,Data!#REF!,(IF(B24=Data!#REF!,Data!#REF!,Data!#REF!)))))))))</f>
        <v>#REF!</v>
      </c>
      <c r="W24" s="596">
        <f>IF(E24="","",VLOOKUP(B24,Data!$B$5:$J$503,9,FALSE)*E24)</f>
        <v>5.9359999999999999</v>
      </c>
    </row>
    <row r="25" spans="1:23" s="597" customFormat="1" ht="19.25" customHeight="1">
      <c r="A25" s="860">
        <v>7</v>
      </c>
      <c r="B25" s="753" t="s">
        <v>281</v>
      </c>
      <c r="C25" s="738" t="str">
        <f>IF(E25="","",VLOOKUP(B25,Data!$B$5:$N$503,13,FALSE))</f>
        <v>Ymh</v>
      </c>
      <c r="D25" s="495" t="str">
        <f>IF(E25="","",VLOOKUP(B25,Data!$B$5:$L$503,2,FALSE))</f>
        <v>WT58070</v>
      </c>
      <c r="E25" s="739">
        <v>3</v>
      </c>
      <c r="F25" s="600"/>
      <c r="G25" s="587">
        <f>IF(E25="","",VLOOKUP(B25,Data!$B$5:$L$503,11,FALSE))</f>
        <v>2555.37</v>
      </c>
      <c r="H25" s="588">
        <f t="shared" si="2"/>
        <v>7666.11</v>
      </c>
      <c r="I25" s="589" t="str">
        <f>IF(E25="","",VLOOKUP(B25,Data!$B$5:$D$503,3,FALSE))</f>
        <v>C/T</v>
      </c>
      <c r="J25" s="589" t="str">
        <f>IF(E25="","",VLOOKUP(B25,Data!$B$5:$M$503,12,FALSE))</f>
        <v>Indonesia</v>
      </c>
      <c r="K25" s="590">
        <v>5127657</v>
      </c>
      <c r="L25" s="587">
        <f>IF(E25="","",VLOOKUP(B25,Data!$B$5:$E$503,4,FALSE)*E25)</f>
        <v>762</v>
      </c>
      <c r="M25" s="587">
        <f>IF(E25="","",VLOOKUP(B25,Data!$B$5:$F$503,5,FALSE)*E25)</f>
        <v>687</v>
      </c>
      <c r="N25" s="591" t="e">
        <f>IF(B25=Data!B24,Data!G24,(IF(B25=Data!B26,Data!G26,(IF(B25=Data!B28,Data!G28,(IF(B25=Data!#REF!,Data!#REF!,(IF(B25=Data!B33,Data!G33,(IF(B25=Data!#REF!,Data!#REF!,(IF(B25=Data!#REF!,Data!#REF!,(IF(B25=Data!#REF!,Data!#REF!,Data!#REF!)))))))))))))))&amp;IF(B25=Data!B100,Data!G100,(IF(B25=Data!#REF!,Data!#REF!,(IF(B25=Data!#REF!,Data!#REF!,(IF(B25=Data!#REF!,Data!#REF!,(IF(B25=Data!#REF!,Data!#REF!,(IF(B25=Data!#REF!,Data!G840,(IF(B25=Data!#REF!,Data!#REF!,(IF(B25=Data!#REF!,Data!#REF!,Data!#REF!)))))))))))))))&amp;IF(B25=Data!#REF!,Data!#REF!,(IF(B25=Data!#REF!,Data!#REF!,(IF(B25=Data!#REF!,Data!#REF!,(IF(B25=Data!#REF!,Data!#REF!,(IF(B25=Data!#REF!,Data!#REF!,Data!#REF!)))))))))</f>
        <v>#REF!</v>
      </c>
      <c r="O25" s="592"/>
      <c r="P25" s="593"/>
      <c r="Q25" s="594" t="e">
        <f>IF(B25=Data!B24,Data!H24,(IF(B25=Data!B26,Data!H26,(IF(B25=Data!B28,Data!H28,(IF(B25=Data!#REF!,Data!#REF!,(IF(B25=Data!B33,Data!H33,(IF(B25=Data!#REF!,Data!#REF!,(IF(B25=Data!#REF!,Data!#REF!,(IF(B25=Data!#REF!,Data!#REF!,Data!#REF!)))))))))))))))&amp;IF(B25=Data!B100,Data!H100,(IF(B25=Data!#REF!,Data!#REF!,(IF(B25=Data!#REF!,Data!#REF!,(IF(B25=Data!#REF!,Data!#REF!,(IF(B25=Data!#REF!,Data!#REF!,(IF(B25=Data!#REF!,Data!H840,(IF(B25=Data!#REF!,Data!#REF!,(IF(B25=Data!#REF!,Data!#REF!,Data!#REF!)))))))))))))))&amp;IF(B25=Data!#REF!,Data!#REF!,(IF(B25=Data!#REF!,Data!#REF!,(IF(B25=Data!#REF!,Data!#REF!,(IF(B25=Data!#REF!,Data!#REF!,(IF(B25=Data!#REF!,Data!#REF!,Data!#REF!)))))))))</f>
        <v>#REF!</v>
      </c>
      <c r="R25" s="593"/>
      <c r="S25" s="593"/>
      <c r="T25" s="594" t="e">
        <f>IF(B25=Data!B24,Data!I24,(IF(B25=Data!B26,Data!I26,(IF(B25=Data!B28,Data!I28,(IF(B25=Data!#REF!,Data!#REF!,(IF(B25=Data!B33,Data!I33,(IF(B25=Data!#REF!,Data!#REF!,(IF(B25=Data!#REF!,Data!#REF!,(IF(B25=Data!#REF!,Data!#REF!,Data!#REF!)))))))))))))))&amp;IF(B25=Data!B100,Data!I100,(IF(B25=Data!#REF!,Data!#REF!,(IF(B25=Data!#REF!,Data!#REF!,(IF(B25=Data!#REF!,Data!#REF!,(IF(B25=Data!#REF!,Data!#REF!,(IF(B25=Data!#REF!,Data!I840,(IF(B25=Data!#REF!,Data!#REF!,(IF(B25=Data!#REF!,Data!#REF!,Data!#REF!)))))))))))))))&amp;IF(B25=Data!#REF!,Data!#REF!,(IF(B25=Data!#REF!,Data!#REF!,(IF(B25=Data!#REF!,Data!#REF!,(IF(B25=Data!#REF!,Data!#REF!,(IF(B25=Data!#REF!,Data!#REF!,Data!#REF!)))))))))</f>
        <v>#REF!</v>
      </c>
      <c r="U25" s="595"/>
      <c r="V25" s="594" t="e">
        <f>IF(B25=Data!B24,Data!J24,(IF(B25=Data!B26,Data!J26,(IF(B25=Data!B28,Data!J28,(IF(B25=Data!#REF!,Data!#REF!,(IF(B25=Data!B33,Data!J33,(IF(B25=Data!#REF!,Data!#REF!,(IF(B25=Data!#REF!,Data!#REF!,(IF(B25=Data!#REF!,Data!#REF!,Data!#REF!)))))))))))))))&amp;IF(B25=Data!B100,Data!J100,(IF(B25=Data!#REF!,Data!#REF!,(IF(B25=Data!#REF!,Data!#REF!,(IF(B25=Data!#REF!,Data!#REF!,(IF(B25=Data!#REF!,Data!#REF!,(IF(B25=Data!#REF!,Data!J840,(IF(B25=Data!#REF!,Data!#REF!,(IF(B25=Data!#REF!,Data!#REF!,Data!#REF!)))))))))))))))&amp;IF(B25=Data!#REF!,Data!#REF!,(IF(B25=Data!#REF!,Data!#REF!,(IF(B25=Data!#REF!,Data!#REF!,(IF(B25=Data!#REF!,Data!#REF!,(IF(B25=Data!#REF!,Data!#REF!,Data!#REF!)))))))))</f>
        <v>#REF!</v>
      </c>
      <c r="W25" s="596">
        <f>IF(E25="","",VLOOKUP(B25,Data!$B$5:$J$503,9,FALSE)*E25)</f>
        <v>4.452</v>
      </c>
    </row>
    <row r="26" spans="1:23" s="597" customFormat="1" ht="19.25" customHeight="1">
      <c r="A26" s="860">
        <v>8</v>
      </c>
      <c r="B26" s="753" t="s">
        <v>734</v>
      </c>
      <c r="C26" s="738" t="str">
        <f>IF(E26="","",VLOOKUP(B26,Data!$B$5:$N$503,13,FALSE))</f>
        <v>Ymh</v>
      </c>
      <c r="D26" s="495" t="str">
        <f>IF(E26="","",VLOOKUP(B26,Data!$B$5:$L$503,2,FALSE))</f>
        <v>VAC9520</v>
      </c>
      <c r="E26" s="739">
        <v>10</v>
      </c>
      <c r="F26" s="600"/>
      <c r="G26" s="587">
        <f>IF(E26="","",VLOOKUP(B26,Data!$B$5:$L$503,11,FALSE))</f>
        <v>2921.12</v>
      </c>
      <c r="H26" s="588">
        <f t="shared" si="2"/>
        <v>29211.199999999997</v>
      </c>
      <c r="I26" s="589" t="str">
        <f>IF(E26="","",VLOOKUP(B26,Data!$B$5:$D$503,3,FALSE))</f>
        <v>C/T</v>
      </c>
      <c r="J26" s="589" t="str">
        <f>IF(E26="","",VLOOKUP(B26,Data!$B$5:$M$503,12,FALSE))</f>
        <v>Indonesia</v>
      </c>
      <c r="K26" s="590">
        <v>5127657</v>
      </c>
      <c r="L26" s="587">
        <f>IF(E26="","",VLOOKUP(B26,Data!$B$5:$E$503,4,FALSE)*E26)</f>
        <v>2540</v>
      </c>
      <c r="M26" s="587">
        <f>IF(E26="","",VLOOKUP(B26,Data!$B$5:$F$503,5,FALSE)*E26)</f>
        <v>2290</v>
      </c>
      <c r="N26" s="591" t="e">
        <f>IF(B26=Data!B25,Data!G25,(IF(B26=Data!B27,Data!G27,(IF(B26=Data!B29,Data!G29,(IF(B26=Data!#REF!,Data!#REF!,(IF(B26=Data!B34,Data!G34,(IF(B26=Data!#REF!,Data!#REF!,(IF(B26=Data!#REF!,Data!#REF!,(IF(B26=Data!#REF!,Data!#REF!,Data!#REF!)))))))))))))))&amp;IF(B26=Data!B101,Data!G101,(IF(B26=Data!#REF!,Data!#REF!,(IF(B26=Data!#REF!,Data!#REF!,(IF(B26=Data!#REF!,Data!#REF!,(IF(B26=Data!#REF!,Data!#REF!,(IF(B26=Data!#REF!,Data!G841,(IF(B26=Data!#REF!,Data!#REF!,(IF(B26=Data!#REF!,Data!#REF!,Data!#REF!)))))))))))))))&amp;IF(B26=Data!#REF!,Data!#REF!,(IF(B26=Data!#REF!,Data!#REF!,(IF(B26=Data!#REF!,Data!#REF!,(IF(B26=Data!#REF!,Data!#REF!,(IF(B26=Data!#REF!,Data!#REF!,Data!#REF!)))))))))</f>
        <v>#REF!</v>
      </c>
      <c r="O26" s="592"/>
      <c r="P26" s="593"/>
      <c r="Q26" s="594" t="e">
        <f>IF(B26=Data!B25,Data!H25,(IF(B26=Data!B27,Data!H27,(IF(B26=Data!B29,Data!H29,(IF(B26=Data!#REF!,Data!#REF!,(IF(B26=Data!B34,Data!H34,(IF(B26=Data!#REF!,Data!#REF!,(IF(B26=Data!#REF!,Data!#REF!,(IF(B26=Data!#REF!,Data!#REF!,Data!#REF!)))))))))))))))&amp;IF(B26=Data!B101,Data!H101,(IF(B26=Data!#REF!,Data!#REF!,(IF(B26=Data!#REF!,Data!#REF!,(IF(B26=Data!#REF!,Data!#REF!,(IF(B26=Data!#REF!,Data!#REF!,(IF(B26=Data!#REF!,Data!H841,(IF(B26=Data!#REF!,Data!#REF!,(IF(B26=Data!#REF!,Data!#REF!,Data!#REF!)))))))))))))))&amp;IF(B26=Data!#REF!,Data!#REF!,(IF(B26=Data!#REF!,Data!#REF!,(IF(B26=Data!#REF!,Data!#REF!,(IF(B26=Data!#REF!,Data!#REF!,(IF(B26=Data!#REF!,Data!#REF!,Data!#REF!)))))))))</f>
        <v>#REF!</v>
      </c>
      <c r="R26" s="593"/>
      <c r="S26" s="593"/>
      <c r="T26" s="594" t="e">
        <f>IF(B26=Data!B25,Data!I25,(IF(B26=Data!B27,Data!I27,(IF(B26=Data!B29,Data!I29,(IF(B26=Data!#REF!,Data!#REF!,(IF(B26=Data!B34,Data!I34,(IF(B26=Data!#REF!,Data!#REF!,(IF(B26=Data!#REF!,Data!#REF!,(IF(B26=Data!#REF!,Data!#REF!,Data!#REF!)))))))))))))))&amp;IF(B26=Data!B101,Data!I101,(IF(B26=Data!#REF!,Data!#REF!,(IF(B26=Data!#REF!,Data!#REF!,(IF(B26=Data!#REF!,Data!#REF!,(IF(B26=Data!#REF!,Data!#REF!,(IF(B26=Data!#REF!,Data!I841,(IF(B26=Data!#REF!,Data!#REF!,(IF(B26=Data!#REF!,Data!#REF!,Data!#REF!)))))))))))))))&amp;IF(B26=Data!#REF!,Data!#REF!,(IF(B26=Data!#REF!,Data!#REF!,(IF(B26=Data!#REF!,Data!#REF!,(IF(B26=Data!#REF!,Data!#REF!,(IF(B26=Data!#REF!,Data!#REF!,Data!#REF!)))))))))</f>
        <v>#REF!</v>
      </c>
      <c r="U26" s="595"/>
      <c r="V26" s="594" t="e">
        <f>IF(B26=Data!B25,Data!J25,(IF(B26=Data!B27,Data!J27,(IF(B26=Data!B29,Data!J29,(IF(B26=Data!#REF!,Data!#REF!,(IF(B26=Data!B34,Data!J34,(IF(B26=Data!#REF!,Data!#REF!,(IF(B26=Data!#REF!,Data!#REF!,(IF(B26=Data!#REF!,Data!#REF!,Data!#REF!)))))))))))))))&amp;IF(B26=Data!B101,Data!J101,(IF(B26=Data!#REF!,Data!#REF!,(IF(B26=Data!#REF!,Data!#REF!,(IF(B26=Data!#REF!,Data!#REF!,(IF(B26=Data!#REF!,Data!#REF!,(IF(B26=Data!#REF!,Data!J841,(IF(B26=Data!#REF!,Data!#REF!,(IF(B26=Data!#REF!,Data!#REF!,Data!#REF!)))))))))))))))&amp;IF(B26=Data!#REF!,Data!#REF!,(IF(B26=Data!#REF!,Data!#REF!,(IF(B26=Data!#REF!,Data!#REF!,(IF(B26=Data!#REF!,Data!#REF!,(IF(B26=Data!#REF!,Data!#REF!,Data!#REF!)))))))))</f>
        <v>#REF!</v>
      </c>
      <c r="W26" s="596">
        <f>IF(E26="","",VLOOKUP(B26,Data!$B$5:$J$503,9,FALSE)*E26)</f>
        <v>14.84</v>
      </c>
    </row>
    <row r="27" spans="1:23" s="597" customFormat="1" ht="19.25" customHeight="1">
      <c r="A27" s="860">
        <v>9</v>
      </c>
      <c r="B27" s="753" t="s">
        <v>850</v>
      </c>
      <c r="C27" s="738" t="str">
        <f>IF(E27="","",VLOOKUP(B27,Data!$B$5:$N$503,13,FALSE))</f>
        <v>Ymh</v>
      </c>
      <c r="D27" s="495" t="str">
        <f>IF(E27="","",VLOOKUP(B27,Data!$B$5:$L$503,2,FALSE))</f>
        <v>VCD5960</v>
      </c>
      <c r="E27" s="739">
        <v>1</v>
      </c>
      <c r="F27" s="600"/>
      <c r="G27" s="587">
        <f>IF(E27="","",VLOOKUP(B27,Data!$B$5:$L$503,11,FALSE))</f>
        <v>3000.12</v>
      </c>
      <c r="H27" s="588">
        <f t="shared" si="2"/>
        <v>3000.12</v>
      </c>
      <c r="I27" s="589" t="str">
        <f>IF(E27="","",VLOOKUP(B27,Data!$B$5:$D$503,3,FALSE))</f>
        <v>C/T</v>
      </c>
      <c r="J27" s="589" t="str">
        <f>IF(E27="","",VLOOKUP(B27,Data!$B$5:$M$503,12,FALSE))</f>
        <v>Indonesia</v>
      </c>
      <c r="K27" s="590">
        <v>5127657</v>
      </c>
      <c r="L27" s="587">
        <f>IF(E27="","",VLOOKUP(B27,Data!$B$5:$E$503,4,FALSE)*E27)</f>
        <v>277</v>
      </c>
      <c r="M27" s="587">
        <f>IF(E27="","",VLOOKUP(B27,Data!$B$5:$F$503,5,FALSE)*E27)</f>
        <v>250</v>
      </c>
      <c r="N27" s="591" t="e">
        <f>IF(B27=Data!B26,Data!G26,(IF(B27=Data!B28,Data!G28,(IF(B27=Data!B30,Data!G30,(IF(B27=Data!#REF!,Data!#REF!,(IF(B27=Data!B35,Data!G35,(IF(B27=Data!#REF!,Data!#REF!,(IF(B27=Data!#REF!,Data!#REF!,(IF(B27=Data!#REF!,Data!#REF!,Data!#REF!)))))))))))))))&amp;IF(B27=Data!B102,Data!G102,(IF(B27=Data!#REF!,Data!#REF!,(IF(B27=Data!#REF!,Data!#REF!,(IF(B27=Data!#REF!,Data!#REF!,(IF(B27=Data!#REF!,Data!#REF!,(IF(B27=Data!#REF!,Data!G842,(IF(B27=Data!#REF!,Data!#REF!,(IF(B27=Data!#REF!,Data!#REF!,Data!#REF!)))))))))))))))&amp;IF(B27=Data!#REF!,Data!#REF!,(IF(B27=Data!#REF!,Data!#REF!,(IF(B27=Data!#REF!,Data!#REF!,(IF(B27=Data!#REF!,Data!#REF!,(IF(B27=Data!#REF!,Data!#REF!,Data!#REF!)))))))))</f>
        <v>#REF!</v>
      </c>
      <c r="O27" s="592"/>
      <c r="P27" s="593"/>
      <c r="Q27" s="594" t="e">
        <f>IF(B27=Data!B26,Data!H26,(IF(B27=Data!B28,Data!H28,(IF(B27=Data!B30,Data!H30,(IF(B27=Data!#REF!,Data!#REF!,(IF(B27=Data!B35,Data!H35,(IF(B27=Data!#REF!,Data!#REF!,(IF(B27=Data!#REF!,Data!#REF!,(IF(B27=Data!#REF!,Data!#REF!,Data!#REF!)))))))))))))))&amp;IF(B27=Data!B102,Data!H102,(IF(B27=Data!#REF!,Data!#REF!,(IF(B27=Data!#REF!,Data!#REF!,(IF(B27=Data!#REF!,Data!#REF!,(IF(B27=Data!#REF!,Data!#REF!,(IF(B27=Data!#REF!,Data!H842,(IF(B27=Data!#REF!,Data!#REF!,(IF(B27=Data!#REF!,Data!#REF!,Data!#REF!)))))))))))))))&amp;IF(B27=Data!#REF!,Data!#REF!,(IF(B27=Data!#REF!,Data!#REF!,(IF(B27=Data!#REF!,Data!#REF!,(IF(B27=Data!#REF!,Data!#REF!,(IF(B27=Data!#REF!,Data!#REF!,Data!#REF!)))))))))</f>
        <v>#REF!</v>
      </c>
      <c r="R27" s="593"/>
      <c r="S27" s="593"/>
      <c r="T27" s="594" t="e">
        <f>IF(B27=Data!B26,Data!I26,(IF(B27=Data!B28,Data!I28,(IF(B27=Data!B30,Data!I30,(IF(B27=Data!#REF!,Data!#REF!,(IF(B27=Data!B35,Data!I35,(IF(B27=Data!#REF!,Data!#REF!,(IF(B27=Data!#REF!,Data!#REF!,(IF(B27=Data!#REF!,Data!#REF!,Data!#REF!)))))))))))))))&amp;IF(B27=Data!B102,Data!I102,(IF(B27=Data!#REF!,Data!#REF!,(IF(B27=Data!#REF!,Data!#REF!,(IF(B27=Data!#REF!,Data!#REF!,(IF(B27=Data!#REF!,Data!#REF!,(IF(B27=Data!#REF!,Data!I842,(IF(B27=Data!#REF!,Data!#REF!,(IF(B27=Data!#REF!,Data!#REF!,Data!#REF!)))))))))))))))&amp;IF(B27=Data!#REF!,Data!#REF!,(IF(B27=Data!#REF!,Data!#REF!,(IF(B27=Data!#REF!,Data!#REF!,(IF(B27=Data!#REF!,Data!#REF!,(IF(B27=Data!#REF!,Data!#REF!,Data!#REF!)))))))))</f>
        <v>#REF!</v>
      </c>
      <c r="U27" s="595"/>
      <c r="V27" s="594" t="e">
        <f>IF(B27=Data!B26,Data!J26,(IF(B27=Data!B28,Data!J28,(IF(B27=Data!B30,Data!J30,(IF(B27=Data!#REF!,Data!#REF!,(IF(B27=Data!B35,Data!J35,(IF(B27=Data!#REF!,Data!#REF!,(IF(B27=Data!#REF!,Data!#REF!,(IF(B27=Data!#REF!,Data!#REF!,Data!#REF!)))))))))))))))&amp;IF(B27=Data!B102,Data!J102,(IF(B27=Data!#REF!,Data!#REF!,(IF(B27=Data!#REF!,Data!#REF!,(IF(B27=Data!#REF!,Data!#REF!,(IF(B27=Data!#REF!,Data!#REF!,(IF(B27=Data!#REF!,Data!J842,(IF(B27=Data!#REF!,Data!#REF!,(IF(B27=Data!#REF!,Data!#REF!,Data!#REF!)))))))))))))))&amp;IF(B27=Data!#REF!,Data!#REF!,(IF(B27=Data!#REF!,Data!#REF!,(IF(B27=Data!#REF!,Data!#REF!,(IF(B27=Data!#REF!,Data!#REF!,(IF(B27=Data!#REF!,Data!#REF!,Data!#REF!)))))))))</f>
        <v>#REF!</v>
      </c>
      <c r="W27" s="596">
        <f>IF(E27="","",VLOOKUP(B27,Data!$B$5:$J$503,9,FALSE)*E27)</f>
        <v>1.5680000000000001</v>
      </c>
    </row>
    <row r="28" spans="1:23" s="597" customFormat="1" ht="19.25" customHeight="1">
      <c r="A28" s="860">
        <v>10</v>
      </c>
      <c r="B28" s="753" t="s">
        <v>718</v>
      </c>
      <c r="C28" s="738" t="str">
        <f>IF(E28="","",VLOOKUP(B28,Data!$B$5:$N$503,13,FALSE))</f>
        <v>Ymh</v>
      </c>
      <c r="D28" s="495" t="str">
        <f>IF(E28="","",VLOOKUP(B28,Data!$B$5:$L$503,2,FALSE))</f>
        <v>VAC9580</v>
      </c>
      <c r="E28" s="739">
        <v>2</v>
      </c>
      <c r="F28" s="600"/>
      <c r="G28" s="587">
        <f>IF(E28="","",VLOOKUP(B28,Data!$B$5:$L$503,11,FALSE))</f>
        <v>5024.08</v>
      </c>
      <c r="H28" s="588">
        <f t="shared" si="2"/>
        <v>10048.16</v>
      </c>
      <c r="I28" s="589" t="str">
        <f>IF(E28="","",VLOOKUP(B28,Data!$B$5:$D$503,3,FALSE))</f>
        <v>C/T</v>
      </c>
      <c r="J28" s="589" t="str">
        <f>IF(E28="","",VLOOKUP(B28,Data!$B$5:$M$503,12,FALSE))</f>
        <v>Indonesia</v>
      </c>
      <c r="K28" s="590">
        <v>5127657</v>
      </c>
      <c r="L28" s="587">
        <f>IF(E28="","",VLOOKUP(B28,Data!$B$5:$E$503,4,FALSE)*E28)</f>
        <v>604</v>
      </c>
      <c r="M28" s="587">
        <f>IF(E28="","",VLOOKUP(B28,Data!$B$5:$F$503,5,FALSE)*E28)</f>
        <v>534</v>
      </c>
      <c r="N28" s="591" t="e">
        <f>IF(B28=Data!B27,Data!G27,(IF(B28=Data!B29,Data!G29,(IF(B28=Data!B31,Data!G31,(IF(B28=Data!#REF!,Data!#REF!,(IF(B28=Data!B36,Data!G36,(IF(B28=Data!#REF!,Data!#REF!,(IF(B28=Data!#REF!,Data!#REF!,(IF(B28=Data!#REF!,Data!#REF!,Data!#REF!)))))))))))))))&amp;IF(B28=Data!B103,Data!G103,(IF(B28=Data!#REF!,Data!#REF!,(IF(B28=Data!#REF!,Data!#REF!,(IF(B28=Data!#REF!,Data!#REF!,(IF(B28=Data!#REF!,Data!#REF!,(IF(B28=Data!#REF!,Data!G843,(IF(B28=Data!#REF!,Data!#REF!,(IF(B28=Data!#REF!,Data!#REF!,Data!#REF!)))))))))))))))&amp;IF(B28=Data!#REF!,Data!#REF!,(IF(B28=Data!#REF!,Data!#REF!,(IF(B28=Data!#REF!,Data!#REF!,(IF(B28=Data!#REF!,Data!#REF!,(IF(B28=Data!#REF!,Data!#REF!,Data!#REF!)))))))))</f>
        <v>#REF!</v>
      </c>
      <c r="O28" s="592"/>
      <c r="P28" s="593"/>
      <c r="Q28" s="594" t="e">
        <f>IF(B28=Data!B27,Data!H27,(IF(B28=Data!B29,Data!H29,(IF(B28=Data!B31,Data!H31,(IF(B28=Data!#REF!,Data!#REF!,(IF(B28=Data!B36,Data!H36,(IF(B28=Data!#REF!,Data!#REF!,(IF(B28=Data!#REF!,Data!#REF!,(IF(B28=Data!#REF!,Data!#REF!,Data!#REF!)))))))))))))))&amp;IF(B28=Data!B103,Data!H103,(IF(B28=Data!#REF!,Data!#REF!,(IF(B28=Data!#REF!,Data!#REF!,(IF(B28=Data!#REF!,Data!#REF!,(IF(B28=Data!#REF!,Data!#REF!,(IF(B28=Data!#REF!,Data!H843,(IF(B28=Data!#REF!,Data!#REF!,(IF(B28=Data!#REF!,Data!#REF!,Data!#REF!)))))))))))))))&amp;IF(B28=Data!#REF!,Data!#REF!,(IF(B28=Data!#REF!,Data!#REF!,(IF(B28=Data!#REF!,Data!#REF!,(IF(B28=Data!#REF!,Data!#REF!,(IF(B28=Data!#REF!,Data!#REF!,Data!#REF!)))))))))</f>
        <v>#REF!</v>
      </c>
      <c r="R28" s="593"/>
      <c r="S28" s="593"/>
      <c r="T28" s="594" t="e">
        <f>IF(B28=Data!B27,Data!I27,(IF(B28=Data!B29,Data!I29,(IF(B28=Data!B31,Data!I31,(IF(B28=Data!#REF!,Data!#REF!,(IF(B28=Data!B36,Data!I36,(IF(B28=Data!#REF!,Data!#REF!,(IF(B28=Data!#REF!,Data!#REF!,(IF(B28=Data!#REF!,Data!#REF!,Data!#REF!)))))))))))))))&amp;IF(B28=Data!B103,Data!I103,(IF(B28=Data!#REF!,Data!#REF!,(IF(B28=Data!#REF!,Data!#REF!,(IF(B28=Data!#REF!,Data!#REF!,(IF(B28=Data!#REF!,Data!#REF!,(IF(B28=Data!#REF!,Data!I843,(IF(B28=Data!#REF!,Data!#REF!,(IF(B28=Data!#REF!,Data!#REF!,Data!#REF!)))))))))))))))&amp;IF(B28=Data!#REF!,Data!#REF!,(IF(B28=Data!#REF!,Data!#REF!,(IF(B28=Data!#REF!,Data!#REF!,(IF(B28=Data!#REF!,Data!#REF!,(IF(B28=Data!#REF!,Data!#REF!,Data!#REF!)))))))))</f>
        <v>#REF!</v>
      </c>
      <c r="U28" s="595"/>
      <c r="V28" s="594" t="e">
        <f>IF(B28=Data!B27,Data!J27,(IF(B28=Data!B29,Data!J29,(IF(B28=Data!B31,Data!J31,(IF(B28=Data!#REF!,Data!#REF!,(IF(B28=Data!B36,Data!J36,(IF(B28=Data!#REF!,Data!#REF!,(IF(B28=Data!#REF!,Data!#REF!,(IF(B28=Data!#REF!,Data!#REF!,Data!#REF!)))))))))))))))&amp;IF(B28=Data!B103,Data!J103,(IF(B28=Data!#REF!,Data!#REF!,(IF(B28=Data!#REF!,Data!#REF!,(IF(B28=Data!#REF!,Data!#REF!,(IF(B28=Data!#REF!,Data!#REF!,(IF(B28=Data!#REF!,Data!J843,(IF(B28=Data!#REF!,Data!#REF!,(IF(B28=Data!#REF!,Data!#REF!,Data!#REF!)))))))))))))))&amp;IF(B28=Data!#REF!,Data!#REF!,(IF(B28=Data!#REF!,Data!#REF!,(IF(B28=Data!#REF!,Data!#REF!,(IF(B28=Data!#REF!,Data!#REF!,(IF(B28=Data!#REF!,Data!#REF!,Data!#REF!)))))))))</f>
        <v>#REF!</v>
      </c>
      <c r="W28" s="596">
        <f>IF(E28="","",VLOOKUP(B28,Data!$B$5:$J$503,9,FALSE)*E28)</f>
        <v>3.0680000000000001</v>
      </c>
    </row>
    <row r="29" spans="1:23" s="597" customFormat="1" ht="19.25" customHeight="1">
      <c r="A29" s="598"/>
      <c r="B29" s="582" t="s">
        <v>1070</v>
      </c>
      <c r="C29" s="583" t="str">
        <f>IF(E29="","",VLOOKUP(B29,Data!$B$5:$N$503,13,FALSE))</f>
        <v/>
      </c>
      <c r="D29" s="584" t="str">
        <f>IF(E29="","",VLOOKUP(B29,Data!$B$5:$L$503,2,FALSE))</f>
        <v/>
      </c>
      <c r="E29" s="739"/>
      <c r="F29" s="600"/>
      <c r="G29" s="587" t="str">
        <f>IF(E29="","",VLOOKUP(B29,Data!$B$5:$L$503,11,FALSE))</f>
        <v/>
      </c>
      <c r="H29" s="588" t="str">
        <f t="shared" si="2"/>
        <v>-</v>
      </c>
      <c r="I29" s="589" t="str">
        <f>IF(E29="","",VLOOKUP(B29,Data!$B$5:$D$503,3,FALSE))</f>
        <v/>
      </c>
      <c r="J29" s="589" t="str">
        <f>IF(E29="","",VLOOKUP(B29,Data!$B$5:$M$503,12,FALSE))</f>
        <v/>
      </c>
      <c r="K29" s="590"/>
      <c r="L29" s="587" t="str">
        <f>IF(E29="","",VLOOKUP(B29,Data!$B$5:$E$503,4,FALSE)*E29)</f>
        <v/>
      </c>
      <c r="M29" s="587" t="str">
        <f>IF(E29="","",VLOOKUP(B29,Data!$B$5:$F$503,5,FALSE)*E29)</f>
        <v/>
      </c>
      <c r="N29" s="591" t="e">
        <f>IF(B29=Data!B140,Data!G140,(IF(B29=Data!B142,Data!G142,(IF(B29=Data!B144,Data!G144,(IF(B29=Data!#REF!,Data!#REF!,(IF(B29=Data!B149,Data!G149,(IF(B29=Data!#REF!,Data!#REF!,(IF(B29=Data!#REF!,Data!#REF!,(IF(B29=Data!#REF!,Data!#REF!,Data!#REF!)))))))))))))))&amp;IF(B29=Data!B216,Data!G216,(IF(B29=Data!#REF!,Data!#REF!,(IF(B29=Data!#REF!,Data!#REF!,(IF(B29=Data!#REF!,Data!#REF!,(IF(B29=Data!#REF!,Data!#REF!,(IF(B29=Data!#REF!,Data!G956,(IF(B29=Data!#REF!,Data!#REF!,(IF(B29=Data!#REF!,Data!#REF!,Data!#REF!)))))))))))))))&amp;IF(B29=Data!#REF!,Data!#REF!,(IF(B29=Data!#REF!,Data!#REF!,(IF(B29=Data!#REF!,Data!#REF!,(IF(B29=Data!#REF!,Data!#REF!,(IF(B29=Data!#REF!,Data!#REF!,Data!#REF!)))))))))</f>
        <v>#REF!</v>
      </c>
      <c r="O29" s="592"/>
      <c r="P29" s="593"/>
      <c r="Q29" s="594" t="e">
        <f>IF(B29=Data!B140,Data!H140,(IF(B29=Data!B142,Data!H142,(IF(B29=Data!B144,Data!H144,(IF(B29=Data!#REF!,Data!#REF!,(IF(B29=Data!B149,Data!H149,(IF(B29=Data!#REF!,Data!#REF!,(IF(B29=Data!#REF!,Data!#REF!,(IF(B29=Data!#REF!,Data!#REF!,Data!#REF!)))))))))))))))&amp;IF(B29=Data!B216,Data!H216,(IF(B29=Data!#REF!,Data!#REF!,(IF(B29=Data!#REF!,Data!#REF!,(IF(B29=Data!#REF!,Data!#REF!,(IF(B29=Data!#REF!,Data!#REF!,(IF(B29=Data!#REF!,Data!H956,(IF(B29=Data!#REF!,Data!#REF!,(IF(B29=Data!#REF!,Data!#REF!,Data!#REF!)))))))))))))))&amp;IF(B29=Data!#REF!,Data!#REF!,(IF(B29=Data!#REF!,Data!#REF!,(IF(B29=Data!#REF!,Data!#REF!,(IF(B29=Data!#REF!,Data!#REF!,(IF(B29=Data!#REF!,Data!#REF!,Data!#REF!)))))))))</f>
        <v>#REF!</v>
      </c>
      <c r="R29" s="593"/>
      <c r="S29" s="593"/>
      <c r="T29" s="594" t="e">
        <f>IF(B29=Data!B140,Data!I140,(IF(B29=Data!B142,Data!I142,(IF(B29=Data!B144,Data!I144,(IF(B29=Data!#REF!,Data!#REF!,(IF(B29=Data!B149,Data!I149,(IF(B29=Data!#REF!,Data!#REF!,(IF(B29=Data!#REF!,Data!#REF!,(IF(B29=Data!#REF!,Data!#REF!,Data!#REF!)))))))))))))))&amp;IF(B29=Data!B216,Data!I216,(IF(B29=Data!#REF!,Data!#REF!,(IF(B29=Data!#REF!,Data!#REF!,(IF(B29=Data!#REF!,Data!#REF!,(IF(B29=Data!#REF!,Data!#REF!,(IF(B29=Data!#REF!,Data!I956,(IF(B29=Data!#REF!,Data!#REF!,(IF(B29=Data!#REF!,Data!#REF!,Data!#REF!)))))))))))))))&amp;IF(B29=Data!#REF!,Data!#REF!,(IF(B29=Data!#REF!,Data!#REF!,(IF(B29=Data!#REF!,Data!#REF!,(IF(B29=Data!#REF!,Data!#REF!,(IF(B29=Data!#REF!,Data!#REF!,Data!#REF!)))))))))</f>
        <v>#REF!</v>
      </c>
      <c r="U29" s="595"/>
      <c r="V29" s="594" t="e">
        <f>IF(B29=Data!B140,Data!J140,(IF(B29=Data!B142,Data!J142,(IF(B29=Data!B144,Data!J144,(IF(B29=Data!#REF!,Data!#REF!,(IF(B29=Data!B149,Data!J149,(IF(B29=Data!#REF!,Data!#REF!,(IF(B29=Data!#REF!,Data!#REF!,(IF(B29=Data!#REF!,Data!#REF!,Data!#REF!)))))))))))))))&amp;IF(B29=Data!B216,Data!J216,(IF(B29=Data!#REF!,Data!#REF!,(IF(B29=Data!#REF!,Data!#REF!,(IF(B29=Data!#REF!,Data!#REF!,(IF(B29=Data!#REF!,Data!#REF!,(IF(B29=Data!#REF!,Data!J956,(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860">
        <v>11</v>
      </c>
      <c r="B30" s="753" t="s">
        <v>487</v>
      </c>
      <c r="C30" s="738" t="str">
        <f>IF(E30="","",VLOOKUP(B30,Data!$B$5:$N$503,13,FALSE))</f>
        <v>Ymh</v>
      </c>
      <c r="D30" s="495" t="str">
        <f>IF(E30="","",VLOOKUP(B30,Data!$B$5:$L$503,2,FALSE))</f>
        <v>ZH66310</v>
      </c>
      <c r="E30" s="739">
        <v>15</v>
      </c>
      <c r="F30" s="600"/>
      <c r="G30" s="587">
        <f>IF(E30="","",VLOOKUP(B30,Data!$B$5:$L$503,11,FALSE))</f>
        <v>1933.89</v>
      </c>
      <c r="H30" s="588">
        <f t="shared" si="2"/>
        <v>29008.350000000002</v>
      </c>
      <c r="I30" s="589" t="str">
        <f>IF(E30="","",VLOOKUP(B30,Data!$B$5:$D$503,3,FALSE))</f>
        <v>C/T</v>
      </c>
      <c r="J30" s="589" t="str">
        <f>IF(E30="","",VLOOKUP(B30,Data!$B$5:$M$503,12,FALSE))</f>
        <v>Indonesia</v>
      </c>
      <c r="K30" s="590">
        <v>5129806</v>
      </c>
      <c r="L30" s="587">
        <f>IF(E30="","",VLOOKUP(B30,Data!$B$5:$E$503,4,FALSE)*E30)</f>
        <v>3225</v>
      </c>
      <c r="M30" s="587">
        <f>IF(E30="","",VLOOKUP(B30,Data!$B$5:$F$503,5,FALSE)*E30)</f>
        <v>2910</v>
      </c>
      <c r="N30" s="591" t="e">
        <f>IF(B30=Data!B28,Data!G28,(IF(B30=Data!B30,Data!G30,(IF(B30=Data!B32,Data!G32,(IF(B30=Data!#REF!,Data!#REF!,(IF(B30=Data!B37,Data!G37,(IF(B30=Data!#REF!,Data!#REF!,(IF(B30=Data!#REF!,Data!#REF!,(IF(B30=Data!#REF!,Data!#REF!,Data!#REF!)))))))))))))))&amp;IF(B30=Data!B104,Data!G104,(IF(B30=Data!#REF!,Data!#REF!,(IF(B30=Data!#REF!,Data!#REF!,(IF(B30=Data!#REF!,Data!#REF!,(IF(B30=Data!#REF!,Data!#REF!,(IF(B30=Data!#REF!,Data!G844,(IF(B30=Data!#REF!,Data!#REF!,(IF(B30=Data!#REF!,Data!#REF!,Data!#REF!)))))))))))))))&amp;IF(B30=Data!#REF!,Data!#REF!,(IF(B30=Data!#REF!,Data!#REF!,(IF(B30=Data!#REF!,Data!#REF!,(IF(B30=Data!#REF!,Data!#REF!,(IF(B30=Data!#REF!,Data!#REF!,Data!#REF!)))))))))</f>
        <v>#REF!</v>
      </c>
      <c r="O30" s="592"/>
      <c r="P30" s="593"/>
      <c r="Q30" s="594" t="e">
        <f>IF(B30=Data!B28,Data!H28,(IF(B30=Data!B30,Data!H30,(IF(B30=Data!B32,Data!H32,(IF(B30=Data!#REF!,Data!#REF!,(IF(B30=Data!B37,Data!H37,(IF(B30=Data!#REF!,Data!#REF!,(IF(B30=Data!#REF!,Data!#REF!,(IF(B30=Data!#REF!,Data!#REF!,Data!#REF!)))))))))))))))&amp;IF(B30=Data!B104,Data!H104,(IF(B30=Data!#REF!,Data!#REF!,(IF(B30=Data!#REF!,Data!#REF!,(IF(B30=Data!#REF!,Data!#REF!,(IF(B30=Data!#REF!,Data!#REF!,(IF(B30=Data!#REF!,Data!H844,(IF(B30=Data!#REF!,Data!#REF!,(IF(B30=Data!#REF!,Data!#REF!,Data!#REF!)))))))))))))))&amp;IF(B30=Data!#REF!,Data!#REF!,(IF(B30=Data!#REF!,Data!#REF!,(IF(B30=Data!#REF!,Data!#REF!,(IF(B30=Data!#REF!,Data!#REF!,(IF(B30=Data!#REF!,Data!#REF!,Data!#REF!)))))))))</f>
        <v>#REF!</v>
      </c>
      <c r="R30" s="593"/>
      <c r="S30" s="593"/>
      <c r="T30" s="594" t="e">
        <f>IF(B30=Data!B28,Data!I28,(IF(B30=Data!B30,Data!I30,(IF(B30=Data!B32,Data!I32,(IF(B30=Data!#REF!,Data!#REF!,(IF(B30=Data!B37,Data!I37,(IF(B30=Data!#REF!,Data!#REF!,(IF(B30=Data!#REF!,Data!#REF!,(IF(B30=Data!#REF!,Data!#REF!,Data!#REF!)))))))))))))))&amp;IF(B30=Data!B104,Data!I104,(IF(B30=Data!#REF!,Data!#REF!,(IF(B30=Data!#REF!,Data!#REF!,(IF(B30=Data!#REF!,Data!#REF!,(IF(B30=Data!#REF!,Data!#REF!,(IF(B30=Data!#REF!,Data!I844,(IF(B30=Data!#REF!,Data!#REF!,(IF(B30=Data!#REF!,Data!#REF!,Data!#REF!)))))))))))))))&amp;IF(B30=Data!#REF!,Data!#REF!,(IF(B30=Data!#REF!,Data!#REF!,(IF(B30=Data!#REF!,Data!#REF!,(IF(B30=Data!#REF!,Data!#REF!,(IF(B30=Data!#REF!,Data!#REF!,Data!#REF!)))))))))</f>
        <v>#REF!</v>
      </c>
      <c r="U30" s="595"/>
      <c r="V30" s="594" t="e">
        <f>IF(B30=Data!B28,Data!J28,(IF(B30=Data!B30,Data!J30,(IF(B30=Data!B32,Data!J32,(IF(B30=Data!#REF!,Data!#REF!,(IF(B30=Data!B37,Data!J37,(IF(B30=Data!#REF!,Data!#REF!,(IF(B30=Data!#REF!,Data!#REF!,(IF(B30=Data!#REF!,Data!#REF!,Data!#REF!)))))))))))))))&amp;IF(B30=Data!B104,Data!J104,(IF(B30=Data!#REF!,Data!#REF!,(IF(B30=Data!#REF!,Data!#REF!,(IF(B30=Data!#REF!,Data!#REF!,(IF(B30=Data!#REF!,Data!#REF!,(IF(B30=Data!#REF!,Data!J844,(IF(B30=Data!#REF!,Data!#REF!,(IF(B30=Data!#REF!,Data!#REF!,Data!#REF!)))))))))))))))&amp;IF(B30=Data!#REF!,Data!#REF!,(IF(B30=Data!#REF!,Data!#REF!,(IF(B30=Data!#REF!,Data!#REF!,(IF(B30=Data!#REF!,Data!#REF!,(IF(B30=Data!#REF!,Data!#REF!,Data!#REF!)))))))))</f>
        <v>#REF!</v>
      </c>
      <c r="W30" s="596">
        <f>IF(E30="","",VLOOKUP(B30,Data!$B$5:$J$503,9,FALSE)*E30)</f>
        <v>17.775000000000002</v>
      </c>
    </row>
    <row r="31" spans="1:23" s="597" customFormat="1" ht="19.25" customHeight="1">
      <c r="A31" s="860"/>
      <c r="B31" s="753"/>
      <c r="C31" s="738" t="str">
        <f>IF(E31="","",VLOOKUP(B31,Data!$B$5:$N$503,13,FALSE))</f>
        <v/>
      </c>
      <c r="D31" s="495" t="str">
        <f>IF(E31="","",VLOOKUP(B31,Data!$B$5:$L$503,2,FALSE))</f>
        <v/>
      </c>
      <c r="E31" s="823"/>
      <c r="F31" s="600"/>
      <c r="G31" s="587" t="str">
        <f>IF(E31="","",VLOOKUP(B31,Data!$B$5:$L$503,11,FALSE))</f>
        <v/>
      </c>
      <c r="H31" s="588" t="str">
        <f t="shared" si="0"/>
        <v>-</v>
      </c>
      <c r="I31" s="589" t="str">
        <f>IF(E31="","",VLOOKUP(B31,Data!$B$5:$D$503,3,FALSE))</f>
        <v/>
      </c>
      <c r="J31" s="589" t="str">
        <f>IF(E31="","",VLOOKUP(B31,Data!$B$5:$M$503,12,FALSE))</f>
        <v/>
      </c>
      <c r="K31" s="590"/>
      <c r="L31" s="587" t="str">
        <f>IF(E31="","",VLOOKUP(B31,Data!$B$5:$E$503,4,FALSE)*E31)</f>
        <v/>
      </c>
      <c r="M31" s="587" t="str">
        <f>IF(E31="","",VLOOKUP(B31,Data!$B$5:$F$503,5,FALSE)*E31)</f>
        <v/>
      </c>
      <c r="N31" s="591" t="e">
        <f>IF(B31=Data!B31,Data!G31,(IF(B31=Data!B33,Data!G33,(IF(B31=Data!B35,Data!G35,(IF(B31=Data!#REF!,Data!#REF!,(IF(B31=Data!B40,Data!G40,(IF(B31=Data!#REF!,Data!#REF!,(IF(B31=Data!#REF!,Data!#REF!,(IF(B31=Data!#REF!,Data!#REF!,Data!#REF!)))))))))))))))&amp;IF(B31=Data!B107,Data!G107,(IF(B31=Data!#REF!,Data!#REF!,(IF(B31=Data!#REF!,Data!#REF!,(IF(B31=Data!#REF!,Data!#REF!,(IF(B31=Data!#REF!,Data!#REF!,(IF(B31=Data!#REF!,Data!G847,(IF(B31=Data!#REF!,Data!#REF!,(IF(B31=Data!#REF!,Data!#REF!,Data!#REF!)))))))))))))))&amp;IF(B31=Data!#REF!,Data!#REF!,(IF(B31=Data!#REF!,Data!#REF!,(IF(B31=Data!#REF!,Data!#REF!,(IF(B31=Data!#REF!,Data!#REF!,(IF(B31=Data!#REF!,Data!#REF!,Data!#REF!)))))))))</f>
        <v>#REF!</v>
      </c>
      <c r="O31" s="592"/>
      <c r="P31" s="593"/>
      <c r="Q31" s="594" t="e">
        <f>IF(B31=Data!B31,Data!H31,(IF(B31=Data!B33,Data!H33,(IF(B31=Data!B35,Data!H35,(IF(B31=Data!#REF!,Data!#REF!,(IF(B31=Data!B40,Data!H40,(IF(B31=Data!#REF!,Data!#REF!,(IF(B31=Data!#REF!,Data!#REF!,(IF(B31=Data!#REF!,Data!#REF!,Data!#REF!)))))))))))))))&amp;IF(B31=Data!B107,Data!H107,(IF(B31=Data!#REF!,Data!#REF!,(IF(B31=Data!#REF!,Data!#REF!,(IF(B31=Data!#REF!,Data!#REF!,(IF(B31=Data!#REF!,Data!#REF!,(IF(B31=Data!#REF!,Data!H847,(IF(B31=Data!#REF!,Data!#REF!,(IF(B31=Data!#REF!,Data!#REF!,Data!#REF!)))))))))))))))&amp;IF(B31=Data!#REF!,Data!#REF!,(IF(B31=Data!#REF!,Data!#REF!,(IF(B31=Data!#REF!,Data!#REF!,(IF(B31=Data!#REF!,Data!#REF!,(IF(B31=Data!#REF!,Data!#REF!,Data!#REF!)))))))))</f>
        <v>#REF!</v>
      </c>
      <c r="R31" s="593"/>
      <c r="S31" s="593"/>
      <c r="T31" s="594" t="e">
        <f>IF(B31=Data!B31,Data!I31,(IF(B31=Data!B33,Data!I33,(IF(B31=Data!B35,Data!I35,(IF(B31=Data!#REF!,Data!#REF!,(IF(B31=Data!B40,Data!I40,(IF(B31=Data!#REF!,Data!#REF!,(IF(B31=Data!#REF!,Data!#REF!,(IF(B31=Data!#REF!,Data!#REF!,Data!#REF!)))))))))))))))&amp;IF(B31=Data!B107,Data!I107,(IF(B31=Data!#REF!,Data!#REF!,(IF(B31=Data!#REF!,Data!#REF!,(IF(B31=Data!#REF!,Data!#REF!,(IF(B31=Data!#REF!,Data!#REF!,(IF(B31=Data!#REF!,Data!I847,(IF(B31=Data!#REF!,Data!#REF!,(IF(B31=Data!#REF!,Data!#REF!,Data!#REF!)))))))))))))))&amp;IF(B31=Data!#REF!,Data!#REF!,(IF(B31=Data!#REF!,Data!#REF!,(IF(B31=Data!#REF!,Data!#REF!,(IF(B31=Data!#REF!,Data!#REF!,(IF(B31=Data!#REF!,Data!#REF!,Data!#REF!)))))))))</f>
        <v>#REF!</v>
      </c>
      <c r="U31" s="595"/>
      <c r="V31" s="594" t="e">
        <f>IF(B31=Data!B31,Data!J31,(IF(B31=Data!B33,Data!J33,(IF(B31=Data!B35,Data!J35,(IF(B31=Data!#REF!,Data!#REF!,(IF(B31=Data!B40,Data!J40,(IF(B31=Data!#REF!,Data!#REF!,(IF(B31=Data!#REF!,Data!#REF!,(IF(B31=Data!#REF!,Data!#REF!,Data!#REF!)))))))))))))))&amp;IF(B31=Data!B107,Data!J107,(IF(B31=Data!#REF!,Data!#REF!,(IF(B31=Data!#REF!,Data!#REF!,(IF(B31=Data!#REF!,Data!#REF!,(IF(B31=Data!#REF!,Data!#REF!,(IF(B31=Data!#REF!,Data!J847,(IF(B31=Data!#REF!,Data!#REF!,(IF(B31=Data!#REF!,Data!#REF!,Data!#REF!)))))))))))))))&amp;IF(B31=Data!#REF!,Data!#REF!,(IF(B31=Data!#REF!,Data!#REF!,(IF(B31=Data!#REF!,Data!#REF!,(IF(B31=Data!#REF!,Data!#REF!,(IF(B31=Data!#REF!,Data!#REF!,Data!#REF!)))))))))</f>
        <v>#REF!</v>
      </c>
      <c r="W31" s="596" t="str">
        <f>IF(E31="","",VLOOKUP(B31,Data!$B$5:$J$503,9,FALSE)*E31)</f>
        <v/>
      </c>
    </row>
    <row r="32" spans="1:23" s="597" customFormat="1" ht="19.25" customHeight="1">
      <c r="A32" s="860"/>
      <c r="B32" s="840"/>
      <c r="C32" s="583" t="str">
        <f>IF(E32="","",VLOOKUP(B32,Data!$B$5:$N$503,13,FALSE))</f>
        <v/>
      </c>
      <c r="D32" s="584" t="str">
        <f>IF(E32="","",VLOOKUP(B32,Data!$B$5:$L$503,2,FALSE))</f>
        <v/>
      </c>
      <c r="E32" s="739"/>
      <c r="F32" s="600"/>
      <c r="G32" s="587" t="str">
        <f>IF(E32="","",VLOOKUP(B32,Data!$B$5:$L$503,11,FALSE))</f>
        <v/>
      </c>
      <c r="H32" s="588" t="str">
        <f t="shared" si="0"/>
        <v>-</v>
      </c>
      <c r="I32" s="589" t="str">
        <f>IF(E32="","",VLOOKUP(B32,Data!$B$5:$D$503,3,FALSE))</f>
        <v/>
      </c>
      <c r="J32" s="589" t="str">
        <f>IF(E32="","",VLOOKUP(B32,Data!$B$5:$M$503,12,FALSE))</f>
        <v/>
      </c>
      <c r="K32" s="590"/>
      <c r="L32" s="587" t="str">
        <f>IF(E32="","",VLOOKUP(B32,Data!$B$5:$E$503,4,FALSE)*E32)</f>
        <v/>
      </c>
      <c r="M32" s="587" t="str">
        <f>IF(E32="","",VLOOKUP(B32,Data!$B$5:$F$503,5,FALSE)*E32)</f>
        <v/>
      </c>
      <c r="N32" s="591" t="e">
        <f>IF(B32=Data!B138,Data!G138,(IF(B32=Data!B140,Data!G140,(IF(B32=Data!B142,Data!G142,(IF(B32=Data!#REF!,Data!#REF!,(IF(B32=Data!B147,Data!G147,(IF(B32=Data!#REF!,Data!#REF!,(IF(B32=Data!#REF!,Data!#REF!,(IF(B32=Data!#REF!,Data!#REF!,Data!#REF!)))))))))))))))&amp;IF(B32=Data!B214,Data!G214,(IF(B32=Data!#REF!,Data!#REF!,(IF(B32=Data!#REF!,Data!#REF!,(IF(B32=Data!#REF!,Data!#REF!,(IF(B32=Data!#REF!,Data!#REF!,(IF(B32=Data!#REF!,Data!G954,(IF(B32=Data!#REF!,Data!#REF!,(IF(B32=Data!#REF!,Data!#REF!,Data!#REF!)))))))))))))))&amp;IF(B32=Data!#REF!,Data!#REF!,(IF(B32=Data!#REF!,Data!#REF!,(IF(B32=Data!#REF!,Data!#REF!,(IF(B32=Data!#REF!,Data!#REF!,(IF(B32=Data!#REF!,Data!#REF!,Data!#REF!)))))))))</f>
        <v>#REF!</v>
      </c>
      <c r="O32" s="592"/>
      <c r="P32" s="593"/>
      <c r="Q32" s="594" t="e">
        <f>IF(B32=Data!B138,Data!H138,(IF(B32=Data!B140,Data!H140,(IF(B32=Data!B142,Data!H142,(IF(B32=Data!#REF!,Data!#REF!,(IF(B32=Data!B147,Data!H147,(IF(B32=Data!#REF!,Data!#REF!,(IF(B32=Data!#REF!,Data!#REF!,(IF(B32=Data!#REF!,Data!#REF!,Data!#REF!)))))))))))))))&amp;IF(B32=Data!B214,Data!H214,(IF(B32=Data!#REF!,Data!#REF!,(IF(B32=Data!#REF!,Data!#REF!,(IF(B32=Data!#REF!,Data!#REF!,(IF(B32=Data!#REF!,Data!#REF!,(IF(B32=Data!#REF!,Data!H954,(IF(B32=Data!#REF!,Data!#REF!,(IF(B32=Data!#REF!,Data!#REF!,Data!#REF!)))))))))))))))&amp;IF(B32=Data!#REF!,Data!#REF!,(IF(B32=Data!#REF!,Data!#REF!,(IF(B32=Data!#REF!,Data!#REF!,(IF(B32=Data!#REF!,Data!#REF!,(IF(B32=Data!#REF!,Data!#REF!,Data!#REF!)))))))))</f>
        <v>#REF!</v>
      </c>
      <c r="R32" s="593"/>
      <c r="S32" s="593"/>
      <c r="T32" s="594" t="e">
        <f>IF(B32=Data!B138,Data!I138,(IF(B32=Data!B140,Data!I140,(IF(B32=Data!B142,Data!I142,(IF(B32=Data!#REF!,Data!#REF!,(IF(B32=Data!B147,Data!I147,(IF(B32=Data!#REF!,Data!#REF!,(IF(B32=Data!#REF!,Data!#REF!,(IF(B32=Data!#REF!,Data!#REF!,Data!#REF!)))))))))))))))&amp;IF(B32=Data!B214,Data!I214,(IF(B32=Data!#REF!,Data!#REF!,(IF(B32=Data!#REF!,Data!#REF!,(IF(B32=Data!#REF!,Data!#REF!,(IF(B32=Data!#REF!,Data!#REF!,(IF(B32=Data!#REF!,Data!I954,(IF(B32=Data!#REF!,Data!#REF!,(IF(B32=Data!#REF!,Data!#REF!,Data!#REF!)))))))))))))))&amp;IF(B32=Data!#REF!,Data!#REF!,(IF(B32=Data!#REF!,Data!#REF!,(IF(B32=Data!#REF!,Data!#REF!,(IF(B32=Data!#REF!,Data!#REF!,(IF(B32=Data!#REF!,Data!#REF!,Data!#REF!)))))))))</f>
        <v>#REF!</v>
      </c>
      <c r="U32" s="595"/>
      <c r="V32" s="594" t="e">
        <f>IF(B32=Data!B138,Data!J138,(IF(B32=Data!B140,Data!J140,(IF(B32=Data!B142,Data!J142,(IF(B32=Data!#REF!,Data!#REF!,(IF(B32=Data!B147,Data!J147,(IF(B32=Data!#REF!,Data!#REF!,(IF(B32=Data!#REF!,Data!#REF!,(IF(B32=Data!#REF!,Data!#REF!,Data!#REF!)))))))))))))))&amp;IF(B32=Data!B214,Data!J214,(IF(B32=Data!#REF!,Data!#REF!,(IF(B32=Data!#REF!,Data!#REF!,(IF(B32=Data!#REF!,Data!#REF!,(IF(B32=Data!#REF!,Data!#REF!,(IF(B32=Data!#REF!,Data!J954,(IF(B32=Data!#REF!,Data!#REF!,(IF(B32=Data!#REF!,Data!#REF!,Data!#REF!)))))))))))))))&amp;IF(B32=Data!#REF!,Data!#REF!,(IF(B32=Data!#REF!,Data!#REF!,(IF(B32=Data!#REF!,Data!#REF!,(IF(B32=Data!#REF!,Data!#REF!,(IF(B32=Data!#REF!,Data!#REF!,Data!#REF!)))))))))</f>
        <v>#REF!</v>
      </c>
      <c r="W32" s="596" t="str">
        <f>IF(E32="","",VLOOKUP(B32,Data!$B$5:$J$503,9,FALSE)*E32)</f>
        <v/>
      </c>
    </row>
    <row r="33" spans="1:23" s="597" customFormat="1" ht="19.25" customHeight="1">
      <c r="A33" s="860"/>
      <c r="B33" s="840"/>
      <c r="C33" s="583" t="str">
        <f>IF(E33="","",VLOOKUP(B33,Data!$B$5:$N$503,13,FALSE))</f>
        <v/>
      </c>
      <c r="D33" s="584" t="str">
        <f>IF(E33="","",VLOOKUP(B33,Data!$B$5:$L$503,2,FALSE))</f>
        <v/>
      </c>
      <c r="E33" s="739"/>
      <c r="F33" s="600"/>
      <c r="G33" s="587" t="str">
        <f>IF(E33="","",VLOOKUP(B33,Data!$B$5:$L$503,11,FALSE))</f>
        <v/>
      </c>
      <c r="H33" s="588" t="str">
        <f t="shared" si="0"/>
        <v>-</v>
      </c>
      <c r="I33" s="589" t="str">
        <f>IF(E33="","",VLOOKUP(B33,Data!$B$5:$D$503,3,FALSE))</f>
        <v/>
      </c>
      <c r="J33" s="589" t="str">
        <f>IF(E33="","",VLOOKUP(B33,Data!$B$5:$M$503,12,FALSE))</f>
        <v/>
      </c>
      <c r="K33" s="590"/>
      <c r="L33" s="587" t="str">
        <f>IF(E33="","",VLOOKUP(B33,Data!$B$5:$E$503,4,FALSE)*E33)</f>
        <v/>
      </c>
      <c r="M33" s="587" t="str">
        <f>IF(E33="","",VLOOKUP(B33,Data!$B$5:$F$503,5,FALSE)*E33)</f>
        <v/>
      </c>
      <c r="N33" s="591" t="e">
        <f>IF(B33=Data!B139,Data!G139,(IF(B33=Data!B141,Data!G141,(IF(B33=Data!B143,Data!G143,(IF(B33=Data!#REF!,Data!#REF!,(IF(B33=Data!B148,Data!G148,(IF(B33=Data!#REF!,Data!#REF!,(IF(B33=Data!#REF!,Data!#REF!,(IF(B33=Data!#REF!,Data!#REF!,Data!#REF!)))))))))))))))&amp;IF(B33=Data!B215,Data!G215,(IF(B33=Data!#REF!,Data!#REF!,(IF(B33=Data!#REF!,Data!#REF!,(IF(B33=Data!#REF!,Data!#REF!,(IF(B33=Data!#REF!,Data!#REF!,(IF(B33=Data!#REF!,Data!G955,(IF(B33=Data!#REF!,Data!#REF!,(IF(B33=Data!#REF!,Data!#REF!,Data!#REF!)))))))))))))))&amp;IF(B33=Data!#REF!,Data!#REF!,(IF(B33=Data!#REF!,Data!#REF!,(IF(B33=Data!#REF!,Data!#REF!,(IF(B33=Data!#REF!,Data!#REF!,(IF(B33=Data!#REF!,Data!#REF!,Data!#REF!)))))))))</f>
        <v>#REF!</v>
      </c>
      <c r="O33" s="592"/>
      <c r="P33" s="593"/>
      <c r="Q33" s="594" t="e">
        <f>IF(B33=Data!B139,Data!H139,(IF(B33=Data!B141,Data!H141,(IF(B33=Data!B143,Data!H143,(IF(B33=Data!#REF!,Data!#REF!,(IF(B33=Data!B148,Data!H148,(IF(B33=Data!#REF!,Data!#REF!,(IF(B33=Data!#REF!,Data!#REF!,(IF(B33=Data!#REF!,Data!#REF!,Data!#REF!)))))))))))))))&amp;IF(B33=Data!B215,Data!H215,(IF(B33=Data!#REF!,Data!#REF!,(IF(B33=Data!#REF!,Data!#REF!,(IF(B33=Data!#REF!,Data!#REF!,(IF(B33=Data!#REF!,Data!#REF!,(IF(B33=Data!#REF!,Data!H955,(IF(B33=Data!#REF!,Data!#REF!,(IF(B33=Data!#REF!,Data!#REF!,Data!#REF!)))))))))))))))&amp;IF(B33=Data!#REF!,Data!#REF!,(IF(B33=Data!#REF!,Data!#REF!,(IF(B33=Data!#REF!,Data!#REF!,(IF(B33=Data!#REF!,Data!#REF!,(IF(B33=Data!#REF!,Data!#REF!,Data!#REF!)))))))))</f>
        <v>#REF!</v>
      </c>
      <c r="R33" s="593"/>
      <c r="S33" s="593"/>
      <c r="T33" s="594" t="e">
        <f>IF(B33=Data!B139,Data!I139,(IF(B33=Data!B141,Data!I141,(IF(B33=Data!B143,Data!I143,(IF(B33=Data!#REF!,Data!#REF!,(IF(B33=Data!B148,Data!I148,(IF(B33=Data!#REF!,Data!#REF!,(IF(B33=Data!#REF!,Data!#REF!,(IF(B33=Data!#REF!,Data!#REF!,Data!#REF!)))))))))))))))&amp;IF(B33=Data!B215,Data!I215,(IF(B33=Data!#REF!,Data!#REF!,(IF(B33=Data!#REF!,Data!#REF!,(IF(B33=Data!#REF!,Data!#REF!,(IF(B33=Data!#REF!,Data!#REF!,(IF(B33=Data!#REF!,Data!I955,(IF(B33=Data!#REF!,Data!#REF!,(IF(B33=Data!#REF!,Data!#REF!,Data!#REF!)))))))))))))))&amp;IF(B33=Data!#REF!,Data!#REF!,(IF(B33=Data!#REF!,Data!#REF!,(IF(B33=Data!#REF!,Data!#REF!,(IF(B33=Data!#REF!,Data!#REF!,(IF(B33=Data!#REF!,Data!#REF!,Data!#REF!)))))))))</f>
        <v>#REF!</v>
      </c>
      <c r="U33" s="595"/>
      <c r="V33" s="594" t="e">
        <f>IF(B33=Data!B139,Data!J139,(IF(B33=Data!B141,Data!J141,(IF(B33=Data!B143,Data!J143,(IF(B33=Data!#REF!,Data!#REF!,(IF(B33=Data!B148,Data!J148,(IF(B33=Data!#REF!,Data!#REF!,(IF(B33=Data!#REF!,Data!#REF!,(IF(B33=Data!#REF!,Data!#REF!,Data!#REF!)))))))))))))))&amp;IF(B33=Data!B215,Data!J215,(IF(B33=Data!#REF!,Data!#REF!,(IF(B33=Data!#REF!,Data!#REF!,(IF(B33=Data!#REF!,Data!#REF!,(IF(B33=Data!#REF!,Data!#REF!,(IF(B33=Data!#REF!,Data!J955,(IF(B33=Data!#REF!,Data!#REF!,(IF(B33=Data!#REF!,Data!#REF!,Data!#REF!)))))))))))))))&amp;IF(B33=Data!#REF!,Data!#REF!,(IF(B33=Data!#REF!,Data!#REF!,(IF(B33=Data!#REF!,Data!#REF!,(IF(B33=Data!#REF!,Data!#REF!,(IF(B33=Data!#REF!,Data!#REF!,Data!#REF!)))))))))</f>
        <v>#REF!</v>
      </c>
      <c r="W33" s="596" t="str">
        <f>IF(E33="","",VLOOKUP(B33,Data!$B$5:$J$503,9,FALSE)*E33)</f>
        <v/>
      </c>
    </row>
    <row r="34" spans="1:23" s="611" customFormat="1" ht="31" customHeight="1">
      <c r="A34" s="860"/>
      <c r="B34" s="818" t="s">
        <v>1072</v>
      </c>
      <c r="C34" s="604"/>
      <c r="D34" s="605"/>
      <c r="E34" s="606">
        <f>SUM(E17:E33)</f>
        <v>65</v>
      </c>
      <c r="F34" s="606"/>
      <c r="G34" s="607"/>
      <c r="H34" s="607">
        <f>SUM(H17:H33)</f>
        <v>166466.41</v>
      </c>
      <c r="I34" s="608"/>
      <c r="J34" s="608"/>
      <c r="K34" s="608"/>
      <c r="L34" s="609">
        <f>SUM(L17:L33)</f>
        <v>15775</v>
      </c>
      <c r="M34" s="609">
        <f>SUM(M17:M33)</f>
        <v>14287</v>
      </c>
      <c r="N34" s="609" t="e">
        <f>SUM(N17:N33)</f>
        <v>#REF!</v>
      </c>
      <c r="O34" s="609" t="e">
        <f>SUM(#REF!)</f>
        <v>#REF!</v>
      </c>
      <c r="P34" s="609">
        <f>SUM(P16:P16)</f>
        <v>0</v>
      </c>
      <c r="Q34" s="609">
        <f>SUM(Q16:Q16)</f>
        <v>0</v>
      </c>
      <c r="R34" s="609" t="e">
        <f>SUM(#REF!)</f>
        <v>#REF!</v>
      </c>
      <c r="S34" s="609">
        <f>SUM(S16:S16)</f>
        <v>0</v>
      </c>
      <c r="T34" s="609">
        <f>SUM(T16:T16)</f>
        <v>0</v>
      </c>
      <c r="U34" s="609" t="e">
        <f>SUM(#REF!)</f>
        <v>#REF!</v>
      </c>
      <c r="V34" s="609">
        <f>SUM(V16:V16)</f>
        <v>0</v>
      </c>
      <c r="W34" s="610">
        <f>SUM(W17:W33)</f>
        <v>88.097999999999999</v>
      </c>
    </row>
    <row r="35" spans="1:23" ht="11.25" customHeight="1">
      <c r="A35" s="860"/>
      <c r="B35" s="612"/>
      <c r="C35" s="545"/>
      <c r="D35" s="546"/>
      <c r="E35" s="613"/>
      <c r="F35" s="544"/>
      <c r="G35" s="614" t="s">
        <v>847</v>
      </c>
      <c r="H35" s="615"/>
      <c r="I35" s="616"/>
      <c r="J35" s="616"/>
      <c r="K35" s="616"/>
      <c r="L35" s="617"/>
      <c r="M35" s="548"/>
      <c r="N35" s="546"/>
      <c r="O35" s="545"/>
      <c r="P35" s="545"/>
      <c r="Q35" s="545"/>
      <c r="R35" s="545"/>
      <c r="S35" s="545"/>
      <c r="T35" s="545"/>
      <c r="U35" s="546"/>
      <c r="V35" s="546"/>
      <c r="W35" s="550"/>
    </row>
    <row r="36" spans="1:23" ht="14">
      <c r="A36" s="618" t="s">
        <v>546</v>
      </c>
      <c r="B36" s="619" t="s">
        <v>12</v>
      </c>
      <c r="C36" s="513"/>
      <c r="D36" s="620"/>
      <c r="E36" s="499" t="s">
        <v>555</v>
      </c>
      <c r="G36" s="621" t="s">
        <v>83</v>
      </c>
      <c r="H36" s="622"/>
      <c r="I36" s="562" t="s">
        <v>84</v>
      </c>
      <c r="J36" s="623"/>
      <c r="K36" s="534" t="s">
        <v>85</v>
      </c>
      <c r="L36" s="534"/>
      <c r="M36" s="1076" t="s">
        <v>86</v>
      </c>
      <c r="N36" s="1077"/>
      <c r="O36" s="1077"/>
      <c r="P36" s="1077"/>
      <c r="Q36" s="1077"/>
      <c r="R36" s="1077"/>
      <c r="S36" s="1077"/>
      <c r="T36" s="1077"/>
      <c r="U36" s="1077"/>
      <c r="V36" s="1077"/>
      <c r="W36" s="1078"/>
    </row>
    <row r="37" spans="1:23" ht="13">
      <c r="A37" s="905" t="s">
        <v>547</v>
      </c>
      <c r="D37" s="624"/>
      <c r="E37" s="499" t="s">
        <v>88</v>
      </c>
      <c r="G37" s="1079"/>
      <c r="H37" s="1080"/>
      <c r="I37" s="905" t="s">
        <v>89</v>
      </c>
      <c r="J37" s="625"/>
      <c r="K37" s="537" t="s">
        <v>90</v>
      </c>
      <c r="L37" s="537"/>
      <c r="M37" s="532"/>
      <c r="W37" s="538"/>
    </row>
    <row r="38" spans="1:23" ht="10.5" customHeight="1">
      <c r="A38" s="905" t="s">
        <v>548</v>
      </c>
      <c r="B38" s="503"/>
      <c r="D38" s="523"/>
      <c r="G38" s="1079"/>
      <c r="H38" s="1080"/>
      <c r="I38" s="905"/>
      <c r="J38" s="625"/>
      <c r="K38" s="537" t="s">
        <v>94</v>
      </c>
      <c r="L38" s="537"/>
      <c r="M38" s="532"/>
      <c r="W38" s="538"/>
    </row>
    <row r="39" spans="1:23" ht="10.5" customHeight="1">
      <c r="A39" s="544"/>
      <c r="B39" s="545"/>
      <c r="C39" s="545"/>
      <c r="D39" s="626"/>
      <c r="E39" s="499" t="s">
        <v>95</v>
      </c>
      <c r="G39" s="1079"/>
      <c r="H39" s="1080"/>
      <c r="I39" s="905" t="s">
        <v>96</v>
      </c>
      <c r="J39" s="625"/>
      <c r="K39" s="537"/>
      <c r="L39" s="537"/>
      <c r="M39" s="532"/>
      <c r="W39" s="538"/>
    </row>
    <row r="40" spans="1:23" ht="13">
      <c r="A40" s="512" t="s">
        <v>97</v>
      </c>
      <c r="C40" s="535"/>
      <c r="D40" s="514"/>
      <c r="E40" s="499" t="s">
        <v>98</v>
      </c>
      <c r="G40" s="627" t="s">
        <v>99</v>
      </c>
      <c r="H40" s="628"/>
      <c r="I40" s="905" t="s">
        <v>89</v>
      </c>
      <c r="J40" s="625"/>
      <c r="K40" s="537" t="s">
        <v>100</v>
      </c>
      <c r="L40" s="537"/>
      <c r="M40" s="532"/>
      <c r="W40" s="538"/>
    </row>
    <row r="41" spans="1:23" ht="13">
      <c r="A41" s="905" t="s">
        <v>561</v>
      </c>
      <c r="D41" s="523"/>
      <c r="E41" s="499" t="s">
        <v>101</v>
      </c>
      <c r="G41" s="629"/>
      <c r="H41" s="630"/>
      <c r="I41" s="905" t="s">
        <v>102</v>
      </c>
      <c r="J41" s="625"/>
      <c r="K41" s="537" t="s">
        <v>549</v>
      </c>
      <c r="L41" s="537"/>
      <c r="M41" s="1069" t="s">
        <v>616</v>
      </c>
      <c r="N41" s="1070"/>
      <c r="O41" s="1070"/>
      <c r="P41" s="1070"/>
      <c r="Q41" s="1070"/>
      <c r="R41" s="1070"/>
      <c r="S41" s="1070"/>
      <c r="T41" s="1070"/>
      <c r="U41" s="1070"/>
      <c r="V41" s="1070"/>
      <c r="W41" s="1071"/>
    </row>
    <row r="42" spans="1:23">
      <c r="A42" s="544"/>
      <c r="B42" s="545"/>
      <c r="C42" s="545"/>
      <c r="D42" s="546"/>
      <c r="E42" s="631"/>
      <c r="F42" s="545"/>
      <c r="G42" s="1053" t="s">
        <v>1068</v>
      </c>
      <c r="H42" s="1054"/>
      <c r="I42" s="1053" t="s">
        <v>1069</v>
      </c>
      <c r="J42" s="1054"/>
      <c r="K42" s="549" t="s">
        <v>105</v>
      </c>
      <c r="L42" s="549"/>
      <c r="M42" s="1072" t="s">
        <v>106</v>
      </c>
      <c r="N42" s="1073"/>
      <c r="O42" s="1073"/>
      <c r="P42" s="1073"/>
      <c r="Q42" s="1073"/>
      <c r="R42" s="1073"/>
      <c r="S42" s="1073"/>
      <c r="T42" s="1073"/>
      <c r="U42" s="1073"/>
      <c r="V42" s="1073"/>
      <c r="W42" s="1074"/>
    </row>
    <row r="43" spans="1:23">
      <c r="G43" s="500" t="s">
        <v>667</v>
      </c>
      <c r="K43" s="537"/>
      <c r="L43" s="537"/>
      <c r="M43" s="541"/>
      <c r="N43" s="541"/>
      <c r="O43" s="541"/>
      <c r="P43" s="541"/>
      <c r="Q43" s="541"/>
      <c r="R43" s="541"/>
      <c r="S43" s="541"/>
      <c r="T43" s="541"/>
      <c r="U43" s="541"/>
      <c r="V43" s="541"/>
      <c r="W43" s="632"/>
    </row>
    <row r="44" spans="1:23">
      <c r="G44" s="633"/>
      <c r="H44" s="633"/>
      <c r="I44" s="634"/>
      <c r="J44" s="633"/>
      <c r="K44" s="537"/>
      <c r="L44" s="537"/>
      <c r="M44" s="541"/>
      <c r="N44" s="541"/>
      <c r="O44" s="541"/>
      <c r="P44" s="541"/>
      <c r="Q44" s="541"/>
      <c r="R44" s="541"/>
      <c r="S44" s="541"/>
      <c r="T44" s="541"/>
      <c r="U44" s="541"/>
      <c r="V44" s="541"/>
      <c r="W44" s="632"/>
    </row>
    <row r="45" spans="1:23" ht="7.5" customHeight="1"/>
    <row r="46" spans="1:23" ht="13.5" customHeight="1"/>
    <row r="47" spans="1:23" s="908" customFormat="1" ht="13.5" customHeight="1">
      <c r="E47" s="499"/>
      <c r="G47" s="500"/>
      <c r="H47" s="500"/>
      <c r="L47" s="500"/>
      <c r="M47" s="500"/>
      <c r="W47" s="501"/>
    </row>
    <row r="48" spans="1:23" s="908" customFormat="1" ht="13.5" customHeight="1">
      <c r="E48" s="499"/>
      <c r="G48" s="500"/>
      <c r="H48" s="500"/>
      <c r="L48" s="500"/>
      <c r="M48" s="500"/>
      <c r="W48" s="501"/>
    </row>
    <row r="49" spans="1:23" s="611" customFormat="1" ht="18" customHeight="1">
      <c r="A49" s="635" t="s">
        <v>964</v>
      </c>
      <c r="B49" s="500"/>
      <c r="C49" s="635" t="s">
        <v>622</v>
      </c>
      <c r="F49" s="636"/>
      <c r="G49" s="635" t="s">
        <v>958</v>
      </c>
      <c r="H49" s="500"/>
      <c r="I49" s="635" t="s">
        <v>969</v>
      </c>
      <c r="K49" s="636"/>
      <c r="L49" s="636"/>
      <c r="V49" s="637"/>
    </row>
    <row r="50" spans="1:23" s="611" customFormat="1" ht="18" customHeight="1">
      <c r="A50" s="635" t="s">
        <v>965</v>
      </c>
      <c r="B50" s="500"/>
      <c r="C50" s="635" t="s">
        <v>969</v>
      </c>
      <c r="F50" s="636"/>
      <c r="G50" s="635" t="s">
        <v>959</v>
      </c>
      <c r="H50" s="500"/>
      <c r="I50" s="635" t="s">
        <v>969</v>
      </c>
      <c r="K50" s="636"/>
      <c r="L50" s="636"/>
      <c r="V50" s="637"/>
    </row>
    <row r="51" spans="1:23" s="611" customFormat="1" ht="18" customHeight="1">
      <c r="A51" s="635" t="s">
        <v>966</v>
      </c>
      <c r="B51" s="500"/>
      <c r="C51" s="635" t="s">
        <v>969</v>
      </c>
      <c r="F51" s="636"/>
      <c r="G51" s="635" t="s">
        <v>960</v>
      </c>
      <c r="H51" s="500"/>
      <c r="I51" s="635" t="s">
        <v>622</v>
      </c>
      <c r="K51" s="636"/>
      <c r="L51" s="636"/>
      <c r="V51" s="637"/>
    </row>
    <row r="52" spans="1:23" s="611" customFormat="1" ht="18" customHeight="1">
      <c r="A52" s="635" t="s">
        <v>967</v>
      </c>
      <c r="B52" s="500"/>
      <c r="C52" s="635" t="s">
        <v>622</v>
      </c>
      <c r="F52" s="636"/>
      <c r="G52" s="635" t="s">
        <v>961</v>
      </c>
      <c r="H52" s="500"/>
      <c r="I52" s="635" t="s">
        <v>622</v>
      </c>
      <c r="K52" s="636"/>
      <c r="L52" s="636"/>
      <c r="V52" s="637"/>
    </row>
    <row r="53" spans="1:23" s="611" customFormat="1" ht="18" customHeight="1">
      <c r="A53" s="635" t="s">
        <v>968</v>
      </c>
      <c r="B53" s="500"/>
      <c r="C53" s="635" t="s">
        <v>622</v>
      </c>
      <c r="F53" s="636"/>
      <c r="G53" s="635" t="s">
        <v>963</v>
      </c>
      <c r="H53" s="500"/>
      <c r="I53" s="635" t="s">
        <v>622</v>
      </c>
      <c r="K53" s="636"/>
      <c r="L53" s="636"/>
      <c r="V53" s="637"/>
    </row>
    <row r="54" spans="1:23" ht="20">
      <c r="E54" s="906"/>
      <c r="F54" s="500"/>
      <c r="G54" s="635" t="s">
        <v>962</v>
      </c>
      <c r="I54" s="635" t="s">
        <v>622</v>
      </c>
      <c r="K54" s="500"/>
      <c r="M54" s="906"/>
      <c r="V54" s="501"/>
      <c r="W54" s="906"/>
    </row>
    <row r="55" spans="1:23" ht="17.5">
      <c r="A55" s="638"/>
      <c r="E55" s="906"/>
      <c r="G55" s="639"/>
      <c r="H55" s="639"/>
    </row>
    <row r="60" spans="1:23" ht="14">
      <c r="A60" s="640"/>
      <c r="C60" s="641"/>
      <c r="D60" s="641"/>
      <c r="E60" s="642"/>
    </row>
    <row r="61" spans="1:23" ht="14">
      <c r="A61" s="643"/>
      <c r="C61" s="641"/>
      <c r="D61" s="644"/>
      <c r="E61" s="642"/>
    </row>
    <row r="62" spans="1:23" ht="14">
      <c r="A62" s="643"/>
      <c r="B62" s="645"/>
      <c r="C62" s="641"/>
      <c r="D62" s="641"/>
      <c r="E62" s="642"/>
    </row>
    <row r="63" spans="1:23" ht="14">
      <c r="A63" s="643"/>
      <c r="B63" s="646" t="s">
        <v>354</v>
      </c>
      <c r="C63" s="641"/>
      <c r="D63" s="641"/>
      <c r="E63" s="642"/>
    </row>
    <row r="64" spans="1:23" ht="15.5">
      <c r="A64" s="643"/>
      <c r="B64" s="647" t="s">
        <v>249</v>
      </c>
      <c r="C64" s="641"/>
      <c r="D64" s="641"/>
      <c r="E64" s="642"/>
    </row>
    <row r="65" spans="1:5" ht="14">
      <c r="A65" s="643"/>
      <c r="B65" s="648" t="s">
        <v>250</v>
      </c>
      <c r="C65" s="641"/>
      <c r="D65" s="641"/>
      <c r="E65" s="642"/>
    </row>
    <row r="66" spans="1:5" ht="15.5">
      <c r="A66" s="649"/>
      <c r="B66" s="647" t="s">
        <v>251</v>
      </c>
      <c r="C66" s="641"/>
      <c r="D66" s="641"/>
      <c r="E66" s="642"/>
    </row>
    <row r="67" spans="1:5" ht="15.5">
      <c r="A67" s="643"/>
      <c r="B67" s="647" t="s">
        <v>252</v>
      </c>
      <c r="C67" s="641"/>
      <c r="D67" s="641"/>
      <c r="E67" s="642"/>
    </row>
    <row r="68" spans="1:5" ht="14">
      <c r="A68" s="649"/>
      <c r="B68" s="646" t="s">
        <v>253</v>
      </c>
      <c r="C68" s="641"/>
      <c r="D68" s="641"/>
      <c r="E68" s="642"/>
    </row>
    <row r="69" spans="1:5" ht="14">
      <c r="A69" s="649"/>
      <c r="B69" s="646" t="s">
        <v>357</v>
      </c>
      <c r="C69" s="641"/>
      <c r="D69" s="641"/>
      <c r="E69" s="642"/>
    </row>
    <row r="70" spans="1:5" ht="14">
      <c r="A70" s="643"/>
      <c r="B70" s="646" t="s">
        <v>358</v>
      </c>
      <c r="C70" s="641"/>
      <c r="D70" s="641"/>
      <c r="E70" s="642"/>
    </row>
    <row r="71" spans="1:5" ht="14">
      <c r="A71" s="643"/>
      <c r="B71" s="646" t="s">
        <v>288</v>
      </c>
      <c r="C71" s="641"/>
      <c r="D71" s="641"/>
      <c r="E71" s="642"/>
    </row>
    <row r="72" spans="1:5" ht="14">
      <c r="A72" s="643"/>
      <c r="B72" s="646" t="s">
        <v>292</v>
      </c>
      <c r="C72" s="641"/>
      <c r="D72" s="641"/>
      <c r="E72" s="642"/>
    </row>
    <row r="73" spans="1:5" ht="15.5">
      <c r="A73" s="643"/>
      <c r="B73" s="647" t="s">
        <v>423</v>
      </c>
      <c r="C73" s="641"/>
      <c r="D73" s="641"/>
      <c r="E73" s="642"/>
    </row>
    <row r="74" spans="1:5" ht="14">
      <c r="A74" s="643"/>
      <c r="B74" s="646" t="s">
        <v>424</v>
      </c>
      <c r="C74" s="641"/>
      <c r="D74" s="641"/>
      <c r="E74" s="642"/>
    </row>
    <row r="75" spans="1:5" ht="14">
      <c r="A75" s="643"/>
      <c r="B75" s="646" t="s">
        <v>279</v>
      </c>
      <c r="C75" s="641"/>
      <c r="D75" s="644"/>
      <c r="E75" s="642"/>
    </row>
    <row r="76" spans="1:5" ht="14">
      <c r="A76" s="643"/>
      <c r="B76" s="646" t="s">
        <v>281</v>
      </c>
      <c r="C76" s="641"/>
      <c r="D76" s="641"/>
      <c r="E76" s="642"/>
    </row>
    <row r="77" spans="1:5" ht="14">
      <c r="A77" s="643"/>
      <c r="B77" s="646" t="s">
        <v>287</v>
      </c>
      <c r="C77" s="641"/>
      <c r="D77" s="644"/>
      <c r="E77" s="642"/>
    </row>
    <row r="78" spans="1:5" ht="15.5">
      <c r="A78" s="643"/>
      <c r="B78" s="647" t="s">
        <v>420</v>
      </c>
      <c r="C78" s="641"/>
      <c r="D78" s="644"/>
      <c r="E78" s="642"/>
    </row>
    <row r="79" spans="1:5" ht="14">
      <c r="A79" s="650"/>
      <c r="B79" s="646" t="s">
        <v>421</v>
      </c>
      <c r="C79" s="579"/>
      <c r="D79" s="578"/>
      <c r="E79" s="575"/>
    </row>
    <row r="80" spans="1:5" ht="14">
      <c r="A80" s="572"/>
      <c r="B80" s="646" t="s">
        <v>422</v>
      </c>
      <c r="C80" s="579"/>
      <c r="D80" s="578"/>
      <c r="E80" s="651">
        <f>SUM(E59:E78)</f>
        <v>0</v>
      </c>
    </row>
    <row r="81" spans="2:2" ht="14">
      <c r="B81" s="646" t="s">
        <v>417</v>
      </c>
    </row>
    <row r="82" spans="2:2" ht="14">
      <c r="B82" s="646" t="s">
        <v>397</v>
      </c>
    </row>
  </sheetData>
  <mergeCells count="10">
    <mergeCell ref="M41:W41"/>
    <mergeCell ref="G42:H42"/>
    <mergeCell ref="I42:J42"/>
    <mergeCell ref="M42:W42"/>
    <mergeCell ref="O1:S1"/>
    <mergeCell ref="P2:W2"/>
    <mergeCell ref="M36:W36"/>
    <mergeCell ref="G37:H37"/>
    <mergeCell ref="G38:H38"/>
    <mergeCell ref="G39:H39"/>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9221D-21E1-4D2C-B118-CC3DFD3DBFAD}">
  <sheetPr>
    <pageSetUpPr fitToPage="1"/>
  </sheetPr>
  <dimension ref="A1:W83"/>
  <sheetViews>
    <sheetView zoomScale="70" zoomScaleNormal="70" zoomScaleSheetLayoutView="85" workbookViewId="0">
      <selection activeCell="K18" sqref="K18"/>
    </sheetView>
  </sheetViews>
  <sheetFormatPr defaultColWidth="9.1796875" defaultRowHeight="12.5"/>
  <cols>
    <col min="1" max="1" width="5.26953125" style="908" customWidth="1"/>
    <col min="2" max="2" width="40.1796875" style="908" bestFit="1" customWidth="1"/>
    <col min="3" max="3" width="6.453125" style="908" customWidth="1"/>
    <col min="4" max="4" width="13.453125" style="908" customWidth="1"/>
    <col min="5" max="5" width="10.453125" style="499" customWidth="1"/>
    <col min="6" max="6" width="13.08984375" style="908" customWidth="1"/>
    <col min="7" max="7" width="14.81640625" style="500" customWidth="1"/>
    <col min="8" max="8" width="17" style="500" customWidth="1"/>
    <col min="9" max="9" width="6.1796875" style="908" customWidth="1"/>
    <col min="10" max="10" width="14.1796875" style="908" customWidth="1"/>
    <col min="11" max="11" width="11.1796875" style="908" customWidth="1"/>
    <col min="12" max="12" width="15.1796875" style="500" customWidth="1"/>
    <col min="13" max="13" width="16.36328125" style="500" customWidth="1"/>
    <col min="14" max="14" width="0.453125" style="908" hidden="1" customWidth="1"/>
    <col min="15" max="15" width="3.1796875" style="908" customWidth="1"/>
    <col min="16" max="16" width="2.54296875" style="908" customWidth="1"/>
    <col min="17" max="17" width="4.81640625" style="908" hidden="1" customWidth="1"/>
    <col min="18" max="18" width="2" style="908" customWidth="1"/>
    <col min="19" max="19" width="2.54296875" style="908" customWidth="1"/>
    <col min="20" max="20" width="5.81640625" style="908" hidden="1" customWidth="1"/>
    <col min="21" max="21" width="1" style="908" customWidth="1"/>
    <col min="22" max="22" width="9.1796875" style="908" hidden="1" customWidth="1"/>
    <col min="23" max="23" width="15.08984375" style="501" customWidth="1"/>
    <col min="24" max="24" width="1.81640625" style="908" customWidth="1"/>
    <col min="25" max="25" width="9.1796875" style="908" customWidth="1"/>
    <col min="26" max="16384" width="9.1796875" style="90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0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0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07" t="s">
        <v>557</v>
      </c>
      <c r="D8" s="523"/>
      <c r="E8" s="531"/>
      <c r="G8" s="532"/>
      <c r="H8" s="533"/>
      <c r="I8" s="907"/>
      <c r="K8" s="514"/>
      <c r="L8" s="532"/>
      <c r="M8" s="534"/>
      <c r="O8" s="514"/>
      <c r="U8" s="535"/>
      <c r="V8" s="535"/>
      <c r="W8" s="536"/>
    </row>
    <row r="9" spans="1:23">
      <c r="A9" s="907" t="s">
        <v>558</v>
      </c>
      <c r="D9" s="523"/>
      <c r="E9" s="531" t="s">
        <v>54</v>
      </c>
      <c r="G9" s="532" t="s">
        <v>55</v>
      </c>
      <c r="H9" s="533"/>
      <c r="I9" s="907" t="s">
        <v>56</v>
      </c>
      <c r="K9" s="523"/>
      <c r="L9" s="532" t="s">
        <v>57</v>
      </c>
      <c r="M9" s="537"/>
      <c r="O9" s="523"/>
      <c r="P9" s="908" t="s">
        <v>58</v>
      </c>
      <c r="W9" s="538"/>
    </row>
    <row r="10" spans="1:23" ht="13">
      <c r="A10" s="907" t="s">
        <v>559</v>
      </c>
      <c r="D10" s="539" t="s">
        <v>560</v>
      </c>
      <c r="E10" s="531" t="s">
        <v>59</v>
      </c>
      <c r="G10" s="532"/>
      <c r="H10" s="533"/>
      <c r="I10" s="540"/>
      <c r="J10" s="541"/>
      <c r="K10" s="542"/>
      <c r="L10" s="532"/>
      <c r="M10" s="537"/>
      <c r="O10" s="523"/>
      <c r="W10" s="538"/>
    </row>
    <row r="11" spans="1:23" ht="13">
      <c r="A11" s="907" t="s">
        <v>551</v>
      </c>
      <c r="D11" s="523"/>
      <c r="E11" s="515"/>
      <c r="F11" s="543"/>
      <c r="G11" s="532" t="s">
        <v>60</v>
      </c>
      <c r="H11" s="533"/>
      <c r="I11" s="907" t="s">
        <v>61</v>
      </c>
      <c r="K11" s="523"/>
      <c r="L11" s="532" t="s">
        <v>523</v>
      </c>
      <c r="M11" s="537"/>
      <c r="O11" s="523"/>
      <c r="P11" s="908" t="s">
        <v>63</v>
      </c>
      <c r="W11" s="538"/>
    </row>
    <row r="12" spans="1:23">
      <c r="A12" s="544" t="s">
        <v>64</v>
      </c>
      <c r="D12" s="523"/>
      <c r="E12" s="531" t="s">
        <v>65</v>
      </c>
      <c r="G12" s="532"/>
      <c r="H12" s="533"/>
      <c r="I12" s="90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1057</v>
      </c>
      <c r="C17" s="583" t="str">
        <f>IF(E17="","",VLOOKUP(B17,Data!$B$5:$N$503,13,FALSE))</f>
        <v/>
      </c>
      <c r="D17" s="584" t="str">
        <f>IF(E17="","",VLOOKUP(B17,Data!$B$5:$L$503,2,FALSE))</f>
        <v/>
      </c>
      <c r="E17" s="739"/>
      <c r="F17" s="600"/>
      <c r="G17" s="587" t="str">
        <f>IF(E17="","",VLOOKUP(B17,Data!$B$5:$L$503,11,FALSE))</f>
        <v/>
      </c>
      <c r="H17" s="588" t="str">
        <f t="shared" ref="H17:H34"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131,Data!G131,(IF(B17=Data!B133,Data!G133,(IF(B17=Data!B135,Data!G135,(IF(B17=Data!#REF!,Data!#REF!,(IF(B17=Data!B140,Data!G140,(IF(B17=Data!#REF!,Data!#REF!,(IF(B17=Data!#REF!,Data!#REF!,(IF(B17=Data!#REF!,Data!#REF!,Data!#REF!)))))))))))))))&amp;IF(B17=Data!B207,Data!G207,(IF(B17=Data!#REF!,Data!#REF!,(IF(B17=Data!#REF!,Data!#REF!,(IF(B17=Data!#REF!,Data!#REF!,(IF(B17=Data!#REF!,Data!#REF!,(IF(B17=Data!#REF!,Data!G947,(IF(B17=Data!#REF!,Data!#REF!,(IF(B17=Data!#REF!,Data!#REF!,Data!#REF!)))))))))))))))&amp;IF(B17=Data!#REF!,Data!#REF!,(IF(B17=Data!#REF!,Data!#REF!,(IF(B17=Data!#REF!,Data!#REF!,(IF(B17=Data!#REF!,Data!#REF!,(IF(B17=Data!#REF!,Data!#REF!,Data!#REF!)))))))))</f>
        <v>#REF!</v>
      </c>
      <c r="O17" s="592"/>
      <c r="P17" s="593"/>
      <c r="Q17" s="594" t="e">
        <f>IF(B17=Data!B131,Data!H131,(IF(B17=Data!B133,Data!H133,(IF(B17=Data!B135,Data!H135,(IF(B17=Data!#REF!,Data!#REF!,(IF(B17=Data!B140,Data!H140,(IF(B17=Data!#REF!,Data!#REF!,(IF(B17=Data!#REF!,Data!#REF!,(IF(B17=Data!#REF!,Data!#REF!,Data!#REF!)))))))))))))))&amp;IF(B17=Data!B207,Data!H207,(IF(B17=Data!#REF!,Data!#REF!,(IF(B17=Data!#REF!,Data!#REF!,(IF(B17=Data!#REF!,Data!#REF!,(IF(B17=Data!#REF!,Data!#REF!,(IF(B17=Data!#REF!,Data!H947,(IF(B17=Data!#REF!,Data!#REF!,(IF(B17=Data!#REF!,Data!#REF!,Data!#REF!)))))))))))))))&amp;IF(B17=Data!#REF!,Data!#REF!,(IF(B17=Data!#REF!,Data!#REF!,(IF(B17=Data!#REF!,Data!#REF!,(IF(B17=Data!#REF!,Data!#REF!,(IF(B17=Data!#REF!,Data!#REF!,Data!#REF!)))))))))</f>
        <v>#REF!</v>
      </c>
      <c r="R17" s="593"/>
      <c r="S17" s="593"/>
      <c r="T17" s="594" t="e">
        <f>IF(B17=Data!B131,Data!I131,(IF(B17=Data!B133,Data!I133,(IF(B17=Data!B135,Data!I135,(IF(B17=Data!#REF!,Data!#REF!,(IF(B17=Data!B140,Data!I140,(IF(B17=Data!#REF!,Data!#REF!,(IF(B17=Data!#REF!,Data!#REF!,(IF(B17=Data!#REF!,Data!#REF!,Data!#REF!)))))))))))))))&amp;IF(B17=Data!B207,Data!I207,(IF(B17=Data!#REF!,Data!#REF!,(IF(B17=Data!#REF!,Data!#REF!,(IF(B17=Data!#REF!,Data!#REF!,(IF(B17=Data!#REF!,Data!#REF!,(IF(B17=Data!#REF!,Data!I947,(IF(B17=Data!#REF!,Data!#REF!,(IF(B17=Data!#REF!,Data!#REF!,Data!#REF!)))))))))))))))&amp;IF(B17=Data!#REF!,Data!#REF!,(IF(B17=Data!#REF!,Data!#REF!,(IF(B17=Data!#REF!,Data!#REF!,(IF(B17=Data!#REF!,Data!#REF!,(IF(B17=Data!#REF!,Data!#REF!,Data!#REF!)))))))))</f>
        <v>#REF!</v>
      </c>
      <c r="U17" s="595"/>
      <c r="V17" s="594" t="e">
        <f>IF(B17=Data!B131,Data!J131,(IF(B17=Data!B133,Data!J133,(IF(B17=Data!B135,Data!J135,(IF(B17=Data!#REF!,Data!#REF!,(IF(B17=Data!B140,Data!J140,(IF(B17=Data!#REF!,Data!#REF!,(IF(B17=Data!#REF!,Data!#REF!,(IF(B17=Data!#REF!,Data!#REF!,Data!#REF!)))))))))))))))&amp;IF(B17=Data!B207,Data!J207,(IF(B17=Data!#REF!,Data!#REF!,(IF(B17=Data!#REF!,Data!#REF!,(IF(B17=Data!#REF!,Data!#REF!,(IF(B17=Data!#REF!,Data!#REF!,(IF(B17=Data!#REF!,Data!J947,(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227</v>
      </c>
      <c r="C18" s="738" t="str">
        <f>IF(E18="","",VLOOKUP(B18,Data!$B$5:$N$503,13,FALSE))</f>
        <v>Ymh</v>
      </c>
      <c r="D18" s="495" t="str">
        <f>IF(E18="","",VLOOKUP(B18,Data!$B$5:$L$503,2,FALSE))</f>
        <v>AAE6338</v>
      </c>
      <c r="E18" s="739">
        <v>1</v>
      </c>
      <c r="F18" s="600" t="s">
        <v>544</v>
      </c>
      <c r="G18" s="587">
        <f>IF(E18="","",VLOOKUP(B18,Data!$B$5:$L$503,11,FALSE))</f>
        <v>2046.23</v>
      </c>
      <c r="H18" s="588">
        <f t="shared" si="0"/>
        <v>2046.23</v>
      </c>
      <c r="I18" s="589" t="str">
        <f>IF(E18="","",VLOOKUP(B18,Data!$B$5:$D$503,3,FALSE))</f>
        <v>C/T</v>
      </c>
      <c r="J18" s="589" t="str">
        <f>IF(E18="","",VLOOKUP(B18,Data!$B$5:$M$503,12,FALSE))</f>
        <v>Indonesia</v>
      </c>
      <c r="K18" s="590">
        <v>5127657</v>
      </c>
      <c r="L18" s="587">
        <f>IF(E18="","",VLOOKUP(B18,Data!$B$5:$E$503,4,FALSE)*E18)</f>
        <v>194</v>
      </c>
      <c r="M18" s="587">
        <f>IF(E18="","",VLOOKUP(B18,Data!$B$5:$F$503,5,FALSE)*E18)</f>
        <v>174</v>
      </c>
      <c r="N18" s="591" t="e">
        <f>IF(B18=Data!B20,Data!G20,(IF(B18=Data!B22,Data!G22,(IF(B18=Data!B24,Data!G24,(IF(B18=Data!#REF!,Data!#REF!,(IF(B18=Data!B29,Data!G29,(IF(B18=Data!#REF!,Data!#REF!,(IF(B18=Data!#REF!,Data!#REF!,(IF(B18=Data!#REF!,Data!#REF!,Data!#REF!)))))))))))))))&amp;IF(B18=Data!B96,Data!G96,(IF(B18=Data!#REF!,Data!#REF!,(IF(B18=Data!#REF!,Data!#REF!,(IF(B18=Data!#REF!,Data!#REF!,(IF(B18=Data!#REF!,Data!#REF!,(IF(B18=Data!#REF!,Data!G836,(IF(B18=Data!#REF!,Data!#REF!,(IF(B18=Data!#REF!,Data!#REF!,Data!#REF!)))))))))))))))&amp;IF(B18=Data!#REF!,Data!#REF!,(IF(B18=Data!#REF!,Data!#REF!,(IF(B18=Data!#REF!,Data!#REF!,(IF(B18=Data!#REF!,Data!#REF!,(IF(B18=Data!#REF!,Data!#REF!,Data!#REF!)))))))))</f>
        <v>#REF!</v>
      </c>
      <c r="O18" s="592"/>
      <c r="P18" s="593"/>
      <c r="Q18" s="594" t="e">
        <f>IF(B18=Data!B20,Data!H20,(IF(B18=Data!B22,Data!H22,(IF(B18=Data!B24,Data!H24,(IF(B18=Data!#REF!,Data!#REF!,(IF(B18=Data!B29,Data!H29,(IF(B18=Data!#REF!,Data!#REF!,(IF(B18=Data!#REF!,Data!#REF!,(IF(B18=Data!#REF!,Data!#REF!,Data!#REF!)))))))))))))))&amp;IF(B18=Data!B96,Data!H96,(IF(B18=Data!#REF!,Data!#REF!,(IF(B18=Data!#REF!,Data!#REF!,(IF(B18=Data!#REF!,Data!#REF!,(IF(B18=Data!#REF!,Data!#REF!,(IF(B18=Data!#REF!,Data!H836,(IF(B18=Data!#REF!,Data!#REF!,(IF(B18=Data!#REF!,Data!#REF!,Data!#REF!)))))))))))))))&amp;IF(B18=Data!#REF!,Data!#REF!,(IF(B18=Data!#REF!,Data!#REF!,(IF(B18=Data!#REF!,Data!#REF!,(IF(B18=Data!#REF!,Data!#REF!,(IF(B18=Data!#REF!,Data!#REF!,Data!#REF!)))))))))</f>
        <v>#REF!</v>
      </c>
      <c r="R18" s="593"/>
      <c r="S18" s="593"/>
      <c r="T18" s="594" t="e">
        <f>IF(B18=Data!B20,Data!I20,(IF(B18=Data!B22,Data!I22,(IF(B18=Data!B24,Data!I24,(IF(B18=Data!#REF!,Data!#REF!,(IF(B18=Data!B29,Data!I29,(IF(B18=Data!#REF!,Data!#REF!,(IF(B18=Data!#REF!,Data!#REF!,(IF(B18=Data!#REF!,Data!#REF!,Data!#REF!)))))))))))))))&amp;IF(B18=Data!B96,Data!I96,(IF(B18=Data!#REF!,Data!#REF!,(IF(B18=Data!#REF!,Data!#REF!,(IF(B18=Data!#REF!,Data!#REF!,(IF(B18=Data!#REF!,Data!#REF!,(IF(B18=Data!#REF!,Data!I836,(IF(B18=Data!#REF!,Data!#REF!,(IF(B18=Data!#REF!,Data!#REF!,Data!#REF!)))))))))))))))&amp;IF(B18=Data!#REF!,Data!#REF!,(IF(B18=Data!#REF!,Data!#REF!,(IF(B18=Data!#REF!,Data!#REF!,(IF(B18=Data!#REF!,Data!#REF!,(IF(B18=Data!#REF!,Data!#REF!,Data!#REF!)))))))))</f>
        <v>#REF!</v>
      </c>
      <c r="U18" s="595"/>
      <c r="V18" s="594" t="e">
        <f>IF(B18=Data!B20,Data!J20,(IF(B18=Data!B22,Data!J22,(IF(B18=Data!B24,Data!J24,(IF(B18=Data!#REF!,Data!#REF!,(IF(B18=Data!B29,Data!J29,(IF(B18=Data!#REF!,Data!#REF!,(IF(B18=Data!#REF!,Data!#REF!,(IF(B18=Data!#REF!,Data!#REF!,Data!#REF!)))))))))))))))&amp;IF(B18=Data!B96,Data!J96,(IF(B18=Data!#REF!,Data!#REF!,(IF(B18=Data!#REF!,Data!#REF!,(IF(B18=Data!#REF!,Data!#REF!,(IF(B18=Data!#REF!,Data!#REF!,(IF(B18=Data!#REF!,Data!J836,(IF(B18=Data!#REF!,Data!#REF!,(IF(B18=Data!#REF!,Data!#REF!,Data!#REF!)))))))))))))))&amp;IF(B18=Data!#REF!,Data!#REF!,(IF(B18=Data!#REF!,Data!#REF!,(IF(B18=Data!#REF!,Data!#REF!,(IF(B18=Data!#REF!,Data!#REF!,(IF(B18=Data!#REF!,Data!#REF!,Data!#REF!)))))))))</f>
        <v>#REF!</v>
      </c>
      <c r="W18" s="596">
        <f>IF(E18="","",VLOOKUP(B18,Data!$B$5:$J$503,9,FALSE)*E18)</f>
        <v>1.129</v>
      </c>
    </row>
    <row r="19" spans="1:23" s="597" customFormat="1" ht="19.25" customHeight="1">
      <c r="A19" s="860">
        <v>2</v>
      </c>
      <c r="B19" s="753" t="s">
        <v>715</v>
      </c>
      <c r="C19" s="738" t="str">
        <f>IF(E19="","",VLOOKUP(B19,Data!$B$5:$N$503,13,FALSE))</f>
        <v>Ymh</v>
      </c>
      <c r="D19" s="495" t="str">
        <f>IF(E19="","",VLOOKUP(B19,Data!$B$5:$L$503,2,FALSE))</f>
        <v>VAC9480</v>
      </c>
      <c r="E19" s="739">
        <v>2</v>
      </c>
      <c r="F19" s="600"/>
      <c r="G19" s="587">
        <f>IF(E19="","",VLOOKUP(B19,Data!$B$5:$L$503,11,FALSE))</f>
        <v>2008.01</v>
      </c>
      <c r="H19" s="588">
        <f t="shared" si="0"/>
        <v>4016.02</v>
      </c>
      <c r="I19" s="589" t="str">
        <f>IF(E19="","",VLOOKUP(B19,Data!$B$5:$D$503,3,FALSE))</f>
        <v>C/T</v>
      </c>
      <c r="J19" s="589" t="str">
        <f>IF(E19="","",VLOOKUP(B19,Data!$B$5:$M$503,12,FALSE))</f>
        <v>Indonesia</v>
      </c>
      <c r="K19" s="590">
        <v>5127657</v>
      </c>
      <c r="L19" s="587">
        <f>IF(E19="","",VLOOKUP(B19,Data!$B$5:$E$503,4,FALSE)*E19)</f>
        <v>398</v>
      </c>
      <c r="M19" s="587">
        <f>IF(E19="","",VLOOKUP(B19,Data!$B$5:$F$503,5,FALSE)*E19)</f>
        <v>358</v>
      </c>
      <c r="N19" s="591" t="e">
        <f>IF(B19=Data!B21,Data!G21,(IF(B19=Data!B23,Data!G23,(IF(B19=Data!B25,Data!G25,(IF(B19=Data!#REF!,Data!#REF!,(IF(B19=Data!B30,Data!G30,(IF(B19=Data!#REF!,Data!#REF!,(IF(B19=Data!#REF!,Data!#REF!,(IF(B19=Data!#REF!,Data!#REF!,Data!#REF!)))))))))))))))&amp;IF(B19=Data!B97,Data!G97,(IF(B19=Data!#REF!,Data!#REF!,(IF(B19=Data!#REF!,Data!#REF!,(IF(B19=Data!#REF!,Data!#REF!,(IF(B19=Data!#REF!,Data!#REF!,(IF(B19=Data!#REF!,Data!G837,(IF(B19=Data!#REF!,Data!#REF!,(IF(B19=Data!#REF!,Data!#REF!,Data!#REF!)))))))))))))))&amp;IF(B19=Data!#REF!,Data!#REF!,(IF(B19=Data!#REF!,Data!#REF!,(IF(B19=Data!#REF!,Data!#REF!,(IF(B19=Data!#REF!,Data!#REF!,(IF(B19=Data!#REF!,Data!#REF!,Data!#REF!)))))))))</f>
        <v>#REF!</v>
      </c>
      <c r="O19" s="592"/>
      <c r="P19" s="593"/>
      <c r="Q19" s="594" t="e">
        <f>IF(B19=Data!B21,Data!H21,(IF(B19=Data!B23,Data!H23,(IF(B19=Data!B25,Data!H25,(IF(B19=Data!#REF!,Data!#REF!,(IF(B19=Data!B30,Data!H30,(IF(B19=Data!#REF!,Data!#REF!,(IF(B19=Data!#REF!,Data!#REF!,(IF(B19=Data!#REF!,Data!#REF!,Data!#REF!)))))))))))))))&amp;IF(B19=Data!B97,Data!H97,(IF(B19=Data!#REF!,Data!#REF!,(IF(B19=Data!#REF!,Data!#REF!,(IF(B19=Data!#REF!,Data!#REF!,(IF(B19=Data!#REF!,Data!#REF!,(IF(B19=Data!#REF!,Data!H837,(IF(B19=Data!#REF!,Data!#REF!,(IF(B19=Data!#REF!,Data!#REF!,Data!#REF!)))))))))))))))&amp;IF(B19=Data!#REF!,Data!#REF!,(IF(B19=Data!#REF!,Data!#REF!,(IF(B19=Data!#REF!,Data!#REF!,(IF(B19=Data!#REF!,Data!#REF!,(IF(B19=Data!#REF!,Data!#REF!,Data!#REF!)))))))))</f>
        <v>#REF!</v>
      </c>
      <c r="R19" s="593"/>
      <c r="S19" s="593"/>
      <c r="T19" s="594" t="e">
        <f>IF(B19=Data!B21,Data!I21,(IF(B19=Data!B23,Data!I23,(IF(B19=Data!B25,Data!I25,(IF(B19=Data!#REF!,Data!#REF!,(IF(B19=Data!B30,Data!I30,(IF(B19=Data!#REF!,Data!#REF!,(IF(B19=Data!#REF!,Data!#REF!,(IF(B19=Data!#REF!,Data!#REF!,Data!#REF!)))))))))))))))&amp;IF(B19=Data!B97,Data!I97,(IF(B19=Data!#REF!,Data!#REF!,(IF(B19=Data!#REF!,Data!#REF!,(IF(B19=Data!#REF!,Data!#REF!,(IF(B19=Data!#REF!,Data!#REF!,(IF(B19=Data!#REF!,Data!I837,(IF(B19=Data!#REF!,Data!#REF!,(IF(B19=Data!#REF!,Data!#REF!,Data!#REF!)))))))))))))))&amp;IF(B19=Data!#REF!,Data!#REF!,(IF(B19=Data!#REF!,Data!#REF!,(IF(B19=Data!#REF!,Data!#REF!,(IF(B19=Data!#REF!,Data!#REF!,(IF(B19=Data!#REF!,Data!#REF!,Data!#REF!)))))))))</f>
        <v>#REF!</v>
      </c>
      <c r="U19" s="595"/>
      <c r="V19" s="594" t="e">
        <f>IF(B19=Data!B21,Data!J21,(IF(B19=Data!B23,Data!J23,(IF(B19=Data!B25,Data!J25,(IF(B19=Data!#REF!,Data!#REF!,(IF(B19=Data!B30,Data!J30,(IF(B19=Data!#REF!,Data!#REF!,(IF(B19=Data!#REF!,Data!#REF!,(IF(B19=Data!#REF!,Data!#REF!,Data!#REF!)))))))))))))))&amp;IF(B19=Data!B97,Data!J97,(IF(B19=Data!#REF!,Data!#REF!,(IF(B19=Data!#REF!,Data!#REF!,(IF(B19=Data!#REF!,Data!#REF!,(IF(B19=Data!#REF!,Data!#REF!,(IF(B19=Data!#REF!,Data!J837,(IF(B19=Data!#REF!,Data!#REF!,(IF(B19=Data!#REF!,Data!#REF!,Data!#REF!)))))))))))))))&amp;IF(B19=Data!#REF!,Data!#REF!,(IF(B19=Data!#REF!,Data!#REF!,(IF(B19=Data!#REF!,Data!#REF!,(IF(B19=Data!#REF!,Data!#REF!,(IF(B19=Data!#REF!,Data!#REF!,Data!#REF!)))))))))</f>
        <v>#REF!</v>
      </c>
      <c r="W19" s="596">
        <f>IF(E19="","",VLOOKUP(B19,Data!$B$5:$J$503,9,FALSE)*E19)</f>
        <v>2.258</v>
      </c>
    </row>
    <row r="20" spans="1:23" s="597" customFormat="1" ht="19.25" customHeight="1">
      <c r="A20" s="860">
        <v>3</v>
      </c>
      <c r="B20" s="753" t="s">
        <v>717</v>
      </c>
      <c r="C20" s="738" t="str">
        <f>IF(E20="","",VLOOKUP(B20,Data!$B$5:$N$503,13,FALSE))</f>
        <v>Ymh</v>
      </c>
      <c r="D20" s="495" t="str">
        <f>IF(E20="","",VLOOKUP(B20,Data!$B$5:$L$503,2,FALSE))</f>
        <v>VAC9500</v>
      </c>
      <c r="E20" s="739">
        <v>20</v>
      </c>
      <c r="F20" s="600" t="s">
        <v>545</v>
      </c>
      <c r="G20" s="587">
        <f>IF(E20="","",VLOOKUP(B20,Data!$B$5:$L$503,11,FALSE))</f>
        <v>2627.86</v>
      </c>
      <c r="H20" s="588">
        <f t="shared" si="0"/>
        <v>52557.200000000004</v>
      </c>
      <c r="I20" s="589" t="str">
        <f>IF(E20="","",VLOOKUP(B20,Data!$B$5:$D$503,3,FALSE))</f>
        <v>C/T</v>
      </c>
      <c r="J20" s="589" t="str">
        <f>IF(E20="","",VLOOKUP(B20,Data!$B$5:$M$503,12,FALSE))</f>
        <v>Indonesia</v>
      </c>
      <c r="K20" s="590">
        <v>5127657</v>
      </c>
      <c r="L20" s="587">
        <f>IF(E20="","",VLOOKUP(B20,Data!$B$5:$E$503,4,FALSE)*E20)</f>
        <v>5340</v>
      </c>
      <c r="M20" s="587">
        <f>IF(E20="","",VLOOKUP(B20,Data!$B$5:$F$503,5,FALSE)*E20)</f>
        <v>4940</v>
      </c>
      <c r="N20" s="591" t="e">
        <f>IF(B20=Data!B22,Data!G22,(IF(B20=Data!B24,Data!G24,(IF(B20=Data!B26,Data!G26,(IF(B20=Data!#REF!,Data!#REF!,(IF(B20=Data!B31,Data!G31,(IF(B20=Data!#REF!,Data!#REF!,(IF(B20=Data!#REF!,Data!#REF!,(IF(B20=Data!#REF!,Data!#REF!,Data!#REF!)))))))))))))))&amp;IF(B20=Data!B98,Data!G98,(IF(B20=Data!#REF!,Data!#REF!,(IF(B20=Data!#REF!,Data!#REF!,(IF(B20=Data!#REF!,Data!#REF!,(IF(B20=Data!#REF!,Data!#REF!,(IF(B20=Data!#REF!,Data!G838,(IF(B20=Data!#REF!,Data!#REF!,(IF(B20=Data!#REF!,Data!#REF!,Data!#REF!)))))))))))))))&amp;IF(B20=Data!#REF!,Data!#REF!,(IF(B20=Data!#REF!,Data!#REF!,(IF(B20=Data!#REF!,Data!#REF!,(IF(B20=Data!#REF!,Data!#REF!,(IF(B20=Data!#REF!,Data!#REF!,Data!#REF!)))))))))</f>
        <v>#REF!</v>
      </c>
      <c r="O20" s="592"/>
      <c r="P20" s="593"/>
      <c r="Q20" s="594" t="e">
        <f>IF(B20=Data!B22,Data!H22,(IF(B20=Data!B24,Data!H24,(IF(B20=Data!B26,Data!H26,(IF(B20=Data!#REF!,Data!#REF!,(IF(B20=Data!B31,Data!H31,(IF(B20=Data!#REF!,Data!#REF!,(IF(B20=Data!#REF!,Data!#REF!,(IF(B20=Data!#REF!,Data!#REF!,Data!#REF!)))))))))))))))&amp;IF(B20=Data!B98,Data!H98,(IF(B20=Data!#REF!,Data!#REF!,(IF(B20=Data!#REF!,Data!#REF!,(IF(B20=Data!#REF!,Data!#REF!,(IF(B20=Data!#REF!,Data!#REF!,(IF(B20=Data!#REF!,Data!H838,(IF(B20=Data!#REF!,Data!#REF!,(IF(B20=Data!#REF!,Data!#REF!,Data!#REF!)))))))))))))))&amp;IF(B20=Data!#REF!,Data!#REF!,(IF(B20=Data!#REF!,Data!#REF!,(IF(B20=Data!#REF!,Data!#REF!,(IF(B20=Data!#REF!,Data!#REF!,(IF(B20=Data!#REF!,Data!#REF!,Data!#REF!)))))))))</f>
        <v>#REF!</v>
      </c>
      <c r="R20" s="593"/>
      <c r="S20" s="593"/>
      <c r="T20" s="594" t="e">
        <f>IF(B20=Data!B22,Data!I22,(IF(B20=Data!B24,Data!I24,(IF(B20=Data!B26,Data!I26,(IF(B20=Data!#REF!,Data!#REF!,(IF(B20=Data!B31,Data!I31,(IF(B20=Data!#REF!,Data!#REF!,(IF(B20=Data!#REF!,Data!#REF!,(IF(B20=Data!#REF!,Data!#REF!,Data!#REF!)))))))))))))))&amp;IF(B20=Data!B98,Data!I98,(IF(B20=Data!#REF!,Data!#REF!,(IF(B20=Data!#REF!,Data!#REF!,(IF(B20=Data!#REF!,Data!#REF!,(IF(B20=Data!#REF!,Data!#REF!,(IF(B20=Data!#REF!,Data!I838,(IF(B20=Data!#REF!,Data!#REF!,(IF(B20=Data!#REF!,Data!#REF!,Data!#REF!)))))))))))))))&amp;IF(B20=Data!#REF!,Data!#REF!,(IF(B20=Data!#REF!,Data!#REF!,(IF(B20=Data!#REF!,Data!#REF!,(IF(B20=Data!#REF!,Data!#REF!,(IF(B20=Data!#REF!,Data!#REF!,Data!#REF!)))))))))</f>
        <v>#REF!</v>
      </c>
      <c r="U20" s="595"/>
      <c r="V20" s="594" t="e">
        <f>IF(B20=Data!B22,Data!J22,(IF(B20=Data!B24,Data!J24,(IF(B20=Data!B26,Data!J26,(IF(B20=Data!#REF!,Data!#REF!,(IF(B20=Data!B31,Data!J31,(IF(B20=Data!#REF!,Data!#REF!,(IF(B20=Data!#REF!,Data!#REF!,(IF(B20=Data!#REF!,Data!#REF!,Data!#REF!)))))))))))))))&amp;IF(B20=Data!B98,Data!J98,(IF(B20=Data!#REF!,Data!#REF!,(IF(B20=Data!#REF!,Data!#REF!,(IF(B20=Data!#REF!,Data!#REF!,(IF(B20=Data!#REF!,Data!#REF!,(IF(B20=Data!#REF!,Data!J838,(IF(B20=Data!#REF!,Data!#REF!,(IF(B20=Data!#REF!,Data!#REF!,Data!#REF!)))))))))))))))&amp;IF(B20=Data!#REF!,Data!#REF!,(IF(B20=Data!#REF!,Data!#REF!,(IF(B20=Data!#REF!,Data!#REF!,(IF(B20=Data!#REF!,Data!#REF!,(IF(B20=Data!#REF!,Data!#REF!,Data!#REF!)))))))))</f>
        <v>#REF!</v>
      </c>
      <c r="W20" s="596">
        <f>IF(E20="","",VLOOKUP(B20,Data!$B$5:$J$503,9,FALSE)*E20)</f>
        <v>29.759999999999998</v>
      </c>
    </row>
    <row r="21" spans="1:23" s="597" customFormat="1" ht="19.25" customHeight="1">
      <c r="A21" s="860">
        <v>4</v>
      </c>
      <c r="B21" s="753" t="s">
        <v>279</v>
      </c>
      <c r="C21" s="738" t="str">
        <f>IF(E21="","",VLOOKUP(B21,Data!$B$5:$N$503,13,FALSE))</f>
        <v>Ymh</v>
      </c>
      <c r="D21" s="495" t="str">
        <f>IF(E21="","",VLOOKUP(B21,Data!$B$5:$L$503,2,FALSE))</f>
        <v>WT58060</v>
      </c>
      <c r="E21" s="739">
        <v>4</v>
      </c>
      <c r="F21" s="600"/>
      <c r="G21" s="587">
        <f>IF(E21="","",VLOOKUP(B21,Data!$B$5:$L$503,11,FALSE))</f>
        <v>2511.65</v>
      </c>
      <c r="H21" s="588">
        <f t="shared" si="0"/>
        <v>10046.6</v>
      </c>
      <c r="I21" s="589" t="str">
        <f>IF(E21="","",VLOOKUP(B21,Data!$B$5:$D$503,3,FALSE))</f>
        <v>C/T</v>
      </c>
      <c r="J21" s="589" t="str">
        <f>IF(E21="","",VLOOKUP(B21,Data!$B$5:$M$503,12,FALSE))</f>
        <v>Indonesia</v>
      </c>
      <c r="K21" s="590">
        <v>5127657</v>
      </c>
      <c r="L21" s="587">
        <f>IF(E21="","",VLOOKUP(B21,Data!$B$5:$E$503,4,FALSE)*E21)</f>
        <v>1016</v>
      </c>
      <c r="M21" s="587">
        <f>IF(E21="","",VLOOKUP(B21,Data!$B$5:$F$503,5,FALSE)*E21)</f>
        <v>916</v>
      </c>
      <c r="N21" s="591" t="e">
        <f>IF(B21=Data!B23,Data!G23,(IF(B21=Data!B25,Data!G25,(IF(B21=Data!B27,Data!G27,(IF(B21=Data!#REF!,Data!#REF!,(IF(B21=Data!B32,Data!G32,(IF(B21=Data!#REF!,Data!#REF!,(IF(B21=Data!#REF!,Data!#REF!,(IF(B21=Data!#REF!,Data!#REF!,Data!#REF!)))))))))))))))&amp;IF(B21=Data!B99,Data!G99,(IF(B21=Data!#REF!,Data!#REF!,(IF(B21=Data!#REF!,Data!#REF!,(IF(B21=Data!#REF!,Data!#REF!,(IF(B21=Data!#REF!,Data!#REF!,(IF(B21=Data!#REF!,Data!G839,(IF(B21=Data!#REF!,Data!#REF!,(IF(B21=Data!#REF!,Data!#REF!,Data!#REF!)))))))))))))))&amp;IF(B21=Data!#REF!,Data!#REF!,(IF(B21=Data!#REF!,Data!#REF!,(IF(B21=Data!#REF!,Data!#REF!,(IF(B21=Data!#REF!,Data!#REF!,(IF(B21=Data!#REF!,Data!#REF!,Data!#REF!)))))))))</f>
        <v>#REF!</v>
      </c>
      <c r="O21" s="592"/>
      <c r="P21" s="593"/>
      <c r="Q21" s="594" t="e">
        <f>IF(B21=Data!B23,Data!H23,(IF(B21=Data!B25,Data!H25,(IF(B21=Data!B27,Data!H27,(IF(B21=Data!#REF!,Data!#REF!,(IF(B21=Data!B32,Data!H32,(IF(B21=Data!#REF!,Data!#REF!,(IF(B21=Data!#REF!,Data!#REF!,(IF(B21=Data!#REF!,Data!#REF!,Data!#REF!)))))))))))))))&amp;IF(B21=Data!B99,Data!H99,(IF(B21=Data!#REF!,Data!#REF!,(IF(B21=Data!#REF!,Data!#REF!,(IF(B21=Data!#REF!,Data!#REF!,(IF(B21=Data!#REF!,Data!#REF!,(IF(B21=Data!#REF!,Data!H839,(IF(B21=Data!#REF!,Data!#REF!,(IF(B21=Data!#REF!,Data!#REF!,Data!#REF!)))))))))))))))&amp;IF(B21=Data!#REF!,Data!#REF!,(IF(B21=Data!#REF!,Data!#REF!,(IF(B21=Data!#REF!,Data!#REF!,(IF(B21=Data!#REF!,Data!#REF!,(IF(B21=Data!#REF!,Data!#REF!,Data!#REF!)))))))))</f>
        <v>#REF!</v>
      </c>
      <c r="R21" s="593"/>
      <c r="S21" s="593"/>
      <c r="T21" s="594" t="e">
        <f>IF(B21=Data!B23,Data!I23,(IF(B21=Data!B25,Data!I25,(IF(B21=Data!B27,Data!I27,(IF(B21=Data!#REF!,Data!#REF!,(IF(B21=Data!B32,Data!I32,(IF(B21=Data!#REF!,Data!#REF!,(IF(B21=Data!#REF!,Data!#REF!,(IF(B21=Data!#REF!,Data!#REF!,Data!#REF!)))))))))))))))&amp;IF(B21=Data!B99,Data!I99,(IF(B21=Data!#REF!,Data!#REF!,(IF(B21=Data!#REF!,Data!#REF!,(IF(B21=Data!#REF!,Data!#REF!,(IF(B21=Data!#REF!,Data!#REF!,(IF(B21=Data!#REF!,Data!I839,(IF(B21=Data!#REF!,Data!#REF!,(IF(B21=Data!#REF!,Data!#REF!,Data!#REF!)))))))))))))))&amp;IF(B21=Data!#REF!,Data!#REF!,(IF(B21=Data!#REF!,Data!#REF!,(IF(B21=Data!#REF!,Data!#REF!,(IF(B21=Data!#REF!,Data!#REF!,(IF(B21=Data!#REF!,Data!#REF!,Data!#REF!)))))))))</f>
        <v>#REF!</v>
      </c>
      <c r="U21" s="595"/>
      <c r="V21" s="594" t="e">
        <f>IF(B21=Data!B23,Data!J23,(IF(B21=Data!B25,Data!J25,(IF(B21=Data!B27,Data!J27,(IF(B21=Data!#REF!,Data!#REF!,(IF(B21=Data!B32,Data!J32,(IF(B21=Data!#REF!,Data!#REF!,(IF(B21=Data!#REF!,Data!#REF!,(IF(B21=Data!#REF!,Data!#REF!,Data!#REF!)))))))))))))))&amp;IF(B21=Data!B99,Data!J99,(IF(B21=Data!#REF!,Data!#REF!,(IF(B21=Data!#REF!,Data!#REF!,(IF(B21=Data!#REF!,Data!#REF!,(IF(B21=Data!#REF!,Data!#REF!,(IF(B21=Data!#REF!,Data!J839,(IF(B21=Data!#REF!,Data!#REF!,(IF(B21=Data!#REF!,Data!#REF!,Data!#REF!)))))))))))))))&amp;IF(B21=Data!#REF!,Data!#REF!,(IF(B21=Data!#REF!,Data!#REF!,(IF(B21=Data!#REF!,Data!#REF!,(IF(B21=Data!#REF!,Data!#REF!,(IF(B21=Data!#REF!,Data!#REF!,Data!#REF!)))))))))</f>
        <v>#REF!</v>
      </c>
      <c r="W21" s="596">
        <f>IF(E21="","",VLOOKUP(B21,Data!$B$5:$J$503,9,FALSE)*E21)</f>
        <v>5.9359999999999999</v>
      </c>
    </row>
    <row r="22" spans="1:23" s="597" customFormat="1" ht="19.25" customHeight="1">
      <c r="A22" s="860">
        <v>5</v>
      </c>
      <c r="B22" s="753" t="s">
        <v>734</v>
      </c>
      <c r="C22" s="738" t="str">
        <f>IF(E22="","",VLOOKUP(B22,Data!$B$5:$N$503,13,FALSE))</f>
        <v>Ymh</v>
      </c>
      <c r="D22" s="495" t="str">
        <f>IF(E22="","",VLOOKUP(B22,Data!$B$5:$L$503,2,FALSE))</f>
        <v>VAC9520</v>
      </c>
      <c r="E22" s="739">
        <v>4</v>
      </c>
      <c r="F22" s="601" t="s">
        <v>569</v>
      </c>
      <c r="G22" s="587">
        <f>IF(E22="","",VLOOKUP(B22,Data!$B$5:$L$503,11,FALSE))</f>
        <v>2921.12</v>
      </c>
      <c r="H22" s="588">
        <f t="shared" si="0"/>
        <v>11684.48</v>
      </c>
      <c r="I22" s="589" t="str">
        <f>IF(E22="","",VLOOKUP(B22,Data!$B$5:$D$503,3,FALSE))</f>
        <v>C/T</v>
      </c>
      <c r="J22" s="589" t="str">
        <f>IF(E22="","",VLOOKUP(B22,Data!$B$5:$M$503,12,FALSE))</f>
        <v>Indonesia</v>
      </c>
      <c r="K22" s="590">
        <v>5127657</v>
      </c>
      <c r="L22" s="587">
        <f>IF(E22="","",VLOOKUP(B22,Data!$B$5:$E$503,4,FALSE)*E22)</f>
        <v>1016</v>
      </c>
      <c r="M22" s="587">
        <f>IF(E22="","",VLOOKUP(B22,Data!$B$5:$F$503,5,FALSE)*E22)</f>
        <v>916</v>
      </c>
      <c r="N22" s="591" t="e">
        <f>IF(B22=Data!B24,Data!G24,(IF(B22=Data!B26,Data!G26,(IF(B22=Data!B28,Data!G28,(IF(B22=Data!#REF!,Data!#REF!,(IF(B22=Data!B33,Data!G33,(IF(B22=Data!#REF!,Data!#REF!,(IF(B22=Data!#REF!,Data!#REF!,(IF(B22=Data!#REF!,Data!#REF!,Data!#REF!)))))))))))))))&amp;IF(B22=Data!B100,Data!G100,(IF(B22=Data!#REF!,Data!#REF!,(IF(B22=Data!#REF!,Data!#REF!,(IF(B22=Data!#REF!,Data!#REF!,(IF(B22=Data!#REF!,Data!#REF!,(IF(B22=Data!#REF!,Data!G840,(IF(B22=Data!#REF!,Data!#REF!,(IF(B22=Data!#REF!,Data!#REF!,Data!#REF!)))))))))))))))&amp;IF(B22=Data!#REF!,Data!#REF!,(IF(B22=Data!#REF!,Data!#REF!,(IF(B22=Data!#REF!,Data!#REF!,(IF(B22=Data!#REF!,Data!#REF!,(IF(B22=Data!#REF!,Data!#REF!,Data!#REF!)))))))))</f>
        <v>#REF!</v>
      </c>
      <c r="O22" s="592"/>
      <c r="P22" s="593"/>
      <c r="Q22" s="594" t="e">
        <f>IF(B22=Data!B24,Data!H24,(IF(B22=Data!B26,Data!H26,(IF(B22=Data!B28,Data!H28,(IF(B22=Data!#REF!,Data!#REF!,(IF(B22=Data!B33,Data!H33,(IF(B22=Data!#REF!,Data!#REF!,(IF(B22=Data!#REF!,Data!#REF!,(IF(B22=Data!#REF!,Data!#REF!,Data!#REF!)))))))))))))))&amp;IF(B22=Data!B100,Data!H100,(IF(B22=Data!#REF!,Data!#REF!,(IF(B22=Data!#REF!,Data!#REF!,(IF(B22=Data!#REF!,Data!#REF!,(IF(B22=Data!#REF!,Data!#REF!,(IF(B22=Data!#REF!,Data!H840,(IF(B22=Data!#REF!,Data!#REF!,(IF(B22=Data!#REF!,Data!#REF!,Data!#REF!)))))))))))))))&amp;IF(B22=Data!#REF!,Data!#REF!,(IF(B22=Data!#REF!,Data!#REF!,(IF(B22=Data!#REF!,Data!#REF!,(IF(B22=Data!#REF!,Data!#REF!,(IF(B22=Data!#REF!,Data!#REF!,Data!#REF!)))))))))</f>
        <v>#REF!</v>
      </c>
      <c r="R22" s="593"/>
      <c r="S22" s="593"/>
      <c r="T22" s="594" t="e">
        <f>IF(B22=Data!B24,Data!I24,(IF(B22=Data!B26,Data!I26,(IF(B22=Data!B28,Data!I28,(IF(B22=Data!#REF!,Data!#REF!,(IF(B22=Data!B33,Data!I33,(IF(B22=Data!#REF!,Data!#REF!,(IF(B22=Data!#REF!,Data!#REF!,(IF(B22=Data!#REF!,Data!#REF!,Data!#REF!)))))))))))))))&amp;IF(B22=Data!B100,Data!I100,(IF(B22=Data!#REF!,Data!#REF!,(IF(B22=Data!#REF!,Data!#REF!,(IF(B22=Data!#REF!,Data!#REF!,(IF(B22=Data!#REF!,Data!#REF!,(IF(B22=Data!#REF!,Data!I840,(IF(B22=Data!#REF!,Data!#REF!,(IF(B22=Data!#REF!,Data!#REF!,Data!#REF!)))))))))))))))&amp;IF(B22=Data!#REF!,Data!#REF!,(IF(B22=Data!#REF!,Data!#REF!,(IF(B22=Data!#REF!,Data!#REF!,(IF(B22=Data!#REF!,Data!#REF!,(IF(B22=Data!#REF!,Data!#REF!,Data!#REF!)))))))))</f>
        <v>#REF!</v>
      </c>
      <c r="U22" s="595"/>
      <c r="V22" s="594" t="e">
        <f>IF(B22=Data!B24,Data!J24,(IF(B22=Data!B26,Data!J26,(IF(B22=Data!B28,Data!J28,(IF(B22=Data!#REF!,Data!#REF!,(IF(B22=Data!B33,Data!J33,(IF(B22=Data!#REF!,Data!#REF!,(IF(B22=Data!#REF!,Data!#REF!,(IF(B22=Data!#REF!,Data!#REF!,Data!#REF!)))))))))))))))&amp;IF(B22=Data!B100,Data!J100,(IF(B22=Data!#REF!,Data!#REF!,(IF(B22=Data!#REF!,Data!#REF!,(IF(B22=Data!#REF!,Data!#REF!,(IF(B22=Data!#REF!,Data!#REF!,(IF(B22=Data!#REF!,Data!J840,(IF(B22=Data!#REF!,Data!#REF!,(IF(B22=Data!#REF!,Data!#REF!,Data!#REF!)))))))))))))))&amp;IF(B22=Data!#REF!,Data!#REF!,(IF(B22=Data!#REF!,Data!#REF!,(IF(B22=Data!#REF!,Data!#REF!,(IF(B22=Data!#REF!,Data!#REF!,(IF(B22=Data!#REF!,Data!#REF!,Data!#REF!)))))))))</f>
        <v>#REF!</v>
      </c>
      <c r="W22" s="596">
        <f>IF(E22="","",VLOOKUP(B22,Data!$B$5:$J$503,9,FALSE)*E22)</f>
        <v>5.9359999999999999</v>
      </c>
    </row>
    <row r="23" spans="1:23" s="597" customFormat="1" ht="19.25" customHeight="1">
      <c r="A23" s="598"/>
      <c r="B23" s="582" t="s">
        <v>1070</v>
      </c>
      <c r="C23" s="583" t="str">
        <f>IF(E23="","",VLOOKUP(B23,Data!$B$5:$N$503,13,FALSE))</f>
        <v/>
      </c>
      <c r="D23" s="584" t="str">
        <f>IF(E23="","",VLOOKUP(B23,Data!$B$5:$L$503,2,FALSE))</f>
        <v/>
      </c>
      <c r="E23" s="739"/>
      <c r="F23" s="600"/>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B140,Data!G140,(IF(B23=Data!B142,Data!G142,(IF(B23=Data!B144,Data!G144,(IF(B23=Data!#REF!,Data!#REF!,(IF(B23=Data!B149,Data!G149,(IF(B23=Data!#REF!,Data!#REF!,(IF(B23=Data!#REF!,Data!#REF!,(IF(B23=Data!#REF!,Data!#REF!,Data!#REF!)))))))))))))))&amp;IF(B23=Data!B216,Data!G216,(IF(B23=Data!#REF!,Data!#REF!,(IF(B23=Data!#REF!,Data!#REF!,(IF(B23=Data!#REF!,Data!#REF!,(IF(B23=Data!#REF!,Data!#REF!,(IF(B23=Data!#REF!,Data!G956,(IF(B23=Data!#REF!,Data!#REF!,(IF(B23=Data!#REF!,Data!#REF!,Data!#REF!)))))))))))))))&amp;IF(B23=Data!#REF!,Data!#REF!,(IF(B23=Data!#REF!,Data!#REF!,(IF(B23=Data!#REF!,Data!#REF!,(IF(B23=Data!#REF!,Data!#REF!,(IF(B23=Data!#REF!,Data!#REF!,Data!#REF!)))))))))</f>
        <v>#REF!</v>
      </c>
      <c r="O23" s="592"/>
      <c r="P23" s="593"/>
      <c r="Q23" s="594" t="e">
        <f>IF(B23=Data!B140,Data!H140,(IF(B23=Data!B142,Data!H142,(IF(B23=Data!B144,Data!H144,(IF(B23=Data!#REF!,Data!#REF!,(IF(B23=Data!B149,Data!H149,(IF(B23=Data!#REF!,Data!#REF!,(IF(B23=Data!#REF!,Data!#REF!,(IF(B23=Data!#REF!,Data!#REF!,Data!#REF!)))))))))))))))&amp;IF(B23=Data!B216,Data!H216,(IF(B23=Data!#REF!,Data!#REF!,(IF(B23=Data!#REF!,Data!#REF!,(IF(B23=Data!#REF!,Data!#REF!,(IF(B23=Data!#REF!,Data!#REF!,(IF(B23=Data!#REF!,Data!H956,(IF(B23=Data!#REF!,Data!#REF!,(IF(B23=Data!#REF!,Data!#REF!,Data!#REF!)))))))))))))))&amp;IF(B23=Data!#REF!,Data!#REF!,(IF(B23=Data!#REF!,Data!#REF!,(IF(B23=Data!#REF!,Data!#REF!,(IF(B23=Data!#REF!,Data!#REF!,(IF(B23=Data!#REF!,Data!#REF!,Data!#REF!)))))))))</f>
        <v>#REF!</v>
      </c>
      <c r="R23" s="593"/>
      <c r="S23" s="593"/>
      <c r="T23" s="594" t="e">
        <f>IF(B23=Data!B140,Data!I140,(IF(B23=Data!B142,Data!I142,(IF(B23=Data!B144,Data!I144,(IF(B23=Data!#REF!,Data!#REF!,(IF(B23=Data!B149,Data!I149,(IF(B23=Data!#REF!,Data!#REF!,(IF(B23=Data!#REF!,Data!#REF!,(IF(B23=Data!#REF!,Data!#REF!,Data!#REF!)))))))))))))))&amp;IF(B23=Data!B216,Data!I216,(IF(B23=Data!#REF!,Data!#REF!,(IF(B23=Data!#REF!,Data!#REF!,(IF(B23=Data!#REF!,Data!#REF!,(IF(B23=Data!#REF!,Data!#REF!,(IF(B23=Data!#REF!,Data!I956,(IF(B23=Data!#REF!,Data!#REF!,(IF(B23=Data!#REF!,Data!#REF!,Data!#REF!)))))))))))))))&amp;IF(B23=Data!#REF!,Data!#REF!,(IF(B23=Data!#REF!,Data!#REF!,(IF(B23=Data!#REF!,Data!#REF!,(IF(B23=Data!#REF!,Data!#REF!,(IF(B23=Data!#REF!,Data!#REF!,Data!#REF!)))))))))</f>
        <v>#REF!</v>
      </c>
      <c r="U23" s="595"/>
      <c r="V23" s="594" t="e">
        <f>IF(B23=Data!B140,Data!J140,(IF(B23=Data!B142,Data!J142,(IF(B23=Data!B144,Data!J144,(IF(B23=Data!#REF!,Data!#REF!,(IF(B23=Data!B149,Data!J149,(IF(B23=Data!#REF!,Data!#REF!,(IF(B23=Data!#REF!,Data!#REF!,(IF(B23=Data!#REF!,Data!#REF!,Data!#REF!)))))))))))))))&amp;IF(B23=Data!B216,Data!J216,(IF(B23=Data!#REF!,Data!#REF!,(IF(B23=Data!#REF!,Data!#REF!,(IF(B23=Data!#REF!,Data!#REF!,(IF(B23=Data!#REF!,Data!#REF!,(IF(B23=Data!#REF!,Data!J956,(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v>6</v>
      </c>
      <c r="B24" s="753" t="s">
        <v>368</v>
      </c>
      <c r="C24" s="738" t="str">
        <f>IF(E24="","",VLOOKUP(B24,Data!$B$5:$N$503,13,FALSE))</f>
        <v>Ymh</v>
      </c>
      <c r="D24" s="495" t="str">
        <f>IF(E24="","",VLOOKUP(B24,Data!$B$5:$L$503,2,FALSE))</f>
        <v>WQ78230</v>
      </c>
      <c r="E24" s="739">
        <v>5</v>
      </c>
      <c r="F24" s="600"/>
      <c r="G24" s="587">
        <f>IF(E24="","",VLOOKUP(B24,Data!$B$5:$L$503,11,FALSE))</f>
        <v>4233.07</v>
      </c>
      <c r="H24" s="588">
        <f t="shared" ref="H24:H32" si="1">IF(E24&gt;0,E24*G24,"-")</f>
        <v>21165.35</v>
      </c>
      <c r="I24" s="589" t="str">
        <f>IF(E24="","",VLOOKUP(B24,Data!$B$5:$D$503,3,FALSE))</f>
        <v>C/T</v>
      </c>
      <c r="J24" s="589" t="str">
        <f>IF(E24="","",VLOOKUP(B24,Data!$B$5:$M$503,12,FALSE))</f>
        <v>Indonesia</v>
      </c>
      <c r="K24" s="590">
        <v>5129806</v>
      </c>
      <c r="L24" s="587">
        <f>IF(E24="","",VLOOKUP(B24,Data!$B$5:$E$503,4,FALSE)*E24)</f>
        <v>1485</v>
      </c>
      <c r="M24" s="587">
        <f>IF(E24="","",VLOOKUP(B24,Data!$B$5:$F$503,5,FALSE)*E24)</f>
        <v>1310</v>
      </c>
      <c r="N24" s="591" t="e">
        <f>IF(B24=Data!B19,Data!G19,(IF(B24=Data!B21,Data!G21,(IF(B24=Data!B23,Data!G23,(IF(B24=Data!#REF!,Data!#REF!,(IF(B24=Data!B28,Data!G28,(IF(B24=Data!#REF!,Data!#REF!,(IF(B24=Data!#REF!,Data!#REF!,(IF(B24=Data!#REF!,Data!#REF!,Data!#REF!)))))))))))))))&amp;IF(B24=Data!B95,Data!G95,(IF(B24=Data!#REF!,Data!#REF!,(IF(B24=Data!#REF!,Data!#REF!,(IF(B24=Data!#REF!,Data!#REF!,(IF(B24=Data!#REF!,Data!#REF!,(IF(B24=Data!#REF!,Data!G835,(IF(B24=Data!#REF!,Data!#REF!,(IF(B24=Data!#REF!,Data!#REF!,Data!#REF!)))))))))))))))&amp;IF(B24=Data!#REF!,Data!#REF!,(IF(B24=Data!#REF!,Data!#REF!,(IF(B24=Data!#REF!,Data!#REF!,(IF(B24=Data!#REF!,Data!#REF!,(IF(B24=Data!#REF!,Data!#REF!,Data!#REF!)))))))))</f>
        <v>#REF!</v>
      </c>
      <c r="O24" s="592"/>
      <c r="P24" s="593"/>
      <c r="Q24" s="594" t="e">
        <f>IF(B24=Data!B19,Data!H19,(IF(B24=Data!B21,Data!H21,(IF(B24=Data!B23,Data!H23,(IF(B24=Data!#REF!,Data!#REF!,(IF(B24=Data!B28,Data!H28,(IF(B24=Data!#REF!,Data!#REF!,(IF(B24=Data!#REF!,Data!#REF!,(IF(B24=Data!#REF!,Data!#REF!,Data!#REF!)))))))))))))))&amp;IF(B24=Data!B95,Data!H95,(IF(B24=Data!#REF!,Data!#REF!,(IF(B24=Data!#REF!,Data!#REF!,(IF(B24=Data!#REF!,Data!#REF!,(IF(B24=Data!#REF!,Data!#REF!,(IF(B24=Data!#REF!,Data!H835,(IF(B24=Data!#REF!,Data!#REF!,(IF(B24=Data!#REF!,Data!#REF!,Data!#REF!)))))))))))))))&amp;IF(B24=Data!#REF!,Data!#REF!,(IF(B24=Data!#REF!,Data!#REF!,(IF(B24=Data!#REF!,Data!#REF!,(IF(B24=Data!#REF!,Data!#REF!,(IF(B24=Data!#REF!,Data!#REF!,Data!#REF!)))))))))</f>
        <v>#REF!</v>
      </c>
      <c r="R24" s="593"/>
      <c r="S24" s="593"/>
      <c r="T24" s="594" t="e">
        <f>IF(B24=Data!B19,Data!I19,(IF(B24=Data!B21,Data!I21,(IF(B24=Data!B23,Data!I23,(IF(B24=Data!#REF!,Data!#REF!,(IF(B24=Data!B28,Data!I28,(IF(B24=Data!#REF!,Data!#REF!,(IF(B24=Data!#REF!,Data!#REF!,(IF(B24=Data!#REF!,Data!#REF!,Data!#REF!)))))))))))))))&amp;IF(B24=Data!B95,Data!I95,(IF(B24=Data!#REF!,Data!#REF!,(IF(B24=Data!#REF!,Data!#REF!,(IF(B24=Data!#REF!,Data!#REF!,(IF(B24=Data!#REF!,Data!#REF!,(IF(B24=Data!#REF!,Data!I835,(IF(B24=Data!#REF!,Data!#REF!,(IF(B24=Data!#REF!,Data!#REF!,Data!#REF!)))))))))))))))&amp;IF(B24=Data!#REF!,Data!#REF!,(IF(B24=Data!#REF!,Data!#REF!,(IF(B24=Data!#REF!,Data!#REF!,(IF(B24=Data!#REF!,Data!#REF!,(IF(B24=Data!#REF!,Data!#REF!,Data!#REF!)))))))))</f>
        <v>#REF!</v>
      </c>
      <c r="U24" s="595"/>
      <c r="V24" s="594" t="e">
        <f>IF(B24=Data!B19,Data!J19,(IF(B24=Data!B21,Data!J21,(IF(B24=Data!B23,Data!J23,(IF(B24=Data!#REF!,Data!#REF!,(IF(B24=Data!B28,Data!J28,(IF(B24=Data!#REF!,Data!#REF!,(IF(B24=Data!#REF!,Data!#REF!,(IF(B24=Data!#REF!,Data!#REF!,Data!#REF!)))))))))))))))&amp;IF(B24=Data!B95,Data!J95,(IF(B24=Data!#REF!,Data!#REF!,(IF(B24=Data!#REF!,Data!#REF!,(IF(B24=Data!#REF!,Data!#REF!,(IF(B24=Data!#REF!,Data!#REF!,(IF(B24=Data!#REF!,Data!J835,(IF(B24=Data!#REF!,Data!#REF!,(IF(B24=Data!#REF!,Data!#REF!,Data!#REF!)))))))))))))))&amp;IF(B24=Data!#REF!,Data!#REF!,(IF(B24=Data!#REF!,Data!#REF!,(IF(B24=Data!#REF!,Data!#REF!,(IF(B24=Data!#REF!,Data!#REF!,(IF(B24=Data!#REF!,Data!#REF!,Data!#REF!)))))))))</f>
        <v>#REF!</v>
      </c>
      <c r="W24" s="596">
        <f>IF(E24="","",VLOOKUP(B24,Data!$B$5:$J$503,9,FALSE)*E24)</f>
        <v>7.67</v>
      </c>
    </row>
    <row r="25" spans="1:23" s="597" customFormat="1" ht="19.25" customHeight="1">
      <c r="A25" s="860">
        <v>7</v>
      </c>
      <c r="B25" s="753" t="s">
        <v>223</v>
      </c>
      <c r="C25" s="738" t="str">
        <f>IF(E25="","",VLOOKUP(B25,Data!$B$5:$N$503,13,FALSE))</f>
        <v>Ymh</v>
      </c>
      <c r="D25" s="495" t="str">
        <f>IF(E25="","",VLOOKUP(B25,Data!$B$5:$L$503,2,FALSE))</f>
        <v>AAE6337</v>
      </c>
      <c r="E25" s="739">
        <v>15</v>
      </c>
      <c r="F25" s="600"/>
      <c r="G25" s="587">
        <f>IF(E25="","",VLOOKUP(B25,Data!$B$5:$L$503,11,FALSE))</f>
        <v>1646.63</v>
      </c>
      <c r="H25" s="588">
        <f t="shared" si="1"/>
        <v>24699.45</v>
      </c>
      <c r="I25" s="589" t="str">
        <f>IF(E25="","",VLOOKUP(B25,Data!$B$5:$D$503,3,FALSE))</f>
        <v>C/T</v>
      </c>
      <c r="J25" s="589" t="str">
        <f>IF(E25="","",VLOOKUP(B25,Data!$B$5:$M$503,12,FALSE))</f>
        <v>Indonesia</v>
      </c>
      <c r="K25" s="590">
        <v>5129806</v>
      </c>
      <c r="L25" s="587">
        <f>IF(E25="","",VLOOKUP(B25,Data!$B$5:$E$503,4,FALSE)*E25)</f>
        <v>2910</v>
      </c>
      <c r="M25" s="587">
        <f>IF(E25="","",VLOOKUP(B25,Data!$B$5:$F$503,5,FALSE)*E25)</f>
        <v>2610</v>
      </c>
      <c r="N25" s="591" t="e">
        <f>IF(B25=Data!B20,Data!G20,(IF(B25=Data!B22,Data!G22,(IF(B25=Data!B24,Data!G24,(IF(B25=Data!#REF!,Data!#REF!,(IF(B25=Data!B29,Data!G29,(IF(B25=Data!#REF!,Data!#REF!,(IF(B25=Data!#REF!,Data!#REF!,(IF(B25=Data!#REF!,Data!#REF!,Data!#REF!)))))))))))))))&amp;IF(B25=Data!B96,Data!G96,(IF(B25=Data!#REF!,Data!#REF!,(IF(B25=Data!#REF!,Data!#REF!,(IF(B25=Data!#REF!,Data!#REF!,(IF(B25=Data!#REF!,Data!#REF!,(IF(B25=Data!#REF!,Data!G836,(IF(B25=Data!#REF!,Data!#REF!,(IF(B25=Data!#REF!,Data!#REF!,Data!#REF!)))))))))))))))&amp;IF(B25=Data!#REF!,Data!#REF!,(IF(B25=Data!#REF!,Data!#REF!,(IF(B25=Data!#REF!,Data!#REF!,(IF(B25=Data!#REF!,Data!#REF!,(IF(B25=Data!#REF!,Data!#REF!,Data!#REF!)))))))))</f>
        <v>#REF!</v>
      </c>
      <c r="O25" s="592"/>
      <c r="P25" s="593"/>
      <c r="Q25" s="594" t="e">
        <f>IF(B25=Data!B20,Data!H20,(IF(B25=Data!B22,Data!H22,(IF(B25=Data!B24,Data!H24,(IF(B25=Data!#REF!,Data!#REF!,(IF(B25=Data!B29,Data!H29,(IF(B25=Data!#REF!,Data!#REF!,(IF(B25=Data!#REF!,Data!#REF!,(IF(B25=Data!#REF!,Data!#REF!,Data!#REF!)))))))))))))))&amp;IF(B25=Data!B96,Data!H96,(IF(B25=Data!#REF!,Data!#REF!,(IF(B25=Data!#REF!,Data!#REF!,(IF(B25=Data!#REF!,Data!#REF!,(IF(B25=Data!#REF!,Data!#REF!,(IF(B25=Data!#REF!,Data!H836,(IF(B25=Data!#REF!,Data!#REF!,(IF(B25=Data!#REF!,Data!#REF!,Data!#REF!)))))))))))))))&amp;IF(B25=Data!#REF!,Data!#REF!,(IF(B25=Data!#REF!,Data!#REF!,(IF(B25=Data!#REF!,Data!#REF!,(IF(B25=Data!#REF!,Data!#REF!,(IF(B25=Data!#REF!,Data!#REF!,Data!#REF!)))))))))</f>
        <v>#REF!</v>
      </c>
      <c r="R25" s="593"/>
      <c r="S25" s="593"/>
      <c r="T25" s="594" t="e">
        <f>IF(B25=Data!B20,Data!I20,(IF(B25=Data!B22,Data!I22,(IF(B25=Data!B24,Data!I24,(IF(B25=Data!#REF!,Data!#REF!,(IF(B25=Data!B29,Data!I29,(IF(B25=Data!#REF!,Data!#REF!,(IF(B25=Data!#REF!,Data!#REF!,(IF(B25=Data!#REF!,Data!#REF!,Data!#REF!)))))))))))))))&amp;IF(B25=Data!B96,Data!I96,(IF(B25=Data!#REF!,Data!#REF!,(IF(B25=Data!#REF!,Data!#REF!,(IF(B25=Data!#REF!,Data!#REF!,(IF(B25=Data!#REF!,Data!#REF!,(IF(B25=Data!#REF!,Data!I836,(IF(B25=Data!#REF!,Data!#REF!,(IF(B25=Data!#REF!,Data!#REF!,Data!#REF!)))))))))))))))&amp;IF(B25=Data!#REF!,Data!#REF!,(IF(B25=Data!#REF!,Data!#REF!,(IF(B25=Data!#REF!,Data!#REF!,(IF(B25=Data!#REF!,Data!#REF!,(IF(B25=Data!#REF!,Data!#REF!,Data!#REF!)))))))))</f>
        <v>#REF!</v>
      </c>
      <c r="U25" s="595"/>
      <c r="V25" s="594" t="e">
        <f>IF(B25=Data!B20,Data!J20,(IF(B25=Data!B22,Data!J22,(IF(B25=Data!B24,Data!J24,(IF(B25=Data!#REF!,Data!#REF!,(IF(B25=Data!B29,Data!J29,(IF(B25=Data!#REF!,Data!#REF!,(IF(B25=Data!#REF!,Data!#REF!,(IF(B25=Data!#REF!,Data!#REF!,Data!#REF!)))))))))))))))&amp;IF(B25=Data!B96,Data!J96,(IF(B25=Data!#REF!,Data!#REF!,(IF(B25=Data!#REF!,Data!#REF!,(IF(B25=Data!#REF!,Data!#REF!,(IF(B25=Data!#REF!,Data!#REF!,(IF(B25=Data!#REF!,Data!J836,(IF(B25=Data!#REF!,Data!#REF!,(IF(B25=Data!#REF!,Data!#REF!,Data!#REF!)))))))))))))))&amp;IF(B25=Data!#REF!,Data!#REF!,(IF(B25=Data!#REF!,Data!#REF!,(IF(B25=Data!#REF!,Data!#REF!,(IF(B25=Data!#REF!,Data!#REF!,(IF(B25=Data!#REF!,Data!#REF!,Data!#REF!)))))))))</f>
        <v>#REF!</v>
      </c>
      <c r="W25" s="596">
        <f>IF(E25="","",VLOOKUP(B25,Data!$B$5:$J$503,9,FALSE)*E25)</f>
        <v>16.934999999999999</v>
      </c>
    </row>
    <row r="26" spans="1:23" s="597" customFormat="1" ht="19.25" customHeight="1">
      <c r="A26" s="860">
        <v>8</v>
      </c>
      <c r="B26" s="753" t="s">
        <v>225</v>
      </c>
      <c r="C26" s="738" t="str">
        <f>IF(E26="","",VLOOKUP(B26,Data!$B$5:$N$503,13,FALSE))</f>
        <v>Ymh</v>
      </c>
      <c r="D26" s="495" t="str">
        <f>IF(E26="","",VLOOKUP(B26,Data!$B$5:$L$503,2,FALSE))</f>
        <v>WV62290</v>
      </c>
      <c r="E26" s="739">
        <v>4</v>
      </c>
      <c r="F26" s="600"/>
      <c r="G26" s="587">
        <f>IF(E26="","",VLOOKUP(B26,Data!$B$5:$L$503,11,FALSE))</f>
        <v>1690.21</v>
      </c>
      <c r="H26" s="588">
        <f t="shared" si="1"/>
        <v>6760.84</v>
      </c>
      <c r="I26" s="589" t="str">
        <f>IF(E26="","",VLOOKUP(B26,Data!$B$5:$D$503,3,FALSE))</f>
        <v>C/T</v>
      </c>
      <c r="J26" s="589" t="str">
        <f>IF(E26="","",VLOOKUP(B26,Data!$B$5:$M$503,12,FALSE))</f>
        <v>Indonesia</v>
      </c>
      <c r="K26" s="590">
        <v>5129806</v>
      </c>
      <c r="L26" s="587">
        <f>IF(E26="","",VLOOKUP(B26,Data!$B$5:$E$503,4,FALSE)*E26)</f>
        <v>776</v>
      </c>
      <c r="M26" s="587">
        <f>IF(E26="","",VLOOKUP(B26,Data!$B$5:$F$503,5,FALSE)*E26)</f>
        <v>696</v>
      </c>
      <c r="N26" s="591" t="e">
        <f>IF(B26=Data!B21,Data!G21,(IF(B26=Data!B23,Data!G23,(IF(B26=Data!B25,Data!G25,(IF(B26=Data!#REF!,Data!#REF!,(IF(B26=Data!B30,Data!G30,(IF(B26=Data!#REF!,Data!#REF!,(IF(B26=Data!#REF!,Data!#REF!,(IF(B26=Data!#REF!,Data!#REF!,Data!#REF!)))))))))))))))&amp;IF(B26=Data!B97,Data!G97,(IF(B26=Data!#REF!,Data!#REF!,(IF(B26=Data!#REF!,Data!#REF!,(IF(B26=Data!#REF!,Data!#REF!,(IF(B26=Data!#REF!,Data!#REF!,(IF(B26=Data!#REF!,Data!G837,(IF(B26=Data!#REF!,Data!#REF!,(IF(B26=Data!#REF!,Data!#REF!,Data!#REF!)))))))))))))))&amp;IF(B26=Data!#REF!,Data!#REF!,(IF(B26=Data!#REF!,Data!#REF!,(IF(B26=Data!#REF!,Data!#REF!,(IF(B26=Data!#REF!,Data!#REF!,(IF(B26=Data!#REF!,Data!#REF!,Data!#REF!)))))))))</f>
        <v>#REF!</v>
      </c>
      <c r="O26" s="592"/>
      <c r="P26" s="593"/>
      <c r="Q26" s="594" t="e">
        <f>IF(B26=Data!B21,Data!H21,(IF(B26=Data!B23,Data!H23,(IF(B26=Data!B25,Data!H25,(IF(B26=Data!#REF!,Data!#REF!,(IF(B26=Data!B30,Data!H30,(IF(B26=Data!#REF!,Data!#REF!,(IF(B26=Data!#REF!,Data!#REF!,(IF(B26=Data!#REF!,Data!#REF!,Data!#REF!)))))))))))))))&amp;IF(B26=Data!B97,Data!H97,(IF(B26=Data!#REF!,Data!#REF!,(IF(B26=Data!#REF!,Data!#REF!,(IF(B26=Data!#REF!,Data!#REF!,(IF(B26=Data!#REF!,Data!#REF!,(IF(B26=Data!#REF!,Data!H837,(IF(B26=Data!#REF!,Data!#REF!,(IF(B26=Data!#REF!,Data!#REF!,Data!#REF!)))))))))))))))&amp;IF(B26=Data!#REF!,Data!#REF!,(IF(B26=Data!#REF!,Data!#REF!,(IF(B26=Data!#REF!,Data!#REF!,(IF(B26=Data!#REF!,Data!#REF!,(IF(B26=Data!#REF!,Data!#REF!,Data!#REF!)))))))))</f>
        <v>#REF!</v>
      </c>
      <c r="R26" s="593"/>
      <c r="S26" s="593"/>
      <c r="T26" s="594" t="e">
        <f>IF(B26=Data!B21,Data!I21,(IF(B26=Data!B23,Data!I23,(IF(B26=Data!B25,Data!I25,(IF(B26=Data!#REF!,Data!#REF!,(IF(B26=Data!B30,Data!I30,(IF(B26=Data!#REF!,Data!#REF!,(IF(B26=Data!#REF!,Data!#REF!,(IF(B26=Data!#REF!,Data!#REF!,Data!#REF!)))))))))))))))&amp;IF(B26=Data!B97,Data!I97,(IF(B26=Data!#REF!,Data!#REF!,(IF(B26=Data!#REF!,Data!#REF!,(IF(B26=Data!#REF!,Data!#REF!,(IF(B26=Data!#REF!,Data!#REF!,(IF(B26=Data!#REF!,Data!I837,(IF(B26=Data!#REF!,Data!#REF!,(IF(B26=Data!#REF!,Data!#REF!,Data!#REF!)))))))))))))))&amp;IF(B26=Data!#REF!,Data!#REF!,(IF(B26=Data!#REF!,Data!#REF!,(IF(B26=Data!#REF!,Data!#REF!,(IF(B26=Data!#REF!,Data!#REF!,(IF(B26=Data!#REF!,Data!#REF!,Data!#REF!)))))))))</f>
        <v>#REF!</v>
      </c>
      <c r="U26" s="595"/>
      <c r="V26" s="594" t="e">
        <f>IF(B26=Data!B21,Data!J21,(IF(B26=Data!B23,Data!J23,(IF(B26=Data!B25,Data!J25,(IF(B26=Data!#REF!,Data!#REF!,(IF(B26=Data!B30,Data!J30,(IF(B26=Data!#REF!,Data!#REF!,(IF(B26=Data!#REF!,Data!#REF!,(IF(B26=Data!#REF!,Data!#REF!,Data!#REF!)))))))))))))))&amp;IF(B26=Data!B97,Data!J97,(IF(B26=Data!#REF!,Data!#REF!,(IF(B26=Data!#REF!,Data!#REF!,(IF(B26=Data!#REF!,Data!#REF!,(IF(B26=Data!#REF!,Data!#REF!,(IF(B26=Data!#REF!,Data!J837,(IF(B26=Data!#REF!,Data!#REF!,(IF(B26=Data!#REF!,Data!#REF!,Data!#REF!)))))))))))))))&amp;IF(B26=Data!#REF!,Data!#REF!,(IF(B26=Data!#REF!,Data!#REF!,(IF(B26=Data!#REF!,Data!#REF!,(IF(B26=Data!#REF!,Data!#REF!,(IF(B26=Data!#REF!,Data!#REF!,Data!#REF!)))))))))</f>
        <v>#REF!</v>
      </c>
      <c r="W26" s="596">
        <f>IF(E26="","",VLOOKUP(B26,Data!$B$5:$J$503,9,FALSE)*E26)</f>
        <v>4.516</v>
      </c>
    </row>
    <row r="27" spans="1:23" s="597" customFormat="1" ht="19.25" customHeight="1">
      <c r="A27" s="860">
        <v>9</v>
      </c>
      <c r="B27" s="753" t="s">
        <v>231</v>
      </c>
      <c r="C27" s="738" t="str">
        <f>IF(E27="","",VLOOKUP(B27,Data!$B$5:$N$503,13,FALSE))</f>
        <v>Ymh</v>
      </c>
      <c r="D27" s="495" t="str">
        <f>IF(E27="","",VLOOKUP(B27,Data!$B$5:$L$503,2,FALSE))</f>
        <v>WN49720</v>
      </c>
      <c r="E27" s="739">
        <v>5</v>
      </c>
      <c r="F27" s="600"/>
      <c r="G27" s="587">
        <f>IF(E27="","",VLOOKUP(B27,Data!$B$5:$L$503,11,FALSE))</f>
        <v>1776.21</v>
      </c>
      <c r="H27" s="588">
        <f t="shared" si="1"/>
        <v>8881.0499999999993</v>
      </c>
      <c r="I27" s="589" t="str">
        <f>IF(E27="","",VLOOKUP(B27,Data!$B$5:$D$503,3,FALSE))</f>
        <v>C/T</v>
      </c>
      <c r="J27" s="589" t="str">
        <f>IF(E27="","",VLOOKUP(B27,Data!$B$5:$M$503,12,FALSE))</f>
        <v>Indonesia</v>
      </c>
      <c r="K27" s="590">
        <v>5129806</v>
      </c>
      <c r="L27" s="587">
        <f>IF(E27="","",VLOOKUP(B27,Data!$B$5:$E$503,4,FALSE)*E27)</f>
        <v>970</v>
      </c>
      <c r="M27" s="587">
        <f>IF(E27="","",VLOOKUP(B27,Data!$B$5:$F$503,5,FALSE)*E27)</f>
        <v>870</v>
      </c>
      <c r="N27" s="591" t="e">
        <f>IF(B27=Data!B22,Data!G22,(IF(B27=Data!B24,Data!G24,(IF(B27=Data!B26,Data!G26,(IF(B27=Data!#REF!,Data!#REF!,(IF(B27=Data!B31,Data!G31,(IF(B27=Data!#REF!,Data!#REF!,(IF(B27=Data!#REF!,Data!#REF!,(IF(B27=Data!#REF!,Data!#REF!,Data!#REF!)))))))))))))))&amp;IF(B27=Data!B98,Data!G98,(IF(B27=Data!#REF!,Data!#REF!,(IF(B27=Data!#REF!,Data!#REF!,(IF(B27=Data!#REF!,Data!#REF!,(IF(B27=Data!#REF!,Data!#REF!,(IF(B27=Data!#REF!,Data!G838,(IF(B27=Data!#REF!,Data!#REF!,(IF(B27=Data!#REF!,Data!#REF!,Data!#REF!)))))))))))))))&amp;IF(B27=Data!#REF!,Data!#REF!,(IF(B27=Data!#REF!,Data!#REF!,(IF(B27=Data!#REF!,Data!#REF!,(IF(B27=Data!#REF!,Data!#REF!,(IF(B27=Data!#REF!,Data!#REF!,Data!#REF!)))))))))</f>
        <v>#REF!</v>
      </c>
      <c r="O27" s="592"/>
      <c r="P27" s="593"/>
      <c r="Q27" s="594" t="e">
        <f>IF(B27=Data!B22,Data!H22,(IF(B27=Data!B24,Data!H24,(IF(B27=Data!B26,Data!H26,(IF(B27=Data!#REF!,Data!#REF!,(IF(B27=Data!B31,Data!H31,(IF(B27=Data!#REF!,Data!#REF!,(IF(B27=Data!#REF!,Data!#REF!,(IF(B27=Data!#REF!,Data!#REF!,Data!#REF!)))))))))))))))&amp;IF(B27=Data!B98,Data!H98,(IF(B27=Data!#REF!,Data!#REF!,(IF(B27=Data!#REF!,Data!#REF!,(IF(B27=Data!#REF!,Data!#REF!,(IF(B27=Data!#REF!,Data!#REF!,(IF(B27=Data!#REF!,Data!H838,(IF(B27=Data!#REF!,Data!#REF!,(IF(B27=Data!#REF!,Data!#REF!,Data!#REF!)))))))))))))))&amp;IF(B27=Data!#REF!,Data!#REF!,(IF(B27=Data!#REF!,Data!#REF!,(IF(B27=Data!#REF!,Data!#REF!,(IF(B27=Data!#REF!,Data!#REF!,(IF(B27=Data!#REF!,Data!#REF!,Data!#REF!)))))))))</f>
        <v>#REF!</v>
      </c>
      <c r="R27" s="593"/>
      <c r="S27" s="593"/>
      <c r="T27" s="594" t="e">
        <f>IF(B27=Data!B22,Data!I22,(IF(B27=Data!B24,Data!I24,(IF(B27=Data!B26,Data!I26,(IF(B27=Data!#REF!,Data!#REF!,(IF(B27=Data!B31,Data!I31,(IF(B27=Data!#REF!,Data!#REF!,(IF(B27=Data!#REF!,Data!#REF!,(IF(B27=Data!#REF!,Data!#REF!,Data!#REF!)))))))))))))))&amp;IF(B27=Data!B98,Data!I98,(IF(B27=Data!#REF!,Data!#REF!,(IF(B27=Data!#REF!,Data!#REF!,(IF(B27=Data!#REF!,Data!#REF!,(IF(B27=Data!#REF!,Data!#REF!,(IF(B27=Data!#REF!,Data!I838,(IF(B27=Data!#REF!,Data!#REF!,(IF(B27=Data!#REF!,Data!#REF!,Data!#REF!)))))))))))))))&amp;IF(B27=Data!#REF!,Data!#REF!,(IF(B27=Data!#REF!,Data!#REF!,(IF(B27=Data!#REF!,Data!#REF!,(IF(B27=Data!#REF!,Data!#REF!,(IF(B27=Data!#REF!,Data!#REF!,Data!#REF!)))))))))</f>
        <v>#REF!</v>
      </c>
      <c r="U27" s="595"/>
      <c r="V27" s="594" t="e">
        <f>IF(B27=Data!B22,Data!J22,(IF(B27=Data!B24,Data!J24,(IF(B27=Data!B26,Data!J26,(IF(B27=Data!#REF!,Data!#REF!,(IF(B27=Data!B31,Data!J31,(IF(B27=Data!#REF!,Data!#REF!,(IF(B27=Data!#REF!,Data!#REF!,(IF(B27=Data!#REF!,Data!#REF!,Data!#REF!)))))))))))))))&amp;IF(B27=Data!B98,Data!J98,(IF(B27=Data!#REF!,Data!#REF!,(IF(B27=Data!#REF!,Data!#REF!,(IF(B27=Data!#REF!,Data!#REF!,(IF(B27=Data!#REF!,Data!#REF!,(IF(B27=Data!#REF!,Data!J838,(IF(B27=Data!#REF!,Data!#REF!,(IF(B27=Data!#REF!,Data!#REF!,Data!#REF!)))))))))))))))&amp;IF(B27=Data!#REF!,Data!#REF!,(IF(B27=Data!#REF!,Data!#REF!,(IF(B27=Data!#REF!,Data!#REF!,(IF(B27=Data!#REF!,Data!#REF!,(IF(B27=Data!#REF!,Data!#REF!,Data!#REF!)))))))))</f>
        <v>#REF!</v>
      </c>
      <c r="W27" s="596">
        <f>IF(E27="","",VLOOKUP(B27,Data!$B$5:$J$503,9,FALSE)*E27)</f>
        <v>5.6449999999999996</v>
      </c>
    </row>
    <row r="28" spans="1:23" s="597" customFormat="1" ht="19.25" customHeight="1">
      <c r="A28" s="860">
        <v>10</v>
      </c>
      <c r="B28" s="753" t="s">
        <v>715</v>
      </c>
      <c r="C28" s="738" t="str">
        <f>IF(E28="","",VLOOKUP(B28,Data!$B$5:$N$503,13,FALSE))</f>
        <v>Ymh</v>
      </c>
      <c r="D28" s="495" t="str">
        <f>IF(E28="","",VLOOKUP(B28,Data!$B$5:$L$503,2,FALSE))</f>
        <v>VAC9480</v>
      </c>
      <c r="E28" s="739">
        <v>2</v>
      </c>
      <c r="F28" s="600"/>
      <c r="G28" s="587">
        <f>IF(E28="","",VLOOKUP(B28,Data!$B$5:$L$503,11,FALSE))</f>
        <v>2008.01</v>
      </c>
      <c r="H28" s="588">
        <f t="shared" si="1"/>
        <v>4016.02</v>
      </c>
      <c r="I28" s="589" t="str">
        <f>IF(E28="","",VLOOKUP(B28,Data!$B$5:$D$503,3,FALSE))</f>
        <v>C/T</v>
      </c>
      <c r="J28" s="589" t="str">
        <f>IF(E28="","",VLOOKUP(B28,Data!$B$5:$M$503,12,FALSE))</f>
        <v>Indonesia</v>
      </c>
      <c r="K28" s="590">
        <v>5129806</v>
      </c>
      <c r="L28" s="587">
        <f>IF(E28="","",VLOOKUP(B28,Data!$B$5:$E$503,4,FALSE)*E28)</f>
        <v>398</v>
      </c>
      <c r="M28" s="587">
        <f>IF(E28="","",VLOOKUP(B28,Data!$B$5:$F$503,5,FALSE)*E28)</f>
        <v>358</v>
      </c>
      <c r="N28" s="591" t="e">
        <f>IF(B28=Data!B23,Data!G23,(IF(B28=Data!B25,Data!G25,(IF(B28=Data!B27,Data!G27,(IF(B28=Data!#REF!,Data!#REF!,(IF(B28=Data!B32,Data!G32,(IF(B28=Data!#REF!,Data!#REF!,(IF(B28=Data!#REF!,Data!#REF!,(IF(B28=Data!#REF!,Data!#REF!,Data!#REF!)))))))))))))))&amp;IF(B28=Data!B99,Data!G99,(IF(B28=Data!#REF!,Data!#REF!,(IF(B28=Data!#REF!,Data!#REF!,(IF(B28=Data!#REF!,Data!#REF!,(IF(B28=Data!#REF!,Data!#REF!,(IF(B28=Data!#REF!,Data!G839,(IF(B28=Data!#REF!,Data!#REF!,(IF(B28=Data!#REF!,Data!#REF!,Data!#REF!)))))))))))))))&amp;IF(B28=Data!#REF!,Data!#REF!,(IF(B28=Data!#REF!,Data!#REF!,(IF(B28=Data!#REF!,Data!#REF!,(IF(B28=Data!#REF!,Data!#REF!,(IF(B28=Data!#REF!,Data!#REF!,Data!#REF!)))))))))</f>
        <v>#REF!</v>
      </c>
      <c r="O28" s="592"/>
      <c r="P28" s="593"/>
      <c r="Q28" s="594" t="e">
        <f>IF(B28=Data!B23,Data!H23,(IF(B28=Data!B25,Data!H25,(IF(B28=Data!B27,Data!H27,(IF(B28=Data!#REF!,Data!#REF!,(IF(B28=Data!B32,Data!H32,(IF(B28=Data!#REF!,Data!#REF!,(IF(B28=Data!#REF!,Data!#REF!,(IF(B28=Data!#REF!,Data!#REF!,Data!#REF!)))))))))))))))&amp;IF(B28=Data!B99,Data!H99,(IF(B28=Data!#REF!,Data!#REF!,(IF(B28=Data!#REF!,Data!#REF!,(IF(B28=Data!#REF!,Data!#REF!,(IF(B28=Data!#REF!,Data!#REF!,(IF(B28=Data!#REF!,Data!H839,(IF(B28=Data!#REF!,Data!#REF!,(IF(B28=Data!#REF!,Data!#REF!,Data!#REF!)))))))))))))))&amp;IF(B28=Data!#REF!,Data!#REF!,(IF(B28=Data!#REF!,Data!#REF!,(IF(B28=Data!#REF!,Data!#REF!,(IF(B28=Data!#REF!,Data!#REF!,(IF(B28=Data!#REF!,Data!#REF!,Data!#REF!)))))))))</f>
        <v>#REF!</v>
      </c>
      <c r="R28" s="593"/>
      <c r="S28" s="593"/>
      <c r="T28" s="594" t="e">
        <f>IF(B28=Data!B23,Data!I23,(IF(B28=Data!B25,Data!I25,(IF(B28=Data!B27,Data!I27,(IF(B28=Data!#REF!,Data!#REF!,(IF(B28=Data!B32,Data!I32,(IF(B28=Data!#REF!,Data!#REF!,(IF(B28=Data!#REF!,Data!#REF!,(IF(B28=Data!#REF!,Data!#REF!,Data!#REF!)))))))))))))))&amp;IF(B28=Data!B99,Data!I99,(IF(B28=Data!#REF!,Data!#REF!,(IF(B28=Data!#REF!,Data!#REF!,(IF(B28=Data!#REF!,Data!#REF!,(IF(B28=Data!#REF!,Data!#REF!,(IF(B28=Data!#REF!,Data!I839,(IF(B28=Data!#REF!,Data!#REF!,(IF(B28=Data!#REF!,Data!#REF!,Data!#REF!)))))))))))))))&amp;IF(B28=Data!#REF!,Data!#REF!,(IF(B28=Data!#REF!,Data!#REF!,(IF(B28=Data!#REF!,Data!#REF!,(IF(B28=Data!#REF!,Data!#REF!,(IF(B28=Data!#REF!,Data!#REF!,Data!#REF!)))))))))</f>
        <v>#REF!</v>
      </c>
      <c r="U28" s="595"/>
      <c r="V28" s="594" t="e">
        <f>IF(B28=Data!B23,Data!J23,(IF(B28=Data!B25,Data!J25,(IF(B28=Data!B27,Data!J27,(IF(B28=Data!#REF!,Data!#REF!,(IF(B28=Data!B32,Data!J32,(IF(B28=Data!#REF!,Data!#REF!,(IF(B28=Data!#REF!,Data!#REF!,(IF(B28=Data!#REF!,Data!#REF!,Data!#REF!)))))))))))))))&amp;IF(B28=Data!B99,Data!J99,(IF(B28=Data!#REF!,Data!#REF!,(IF(B28=Data!#REF!,Data!#REF!,(IF(B28=Data!#REF!,Data!#REF!,(IF(B28=Data!#REF!,Data!#REF!,(IF(B28=Data!#REF!,Data!J839,(IF(B28=Data!#REF!,Data!#REF!,(IF(B28=Data!#REF!,Data!#REF!,Data!#REF!)))))))))))))))&amp;IF(B28=Data!#REF!,Data!#REF!,(IF(B28=Data!#REF!,Data!#REF!,(IF(B28=Data!#REF!,Data!#REF!,(IF(B28=Data!#REF!,Data!#REF!,(IF(B28=Data!#REF!,Data!#REF!,Data!#REF!)))))))))</f>
        <v>#REF!</v>
      </c>
      <c r="W28" s="596">
        <f>IF(E28="","",VLOOKUP(B28,Data!$B$5:$J$503,9,FALSE)*E28)</f>
        <v>2.258</v>
      </c>
    </row>
    <row r="29" spans="1:23" s="597" customFormat="1" ht="19.25" customHeight="1">
      <c r="A29" s="860">
        <v>11</v>
      </c>
      <c r="B29" s="753" t="s">
        <v>487</v>
      </c>
      <c r="C29" s="738" t="str">
        <f>IF(E29="","",VLOOKUP(B29,Data!$B$5:$N$503,13,FALSE))</f>
        <v>Ymh</v>
      </c>
      <c r="D29" s="495" t="str">
        <f>IF(E29="","",VLOOKUP(B29,Data!$B$5:$L$503,2,FALSE))</f>
        <v>ZH66310</v>
      </c>
      <c r="E29" s="739">
        <v>5</v>
      </c>
      <c r="F29" s="600"/>
      <c r="G29" s="587">
        <f>IF(E29="","",VLOOKUP(B29,Data!$B$5:$L$503,11,FALSE))</f>
        <v>1933.89</v>
      </c>
      <c r="H29" s="588">
        <f t="shared" si="1"/>
        <v>9669.4500000000007</v>
      </c>
      <c r="I29" s="589" t="str">
        <f>IF(E29="","",VLOOKUP(B29,Data!$B$5:$D$503,3,FALSE))</f>
        <v>C/T</v>
      </c>
      <c r="J29" s="589" t="str">
        <f>IF(E29="","",VLOOKUP(B29,Data!$B$5:$M$503,12,FALSE))</f>
        <v>Indonesia</v>
      </c>
      <c r="K29" s="590">
        <v>5129806</v>
      </c>
      <c r="L29" s="587">
        <f>IF(E29="","",VLOOKUP(B29,Data!$B$5:$E$503,4,FALSE)*E29)</f>
        <v>1075</v>
      </c>
      <c r="M29" s="587">
        <f>IF(E29="","",VLOOKUP(B29,Data!$B$5:$F$503,5,FALSE)*E29)</f>
        <v>970</v>
      </c>
      <c r="N29" s="591" t="e">
        <f>IF(B29=Data!B24,Data!G24,(IF(B29=Data!B26,Data!G26,(IF(B29=Data!B28,Data!G28,(IF(B29=Data!#REF!,Data!#REF!,(IF(B29=Data!B33,Data!G33,(IF(B29=Data!#REF!,Data!#REF!,(IF(B29=Data!#REF!,Data!#REF!,(IF(B29=Data!#REF!,Data!#REF!,Data!#REF!)))))))))))))))&amp;IF(B29=Data!B100,Data!G100,(IF(B29=Data!#REF!,Data!#REF!,(IF(B29=Data!#REF!,Data!#REF!,(IF(B29=Data!#REF!,Data!#REF!,(IF(B29=Data!#REF!,Data!#REF!,(IF(B29=Data!#REF!,Data!G840,(IF(B29=Data!#REF!,Data!#REF!,(IF(B29=Data!#REF!,Data!#REF!,Data!#REF!)))))))))))))))&amp;IF(B29=Data!#REF!,Data!#REF!,(IF(B29=Data!#REF!,Data!#REF!,(IF(B29=Data!#REF!,Data!#REF!,(IF(B29=Data!#REF!,Data!#REF!,(IF(B29=Data!#REF!,Data!#REF!,Data!#REF!)))))))))</f>
        <v>#REF!</v>
      </c>
      <c r="O29" s="592"/>
      <c r="P29" s="593"/>
      <c r="Q29" s="594" t="e">
        <f>IF(B29=Data!B24,Data!H24,(IF(B29=Data!B26,Data!H26,(IF(B29=Data!B28,Data!H28,(IF(B29=Data!#REF!,Data!#REF!,(IF(B29=Data!B33,Data!H33,(IF(B29=Data!#REF!,Data!#REF!,(IF(B29=Data!#REF!,Data!#REF!,(IF(B29=Data!#REF!,Data!#REF!,Data!#REF!)))))))))))))))&amp;IF(B29=Data!B100,Data!H100,(IF(B29=Data!#REF!,Data!#REF!,(IF(B29=Data!#REF!,Data!#REF!,(IF(B29=Data!#REF!,Data!#REF!,(IF(B29=Data!#REF!,Data!#REF!,(IF(B29=Data!#REF!,Data!H840,(IF(B29=Data!#REF!,Data!#REF!,(IF(B29=Data!#REF!,Data!#REF!,Data!#REF!)))))))))))))))&amp;IF(B29=Data!#REF!,Data!#REF!,(IF(B29=Data!#REF!,Data!#REF!,(IF(B29=Data!#REF!,Data!#REF!,(IF(B29=Data!#REF!,Data!#REF!,(IF(B29=Data!#REF!,Data!#REF!,Data!#REF!)))))))))</f>
        <v>#REF!</v>
      </c>
      <c r="R29" s="593"/>
      <c r="S29" s="593"/>
      <c r="T29" s="594" t="e">
        <f>IF(B29=Data!B24,Data!I24,(IF(B29=Data!B26,Data!I26,(IF(B29=Data!B28,Data!I28,(IF(B29=Data!#REF!,Data!#REF!,(IF(B29=Data!B33,Data!I33,(IF(B29=Data!#REF!,Data!#REF!,(IF(B29=Data!#REF!,Data!#REF!,(IF(B29=Data!#REF!,Data!#REF!,Data!#REF!)))))))))))))))&amp;IF(B29=Data!B100,Data!I100,(IF(B29=Data!#REF!,Data!#REF!,(IF(B29=Data!#REF!,Data!#REF!,(IF(B29=Data!#REF!,Data!#REF!,(IF(B29=Data!#REF!,Data!#REF!,(IF(B29=Data!#REF!,Data!I840,(IF(B29=Data!#REF!,Data!#REF!,(IF(B29=Data!#REF!,Data!#REF!,Data!#REF!)))))))))))))))&amp;IF(B29=Data!#REF!,Data!#REF!,(IF(B29=Data!#REF!,Data!#REF!,(IF(B29=Data!#REF!,Data!#REF!,(IF(B29=Data!#REF!,Data!#REF!,(IF(B29=Data!#REF!,Data!#REF!,Data!#REF!)))))))))</f>
        <v>#REF!</v>
      </c>
      <c r="U29" s="595"/>
      <c r="V29" s="594" t="e">
        <f>IF(B29=Data!B24,Data!J24,(IF(B29=Data!B26,Data!J26,(IF(B29=Data!B28,Data!J28,(IF(B29=Data!#REF!,Data!#REF!,(IF(B29=Data!B33,Data!J33,(IF(B29=Data!#REF!,Data!#REF!,(IF(B29=Data!#REF!,Data!#REF!,(IF(B29=Data!#REF!,Data!#REF!,Data!#REF!)))))))))))))))&amp;IF(B29=Data!B100,Data!J100,(IF(B29=Data!#REF!,Data!#REF!,(IF(B29=Data!#REF!,Data!#REF!,(IF(B29=Data!#REF!,Data!#REF!,(IF(B29=Data!#REF!,Data!#REF!,(IF(B29=Data!#REF!,Data!J840,(IF(B29=Data!#REF!,Data!#REF!,(IF(B29=Data!#REF!,Data!#REF!,Data!#REF!)))))))))))))))&amp;IF(B29=Data!#REF!,Data!#REF!,(IF(B29=Data!#REF!,Data!#REF!,(IF(B29=Data!#REF!,Data!#REF!,(IF(B29=Data!#REF!,Data!#REF!,(IF(B29=Data!#REF!,Data!#REF!,Data!#REF!)))))))))</f>
        <v>#REF!</v>
      </c>
      <c r="W29" s="596">
        <f>IF(E29="","",VLOOKUP(B29,Data!$B$5:$J$503,9,FALSE)*E29)</f>
        <v>5.9250000000000007</v>
      </c>
    </row>
    <row r="30" spans="1:23" s="597" customFormat="1" ht="19.25" customHeight="1">
      <c r="A30" s="860">
        <v>12</v>
      </c>
      <c r="B30" s="753" t="s">
        <v>489</v>
      </c>
      <c r="C30" s="738" t="str">
        <f>IF(E30="","",VLOOKUP(B30,Data!$B$5:$N$503,13,FALSE))</f>
        <v>Ymh</v>
      </c>
      <c r="D30" s="495" t="str">
        <f>IF(E30="","",VLOOKUP(B30,Data!$B$5:$L$503,2,FALSE))</f>
        <v>ZH66290</v>
      </c>
      <c r="E30" s="739">
        <v>2</v>
      </c>
      <c r="F30" s="600"/>
      <c r="G30" s="587">
        <f>IF(E30="","",VLOOKUP(B30,Data!$B$5:$L$503,11,FALSE))</f>
        <v>1975.79</v>
      </c>
      <c r="H30" s="588">
        <f t="shared" si="1"/>
        <v>3951.58</v>
      </c>
      <c r="I30" s="589" t="str">
        <f>IF(E30="","",VLOOKUP(B30,Data!$B$5:$D$503,3,FALSE))</f>
        <v>C/T</v>
      </c>
      <c r="J30" s="589" t="str">
        <f>IF(E30="","",VLOOKUP(B30,Data!$B$5:$M$503,12,FALSE))</f>
        <v>Indonesia</v>
      </c>
      <c r="K30" s="590">
        <v>5129806</v>
      </c>
      <c r="L30" s="587">
        <f>IF(E30="","",VLOOKUP(B30,Data!$B$5:$E$503,4,FALSE)*E30)</f>
        <v>430</v>
      </c>
      <c r="M30" s="587">
        <f>IF(E30="","",VLOOKUP(B30,Data!$B$5:$F$503,5,FALSE)*E30)</f>
        <v>388</v>
      </c>
      <c r="N30" s="591" t="e">
        <f>IF(B30=Data!B25,Data!G25,(IF(B30=Data!B27,Data!G27,(IF(B30=Data!B29,Data!G29,(IF(B30=Data!#REF!,Data!#REF!,(IF(B30=Data!B34,Data!G34,(IF(B30=Data!#REF!,Data!#REF!,(IF(B30=Data!#REF!,Data!#REF!,(IF(B30=Data!#REF!,Data!#REF!,Data!#REF!)))))))))))))))&amp;IF(B30=Data!B101,Data!G101,(IF(B30=Data!#REF!,Data!#REF!,(IF(B30=Data!#REF!,Data!#REF!,(IF(B30=Data!#REF!,Data!#REF!,(IF(B30=Data!#REF!,Data!#REF!,(IF(B30=Data!#REF!,Data!G841,(IF(B30=Data!#REF!,Data!#REF!,(IF(B30=Data!#REF!,Data!#REF!,Data!#REF!)))))))))))))))&amp;IF(B30=Data!#REF!,Data!#REF!,(IF(B30=Data!#REF!,Data!#REF!,(IF(B30=Data!#REF!,Data!#REF!,(IF(B30=Data!#REF!,Data!#REF!,(IF(B30=Data!#REF!,Data!#REF!,Data!#REF!)))))))))</f>
        <v>#REF!</v>
      </c>
      <c r="O30" s="592"/>
      <c r="P30" s="593"/>
      <c r="Q30" s="594" t="e">
        <f>IF(B30=Data!B25,Data!H25,(IF(B30=Data!B27,Data!H27,(IF(B30=Data!B29,Data!H29,(IF(B30=Data!#REF!,Data!#REF!,(IF(B30=Data!B34,Data!H34,(IF(B30=Data!#REF!,Data!#REF!,(IF(B30=Data!#REF!,Data!#REF!,(IF(B30=Data!#REF!,Data!#REF!,Data!#REF!)))))))))))))))&amp;IF(B30=Data!B101,Data!H101,(IF(B30=Data!#REF!,Data!#REF!,(IF(B30=Data!#REF!,Data!#REF!,(IF(B30=Data!#REF!,Data!#REF!,(IF(B30=Data!#REF!,Data!#REF!,(IF(B30=Data!#REF!,Data!H841,(IF(B30=Data!#REF!,Data!#REF!,(IF(B30=Data!#REF!,Data!#REF!,Data!#REF!)))))))))))))))&amp;IF(B30=Data!#REF!,Data!#REF!,(IF(B30=Data!#REF!,Data!#REF!,(IF(B30=Data!#REF!,Data!#REF!,(IF(B30=Data!#REF!,Data!#REF!,(IF(B30=Data!#REF!,Data!#REF!,Data!#REF!)))))))))</f>
        <v>#REF!</v>
      </c>
      <c r="R30" s="593"/>
      <c r="S30" s="593"/>
      <c r="T30" s="594" t="e">
        <f>IF(B30=Data!B25,Data!I25,(IF(B30=Data!B27,Data!I27,(IF(B30=Data!B29,Data!I29,(IF(B30=Data!#REF!,Data!#REF!,(IF(B30=Data!B34,Data!I34,(IF(B30=Data!#REF!,Data!#REF!,(IF(B30=Data!#REF!,Data!#REF!,(IF(B30=Data!#REF!,Data!#REF!,Data!#REF!)))))))))))))))&amp;IF(B30=Data!B101,Data!I101,(IF(B30=Data!#REF!,Data!#REF!,(IF(B30=Data!#REF!,Data!#REF!,(IF(B30=Data!#REF!,Data!#REF!,(IF(B30=Data!#REF!,Data!#REF!,(IF(B30=Data!#REF!,Data!I841,(IF(B30=Data!#REF!,Data!#REF!,(IF(B30=Data!#REF!,Data!#REF!,Data!#REF!)))))))))))))))&amp;IF(B30=Data!#REF!,Data!#REF!,(IF(B30=Data!#REF!,Data!#REF!,(IF(B30=Data!#REF!,Data!#REF!,(IF(B30=Data!#REF!,Data!#REF!,(IF(B30=Data!#REF!,Data!#REF!,Data!#REF!)))))))))</f>
        <v>#REF!</v>
      </c>
      <c r="U30" s="595"/>
      <c r="V30" s="594" t="e">
        <f>IF(B30=Data!B25,Data!J25,(IF(B30=Data!B27,Data!J27,(IF(B30=Data!B29,Data!J29,(IF(B30=Data!#REF!,Data!#REF!,(IF(B30=Data!B34,Data!J34,(IF(B30=Data!#REF!,Data!#REF!,(IF(B30=Data!#REF!,Data!#REF!,(IF(B30=Data!#REF!,Data!#REF!,Data!#REF!)))))))))))))))&amp;IF(B30=Data!B101,Data!J101,(IF(B30=Data!#REF!,Data!#REF!,(IF(B30=Data!#REF!,Data!#REF!,(IF(B30=Data!#REF!,Data!#REF!,(IF(B30=Data!#REF!,Data!#REF!,(IF(B30=Data!#REF!,Data!J841,(IF(B30=Data!#REF!,Data!#REF!,(IF(B30=Data!#REF!,Data!#REF!,Data!#REF!)))))))))))))))&amp;IF(B30=Data!#REF!,Data!#REF!,(IF(B30=Data!#REF!,Data!#REF!,(IF(B30=Data!#REF!,Data!#REF!,(IF(B30=Data!#REF!,Data!#REF!,(IF(B30=Data!#REF!,Data!#REF!,Data!#REF!)))))))))</f>
        <v>#REF!</v>
      </c>
      <c r="W30" s="596">
        <f>IF(E30="","",VLOOKUP(B30,Data!$B$5:$J$503,9,FALSE)*E30)</f>
        <v>2.37</v>
      </c>
    </row>
    <row r="31" spans="1:23" s="597" customFormat="1" ht="19.25" customHeight="1">
      <c r="A31" s="860">
        <v>13</v>
      </c>
      <c r="B31" s="753" t="s">
        <v>724</v>
      </c>
      <c r="C31" s="738" t="str">
        <f>IF(E31="","",VLOOKUP(B31,Data!$B$5:$N$503,13,FALSE))</f>
        <v>Ymh</v>
      </c>
      <c r="D31" s="495" t="str">
        <f>IF(E31="","",VLOOKUP(B31,Data!$B$5:$L$503,2,FALSE))</f>
        <v>VAD6650</v>
      </c>
      <c r="E31" s="739">
        <v>2</v>
      </c>
      <c r="F31" s="600"/>
      <c r="G31" s="587">
        <f>IF(E31="","",VLOOKUP(B31,Data!$B$5:$L$503,11,FALSE))</f>
        <v>2449.66</v>
      </c>
      <c r="H31" s="588">
        <f t="shared" si="1"/>
        <v>4899.32</v>
      </c>
      <c r="I31" s="589" t="str">
        <f>IF(E31="","",VLOOKUP(B31,Data!$B$5:$D$503,3,FALSE))</f>
        <v>C/T</v>
      </c>
      <c r="J31" s="589" t="str">
        <f>IF(E31="","",VLOOKUP(B31,Data!$B$5:$M$503,12,FALSE))</f>
        <v>Indonesia</v>
      </c>
      <c r="K31" s="590">
        <v>5129806</v>
      </c>
      <c r="L31" s="587">
        <f>IF(E31="","",VLOOKUP(B31,Data!$B$5:$E$503,4,FALSE)*E31)</f>
        <v>440</v>
      </c>
      <c r="M31" s="587">
        <f>IF(E31="","",VLOOKUP(B31,Data!$B$5:$F$503,5,FALSE)*E31)</f>
        <v>398</v>
      </c>
      <c r="N31" s="591" t="e">
        <f>IF(B31=Data!B26,Data!G26,(IF(B31=Data!B28,Data!G28,(IF(B31=Data!B30,Data!G30,(IF(B31=Data!#REF!,Data!#REF!,(IF(B31=Data!B35,Data!G35,(IF(B31=Data!#REF!,Data!#REF!,(IF(B31=Data!#REF!,Data!#REF!,(IF(B31=Data!#REF!,Data!#REF!,Data!#REF!)))))))))))))))&amp;IF(B31=Data!B102,Data!G102,(IF(B31=Data!#REF!,Data!#REF!,(IF(B31=Data!#REF!,Data!#REF!,(IF(B31=Data!#REF!,Data!#REF!,(IF(B31=Data!#REF!,Data!#REF!,(IF(B31=Data!#REF!,Data!G842,(IF(B31=Data!#REF!,Data!#REF!,(IF(B31=Data!#REF!,Data!#REF!,Data!#REF!)))))))))))))))&amp;IF(B31=Data!#REF!,Data!#REF!,(IF(B31=Data!#REF!,Data!#REF!,(IF(B31=Data!#REF!,Data!#REF!,(IF(B31=Data!#REF!,Data!#REF!,(IF(B31=Data!#REF!,Data!#REF!,Data!#REF!)))))))))</f>
        <v>#REF!</v>
      </c>
      <c r="O31" s="592"/>
      <c r="P31" s="593"/>
      <c r="Q31" s="594" t="e">
        <f>IF(B31=Data!B26,Data!H26,(IF(B31=Data!B28,Data!H28,(IF(B31=Data!B30,Data!H30,(IF(B31=Data!#REF!,Data!#REF!,(IF(B31=Data!B35,Data!H35,(IF(B31=Data!#REF!,Data!#REF!,(IF(B31=Data!#REF!,Data!#REF!,(IF(B31=Data!#REF!,Data!#REF!,Data!#REF!)))))))))))))))&amp;IF(B31=Data!B102,Data!H102,(IF(B31=Data!#REF!,Data!#REF!,(IF(B31=Data!#REF!,Data!#REF!,(IF(B31=Data!#REF!,Data!#REF!,(IF(B31=Data!#REF!,Data!#REF!,(IF(B31=Data!#REF!,Data!H842,(IF(B31=Data!#REF!,Data!#REF!,(IF(B31=Data!#REF!,Data!#REF!,Data!#REF!)))))))))))))))&amp;IF(B31=Data!#REF!,Data!#REF!,(IF(B31=Data!#REF!,Data!#REF!,(IF(B31=Data!#REF!,Data!#REF!,(IF(B31=Data!#REF!,Data!#REF!,(IF(B31=Data!#REF!,Data!#REF!,Data!#REF!)))))))))</f>
        <v>#REF!</v>
      </c>
      <c r="R31" s="593"/>
      <c r="S31" s="593"/>
      <c r="T31" s="594" t="e">
        <f>IF(B31=Data!B26,Data!I26,(IF(B31=Data!B28,Data!I28,(IF(B31=Data!B30,Data!I30,(IF(B31=Data!#REF!,Data!#REF!,(IF(B31=Data!B35,Data!I35,(IF(B31=Data!#REF!,Data!#REF!,(IF(B31=Data!#REF!,Data!#REF!,(IF(B31=Data!#REF!,Data!#REF!,Data!#REF!)))))))))))))))&amp;IF(B31=Data!B102,Data!I102,(IF(B31=Data!#REF!,Data!#REF!,(IF(B31=Data!#REF!,Data!#REF!,(IF(B31=Data!#REF!,Data!#REF!,(IF(B31=Data!#REF!,Data!#REF!,(IF(B31=Data!#REF!,Data!I842,(IF(B31=Data!#REF!,Data!#REF!,(IF(B31=Data!#REF!,Data!#REF!,Data!#REF!)))))))))))))))&amp;IF(B31=Data!#REF!,Data!#REF!,(IF(B31=Data!#REF!,Data!#REF!,(IF(B31=Data!#REF!,Data!#REF!,(IF(B31=Data!#REF!,Data!#REF!,(IF(B31=Data!#REF!,Data!#REF!,Data!#REF!)))))))))</f>
        <v>#REF!</v>
      </c>
      <c r="U31" s="595"/>
      <c r="V31" s="594" t="e">
        <f>IF(B31=Data!B26,Data!J26,(IF(B31=Data!B28,Data!J28,(IF(B31=Data!B30,Data!J30,(IF(B31=Data!#REF!,Data!#REF!,(IF(B31=Data!B35,Data!J35,(IF(B31=Data!#REF!,Data!#REF!,(IF(B31=Data!#REF!,Data!#REF!,(IF(B31=Data!#REF!,Data!#REF!,Data!#REF!)))))))))))))))&amp;IF(B31=Data!B102,Data!J102,(IF(B31=Data!#REF!,Data!#REF!,(IF(B31=Data!#REF!,Data!#REF!,(IF(B31=Data!#REF!,Data!#REF!,(IF(B31=Data!#REF!,Data!#REF!,(IF(B31=Data!#REF!,Data!J842,(IF(B31=Data!#REF!,Data!#REF!,(IF(B31=Data!#REF!,Data!#REF!,Data!#REF!)))))))))))))))&amp;IF(B31=Data!#REF!,Data!#REF!,(IF(B31=Data!#REF!,Data!#REF!,(IF(B31=Data!#REF!,Data!#REF!,(IF(B31=Data!#REF!,Data!#REF!,(IF(B31=Data!#REF!,Data!#REF!,Data!#REF!)))))))))</f>
        <v>#REF!</v>
      </c>
      <c r="W31" s="596">
        <f>IF(E31="","",VLOOKUP(B31,Data!$B$5:$J$503,9,FALSE)*E31)</f>
        <v>2.37</v>
      </c>
    </row>
    <row r="32" spans="1:23" s="597" customFormat="1" ht="19.25" customHeight="1">
      <c r="A32" s="860">
        <v>14</v>
      </c>
      <c r="B32" s="753" t="s">
        <v>734</v>
      </c>
      <c r="C32" s="738" t="str">
        <f>IF(E32="","",VLOOKUP(B32,Data!$B$5:$N$503,13,FALSE))</f>
        <v>Ymh</v>
      </c>
      <c r="D32" s="495" t="str">
        <f>IF(E32="","",VLOOKUP(B32,Data!$B$5:$L$503,2,FALSE))</f>
        <v>VAC9520</v>
      </c>
      <c r="E32" s="739">
        <v>2</v>
      </c>
      <c r="F32" s="600"/>
      <c r="G32" s="587">
        <f>IF(E32="","",VLOOKUP(B32,Data!$B$5:$L$503,11,FALSE))</f>
        <v>2921.12</v>
      </c>
      <c r="H32" s="588">
        <f t="shared" si="1"/>
        <v>5842.24</v>
      </c>
      <c r="I32" s="589" t="str">
        <f>IF(E32="","",VLOOKUP(B32,Data!$B$5:$D$503,3,FALSE))</f>
        <v>C/T</v>
      </c>
      <c r="J32" s="589" t="str">
        <f>IF(E32="","",VLOOKUP(B32,Data!$B$5:$M$503,12,FALSE))</f>
        <v>Indonesia</v>
      </c>
      <c r="K32" s="590">
        <v>5129806</v>
      </c>
      <c r="L32" s="587">
        <f>IF(E32="","",VLOOKUP(B32,Data!$B$5:$E$503,4,FALSE)*E32)</f>
        <v>508</v>
      </c>
      <c r="M32" s="587">
        <f>IF(E32="","",VLOOKUP(B32,Data!$B$5:$F$503,5,FALSE)*E32)</f>
        <v>458</v>
      </c>
      <c r="N32" s="591" t="e">
        <f>IF(B32=Data!B27,Data!G27,(IF(B32=Data!B29,Data!G29,(IF(B32=Data!B31,Data!G31,(IF(B32=Data!#REF!,Data!#REF!,(IF(B32=Data!B36,Data!G36,(IF(B32=Data!#REF!,Data!#REF!,(IF(B32=Data!#REF!,Data!#REF!,(IF(B32=Data!#REF!,Data!#REF!,Data!#REF!)))))))))))))))&amp;IF(B32=Data!B103,Data!G103,(IF(B32=Data!#REF!,Data!#REF!,(IF(B32=Data!#REF!,Data!#REF!,(IF(B32=Data!#REF!,Data!#REF!,(IF(B32=Data!#REF!,Data!#REF!,(IF(B32=Data!#REF!,Data!G843,(IF(B32=Data!#REF!,Data!#REF!,(IF(B32=Data!#REF!,Data!#REF!,Data!#REF!)))))))))))))))&amp;IF(B32=Data!#REF!,Data!#REF!,(IF(B32=Data!#REF!,Data!#REF!,(IF(B32=Data!#REF!,Data!#REF!,(IF(B32=Data!#REF!,Data!#REF!,(IF(B32=Data!#REF!,Data!#REF!,Data!#REF!)))))))))</f>
        <v>#REF!</v>
      </c>
      <c r="O32" s="592"/>
      <c r="P32" s="593"/>
      <c r="Q32" s="594" t="e">
        <f>IF(B32=Data!B27,Data!H27,(IF(B32=Data!B29,Data!H29,(IF(B32=Data!B31,Data!H31,(IF(B32=Data!#REF!,Data!#REF!,(IF(B32=Data!B36,Data!H36,(IF(B32=Data!#REF!,Data!#REF!,(IF(B32=Data!#REF!,Data!#REF!,(IF(B32=Data!#REF!,Data!#REF!,Data!#REF!)))))))))))))))&amp;IF(B32=Data!B103,Data!H103,(IF(B32=Data!#REF!,Data!#REF!,(IF(B32=Data!#REF!,Data!#REF!,(IF(B32=Data!#REF!,Data!#REF!,(IF(B32=Data!#REF!,Data!#REF!,(IF(B32=Data!#REF!,Data!H843,(IF(B32=Data!#REF!,Data!#REF!,(IF(B32=Data!#REF!,Data!#REF!,Data!#REF!)))))))))))))))&amp;IF(B32=Data!#REF!,Data!#REF!,(IF(B32=Data!#REF!,Data!#REF!,(IF(B32=Data!#REF!,Data!#REF!,(IF(B32=Data!#REF!,Data!#REF!,(IF(B32=Data!#REF!,Data!#REF!,Data!#REF!)))))))))</f>
        <v>#REF!</v>
      </c>
      <c r="R32" s="593"/>
      <c r="S32" s="593"/>
      <c r="T32" s="594" t="e">
        <f>IF(B32=Data!B27,Data!I27,(IF(B32=Data!B29,Data!I29,(IF(B32=Data!B31,Data!I31,(IF(B32=Data!#REF!,Data!#REF!,(IF(B32=Data!B36,Data!I36,(IF(B32=Data!#REF!,Data!#REF!,(IF(B32=Data!#REF!,Data!#REF!,(IF(B32=Data!#REF!,Data!#REF!,Data!#REF!)))))))))))))))&amp;IF(B32=Data!B103,Data!I103,(IF(B32=Data!#REF!,Data!#REF!,(IF(B32=Data!#REF!,Data!#REF!,(IF(B32=Data!#REF!,Data!#REF!,(IF(B32=Data!#REF!,Data!#REF!,(IF(B32=Data!#REF!,Data!I843,(IF(B32=Data!#REF!,Data!#REF!,(IF(B32=Data!#REF!,Data!#REF!,Data!#REF!)))))))))))))))&amp;IF(B32=Data!#REF!,Data!#REF!,(IF(B32=Data!#REF!,Data!#REF!,(IF(B32=Data!#REF!,Data!#REF!,(IF(B32=Data!#REF!,Data!#REF!,(IF(B32=Data!#REF!,Data!#REF!,Data!#REF!)))))))))</f>
        <v>#REF!</v>
      </c>
      <c r="U32" s="595"/>
      <c r="V32" s="594" t="e">
        <f>IF(B32=Data!B27,Data!J27,(IF(B32=Data!B29,Data!J29,(IF(B32=Data!B31,Data!J31,(IF(B32=Data!#REF!,Data!#REF!,(IF(B32=Data!B36,Data!J36,(IF(B32=Data!#REF!,Data!#REF!,(IF(B32=Data!#REF!,Data!#REF!,(IF(B32=Data!#REF!,Data!#REF!,Data!#REF!)))))))))))))))&amp;IF(B32=Data!B103,Data!J103,(IF(B32=Data!#REF!,Data!#REF!,(IF(B32=Data!#REF!,Data!#REF!,(IF(B32=Data!#REF!,Data!#REF!,(IF(B32=Data!#REF!,Data!#REF!,(IF(B32=Data!#REF!,Data!J843,(IF(B32=Data!#REF!,Data!#REF!,(IF(B32=Data!#REF!,Data!#REF!,Data!#REF!)))))))))))))))&amp;IF(B32=Data!#REF!,Data!#REF!,(IF(B32=Data!#REF!,Data!#REF!,(IF(B32=Data!#REF!,Data!#REF!,(IF(B32=Data!#REF!,Data!#REF!,(IF(B32=Data!#REF!,Data!#REF!,Data!#REF!)))))))))</f>
        <v>#REF!</v>
      </c>
      <c r="W32" s="596">
        <f>IF(E32="","",VLOOKUP(B32,Data!$B$5:$J$503,9,FALSE)*E32)</f>
        <v>2.968</v>
      </c>
    </row>
    <row r="33" spans="1:23" s="597" customFormat="1" ht="19.25" customHeight="1">
      <c r="A33" s="860"/>
      <c r="B33" s="753"/>
      <c r="C33" s="738" t="str">
        <f>IF(E33="","",VLOOKUP(B33,Data!$B$5:$N$503,13,FALSE))</f>
        <v/>
      </c>
      <c r="D33" s="495" t="str">
        <f>IF(E33="","",VLOOKUP(B33,Data!$B$5:$L$503,2,FALSE))</f>
        <v/>
      </c>
      <c r="E33" s="823"/>
      <c r="F33" s="600"/>
      <c r="G33" s="587" t="str">
        <f>IF(E33="","",VLOOKUP(B33,Data!$B$5:$L$503,11,FALSE))</f>
        <v/>
      </c>
      <c r="H33" s="588" t="str">
        <f t="shared" si="0"/>
        <v>-</v>
      </c>
      <c r="I33" s="589" t="str">
        <f>IF(E33="","",VLOOKUP(B33,Data!$B$5:$D$503,3,FALSE))</f>
        <v/>
      </c>
      <c r="J33" s="589" t="str">
        <f>IF(E33="","",VLOOKUP(B33,Data!$B$5:$M$503,12,FALSE))</f>
        <v/>
      </c>
      <c r="K33" s="590"/>
      <c r="L33" s="587" t="str">
        <f>IF(E33="","",VLOOKUP(B33,Data!$B$5:$E$503,4,FALSE)*E33)</f>
        <v/>
      </c>
      <c r="M33" s="587" t="str">
        <f>IF(E33="","",VLOOKUP(B33,Data!$B$5:$F$503,5,FALSE)*E33)</f>
        <v/>
      </c>
      <c r="N33" s="591" t="e">
        <f>IF(B33=Data!B31,Data!G31,(IF(B33=Data!B33,Data!G33,(IF(B33=Data!B35,Data!G35,(IF(B33=Data!#REF!,Data!#REF!,(IF(B33=Data!B40,Data!G40,(IF(B33=Data!#REF!,Data!#REF!,(IF(B33=Data!#REF!,Data!#REF!,(IF(B33=Data!#REF!,Data!#REF!,Data!#REF!)))))))))))))))&amp;IF(B33=Data!B107,Data!G107,(IF(B33=Data!#REF!,Data!#REF!,(IF(B33=Data!#REF!,Data!#REF!,(IF(B33=Data!#REF!,Data!#REF!,(IF(B33=Data!#REF!,Data!#REF!,(IF(B33=Data!#REF!,Data!G847,(IF(B33=Data!#REF!,Data!#REF!,(IF(B33=Data!#REF!,Data!#REF!,Data!#REF!)))))))))))))))&amp;IF(B33=Data!#REF!,Data!#REF!,(IF(B33=Data!#REF!,Data!#REF!,(IF(B33=Data!#REF!,Data!#REF!,(IF(B33=Data!#REF!,Data!#REF!,(IF(B33=Data!#REF!,Data!#REF!,Data!#REF!)))))))))</f>
        <v>#REF!</v>
      </c>
      <c r="O33" s="592"/>
      <c r="P33" s="593"/>
      <c r="Q33" s="594" t="e">
        <f>IF(B33=Data!B31,Data!H31,(IF(B33=Data!B33,Data!H33,(IF(B33=Data!B35,Data!H35,(IF(B33=Data!#REF!,Data!#REF!,(IF(B33=Data!B40,Data!H40,(IF(B33=Data!#REF!,Data!#REF!,(IF(B33=Data!#REF!,Data!#REF!,(IF(B33=Data!#REF!,Data!#REF!,Data!#REF!)))))))))))))))&amp;IF(B33=Data!B107,Data!H107,(IF(B33=Data!#REF!,Data!#REF!,(IF(B33=Data!#REF!,Data!#REF!,(IF(B33=Data!#REF!,Data!#REF!,(IF(B33=Data!#REF!,Data!#REF!,(IF(B33=Data!#REF!,Data!H847,(IF(B33=Data!#REF!,Data!#REF!,(IF(B33=Data!#REF!,Data!#REF!,Data!#REF!)))))))))))))))&amp;IF(B33=Data!#REF!,Data!#REF!,(IF(B33=Data!#REF!,Data!#REF!,(IF(B33=Data!#REF!,Data!#REF!,(IF(B33=Data!#REF!,Data!#REF!,(IF(B33=Data!#REF!,Data!#REF!,Data!#REF!)))))))))</f>
        <v>#REF!</v>
      </c>
      <c r="R33" s="593"/>
      <c r="S33" s="593"/>
      <c r="T33" s="594" t="e">
        <f>IF(B33=Data!B31,Data!I31,(IF(B33=Data!B33,Data!I33,(IF(B33=Data!B35,Data!I35,(IF(B33=Data!#REF!,Data!#REF!,(IF(B33=Data!B40,Data!I40,(IF(B33=Data!#REF!,Data!#REF!,(IF(B33=Data!#REF!,Data!#REF!,(IF(B33=Data!#REF!,Data!#REF!,Data!#REF!)))))))))))))))&amp;IF(B33=Data!B107,Data!I107,(IF(B33=Data!#REF!,Data!#REF!,(IF(B33=Data!#REF!,Data!#REF!,(IF(B33=Data!#REF!,Data!#REF!,(IF(B33=Data!#REF!,Data!#REF!,(IF(B33=Data!#REF!,Data!I847,(IF(B33=Data!#REF!,Data!#REF!,(IF(B33=Data!#REF!,Data!#REF!,Data!#REF!)))))))))))))))&amp;IF(B33=Data!#REF!,Data!#REF!,(IF(B33=Data!#REF!,Data!#REF!,(IF(B33=Data!#REF!,Data!#REF!,(IF(B33=Data!#REF!,Data!#REF!,(IF(B33=Data!#REF!,Data!#REF!,Data!#REF!)))))))))</f>
        <v>#REF!</v>
      </c>
      <c r="U33" s="595"/>
      <c r="V33" s="594" t="e">
        <f>IF(B33=Data!B31,Data!J31,(IF(B33=Data!B33,Data!J33,(IF(B33=Data!B35,Data!J35,(IF(B33=Data!#REF!,Data!#REF!,(IF(B33=Data!B40,Data!J40,(IF(B33=Data!#REF!,Data!#REF!,(IF(B33=Data!#REF!,Data!#REF!,(IF(B33=Data!#REF!,Data!#REF!,Data!#REF!)))))))))))))))&amp;IF(B33=Data!B107,Data!J107,(IF(B33=Data!#REF!,Data!#REF!,(IF(B33=Data!#REF!,Data!#REF!,(IF(B33=Data!#REF!,Data!#REF!,(IF(B33=Data!#REF!,Data!#REF!,(IF(B33=Data!#REF!,Data!J847,(IF(B33=Data!#REF!,Data!#REF!,(IF(B33=Data!#REF!,Data!#REF!,Data!#REF!)))))))))))))))&amp;IF(B33=Data!#REF!,Data!#REF!,(IF(B33=Data!#REF!,Data!#REF!,(IF(B33=Data!#REF!,Data!#REF!,(IF(B33=Data!#REF!,Data!#REF!,(IF(B33=Data!#REF!,Data!#REF!,Data!#REF!)))))))))</f>
        <v>#REF!</v>
      </c>
      <c r="W33" s="596" t="str">
        <f>IF(E33="","",VLOOKUP(B33,Data!$B$5:$J$503,9,FALSE)*E33)</f>
        <v/>
      </c>
    </row>
    <row r="34" spans="1:23" s="597" customFormat="1" ht="19.25" customHeight="1">
      <c r="A34" s="860"/>
      <c r="B34" s="840"/>
      <c r="C34" s="583" t="str">
        <f>IF(E34="","",VLOOKUP(B34,Data!$B$5:$N$503,13,FALSE))</f>
        <v/>
      </c>
      <c r="D34" s="584" t="str">
        <f>IF(E34="","",VLOOKUP(B34,Data!$B$5:$L$503,2,FALSE))</f>
        <v/>
      </c>
      <c r="E34" s="739"/>
      <c r="F34" s="600"/>
      <c r="G34" s="587" t="str">
        <f>IF(E34="","",VLOOKUP(B34,Data!$B$5:$L$503,11,FALSE))</f>
        <v/>
      </c>
      <c r="H34" s="588" t="str">
        <f t="shared" si="0"/>
        <v>-</v>
      </c>
      <c r="I34" s="589" t="str">
        <f>IF(E34="","",VLOOKUP(B34,Data!$B$5:$D$503,3,FALSE))</f>
        <v/>
      </c>
      <c r="J34" s="589" t="str">
        <f>IF(E34="","",VLOOKUP(B34,Data!$B$5:$M$503,12,FALSE))</f>
        <v/>
      </c>
      <c r="K34" s="590"/>
      <c r="L34" s="587" t="str">
        <f>IF(E34="","",VLOOKUP(B34,Data!$B$5:$E$503,4,FALSE)*E34)</f>
        <v/>
      </c>
      <c r="M34" s="587" t="str">
        <f>IF(E34="","",VLOOKUP(B34,Data!$B$5:$F$503,5,FALSE)*E34)</f>
        <v/>
      </c>
      <c r="N34" s="591" t="e">
        <f>IF(B34=Data!B139,Data!G139,(IF(B34=Data!B141,Data!G141,(IF(B34=Data!B143,Data!G143,(IF(B34=Data!#REF!,Data!#REF!,(IF(B34=Data!B148,Data!G148,(IF(B34=Data!#REF!,Data!#REF!,(IF(B34=Data!#REF!,Data!#REF!,(IF(B34=Data!#REF!,Data!#REF!,Data!#REF!)))))))))))))))&amp;IF(B34=Data!B215,Data!G215,(IF(B34=Data!#REF!,Data!#REF!,(IF(B34=Data!#REF!,Data!#REF!,(IF(B34=Data!#REF!,Data!#REF!,(IF(B34=Data!#REF!,Data!#REF!,(IF(B34=Data!#REF!,Data!G955,(IF(B34=Data!#REF!,Data!#REF!,(IF(B34=Data!#REF!,Data!#REF!,Data!#REF!)))))))))))))))&amp;IF(B34=Data!#REF!,Data!#REF!,(IF(B34=Data!#REF!,Data!#REF!,(IF(B34=Data!#REF!,Data!#REF!,(IF(B34=Data!#REF!,Data!#REF!,(IF(B34=Data!#REF!,Data!#REF!,Data!#REF!)))))))))</f>
        <v>#REF!</v>
      </c>
      <c r="O34" s="592"/>
      <c r="P34" s="593"/>
      <c r="Q34" s="594" t="e">
        <f>IF(B34=Data!B139,Data!H139,(IF(B34=Data!B141,Data!H141,(IF(B34=Data!B143,Data!H143,(IF(B34=Data!#REF!,Data!#REF!,(IF(B34=Data!B148,Data!H148,(IF(B34=Data!#REF!,Data!#REF!,(IF(B34=Data!#REF!,Data!#REF!,(IF(B34=Data!#REF!,Data!#REF!,Data!#REF!)))))))))))))))&amp;IF(B34=Data!B215,Data!H215,(IF(B34=Data!#REF!,Data!#REF!,(IF(B34=Data!#REF!,Data!#REF!,(IF(B34=Data!#REF!,Data!#REF!,(IF(B34=Data!#REF!,Data!#REF!,(IF(B34=Data!#REF!,Data!H955,(IF(B34=Data!#REF!,Data!#REF!,(IF(B34=Data!#REF!,Data!#REF!,Data!#REF!)))))))))))))))&amp;IF(B34=Data!#REF!,Data!#REF!,(IF(B34=Data!#REF!,Data!#REF!,(IF(B34=Data!#REF!,Data!#REF!,(IF(B34=Data!#REF!,Data!#REF!,(IF(B34=Data!#REF!,Data!#REF!,Data!#REF!)))))))))</f>
        <v>#REF!</v>
      </c>
      <c r="R34" s="593"/>
      <c r="S34" s="593"/>
      <c r="T34" s="594" t="e">
        <f>IF(B34=Data!B139,Data!I139,(IF(B34=Data!B141,Data!I141,(IF(B34=Data!B143,Data!I143,(IF(B34=Data!#REF!,Data!#REF!,(IF(B34=Data!B148,Data!I148,(IF(B34=Data!#REF!,Data!#REF!,(IF(B34=Data!#REF!,Data!#REF!,(IF(B34=Data!#REF!,Data!#REF!,Data!#REF!)))))))))))))))&amp;IF(B34=Data!B215,Data!I215,(IF(B34=Data!#REF!,Data!#REF!,(IF(B34=Data!#REF!,Data!#REF!,(IF(B34=Data!#REF!,Data!#REF!,(IF(B34=Data!#REF!,Data!#REF!,(IF(B34=Data!#REF!,Data!I955,(IF(B34=Data!#REF!,Data!#REF!,(IF(B34=Data!#REF!,Data!#REF!,Data!#REF!)))))))))))))))&amp;IF(B34=Data!#REF!,Data!#REF!,(IF(B34=Data!#REF!,Data!#REF!,(IF(B34=Data!#REF!,Data!#REF!,(IF(B34=Data!#REF!,Data!#REF!,(IF(B34=Data!#REF!,Data!#REF!,Data!#REF!)))))))))</f>
        <v>#REF!</v>
      </c>
      <c r="U34" s="595"/>
      <c r="V34" s="594" t="e">
        <f>IF(B34=Data!B139,Data!J139,(IF(B34=Data!B141,Data!J141,(IF(B34=Data!B143,Data!J143,(IF(B34=Data!#REF!,Data!#REF!,(IF(B34=Data!B148,Data!J148,(IF(B34=Data!#REF!,Data!#REF!,(IF(B34=Data!#REF!,Data!#REF!,(IF(B34=Data!#REF!,Data!#REF!,Data!#REF!)))))))))))))))&amp;IF(B34=Data!B215,Data!J215,(IF(B34=Data!#REF!,Data!#REF!,(IF(B34=Data!#REF!,Data!#REF!,(IF(B34=Data!#REF!,Data!#REF!,(IF(B34=Data!#REF!,Data!#REF!,(IF(B34=Data!#REF!,Data!J955,(IF(B34=Data!#REF!,Data!#REF!,(IF(B34=Data!#REF!,Data!#REF!,Data!#REF!)))))))))))))))&amp;IF(B34=Data!#REF!,Data!#REF!,(IF(B34=Data!#REF!,Data!#REF!,(IF(B34=Data!#REF!,Data!#REF!,(IF(B34=Data!#REF!,Data!#REF!,(IF(B34=Data!#REF!,Data!#REF!,Data!#REF!)))))))))</f>
        <v>#REF!</v>
      </c>
      <c r="W34" s="596" t="str">
        <f>IF(E34="","",VLOOKUP(B34,Data!$B$5:$J$503,9,FALSE)*E34)</f>
        <v/>
      </c>
    </row>
    <row r="35" spans="1:23" s="611" customFormat="1" ht="31" customHeight="1">
      <c r="A35" s="860"/>
      <c r="B35" s="818"/>
      <c r="C35" s="604"/>
      <c r="D35" s="605"/>
      <c r="E35" s="606">
        <f>SUM(E17:E34)</f>
        <v>73</v>
      </c>
      <c r="F35" s="606"/>
      <c r="G35" s="607"/>
      <c r="H35" s="607">
        <f>SUM(H17:H34)</f>
        <v>170235.83</v>
      </c>
      <c r="I35" s="608"/>
      <c r="J35" s="608"/>
      <c r="K35" s="608"/>
      <c r="L35" s="609">
        <f>SUM(L17:L34)</f>
        <v>16956</v>
      </c>
      <c r="M35" s="609">
        <f>SUM(M17:M34)</f>
        <v>15362</v>
      </c>
      <c r="N35" s="609" t="e">
        <f>SUM(N17:N34)</f>
        <v>#REF!</v>
      </c>
      <c r="O35" s="609" t="e">
        <f>SUM(#REF!)</f>
        <v>#REF!</v>
      </c>
      <c r="P35" s="609">
        <f>SUM(P16:P16)</f>
        <v>0</v>
      </c>
      <c r="Q35" s="609">
        <f>SUM(Q16:Q16)</f>
        <v>0</v>
      </c>
      <c r="R35" s="609" t="e">
        <f>SUM(#REF!)</f>
        <v>#REF!</v>
      </c>
      <c r="S35" s="609">
        <f>SUM(S16:S16)</f>
        <v>0</v>
      </c>
      <c r="T35" s="609">
        <f>SUM(T16:T16)</f>
        <v>0</v>
      </c>
      <c r="U35" s="609" t="e">
        <f>SUM(#REF!)</f>
        <v>#REF!</v>
      </c>
      <c r="V35" s="609">
        <f>SUM(V16:V16)</f>
        <v>0</v>
      </c>
      <c r="W35" s="610">
        <f>SUM(W17:W34)</f>
        <v>95.676000000000002</v>
      </c>
    </row>
    <row r="36" spans="1:23" ht="11.25" customHeight="1">
      <c r="A36" s="860"/>
      <c r="B36" s="612"/>
      <c r="C36" s="545"/>
      <c r="D36" s="546"/>
      <c r="E36" s="613"/>
      <c r="F36" s="544"/>
      <c r="G36" s="614" t="s">
        <v>847</v>
      </c>
      <c r="H36" s="615"/>
      <c r="I36" s="616"/>
      <c r="J36" s="616"/>
      <c r="K36" s="616"/>
      <c r="L36" s="617"/>
      <c r="M36" s="548"/>
      <c r="N36" s="546"/>
      <c r="O36" s="545"/>
      <c r="P36" s="545"/>
      <c r="Q36" s="545"/>
      <c r="R36" s="545"/>
      <c r="S36" s="545"/>
      <c r="T36" s="545"/>
      <c r="U36" s="546"/>
      <c r="V36" s="546"/>
      <c r="W36" s="550"/>
    </row>
    <row r="37" spans="1:23" ht="14">
      <c r="A37" s="618" t="s">
        <v>546</v>
      </c>
      <c r="B37" s="619" t="s">
        <v>12</v>
      </c>
      <c r="C37" s="513"/>
      <c r="D37" s="620"/>
      <c r="E37" s="499" t="s">
        <v>555</v>
      </c>
      <c r="G37" s="621" t="s">
        <v>83</v>
      </c>
      <c r="H37" s="622"/>
      <c r="I37" s="562" t="s">
        <v>84</v>
      </c>
      <c r="J37" s="623"/>
      <c r="K37" s="534" t="s">
        <v>85</v>
      </c>
      <c r="L37" s="534"/>
      <c r="M37" s="1076" t="s">
        <v>86</v>
      </c>
      <c r="N37" s="1077"/>
      <c r="O37" s="1077"/>
      <c r="P37" s="1077"/>
      <c r="Q37" s="1077"/>
      <c r="R37" s="1077"/>
      <c r="S37" s="1077"/>
      <c r="T37" s="1077"/>
      <c r="U37" s="1077"/>
      <c r="V37" s="1077"/>
      <c r="W37" s="1078"/>
    </row>
    <row r="38" spans="1:23" ht="13">
      <c r="A38" s="907" t="s">
        <v>547</v>
      </c>
      <c r="D38" s="624"/>
      <c r="E38" s="499" t="s">
        <v>88</v>
      </c>
      <c r="G38" s="1079"/>
      <c r="H38" s="1080"/>
      <c r="I38" s="907" t="s">
        <v>89</v>
      </c>
      <c r="J38" s="625"/>
      <c r="K38" s="537" t="s">
        <v>90</v>
      </c>
      <c r="L38" s="537"/>
      <c r="M38" s="532"/>
      <c r="W38" s="538"/>
    </row>
    <row r="39" spans="1:23" ht="10.5" customHeight="1">
      <c r="A39" s="907" t="s">
        <v>548</v>
      </c>
      <c r="B39" s="503"/>
      <c r="D39" s="523"/>
      <c r="G39" s="1079"/>
      <c r="H39" s="1080"/>
      <c r="I39" s="907"/>
      <c r="J39" s="625"/>
      <c r="K39" s="537" t="s">
        <v>94</v>
      </c>
      <c r="L39" s="537"/>
      <c r="M39" s="532"/>
      <c r="W39" s="538"/>
    </row>
    <row r="40" spans="1:23" ht="10.5" customHeight="1">
      <c r="A40" s="544"/>
      <c r="B40" s="545"/>
      <c r="C40" s="545"/>
      <c r="D40" s="626"/>
      <c r="E40" s="499" t="s">
        <v>95</v>
      </c>
      <c r="G40" s="1079"/>
      <c r="H40" s="1080"/>
      <c r="I40" s="907" t="s">
        <v>96</v>
      </c>
      <c r="J40" s="625"/>
      <c r="K40" s="537"/>
      <c r="L40" s="537"/>
      <c r="M40" s="532"/>
      <c r="W40" s="538"/>
    </row>
    <row r="41" spans="1:23" ht="13">
      <c r="A41" s="512" t="s">
        <v>97</v>
      </c>
      <c r="C41" s="535"/>
      <c r="D41" s="514"/>
      <c r="E41" s="499" t="s">
        <v>98</v>
      </c>
      <c r="G41" s="627" t="s">
        <v>99</v>
      </c>
      <c r="H41" s="628"/>
      <c r="I41" s="907" t="s">
        <v>89</v>
      </c>
      <c r="J41" s="625"/>
      <c r="K41" s="537" t="s">
        <v>100</v>
      </c>
      <c r="L41" s="537"/>
      <c r="M41" s="532"/>
      <c r="W41" s="538"/>
    </row>
    <row r="42" spans="1:23" ht="13">
      <c r="A42" s="907" t="s">
        <v>561</v>
      </c>
      <c r="D42" s="523"/>
      <c r="E42" s="499" t="s">
        <v>101</v>
      </c>
      <c r="G42" s="629"/>
      <c r="H42" s="630"/>
      <c r="I42" s="907" t="s">
        <v>102</v>
      </c>
      <c r="J42" s="625"/>
      <c r="K42" s="537" t="s">
        <v>549</v>
      </c>
      <c r="L42" s="537"/>
      <c r="M42" s="1069" t="s">
        <v>616</v>
      </c>
      <c r="N42" s="1070"/>
      <c r="O42" s="1070"/>
      <c r="P42" s="1070"/>
      <c r="Q42" s="1070"/>
      <c r="R42" s="1070"/>
      <c r="S42" s="1070"/>
      <c r="T42" s="1070"/>
      <c r="U42" s="1070"/>
      <c r="V42" s="1070"/>
      <c r="W42" s="1071"/>
    </row>
    <row r="43" spans="1:23">
      <c r="A43" s="544"/>
      <c r="B43" s="545"/>
      <c r="C43" s="545"/>
      <c r="D43" s="546"/>
      <c r="E43" s="631"/>
      <c r="F43" s="545"/>
      <c r="G43" s="1053" t="s">
        <v>1068</v>
      </c>
      <c r="H43" s="1054"/>
      <c r="I43" s="1053" t="s">
        <v>1073</v>
      </c>
      <c r="J43" s="1054"/>
      <c r="K43" s="549" t="s">
        <v>105</v>
      </c>
      <c r="L43" s="549"/>
      <c r="M43" s="1072" t="s">
        <v>106</v>
      </c>
      <c r="N43" s="1073"/>
      <c r="O43" s="1073"/>
      <c r="P43" s="1073"/>
      <c r="Q43" s="1073"/>
      <c r="R43" s="1073"/>
      <c r="S43" s="1073"/>
      <c r="T43" s="1073"/>
      <c r="U43" s="1073"/>
      <c r="V43" s="1073"/>
      <c r="W43" s="1074"/>
    </row>
    <row r="44" spans="1:23">
      <c r="G44" s="500" t="s">
        <v>667</v>
      </c>
      <c r="K44" s="537"/>
      <c r="L44" s="537"/>
      <c r="M44" s="541"/>
      <c r="N44" s="541"/>
      <c r="O44" s="541"/>
      <c r="P44" s="541"/>
      <c r="Q44" s="541"/>
      <c r="R44" s="541"/>
      <c r="S44" s="541"/>
      <c r="T44" s="541"/>
      <c r="U44" s="541"/>
      <c r="V44" s="541"/>
      <c r="W44" s="632"/>
    </row>
    <row r="45" spans="1:23">
      <c r="G45" s="633"/>
      <c r="H45" s="633"/>
      <c r="I45" s="634"/>
      <c r="J45" s="633"/>
      <c r="K45" s="537"/>
      <c r="L45" s="537"/>
      <c r="M45" s="541"/>
      <c r="N45" s="541"/>
      <c r="O45" s="541"/>
      <c r="P45" s="541"/>
      <c r="Q45" s="541"/>
      <c r="R45" s="541"/>
      <c r="S45" s="541"/>
      <c r="T45" s="541"/>
      <c r="U45" s="541"/>
      <c r="V45" s="541"/>
      <c r="W45" s="632"/>
    </row>
    <row r="46" spans="1:23" ht="7.5" customHeight="1"/>
    <row r="47" spans="1:23" ht="13.5" customHeight="1"/>
    <row r="48" spans="1:23" ht="13.5" customHeight="1"/>
    <row r="49" spans="1:23" ht="13.5" customHeight="1"/>
    <row r="50" spans="1:23" s="611" customFormat="1" ht="18" customHeight="1">
      <c r="A50" s="635" t="s">
        <v>964</v>
      </c>
      <c r="B50" s="500"/>
      <c r="C50" s="635" t="s">
        <v>622</v>
      </c>
      <c r="F50" s="636"/>
      <c r="G50" s="635" t="s">
        <v>958</v>
      </c>
      <c r="H50" s="500"/>
      <c r="I50" s="635" t="s">
        <v>969</v>
      </c>
      <c r="K50" s="636"/>
      <c r="L50" s="636"/>
      <c r="V50" s="637"/>
    </row>
    <row r="51" spans="1:23" s="611" customFormat="1" ht="18" customHeight="1">
      <c r="A51" s="635" t="s">
        <v>965</v>
      </c>
      <c r="B51" s="500"/>
      <c r="C51" s="635" t="s">
        <v>969</v>
      </c>
      <c r="F51" s="636"/>
      <c r="G51" s="635" t="s">
        <v>959</v>
      </c>
      <c r="H51" s="500"/>
      <c r="I51" s="635" t="s">
        <v>969</v>
      </c>
      <c r="K51" s="636"/>
      <c r="L51" s="636"/>
      <c r="V51" s="637"/>
    </row>
    <row r="52" spans="1:23" s="611" customFormat="1" ht="18" customHeight="1">
      <c r="A52" s="635" t="s">
        <v>966</v>
      </c>
      <c r="B52" s="500"/>
      <c r="C52" s="635" t="s">
        <v>969</v>
      </c>
      <c r="F52" s="636"/>
      <c r="G52" s="635" t="s">
        <v>960</v>
      </c>
      <c r="H52" s="500"/>
      <c r="I52" s="635" t="s">
        <v>622</v>
      </c>
      <c r="K52" s="636"/>
      <c r="L52" s="636"/>
      <c r="V52" s="637"/>
    </row>
    <row r="53" spans="1:23" s="611" customFormat="1" ht="18" customHeight="1">
      <c r="A53" s="635" t="s">
        <v>967</v>
      </c>
      <c r="B53" s="500"/>
      <c r="C53" s="635" t="s">
        <v>622</v>
      </c>
      <c r="F53" s="636"/>
      <c r="G53" s="635" t="s">
        <v>961</v>
      </c>
      <c r="H53" s="500"/>
      <c r="I53" s="635" t="s">
        <v>622</v>
      </c>
      <c r="K53" s="636"/>
      <c r="L53" s="636"/>
      <c r="V53" s="637"/>
    </row>
    <row r="54" spans="1:23" s="611" customFormat="1" ht="18" customHeight="1">
      <c r="A54" s="635" t="s">
        <v>968</v>
      </c>
      <c r="B54" s="500"/>
      <c r="C54" s="635" t="s">
        <v>622</v>
      </c>
      <c r="F54" s="636"/>
      <c r="G54" s="635" t="s">
        <v>963</v>
      </c>
      <c r="H54" s="500"/>
      <c r="I54" s="635" t="s">
        <v>622</v>
      </c>
      <c r="K54" s="636"/>
      <c r="L54" s="636"/>
      <c r="V54" s="637"/>
    </row>
    <row r="55" spans="1:23" ht="20">
      <c r="E55" s="908"/>
      <c r="F55" s="500"/>
      <c r="G55" s="635" t="s">
        <v>962</v>
      </c>
      <c r="I55" s="635" t="s">
        <v>622</v>
      </c>
      <c r="K55" s="500"/>
      <c r="M55" s="908"/>
      <c r="V55" s="501"/>
      <c r="W55" s="908"/>
    </row>
    <row r="56" spans="1:23" ht="17.5">
      <c r="A56" s="638"/>
      <c r="E56" s="908"/>
      <c r="G56" s="639"/>
      <c r="H56" s="639"/>
    </row>
    <row r="61" spans="1:23" ht="14">
      <c r="A61" s="640"/>
      <c r="C61" s="641"/>
      <c r="D61" s="641"/>
      <c r="E61" s="642"/>
    </row>
    <row r="62" spans="1:23" ht="14">
      <c r="A62" s="643"/>
      <c r="C62" s="641"/>
      <c r="D62" s="644"/>
      <c r="E62" s="642"/>
    </row>
    <row r="63" spans="1:23" ht="14">
      <c r="A63" s="643"/>
      <c r="B63" s="645"/>
      <c r="C63" s="641"/>
      <c r="D63" s="641"/>
      <c r="E63" s="642"/>
    </row>
    <row r="64" spans="1:23" ht="14">
      <c r="A64" s="643"/>
      <c r="B64" s="646" t="s">
        <v>354</v>
      </c>
      <c r="C64" s="641"/>
      <c r="D64" s="641"/>
      <c r="E64" s="642"/>
    </row>
    <row r="65" spans="1:5" ht="15.5">
      <c r="A65" s="643"/>
      <c r="B65" s="647" t="s">
        <v>249</v>
      </c>
      <c r="C65" s="641"/>
      <c r="D65" s="641"/>
      <c r="E65" s="642"/>
    </row>
    <row r="66" spans="1:5" ht="14">
      <c r="A66" s="643"/>
      <c r="B66" s="648" t="s">
        <v>250</v>
      </c>
      <c r="C66" s="641"/>
      <c r="D66" s="641"/>
      <c r="E66" s="642"/>
    </row>
    <row r="67" spans="1:5" ht="15.5">
      <c r="A67" s="649"/>
      <c r="B67" s="647" t="s">
        <v>251</v>
      </c>
      <c r="C67" s="641"/>
      <c r="D67" s="641"/>
      <c r="E67" s="642"/>
    </row>
    <row r="68" spans="1:5" ht="15.5">
      <c r="A68" s="643"/>
      <c r="B68" s="647" t="s">
        <v>252</v>
      </c>
      <c r="C68" s="641"/>
      <c r="D68" s="641"/>
      <c r="E68" s="642"/>
    </row>
    <row r="69" spans="1:5" ht="14">
      <c r="A69" s="649"/>
      <c r="B69" s="646" t="s">
        <v>253</v>
      </c>
      <c r="C69" s="641"/>
      <c r="D69" s="641"/>
      <c r="E69" s="642"/>
    </row>
    <row r="70" spans="1:5" ht="14">
      <c r="A70" s="649"/>
      <c r="B70" s="646" t="s">
        <v>357</v>
      </c>
      <c r="C70" s="641"/>
      <c r="D70" s="641"/>
      <c r="E70" s="642"/>
    </row>
    <row r="71" spans="1:5" ht="14">
      <c r="A71" s="643"/>
      <c r="B71" s="646" t="s">
        <v>358</v>
      </c>
      <c r="C71" s="641"/>
      <c r="D71" s="641"/>
      <c r="E71" s="642"/>
    </row>
    <row r="72" spans="1:5" ht="14">
      <c r="A72" s="643"/>
      <c r="B72" s="646" t="s">
        <v>288</v>
      </c>
      <c r="C72" s="641"/>
      <c r="D72" s="641"/>
      <c r="E72" s="642"/>
    </row>
    <row r="73" spans="1:5" ht="14">
      <c r="A73" s="643"/>
      <c r="B73" s="646" t="s">
        <v>292</v>
      </c>
      <c r="C73" s="641"/>
      <c r="D73" s="641"/>
      <c r="E73" s="642"/>
    </row>
    <row r="74" spans="1:5" ht="15.5">
      <c r="A74" s="643"/>
      <c r="B74" s="647" t="s">
        <v>423</v>
      </c>
      <c r="C74" s="641"/>
      <c r="D74" s="641"/>
      <c r="E74" s="642"/>
    </row>
    <row r="75" spans="1:5" ht="14">
      <c r="A75" s="643"/>
      <c r="B75" s="646" t="s">
        <v>424</v>
      </c>
      <c r="C75" s="641"/>
      <c r="D75" s="641"/>
      <c r="E75" s="642"/>
    </row>
    <row r="76" spans="1:5" ht="14">
      <c r="A76" s="643"/>
      <c r="B76" s="646" t="s">
        <v>279</v>
      </c>
      <c r="C76" s="641"/>
      <c r="D76" s="644"/>
      <c r="E76" s="642"/>
    </row>
    <row r="77" spans="1:5" ht="14">
      <c r="A77" s="643"/>
      <c r="B77" s="646" t="s">
        <v>281</v>
      </c>
      <c r="C77" s="641"/>
      <c r="D77" s="641"/>
      <c r="E77" s="642"/>
    </row>
    <row r="78" spans="1:5" ht="14">
      <c r="A78" s="643"/>
      <c r="B78" s="646" t="s">
        <v>287</v>
      </c>
      <c r="C78" s="641"/>
      <c r="D78" s="644"/>
      <c r="E78" s="642"/>
    </row>
    <row r="79" spans="1:5" ht="15.5">
      <c r="A79" s="643"/>
      <c r="B79" s="647" t="s">
        <v>420</v>
      </c>
      <c r="C79" s="641"/>
      <c r="D79" s="644"/>
      <c r="E79" s="642"/>
    </row>
    <row r="80" spans="1:5" ht="14">
      <c r="A80" s="650"/>
      <c r="B80" s="646" t="s">
        <v>421</v>
      </c>
      <c r="C80" s="579"/>
      <c r="D80" s="578"/>
      <c r="E80" s="575"/>
    </row>
    <row r="81" spans="1:5" ht="14">
      <c r="A81" s="572"/>
      <c r="B81" s="646" t="s">
        <v>422</v>
      </c>
      <c r="C81" s="579"/>
      <c r="D81" s="578"/>
      <c r="E81" s="651">
        <f>SUM(E60:E79)</f>
        <v>0</v>
      </c>
    </row>
    <row r="82" spans="1:5" ht="14">
      <c r="B82" s="646" t="s">
        <v>417</v>
      </c>
    </row>
    <row r="83" spans="1:5" ht="14">
      <c r="B83" s="646" t="s">
        <v>397</v>
      </c>
    </row>
  </sheetData>
  <mergeCells count="10">
    <mergeCell ref="M42:W42"/>
    <mergeCell ref="G43:H43"/>
    <mergeCell ref="I43:J43"/>
    <mergeCell ref="M43:W43"/>
    <mergeCell ref="O1:S1"/>
    <mergeCell ref="P2:W2"/>
    <mergeCell ref="M37:W37"/>
    <mergeCell ref="G38:H38"/>
    <mergeCell ref="G39:H39"/>
    <mergeCell ref="G40:H40"/>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D891B-05CC-420F-B116-CF5B0CC936F9}">
  <sheetPr>
    <pageSetUpPr fitToPage="1"/>
  </sheetPr>
  <dimension ref="A1:W90"/>
  <sheetViews>
    <sheetView topLeftCell="A18" zoomScale="60" zoomScaleNormal="60" zoomScaleSheetLayoutView="85" workbookViewId="0">
      <selection activeCell="K18" sqref="K18"/>
    </sheetView>
  </sheetViews>
  <sheetFormatPr defaultColWidth="9.1796875" defaultRowHeight="12.5"/>
  <cols>
    <col min="1" max="1" width="5.26953125" style="910" customWidth="1"/>
    <col min="2" max="2" width="40.1796875" style="910" bestFit="1" customWidth="1"/>
    <col min="3" max="3" width="6.453125" style="910" customWidth="1"/>
    <col min="4" max="4" width="13.453125" style="910" customWidth="1"/>
    <col min="5" max="5" width="10.453125" style="499" customWidth="1"/>
    <col min="6" max="6" width="13.08984375" style="910" customWidth="1"/>
    <col min="7" max="7" width="14.81640625" style="500" customWidth="1"/>
    <col min="8" max="8" width="17" style="500" customWidth="1"/>
    <col min="9" max="9" width="6.1796875" style="910" customWidth="1"/>
    <col min="10" max="10" width="14.1796875" style="910" customWidth="1"/>
    <col min="11" max="11" width="11.1796875" style="910" customWidth="1"/>
    <col min="12" max="12" width="15.1796875" style="500" customWidth="1"/>
    <col min="13" max="13" width="16.36328125" style="500" customWidth="1"/>
    <col min="14" max="14" width="0.453125" style="910" hidden="1" customWidth="1"/>
    <col min="15" max="15" width="3.1796875" style="910" customWidth="1"/>
    <col min="16" max="16" width="2.54296875" style="910" customWidth="1"/>
    <col min="17" max="17" width="4.81640625" style="910" hidden="1" customWidth="1"/>
    <col min="18" max="18" width="2" style="910" customWidth="1"/>
    <col min="19" max="19" width="2.54296875" style="910" customWidth="1"/>
    <col min="20" max="20" width="5.81640625" style="910" hidden="1" customWidth="1"/>
    <col min="21" max="21" width="1" style="910" customWidth="1"/>
    <col min="22" max="22" width="9.1796875" style="910" hidden="1" customWidth="1"/>
    <col min="23" max="23" width="15.08984375" style="501" customWidth="1"/>
    <col min="24" max="24" width="1.81640625" style="910" customWidth="1"/>
    <col min="25" max="25" width="9.1796875" style="910" customWidth="1"/>
    <col min="26" max="16384" width="9.1796875" style="91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1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0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09" t="s">
        <v>557</v>
      </c>
      <c r="D8" s="523"/>
      <c r="E8" s="531"/>
      <c r="G8" s="532"/>
      <c r="H8" s="533"/>
      <c r="I8" s="909"/>
      <c r="K8" s="514"/>
      <c r="L8" s="532"/>
      <c r="M8" s="534"/>
      <c r="O8" s="514"/>
      <c r="U8" s="535"/>
      <c r="V8" s="535"/>
      <c r="W8" s="536"/>
    </row>
    <row r="9" spans="1:23">
      <c r="A9" s="909" t="s">
        <v>558</v>
      </c>
      <c r="D9" s="523"/>
      <c r="E9" s="531" t="s">
        <v>54</v>
      </c>
      <c r="G9" s="532" t="s">
        <v>55</v>
      </c>
      <c r="H9" s="533"/>
      <c r="I9" s="909" t="s">
        <v>56</v>
      </c>
      <c r="K9" s="523"/>
      <c r="L9" s="532" t="s">
        <v>57</v>
      </c>
      <c r="M9" s="537"/>
      <c r="O9" s="523"/>
      <c r="P9" s="910" t="s">
        <v>58</v>
      </c>
      <c r="W9" s="538"/>
    </row>
    <row r="10" spans="1:23" ht="13">
      <c r="A10" s="909" t="s">
        <v>559</v>
      </c>
      <c r="D10" s="539" t="s">
        <v>560</v>
      </c>
      <c r="E10" s="531" t="s">
        <v>59</v>
      </c>
      <c r="G10" s="532"/>
      <c r="H10" s="533"/>
      <c r="I10" s="540"/>
      <c r="J10" s="541"/>
      <c r="K10" s="542"/>
      <c r="L10" s="532"/>
      <c r="M10" s="537"/>
      <c r="O10" s="523"/>
      <c r="W10" s="538"/>
    </row>
    <row r="11" spans="1:23" ht="13">
      <c r="A11" s="909" t="s">
        <v>551</v>
      </c>
      <c r="D11" s="523"/>
      <c r="E11" s="515"/>
      <c r="F11" s="543"/>
      <c r="G11" s="532" t="s">
        <v>60</v>
      </c>
      <c r="H11" s="533"/>
      <c r="I11" s="909" t="s">
        <v>61</v>
      </c>
      <c r="K11" s="523"/>
      <c r="L11" s="532" t="s">
        <v>523</v>
      </c>
      <c r="M11" s="537"/>
      <c r="O11" s="523"/>
      <c r="P11" s="910" t="s">
        <v>63</v>
      </c>
      <c r="W11" s="538"/>
    </row>
    <row r="12" spans="1:23">
      <c r="A12" s="544" t="s">
        <v>64</v>
      </c>
      <c r="D12" s="523"/>
      <c r="E12" s="531" t="s">
        <v>65</v>
      </c>
      <c r="G12" s="532"/>
      <c r="H12" s="533"/>
      <c r="I12" s="90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1057</v>
      </c>
      <c r="C17" s="583" t="str">
        <f>IF(E17="","",VLOOKUP(B17,Data!$B$5:$N$503,13,FALSE))</f>
        <v/>
      </c>
      <c r="D17" s="584" t="str">
        <f>IF(E17="","",VLOOKUP(B17,Data!$B$5:$L$503,2,FALSE))</f>
        <v/>
      </c>
      <c r="E17" s="739"/>
      <c r="F17" s="600"/>
      <c r="G17" s="587" t="str">
        <f>IF(E17="","",VLOOKUP(B17,Data!$B$5:$L$503,11,FALSE))</f>
        <v/>
      </c>
      <c r="H17" s="588" t="str">
        <f t="shared" ref="H17:H41"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131,Data!G131,(IF(B17=Data!B133,Data!G133,(IF(B17=Data!B135,Data!G135,(IF(B17=Data!#REF!,Data!#REF!,(IF(B17=Data!B140,Data!G140,(IF(B17=Data!#REF!,Data!#REF!,(IF(B17=Data!#REF!,Data!#REF!,(IF(B17=Data!#REF!,Data!#REF!,Data!#REF!)))))))))))))))&amp;IF(B17=Data!B207,Data!G207,(IF(B17=Data!#REF!,Data!#REF!,(IF(B17=Data!#REF!,Data!#REF!,(IF(B17=Data!#REF!,Data!#REF!,(IF(B17=Data!#REF!,Data!#REF!,(IF(B17=Data!#REF!,Data!G947,(IF(B17=Data!#REF!,Data!#REF!,(IF(B17=Data!#REF!,Data!#REF!,Data!#REF!)))))))))))))))&amp;IF(B17=Data!#REF!,Data!#REF!,(IF(B17=Data!#REF!,Data!#REF!,(IF(B17=Data!#REF!,Data!#REF!,(IF(B17=Data!#REF!,Data!#REF!,(IF(B17=Data!#REF!,Data!#REF!,Data!#REF!)))))))))</f>
        <v>#REF!</v>
      </c>
      <c r="O17" s="592"/>
      <c r="P17" s="593"/>
      <c r="Q17" s="594" t="e">
        <f>IF(B17=Data!B131,Data!H131,(IF(B17=Data!B133,Data!H133,(IF(B17=Data!B135,Data!H135,(IF(B17=Data!#REF!,Data!#REF!,(IF(B17=Data!B140,Data!H140,(IF(B17=Data!#REF!,Data!#REF!,(IF(B17=Data!#REF!,Data!#REF!,(IF(B17=Data!#REF!,Data!#REF!,Data!#REF!)))))))))))))))&amp;IF(B17=Data!B207,Data!H207,(IF(B17=Data!#REF!,Data!#REF!,(IF(B17=Data!#REF!,Data!#REF!,(IF(B17=Data!#REF!,Data!#REF!,(IF(B17=Data!#REF!,Data!#REF!,(IF(B17=Data!#REF!,Data!H947,(IF(B17=Data!#REF!,Data!#REF!,(IF(B17=Data!#REF!,Data!#REF!,Data!#REF!)))))))))))))))&amp;IF(B17=Data!#REF!,Data!#REF!,(IF(B17=Data!#REF!,Data!#REF!,(IF(B17=Data!#REF!,Data!#REF!,(IF(B17=Data!#REF!,Data!#REF!,(IF(B17=Data!#REF!,Data!#REF!,Data!#REF!)))))))))</f>
        <v>#REF!</v>
      </c>
      <c r="R17" s="593"/>
      <c r="S17" s="593"/>
      <c r="T17" s="594" t="e">
        <f>IF(B17=Data!B131,Data!I131,(IF(B17=Data!B133,Data!I133,(IF(B17=Data!B135,Data!I135,(IF(B17=Data!#REF!,Data!#REF!,(IF(B17=Data!B140,Data!I140,(IF(B17=Data!#REF!,Data!#REF!,(IF(B17=Data!#REF!,Data!#REF!,(IF(B17=Data!#REF!,Data!#REF!,Data!#REF!)))))))))))))))&amp;IF(B17=Data!B207,Data!I207,(IF(B17=Data!#REF!,Data!#REF!,(IF(B17=Data!#REF!,Data!#REF!,(IF(B17=Data!#REF!,Data!#REF!,(IF(B17=Data!#REF!,Data!#REF!,(IF(B17=Data!#REF!,Data!I947,(IF(B17=Data!#REF!,Data!#REF!,(IF(B17=Data!#REF!,Data!#REF!,Data!#REF!)))))))))))))))&amp;IF(B17=Data!#REF!,Data!#REF!,(IF(B17=Data!#REF!,Data!#REF!,(IF(B17=Data!#REF!,Data!#REF!,(IF(B17=Data!#REF!,Data!#REF!,(IF(B17=Data!#REF!,Data!#REF!,Data!#REF!)))))))))</f>
        <v>#REF!</v>
      </c>
      <c r="U17" s="595"/>
      <c r="V17" s="594" t="e">
        <f>IF(B17=Data!B131,Data!J131,(IF(B17=Data!B133,Data!J133,(IF(B17=Data!B135,Data!J135,(IF(B17=Data!#REF!,Data!#REF!,(IF(B17=Data!B140,Data!J140,(IF(B17=Data!#REF!,Data!#REF!,(IF(B17=Data!#REF!,Data!#REF!,(IF(B17=Data!#REF!,Data!#REF!,Data!#REF!)))))))))))))))&amp;IF(B17=Data!B207,Data!J207,(IF(B17=Data!#REF!,Data!#REF!,(IF(B17=Data!#REF!,Data!#REF!,(IF(B17=Data!#REF!,Data!#REF!,(IF(B17=Data!#REF!,Data!#REF!,(IF(B17=Data!#REF!,Data!J947,(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717</v>
      </c>
      <c r="C18" s="738" t="str">
        <f>IF(E18="","",VLOOKUP(B18,Data!$B$5:$N$503,13,FALSE))</f>
        <v>Ymh</v>
      </c>
      <c r="D18" s="495" t="str">
        <f>IF(E18="","",VLOOKUP(B18,Data!$B$5:$L$503,2,FALSE))</f>
        <v>VAC9500</v>
      </c>
      <c r="E18" s="739">
        <v>5</v>
      </c>
      <c r="F18" s="600" t="s">
        <v>544</v>
      </c>
      <c r="G18" s="587">
        <f>IF(E18="","",VLOOKUP(B18,Data!$B$5:$L$503,11,FALSE))</f>
        <v>2627.86</v>
      </c>
      <c r="H18" s="588">
        <f t="shared" si="0"/>
        <v>13139.300000000001</v>
      </c>
      <c r="I18" s="589" t="str">
        <f>IF(E18="","",VLOOKUP(B18,Data!$B$5:$D$503,3,FALSE))</f>
        <v>C/T</v>
      </c>
      <c r="J18" s="589" t="str">
        <f>IF(E18="","",VLOOKUP(B18,Data!$B$5:$M$503,12,FALSE))</f>
        <v>Indonesia</v>
      </c>
      <c r="K18" s="590">
        <v>5127657</v>
      </c>
      <c r="L18" s="587">
        <f>IF(E18="","",VLOOKUP(B18,Data!$B$5:$E$503,4,FALSE)*E18)</f>
        <v>1335</v>
      </c>
      <c r="M18" s="587">
        <f>IF(E18="","",VLOOKUP(B18,Data!$B$5:$F$503,5,FALSE)*E18)</f>
        <v>1235</v>
      </c>
      <c r="N18" s="591" t="e">
        <f>IF(B18=Data!B20,Data!G20,(IF(B18=Data!B22,Data!G22,(IF(B18=Data!B24,Data!G24,(IF(B18=Data!#REF!,Data!#REF!,(IF(B18=Data!B29,Data!G29,(IF(B18=Data!#REF!,Data!#REF!,(IF(B18=Data!#REF!,Data!#REF!,(IF(B18=Data!#REF!,Data!#REF!,Data!#REF!)))))))))))))))&amp;IF(B18=Data!B96,Data!G96,(IF(B18=Data!#REF!,Data!#REF!,(IF(B18=Data!#REF!,Data!#REF!,(IF(B18=Data!#REF!,Data!#REF!,(IF(B18=Data!#REF!,Data!#REF!,(IF(B18=Data!#REF!,Data!G836,(IF(B18=Data!#REF!,Data!#REF!,(IF(B18=Data!#REF!,Data!#REF!,Data!#REF!)))))))))))))))&amp;IF(B18=Data!#REF!,Data!#REF!,(IF(B18=Data!#REF!,Data!#REF!,(IF(B18=Data!#REF!,Data!#REF!,(IF(B18=Data!#REF!,Data!#REF!,(IF(B18=Data!#REF!,Data!#REF!,Data!#REF!)))))))))</f>
        <v>#REF!</v>
      </c>
      <c r="O18" s="592"/>
      <c r="P18" s="593"/>
      <c r="Q18" s="594" t="e">
        <f>IF(B18=Data!B20,Data!H20,(IF(B18=Data!B22,Data!H22,(IF(B18=Data!B24,Data!H24,(IF(B18=Data!#REF!,Data!#REF!,(IF(B18=Data!B29,Data!H29,(IF(B18=Data!#REF!,Data!#REF!,(IF(B18=Data!#REF!,Data!#REF!,(IF(B18=Data!#REF!,Data!#REF!,Data!#REF!)))))))))))))))&amp;IF(B18=Data!B96,Data!H96,(IF(B18=Data!#REF!,Data!#REF!,(IF(B18=Data!#REF!,Data!#REF!,(IF(B18=Data!#REF!,Data!#REF!,(IF(B18=Data!#REF!,Data!#REF!,(IF(B18=Data!#REF!,Data!H836,(IF(B18=Data!#REF!,Data!#REF!,(IF(B18=Data!#REF!,Data!#REF!,Data!#REF!)))))))))))))))&amp;IF(B18=Data!#REF!,Data!#REF!,(IF(B18=Data!#REF!,Data!#REF!,(IF(B18=Data!#REF!,Data!#REF!,(IF(B18=Data!#REF!,Data!#REF!,(IF(B18=Data!#REF!,Data!#REF!,Data!#REF!)))))))))</f>
        <v>#REF!</v>
      </c>
      <c r="R18" s="593"/>
      <c r="S18" s="593"/>
      <c r="T18" s="594" t="e">
        <f>IF(B18=Data!B20,Data!I20,(IF(B18=Data!B22,Data!I22,(IF(B18=Data!B24,Data!I24,(IF(B18=Data!#REF!,Data!#REF!,(IF(B18=Data!B29,Data!I29,(IF(B18=Data!#REF!,Data!#REF!,(IF(B18=Data!#REF!,Data!#REF!,(IF(B18=Data!#REF!,Data!#REF!,Data!#REF!)))))))))))))))&amp;IF(B18=Data!B96,Data!I96,(IF(B18=Data!#REF!,Data!#REF!,(IF(B18=Data!#REF!,Data!#REF!,(IF(B18=Data!#REF!,Data!#REF!,(IF(B18=Data!#REF!,Data!#REF!,(IF(B18=Data!#REF!,Data!I836,(IF(B18=Data!#REF!,Data!#REF!,(IF(B18=Data!#REF!,Data!#REF!,Data!#REF!)))))))))))))))&amp;IF(B18=Data!#REF!,Data!#REF!,(IF(B18=Data!#REF!,Data!#REF!,(IF(B18=Data!#REF!,Data!#REF!,(IF(B18=Data!#REF!,Data!#REF!,(IF(B18=Data!#REF!,Data!#REF!,Data!#REF!)))))))))</f>
        <v>#REF!</v>
      </c>
      <c r="U18" s="595"/>
      <c r="V18" s="594" t="e">
        <f>IF(B18=Data!B20,Data!J20,(IF(B18=Data!B22,Data!J22,(IF(B18=Data!B24,Data!J24,(IF(B18=Data!#REF!,Data!#REF!,(IF(B18=Data!B29,Data!J29,(IF(B18=Data!#REF!,Data!#REF!,(IF(B18=Data!#REF!,Data!#REF!,(IF(B18=Data!#REF!,Data!#REF!,Data!#REF!)))))))))))))))&amp;IF(B18=Data!B96,Data!J96,(IF(B18=Data!#REF!,Data!#REF!,(IF(B18=Data!#REF!,Data!#REF!,(IF(B18=Data!#REF!,Data!#REF!,(IF(B18=Data!#REF!,Data!#REF!,(IF(B18=Data!#REF!,Data!J836,(IF(B18=Data!#REF!,Data!#REF!,(IF(B18=Data!#REF!,Data!#REF!,Data!#REF!)))))))))))))))&amp;IF(B18=Data!#REF!,Data!#REF!,(IF(B18=Data!#REF!,Data!#REF!,(IF(B18=Data!#REF!,Data!#REF!,(IF(B18=Data!#REF!,Data!#REF!,(IF(B18=Data!#REF!,Data!#REF!,Data!#REF!)))))))))</f>
        <v>#REF!</v>
      </c>
      <c r="W18" s="596">
        <f>IF(E18="","",VLOOKUP(B18,Data!$B$5:$J$503,9,FALSE)*E18)</f>
        <v>7.4399999999999995</v>
      </c>
    </row>
    <row r="19" spans="1:23" s="597" customFormat="1" ht="19.25" customHeight="1">
      <c r="A19" s="860">
        <v>2</v>
      </c>
      <c r="B19" s="753" t="s">
        <v>290</v>
      </c>
      <c r="C19" s="738" t="str">
        <f>IF(E19="","",VLOOKUP(B19,Data!$B$5:$N$503,13,FALSE))</f>
        <v>Ymh</v>
      </c>
      <c r="D19" s="495" t="str">
        <f>IF(E19="","",VLOOKUP(B19,Data!$B$5:$L$503,2,FALSE))</f>
        <v>WT58120</v>
      </c>
      <c r="E19" s="739">
        <v>1</v>
      </c>
      <c r="F19" s="600"/>
      <c r="G19" s="587">
        <f>IF(E19="","",VLOOKUP(B19,Data!$B$5:$L$503,11,FALSE))</f>
        <v>2312.42</v>
      </c>
      <c r="H19" s="588">
        <f t="shared" si="0"/>
        <v>2312.42</v>
      </c>
      <c r="I19" s="589" t="str">
        <f>IF(E19="","",VLOOKUP(B19,Data!$B$5:$D$503,3,FALSE))</f>
        <v>C/T</v>
      </c>
      <c r="J19" s="589" t="str">
        <f>IF(E19="","",VLOOKUP(B19,Data!$B$5:$M$503,12,FALSE))</f>
        <v>Indonesia</v>
      </c>
      <c r="K19" s="590">
        <v>5127657</v>
      </c>
      <c r="L19" s="587">
        <f>IF(E19="","",VLOOKUP(B19,Data!$B$5:$E$503,4,FALSE)*E19)</f>
        <v>238</v>
      </c>
      <c r="M19" s="587">
        <f>IF(E19="","",VLOOKUP(B19,Data!$B$5:$F$503,5,FALSE)*E19)</f>
        <v>216</v>
      </c>
      <c r="N19" s="591" t="e">
        <f>IF(B19=Data!B21,Data!G21,(IF(B19=Data!B23,Data!G23,(IF(B19=Data!B25,Data!G25,(IF(B19=Data!#REF!,Data!#REF!,(IF(B19=Data!B30,Data!G30,(IF(B19=Data!#REF!,Data!#REF!,(IF(B19=Data!#REF!,Data!#REF!,(IF(B19=Data!#REF!,Data!#REF!,Data!#REF!)))))))))))))))&amp;IF(B19=Data!B97,Data!G97,(IF(B19=Data!#REF!,Data!#REF!,(IF(B19=Data!#REF!,Data!#REF!,(IF(B19=Data!#REF!,Data!#REF!,(IF(B19=Data!#REF!,Data!#REF!,(IF(B19=Data!#REF!,Data!G837,(IF(B19=Data!#REF!,Data!#REF!,(IF(B19=Data!#REF!,Data!#REF!,Data!#REF!)))))))))))))))&amp;IF(B19=Data!#REF!,Data!#REF!,(IF(B19=Data!#REF!,Data!#REF!,(IF(B19=Data!#REF!,Data!#REF!,(IF(B19=Data!#REF!,Data!#REF!,(IF(B19=Data!#REF!,Data!#REF!,Data!#REF!)))))))))</f>
        <v>#REF!</v>
      </c>
      <c r="O19" s="592"/>
      <c r="P19" s="593"/>
      <c r="Q19" s="594" t="e">
        <f>IF(B19=Data!B21,Data!H21,(IF(B19=Data!B23,Data!H23,(IF(B19=Data!B25,Data!H25,(IF(B19=Data!#REF!,Data!#REF!,(IF(B19=Data!B30,Data!H30,(IF(B19=Data!#REF!,Data!#REF!,(IF(B19=Data!#REF!,Data!#REF!,(IF(B19=Data!#REF!,Data!#REF!,Data!#REF!)))))))))))))))&amp;IF(B19=Data!B97,Data!H97,(IF(B19=Data!#REF!,Data!#REF!,(IF(B19=Data!#REF!,Data!#REF!,(IF(B19=Data!#REF!,Data!#REF!,(IF(B19=Data!#REF!,Data!#REF!,(IF(B19=Data!#REF!,Data!H837,(IF(B19=Data!#REF!,Data!#REF!,(IF(B19=Data!#REF!,Data!#REF!,Data!#REF!)))))))))))))))&amp;IF(B19=Data!#REF!,Data!#REF!,(IF(B19=Data!#REF!,Data!#REF!,(IF(B19=Data!#REF!,Data!#REF!,(IF(B19=Data!#REF!,Data!#REF!,(IF(B19=Data!#REF!,Data!#REF!,Data!#REF!)))))))))</f>
        <v>#REF!</v>
      </c>
      <c r="R19" s="593"/>
      <c r="S19" s="593"/>
      <c r="T19" s="594" t="e">
        <f>IF(B19=Data!B21,Data!I21,(IF(B19=Data!B23,Data!I23,(IF(B19=Data!B25,Data!I25,(IF(B19=Data!#REF!,Data!#REF!,(IF(B19=Data!B30,Data!I30,(IF(B19=Data!#REF!,Data!#REF!,(IF(B19=Data!#REF!,Data!#REF!,(IF(B19=Data!#REF!,Data!#REF!,Data!#REF!)))))))))))))))&amp;IF(B19=Data!B97,Data!I97,(IF(B19=Data!#REF!,Data!#REF!,(IF(B19=Data!#REF!,Data!#REF!,(IF(B19=Data!#REF!,Data!#REF!,(IF(B19=Data!#REF!,Data!#REF!,(IF(B19=Data!#REF!,Data!I837,(IF(B19=Data!#REF!,Data!#REF!,(IF(B19=Data!#REF!,Data!#REF!,Data!#REF!)))))))))))))))&amp;IF(B19=Data!#REF!,Data!#REF!,(IF(B19=Data!#REF!,Data!#REF!,(IF(B19=Data!#REF!,Data!#REF!,(IF(B19=Data!#REF!,Data!#REF!,(IF(B19=Data!#REF!,Data!#REF!,Data!#REF!)))))))))</f>
        <v>#REF!</v>
      </c>
      <c r="U19" s="595"/>
      <c r="V19" s="594" t="e">
        <f>IF(B19=Data!B21,Data!J21,(IF(B19=Data!B23,Data!J23,(IF(B19=Data!B25,Data!J25,(IF(B19=Data!#REF!,Data!#REF!,(IF(B19=Data!B30,Data!J30,(IF(B19=Data!#REF!,Data!#REF!,(IF(B19=Data!#REF!,Data!#REF!,(IF(B19=Data!#REF!,Data!#REF!,Data!#REF!)))))))))))))))&amp;IF(B19=Data!B97,Data!J97,(IF(B19=Data!#REF!,Data!#REF!,(IF(B19=Data!#REF!,Data!#REF!,(IF(B19=Data!#REF!,Data!#REF!,(IF(B19=Data!#REF!,Data!#REF!,(IF(B19=Data!#REF!,Data!J837,(IF(B19=Data!#REF!,Data!#REF!,(IF(B19=Data!#REF!,Data!#REF!,Data!#REF!)))))))))))))))&amp;IF(B19=Data!#REF!,Data!#REF!,(IF(B19=Data!#REF!,Data!#REF!,(IF(B19=Data!#REF!,Data!#REF!,(IF(B19=Data!#REF!,Data!#REF!,(IF(B19=Data!#REF!,Data!#REF!,Data!#REF!)))))))))</f>
        <v>#REF!</v>
      </c>
      <c r="W19" s="596">
        <f>IF(E19="","",VLOOKUP(B19,Data!$B$5:$J$503,9,FALSE)*E19)</f>
        <v>1.3140000000000001</v>
      </c>
    </row>
    <row r="20" spans="1:23" s="597" customFormat="1" ht="19.25" customHeight="1">
      <c r="A20" s="860">
        <v>3</v>
      </c>
      <c r="B20" s="753" t="s">
        <v>428</v>
      </c>
      <c r="C20" s="738" t="str">
        <f>IF(E20="","",VLOOKUP(B20,Data!$B$5:$N$503,13,FALSE))</f>
        <v>Ymh</v>
      </c>
      <c r="D20" s="495" t="str">
        <f>IF(E20="","",VLOOKUP(B20,Data!$B$5:$L$503,2,FALSE))</f>
        <v>ZU62660</v>
      </c>
      <c r="E20" s="739">
        <v>2</v>
      </c>
      <c r="F20" s="600" t="s">
        <v>545</v>
      </c>
      <c r="G20" s="587">
        <f>IF(E20="","",VLOOKUP(B20,Data!$B$5:$L$503,11,FALSE))</f>
        <v>6831.9</v>
      </c>
      <c r="H20" s="588">
        <f t="shared" si="0"/>
        <v>13663.8</v>
      </c>
      <c r="I20" s="589" t="str">
        <f>IF(E20="","",VLOOKUP(B20,Data!$B$5:$D$503,3,FALSE))</f>
        <v>C/T</v>
      </c>
      <c r="J20" s="589" t="str">
        <f>IF(E20="","",VLOOKUP(B20,Data!$B$5:$M$503,12,FALSE))</f>
        <v>Indonesia</v>
      </c>
      <c r="K20" s="590">
        <v>5127657</v>
      </c>
      <c r="L20" s="587">
        <f>IF(E20="","",VLOOKUP(B20,Data!$B$5:$E$503,4,FALSE)*E20)</f>
        <v>676</v>
      </c>
      <c r="M20" s="587">
        <f>IF(E20="","",VLOOKUP(B20,Data!$B$5:$F$503,5,FALSE)*E20)</f>
        <v>594</v>
      </c>
      <c r="N20" s="591" t="e">
        <f>IF(B20=Data!B22,Data!G22,(IF(B20=Data!B24,Data!G24,(IF(B20=Data!B26,Data!G26,(IF(B20=Data!#REF!,Data!#REF!,(IF(B20=Data!B31,Data!G31,(IF(B20=Data!#REF!,Data!#REF!,(IF(B20=Data!#REF!,Data!#REF!,(IF(B20=Data!#REF!,Data!#REF!,Data!#REF!)))))))))))))))&amp;IF(B20=Data!B98,Data!G98,(IF(B20=Data!#REF!,Data!#REF!,(IF(B20=Data!#REF!,Data!#REF!,(IF(B20=Data!#REF!,Data!#REF!,(IF(B20=Data!#REF!,Data!#REF!,(IF(B20=Data!#REF!,Data!G838,(IF(B20=Data!#REF!,Data!#REF!,(IF(B20=Data!#REF!,Data!#REF!,Data!#REF!)))))))))))))))&amp;IF(B20=Data!#REF!,Data!#REF!,(IF(B20=Data!#REF!,Data!#REF!,(IF(B20=Data!#REF!,Data!#REF!,(IF(B20=Data!#REF!,Data!#REF!,(IF(B20=Data!#REF!,Data!#REF!,Data!#REF!)))))))))</f>
        <v>#REF!</v>
      </c>
      <c r="O20" s="592"/>
      <c r="P20" s="593"/>
      <c r="Q20" s="594" t="e">
        <f>IF(B20=Data!B22,Data!H22,(IF(B20=Data!B24,Data!H24,(IF(B20=Data!B26,Data!H26,(IF(B20=Data!#REF!,Data!#REF!,(IF(B20=Data!B31,Data!H31,(IF(B20=Data!#REF!,Data!#REF!,(IF(B20=Data!#REF!,Data!#REF!,(IF(B20=Data!#REF!,Data!#REF!,Data!#REF!)))))))))))))))&amp;IF(B20=Data!B98,Data!H98,(IF(B20=Data!#REF!,Data!#REF!,(IF(B20=Data!#REF!,Data!#REF!,(IF(B20=Data!#REF!,Data!#REF!,(IF(B20=Data!#REF!,Data!#REF!,(IF(B20=Data!#REF!,Data!H838,(IF(B20=Data!#REF!,Data!#REF!,(IF(B20=Data!#REF!,Data!#REF!,Data!#REF!)))))))))))))))&amp;IF(B20=Data!#REF!,Data!#REF!,(IF(B20=Data!#REF!,Data!#REF!,(IF(B20=Data!#REF!,Data!#REF!,(IF(B20=Data!#REF!,Data!#REF!,(IF(B20=Data!#REF!,Data!#REF!,Data!#REF!)))))))))</f>
        <v>#REF!</v>
      </c>
      <c r="R20" s="593"/>
      <c r="S20" s="593"/>
      <c r="T20" s="594" t="e">
        <f>IF(B20=Data!B22,Data!I22,(IF(B20=Data!B24,Data!I24,(IF(B20=Data!B26,Data!I26,(IF(B20=Data!#REF!,Data!#REF!,(IF(B20=Data!B31,Data!I31,(IF(B20=Data!#REF!,Data!#REF!,(IF(B20=Data!#REF!,Data!#REF!,(IF(B20=Data!#REF!,Data!#REF!,Data!#REF!)))))))))))))))&amp;IF(B20=Data!B98,Data!I98,(IF(B20=Data!#REF!,Data!#REF!,(IF(B20=Data!#REF!,Data!#REF!,(IF(B20=Data!#REF!,Data!#REF!,(IF(B20=Data!#REF!,Data!#REF!,(IF(B20=Data!#REF!,Data!I838,(IF(B20=Data!#REF!,Data!#REF!,(IF(B20=Data!#REF!,Data!#REF!,Data!#REF!)))))))))))))))&amp;IF(B20=Data!#REF!,Data!#REF!,(IF(B20=Data!#REF!,Data!#REF!,(IF(B20=Data!#REF!,Data!#REF!,(IF(B20=Data!#REF!,Data!#REF!,(IF(B20=Data!#REF!,Data!#REF!,Data!#REF!)))))))))</f>
        <v>#REF!</v>
      </c>
      <c r="U20" s="595"/>
      <c r="V20" s="594" t="e">
        <f>IF(B20=Data!B22,Data!J22,(IF(B20=Data!B24,Data!J24,(IF(B20=Data!B26,Data!J26,(IF(B20=Data!#REF!,Data!#REF!,(IF(B20=Data!B31,Data!J31,(IF(B20=Data!#REF!,Data!#REF!,(IF(B20=Data!#REF!,Data!#REF!,(IF(B20=Data!#REF!,Data!#REF!,Data!#REF!)))))))))))))))&amp;IF(B20=Data!B98,Data!J98,(IF(B20=Data!#REF!,Data!#REF!,(IF(B20=Data!#REF!,Data!#REF!,(IF(B20=Data!#REF!,Data!#REF!,(IF(B20=Data!#REF!,Data!#REF!,(IF(B20=Data!#REF!,Data!J838,(IF(B20=Data!#REF!,Data!#REF!,(IF(B20=Data!#REF!,Data!#REF!,Data!#REF!)))))))))))))))&amp;IF(B20=Data!#REF!,Data!#REF!,(IF(B20=Data!#REF!,Data!#REF!,(IF(B20=Data!#REF!,Data!#REF!,(IF(B20=Data!#REF!,Data!#REF!,(IF(B20=Data!#REF!,Data!#REF!,Data!#REF!)))))))))</f>
        <v>#REF!</v>
      </c>
      <c r="W20" s="596">
        <f>IF(E20="","",VLOOKUP(B20,Data!$B$5:$J$503,9,FALSE)*E20)</f>
        <v>3.6120000000000001</v>
      </c>
    </row>
    <row r="21" spans="1:23" s="597" customFormat="1" ht="19.25" customHeight="1">
      <c r="A21" s="598"/>
      <c r="B21" s="582" t="s">
        <v>1070</v>
      </c>
      <c r="C21" s="583" t="str">
        <f>IF(E21="","",VLOOKUP(B21,Data!$B$5:$N$503,13,FALSE))</f>
        <v/>
      </c>
      <c r="D21" s="584" t="str">
        <f>IF(E21="","",VLOOKUP(B21,Data!$B$5:$L$503,2,FALSE))</f>
        <v/>
      </c>
      <c r="E21" s="739"/>
      <c r="F21" s="600"/>
      <c r="G21" s="587" t="str">
        <f>IF(E21="","",VLOOKUP(B21,Data!$B$5:$L$503,11,FALSE))</f>
        <v/>
      </c>
      <c r="H21" s="588" t="str">
        <f t="shared" si="0"/>
        <v>-</v>
      </c>
      <c r="I21" s="589" t="str">
        <f>IF(E21="","",VLOOKUP(B21,Data!$B$5:$D$503,3,FALSE))</f>
        <v/>
      </c>
      <c r="J21" s="589" t="str">
        <f>IF(E21="","",VLOOKUP(B21,Data!$B$5:$M$503,12,FALSE))</f>
        <v/>
      </c>
      <c r="K21" s="590"/>
      <c r="L21" s="587" t="str">
        <f>IF(E21="","",VLOOKUP(B21,Data!$B$5:$E$503,4,FALSE)*E21)</f>
        <v/>
      </c>
      <c r="M21" s="587" t="str">
        <f>IF(E21="","",VLOOKUP(B21,Data!$B$5:$F$503,5,FALSE)*E21)</f>
        <v/>
      </c>
      <c r="N21" s="591" t="e">
        <f>IF(B21=Data!B140,Data!G140,(IF(B21=Data!B142,Data!G142,(IF(B21=Data!B144,Data!G144,(IF(B21=Data!#REF!,Data!#REF!,(IF(B21=Data!B149,Data!G149,(IF(B21=Data!#REF!,Data!#REF!,(IF(B21=Data!#REF!,Data!#REF!,(IF(B21=Data!#REF!,Data!#REF!,Data!#REF!)))))))))))))))&amp;IF(B21=Data!B216,Data!G216,(IF(B21=Data!#REF!,Data!#REF!,(IF(B21=Data!#REF!,Data!#REF!,(IF(B21=Data!#REF!,Data!#REF!,(IF(B21=Data!#REF!,Data!#REF!,(IF(B21=Data!#REF!,Data!G956,(IF(B21=Data!#REF!,Data!#REF!,(IF(B21=Data!#REF!,Data!#REF!,Data!#REF!)))))))))))))))&amp;IF(B21=Data!#REF!,Data!#REF!,(IF(B21=Data!#REF!,Data!#REF!,(IF(B21=Data!#REF!,Data!#REF!,(IF(B21=Data!#REF!,Data!#REF!,(IF(B21=Data!#REF!,Data!#REF!,Data!#REF!)))))))))</f>
        <v>#REF!</v>
      </c>
      <c r="O21" s="592"/>
      <c r="P21" s="593"/>
      <c r="Q21" s="594" t="e">
        <f>IF(B21=Data!B140,Data!H140,(IF(B21=Data!B142,Data!H142,(IF(B21=Data!B144,Data!H144,(IF(B21=Data!#REF!,Data!#REF!,(IF(B21=Data!B149,Data!H149,(IF(B21=Data!#REF!,Data!#REF!,(IF(B21=Data!#REF!,Data!#REF!,(IF(B21=Data!#REF!,Data!#REF!,Data!#REF!)))))))))))))))&amp;IF(B21=Data!B216,Data!H216,(IF(B21=Data!#REF!,Data!#REF!,(IF(B21=Data!#REF!,Data!#REF!,(IF(B21=Data!#REF!,Data!#REF!,(IF(B21=Data!#REF!,Data!#REF!,(IF(B21=Data!#REF!,Data!H956,(IF(B21=Data!#REF!,Data!#REF!,(IF(B21=Data!#REF!,Data!#REF!,Data!#REF!)))))))))))))))&amp;IF(B21=Data!#REF!,Data!#REF!,(IF(B21=Data!#REF!,Data!#REF!,(IF(B21=Data!#REF!,Data!#REF!,(IF(B21=Data!#REF!,Data!#REF!,(IF(B21=Data!#REF!,Data!#REF!,Data!#REF!)))))))))</f>
        <v>#REF!</v>
      </c>
      <c r="R21" s="593"/>
      <c r="S21" s="593"/>
      <c r="T21" s="594" t="e">
        <f>IF(B21=Data!B140,Data!I140,(IF(B21=Data!B142,Data!I142,(IF(B21=Data!B144,Data!I144,(IF(B21=Data!#REF!,Data!#REF!,(IF(B21=Data!B149,Data!I149,(IF(B21=Data!#REF!,Data!#REF!,(IF(B21=Data!#REF!,Data!#REF!,(IF(B21=Data!#REF!,Data!#REF!,Data!#REF!)))))))))))))))&amp;IF(B21=Data!B216,Data!I216,(IF(B21=Data!#REF!,Data!#REF!,(IF(B21=Data!#REF!,Data!#REF!,(IF(B21=Data!#REF!,Data!#REF!,(IF(B21=Data!#REF!,Data!#REF!,(IF(B21=Data!#REF!,Data!I956,(IF(B21=Data!#REF!,Data!#REF!,(IF(B21=Data!#REF!,Data!#REF!,Data!#REF!)))))))))))))))&amp;IF(B21=Data!#REF!,Data!#REF!,(IF(B21=Data!#REF!,Data!#REF!,(IF(B21=Data!#REF!,Data!#REF!,(IF(B21=Data!#REF!,Data!#REF!,(IF(B21=Data!#REF!,Data!#REF!,Data!#REF!)))))))))</f>
        <v>#REF!</v>
      </c>
      <c r="U21" s="595"/>
      <c r="V21" s="594" t="e">
        <f>IF(B21=Data!B140,Data!J140,(IF(B21=Data!B142,Data!J142,(IF(B21=Data!B144,Data!J144,(IF(B21=Data!#REF!,Data!#REF!,(IF(B21=Data!B149,Data!J149,(IF(B21=Data!#REF!,Data!#REF!,(IF(B21=Data!#REF!,Data!#REF!,(IF(B21=Data!#REF!,Data!#REF!,Data!#REF!)))))))))))))))&amp;IF(B21=Data!B216,Data!J216,(IF(B21=Data!#REF!,Data!#REF!,(IF(B21=Data!#REF!,Data!#REF!,(IF(B21=Data!#REF!,Data!#REF!,(IF(B21=Data!#REF!,Data!#REF!,(IF(B21=Data!#REF!,Data!J956,(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v>4</v>
      </c>
      <c r="B22" s="753" t="s">
        <v>368</v>
      </c>
      <c r="C22" s="738" t="str">
        <f>IF(E22="","",VLOOKUP(B22,Data!$B$5:$N$503,13,FALSE))</f>
        <v>Ymh</v>
      </c>
      <c r="D22" s="495" t="str">
        <f>IF(E22="","",VLOOKUP(B22,Data!$B$5:$L$503,2,FALSE))</f>
        <v>WQ78230</v>
      </c>
      <c r="E22" s="739">
        <v>5</v>
      </c>
      <c r="F22" s="601" t="s">
        <v>569</v>
      </c>
      <c r="G22" s="587">
        <f>IF(E22="","",VLOOKUP(B22,Data!$B$5:$L$503,11,FALSE))</f>
        <v>4233.07</v>
      </c>
      <c r="H22" s="588">
        <f t="shared" si="0"/>
        <v>21165.35</v>
      </c>
      <c r="I22" s="589" t="str">
        <f>IF(E22="","",VLOOKUP(B22,Data!$B$5:$D$503,3,FALSE))</f>
        <v>C/T</v>
      </c>
      <c r="J22" s="589" t="str">
        <f>IF(E22="","",VLOOKUP(B22,Data!$B$5:$M$503,12,FALSE))</f>
        <v>Indonesia</v>
      </c>
      <c r="K22" s="590">
        <v>5129806</v>
      </c>
      <c r="L22" s="587">
        <f>IF(E22="","",VLOOKUP(B22,Data!$B$5:$E$503,4,FALSE)*E22)</f>
        <v>1485</v>
      </c>
      <c r="M22" s="587">
        <f>IF(E22="","",VLOOKUP(B22,Data!$B$5:$F$503,5,FALSE)*E22)</f>
        <v>1310</v>
      </c>
      <c r="N22" s="591" t="e">
        <f>IF(B22=Data!B19,Data!G19,(IF(B22=Data!B21,Data!G21,(IF(B22=Data!B23,Data!G23,(IF(B22=Data!#REF!,Data!#REF!,(IF(B22=Data!B28,Data!G28,(IF(B22=Data!#REF!,Data!#REF!,(IF(B22=Data!#REF!,Data!#REF!,(IF(B22=Data!#REF!,Data!#REF!,Data!#REF!)))))))))))))))&amp;IF(B22=Data!B95,Data!G95,(IF(B22=Data!#REF!,Data!#REF!,(IF(B22=Data!#REF!,Data!#REF!,(IF(B22=Data!#REF!,Data!#REF!,(IF(B22=Data!#REF!,Data!#REF!,(IF(B22=Data!#REF!,Data!G835,(IF(B22=Data!#REF!,Data!#REF!,(IF(B22=Data!#REF!,Data!#REF!,Data!#REF!)))))))))))))))&amp;IF(B22=Data!#REF!,Data!#REF!,(IF(B22=Data!#REF!,Data!#REF!,(IF(B22=Data!#REF!,Data!#REF!,(IF(B22=Data!#REF!,Data!#REF!,(IF(B22=Data!#REF!,Data!#REF!,Data!#REF!)))))))))</f>
        <v>#REF!</v>
      </c>
      <c r="O22" s="592"/>
      <c r="P22" s="593"/>
      <c r="Q22" s="594" t="e">
        <f>IF(B22=Data!B19,Data!H19,(IF(B22=Data!B21,Data!H21,(IF(B22=Data!B23,Data!H23,(IF(B22=Data!#REF!,Data!#REF!,(IF(B22=Data!B28,Data!H28,(IF(B22=Data!#REF!,Data!#REF!,(IF(B22=Data!#REF!,Data!#REF!,(IF(B22=Data!#REF!,Data!#REF!,Data!#REF!)))))))))))))))&amp;IF(B22=Data!B95,Data!H95,(IF(B22=Data!#REF!,Data!#REF!,(IF(B22=Data!#REF!,Data!#REF!,(IF(B22=Data!#REF!,Data!#REF!,(IF(B22=Data!#REF!,Data!#REF!,(IF(B22=Data!#REF!,Data!H835,(IF(B22=Data!#REF!,Data!#REF!,(IF(B22=Data!#REF!,Data!#REF!,Data!#REF!)))))))))))))))&amp;IF(B22=Data!#REF!,Data!#REF!,(IF(B22=Data!#REF!,Data!#REF!,(IF(B22=Data!#REF!,Data!#REF!,(IF(B22=Data!#REF!,Data!#REF!,(IF(B22=Data!#REF!,Data!#REF!,Data!#REF!)))))))))</f>
        <v>#REF!</v>
      </c>
      <c r="R22" s="593"/>
      <c r="S22" s="593"/>
      <c r="T22" s="594" t="e">
        <f>IF(B22=Data!B19,Data!I19,(IF(B22=Data!B21,Data!I21,(IF(B22=Data!B23,Data!I23,(IF(B22=Data!#REF!,Data!#REF!,(IF(B22=Data!B28,Data!I28,(IF(B22=Data!#REF!,Data!#REF!,(IF(B22=Data!#REF!,Data!#REF!,(IF(B22=Data!#REF!,Data!#REF!,Data!#REF!)))))))))))))))&amp;IF(B22=Data!B95,Data!I95,(IF(B22=Data!#REF!,Data!#REF!,(IF(B22=Data!#REF!,Data!#REF!,(IF(B22=Data!#REF!,Data!#REF!,(IF(B22=Data!#REF!,Data!#REF!,(IF(B22=Data!#REF!,Data!I835,(IF(B22=Data!#REF!,Data!#REF!,(IF(B22=Data!#REF!,Data!#REF!,Data!#REF!)))))))))))))))&amp;IF(B22=Data!#REF!,Data!#REF!,(IF(B22=Data!#REF!,Data!#REF!,(IF(B22=Data!#REF!,Data!#REF!,(IF(B22=Data!#REF!,Data!#REF!,(IF(B22=Data!#REF!,Data!#REF!,Data!#REF!)))))))))</f>
        <v>#REF!</v>
      </c>
      <c r="U22" s="595"/>
      <c r="V22" s="594" t="e">
        <f>IF(B22=Data!B19,Data!J19,(IF(B22=Data!B21,Data!J21,(IF(B22=Data!B23,Data!J23,(IF(B22=Data!#REF!,Data!#REF!,(IF(B22=Data!B28,Data!J28,(IF(B22=Data!#REF!,Data!#REF!,(IF(B22=Data!#REF!,Data!#REF!,(IF(B22=Data!#REF!,Data!#REF!,Data!#REF!)))))))))))))))&amp;IF(B22=Data!B95,Data!J95,(IF(B22=Data!#REF!,Data!#REF!,(IF(B22=Data!#REF!,Data!#REF!,(IF(B22=Data!#REF!,Data!#REF!,(IF(B22=Data!#REF!,Data!#REF!,(IF(B22=Data!#REF!,Data!J835,(IF(B22=Data!#REF!,Data!#REF!,(IF(B22=Data!#REF!,Data!#REF!,Data!#REF!)))))))))))))))&amp;IF(B22=Data!#REF!,Data!#REF!,(IF(B22=Data!#REF!,Data!#REF!,(IF(B22=Data!#REF!,Data!#REF!,(IF(B22=Data!#REF!,Data!#REF!,(IF(B22=Data!#REF!,Data!#REF!,Data!#REF!)))))))))</f>
        <v>#REF!</v>
      </c>
      <c r="W22" s="596">
        <f>IF(E22="","",VLOOKUP(B22,Data!$B$5:$J$503,9,FALSE)*E22)</f>
        <v>7.67</v>
      </c>
    </row>
    <row r="23" spans="1:23" s="597" customFormat="1" ht="19.25" customHeight="1">
      <c r="A23" s="860">
        <v>5</v>
      </c>
      <c r="B23" s="753" t="s">
        <v>223</v>
      </c>
      <c r="C23" s="738" t="str">
        <f>IF(E23="","",VLOOKUP(B23,Data!$B$5:$N$503,13,FALSE))</f>
        <v>Ymh</v>
      </c>
      <c r="D23" s="495" t="str">
        <f>IF(E23="","",VLOOKUP(B23,Data!$B$5:$L$503,2,FALSE))</f>
        <v>AAE6337</v>
      </c>
      <c r="E23" s="739">
        <v>25</v>
      </c>
      <c r="F23" s="600"/>
      <c r="G23" s="587">
        <f>IF(E23="","",VLOOKUP(B23,Data!$B$5:$L$503,11,FALSE))</f>
        <v>1646.63</v>
      </c>
      <c r="H23" s="588">
        <f t="shared" si="0"/>
        <v>41165.75</v>
      </c>
      <c r="I23" s="589" t="str">
        <f>IF(E23="","",VLOOKUP(B23,Data!$B$5:$D$503,3,FALSE))</f>
        <v>C/T</v>
      </c>
      <c r="J23" s="589" t="str">
        <f>IF(E23="","",VLOOKUP(B23,Data!$B$5:$M$503,12,FALSE))</f>
        <v>Indonesia</v>
      </c>
      <c r="K23" s="590">
        <v>5129806</v>
      </c>
      <c r="L23" s="587">
        <f>IF(E23="","",VLOOKUP(B23,Data!$B$5:$E$503,4,FALSE)*E23)</f>
        <v>4850</v>
      </c>
      <c r="M23" s="587">
        <f>IF(E23="","",VLOOKUP(B23,Data!$B$5:$F$503,5,FALSE)*E23)</f>
        <v>4350</v>
      </c>
      <c r="N23" s="591" t="e">
        <f>IF(B23=Data!B20,Data!G20,(IF(B23=Data!B22,Data!G22,(IF(B23=Data!B24,Data!G24,(IF(B23=Data!#REF!,Data!#REF!,(IF(B23=Data!B29,Data!G29,(IF(B23=Data!#REF!,Data!#REF!,(IF(B23=Data!#REF!,Data!#REF!,(IF(B23=Data!#REF!,Data!#REF!,Data!#REF!)))))))))))))))&amp;IF(B23=Data!B96,Data!G96,(IF(B23=Data!#REF!,Data!#REF!,(IF(B23=Data!#REF!,Data!#REF!,(IF(B23=Data!#REF!,Data!#REF!,(IF(B23=Data!#REF!,Data!#REF!,(IF(B23=Data!#REF!,Data!G836,(IF(B23=Data!#REF!,Data!#REF!,(IF(B23=Data!#REF!,Data!#REF!,Data!#REF!)))))))))))))))&amp;IF(B23=Data!#REF!,Data!#REF!,(IF(B23=Data!#REF!,Data!#REF!,(IF(B23=Data!#REF!,Data!#REF!,(IF(B23=Data!#REF!,Data!#REF!,(IF(B23=Data!#REF!,Data!#REF!,Data!#REF!)))))))))</f>
        <v>#REF!</v>
      </c>
      <c r="O23" s="592"/>
      <c r="P23" s="593"/>
      <c r="Q23" s="594" t="e">
        <f>IF(B23=Data!B20,Data!H20,(IF(B23=Data!B22,Data!H22,(IF(B23=Data!B24,Data!H24,(IF(B23=Data!#REF!,Data!#REF!,(IF(B23=Data!B29,Data!H29,(IF(B23=Data!#REF!,Data!#REF!,(IF(B23=Data!#REF!,Data!#REF!,(IF(B23=Data!#REF!,Data!#REF!,Data!#REF!)))))))))))))))&amp;IF(B23=Data!B96,Data!H96,(IF(B23=Data!#REF!,Data!#REF!,(IF(B23=Data!#REF!,Data!#REF!,(IF(B23=Data!#REF!,Data!#REF!,(IF(B23=Data!#REF!,Data!#REF!,(IF(B23=Data!#REF!,Data!H836,(IF(B23=Data!#REF!,Data!#REF!,(IF(B23=Data!#REF!,Data!#REF!,Data!#REF!)))))))))))))))&amp;IF(B23=Data!#REF!,Data!#REF!,(IF(B23=Data!#REF!,Data!#REF!,(IF(B23=Data!#REF!,Data!#REF!,(IF(B23=Data!#REF!,Data!#REF!,(IF(B23=Data!#REF!,Data!#REF!,Data!#REF!)))))))))</f>
        <v>#REF!</v>
      </c>
      <c r="R23" s="593"/>
      <c r="S23" s="593"/>
      <c r="T23" s="594" t="e">
        <f>IF(B23=Data!B20,Data!I20,(IF(B23=Data!B22,Data!I22,(IF(B23=Data!B24,Data!I24,(IF(B23=Data!#REF!,Data!#REF!,(IF(B23=Data!B29,Data!I29,(IF(B23=Data!#REF!,Data!#REF!,(IF(B23=Data!#REF!,Data!#REF!,(IF(B23=Data!#REF!,Data!#REF!,Data!#REF!)))))))))))))))&amp;IF(B23=Data!B96,Data!I96,(IF(B23=Data!#REF!,Data!#REF!,(IF(B23=Data!#REF!,Data!#REF!,(IF(B23=Data!#REF!,Data!#REF!,(IF(B23=Data!#REF!,Data!#REF!,(IF(B23=Data!#REF!,Data!I836,(IF(B23=Data!#REF!,Data!#REF!,(IF(B23=Data!#REF!,Data!#REF!,Data!#REF!)))))))))))))))&amp;IF(B23=Data!#REF!,Data!#REF!,(IF(B23=Data!#REF!,Data!#REF!,(IF(B23=Data!#REF!,Data!#REF!,(IF(B23=Data!#REF!,Data!#REF!,(IF(B23=Data!#REF!,Data!#REF!,Data!#REF!)))))))))</f>
        <v>#REF!</v>
      </c>
      <c r="U23" s="595"/>
      <c r="V23" s="594" t="e">
        <f>IF(B23=Data!B20,Data!J20,(IF(B23=Data!B22,Data!J22,(IF(B23=Data!B24,Data!J24,(IF(B23=Data!#REF!,Data!#REF!,(IF(B23=Data!B29,Data!J29,(IF(B23=Data!#REF!,Data!#REF!,(IF(B23=Data!#REF!,Data!#REF!,(IF(B23=Data!#REF!,Data!#REF!,Data!#REF!)))))))))))))))&amp;IF(B23=Data!B96,Data!J96,(IF(B23=Data!#REF!,Data!#REF!,(IF(B23=Data!#REF!,Data!#REF!,(IF(B23=Data!#REF!,Data!#REF!,(IF(B23=Data!#REF!,Data!#REF!,(IF(B23=Data!#REF!,Data!J836,(IF(B23=Data!#REF!,Data!#REF!,(IF(B23=Data!#REF!,Data!#REF!,Data!#REF!)))))))))))))))&amp;IF(B23=Data!#REF!,Data!#REF!,(IF(B23=Data!#REF!,Data!#REF!,(IF(B23=Data!#REF!,Data!#REF!,(IF(B23=Data!#REF!,Data!#REF!,(IF(B23=Data!#REF!,Data!#REF!,Data!#REF!)))))))))</f>
        <v>#REF!</v>
      </c>
      <c r="W23" s="596">
        <f>IF(E23="","",VLOOKUP(B23,Data!$B$5:$J$503,9,FALSE)*E23)</f>
        <v>28.225000000000001</v>
      </c>
    </row>
    <row r="24" spans="1:23" s="597" customFormat="1" ht="19.25" customHeight="1">
      <c r="A24" s="860">
        <v>6</v>
      </c>
      <c r="B24" s="753" t="s">
        <v>225</v>
      </c>
      <c r="C24" s="738" t="str">
        <f>IF(E24="","",VLOOKUP(B24,Data!$B$5:$N$503,13,FALSE))</f>
        <v>Ymh</v>
      </c>
      <c r="D24" s="495" t="str">
        <f>IF(E24="","",VLOOKUP(B24,Data!$B$5:$L$503,2,FALSE))</f>
        <v>WV62290</v>
      </c>
      <c r="E24" s="739">
        <v>4</v>
      </c>
      <c r="F24" s="600"/>
      <c r="G24" s="587">
        <f>IF(E24="","",VLOOKUP(B24,Data!$B$5:$L$503,11,FALSE))</f>
        <v>1690.21</v>
      </c>
      <c r="H24" s="588">
        <f t="shared" ref="H24:H31" si="1">IF(E24&gt;0,E24*G24,"-")</f>
        <v>6760.84</v>
      </c>
      <c r="I24" s="589" t="str">
        <f>IF(E24="","",VLOOKUP(B24,Data!$B$5:$D$503,3,FALSE))</f>
        <v>C/T</v>
      </c>
      <c r="J24" s="589" t="str">
        <f>IF(E24="","",VLOOKUP(B24,Data!$B$5:$M$503,12,FALSE))</f>
        <v>Indonesia</v>
      </c>
      <c r="K24" s="590">
        <v>5129806</v>
      </c>
      <c r="L24" s="587">
        <f>IF(E24="","",VLOOKUP(B24,Data!$B$5:$E$503,4,FALSE)*E24)</f>
        <v>776</v>
      </c>
      <c r="M24" s="587">
        <f>IF(E24="","",VLOOKUP(B24,Data!$B$5:$F$503,5,FALSE)*E24)</f>
        <v>696</v>
      </c>
      <c r="N24" s="591" t="e">
        <f>IF(B24=Data!B13,Data!G13,(IF(B24=Data!B15,Data!G15,(IF(B24=Data!B17,Data!G17,(IF(B24=Data!#REF!,Data!#REF!,(IF(B24=Data!B22,Data!G22,(IF(B24=Data!#REF!,Data!#REF!,(IF(B24=Data!#REF!,Data!#REF!,(IF(B24=Data!#REF!,Data!#REF!,Data!#REF!)))))))))))))))&amp;IF(B24=Data!B89,Data!G89,(IF(B24=Data!#REF!,Data!#REF!,(IF(B24=Data!#REF!,Data!#REF!,(IF(B24=Data!#REF!,Data!#REF!,(IF(B24=Data!#REF!,Data!#REF!,(IF(B24=Data!#REF!,Data!G829,(IF(B24=Data!#REF!,Data!#REF!,(IF(B24=Data!#REF!,Data!#REF!,Data!#REF!)))))))))))))))&amp;IF(B24=Data!#REF!,Data!#REF!,(IF(B24=Data!#REF!,Data!#REF!,(IF(B24=Data!#REF!,Data!#REF!,(IF(B24=Data!#REF!,Data!#REF!,(IF(B24=Data!#REF!,Data!#REF!,Data!#REF!)))))))))</f>
        <v>#REF!</v>
      </c>
      <c r="O24" s="592"/>
      <c r="P24" s="593"/>
      <c r="Q24" s="594" t="e">
        <f>IF(B24=Data!B13,Data!H13,(IF(B24=Data!B15,Data!H15,(IF(B24=Data!B17,Data!H17,(IF(B24=Data!#REF!,Data!#REF!,(IF(B24=Data!B22,Data!H22,(IF(B24=Data!#REF!,Data!#REF!,(IF(B24=Data!#REF!,Data!#REF!,(IF(B24=Data!#REF!,Data!#REF!,Data!#REF!)))))))))))))))&amp;IF(B24=Data!B89,Data!H89,(IF(B24=Data!#REF!,Data!#REF!,(IF(B24=Data!#REF!,Data!#REF!,(IF(B24=Data!#REF!,Data!#REF!,(IF(B24=Data!#REF!,Data!#REF!,(IF(B24=Data!#REF!,Data!H829,(IF(B24=Data!#REF!,Data!#REF!,(IF(B24=Data!#REF!,Data!#REF!,Data!#REF!)))))))))))))))&amp;IF(B24=Data!#REF!,Data!#REF!,(IF(B24=Data!#REF!,Data!#REF!,(IF(B24=Data!#REF!,Data!#REF!,(IF(B24=Data!#REF!,Data!#REF!,(IF(B24=Data!#REF!,Data!#REF!,Data!#REF!)))))))))</f>
        <v>#REF!</v>
      </c>
      <c r="R24" s="593"/>
      <c r="S24" s="593"/>
      <c r="T24" s="594" t="e">
        <f>IF(B24=Data!B13,Data!I13,(IF(B24=Data!B15,Data!I15,(IF(B24=Data!B17,Data!I17,(IF(B24=Data!#REF!,Data!#REF!,(IF(B24=Data!B22,Data!I22,(IF(B24=Data!#REF!,Data!#REF!,(IF(B24=Data!#REF!,Data!#REF!,(IF(B24=Data!#REF!,Data!#REF!,Data!#REF!)))))))))))))))&amp;IF(B24=Data!B89,Data!I89,(IF(B24=Data!#REF!,Data!#REF!,(IF(B24=Data!#REF!,Data!#REF!,(IF(B24=Data!#REF!,Data!#REF!,(IF(B24=Data!#REF!,Data!#REF!,(IF(B24=Data!#REF!,Data!I829,(IF(B24=Data!#REF!,Data!#REF!,(IF(B24=Data!#REF!,Data!#REF!,Data!#REF!)))))))))))))))&amp;IF(B24=Data!#REF!,Data!#REF!,(IF(B24=Data!#REF!,Data!#REF!,(IF(B24=Data!#REF!,Data!#REF!,(IF(B24=Data!#REF!,Data!#REF!,(IF(B24=Data!#REF!,Data!#REF!,Data!#REF!)))))))))</f>
        <v>#REF!</v>
      </c>
      <c r="U24" s="595"/>
      <c r="V24" s="594" t="e">
        <f>IF(B24=Data!B13,Data!J13,(IF(B24=Data!B15,Data!J15,(IF(B24=Data!B17,Data!J17,(IF(B24=Data!#REF!,Data!#REF!,(IF(B24=Data!B22,Data!J22,(IF(B24=Data!#REF!,Data!#REF!,(IF(B24=Data!#REF!,Data!#REF!,(IF(B24=Data!#REF!,Data!#REF!,Data!#REF!)))))))))))))))&amp;IF(B24=Data!B89,Data!J89,(IF(B24=Data!#REF!,Data!#REF!,(IF(B24=Data!#REF!,Data!#REF!,(IF(B24=Data!#REF!,Data!#REF!,(IF(B24=Data!#REF!,Data!#REF!,(IF(B24=Data!#REF!,Data!J829,(IF(B24=Data!#REF!,Data!#REF!,(IF(B24=Data!#REF!,Data!#REF!,Data!#REF!)))))))))))))))&amp;IF(B24=Data!#REF!,Data!#REF!,(IF(B24=Data!#REF!,Data!#REF!,(IF(B24=Data!#REF!,Data!#REF!,(IF(B24=Data!#REF!,Data!#REF!,(IF(B24=Data!#REF!,Data!#REF!,Data!#REF!)))))))))</f>
        <v>#REF!</v>
      </c>
      <c r="W24" s="596">
        <f>IF(E24="","",VLOOKUP(B24,Data!$B$5:$J$503,9,FALSE)*E24)</f>
        <v>4.516</v>
      </c>
    </row>
    <row r="25" spans="1:23" s="597" customFormat="1" ht="19.25" customHeight="1">
      <c r="A25" s="860">
        <v>7</v>
      </c>
      <c r="B25" s="753" t="s">
        <v>231</v>
      </c>
      <c r="C25" s="738" t="str">
        <f>IF(E25="","",VLOOKUP(B25,Data!$B$5:$N$503,13,FALSE))</f>
        <v>Ymh</v>
      </c>
      <c r="D25" s="495" t="str">
        <f>IF(E25="","",VLOOKUP(B25,Data!$B$5:$L$503,2,FALSE))</f>
        <v>WN49720</v>
      </c>
      <c r="E25" s="739">
        <v>4</v>
      </c>
      <c r="F25" s="600"/>
      <c r="G25" s="587">
        <f>IF(E25="","",VLOOKUP(B25,Data!$B$5:$L$503,11,FALSE))</f>
        <v>1776.21</v>
      </c>
      <c r="H25" s="588">
        <f t="shared" si="1"/>
        <v>7104.84</v>
      </c>
      <c r="I25" s="589" t="str">
        <f>IF(E25="","",VLOOKUP(B25,Data!$B$5:$D$503,3,FALSE))</f>
        <v>C/T</v>
      </c>
      <c r="J25" s="589" t="str">
        <f>IF(E25="","",VLOOKUP(B25,Data!$B$5:$M$503,12,FALSE))</f>
        <v>Indonesia</v>
      </c>
      <c r="K25" s="590">
        <v>5129806</v>
      </c>
      <c r="L25" s="587">
        <f>IF(E25="","",VLOOKUP(B25,Data!$B$5:$E$503,4,FALSE)*E25)</f>
        <v>776</v>
      </c>
      <c r="M25" s="587">
        <f>IF(E25="","",VLOOKUP(B25,Data!$B$5:$F$503,5,FALSE)*E25)</f>
        <v>696</v>
      </c>
      <c r="N25" s="591" t="e">
        <f>IF(B25=Data!B14,Data!G14,(IF(B25=Data!B16,Data!G16,(IF(B25=Data!B18,Data!G18,(IF(B25=Data!#REF!,Data!#REF!,(IF(B25=Data!B23,Data!G23,(IF(B25=Data!#REF!,Data!#REF!,(IF(B25=Data!#REF!,Data!#REF!,(IF(B25=Data!#REF!,Data!#REF!,Data!#REF!)))))))))))))))&amp;IF(B25=Data!B90,Data!G90,(IF(B25=Data!#REF!,Data!#REF!,(IF(B25=Data!#REF!,Data!#REF!,(IF(B25=Data!#REF!,Data!#REF!,(IF(B25=Data!#REF!,Data!#REF!,(IF(B25=Data!#REF!,Data!G830,(IF(B25=Data!#REF!,Data!#REF!,(IF(B25=Data!#REF!,Data!#REF!,Data!#REF!)))))))))))))))&amp;IF(B25=Data!#REF!,Data!#REF!,(IF(B25=Data!#REF!,Data!#REF!,(IF(B25=Data!#REF!,Data!#REF!,(IF(B25=Data!#REF!,Data!#REF!,(IF(B25=Data!#REF!,Data!#REF!,Data!#REF!)))))))))</f>
        <v>#REF!</v>
      </c>
      <c r="O25" s="592"/>
      <c r="P25" s="593"/>
      <c r="Q25" s="594" t="e">
        <f>IF(B25=Data!B14,Data!H14,(IF(B25=Data!B16,Data!H16,(IF(B25=Data!B18,Data!H18,(IF(B25=Data!#REF!,Data!#REF!,(IF(B25=Data!B23,Data!H23,(IF(B25=Data!#REF!,Data!#REF!,(IF(B25=Data!#REF!,Data!#REF!,(IF(B25=Data!#REF!,Data!#REF!,Data!#REF!)))))))))))))))&amp;IF(B25=Data!B90,Data!H90,(IF(B25=Data!#REF!,Data!#REF!,(IF(B25=Data!#REF!,Data!#REF!,(IF(B25=Data!#REF!,Data!#REF!,(IF(B25=Data!#REF!,Data!#REF!,(IF(B25=Data!#REF!,Data!H830,(IF(B25=Data!#REF!,Data!#REF!,(IF(B25=Data!#REF!,Data!#REF!,Data!#REF!)))))))))))))))&amp;IF(B25=Data!#REF!,Data!#REF!,(IF(B25=Data!#REF!,Data!#REF!,(IF(B25=Data!#REF!,Data!#REF!,(IF(B25=Data!#REF!,Data!#REF!,(IF(B25=Data!#REF!,Data!#REF!,Data!#REF!)))))))))</f>
        <v>#REF!</v>
      </c>
      <c r="R25" s="593"/>
      <c r="S25" s="593"/>
      <c r="T25" s="594" t="e">
        <f>IF(B25=Data!B14,Data!I14,(IF(B25=Data!B16,Data!I16,(IF(B25=Data!B18,Data!I18,(IF(B25=Data!#REF!,Data!#REF!,(IF(B25=Data!B23,Data!I23,(IF(B25=Data!#REF!,Data!#REF!,(IF(B25=Data!#REF!,Data!#REF!,(IF(B25=Data!#REF!,Data!#REF!,Data!#REF!)))))))))))))))&amp;IF(B25=Data!B90,Data!I90,(IF(B25=Data!#REF!,Data!#REF!,(IF(B25=Data!#REF!,Data!#REF!,(IF(B25=Data!#REF!,Data!#REF!,(IF(B25=Data!#REF!,Data!#REF!,(IF(B25=Data!#REF!,Data!I830,(IF(B25=Data!#REF!,Data!#REF!,(IF(B25=Data!#REF!,Data!#REF!,Data!#REF!)))))))))))))))&amp;IF(B25=Data!#REF!,Data!#REF!,(IF(B25=Data!#REF!,Data!#REF!,(IF(B25=Data!#REF!,Data!#REF!,(IF(B25=Data!#REF!,Data!#REF!,(IF(B25=Data!#REF!,Data!#REF!,Data!#REF!)))))))))</f>
        <v>#REF!</v>
      </c>
      <c r="U25" s="595"/>
      <c r="V25" s="594" t="e">
        <f>IF(B25=Data!B14,Data!J14,(IF(B25=Data!B16,Data!J16,(IF(B25=Data!B18,Data!J18,(IF(B25=Data!#REF!,Data!#REF!,(IF(B25=Data!B23,Data!J23,(IF(B25=Data!#REF!,Data!#REF!,(IF(B25=Data!#REF!,Data!#REF!,(IF(B25=Data!#REF!,Data!#REF!,Data!#REF!)))))))))))))))&amp;IF(B25=Data!B90,Data!J90,(IF(B25=Data!#REF!,Data!#REF!,(IF(B25=Data!#REF!,Data!#REF!,(IF(B25=Data!#REF!,Data!#REF!,(IF(B25=Data!#REF!,Data!#REF!,(IF(B25=Data!#REF!,Data!J830,(IF(B25=Data!#REF!,Data!#REF!,(IF(B25=Data!#REF!,Data!#REF!,Data!#REF!)))))))))))))))&amp;IF(B25=Data!#REF!,Data!#REF!,(IF(B25=Data!#REF!,Data!#REF!,(IF(B25=Data!#REF!,Data!#REF!,(IF(B25=Data!#REF!,Data!#REF!,(IF(B25=Data!#REF!,Data!#REF!,Data!#REF!)))))))))</f>
        <v>#REF!</v>
      </c>
      <c r="W25" s="596">
        <f>IF(E25="","",VLOOKUP(B25,Data!$B$5:$J$503,9,FALSE)*E25)</f>
        <v>4.516</v>
      </c>
    </row>
    <row r="26" spans="1:23" s="597" customFormat="1" ht="19.25" customHeight="1">
      <c r="A26" s="860">
        <v>8</v>
      </c>
      <c r="B26" s="753" t="s">
        <v>715</v>
      </c>
      <c r="C26" s="738" t="str">
        <f>IF(E26="","",VLOOKUP(B26,Data!$B$5:$N$503,13,FALSE))</f>
        <v>Ymh</v>
      </c>
      <c r="D26" s="495" t="str">
        <f>IF(E26="","",VLOOKUP(B26,Data!$B$5:$L$503,2,FALSE))</f>
        <v>VAC9480</v>
      </c>
      <c r="E26" s="739">
        <v>6</v>
      </c>
      <c r="F26" s="600"/>
      <c r="G26" s="587">
        <f>IF(E26="","",VLOOKUP(B26,Data!$B$5:$L$503,11,FALSE))</f>
        <v>2008.01</v>
      </c>
      <c r="H26" s="588">
        <f t="shared" si="1"/>
        <v>12048.06</v>
      </c>
      <c r="I26" s="589" t="str">
        <f>IF(E26="","",VLOOKUP(B26,Data!$B$5:$D$503,3,FALSE))</f>
        <v>C/T</v>
      </c>
      <c r="J26" s="589" t="str">
        <f>IF(E26="","",VLOOKUP(B26,Data!$B$5:$M$503,12,FALSE))</f>
        <v>Indonesia</v>
      </c>
      <c r="K26" s="590">
        <v>5129806</v>
      </c>
      <c r="L26" s="587">
        <f>IF(E26="","",VLOOKUP(B26,Data!$B$5:$E$503,4,FALSE)*E26)</f>
        <v>1194</v>
      </c>
      <c r="M26" s="587">
        <f>IF(E26="","",VLOOKUP(B26,Data!$B$5:$F$503,5,FALSE)*E26)</f>
        <v>1074</v>
      </c>
      <c r="N26" s="591" t="e">
        <f>IF(B26=Data!B15,Data!G15,(IF(B26=Data!B17,Data!G17,(IF(B26=Data!B19,Data!G19,(IF(B26=Data!#REF!,Data!#REF!,(IF(B26=Data!B24,Data!G24,(IF(B26=Data!#REF!,Data!#REF!,(IF(B26=Data!#REF!,Data!#REF!,(IF(B26=Data!#REF!,Data!#REF!,Data!#REF!)))))))))))))))&amp;IF(B26=Data!B91,Data!G91,(IF(B26=Data!#REF!,Data!#REF!,(IF(B26=Data!#REF!,Data!#REF!,(IF(B26=Data!#REF!,Data!#REF!,(IF(B26=Data!#REF!,Data!#REF!,(IF(B26=Data!#REF!,Data!G831,(IF(B26=Data!#REF!,Data!#REF!,(IF(B26=Data!#REF!,Data!#REF!,Data!#REF!)))))))))))))))&amp;IF(B26=Data!#REF!,Data!#REF!,(IF(B26=Data!#REF!,Data!#REF!,(IF(B26=Data!#REF!,Data!#REF!,(IF(B26=Data!#REF!,Data!#REF!,(IF(B26=Data!#REF!,Data!#REF!,Data!#REF!)))))))))</f>
        <v>#REF!</v>
      </c>
      <c r="O26" s="592"/>
      <c r="P26" s="593"/>
      <c r="Q26" s="594" t="e">
        <f>IF(B26=Data!B15,Data!H15,(IF(B26=Data!B17,Data!H17,(IF(B26=Data!B19,Data!H19,(IF(B26=Data!#REF!,Data!#REF!,(IF(B26=Data!B24,Data!H24,(IF(B26=Data!#REF!,Data!#REF!,(IF(B26=Data!#REF!,Data!#REF!,(IF(B26=Data!#REF!,Data!#REF!,Data!#REF!)))))))))))))))&amp;IF(B26=Data!B91,Data!H91,(IF(B26=Data!#REF!,Data!#REF!,(IF(B26=Data!#REF!,Data!#REF!,(IF(B26=Data!#REF!,Data!#REF!,(IF(B26=Data!#REF!,Data!#REF!,(IF(B26=Data!#REF!,Data!H831,(IF(B26=Data!#REF!,Data!#REF!,(IF(B26=Data!#REF!,Data!#REF!,Data!#REF!)))))))))))))))&amp;IF(B26=Data!#REF!,Data!#REF!,(IF(B26=Data!#REF!,Data!#REF!,(IF(B26=Data!#REF!,Data!#REF!,(IF(B26=Data!#REF!,Data!#REF!,(IF(B26=Data!#REF!,Data!#REF!,Data!#REF!)))))))))</f>
        <v>#REF!</v>
      </c>
      <c r="R26" s="593"/>
      <c r="S26" s="593"/>
      <c r="T26" s="594" t="e">
        <f>IF(B26=Data!B15,Data!I15,(IF(B26=Data!B17,Data!I17,(IF(B26=Data!B19,Data!I19,(IF(B26=Data!#REF!,Data!#REF!,(IF(B26=Data!B24,Data!I24,(IF(B26=Data!#REF!,Data!#REF!,(IF(B26=Data!#REF!,Data!#REF!,(IF(B26=Data!#REF!,Data!#REF!,Data!#REF!)))))))))))))))&amp;IF(B26=Data!B91,Data!I91,(IF(B26=Data!#REF!,Data!#REF!,(IF(B26=Data!#REF!,Data!#REF!,(IF(B26=Data!#REF!,Data!#REF!,(IF(B26=Data!#REF!,Data!#REF!,(IF(B26=Data!#REF!,Data!I831,(IF(B26=Data!#REF!,Data!#REF!,(IF(B26=Data!#REF!,Data!#REF!,Data!#REF!)))))))))))))))&amp;IF(B26=Data!#REF!,Data!#REF!,(IF(B26=Data!#REF!,Data!#REF!,(IF(B26=Data!#REF!,Data!#REF!,(IF(B26=Data!#REF!,Data!#REF!,(IF(B26=Data!#REF!,Data!#REF!,Data!#REF!)))))))))</f>
        <v>#REF!</v>
      </c>
      <c r="U26" s="595"/>
      <c r="V26" s="594" t="e">
        <f>IF(B26=Data!B15,Data!J15,(IF(B26=Data!B17,Data!J17,(IF(B26=Data!B19,Data!J19,(IF(B26=Data!#REF!,Data!#REF!,(IF(B26=Data!B24,Data!J24,(IF(B26=Data!#REF!,Data!#REF!,(IF(B26=Data!#REF!,Data!#REF!,(IF(B26=Data!#REF!,Data!#REF!,Data!#REF!)))))))))))))))&amp;IF(B26=Data!B91,Data!J91,(IF(B26=Data!#REF!,Data!#REF!,(IF(B26=Data!#REF!,Data!#REF!,(IF(B26=Data!#REF!,Data!#REF!,(IF(B26=Data!#REF!,Data!#REF!,(IF(B26=Data!#REF!,Data!J831,(IF(B26=Data!#REF!,Data!#REF!,(IF(B26=Data!#REF!,Data!#REF!,Data!#REF!)))))))))))))))&amp;IF(B26=Data!#REF!,Data!#REF!,(IF(B26=Data!#REF!,Data!#REF!,(IF(B26=Data!#REF!,Data!#REF!,(IF(B26=Data!#REF!,Data!#REF!,(IF(B26=Data!#REF!,Data!#REF!,Data!#REF!)))))))))</f>
        <v>#REF!</v>
      </c>
      <c r="W26" s="596">
        <f>IF(E26="","",VLOOKUP(B26,Data!$B$5:$J$503,9,FALSE)*E26)</f>
        <v>6.774</v>
      </c>
    </row>
    <row r="27" spans="1:23" s="597" customFormat="1" ht="19.25" customHeight="1">
      <c r="A27" s="860">
        <v>9</v>
      </c>
      <c r="B27" s="753" t="s">
        <v>721</v>
      </c>
      <c r="C27" s="738" t="str">
        <f>IF(E27="","",VLOOKUP(B27,Data!$B$5:$N$503,13,FALSE))</f>
        <v>Ymh</v>
      </c>
      <c r="D27" s="495" t="str">
        <f>IF(E27="","",VLOOKUP(B27,Data!$B$5:$L$503,2,FALSE))</f>
        <v>VAD6640</v>
      </c>
      <c r="E27" s="739">
        <v>5</v>
      </c>
      <c r="F27" s="600"/>
      <c r="G27" s="587">
        <f>IF(E27="","",VLOOKUP(B27,Data!$B$5:$L$503,11,FALSE))</f>
        <v>2137.2600000000002</v>
      </c>
      <c r="H27" s="588">
        <f t="shared" si="1"/>
        <v>10686.300000000001</v>
      </c>
      <c r="I27" s="589" t="str">
        <f>IF(E27="","",VLOOKUP(B27,Data!$B$5:$D$503,3,FALSE))</f>
        <v>C/T</v>
      </c>
      <c r="J27" s="589" t="str">
        <f>IF(E27="","",VLOOKUP(B27,Data!$B$5:$M$503,12,FALSE))</f>
        <v>Indonesia</v>
      </c>
      <c r="K27" s="590">
        <v>5129806</v>
      </c>
      <c r="L27" s="587">
        <f>IF(E27="","",VLOOKUP(B27,Data!$B$5:$E$503,4,FALSE)*E27)</f>
        <v>995</v>
      </c>
      <c r="M27" s="587">
        <f>IF(E27="","",VLOOKUP(B27,Data!$B$5:$F$503,5,FALSE)*E27)</f>
        <v>895</v>
      </c>
      <c r="N27" s="591" t="e">
        <f>IF(B27=Data!B16,Data!G16,(IF(B27=Data!B18,Data!G18,(IF(B27=Data!B20,Data!G20,(IF(B27=Data!#REF!,Data!#REF!,(IF(B27=Data!B25,Data!G25,(IF(B27=Data!#REF!,Data!#REF!,(IF(B27=Data!#REF!,Data!#REF!,(IF(B27=Data!#REF!,Data!#REF!,Data!#REF!)))))))))))))))&amp;IF(B27=Data!B92,Data!G92,(IF(B27=Data!#REF!,Data!#REF!,(IF(B27=Data!#REF!,Data!#REF!,(IF(B27=Data!#REF!,Data!#REF!,(IF(B27=Data!#REF!,Data!#REF!,(IF(B27=Data!#REF!,Data!G832,(IF(B27=Data!#REF!,Data!#REF!,(IF(B27=Data!#REF!,Data!#REF!,Data!#REF!)))))))))))))))&amp;IF(B27=Data!#REF!,Data!#REF!,(IF(B27=Data!#REF!,Data!#REF!,(IF(B27=Data!#REF!,Data!#REF!,(IF(B27=Data!#REF!,Data!#REF!,(IF(B27=Data!#REF!,Data!#REF!,Data!#REF!)))))))))</f>
        <v>#REF!</v>
      </c>
      <c r="O27" s="592"/>
      <c r="P27" s="593"/>
      <c r="Q27" s="594" t="e">
        <f>IF(B27=Data!B16,Data!H16,(IF(B27=Data!B18,Data!H18,(IF(B27=Data!B20,Data!H20,(IF(B27=Data!#REF!,Data!#REF!,(IF(B27=Data!B25,Data!H25,(IF(B27=Data!#REF!,Data!#REF!,(IF(B27=Data!#REF!,Data!#REF!,(IF(B27=Data!#REF!,Data!#REF!,Data!#REF!)))))))))))))))&amp;IF(B27=Data!B92,Data!H92,(IF(B27=Data!#REF!,Data!#REF!,(IF(B27=Data!#REF!,Data!#REF!,(IF(B27=Data!#REF!,Data!#REF!,(IF(B27=Data!#REF!,Data!#REF!,(IF(B27=Data!#REF!,Data!H832,(IF(B27=Data!#REF!,Data!#REF!,(IF(B27=Data!#REF!,Data!#REF!,Data!#REF!)))))))))))))))&amp;IF(B27=Data!#REF!,Data!#REF!,(IF(B27=Data!#REF!,Data!#REF!,(IF(B27=Data!#REF!,Data!#REF!,(IF(B27=Data!#REF!,Data!#REF!,(IF(B27=Data!#REF!,Data!#REF!,Data!#REF!)))))))))</f>
        <v>#REF!</v>
      </c>
      <c r="R27" s="593"/>
      <c r="S27" s="593"/>
      <c r="T27" s="594" t="e">
        <f>IF(B27=Data!B16,Data!I16,(IF(B27=Data!B18,Data!I18,(IF(B27=Data!B20,Data!I20,(IF(B27=Data!#REF!,Data!#REF!,(IF(B27=Data!B25,Data!I25,(IF(B27=Data!#REF!,Data!#REF!,(IF(B27=Data!#REF!,Data!#REF!,(IF(B27=Data!#REF!,Data!#REF!,Data!#REF!)))))))))))))))&amp;IF(B27=Data!B92,Data!I92,(IF(B27=Data!#REF!,Data!#REF!,(IF(B27=Data!#REF!,Data!#REF!,(IF(B27=Data!#REF!,Data!#REF!,(IF(B27=Data!#REF!,Data!#REF!,(IF(B27=Data!#REF!,Data!I832,(IF(B27=Data!#REF!,Data!#REF!,(IF(B27=Data!#REF!,Data!#REF!,Data!#REF!)))))))))))))))&amp;IF(B27=Data!#REF!,Data!#REF!,(IF(B27=Data!#REF!,Data!#REF!,(IF(B27=Data!#REF!,Data!#REF!,(IF(B27=Data!#REF!,Data!#REF!,(IF(B27=Data!#REF!,Data!#REF!,Data!#REF!)))))))))</f>
        <v>#REF!</v>
      </c>
      <c r="U27" s="595"/>
      <c r="V27" s="594" t="e">
        <f>IF(B27=Data!B16,Data!J16,(IF(B27=Data!B18,Data!J18,(IF(B27=Data!B20,Data!J20,(IF(B27=Data!#REF!,Data!#REF!,(IF(B27=Data!B25,Data!J25,(IF(B27=Data!#REF!,Data!#REF!,(IF(B27=Data!#REF!,Data!#REF!,(IF(B27=Data!#REF!,Data!#REF!,Data!#REF!)))))))))))))))&amp;IF(B27=Data!B92,Data!J92,(IF(B27=Data!#REF!,Data!#REF!,(IF(B27=Data!#REF!,Data!#REF!,(IF(B27=Data!#REF!,Data!#REF!,(IF(B27=Data!#REF!,Data!#REF!,(IF(B27=Data!#REF!,Data!J832,(IF(B27=Data!#REF!,Data!#REF!,(IF(B27=Data!#REF!,Data!#REF!,Data!#REF!)))))))))))))))&amp;IF(B27=Data!#REF!,Data!#REF!,(IF(B27=Data!#REF!,Data!#REF!,(IF(B27=Data!#REF!,Data!#REF!,(IF(B27=Data!#REF!,Data!#REF!,(IF(B27=Data!#REF!,Data!#REF!,Data!#REF!)))))))))</f>
        <v>#REF!</v>
      </c>
      <c r="W27" s="596">
        <f>IF(E27="","",VLOOKUP(B27,Data!$B$5:$J$503,9,FALSE)*E27)</f>
        <v>5.6449999999999996</v>
      </c>
    </row>
    <row r="28" spans="1:23" s="597" customFormat="1" ht="19.25" customHeight="1">
      <c r="A28" s="860">
        <v>10</v>
      </c>
      <c r="B28" s="753" t="s">
        <v>487</v>
      </c>
      <c r="C28" s="738" t="str">
        <f>IF(E28="","",VLOOKUP(B28,Data!$B$5:$N$503,13,FALSE))</f>
        <v>Ymh</v>
      </c>
      <c r="D28" s="495" t="str">
        <f>IF(E28="","",VLOOKUP(B28,Data!$B$5:$L$503,2,FALSE))</f>
        <v>ZH66310</v>
      </c>
      <c r="E28" s="739">
        <v>3</v>
      </c>
      <c r="F28" s="600"/>
      <c r="G28" s="587">
        <f>IF(E28="","",VLOOKUP(B28,Data!$B$5:$L$503,11,FALSE))</f>
        <v>1933.89</v>
      </c>
      <c r="H28" s="588">
        <f t="shared" si="1"/>
        <v>5801.67</v>
      </c>
      <c r="I28" s="589" t="str">
        <f>IF(E28="","",VLOOKUP(B28,Data!$B$5:$D$503,3,FALSE))</f>
        <v>C/T</v>
      </c>
      <c r="J28" s="589" t="str">
        <f>IF(E28="","",VLOOKUP(B28,Data!$B$5:$M$503,12,FALSE))</f>
        <v>Indonesia</v>
      </c>
      <c r="K28" s="590">
        <v>5129806</v>
      </c>
      <c r="L28" s="587">
        <f>IF(E28="","",VLOOKUP(B28,Data!$B$5:$E$503,4,FALSE)*E28)</f>
        <v>645</v>
      </c>
      <c r="M28" s="587">
        <f>IF(E28="","",VLOOKUP(B28,Data!$B$5:$F$503,5,FALSE)*E28)</f>
        <v>582</v>
      </c>
      <c r="N28" s="591" t="e">
        <f>IF(B28=Data!B17,Data!G17,(IF(B28=Data!B19,Data!G19,(IF(B28=Data!B21,Data!G21,(IF(B28=Data!#REF!,Data!#REF!,(IF(B28=Data!B26,Data!G26,(IF(B28=Data!#REF!,Data!#REF!,(IF(B28=Data!#REF!,Data!#REF!,(IF(B28=Data!#REF!,Data!#REF!,Data!#REF!)))))))))))))))&amp;IF(B28=Data!B93,Data!G93,(IF(B28=Data!#REF!,Data!#REF!,(IF(B28=Data!#REF!,Data!#REF!,(IF(B28=Data!#REF!,Data!#REF!,(IF(B28=Data!#REF!,Data!#REF!,(IF(B28=Data!#REF!,Data!G833,(IF(B28=Data!#REF!,Data!#REF!,(IF(B28=Data!#REF!,Data!#REF!,Data!#REF!)))))))))))))))&amp;IF(B28=Data!#REF!,Data!#REF!,(IF(B28=Data!#REF!,Data!#REF!,(IF(B28=Data!#REF!,Data!#REF!,(IF(B28=Data!#REF!,Data!#REF!,(IF(B28=Data!#REF!,Data!#REF!,Data!#REF!)))))))))</f>
        <v>#REF!</v>
      </c>
      <c r="O28" s="592"/>
      <c r="P28" s="593"/>
      <c r="Q28" s="594" t="e">
        <f>IF(B28=Data!B17,Data!H17,(IF(B28=Data!B19,Data!H19,(IF(B28=Data!B21,Data!H21,(IF(B28=Data!#REF!,Data!#REF!,(IF(B28=Data!B26,Data!H26,(IF(B28=Data!#REF!,Data!#REF!,(IF(B28=Data!#REF!,Data!#REF!,(IF(B28=Data!#REF!,Data!#REF!,Data!#REF!)))))))))))))))&amp;IF(B28=Data!B93,Data!H93,(IF(B28=Data!#REF!,Data!#REF!,(IF(B28=Data!#REF!,Data!#REF!,(IF(B28=Data!#REF!,Data!#REF!,(IF(B28=Data!#REF!,Data!#REF!,(IF(B28=Data!#REF!,Data!H833,(IF(B28=Data!#REF!,Data!#REF!,(IF(B28=Data!#REF!,Data!#REF!,Data!#REF!)))))))))))))))&amp;IF(B28=Data!#REF!,Data!#REF!,(IF(B28=Data!#REF!,Data!#REF!,(IF(B28=Data!#REF!,Data!#REF!,(IF(B28=Data!#REF!,Data!#REF!,(IF(B28=Data!#REF!,Data!#REF!,Data!#REF!)))))))))</f>
        <v>#REF!</v>
      </c>
      <c r="R28" s="593"/>
      <c r="S28" s="593"/>
      <c r="T28" s="594" t="e">
        <f>IF(B28=Data!B17,Data!I17,(IF(B28=Data!B19,Data!I19,(IF(B28=Data!B21,Data!I21,(IF(B28=Data!#REF!,Data!#REF!,(IF(B28=Data!B26,Data!I26,(IF(B28=Data!#REF!,Data!#REF!,(IF(B28=Data!#REF!,Data!#REF!,(IF(B28=Data!#REF!,Data!#REF!,Data!#REF!)))))))))))))))&amp;IF(B28=Data!B93,Data!I93,(IF(B28=Data!#REF!,Data!#REF!,(IF(B28=Data!#REF!,Data!#REF!,(IF(B28=Data!#REF!,Data!#REF!,(IF(B28=Data!#REF!,Data!#REF!,(IF(B28=Data!#REF!,Data!I833,(IF(B28=Data!#REF!,Data!#REF!,(IF(B28=Data!#REF!,Data!#REF!,Data!#REF!)))))))))))))))&amp;IF(B28=Data!#REF!,Data!#REF!,(IF(B28=Data!#REF!,Data!#REF!,(IF(B28=Data!#REF!,Data!#REF!,(IF(B28=Data!#REF!,Data!#REF!,(IF(B28=Data!#REF!,Data!#REF!,Data!#REF!)))))))))</f>
        <v>#REF!</v>
      </c>
      <c r="U28" s="595"/>
      <c r="V28" s="594" t="e">
        <f>IF(B28=Data!B17,Data!J17,(IF(B28=Data!B19,Data!J19,(IF(B28=Data!B21,Data!J21,(IF(B28=Data!#REF!,Data!#REF!,(IF(B28=Data!B26,Data!J26,(IF(B28=Data!#REF!,Data!#REF!,(IF(B28=Data!#REF!,Data!#REF!,(IF(B28=Data!#REF!,Data!#REF!,Data!#REF!)))))))))))))))&amp;IF(B28=Data!B93,Data!J93,(IF(B28=Data!#REF!,Data!#REF!,(IF(B28=Data!#REF!,Data!#REF!,(IF(B28=Data!#REF!,Data!#REF!,(IF(B28=Data!#REF!,Data!#REF!,(IF(B28=Data!#REF!,Data!J833,(IF(B28=Data!#REF!,Data!#REF!,(IF(B28=Data!#REF!,Data!#REF!,Data!#REF!)))))))))))))))&amp;IF(B28=Data!#REF!,Data!#REF!,(IF(B28=Data!#REF!,Data!#REF!,(IF(B28=Data!#REF!,Data!#REF!,(IF(B28=Data!#REF!,Data!#REF!,(IF(B28=Data!#REF!,Data!#REF!,Data!#REF!)))))))))</f>
        <v>#REF!</v>
      </c>
      <c r="W28" s="596">
        <f>IF(E28="","",VLOOKUP(B28,Data!$B$5:$J$503,9,FALSE)*E28)</f>
        <v>3.5550000000000002</v>
      </c>
    </row>
    <row r="29" spans="1:23" s="597" customFormat="1" ht="19.25" customHeight="1">
      <c r="A29" s="860">
        <v>11</v>
      </c>
      <c r="B29" s="753" t="s">
        <v>489</v>
      </c>
      <c r="C29" s="738" t="str">
        <f>IF(E29="","",VLOOKUP(B29,Data!$B$5:$N$503,13,FALSE))</f>
        <v>Ymh</v>
      </c>
      <c r="D29" s="495" t="str">
        <f>IF(E29="","",VLOOKUP(B29,Data!$B$5:$L$503,2,FALSE))</f>
        <v>ZH66290</v>
      </c>
      <c r="E29" s="739">
        <v>4</v>
      </c>
      <c r="F29" s="600"/>
      <c r="G29" s="587">
        <f>IF(E29="","",VLOOKUP(B29,Data!$B$5:$L$503,11,FALSE))</f>
        <v>1975.79</v>
      </c>
      <c r="H29" s="588">
        <f t="shared" si="1"/>
        <v>7903.16</v>
      </c>
      <c r="I29" s="589" t="str">
        <f>IF(E29="","",VLOOKUP(B29,Data!$B$5:$D$503,3,FALSE))</f>
        <v>C/T</v>
      </c>
      <c r="J29" s="589" t="str">
        <f>IF(E29="","",VLOOKUP(B29,Data!$B$5:$M$503,12,FALSE))</f>
        <v>Indonesia</v>
      </c>
      <c r="K29" s="590">
        <v>5129806</v>
      </c>
      <c r="L29" s="587">
        <f>IF(E29="","",VLOOKUP(B29,Data!$B$5:$E$503,4,FALSE)*E29)</f>
        <v>860</v>
      </c>
      <c r="M29" s="587">
        <f>IF(E29="","",VLOOKUP(B29,Data!$B$5:$F$503,5,FALSE)*E29)</f>
        <v>776</v>
      </c>
      <c r="N29" s="591" t="e">
        <f>IF(B29=Data!B18,Data!G18,(IF(B29=Data!B20,Data!G20,(IF(B29=Data!B22,Data!G22,(IF(B29=Data!#REF!,Data!#REF!,(IF(B29=Data!B27,Data!G27,(IF(B29=Data!#REF!,Data!#REF!,(IF(B29=Data!#REF!,Data!#REF!,(IF(B29=Data!#REF!,Data!#REF!,Data!#REF!)))))))))))))))&amp;IF(B29=Data!B94,Data!G94,(IF(B29=Data!#REF!,Data!#REF!,(IF(B29=Data!#REF!,Data!#REF!,(IF(B29=Data!#REF!,Data!#REF!,(IF(B29=Data!#REF!,Data!#REF!,(IF(B29=Data!#REF!,Data!G834,(IF(B29=Data!#REF!,Data!#REF!,(IF(B29=Data!#REF!,Data!#REF!,Data!#REF!)))))))))))))))&amp;IF(B29=Data!#REF!,Data!#REF!,(IF(B29=Data!#REF!,Data!#REF!,(IF(B29=Data!#REF!,Data!#REF!,(IF(B29=Data!#REF!,Data!#REF!,(IF(B29=Data!#REF!,Data!#REF!,Data!#REF!)))))))))</f>
        <v>#REF!</v>
      </c>
      <c r="O29" s="592"/>
      <c r="P29" s="593"/>
      <c r="Q29" s="594" t="e">
        <f>IF(B29=Data!B18,Data!H18,(IF(B29=Data!B20,Data!H20,(IF(B29=Data!B22,Data!H22,(IF(B29=Data!#REF!,Data!#REF!,(IF(B29=Data!B27,Data!H27,(IF(B29=Data!#REF!,Data!#REF!,(IF(B29=Data!#REF!,Data!#REF!,(IF(B29=Data!#REF!,Data!#REF!,Data!#REF!)))))))))))))))&amp;IF(B29=Data!B94,Data!H94,(IF(B29=Data!#REF!,Data!#REF!,(IF(B29=Data!#REF!,Data!#REF!,(IF(B29=Data!#REF!,Data!#REF!,(IF(B29=Data!#REF!,Data!#REF!,(IF(B29=Data!#REF!,Data!H834,(IF(B29=Data!#REF!,Data!#REF!,(IF(B29=Data!#REF!,Data!#REF!,Data!#REF!)))))))))))))))&amp;IF(B29=Data!#REF!,Data!#REF!,(IF(B29=Data!#REF!,Data!#REF!,(IF(B29=Data!#REF!,Data!#REF!,(IF(B29=Data!#REF!,Data!#REF!,(IF(B29=Data!#REF!,Data!#REF!,Data!#REF!)))))))))</f>
        <v>#REF!</v>
      </c>
      <c r="R29" s="593"/>
      <c r="S29" s="593"/>
      <c r="T29" s="594" t="e">
        <f>IF(B29=Data!B18,Data!I18,(IF(B29=Data!B20,Data!I20,(IF(B29=Data!B22,Data!I22,(IF(B29=Data!#REF!,Data!#REF!,(IF(B29=Data!B27,Data!I27,(IF(B29=Data!#REF!,Data!#REF!,(IF(B29=Data!#REF!,Data!#REF!,(IF(B29=Data!#REF!,Data!#REF!,Data!#REF!)))))))))))))))&amp;IF(B29=Data!B94,Data!I94,(IF(B29=Data!#REF!,Data!#REF!,(IF(B29=Data!#REF!,Data!#REF!,(IF(B29=Data!#REF!,Data!#REF!,(IF(B29=Data!#REF!,Data!#REF!,(IF(B29=Data!#REF!,Data!I834,(IF(B29=Data!#REF!,Data!#REF!,(IF(B29=Data!#REF!,Data!#REF!,Data!#REF!)))))))))))))))&amp;IF(B29=Data!#REF!,Data!#REF!,(IF(B29=Data!#REF!,Data!#REF!,(IF(B29=Data!#REF!,Data!#REF!,(IF(B29=Data!#REF!,Data!#REF!,(IF(B29=Data!#REF!,Data!#REF!,Data!#REF!)))))))))</f>
        <v>#REF!</v>
      </c>
      <c r="U29" s="595"/>
      <c r="V29" s="594" t="e">
        <f>IF(B29=Data!B18,Data!J18,(IF(B29=Data!B20,Data!J20,(IF(B29=Data!B22,Data!J22,(IF(B29=Data!#REF!,Data!#REF!,(IF(B29=Data!B27,Data!J27,(IF(B29=Data!#REF!,Data!#REF!,(IF(B29=Data!#REF!,Data!#REF!,(IF(B29=Data!#REF!,Data!#REF!,Data!#REF!)))))))))))))))&amp;IF(B29=Data!B94,Data!J94,(IF(B29=Data!#REF!,Data!#REF!,(IF(B29=Data!#REF!,Data!#REF!,(IF(B29=Data!#REF!,Data!#REF!,(IF(B29=Data!#REF!,Data!#REF!,(IF(B29=Data!#REF!,Data!J834,(IF(B29=Data!#REF!,Data!#REF!,(IF(B29=Data!#REF!,Data!#REF!,Data!#REF!)))))))))))))))&amp;IF(B29=Data!#REF!,Data!#REF!,(IF(B29=Data!#REF!,Data!#REF!,(IF(B29=Data!#REF!,Data!#REF!,(IF(B29=Data!#REF!,Data!#REF!,(IF(B29=Data!#REF!,Data!#REF!,Data!#REF!)))))))))</f>
        <v>#REF!</v>
      </c>
      <c r="W29" s="596">
        <f>IF(E29="","",VLOOKUP(B29,Data!$B$5:$J$503,9,FALSE)*E29)</f>
        <v>4.74</v>
      </c>
    </row>
    <row r="30" spans="1:23" s="597" customFormat="1" ht="19.25" customHeight="1">
      <c r="A30" s="860">
        <v>12</v>
      </c>
      <c r="B30" s="753" t="s">
        <v>716</v>
      </c>
      <c r="C30" s="738" t="str">
        <f>IF(E30="","",VLOOKUP(B30,Data!$B$5:$N$503,13,FALSE))</f>
        <v>Ymh</v>
      </c>
      <c r="D30" s="495" t="str">
        <f>IF(E30="","",VLOOKUP(B30,Data!$B$5:$L$503,2,FALSE))</f>
        <v>VAC9490</v>
      </c>
      <c r="E30" s="739">
        <v>7</v>
      </c>
      <c r="F30" s="600"/>
      <c r="G30" s="587">
        <f>IF(E30="","",VLOOKUP(B30,Data!$B$5:$L$503,11,FALSE))</f>
        <v>2297.34</v>
      </c>
      <c r="H30" s="588">
        <f t="shared" si="1"/>
        <v>16081.380000000001</v>
      </c>
      <c r="I30" s="589" t="str">
        <f>IF(E30="","",VLOOKUP(B30,Data!$B$5:$D$503,3,FALSE))</f>
        <v>C/T</v>
      </c>
      <c r="J30" s="589" t="str">
        <f>IF(E30="","",VLOOKUP(B30,Data!$B$5:$M$503,12,FALSE))</f>
        <v>Indonesia</v>
      </c>
      <c r="K30" s="590">
        <v>5129806</v>
      </c>
      <c r="L30" s="587">
        <f>IF(E30="","",VLOOKUP(B30,Data!$B$5:$E$503,4,FALSE)*E30)</f>
        <v>1540</v>
      </c>
      <c r="M30" s="587">
        <f>IF(E30="","",VLOOKUP(B30,Data!$B$5:$F$503,5,FALSE)*E30)</f>
        <v>1393</v>
      </c>
      <c r="N30" s="591" t="e">
        <f>IF(B30=Data!B19,Data!G19,(IF(B30=Data!B21,Data!G21,(IF(B30=Data!B23,Data!G23,(IF(B30=Data!#REF!,Data!#REF!,(IF(B30=Data!B28,Data!G28,(IF(B30=Data!#REF!,Data!#REF!,(IF(B30=Data!#REF!,Data!#REF!,(IF(B30=Data!#REF!,Data!#REF!,Data!#REF!)))))))))))))))&amp;IF(B30=Data!B95,Data!G95,(IF(B30=Data!#REF!,Data!#REF!,(IF(B30=Data!#REF!,Data!#REF!,(IF(B30=Data!#REF!,Data!#REF!,(IF(B30=Data!#REF!,Data!#REF!,(IF(B30=Data!#REF!,Data!G835,(IF(B30=Data!#REF!,Data!#REF!,(IF(B30=Data!#REF!,Data!#REF!,Data!#REF!)))))))))))))))&amp;IF(B30=Data!#REF!,Data!#REF!,(IF(B30=Data!#REF!,Data!#REF!,(IF(B30=Data!#REF!,Data!#REF!,(IF(B30=Data!#REF!,Data!#REF!,(IF(B30=Data!#REF!,Data!#REF!,Data!#REF!)))))))))</f>
        <v>#REF!</v>
      </c>
      <c r="O30" s="592"/>
      <c r="P30" s="593"/>
      <c r="Q30" s="594" t="e">
        <f>IF(B30=Data!B19,Data!H19,(IF(B30=Data!B21,Data!H21,(IF(B30=Data!B23,Data!H23,(IF(B30=Data!#REF!,Data!#REF!,(IF(B30=Data!B28,Data!H28,(IF(B30=Data!#REF!,Data!#REF!,(IF(B30=Data!#REF!,Data!#REF!,(IF(B30=Data!#REF!,Data!#REF!,Data!#REF!)))))))))))))))&amp;IF(B30=Data!B95,Data!H95,(IF(B30=Data!#REF!,Data!#REF!,(IF(B30=Data!#REF!,Data!#REF!,(IF(B30=Data!#REF!,Data!#REF!,(IF(B30=Data!#REF!,Data!#REF!,(IF(B30=Data!#REF!,Data!H835,(IF(B30=Data!#REF!,Data!#REF!,(IF(B30=Data!#REF!,Data!#REF!,Data!#REF!)))))))))))))))&amp;IF(B30=Data!#REF!,Data!#REF!,(IF(B30=Data!#REF!,Data!#REF!,(IF(B30=Data!#REF!,Data!#REF!,(IF(B30=Data!#REF!,Data!#REF!,(IF(B30=Data!#REF!,Data!#REF!,Data!#REF!)))))))))</f>
        <v>#REF!</v>
      </c>
      <c r="R30" s="593"/>
      <c r="S30" s="593"/>
      <c r="T30" s="594" t="e">
        <f>IF(B30=Data!B19,Data!I19,(IF(B30=Data!B21,Data!I21,(IF(B30=Data!B23,Data!I23,(IF(B30=Data!#REF!,Data!#REF!,(IF(B30=Data!B28,Data!I28,(IF(B30=Data!#REF!,Data!#REF!,(IF(B30=Data!#REF!,Data!#REF!,(IF(B30=Data!#REF!,Data!#REF!,Data!#REF!)))))))))))))))&amp;IF(B30=Data!B95,Data!I95,(IF(B30=Data!#REF!,Data!#REF!,(IF(B30=Data!#REF!,Data!#REF!,(IF(B30=Data!#REF!,Data!#REF!,(IF(B30=Data!#REF!,Data!#REF!,(IF(B30=Data!#REF!,Data!I835,(IF(B30=Data!#REF!,Data!#REF!,(IF(B30=Data!#REF!,Data!#REF!,Data!#REF!)))))))))))))))&amp;IF(B30=Data!#REF!,Data!#REF!,(IF(B30=Data!#REF!,Data!#REF!,(IF(B30=Data!#REF!,Data!#REF!,(IF(B30=Data!#REF!,Data!#REF!,(IF(B30=Data!#REF!,Data!#REF!,Data!#REF!)))))))))</f>
        <v>#REF!</v>
      </c>
      <c r="U30" s="595"/>
      <c r="V30" s="594" t="e">
        <f>IF(B30=Data!B19,Data!J19,(IF(B30=Data!B21,Data!J21,(IF(B30=Data!B23,Data!J23,(IF(B30=Data!#REF!,Data!#REF!,(IF(B30=Data!B28,Data!J28,(IF(B30=Data!#REF!,Data!#REF!,(IF(B30=Data!#REF!,Data!#REF!,(IF(B30=Data!#REF!,Data!#REF!,Data!#REF!)))))))))))))))&amp;IF(B30=Data!B95,Data!J95,(IF(B30=Data!#REF!,Data!#REF!,(IF(B30=Data!#REF!,Data!#REF!,(IF(B30=Data!#REF!,Data!#REF!,(IF(B30=Data!#REF!,Data!#REF!,(IF(B30=Data!#REF!,Data!J835,(IF(B30=Data!#REF!,Data!#REF!,(IF(B30=Data!#REF!,Data!#REF!,Data!#REF!)))))))))))))))&amp;IF(B30=Data!#REF!,Data!#REF!,(IF(B30=Data!#REF!,Data!#REF!,(IF(B30=Data!#REF!,Data!#REF!,(IF(B30=Data!#REF!,Data!#REF!,(IF(B30=Data!#REF!,Data!#REF!,Data!#REF!)))))))))</f>
        <v>#REF!</v>
      </c>
      <c r="W30" s="596">
        <f>IF(E30="","",VLOOKUP(B30,Data!$B$5:$J$503,9,FALSE)*E30)</f>
        <v>8.2949999999999999</v>
      </c>
    </row>
    <row r="31" spans="1:23" s="597" customFormat="1" ht="19.25" customHeight="1">
      <c r="A31" s="860">
        <v>13</v>
      </c>
      <c r="B31" s="753" t="s">
        <v>815</v>
      </c>
      <c r="C31" s="738" t="str">
        <f>IF(E31="","",VLOOKUP(B31,Data!$B$5:$N$503,13,FALSE))</f>
        <v>Ymh</v>
      </c>
      <c r="D31" s="495" t="str">
        <f>IF(E31="","",VLOOKUP(B31,Data!$B$5:$L$503,2,FALSE))</f>
        <v>VAK6560</v>
      </c>
      <c r="E31" s="739">
        <v>1</v>
      </c>
      <c r="F31" s="600"/>
      <c r="G31" s="587">
        <f>IF(E31="","",VLOOKUP(B31,Data!$B$5:$L$503,11,FALSE))</f>
        <v>2339.4499999999998</v>
      </c>
      <c r="H31" s="588">
        <f t="shared" si="1"/>
        <v>2339.4499999999998</v>
      </c>
      <c r="I31" s="589" t="str">
        <f>IF(E31="","",VLOOKUP(B31,Data!$B$5:$D$503,3,FALSE))</f>
        <v>C/T</v>
      </c>
      <c r="J31" s="589" t="str">
        <f>IF(E31="","",VLOOKUP(B31,Data!$B$5:$M$503,12,FALSE))</f>
        <v>Indonesia</v>
      </c>
      <c r="K31" s="590">
        <v>5129806</v>
      </c>
      <c r="L31" s="587">
        <f>IF(E31="","",VLOOKUP(B31,Data!$B$5:$E$503,4,FALSE)*E31)</f>
        <v>220</v>
      </c>
      <c r="M31" s="587">
        <f>IF(E31="","",VLOOKUP(B31,Data!$B$5:$F$503,5,FALSE)*E31)</f>
        <v>199</v>
      </c>
      <c r="N31" s="591" t="e">
        <f>IF(B31=Data!B20,Data!G20,(IF(B31=Data!B22,Data!G22,(IF(B31=Data!B24,Data!G24,(IF(B31=Data!#REF!,Data!#REF!,(IF(B31=Data!B29,Data!G29,(IF(B31=Data!#REF!,Data!#REF!,(IF(B31=Data!#REF!,Data!#REF!,(IF(B31=Data!#REF!,Data!#REF!,Data!#REF!)))))))))))))))&amp;IF(B31=Data!B96,Data!G96,(IF(B31=Data!#REF!,Data!#REF!,(IF(B31=Data!#REF!,Data!#REF!,(IF(B31=Data!#REF!,Data!#REF!,(IF(B31=Data!#REF!,Data!#REF!,(IF(B31=Data!#REF!,Data!G836,(IF(B31=Data!#REF!,Data!#REF!,(IF(B31=Data!#REF!,Data!#REF!,Data!#REF!)))))))))))))))&amp;IF(B31=Data!#REF!,Data!#REF!,(IF(B31=Data!#REF!,Data!#REF!,(IF(B31=Data!#REF!,Data!#REF!,(IF(B31=Data!#REF!,Data!#REF!,(IF(B31=Data!#REF!,Data!#REF!,Data!#REF!)))))))))</f>
        <v>#REF!</v>
      </c>
      <c r="O31" s="592"/>
      <c r="P31" s="593"/>
      <c r="Q31" s="594" t="e">
        <f>IF(B31=Data!B20,Data!H20,(IF(B31=Data!B22,Data!H22,(IF(B31=Data!B24,Data!H24,(IF(B31=Data!#REF!,Data!#REF!,(IF(B31=Data!B29,Data!H29,(IF(B31=Data!#REF!,Data!#REF!,(IF(B31=Data!#REF!,Data!#REF!,(IF(B31=Data!#REF!,Data!#REF!,Data!#REF!)))))))))))))))&amp;IF(B31=Data!B96,Data!H96,(IF(B31=Data!#REF!,Data!#REF!,(IF(B31=Data!#REF!,Data!#REF!,(IF(B31=Data!#REF!,Data!#REF!,(IF(B31=Data!#REF!,Data!#REF!,(IF(B31=Data!#REF!,Data!H836,(IF(B31=Data!#REF!,Data!#REF!,(IF(B31=Data!#REF!,Data!#REF!,Data!#REF!)))))))))))))))&amp;IF(B31=Data!#REF!,Data!#REF!,(IF(B31=Data!#REF!,Data!#REF!,(IF(B31=Data!#REF!,Data!#REF!,(IF(B31=Data!#REF!,Data!#REF!,(IF(B31=Data!#REF!,Data!#REF!,Data!#REF!)))))))))</f>
        <v>#REF!</v>
      </c>
      <c r="R31" s="593"/>
      <c r="S31" s="593"/>
      <c r="T31" s="594" t="e">
        <f>IF(B31=Data!B20,Data!I20,(IF(B31=Data!B22,Data!I22,(IF(B31=Data!B24,Data!I24,(IF(B31=Data!#REF!,Data!#REF!,(IF(B31=Data!B29,Data!I29,(IF(B31=Data!#REF!,Data!#REF!,(IF(B31=Data!#REF!,Data!#REF!,(IF(B31=Data!#REF!,Data!#REF!,Data!#REF!)))))))))))))))&amp;IF(B31=Data!B96,Data!I96,(IF(B31=Data!#REF!,Data!#REF!,(IF(B31=Data!#REF!,Data!#REF!,(IF(B31=Data!#REF!,Data!#REF!,(IF(B31=Data!#REF!,Data!#REF!,(IF(B31=Data!#REF!,Data!I836,(IF(B31=Data!#REF!,Data!#REF!,(IF(B31=Data!#REF!,Data!#REF!,Data!#REF!)))))))))))))))&amp;IF(B31=Data!#REF!,Data!#REF!,(IF(B31=Data!#REF!,Data!#REF!,(IF(B31=Data!#REF!,Data!#REF!,(IF(B31=Data!#REF!,Data!#REF!,(IF(B31=Data!#REF!,Data!#REF!,Data!#REF!)))))))))</f>
        <v>#REF!</v>
      </c>
      <c r="U31" s="595"/>
      <c r="V31" s="594" t="e">
        <f>IF(B31=Data!B20,Data!J20,(IF(B31=Data!B22,Data!J22,(IF(B31=Data!B24,Data!J24,(IF(B31=Data!#REF!,Data!#REF!,(IF(B31=Data!B29,Data!J29,(IF(B31=Data!#REF!,Data!#REF!,(IF(B31=Data!#REF!,Data!#REF!,(IF(B31=Data!#REF!,Data!#REF!,Data!#REF!)))))))))))))))&amp;IF(B31=Data!B96,Data!J96,(IF(B31=Data!#REF!,Data!#REF!,(IF(B31=Data!#REF!,Data!#REF!,(IF(B31=Data!#REF!,Data!#REF!,(IF(B31=Data!#REF!,Data!#REF!,(IF(B31=Data!#REF!,Data!J836,(IF(B31=Data!#REF!,Data!#REF!,(IF(B31=Data!#REF!,Data!#REF!,Data!#REF!)))))))))))))))&amp;IF(B31=Data!#REF!,Data!#REF!,(IF(B31=Data!#REF!,Data!#REF!,(IF(B31=Data!#REF!,Data!#REF!,(IF(B31=Data!#REF!,Data!#REF!,(IF(B31=Data!#REF!,Data!#REF!,Data!#REF!)))))))))</f>
        <v>#REF!</v>
      </c>
      <c r="W31" s="596">
        <f>IF(E31="","",VLOOKUP(B31,Data!$B$5:$J$503,9,FALSE)*E31)</f>
        <v>1.1850000000000001</v>
      </c>
    </row>
    <row r="32" spans="1:23" s="597" customFormat="1" ht="19.25" customHeight="1">
      <c r="A32" s="860">
        <v>14</v>
      </c>
      <c r="B32" s="753" t="s">
        <v>724</v>
      </c>
      <c r="C32" s="738" t="str">
        <f>IF(E32="","",VLOOKUP(B32,Data!$B$5:$N$503,13,FALSE))</f>
        <v>Ymh</v>
      </c>
      <c r="D32" s="495" t="str">
        <f>IF(E32="","",VLOOKUP(B32,Data!$B$5:$L$503,2,FALSE))</f>
        <v>VAD6650</v>
      </c>
      <c r="E32" s="739">
        <v>2</v>
      </c>
      <c r="F32" s="600"/>
      <c r="G32" s="587">
        <f>IF(E32="","",VLOOKUP(B32,Data!$B$5:$L$503,11,FALSE))</f>
        <v>2449.66</v>
      </c>
      <c r="H32" s="588">
        <f t="shared" si="0"/>
        <v>4899.32</v>
      </c>
      <c r="I32" s="589" t="str">
        <f>IF(E32="","",VLOOKUP(B32,Data!$B$5:$D$503,3,FALSE))</f>
        <v>C/T</v>
      </c>
      <c r="J32" s="589" t="str">
        <f>IF(E32="","",VLOOKUP(B32,Data!$B$5:$M$503,12,FALSE))</f>
        <v>Indonesia</v>
      </c>
      <c r="K32" s="590">
        <v>5129806</v>
      </c>
      <c r="L32" s="587">
        <f>IF(E32="","",VLOOKUP(B32,Data!$B$5:$E$503,4,FALSE)*E32)</f>
        <v>440</v>
      </c>
      <c r="M32" s="587">
        <f>IF(E32="","",VLOOKUP(B32,Data!$B$5:$F$503,5,FALSE)*E32)</f>
        <v>398</v>
      </c>
      <c r="N32" s="591" t="e">
        <f>IF(B32=Data!B21,Data!G21,(IF(B32=Data!B23,Data!G23,(IF(B32=Data!B25,Data!G25,(IF(B32=Data!#REF!,Data!#REF!,(IF(B32=Data!B30,Data!G30,(IF(B32=Data!#REF!,Data!#REF!,(IF(B32=Data!#REF!,Data!#REF!,(IF(B32=Data!#REF!,Data!#REF!,Data!#REF!)))))))))))))))&amp;IF(B32=Data!B97,Data!G97,(IF(B32=Data!#REF!,Data!#REF!,(IF(B32=Data!#REF!,Data!#REF!,(IF(B32=Data!#REF!,Data!#REF!,(IF(B32=Data!#REF!,Data!#REF!,(IF(B32=Data!#REF!,Data!G837,(IF(B32=Data!#REF!,Data!#REF!,(IF(B32=Data!#REF!,Data!#REF!,Data!#REF!)))))))))))))))&amp;IF(B32=Data!#REF!,Data!#REF!,(IF(B32=Data!#REF!,Data!#REF!,(IF(B32=Data!#REF!,Data!#REF!,(IF(B32=Data!#REF!,Data!#REF!,(IF(B32=Data!#REF!,Data!#REF!,Data!#REF!)))))))))</f>
        <v>#REF!</v>
      </c>
      <c r="O32" s="592"/>
      <c r="P32" s="593"/>
      <c r="Q32" s="594" t="e">
        <f>IF(B32=Data!B21,Data!H21,(IF(B32=Data!B23,Data!H23,(IF(B32=Data!B25,Data!H25,(IF(B32=Data!#REF!,Data!#REF!,(IF(B32=Data!B30,Data!H30,(IF(B32=Data!#REF!,Data!#REF!,(IF(B32=Data!#REF!,Data!#REF!,(IF(B32=Data!#REF!,Data!#REF!,Data!#REF!)))))))))))))))&amp;IF(B32=Data!B97,Data!H97,(IF(B32=Data!#REF!,Data!#REF!,(IF(B32=Data!#REF!,Data!#REF!,(IF(B32=Data!#REF!,Data!#REF!,(IF(B32=Data!#REF!,Data!#REF!,(IF(B32=Data!#REF!,Data!H837,(IF(B32=Data!#REF!,Data!#REF!,(IF(B32=Data!#REF!,Data!#REF!,Data!#REF!)))))))))))))))&amp;IF(B32=Data!#REF!,Data!#REF!,(IF(B32=Data!#REF!,Data!#REF!,(IF(B32=Data!#REF!,Data!#REF!,(IF(B32=Data!#REF!,Data!#REF!,(IF(B32=Data!#REF!,Data!#REF!,Data!#REF!)))))))))</f>
        <v>#REF!</v>
      </c>
      <c r="R32" s="593"/>
      <c r="S32" s="593"/>
      <c r="T32" s="594" t="e">
        <f>IF(B32=Data!B21,Data!I21,(IF(B32=Data!B23,Data!I23,(IF(B32=Data!B25,Data!I25,(IF(B32=Data!#REF!,Data!#REF!,(IF(B32=Data!B30,Data!I30,(IF(B32=Data!#REF!,Data!#REF!,(IF(B32=Data!#REF!,Data!#REF!,(IF(B32=Data!#REF!,Data!#REF!,Data!#REF!)))))))))))))))&amp;IF(B32=Data!B97,Data!I97,(IF(B32=Data!#REF!,Data!#REF!,(IF(B32=Data!#REF!,Data!#REF!,(IF(B32=Data!#REF!,Data!#REF!,(IF(B32=Data!#REF!,Data!#REF!,(IF(B32=Data!#REF!,Data!I837,(IF(B32=Data!#REF!,Data!#REF!,(IF(B32=Data!#REF!,Data!#REF!,Data!#REF!)))))))))))))))&amp;IF(B32=Data!#REF!,Data!#REF!,(IF(B32=Data!#REF!,Data!#REF!,(IF(B32=Data!#REF!,Data!#REF!,(IF(B32=Data!#REF!,Data!#REF!,(IF(B32=Data!#REF!,Data!#REF!,Data!#REF!)))))))))</f>
        <v>#REF!</v>
      </c>
      <c r="U32" s="595"/>
      <c r="V32" s="594" t="e">
        <f>IF(B32=Data!B21,Data!J21,(IF(B32=Data!B23,Data!J23,(IF(B32=Data!B25,Data!J25,(IF(B32=Data!#REF!,Data!#REF!,(IF(B32=Data!B30,Data!J30,(IF(B32=Data!#REF!,Data!#REF!,(IF(B32=Data!#REF!,Data!#REF!,(IF(B32=Data!#REF!,Data!#REF!,Data!#REF!)))))))))))))))&amp;IF(B32=Data!B97,Data!J97,(IF(B32=Data!#REF!,Data!#REF!,(IF(B32=Data!#REF!,Data!#REF!,(IF(B32=Data!#REF!,Data!#REF!,(IF(B32=Data!#REF!,Data!#REF!,(IF(B32=Data!#REF!,Data!J837,(IF(B32=Data!#REF!,Data!#REF!,(IF(B32=Data!#REF!,Data!#REF!,Data!#REF!)))))))))))))))&amp;IF(B32=Data!#REF!,Data!#REF!,(IF(B32=Data!#REF!,Data!#REF!,(IF(B32=Data!#REF!,Data!#REF!,(IF(B32=Data!#REF!,Data!#REF!,(IF(B32=Data!#REF!,Data!#REF!,Data!#REF!)))))))))</f>
        <v>#REF!</v>
      </c>
      <c r="W32" s="596">
        <f>IF(E32="","",VLOOKUP(B32,Data!$B$5:$J$503,9,FALSE)*E32)</f>
        <v>2.37</v>
      </c>
    </row>
    <row r="33" spans="1:23" s="597" customFormat="1" ht="19.25" customHeight="1">
      <c r="A33" s="860">
        <v>15</v>
      </c>
      <c r="B33" s="753" t="s">
        <v>728</v>
      </c>
      <c r="C33" s="738" t="str">
        <f>IF(E33="","",VLOOKUP(B33,Data!$B$5:$N$503,13,FALSE))</f>
        <v>Ymh</v>
      </c>
      <c r="D33" s="495" t="str">
        <f>IF(E33="","",VLOOKUP(B33,Data!$B$5:$L$503,2,FALSE))</f>
        <v>VAD6660</v>
      </c>
      <c r="E33" s="739">
        <v>3</v>
      </c>
      <c r="F33" s="600"/>
      <c r="G33" s="587">
        <f>IF(E33="","",VLOOKUP(B33,Data!$B$5:$L$503,11,FALSE))</f>
        <v>2832.84</v>
      </c>
      <c r="H33" s="588">
        <f t="shared" si="0"/>
        <v>8498.52</v>
      </c>
      <c r="I33" s="589" t="str">
        <f>IF(E33="","",VLOOKUP(B33,Data!$B$5:$D$503,3,FALSE))</f>
        <v>C/T</v>
      </c>
      <c r="J33" s="589" t="str">
        <f>IF(E33="","",VLOOKUP(B33,Data!$B$5:$M$503,12,FALSE))</f>
        <v>Indonesia</v>
      </c>
      <c r="K33" s="590">
        <v>5129806</v>
      </c>
      <c r="L33" s="587">
        <f>IF(E33="","",VLOOKUP(B33,Data!$B$5:$E$503,4,FALSE)*E33)</f>
        <v>801</v>
      </c>
      <c r="M33" s="587">
        <f>IF(E33="","",VLOOKUP(B33,Data!$B$5:$F$503,5,FALSE)*E33)</f>
        <v>726</v>
      </c>
      <c r="N33" s="591" t="e">
        <f>IF(B33=Data!B22,Data!G22,(IF(B33=Data!B24,Data!G24,(IF(B33=Data!B26,Data!G26,(IF(B33=Data!#REF!,Data!#REF!,(IF(B33=Data!B31,Data!G31,(IF(B33=Data!#REF!,Data!#REF!,(IF(B33=Data!#REF!,Data!#REF!,(IF(B33=Data!#REF!,Data!#REF!,Data!#REF!)))))))))))))))&amp;IF(B33=Data!B98,Data!G98,(IF(B33=Data!#REF!,Data!#REF!,(IF(B33=Data!#REF!,Data!#REF!,(IF(B33=Data!#REF!,Data!#REF!,(IF(B33=Data!#REF!,Data!#REF!,(IF(B33=Data!#REF!,Data!G838,(IF(B33=Data!#REF!,Data!#REF!,(IF(B33=Data!#REF!,Data!#REF!,Data!#REF!)))))))))))))))&amp;IF(B33=Data!#REF!,Data!#REF!,(IF(B33=Data!#REF!,Data!#REF!,(IF(B33=Data!#REF!,Data!#REF!,(IF(B33=Data!#REF!,Data!#REF!,(IF(B33=Data!#REF!,Data!#REF!,Data!#REF!)))))))))</f>
        <v>#REF!</v>
      </c>
      <c r="O33" s="592"/>
      <c r="P33" s="593"/>
      <c r="Q33" s="594" t="e">
        <f>IF(B33=Data!B22,Data!H22,(IF(B33=Data!B24,Data!H24,(IF(B33=Data!B26,Data!H26,(IF(B33=Data!#REF!,Data!#REF!,(IF(B33=Data!B31,Data!H31,(IF(B33=Data!#REF!,Data!#REF!,(IF(B33=Data!#REF!,Data!#REF!,(IF(B33=Data!#REF!,Data!#REF!,Data!#REF!)))))))))))))))&amp;IF(B33=Data!B98,Data!H98,(IF(B33=Data!#REF!,Data!#REF!,(IF(B33=Data!#REF!,Data!#REF!,(IF(B33=Data!#REF!,Data!#REF!,(IF(B33=Data!#REF!,Data!#REF!,(IF(B33=Data!#REF!,Data!H838,(IF(B33=Data!#REF!,Data!#REF!,(IF(B33=Data!#REF!,Data!#REF!,Data!#REF!)))))))))))))))&amp;IF(B33=Data!#REF!,Data!#REF!,(IF(B33=Data!#REF!,Data!#REF!,(IF(B33=Data!#REF!,Data!#REF!,(IF(B33=Data!#REF!,Data!#REF!,(IF(B33=Data!#REF!,Data!#REF!,Data!#REF!)))))))))</f>
        <v>#REF!</v>
      </c>
      <c r="R33" s="593"/>
      <c r="S33" s="593"/>
      <c r="T33" s="594" t="e">
        <f>IF(B33=Data!B22,Data!I22,(IF(B33=Data!B24,Data!I24,(IF(B33=Data!B26,Data!I26,(IF(B33=Data!#REF!,Data!#REF!,(IF(B33=Data!B31,Data!I31,(IF(B33=Data!#REF!,Data!#REF!,(IF(B33=Data!#REF!,Data!#REF!,(IF(B33=Data!#REF!,Data!#REF!,Data!#REF!)))))))))))))))&amp;IF(B33=Data!B98,Data!I98,(IF(B33=Data!#REF!,Data!#REF!,(IF(B33=Data!#REF!,Data!#REF!,(IF(B33=Data!#REF!,Data!#REF!,(IF(B33=Data!#REF!,Data!#REF!,(IF(B33=Data!#REF!,Data!I838,(IF(B33=Data!#REF!,Data!#REF!,(IF(B33=Data!#REF!,Data!#REF!,Data!#REF!)))))))))))))))&amp;IF(B33=Data!#REF!,Data!#REF!,(IF(B33=Data!#REF!,Data!#REF!,(IF(B33=Data!#REF!,Data!#REF!,(IF(B33=Data!#REF!,Data!#REF!,(IF(B33=Data!#REF!,Data!#REF!,Data!#REF!)))))))))</f>
        <v>#REF!</v>
      </c>
      <c r="U33" s="595"/>
      <c r="V33" s="594" t="e">
        <f>IF(B33=Data!B22,Data!J22,(IF(B33=Data!B24,Data!J24,(IF(B33=Data!B26,Data!J26,(IF(B33=Data!#REF!,Data!#REF!,(IF(B33=Data!B31,Data!J31,(IF(B33=Data!#REF!,Data!#REF!,(IF(B33=Data!#REF!,Data!#REF!,(IF(B33=Data!#REF!,Data!#REF!,Data!#REF!)))))))))))))))&amp;IF(B33=Data!B98,Data!J98,(IF(B33=Data!#REF!,Data!#REF!,(IF(B33=Data!#REF!,Data!#REF!,(IF(B33=Data!#REF!,Data!#REF!,(IF(B33=Data!#REF!,Data!#REF!,(IF(B33=Data!#REF!,Data!J838,(IF(B33=Data!#REF!,Data!#REF!,(IF(B33=Data!#REF!,Data!#REF!,Data!#REF!)))))))))))))))&amp;IF(B33=Data!#REF!,Data!#REF!,(IF(B33=Data!#REF!,Data!#REF!,(IF(B33=Data!#REF!,Data!#REF!,(IF(B33=Data!#REF!,Data!#REF!,(IF(B33=Data!#REF!,Data!#REF!,Data!#REF!)))))))))</f>
        <v>#REF!</v>
      </c>
      <c r="W33" s="596">
        <f>IF(E33="","",VLOOKUP(B33,Data!$B$5:$J$503,9,FALSE)*E33)</f>
        <v>4.4640000000000004</v>
      </c>
    </row>
    <row r="34" spans="1:23" s="597" customFormat="1" ht="19.25" customHeight="1">
      <c r="A34" s="860">
        <v>16</v>
      </c>
      <c r="B34" s="753" t="s">
        <v>504</v>
      </c>
      <c r="C34" s="738" t="str">
        <f>IF(E34="","",VLOOKUP(B34,Data!$B$5:$N$503,13,FALSE))</f>
        <v>Ymh</v>
      </c>
      <c r="D34" s="495" t="str">
        <f>IF(E34="","",VLOOKUP(B34,Data!$B$5:$L$503,2,FALSE))</f>
        <v>ZH66250</v>
      </c>
      <c r="E34" s="739">
        <v>5</v>
      </c>
      <c r="F34" s="600"/>
      <c r="G34" s="587">
        <f>IF(E34="","",VLOOKUP(B34,Data!$B$5:$L$503,11,FALSE))</f>
        <v>2244.61</v>
      </c>
      <c r="H34" s="588">
        <f t="shared" si="0"/>
        <v>11223.050000000001</v>
      </c>
      <c r="I34" s="589" t="str">
        <f>IF(E34="","",VLOOKUP(B34,Data!$B$5:$D$503,3,FALSE))</f>
        <v>C/T</v>
      </c>
      <c r="J34" s="589" t="str">
        <f>IF(E34="","",VLOOKUP(B34,Data!$B$5:$M$503,12,FALSE))</f>
        <v>Indonesia</v>
      </c>
      <c r="K34" s="590">
        <v>5129806</v>
      </c>
      <c r="L34" s="587">
        <f>IF(E34="","",VLOOKUP(B34,Data!$B$5:$E$503,4,FALSE)*E34)</f>
        <v>1310</v>
      </c>
      <c r="M34" s="587">
        <f>IF(E34="","",VLOOKUP(B34,Data!$B$5:$F$503,5,FALSE)*E34)</f>
        <v>1185</v>
      </c>
      <c r="N34" s="591" t="e">
        <f>IF(B34=Data!B23,Data!G23,(IF(B34=Data!B25,Data!G25,(IF(B34=Data!B27,Data!G27,(IF(B34=Data!#REF!,Data!#REF!,(IF(B34=Data!B32,Data!G32,(IF(B34=Data!#REF!,Data!#REF!,(IF(B34=Data!#REF!,Data!#REF!,(IF(B34=Data!#REF!,Data!#REF!,Data!#REF!)))))))))))))))&amp;IF(B34=Data!B99,Data!G99,(IF(B34=Data!#REF!,Data!#REF!,(IF(B34=Data!#REF!,Data!#REF!,(IF(B34=Data!#REF!,Data!#REF!,(IF(B34=Data!#REF!,Data!#REF!,(IF(B34=Data!#REF!,Data!G839,(IF(B34=Data!#REF!,Data!#REF!,(IF(B34=Data!#REF!,Data!#REF!,Data!#REF!)))))))))))))))&amp;IF(B34=Data!#REF!,Data!#REF!,(IF(B34=Data!#REF!,Data!#REF!,(IF(B34=Data!#REF!,Data!#REF!,(IF(B34=Data!#REF!,Data!#REF!,(IF(B34=Data!#REF!,Data!#REF!,Data!#REF!)))))))))</f>
        <v>#REF!</v>
      </c>
      <c r="O34" s="592"/>
      <c r="P34" s="593"/>
      <c r="Q34" s="594" t="e">
        <f>IF(B34=Data!B23,Data!H23,(IF(B34=Data!B25,Data!H25,(IF(B34=Data!B27,Data!H27,(IF(B34=Data!#REF!,Data!#REF!,(IF(B34=Data!B32,Data!H32,(IF(B34=Data!#REF!,Data!#REF!,(IF(B34=Data!#REF!,Data!#REF!,(IF(B34=Data!#REF!,Data!#REF!,Data!#REF!)))))))))))))))&amp;IF(B34=Data!B99,Data!H99,(IF(B34=Data!#REF!,Data!#REF!,(IF(B34=Data!#REF!,Data!#REF!,(IF(B34=Data!#REF!,Data!#REF!,(IF(B34=Data!#REF!,Data!#REF!,(IF(B34=Data!#REF!,Data!H839,(IF(B34=Data!#REF!,Data!#REF!,(IF(B34=Data!#REF!,Data!#REF!,Data!#REF!)))))))))))))))&amp;IF(B34=Data!#REF!,Data!#REF!,(IF(B34=Data!#REF!,Data!#REF!,(IF(B34=Data!#REF!,Data!#REF!,(IF(B34=Data!#REF!,Data!#REF!,(IF(B34=Data!#REF!,Data!#REF!,Data!#REF!)))))))))</f>
        <v>#REF!</v>
      </c>
      <c r="R34" s="593"/>
      <c r="S34" s="593"/>
      <c r="T34" s="594" t="e">
        <f>IF(B34=Data!B23,Data!I23,(IF(B34=Data!B25,Data!I25,(IF(B34=Data!B27,Data!I27,(IF(B34=Data!#REF!,Data!#REF!,(IF(B34=Data!B32,Data!I32,(IF(B34=Data!#REF!,Data!#REF!,(IF(B34=Data!#REF!,Data!#REF!,(IF(B34=Data!#REF!,Data!#REF!,Data!#REF!)))))))))))))))&amp;IF(B34=Data!B99,Data!I99,(IF(B34=Data!#REF!,Data!#REF!,(IF(B34=Data!#REF!,Data!#REF!,(IF(B34=Data!#REF!,Data!#REF!,(IF(B34=Data!#REF!,Data!#REF!,(IF(B34=Data!#REF!,Data!I839,(IF(B34=Data!#REF!,Data!#REF!,(IF(B34=Data!#REF!,Data!#REF!,Data!#REF!)))))))))))))))&amp;IF(B34=Data!#REF!,Data!#REF!,(IF(B34=Data!#REF!,Data!#REF!,(IF(B34=Data!#REF!,Data!#REF!,(IF(B34=Data!#REF!,Data!#REF!,(IF(B34=Data!#REF!,Data!#REF!,Data!#REF!)))))))))</f>
        <v>#REF!</v>
      </c>
      <c r="U34" s="595"/>
      <c r="V34" s="594" t="e">
        <f>IF(B34=Data!B23,Data!J23,(IF(B34=Data!B25,Data!J25,(IF(B34=Data!B27,Data!J27,(IF(B34=Data!#REF!,Data!#REF!,(IF(B34=Data!B32,Data!J32,(IF(B34=Data!#REF!,Data!#REF!,(IF(B34=Data!#REF!,Data!#REF!,(IF(B34=Data!#REF!,Data!#REF!,Data!#REF!)))))))))))))))&amp;IF(B34=Data!B99,Data!J99,(IF(B34=Data!#REF!,Data!#REF!,(IF(B34=Data!#REF!,Data!#REF!,(IF(B34=Data!#REF!,Data!#REF!,(IF(B34=Data!#REF!,Data!#REF!,(IF(B34=Data!#REF!,Data!J839,(IF(B34=Data!#REF!,Data!#REF!,(IF(B34=Data!#REF!,Data!#REF!,Data!#REF!)))))))))))))))&amp;IF(B34=Data!#REF!,Data!#REF!,(IF(B34=Data!#REF!,Data!#REF!,(IF(B34=Data!#REF!,Data!#REF!,(IF(B34=Data!#REF!,Data!#REF!,(IF(B34=Data!#REF!,Data!#REF!,Data!#REF!)))))))))</f>
        <v>#REF!</v>
      </c>
      <c r="W34" s="596">
        <f>IF(E34="","",VLOOKUP(B34,Data!$B$5:$J$503,9,FALSE)*E34)</f>
        <v>7.4399999999999995</v>
      </c>
    </row>
    <row r="35" spans="1:23" s="597" customFormat="1" ht="19.25" customHeight="1">
      <c r="A35" s="860">
        <v>17</v>
      </c>
      <c r="B35" s="753" t="s">
        <v>594</v>
      </c>
      <c r="C35" s="738" t="str">
        <f>IF(E35="","",VLOOKUP(B35,Data!$B$5:$N$503,13,FALSE))</f>
        <v>Ymh</v>
      </c>
      <c r="D35" s="495" t="str">
        <f>IF(E35="","",VLOOKUP(B35,Data!$B$5:$L$503,2,FALSE))</f>
        <v>ZN12160</v>
      </c>
      <c r="E35" s="739">
        <v>1</v>
      </c>
      <c r="F35" s="600"/>
      <c r="G35" s="587">
        <f>IF(E35="","",VLOOKUP(B35,Data!$B$5:$L$503,11,FALSE))</f>
        <v>2286.36</v>
      </c>
      <c r="H35" s="588">
        <f t="shared" si="0"/>
        <v>2286.36</v>
      </c>
      <c r="I35" s="589" t="str">
        <f>IF(E35="","",VLOOKUP(B35,Data!$B$5:$D$503,3,FALSE))</f>
        <v>C/T</v>
      </c>
      <c r="J35" s="589" t="str">
        <f>IF(E35="","",VLOOKUP(B35,Data!$B$5:$M$503,12,FALSE))</f>
        <v>Indonesia</v>
      </c>
      <c r="K35" s="590">
        <v>5129806</v>
      </c>
      <c r="L35" s="587">
        <f>IF(E35="","",VLOOKUP(B35,Data!$B$5:$E$503,4,FALSE)*E35)</f>
        <v>262</v>
      </c>
      <c r="M35" s="587">
        <f>IF(E35="","",VLOOKUP(B35,Data!$B$5:$F$503,5,FALSE)*E35)</f>
        <v>237</v>
      </c>
      <c r="N35" s="591" t="e">
        <f>IF(B35=Data!B24,Data!G24,(IF(B35=Data!B26,Data!G26,(IF(B35=Data!B28,Data!G28,(IF(B35=Data!#REF!,Data!#REF!,(IF(B35=Data!B33,Data!G33,(IF(B35=Data!#REF!,Data!#REF!,(IF(B35=Data!#REF!,Data!#REF!,(IF(B35=Data!#REF!,Data!#REF!,Data!#REF!)))))))))))))))&amp;IF(B35=Data!B100,Data!G100,(IF(B35=Data!#REF!,Data!#REF!,(IF(B35=Data!#REF!,Data!#REF!,(IF(B35=Data!#REF!,Data!#REF!,(IF(B35=Data!#REF!,Data!#REF!,(IF(B35=Data!#REF!,Data!G840,(IF(B35=Data!#REF!,Data!#REF!,(IF(B35=Data!#REF!,Data!#REF!,Data!#REF!)))))))))))))))&amp;IF(B35=Data!#REF!,Data!#REF!,(IF(B35=Data!#REF!,Data!#REF!,(IF(B35=Data!#REF!,Data!#REF!,(IF(B35=Data!#REF!,Data!#REF!,(IF(B35=Data!#REF!,Data!#REF!,Data!#REF!)))))))))</f>
        <v>#REF!</v>
      </c>
      <c r="O35" s="592"/>
      <c r="P35" s="593"/>
      <c r="Q35" s="594" t="e">
        <f>IF(B35=Data!B24,Data!H24,(IF(B35=Data!B26,Data!H26,(IF(B35=Data!B28,Data!H28,(IF(B35=Data!#REF!,Data!#REF!,(IF(B35=Data!B33,Data!H33,(IF(B35=Data!#REF!,Data!#REF!,(IF(B35=Data!#REF!,Data!#REF!,(IF(B35=Data!#REF!,Data!#REF!,Data!#REF!)))))))))))))))&amp;IF(B35=Data!B100,Data!H100,(IF(B35=Data!#REF!,Data!#REF!,(IF(B35=Data!#REF!,Data!#REF!,(IF(B35=Data!#REF!,Data!#REF!,(IF(B35=Data!#REF!,Data!#REF!,(IF(B35=Data!#REF!,Data!H840,(IF(B35=Data!#REF!,Data!#REF!,(IF(B35=Data!#REF!,Data!#REF!,Data!#REF!)))))))))))))))&amp;IF(B35=Data!#REF!,Data!#REF!,(IF(B35=Data!#REF!,Data!#REF!,(IF(B35=Data!#REF!,Data!#REF!,(IF(B35=Data!#REF!,Data!#REF!,(IF(B35=Data!#REF!,Data!#REF!,Data!#REF!)))))))))</f>
        <v>#REF!</v>
      </c>
      <c r="R35" s="593"/>
      <c r="S35" s="593"/>
      <c r="T35" s="594" t="e">
        <f>IF(B35=Data!B24,Data!I24,(IF(B35=Data!B26,Data!I26,(IF(B35=Data!B28,Data!I28,(IF(B35=Data!#REF!,Data!#REF!,(IF(B35=Data!B33,Data!I33,(IF(B35=Data!#REF!,Data!#REF!,(IF(B35=Data!#REF!,Data!#REF!,(IF(B35=Data!#REF!,Data!#REF!,Data!#REF!)))))))))))))))&amp;IF(B35=Data!B100,Data!I100,(IF(B35=Data!#REF!,Data!#REF!,(IF(B35=Data!#REF!,Data!#REF!,(IF(B35=Data!#REF!,Data!#REF!,(IF(B35=Data!#REF!,Data!#REF!,(IF(B35=Data!#REF!,Data!I840,(IF(B35=Data!#REF!,Data!#REF!,(IF(B35=Data!#REF!,Data!#REF!,Data!#REF!)))))))))))))))&amp;IF(B35=Data!#REF!,Data!#REF!,(IF(B35=Data!#REF!,Data!#REF!,(IF(B35=Data!#REF!,Data!#REF!,(IF(B35=Data!#REF!,Data!#REF!,(IF(B35=Data!#REF!,Data!#REF!,Data!#REF!)))))))))</f>
        <v>#REF!</v>
      </c>
      <c r="U35" s="595"/>
      <c r="V35" s="594" t="e">
        <f>IF(B35=Data!B24,Data!J24,(IF(B35=Data!B26,Data!J26,(IF(B35=Data!B28,Data!J28,(IF(B35=Data!#REF!,Data!#REF!,(IF(B35=Data!B33,Data!J33,(IF(B35=Data!#REF!,Data!#REF!,(IF(B35=Data!#REF!,Data!#REF!,(IF(B35=Data!#REF!,Data!#REF!,Data!#REF!)))))))))))))))&amp;IF(B35=Data!B100,Data!J100,(IF(B35=Data!#REF!,Data!#REF!,(IF(B35=Data!#REF!,Data!#REF!,(IF(B35=Data!#REF!,Data!#REF!,(IF(B35=Data!#REF!,Data!#REF!,(IF(B35=Data!#REF!,Data!J840,(IF(B35=Data!#REF!,Data!#REF!,(IF(B35=Data!#REF!,Data!#REF!,Data!#REF!)))))))))))))))&amp;IF(B35=Data!#REF!,Data!#REF!,(IF(B35=Data!#REF!,Data!#REF!,(IF(B35=Data!#REF!,Data!#REF!,(IF(B35=Data!#REF!,Data!#REF!,(IF(B35=Data!#REF!,Data!#REF!,Data!#REF!)))))))))</f>
        <v>#REF!</v>
      </c>
      <c r="W35" s="596">
        <f>IF(E35="","",VLOOKUP(B35,Data!$B$5:$J$503,9,FALSE)*E35)</f>
        <v>1.488</v>
      </c>
    </row>
    <row r="36" spans="1:23" s="597" customFormat="1" ht="19.25" customHeight="1">
      <c r="A36" s="860">
        <v>18</v>
      </c>
      <c r="B36" s="753" t="s">
        <v>813</v>
      </c>
      <c r="C36" s="738" t="str">
        <f>IF(E36="","",VLOOKUP(B36,Data!$B$5:$N$503,13,FALSE))</f>
        <v>Ymh</v>
      </c>
      <c r="D36" s="495" t="str">
        <f>IF(E36="","",VLOOKUP(B36,Data!$B$5:$L$503,2,FALSE))</f>
        <v>VAK6570</v>
      </c>
      <c r="E36" s="739">
        <v>3</v>
      </c>
      <c r="F36" s="600"/>
      <c r="G36" s="587">
        <f>IF(E36="","",VLOOKUP(B36,Data!$B$5:$L$503,11,FALSE))</f>
        <v>2669.61</v>
      </c>
      <c r="H36" s="588">
        <f t="shared" si="0"/>
        <v>8008.83</v>
      </c>
      <c r="I36" s="589" t="str">
        <f>IF(E36="","",VLOOKUP(B36,Data!$B$5:$D$503,3,FALSE))</f>
        <v>C/T</v>
      </c>
      <c r="J36" s="589" t="str">
        <f>IF(E36="","",VLOOKUP(B36,Data!$B$5:$M$503,12,FALSE))</f>
        <v>Indonesia</v>
      </c>
      <c r="K36" s="590">
        <v>5129806</v>
      </c>
      <c r="L36" s="587">
        <f>IF(E36="","",VLOOKUP(B36,Data!$B$5:$E$503,4,FALSE)*E36)</f>
        <v>801</v>
      </c>
      <c r="M36" s="587">
        <f>IF(E36="","",VLOOKUP(B36,Data!$B$5:$F$503,5,FALSE)*E36)</f>
        <v>741</v>
      </c>
      <c r="N36" s="591" t="e">
        <f>IF(B36=Data!B25,Data!G25,(IF(B36=Data!B27,Data!G27,(IF(B36=Data!B29,Data!G29,(IF(B36=Data!#REF!,Data!#REF!,(IF(B36=Data!B34,Data!G34,(IF(B36=Data!#REF!,Data!#REF!,(IF(B36=Data!#REF!,Data!#REF!,(IF(B36=Data!#REF!,Data!#REF!,Data!#REF!)))))))))))))))&amp;IF(B36=Data!B101,Data!G101,(IF(B36=Data!#REF!,Data!#REF!,(IF(B36=Data!#REF!,Data!#REF!,(IF(B36=Data!#REF!,Data!#REF!,(IF(B36=Data!#REF!,Data!#REF!,(IF(B36=Data!#REF!,Data!G841,(IF(B36=Data!#REF!,Data!#REF!,(IF(B36=Data!#REF!,Data!#REF!,Data!#REF!)))))))))))))))&amp;IF(B36=Data!#REF!,Data!#REF!,(IF(B36=Data!#REF!,Data!#REF!,(IF(B36=Data!#REF!,Data!#REF!,(IF(B36=Data!#REF!,Data!#REF!,(IF(B36=Data!#REF!,Data!#REF!,Data!#REF!)))))))))</f>
        <v>#REF!</v>
      </c>
      <c r="O36" s="592"/>
      <c r="P36" s="593"/>
      <c r="Q36" s="594" t="e">
        <f>IF(B36=Data!B25,Data!H25,(IF(B36=Data!B27,Data!H27,(IF(B36=Data!B29,Data!H29,(IF(B36=Data!#REF!,Data!#REF!,(IF(B36=Data!B34,Data!H34,(IF(B36=Data!#REF!,Data!#REF!,(IF(B36=Data!#REF!,Data!#REF!,(IF(B36=Data!#REF!,Data!#REF!,Data!#REF!)))))))))))))))&amp;IF(B36=Data!B101,Data!H101,(IF(B36=Data!#REF!,Data!#REF!,(IF(B36=Data!#REF!,Data!#REF!,(IF(B36=Data!#REF!,Data!#REF!,(IF(B36=Data!#REF!,Data!#REF!,(IF(B36=Data!#REF!,Data!H841,(IF(B36=Data!#REF!,Data!#REF!,(IF(B36=Data!#REF!,Data!#REF!,Data!#REF!)))))))))))))))&amp;IF(B36=Data!#REF!,Data!#REF!,(IF(B36=Data!#REF!,Data!#REF!,(IF(B36=Data!#REF!,Data!#REF!,(IF(B36=Data!#REF!,Data!#REF!,(IF(B36=Data!#REF!,Data!#REF!,Data!#REF!)))))))))</f>
        <v>#REF!</v>
      </c>
      <c r="R36" s="593"/>
      <c r="S36" s="593"/>
      <c r="T36" s="594" t="e">
        <f>IF(B36=Data!B25,Data!I25,(IF(B36=Data!B27,Data!I27,(IF(B36=Data!B29,Data!I29,(IF(B36=Data!#REF!,Data!#REF!,(IF(B36=Data!B34,Data!I34,(IF(B36=Data!#REF!,Data!#REF!,(IF(B36=Data!#REF!,Data!#REF!,(IF(B36=Data!#REF!,Data!#REF!,Data!#REF!)))))))))))))))&amp;IF(B36=Data!B101,Data!I101,(IF(B36=Data!#REF!,Data!#REF!,(IF(B36=Data!#REF!,Data!#REF!,(IF(B36=Data!#REF!,Data!#REF!,(IF(B36=Data!#REF!,Data!#REF!,(IF(B36=Data!#REF!,Data!I841,(IF(B36=Data!#REF!,Data!#REF!,(IF(B36=Data!#REF!,Data!#REF!,Data!#REF!)))))))))))))))&amp;IF(B36=Data!#REF!,Data!#REF!,(IF(B36=Data!#REF!,Data!#REF!,(IF(B36=Data!#REF!,Data!#REF!,(IF(B36=Data!#REF!,Data!#REF!,(IF(B36=Data!#REF!,Data!#REF!,Data!#REF!)))))))))</f>
        <v>#REF!</v>
      </c>
      <c r="U36" s="595"/>
      <c r="V36" s="594" t="e">
        <f>IF(B36=Data!B25,Data!J25,(IF(B36=Data!B27,Data!J27,(IF(B36=Data!B29,Data!J29,(IF(B36=Data!#REF!,Data!#REF!,(IF(B36=Data!B34,Data!J34,(IF(B36=Data!#REF!,Data!#REF!,(IF(B36=Data!#REF!,Data!#REF!,(IF(B36=Data!#REF!,Data!#REF!,Data!#REF!)))))))))))))))&amp;IF(B36=Data!B101,Data!J101,(IF(B36=Data!#REF!,Data!#REF!,(IF(B36=Data!#REF!,Data!#REF!,(IF(B36=Data!#REF!,Data!#REF!,(IF(B36=Data!#REF!,Data!#REF!,(IF(B36=Data!#REF!,Data!J841,(IF(B36=Data!#REF!,Data!#REF!,(IF(B36=Data!#REF!,Data!#REF!,Data!#REF!)))))))))))))))&amp;IF(B36=Data!#REF!,Data!#REF!,(IF(B36=Data!#REF!,Data!#REF!,(IF(B36=Data!#REF!,Data!#REF!,(IF(B36=Data!#REF!,Data!#REF!,(IF(B36=Data!#REF!,Data!#REF!,Data!#REF!)))))))))</f>
        <v>#REF!</v>
      </c>
      <c r="W36" s="596">
        <f>IF(E36="","",VLOOKUP(B36,Data!$B$5:$J$503,9,FALSE)*E36)</f>
        <v>4.4640000000000004</v>
      </c>
    </row>
    <row r="37" spans="1:23" s="597" customFormat="1" ht="19.25" customHeight="1">
      <c r="A37" s="860">
        <v>19</v>
      </c>
      <c r="B37" s="753" t="s">
        <v>288</v>
      </c>
      <c r="C37" s="738" t="str">
        <f>IF(E37="","",VLOOKUP(B37,Data!$B$5:$N$503,13,FALSE))</f>
        <v>Ymh</v>
      </c>
      <c r="D37" s="495" t="str">
        <f>IF(E37="","",VLOOKUP(B37,Data!$B$5:$L$503,2,FALSE))</f>
        <v>WT58110</v>
      </c>
      <c r="E37" s="739">
        <v>2</v>
      </c>
      <c r="F37" s="600"/>
      <c r="G37" s="587">
        <f>IF(E37="","",VLOOKUP(B37,Data!$B$5:$L$503,11,FALSE))</f>
        <v>2268.35</v>
      </c>
      <c r="H37" s="588">
        <f t="shared" si="0"/>
        <v>4536.7</v>
      </c>
      <c r="I37" s="589" t="str">
        <f>IF(E37="","",VLOOKUP(B37,Data!$B$5:$D$503,3,FALSE))</f>
        <v>C/T</v>
      </c>
      <c r="J37" s="589" t="str">
        <f>IF(E37="","",VLOOKUP(B37,Data!$B$5:$M$503,12,FALSE))</f>
        <v>Indonesia</v>
      </c>
      <c r="K37" s="590">
        <v>5129806</v>
      </c>
      <c r="L37" s="587">
        <f>IF(E37="","",VLOOKUP(B37,Data!$B$5:$E$503,4,FALSE)*E37)</f>
        <v>476</v>
      </c>
      <c r="M37" s="587">
        <f>IF(E37="","",VLOOKUP(B37,Data!$B$5:$F$503,5,FALSE)*E37)</f>
        <v>432</v>
      </c>
      <c r="N37" s="591" t="e">
        <f>IF(B37=Data!B26,Data!G26,(IF(B37=Data!B28,Data!G28,(IF(B37=Data!B30,Data!G30,(IF(B37=Data!#REF!,Data!#REF!,(IF(B37=Data!B35,Data!G35,(IF(B37=Data!#REF!,Data!#REF!,(IF(B37=Data!#REF!,Data!#REF!,(IF(B37=Data!#REF!,Data!#REF!,Data!#REF!)))))))))))))))&amp;IF(B37=Data!B102,Data!G102,(IF(B37=Data!#REF!,Data!#REF!,(IF(B37=Data!#REF!,Data!#REF!,(IF(B37=Data!#REF!,Data!#REF!,(IF(B37=Data!#REF!,Data!#REF!,(IF(B37=Data!#REF!,Data!G842,(IF(B37=Data!#REF!,Data!#REF!,(IF(B37=Data!#REF!,Data!#REF!,Data!#REF!)))))))))))))))&amp;IF(B37=Data!#REF!,Data!#REF!,(IF(B37=Data!#REF!,Data!#REF!,(IF(B37=Data!#REF!,Data!#REF!,(IF(B37=Data!#REF!,Data!#REF!,(IF(B37=Data!#REF!,Data!#REF!,Data!#REF!)))))))))</f>
        <v>#REF!</v>
      </c>
      <c r="O37" s="592"/>
      <c r="P37" s="593"/>
      <c r="Q37" s="594" t="e">
        <f>IF(B37=Data!B26,Data!H26,(IF(B37=Data!B28,Data!H28,(IF(B37=Data!B30,Data!H30,(IF(B37=Data!#REF!,Data!#REF!,(IF(B37=Data!B35,Data!H35,(IF(B37=Data!#REF!,Data!#REF!,(IF(B37=Data!#REF!,Data!#REF!,(IF(B37=Data!#REF!,Data!#REF!,Data!#REF!)))))))))))))))&amp;IF(B37=Data!B102,Data!H102,(IF(B37=Data!#REF!,Data!#REF!,(IF(B37=Data!#REF!,Data!#REF!,(IF(B37=Data!#REF!,Data!#REF!,(IF(B37=Data!#REF!,Data!#REF!,(IF(B37=Data!#REF!,Data!H842,(IF(B37=Data!#REF!,Data!#REF!,(IF(B37=Data!#REF!,Data!#REF!,Data!#REF!)))))))))))))))&amp;IF(B37=Data!#REF!,Data!#REF!,(IF(B37=Data!#REF!,Data!#REF!,(IF(B37=Data!#REF!,Data!#REF!,(IF(B37=Data!#REF!,Data!#REF!,(IF(B37=Data!#REF!,Data!#REF!,Data!#REF!)))))))))</f>
        <v>#REF!</v>
      </c>
      <c r="R37" s="593"/>
      <c r="S37" s="593"/>
      <c r="T37" s="594" t="e">
        <f>IF(B37=Data!B26,Data!I26,(IF(B37=Data!B28,Data!I28,(IF(B37=Data!B30,Data!I30,(IF(B37=Data!#REF!,Data!#REF!,(IF(B37=Data!B35,Data!I35,(IF(B37=Data!#REF!,Data!#REF!,(IF(B37=Data!#REF!,Data!#REF!,(IF(B37=Data!#REF!,Data!#REF!,Data!#REF!)))))))))))))))&amp;IF(B37=Data!B102,Data!I102,(IF(B37=Data!#REF!,Data!#REF!,(IF(B37=Data!#REF!,Data!#REF!,(IF(B37=Data!#REF!,Data!#REF!,(IF(B37=Data!#REF!,Data!#REF!,(IF(B37=Data!#REF!,Data!I842,(IF(B37=Data!#REF!,Data!#REF!,(IF(B37=Data!#REF!,Data!#REF!,Data!#REF!)))))))))))))))&amp;IF(B37=Data!#REF!,Data!#REF!,(IF(B37=Data!#REF!,Data!#REF!,(IF(B37=Data!#REF!,Data!#REF!,(IF(B37=Data!#REF!,Data!#REF!,(IF(B37=Data!#REF!,Data!#REF!,Data!#REF!)))))))))</f>
        <v>#REF!</v>
      </c>
      <c r="U37" s="595"/>
      <c r="V37" s="594" t="e">
        <f>IF(B37=Data!B26,Data!J26,(IF(B37=Data!B28,Data!J28,(IF(B37=Data!B30,Data!J30,(IF(B37=Data!#REF!,Data!#REF!,(IF(B37=Data!B35,Data!J35,(IF(B37=Data!#REF!,Data!#REF!,(IF(B37=Data!#REF!,Data!#REF!,(IF(B37=Data!#REF!,Data!#REF!,Data!#REF!)))))))))))))))&amp;IF(B37=Data!B102,Data!J102,(IF(B37=Data!#REF!,Data!#REF!,(IF(B37=Data!#REF!,Data!#REF!,(IF(B37=Data!#REF!,Data!#REF!,(IF(B37=Data!#REF!,Data!#REF!,(IF(B37=Data!#REF!,Data!J842,(IF(B37=Data!#REF!,Data!#REF!,(IF(B37=Data!#REF!,Data!#REF!,Data!#REF!)))))))))))))))&amp;IF(B37=Data!#REF!,Data!#REF!,(IF(B37=Data!#REF!,Data!#REF!,(IF(B37=Data!#REF!,Data!#REF!,(IF(B37=Data!#REF!,Data!#REF!,(IF(B37=Data!#REF!,Data!#REF!,Data!#REF!)))))))))</f>
        <v>#REF!</v>
      </c>
      <c r="W37" s="596">
        <f>IF(E37="","",VLOOKUP(B37,Data!$B$5:$J$503,9,FALSE)*E37)</f>
        <v>2.6280000000000001</v>
      </c>
    </row>
    <row r="38" spans="1:23" s="597" customFormat="1" ht="19.25" customHeight="1">
      <c r="A38" s="860">
        <v>20</v>
      </c>
      <c r="B38" s="753" t="s">
        <v>281</v>
      </c>
      <c r="C38" s="738" t="str">
        <f>IF(E38="","",VLOOKUP(B38,Data!$B$5:$N$503,13,FALSE))</f>
        <v>Ymh</v>
      </c>
      <c r="D38" s="495" t="str">
        <f>IF(E38="","",VLOOKUP(B38,Data!$B$5:$L$503,2,FALSE))</f>
        <v>WT58070</v>
      </c>
      <c r="E38" s="739">
        <v>2</v>
      </c>
      <c r="F38" s="600"/>
      <c r="G38" s="587">
        <f>IF(E38="","",VLOOKUP(B38,Data!$B$5:$L$503,11,FALSE))</f>
        <v>2555.37</v>
      </c>
      <c r="H38" s="588">
        <f t="shared" ref="H38" si="2">IF(E38&gt;0,E38*G38,"-")</f>
        <v>5110.74</v>
      </c>
      <c r="I38" s="589" t="str">
        <f>IF(E38="","",VLOOKUP(B38,Data!$B$5:$D$503,3,FALSE))</f>
        <v>C/T</v>
      </c>
      <c r="J38" s="589" t="str">
        <f>IF(E38="","",VLOOKUP(B38,Data!$B$5:$M$503,12,FALSE))</f>
        <v>Indonesia</v>
      </c>
      <c r="K38" s="590">
        <v>5129806</v>
      </c>
      <c r="L38" s="587">
        <f>IF(E38="","",VLOOKUP(B38,Data!$B$5:$E$503,4,FALSE)*E38)</f>
        <v>508</v>
      </c>
      <c r="M38" s="587">
        <f>IF(E38="","",VLOOKUP(B38,Data!$B$5:$F$503,5,FALSE)*E38)</f>
        <v>458</v>
      </c>
      <c r="N38" s="591" t="e">
        <f>IF(B38=Data!B26,Data!G26,(IF(B38=Data!B28,Data!G28,(IF(B38=Data!B30,Data!G30,(IF(B38=Data!#REF!,Data!#REF!,(IF(B38=Data!B35,Data!G35,(IF(B38=Data!#REF!,Data!#REF!,(IF(B38=Data!#REF!,Data!#REF!,(IF(B38=Data!#REF!,Data!#REF!,Data!#REF!)))))))))))))))&amp;IF(B38=Data!B102,Data!G102,(IF(B38=Data!#REF!,Data!#REF!,(IF(B38=Data!#REF!,Data!#REF!,(IF(B38=Data!#REF!,Data!#REF!,(IF(B38=Data!#REF!,Data!#REF!,(IF(B38=Data!#REF!,Data!G842,(IF(B38=Data!#REF!,Data!#REF!,(IF(B38=Data!#REF!,Data!#REF!,Data!#REF!)))))))))))))))&amp;IF(B38=Data!#REF!,Data!#REF!,(IF(B38=Data!#REF!,Data!#REF!,(IF(B38=Data!#REF!,Data!#REF!,(IF(B38=Data!#REF!,Data!#REF!,(IF(B38=Data!#REF!,Data!#REF!,Data!#REF!)))))))))</f>
        <v>#REF!</v>
      </c>
      <c r="O38" s="592"/>
      <c r="P38" s="593"/>
      <c r="Q38" s="594" t="e">
        <f>IF(B38=Data!B26,Data!H26,(IF(B38=Data!B28,Data!H28,(IF(B38=Data!B30,Data!H30,(IF(B38=Data!#REF!,Data!#REF!,(IF(B38=Data!B35,Data!H35,(IF(B38=Data!#REF!,Data!#REF!,(IF(B38=Data!#REF!,Data!#REF!,(IF(B38=Data!#REF!,Data!#REF!,Data!#REF!)))))))))))))))&amp;IF(B38=Data!B102,Data!H102,(IF(B38=Data!#REF!,Data!#REF!,(IF(B38=Data!#REF!,Data!#REF!,(IF(B38=Data!#REF!,Data!#REF!,(IF(B38=Data!#REF!,Data!#REF!,(IF(B38=Data!#REF!,Data!H842,(IF(B38=Data!#REF!,Data!#REF!,(IF(B38=Data!#REF!,Data!#REF!,Data!#REF!)))))))))))))))&amp;IF(B38=Data!#REF!,Data!#REF!,(IF(B38=Data!#REF!,Data!#REF!,(IF(B38=Data!#REF!,Data!#REF!,(IF(B38=Data!#REF!,Data!#REF!,(IF(B38=Data!#REF!,Data!#REF!,Data!#REF!)))))))))</f>
        <v>#REF!</v>
      </c>
      <c r="R38" s="593"/>
      <c r="S38" s="593"/>
      <c r="T38" s="594" t="e">
        <f>IF(B38=Data!B26,Data!I26,(IF(B38=Data!B28,Data!I28,(IF(B38=Data!B30,Data!I30,(IF(B38=Data!#REF!,Data!#REF!,(IF(B38=Data!B35,Data!I35,(IF(B38=Data!#REF!,Data!#REF!,(IF(B38=Data!#REF!,Data!#REF!,(IF(B38=Data!#REF!,Data!#REF!,Data!#REF!)))))))))))))))&amp;IF(B38=Data!B102,Data!I102,(IF(B38=Data!#REF!,Data!#REF!,(IF(B38=Data!#REF!,Data!#REF!,(IF(B38=Data!#REF!,Data!#REF!,(IF(B38=Data!#REF!,Data!#REF!,(IF(B38=Data!#REF!,Data!I842,(IF(B38=Data!#REF!,Data!#REF!,(IF(B38=Data!#REF!,Data!#REF!,Data!#REF!)))))))))))))))&amp;IF(B38=Data!#REF!,Data!#REF!,(IF(B38=Data!#REF!,Data!#REF!,(IF(B38=Data!#REF!,Data!#REF!,(IF(B38=Data!#REF!,Data!#REF!,(IF(B38=Data!#REF!,Data!#REF!,Data!#REF!)))))))))</f>
        <v>#REF!</v>
      </c>
      <c r="U38" s="595"/>
      <c r="V38" s="594" t="e">
        <f>IF(B38=Data!B26,Data!J26,(IF(B38=Data!B28,Data!J28,(IF(B38=Data!B30,Data!J30,(IF(B38=Data!#REF!,Data!#REF!,(IF(B38=Data!B35,Data!J35,(IF(B38=Data!#REF!,Data!#REF!,(IF(B38=Data!#REF!,Data!#REF!,(IF(B38=Data!#REF!,Data!#REF!,Data!#REF!)))))))))))))))&amp;IF(B38=Data!B102,Data!J102,(IF(B38=Data!#REF!,Data!#REF!,(IF(B38=Data!#REF!,Data!#REF!,(IF(B38=Data!#REF!,Data!#REF!,(IF(B38=Data!#REF!,Data!#REF!,(IF(B38=Data!#REF!,Data!J842,(IF(B38=Data!#REF!,Data!#REF!,(IF(B38=Data!#REF!,Data!#REF!,Data!#REF!)))))))))))))))&amp;IF(B38=Data!#REF!,Data!#REF!,(IF(B38=Data!#REF!,Data!#REF!,(IF(B38=Data!#REF!,Data!#REF!,(IF(B38=Data!#REF!,Data!#REF!,(IF(B38=Data!#REF!,Data!#REF!,Data!#REF!)))))))))</f>
        <v>#REF!</v>
      </c>
      <c r="W38" s="596">
        <f>IF(E38="","",VLOOKUP(B38,Data!$B$5:$J$503,9,FALSE)*E38)</f>
        <v>2.968</v>
      </c>
    </row>
    <row r="39" spans="1:23" s="597" customFormat="1" ht="19.25" customHeight="1">
      <c r="A39" s="860">
        <v>21</v>
      </c>
      <c r="B39" s="913" t="s">
        <v>734</v>
      </c>
      <c r="C39" s="914" t="str">
        <f>IF(E39="","",VLOOKUP(B39,Data!$B$5:$N$503,13,FALSE))</f>
        <v>Ymh</v>
      </c>
      <c r="D39" s="915" t="str">
        <f>IF(E39="","",VLOOKUP(B39,Data!$B$5:$L$503,2,FALSE))</f>
        <v>VAC9520</v>
      </c>
      <c r="E39" s="916">
        <v>1</v>
      </c>
      <c r="F39" s="600"/>
      <c r="G39" s="587">
        <f>IF(E39="","",VLOOKUP(B39,Data!$B$5:$L$503,11,FALSE))</f>
        <v>2921.12</v>
      </c>
      <c r="H39" s="588">
        <f t="shared" si="0"/>
        <v>2921.12</v>
      </c>
      <c r="I39" s="589" t="str">
        <f>IF(E39="","",VLOOKUP(B39,Data!$B$5:$D$503,3,FALSE))</f>
        <v>C/T</v>
      </c>
      <c r="J39" s="589" t="str">
        <f>IF(E39="","",VLOOKUP(B39,Data!$B$5:$M$503,12,FALSE))</f>
        <v>Indonesia</v>
      </c>
      <c r="K39" s="590">
        <v>5129806</v>
      </c>
      <c r="L39" s="587">
        <f>IF(E39="","",VLOOKUP(B39,Data!$B$5:$E$503,4,FALSE)*E39)</f>
        <v>254</v>
      </c>
      <c r="M39" s="587">
        <f>IF(E39="","",VLOOKUP(B39,Data!$B$5:$F$503,5,FALSE)*E39)</f>
        <v>229</v>
      </c>
      <c r="N39" s="591" t="e">
        <f>IF(B39=Data!B27,Data!G27,(IF(B39=Data!B29,Data!G29,(IF(B39=Data!B31,Data!G31,(IF(B39=Data!#REF!,Data!#REF!,(IF(B39=Data!B36,Data!G36,(IF(B39=Data!#REF!,Data!#REF!,(IF(B39=Data!#REF!,Data!#REF!,(IF(B39=Data!#REF!,Data!#REF!,Data!#REF!)))))))))))))))&amp;IF(B39=Data!B103,Data!G103,(IF(B39=Data!#REF!,Data!#REF!,(IF(B39=Data!#REF!,Data!#REF!,(IF(B39=Data!#REF!,Data!#REF!,(IF(B39=Data!#REF!,Data!#REF!,(IF(B39=Data!#REF!,Data!G843,(IF(B39=Data!#REF!,Data!#REF!,(IF(B39=Data!#REF!,Data!#REF!,Data!#REF!)))))))))))))))&amp;IF(B39=Data!#REF!,Data!#REF!,(IF(B39=Data!#REF!,Data!#REF!,(IF(B39=Data!#REF!,Data!#REF!,(IF(B39=Data!#REF!,Data!#REF!,(IF(B39=Data!#REF!,Data!#REF!,Data!#REF!)))))))))</f>
        <v>#REF!</v>
      </c>
      <c r="O39" s="592"/>
      <c r="P39" s="593"/>
      <c r="Q39" s="594" t="e">
        <f>IF(B39=Data!B27,Data!H27,(IF(B39=Data!B29,Data!H29,(IF(B39=Data!B31,Data!H31,(IF(B39=Data!#REF!,Data!#REF!,(IF(B39=Data!B36,Data!H36,(IF(B39=Data!#REF!,Data!#REF!,(IF(B39=Data!#REF!,Data!#REF!,(IF(B39=Data!#REF!,Data!#REF!,Data!#REF!)))))))))))))))&amp;IF(B39=Data!B103,Data!H103,(IF(B39=Data!#REF!,Data!#REF!,(IF(B39=Data!#REF!,Data!#REF!,(IF(B39=Data!#REF!,Data!#REF!,(IF(B39=Data!#REF!,Data!#REF!,(IF(B39=Data!#REF!,Data!H843,(IF(B39=Data!#REF!,Data!#REF!,(IF(B39=Data!#REF!,Data!#REF!,Data!#REF!)))))))))))))))&amp;IF(B39=Data!#REF!,Data!#REF!,(IF(B39=Data!#REF!,Data!#REF!,(IF(B39=Data!#REF!,Data!#REF!,(IF(B39=Data!#REF!,Data!#REF!,(IF(B39=Data!#REF!,Data!#REF!,Data!#REF!)))))))))</f>
        <v>#REF!</v>
      </c>
      <c r="R39" s="593"/>
      <c r="S39" s="593"/>
      <c r="T39" s="594" t="e">
        <f>IF(B39=Data!B27,Data!I27,(IF(B39=Data!B29,Data!I29,(IF(B39=Data!B31,Data!I31,(IF(B39=Data!#REF!,Data!#REF!,(IF(B39=Data!B36,Data!I36,(IF(B39=Data!#REF!,Data!#REF!,(IF(B39=Data!#REF!,Data!#REF!,(IF(B39=Data!#REF!,Data!#REF!,Data!#REF!)))))))))))))))&amp;IF(B39=Data!B103,Data!I103,(IF(B39=Data!#REF!,Data!#REF!,(IF(B39=Data!#REF!,Data!#REF!,(IF(B39=Data!#REF!,Data!#REF!,(IF(B39=Data!#REF!,Data!#REF!,(IF(B39=Data!#REF!,Data!I843,(IF(B39=Data!#REF!,Data!#REF!,(IF(B39=Data!#REF!,Data!#REF!,Data!#REF!)))))))))))))))&amp;IF(B39=Data!#REF!,Data!#REF!,(IF(B39=Data!#REF!,Data!#REF!,(IF(B39=Data!#REF!,Data!#REF!,(IF(B39=Data!#REF!,Data!#REF!,(IF(B39=Data!#REF!,Data!#REF!,Data!#REF!)))))))))</f>
        <v>#REF!</v>
      </c>
      <c r="U39" s="595"/>
      <c r="V39" s="594" t="e">
        <f>IF(B39=Data!B27,Data!J27,(IF(B39=Data!B29,Data!J29,(IF(B39=Data!B31,Data!J31,(IF(B39=Data!#REF!,Data!#REF!,(IF(B39=Data!B36,Data!J36,(IF(B39=Data!#REF!,Data!#REF!,(IF(B39=Data!#REF!,Data!#REF!,(IF(B39=Data!#REF!,Data!#REF!,Data!#REF!)))))))))))))))&amp;IF(B39=Data!B103,Data!J103,(IF(B39=Data!#REF!,Data!#REF!,(IF(B39=Data!#REF!,Data!#REF!,(IF(B39=Data!#REF!,Data!#REF!,(IF(B39=Data!#REF!,Data!#REF!,(IF(B39=Data!#REF!,Data!J843,(IF(B39=Data!#REF!,Data!#REF!,(IF(B39=Data!#REF!,Data!#REF!,Data!#REF!)))))))))))))))&amp;IF(B39=Data!#REF!,Data!#REF!,(IF(B39=Data!#REF!,Data!#REF!,(IF(B39=Data!#REF!,Data!#REF!,(IF(B39=Data!#REF!,Data!#REF!,(IF(B39=Data!#REF!,Data!#REF!,Data!#REF!)))))))))</f>
        <v>#REF!</v>
      </c>
      <c r="W39" s="596">
        <f>IF(E39="","",VLOOKUP(B39,Data!$B$5:$J$503,9,FALSE)*E39)</f>
        <v>1.484</v>
      </c>
    </row>
    <row r="40" spans="1:23" s="597" customFormat="1" ht="19.25" customHeight="1">
      <c r="A40" s="860"/>
      <c r="B40" s="753"/>
      <c r="C40" s="738" t="str">
        <f>IF(E40="","",VLOOKUP(B40,Data!$B$5:$N$503,13,FALSE))</f>
        <v/>
      </c>
      <c r="D40" s="495" t="str">
        <f>IF(E40="","",VLOOKUP(B40,Data!$B$5:$L$503,2,FALSE))</f>
        <v/>
      </c>
      <c r="E40" s="823"/>
      <c r="F40" s="600"/>
      <c r="G40" s="587" t="str">
        <f>IF(E40="","",VLOOKUP(B40,Data!$B$5:$L$503,11,FALSE))</f>
        <v/>
      </c>
      <c r="H40" s="588" t="str">
        <f t="shared" si="0"/>
        <v>-</v>
      </c>
      <c r="I40" s="589" t="str">
        <f>IF(E40="","",VLOOKUP(B40,Data!$B$5:$D$503,3,FALSE))</f>
        <v/>
      </c>
      <c r="J40" s="589" t="str">
        <f>IF(E40="","",VLOOKUP(B40,Data!$B$5:$M$503,12,FALSE))</f>
        <v/>
      </c>
      <c r="K40" s="590"/>
      <c r="L40" s="587" t="str">
        <f>IF(E40="","",VLOOKUP(B40,Data!$B$5:$E$503,4,FALSE)*E40)</f>
        <v/>
      </c>
      <c r="M40" s="587" t="str">
        <f>IF(E40="","",VLOOKUP(B40,Data!$B$5:$F$503,5,FALSE)*E40)</f>
        <v/>
      </c>
      <c r="N40" s="591" t="e">
        <f>IF(B40=Data!B31,Data!G31,(IF(B40=Data!B33,Data!G33,(IF(B40=Data!B35,Data!G35,(IF(B40=Data!#REF!,Data!#REF!,(IF(B40=Data!B40,Data!G40,(IF(B40=Data!#REF!,Data!#REF!,(IF(B40=Data!#REF!,Data!#REF!,(IF(B40=Data!#REF!,Data!#REF!,Data!#REF!)))))))))))))))&amp;IF(B40=Data!B107,Data!G107,(IF(B40=Data!#REF!,Data!#REF!,(IF(B40=Data!#REF!,Data!#REF!,(IF(B40=Data!#REF!,Data!#REF!,(IF(B40=Data!#REF!,Data!#REF!,(IF(B40=Data!#REF!,Data!G847,(IF(B40=Data!#REF!,Data!#REF!,(IF(B40=Data!#REF!,Data!#REF!,Data!#REF!)))))))))))))))&amp;IF(B40=Data!#REF!,Data!#REF!,(IF(B40=Data!#REF!,Data!#REF!,(IF(B40=Data!#REF!,Data!#REF!,(IF(B40=Data!#REF!,Data!#REF!,(IF(B40=Data!#REF!,Data!#REF!,Data!#REF!)))))))))</f>
        <v>#REF!</v>
      </c>
      <c r="O40" s="592"/>
      <c r="P40" s="593"/>
      <c r="Q40" s="594" t="e">
        <f>IF(B40=Data!B31,Data!H31,(IF(B40=Data!B33,Data!H33,(IF(B40=Data!B35,Data!H35,(IF(B40=Data!#REF!,Data!#REF!,(IF(B40=Data!B40,Data!H40,(IF(B40=Data!#REF!,Data!#REF!,(IF(B40=Data!#REF!,Data!#REF!,(IF(B40=Data!#REF!,Data!#REF!,Data!#REF!)))))))))))))))&amp;IF(B40=Data!B107,Data!H107,(IF(B40=Data!#REF!,Data!#REF!,(IF(B40=Data!#REF!,Data!#REF!,(IF(B40=Data!#REF!,Data!#REF!,(IF(B40=Data!#REF!,Data!#REF!,(IF(B40=Data!#REF!,Data!H847,(IF(B40=Data!#REF!,Data!#REF!,(IF(B40=Data!#REF!,Data!#REF!,Data!#REF!)))))))))))))))&amp;IF(B40=Data!#REF!,Data!#REF!,(IF(B40=Data!#REF!,Data!#REF!,(IF(B40=Data!#REF!,Data!#REF!,(IF(B40=Data!#REF!,Data!#REF!,(IF(B40=Data!#REF!,Data!#REF!,Data!#REF!)))))))))</f>
        <v>#REF!</v>
      </c>
      <c r="R40" s="593"/>
      <c r="S40" s="593"/>
      <c r="T40" s="594" t="e">
        <f>IF(B40=Data!B31,Data!I31,(IF(B40=Data!B33,Data!I33,(IF(B40=Data!B35,Data!I35,(IF(B40=Data!#REF!,Data!#REF!,(IF(B40=Data!B40,Data!I40,(IF(B40=Data!#REF!,Data!#REF!,(IF(B40=Data!#REF!,Data!#REF!,(IF(B40=Data!#REF!,Data!#REF!,Data!#REF!)))))))))))))))&amp;IF(B40=Data!B107,Data!I107,(IF(B40=Data!#REF!,Data!#REF!,(IF(B40=Data!#REF!,Data!#REF!,(IF(B40=Data!#REF!,Data!#REF!,(IF(B40=Data!#REF!,Data!#REF!,(IF(B40=Data!#REF!,Data!I847,(IF(B40=Data!#REF!,Data!#REF!,(IF(B40=Data!#REF!,Data!#REF!,Data!#REF!)))))))))))))))&amp;IF(B40=Data!#REF!,Data!#REF!,(IF(B40=Data!#REF!,Data!#REF!,(IF(B40=Data!#REF!,Data!#REF!,(IF(B40=Data!#REF!,Data!#REF!,(IF(B40=Data!#REF!,Data!#REF!,Data!#REF!)))))))))</f>
        <v>#REF!</v>
      </c>
      <c r="U40" s="595"/>
      <c r="V40" s="594" t="e">
        <f>IF(B40=Data!B31,Data!J31,(IF(B40=Data!B33,Data!J33,(IF(B40=Data!B35,Data!J35,(IF(B40=Data!#REF!,Data!#REF!,(IF(B40=Data!B40,Data!J40,(IF(B40=Data!#REF!,Data!#REF!,(IF(B40=Data!#REF!,Data!#REF!,(IF(B40=Data!#REF!,Data!#REF!,Data!#REF!)))))))))))))))&amp;IF(B40=Data!B107,Data!J107,(IF(B40=Data!#REF!,Data!#REF!,(IF(B40=Data!#REF!,Data!#REF!,(IF(B40=Data!#REF!,Data!#REF!,(IF(B40=Data!#REF!,Data!#REF!,(IF(B40=Data!#REF!,Data!J847,(IF(B40=Data!#REF!,Data!#REF!,(IF(B40=Data!#REF!,Data!#REF!,Data!#REF!)))))))))))))))&amp;IF(B40=Data!#REF!,Data!#REF!,(IF(B40=Data!#REF!,Data!#REF!,(IF(B40=Data!#REF!,Data!#REF!,(IF(B40=Data!#REF!,Data!#REF!,(IF(B40=Data!#REF!,Data!#REF!,Data!#REF!)))))))))</f>
        <v>#REF!</v>
      </c>
      <c r="W40" s="596" t="str">
        <f>IF(E40="","",VLOOKUP(B40,Data!$B$5:$J$503,9,FALSE)*E40)</f>
        <v/>
      </c>
    </row>
    <row r="41" spans="1:23" s="597" customFormat="1" ht="19.25" customHeight="1">
      <c r="A41" s="860"/>
      <c r="B41" s="840"/>
      <c r="C41" s="583" t="str">
        <f>IF(E41="","",VLOOKUP(B41,Data!$B$5:$N$503,13,FALSE))</f>
        <v/>
      </c>
      <c r="D41" s="584" t="str">
        <f>IF(E41="","",VLOOKUP(B41,Data!$B$5:$L$503,2,FALSE))</f>
        <v/>
      </c>
      <c r="E41" s="739"/>
      <c r="F41" s="600"/>
      <c r="G41" s="587" t="str">
        <f>IF(E41="","",VLOOKUP(B41,Data!$B$5:$L$503,11,FALSE))</f>
        <v/>
      </c>
      <c r="H41" s="588" t="str">
        <f t="shared" si="0"/>
        <v>-</v>
      </c>
      <c r="I41" s="589" t="str">
        <f>IF(E41="","",VLOOKUP(B41,Data!$B$5:$D$503,3,FALSE))</f>
        <v/>
      </c>
      <c r="J41" s="589" t="str">
        <f>IF(E41="","",VLOOKUP(B41,Data!$B$5:$M$503,12,FALSE))</f>
        <v/>
      </c>
      <c r="K41" s="590"/>
      <c r="L41" s="587" t="str">
        <f>IF(E41="","",VLOOKUP(B41,Data!$B$5:$E$503,4,FALSE)*E41)</f>
        <v/>
      </c>
      <c r="M41" s="587" t="str">
        <f>IF(E41="","",VLOOKUP(B41,Data!$B$5:$F$503,5,FALSE)*E41)</f>
        <v/>
      </c>
      <c r="N41" s="591" t="e">
        <f>IF(B41=Data!B139,Data!G139,(IF(B41=Data!B141,Data!G141,(IF(B41=Data!B143,Data!G143,(IF(B41=Data!#REF!,Data!#REF!,(IF(B41=Data!B148,Data!G148,(IF(B41=Data!#REF!,Data!#REF!,(IF(B41=Data!#REF!,Data!#REF!,(IF(B41=Data!#REF!,Data!#REF!,Data!#REF!)))))))))))))))&amp;IF(B41=Data!B215,Data!G215,(IF(B41=Data!#REF!,Data!#REF!,(IF(B41=Data!#REF!,Data!#REF!,(IF(B41=Data!#REF!,Data!#REF!,(IF(B41=Data!#REF!,Data!#REF!,(IF(B41=Data!#REF!,Data!G955,(IF(B41=Data!#REF!,Data!#REF!,(IF(B41=Data!#REF!,Data!#REF!,Data!#REF!)))))))))))))))&amp;IF(B41=Data!#REF!,Data!#REF!,(IF(B41=Data!#REF!,Data!#REF!,(IF(B41=Data!#REF!,Data!#REF!,(IF(B41=Data!#REF!,Data!#REF!,(IF(B41=Data!#REF!,Data!#REF!,Data!#REF!)))))))))</f>
        <v>#REF!</v>
      </c>
      <c r="O41" s="592"/>
      <c r="P41" s="593"/>
      <c r="Q41" s="594" t="e">
        <f>IF(B41=Data!B139,Data!H139,(IF(B41=Data!B141,Data!H141,(IF(B41=Data!B143,Data!H143,(IF(B41=Data!#REF!,Data!#REF!,(IF(B41=Data!B148,Data!H148,(IF(B41=Data!#REF!,Data!#REF!,(IF(B41=Data!#REF!,Data!#REF!,(IF(B41=Data!#REF!,Data!#REF!,Data!#REF!)))))))))))))))&amp;IF(B41=Data!B215,Data!H215,(IF(B41=Data!#REF!,Data!#REF!,(IF(B41=Data!#REF!,Data!#REF!,(IF(B41=Data!#REF!,Data!#REF!,(IF(B41=Data!#REF!,Data!#REF!,(IF(B41=Data!#REF!,Data!H955,(IF(B41=Data!#REF!,Data!#REF!,(IF(B41=Data!#REF!,Data!#REF!,Data!#REF!)))))))))))))))&amp;IF(B41=Data!#REF!,Data!#REF!,(IF(B41=Data!#REF!,Data!#REF!,(IF(B41=Data!#REF!,Data!#REF!,(IF(B41=Data!#REF!,Data!#REF!,(IF(B41=Data!#REF!,Data!#REF!,Data!#REF!)))))))))</f>
        <v>#REF!</v>
      </c>
      <c r="R41" s="593"/>
      <c r="S41" s="593"/>
      <c r="T41" s="594" t="e">
        <f>IF(B41=Data!B139,Data!I139,(IF(B41=Data!B141,Data!I141,(IF(B41=Data!B143,Data!I143,(IF(B41=Data!#REF!,Data!#REF!,(IF(B41=Data!B148,Data!I148,(IF(B41=Data!#REF!,Data!#REF!,(IF(B41=Data!#REF!,Data!#REF!,(IF(B41=Data!#REF!,Data!#REF!,Data!#REF!)))))))))))))))&amp;IF(B41=Data!B215,Data!I215,(IF(B41=Data!#REF!,Data!#REF!,(IF(B41=Data!#REF!,Data!#REF!,(IF(B41=Data!#REF!,Data!#REF!,(IF(B41=Data!#REF!,Data!#REF!,(IF(B41=Data!#REF!,Data!I955,(IF(B41=Data!#REF!,Data!#REF!,(IF(B41=Data!#REF!,Data!#REF!,Data!#REF!)))))))))))))))&amp;IF(B41=Data!#REF!,Data!#REF!,(IF(B41=Data!#REF!,Data!#REF!,(IF(B41=Data!#REF!,Data!#REF!,(IF(B41=Data!#REF!,Data!#REF!,(IF(B41=Data!#REF!,Data!#REF!,Data!#REF!)))))))))</f>
        <v>#REF!</v>
      </c>
      <c r="U41" s="595"/>
      <c r="V41" s="594" t="e">
        <f>IF(B41=Data!B139,Data!J139,(IF(B41=Data!B141,Data!J141,(IF(B41=Data!B143,Data!J143,(IF(B41=Data!#REF!,Data!#REF!,(IF(B41=Data!B148,Data!J148,(IF(B41=Data!#REF!,Data!#REF!,(IF(B41=Data!#REF!,Data!#REF!,(IF(B41=Data!#REF!,Data!#REF!,Data!#REF!)))))))))))))))&amp;IF(B41=Data!B215,Data!J215,(IF(B41=Data!#REF!,Data!#REF!,(IF(B41=Data!#REF!,Data!#REF!,(IF(B41=Data!#REF!,Data!#REF!,(IF(B41=Data!#REF!,Data!#REF!,(IF(B41=Data!#REF!,Data!J955,(IF(B41=Data!#REF!,Data!#REF!,(IF(B41=Data!#REF!,Data!#REF!,Data!#REF!)))))))))))))))&amp;IF(B41=Data!#REF!,Data!#REF!,(IF(B41=Data!#REF!,Data!#REF!,(IF(B41=Data!#REF!,Data!#REF!,(IF(B41=Data!#REF!,Data!#REF!,(IF(B41=Data!#REF!,Data!#REF!,Data!#REF!)))))))))</f>
        <v>#REF!</v>
      </c>
      <c r="W41" s="596" t="str">
        <f>IF(E41="","",VLOOKUP(B41,Data!$B$5:$J$503,9,FALSE)*E41)</f>
        <v/>
      </c>
    </row>
    <row r="42" spans="1:23" s="611" customFormat="1" ht="31" customHeight="1">
      <c r="A42" s="860"/>
      <c r="B42" s="818"/>
      <c r="C42" s="604"/>
      <c r="D42" s="605"/>
      <c r="E42" s="606">
        <f>SUM(E17:E41)</f>
        <v>91</v>
      </c>
      <c r="F42" s="606"/>
      <c r="G42" s="607"/>
      <c r="H42" s="607">
        <f>SUM(H17:H41)</f>
        <v>207656.95999999996</v>
      </c>
      <c r="I42" s="608"/>
      <c r="J42" s="608"/>
      <c r="K42" s="608"/>
      <c r="L42" s="609">
        <f>SUM(L17:L41)</f>
        <v>20442</v>
      </c>
      <c r="M42" s="609">
        <f>SUM(M17:M41)</f>
        <v>18422</v>
      </c>
      <c r="N42" s="609" t="e">
        <f>SUM(N17:N41)</f>
        <v>#REF!</v>
      </c>
      <c r="O42" s="609" t="e">
        <f>SUM(#REF!)</f>
        <v>#REF!</v>
      </c>
      <c r="P42" s="609">
        <f>SUM(P16:P16)</f>
        <v>0</v>
      </c>
      <c r="Q42" s="609">
        <f>SUM(Q16:Q16)</f>
        <v>0</v>
      </c>
      <c r="R42" s="609" t="e">
        <f>SUM(#REF!)</f>
        <v>#REF!</v>
      </c>
      <c r="S42" s="609">
        <f>SUM(S16:S16)</f>
        <v>0</v>
      </c>
      <c r="T42" s="609">
        <f>SUM(T16:T16)</f>
        <v>0</v>
      </c>
      <c r="U42" s="609" t="e">
        <f>SUM(#REF!)</f>
        <v>#REF!</v>
      </c>
      <c r="V42" s="609">
        <f>SUM(V16:V16)</f>
        <v>0</v>
      </c>
      <c r="W42" s="610">
        <f>SUM(W17:W41)</f>
        <v>114.79299999999999</v>
      </c>
    </row>
    <row r="43" spans="1:23" ht="11.25" customHeight="1">
      <c r="A43" s="860"/>
      <c r="B43" s="612"/>
      <c r="C43" s="545"/>
      <c r="D43" s="546"/>
      <c r="E43" s="613"/>
      <c r="F43" s="544"/>
      <c r="G43" s="614" t="s">
        <v>847</v>
      </c>
      <c r="H43" s="615"/>
      <c r="I43" s="616"/>
      <c r="J43" s="616"/>
      <c r="K43" s="616"/>
      <c r="L43" s="617"/>
      <c r="M43" s="548"/>
      <c r="N43" s="546"/>
      <c r="O43" s="545"/>
      <c r="P43" s="545"/>
      <c r="Q43" s="545"/>
      <c r="R43" s="545"/>
      <c r="S43" s="545"/>
      <c r="T43" s="545"/>
      <c r="U43" s="546"/>
      <c r="V43" s="546"/>
      <c r="W43" s="550"/>
    </row>
    <row r="44" spans="1:23" ht="14">
      <c r="A44" s="618" t="s">
        <v>546</v>
      </c>
      <c r="B44" s="619" t="s">
        <v>12</v>
      </c>
      <c r="C44" s="513"/>
      <c r="D44" s="620"/>
      <c r="E44" s="499" t="s">
        <v>555</v>
      </c>
      <c r="G44" s="621" t="s">
        <v>83</v>
      </c>
      <c r="H44" s="622"/>
      <c r="I44" s="562" t="s">
        <v>84</v>
      </c>
      <c r="J44" s="623"/>
      <c r="K44" s="534" t="s">
        <v>85</v>
      </c>
      <c r="L44" s="534"/>
      <c r="M44" s="1076" t="s">
        <v>86</v>
      </c>
      <c r="N44" s="1077"/>
      <c r="O44" s="1077"/>
      <c r="P44" s="1077"/>
      <c r="Q44" s="1077"/>
      <c r="R44" s="1077"/>
      <c r="S44" s="1077"/>
      <c r="T44" s="1077"/>
      <c r="U44" s="1077"/>
      <c r="V44" s="1077"/>
      <c r="W44" s="1078"/>
    </row>
    <row r="45" spans="1:23" ht="13">
      <c r="A45" s="909" t="s">
        <v>547</v>
      </c>
      <c r="D45" s="624"/>
      <c r="E45" s="499" t="s">
        <v>88</v>
      </c>
      <c r="G45" s="1079"/>
      <c r="H45" s="1080"/>
      <c r="I45" s="909" t="s">
        <v>89</v>
      </c>
      <c r="J45" s="625"/>
      <c r="K45" s="537" t="s">
        <v>90</v>
      </c>
      <c r="L45" s="537"/>
      <c r="M45" s="532"/>
      <c r="W45" s="538"/>
    </row>
    <row r="46" spans="1:23" ht="10.5" customHeight="1">
      <c r="A46" s="909" t="s">
        <v>548</v>
      </c>
      <c r="B46" s="503"/>
      <c r="D46" s="523"/>
      <c r="G46" s="1079"/>
      <c r="H46" s="1080"/>
      <c r="I46" s="909"/>
      <c r="J46" s="625"/>
      <c r="K46" s="537" t="s">
        <v>94</v>
      </c>
      <c r="L46" s="537"/>
      <c r="M46" s="532"/>
      <c r="W46" s="538"/>
    </row>
    <row r="47" spans="1:23" ht="10.5" customHeight="1">
      <c r="A47" s="544"/>
      <c r="B47" s="545"/>
      <c r="C47" s="545"/>
      <c r="D47" s="626"/>
      <c r="E47" s="499" t="s">
        <v>95</v>
      </c>
      <c r="G47" s="1079"/>
      <c r="H47" s="1080"/>
      <c r="I47" s="909" t="s">
        <v>96</v>
      </c>
      <c r="J47" s="625"/>
      <c r="K47" s="537"/>
      <c r="L47" s="537"/>
      <c r="M47" s="532"/>
      <c r="W47" s="538"/>
    </row>
    <row r="48" spans="1:23" ht="13">
      <c r="A48" s="512" t="s">
        <v>97</v>
      </c>
      <c r="C48" s="535"/>
      <c r="D48" s="514"/>
      <c r="E48" s="499" t="s">
        <v>98</v>
      </c>
      <c r="G48" s="627" t="s">
        <v>99</v>
      </c>
      <c r="H48" s="628"/>
      <c r="I48" s="909" t="s">
        <v>89</v>
      </c>
      <c r="J48" s="625"/>
      <c r="K48" s="537" t="s">
        <v>100</v>
      </c>
      <c r="L48" s="537"/>
      <c r="M48" s="532"/>
      <c r="W48" s="538"/>
    </row>
    <row r="49" spans="1:23" ht="13">
      <c r="A49" s="909" t="s">
        <v>561</v>
      </c>
      <c r="D49" s="523"/>
      <c r="E49" s="499" t="s">
        <v>101</v>
      </c>
      <c r="G49" s="629"/>
      <c r="H49" s="630"/>
      <c r="I49" s="909" t="s">
        <v>102</v>
      </c>
      <c r="J49" s="625"/>
      <c r="K49" s="537" t="s">
        <v>549</v>
      </c>
      <c r="L49" s="537"/>
      <c r="M49" s="1069" t="s">
        <v>616</v>
      </c>
      <c r="N49" s="1070"/>
      <c r="O49" s="1070"/>
      <c r="P49" s="1070"/>
      <c r="Q49" s="1070"/>
      <c r="R49" s="1070"/>
      <c r="S49" s="1070"/>
      <c r="T49" s="1070"/>
      <c r="U49" s="1070"/>
      <c r="V49" s="1070"/>
      <c r="W49" s="1071"/>
    </row>
    <row r="50" spans="1:23">
      <c r="A50" s="544"/>
      <c r="B50" s="545"/>
      <c r="C50" s="545"/>
      <c r="D50" s="546"/>
      <c r="E50" s="631"/>
      <c r="F50" s="545"/>
      <c r="G50" s="1053" t="s">
        <v>1068</v>
      </c>
      <c r="H50" s="1054"/>
      <c r="I50" s="1053" t="s">
        <v>1068</v>
      </c>
      <c r="J50" s="1054"/>
      <c r="K50" s="549" t="s">
        <v>105</v>
      </c>
      <c r="L50" s="549"/>
      <c r="M50" s="1072" t="s">
        <v>106</v>
      </c>
      <c r="N50" s="1073"/>
      <c r="O50" s="1073"/>
      <c r="P50" s="1073"/>
      <c r="Q50" s="1073"/>
      <c r="R50" s="1073"/>
      <c r="S50" s="1073"/>
      <c r="T50" s="1073"/>
      <c r="U50" s="1073"/>
      <c r="V50" s="1073"/>
      <c r="W50" s="1074"/>
    </row>
    <row r="51" spans="1:23">
      <c r="G51" s="500" t="s">
        <v>667</v>
      </c>
      <c r="K51" s="537"/>
      <c r="L51" s="537"/>
      <c r="M51" s="541"/>
      <c r="N51" s="541"/>
      <c r="O51" s="541"/>
      <c r="P51" s="541"/>
      <c r="Q51" s="541"/>
      <c r="R51" s="541"/>
      <c r="S51" s="541"/>
      <c r="T51" s="541"/>
      <c r="U51" s="541"/>
      <c r="V51" s="541"/>
      <c r="W51" s="632"/>
    </row>
    <row r="52" spans="1:23">
      <c r="G52" s="633"/>
      <c r="H52" s="633"/>
      <c r="I52" s="634"/>
      <c r="J52" s="633"/>
      <c r="K52" s="537"/>
      <c r="L52" s="537"/>
      <c r="M52" s="541"/>
      <c r="N52" s="541"/>
      <c r="O52" s="541"/>
      <c r="P52" s="541"/>
      <c r="Q52" s="541"/>
      <c r="R52" s="541"/>
      <c r="S52" s="541"/>
      <c r="T52" s="541"/>
      <c r="U52" s="541"/>
      <c r="V52" s="541"/>
      <c r="W52" s="632"/>
    </row>
    <row r="53" spans="1:23" ht="7.5" customHeight="1"/>
    <row r="54" spans="1:23" ht="13.5" customHeight="1"/>
    <row r="55" spans="1:23" ht="13.5" customHeight="1"/>
    <row r="56" spans="1:23" ht="13.5" customHeight="1"/>
    <row r="57" spans="1:23" s="611" customFormat="1" ht="18" customHeight="1">
      <c r="A57" s="635" t="s">
        <v>964</v>
      </c>
      <c r="B57" s="500"/>
      <c r="C57" s="635" t="s">
        <v>622</v>
      </c>
      <c r="F57" s="636"/>
      <c r="G57" s="635" t="s">
        <v>958</v>
      </c>
      <c r="H57" s="500"/>
      <c r="I57" s="635" t="s">
        <v>969</v>
      </c>
      <c r="K57" s="636"/>
      <c r="L57" s="636"/>
      <c r="V57" s="637"/>
    </row>
    <row r="58" spans="1:23" s="611" customFormat="1" ht="18" customHeight="1">
      <c r="A58" s="635" t="s">
        <v>965</v>
      </c>
      <c r="B58" s="500"/>
      <c r="C58" s="635" t="s">
        <v>969</v>
      </c>
      <c r="F58" s="636"/>
      <c r="G58" s="635" t="s">
        <v>959</v>
      </c>
      <c r="H58" s="500"/>
      <c r="I58" s="635" t="s">
        <v>969</v>
      </c>
      <c r="K58" s="636"/>
      <c r="L58" s="636"/>
      <c r="V58" s="637"/>
    </row>
    <row r="59" spans="1:23" s="611" customFormat="1" ht="18" customHeight="1">
      <c r="A59" s="635" t="s">
        <v>966</v>
      </c>
      <c r="B59" s="500"/>
      <c r="C59" s="635" t="s">
        <v>969</v>
      </c>
      <c r="F59" s="636"/>
      <c r="G59" s="635" t="s">
        <v>960</v>
      </c>
      <c r="H59" s="500"/>
      <c r="I59" s="635" t="s">
        <v>622</v>
      </c>
      <c r="K59" s="636"/>
      <c r="L59" s="636"/>
      <c r="V59" s="637"/>
    </row>
    <row r="60" spans="1:23" s="611" customFormat="1" ht="18" customHeight="1">
      <c r="A60" s="635" t="s">
        <v>967</v>
      </c>
      <c r="B60" s="500"/>
      <c r="C60" s="635" t="s">
        <v>622</v>
      </c>
      <c r="F60" s="636"/>
      <c r="G60" s="635" t="s">
        <v>961</v>
      </c>
      <c r="H60" s="500"/>
      <c r="I60" s="635" t="s">
        <v>622</v>
      </c>
      <c r="K60" s="636"/>
      <c r="L60" s="636"/>
      <c r="V60" s="637"/>
    </row>
    <row r="61" spans="1:23" s="611" customFormat="1" ht="18" customHeight="1">
      <c r="A61" s="635" t="s">
        <v>968</v>
      </c>
      <c r="B61" s="500"/>
      <c r="C61" s="635" t="s">
        <v>622</v>
      </c>
      <c r="F61" s="636"/>
      <c r="G61" s="635" t="s">
        <v>963</v>
      </c>
      <c r="H61" s="500"/>
      <c r="I61" s="635" t="s">
        <v>622</v>
      </c>
      <c r="K61" s="636"/>
      <c r="L61" s="636"/>
      <c r="V61" s="637"/>
    </row>
    <row r="62" spans="1:23" ht="20">
      <c r="E62" s="910"/>
      <c r="F62" s="500"/>
      <c r="G62" s="635" t="s">
        <v>962</v>
      </c>
      <c r="I62" s="635" t="s">
        <v>622</v>
      </c>
      <c r="K62" s="500"/>
      <c r="M62" s="910"/>
      <c r="V62" s="501"/>
      <c r="W62" s="910"/>
    </row>
    <row r="63" spans="1:23" ht="17.5">
      <c r="A63" s="638"/>
      <c r="E63" s="910"/>
      <c r="G63" s="639"/>
      <c r="H63" s="639"/>
    </row>
    <row r="68" spans="1:5" ht="14">
      <c r="A68" s="640"/>
      <c r="C68" s="641"/>
      <c r="D68" s="641"/>
      <c r="E68" s="642"/>
    </row>
    <row r="69" spans="1:5" ht="14">
      <c r="A69" s="643"/>
      <c r="C69" s="641"/>
      <c r="D69" s="644"/>
      <c r="E69" s="642"/>
    </row>
    <row r="70" spans="1:5" ht="14">
      <c r="A70" s="643"/>
      <c r="B70" s="645"/>
      <c r="C70" s="641"/>
      <c r="D70" s="641"/>
      <c r="E70" s="642"/>
    </row>
    <row r="71" spans="1:5" ht="14">
      <c r="A71" s="643"/>
      <c r="B71" s="646" t="s">
        <v>354</v>
      </c>
      <c r="C71" s="641"/>
      <c r="D71" s="641"/>
      <c r="E71" s="642"/>
    </row>
    <row r="72" spans="1:5" ht="15.5">
      <c r="A72" s="643"/>
      <c r="B72" s="647" t="s">
        <v>249</v>
      </c>
      <c r="C72" s="641"/>
      <c r="D72" s="641"/>
      <c r="E72" s="642"/>
    </row>
    <row r="73" spans="1:5" ht="14">
      <c r="A73" s="643"/>
      <c r="B73" s="648" t="s">
        <v>250</v>
      </c>
      <c r="C73" s="641"/>
      <c r="D73" s="641"/>
      <c r="E73" s="642"/>
    </row>
    <row r="74" spans="1:5" ht="15.5">
      <c r="A74" s="649"/>
      <c r="B74" s="647" t="s">
        <v>251</v>
      </c>
      <c r="C74" s="641"/>
      <c r="D74" s="641"/>
      <c r="E74" s="642"/>
    </row>
    <row r="75" spans="1:5" ht="15.5">
      <c r="A75" s="643"/>
      <c r="B75" s="647" t="s">
        <v>252</v>
      </c>
      <c r="C75" s="641"/>
      <c r="D75" s="641"/>
      <c r="E75" s="642"/>
    </row>
    <row r="76" spans="1:5" ht="14">
      <c r="A76" s="649"/>
      <c r="B76" s="646" t="s">
        <v>253</v>
      </c>
      <c r="C76" s="641"/>
      <c r="D76" s="641"/>
      <c r="E76" s="642"/>
    </row>
    <row r="77" spans="1:5" ht="14">
      <c r="A77" s="649"/>
      <c r="B77" s="646" t="s">
        <v>357</v>
      </c>
      <c r="C77" s="641"/>
      <c r="D77" s="641"/>
      <c r="E77" s="642"/>
    </row>
    <row r="78" spans="1:5" ht="14">
      <c r="A78" s="643"/>
      <c r="B78" s="646" t="s">
        <v>358</v>
      </c>
      <c r="C78" s="641"/>
      <c r="D78" s="641"/>
      <c r="E78" s="642"/>
    </row>
    <row r="79" spans="1:5" ht="14">
      <c r="A79" s="643"/>
      <c r="B79" s="646" t="s">
        <v>288</v>
      </c>
      <c r="C79" s="641"/>
      <c r="D79" s="641"/>
      <c r="E79" s="642"/>
    </row>
    <row r="80" spans="1:5" ht="14">
      <c r="A80" s="643"/>
      <c r="B80" s="646" t="s">
        <v>292</v>
      </c>
      <c r="C80" s="641"/>
      <c r="D80" s="641"/>
      <c r="E80" s="642"/>
    </row>
    <row r="81" spans="1:5" ht="15.5">
      <c r="A81" s="643"/>
      <c r="B81" s="647" t="s">
        <v>423</v>
      </c>
      <c r="C81" s="641"/>
      <c r="D81" s="641"/>
      <c r="E81" s="642"/>
    </row>
    <row r="82" spans="1:5" ht="14">
      <c r="A82" s="643"/>
      <c r="B82" s="646" t="s">
        <v>424</v>
      </c>
      <c r="C82" s="641"/>
      <c r="D82" s="641"/>
      <c r="E82" s="642"/>
    </row>
    <row r="83" spans="1:5" ht="14">
      <c r="A83" s="643"/>
      <c r="B83" s="646" t="s">
        <v>279</v>
      </c>
      <c r="C83" s="641"/>
      <c r="D83" s="644"/>
      <c r="E83" s="642"/>
    </row>
    <row r="84" spans="1:5" ht="14">
      <c r="A84" s="643"/>
      <c r="B84" s="646" t="s">
        <v>281</v>
      </c>
      <c r="C84" s="641"/>
      <c r="D84" s="641"/>
      <c r="E84" s="642"/>
    </row>
    <row r="85" spans="1:5" ht="14">
      <c r="A85" s="643"/>
      <c r="B85" s="646" t="s">
        <v>287</v>
      </c>
      <c r="C85" s="641"/>
      <c r="D85" s="644"/>
      <c r="E85" s="642"/>
    </row>
    <row r="86" spans="1:5" ht="15.5">
      <c r="A86" s="643"/>
      <c r="B86" s="647" t="s">
        <v>420</v>
      </c>
      <c r="C86" s="641"/>
      <c r="D86" s="644"/>
      <c r="E86" s="642"/>
    </row>
    <row r="87" spans="1:5" ht="14">
      <c r="A87" s="650"/>
      <c r="B87" s="646" t="s">
        <v>421</v>
      </c>
      <c r="C87" s="579"/>
      <c r="D87" s="578"/>
      <c r="E87" s="575"/>
    </row>
    <row r="88" spans="1:5" ht="14">
      <c r="A88" s="572"/>
      <c r="B88" s="646" t="s">
        <v>422</v>
      </c>
      <c r="C88" s="579"/>
      <c r="D88" s="578"/>
      <c r="E88" s="651">
        <f>SUM(E67:E86)</f>
        <v>0</v>
      </c>
    </row>
    <row r="89" spans="1:5" ht="14">
      <c r="B89" s="646" t="s">
        <v>417</v>
      </c>
    </row>
    <row r="90" spans="1:5" ht="14">
      <c r="B90" s="646" t="s">
        <v>397</v>
      </c>
    </row>
  </sheetData>
  <mergeCells count="10">
    <mergeCell ref="M49:W49"/>
    <mergeCell ref="G50:H50"/>
    <mergeCell ref="I50:J50"/>
    <mergeCell ref="M50:W50"/>
    <mergeCell ref="O1:S1"/>
    <mergeCell ref="P2:W2"/>
    <mergeCell ref="M44:W44"/>
    <mergeCell ref="G45:H45"/>
    <mergeCell ref="G46:H46"/>
    <mergeCell ref="G47:H47"/>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18E9C-0181-4CE8-AB71-97283C118EB4}">
  <sheetPr>
    <pageSetUpPr fitToPage="1"/>
  </sheetPr>
  <dimension ref="A1:W92"/>
  <sheetViews>
    <sheetView topLeftCell="A13" zoomScale="85" zoomScaleNormal="85" zoomScaleSheetLayoutView="85" workbookViewId="0">
      <selection activeCell="K18" sqref="K18"/>
    </sheetView>
  </sheetViews>
  <sheetFormatPr defaultColWidth="9.1796875" defaultRowHeight="12.5"/>
  <cols>
    <col min="1" max="1" width="5.26953125" style="912" customWidth="1"/>
    <col min="2" max="2" width="40.1796875" style="912" bestFit="1" customWidth="1"/>
    <col min="3" max="3" width="6.453125" style="912" customWidth="1"/>
    <col min="4" max="4" width="13.453125" style="912" customWidth="1"/>
    <col min="5" max="5" width="10.453125" style="499" customWidth="1"/>
    <col min="6" max="6" width="13.08984375" style="912" customWidth="1"/>
    <col min="7" max="7" width="14.81640625" style="500" customWidth="1"/>
    <col min="8" max="8" width="17" style="500" customWidth="1"/>
    <col min="9" max="9" width="6.1796875" style="912" customWidth="1"/>
    <col min="10" max="10" width="14.1796875" style="912" customWidth="1"/>
    <col min="11" max="11" width="11.1796875" style="912" customWidth="1"/>
    <col min="12" max="12" width="15.1796875" style="500" customWidth="1"/>
    <col min="13" max="13" width="16.36328125" style="500" customWidth="1"/>
    <col min="14" max="14" width="0.453125" style="912" hidden="1" customWidth="1"/>
    <col min="15" max="15" width="3.1796875" style="912" customWidth="1"/>
    <col min="16" max="16" width="2.54296875" style="912" customWidth="1"/>
    <col min="17" max="17" width="4.81640625" style="912" hidden="1" customWidth="1"/>
    <col min="18" max="18" width="2" style="912" customWidth="1"/>
    <col min="19" max="19" width="2.54296875" style="912" customWidth="1"/>
    <col min="20" max="20" width="5.81640625" style="912" hidden="1" customWidth="1"/>
    <col min="21" max="21" width="1" style="912" customWidth="1"/>
    <col min="22" max="22" width="9.1796875" style="912" hidden="1" customWidth="1"/>
    <col min="23" max="23" width="15.08984375" style="501" customWidth="1"/>
    <col min="24" max="24" width="1.81640625" style="912" customWidth="1"/>
    <col min="25" max="25" width="9.1796875" style="912" customWidth="1"/>
    <col min="26" max="16384" width="9.1796875" style="91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1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1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11" t="s">
        <v>557</v>
      </c>
      <c r="D8" s="523"/>
      <c r="E8" s="531"/>
      <c r="G8" s="532"/>
      <c r="H8" s="533"/>
      <c r="I8" s="911"/>
      <c r="K8" s="514"/>
      <c r="L8" s="532"/>
      <c r="M8" s="534"/>
      <c r="O8" s="514"/>
      <c r="U8" s="535"/>
      <c r="V8" s="535"/>
      <c r="W8" s="536"/>
    </row>
    <row r="9" spans="1:23">
      <c r="A9" s="911" t="s">
        <v>558</v>
      </c>
      <c r="D9" s="523"/>
      <c r="E9" s="531" t="s">
        <v>54</v>
      </c>
      <c r="G9" s="532" t="s">
        <v>55</v>
      </c>
      <c r="H9" s="533"/>
      <c r="I9" s="911" t="s">
        <v>56</v>
      </c>
      <c r="K9" s="523"/>
      <c r="L9" s="532" t="s">
        <v>57</v>
      </c>
      <c r="M9" s="537"/>
      <c r="O9" s="523"/>
      <c r="P9" s="912" t="s">
        <v>58</v>
      </c>
      <c r="W9" s="538"/>
    </row>
    <row r="10" spans="1:23" ht="13">
      <c r="A10" s="911" t="s">
        <v>559</v>
      </c>
      <c r="D10" s="539" t="s">
        <v>560</v>
      </c>
      <c r="E10" s="531" t="s">
        <v>59</v>
      </c>
      <c r="G10" s="532"/>
      <c r="H10" s="533"/>
      <c r="I10" s="540"/>
      <c r="J10" s="541"/>
      <c r="K10" s="542"/>
      <c r="L10" s="532"/>
      <c r="M10" s="537"/>
      <c r="O10" s="523"/>
      <c r="W10" s="538"/>
    </row>
    <row r="11" spans="1:23" ht="13">
      <c r="A11" s="911" t="s">
        <v>551</v>
      </c>
      <c r="D11" s="523"/>
      <c r="E11" s="515"/>
      <c r="F11" s="543"/>
      <c r="G11" s="532" t="s">
        <v>60</v>
      </c>
      <c r="H11" s="533"/>
      <c r="I11" s="911" t="s">
        <v>61</v>
      </c>
      <c r="K11" s="523"/>
      <c r="L11" s="532" t="s">
        <v>523</v>
      </c>
      <c r="M11" s="537"/>
      <c r="O11" s="523"/>
      <c r="P11" s="912" t="s">
        <v>63</v>
      </c>
      <c r="W11" s="538"/>
    </row>
    <row r="12" spans="1:23">
      <c r="A12" s="544" t="s">
        <v>64</v>
      </c>
      <c r="D12" s="523"/>
      <c r="E12" s="531" t="s">
        <v>65</v>
      </c>
      <c r="G12" s="532"/>
      <c r="H12" s="533"/>
      <c r="I12" s="91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1057</v>
      </c>
      <c r="C17" s="583" t="str">
        <f>IF(E17="","",VLOOKUP(B17,Data!$B$5:$N$503,13,FALSE))</f>
        <v/>
      </c>
      <c r="D17" s="584" t="str">
        <f>IF(E17="","",VLOOKUP(B17,Data!$B$5:$L$503,2,FALSE))</f>
        <v/>
      </c>
      <c r="E17" s="739"/>
      <c r="F17" s="600"/>
      <c r="G17" s="587" t="str">
        <f>IF(E17="","",VLOOKUP(B17,Data!$B$5:$L$503,11,FALSE))</f>
        <v/>
      </c>
      <c r="H17" s="588" t="str">
        <f t="shared" ref="H17:H43"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131,Data!G131,(IF(B17=Data!B133,Data!G133,(IF(B17=Data!B135,Data!G135,(IF(B17=Data!#REF!,Data!#REF!,(IF(B17=Data!B140,Data!G140,(IF(B17=Data!#REF!,Data!#REF!,(IF(B17=Data!#REF!,Data!#REF!,(IF(B17=Data!#REF!,Data!#REF!,Data!#REF!)))))))))))))))&amp;IF(B17=Data!B207,Data!G207,(IF(B17=Data!#REF!,Data!#REF!,(IF(B17=Data!#REF!,Data!#REF!,(IF(B17=Data!#REF!,Data!#REF!,(IF(B17=Data!#REF!,Data!#REF!,(IF(B17=Data!#REF!,Data!G947,(IF(B17=Data!#REF!,Data!#REF!,(IF(B17=Data!#REF!,Data!#REF!,Data!#REF!)))))))))))))))&amp;IF(B17=Data!#REF!,Data!#REF!,(IF(B17=Data!#REF!,Data!#REF!,(IF(B17=Data!#REF!,Data!#REF!,(IF(B17=Data!#REF!,Data!#REF!,(IF(B17=Data!#REF!,Data!#REF!,Data!#REF!)))))))))</f>
        <v>#REF!</v>
      </c>
      <c r="O17" s="592"/>
      <c r="P17" s="593"/>
      <c r="Q17" s="594" t="e">
        <f>IF(B17=Data!B131,Data!H131,(IF(B17=Data!B133,Data!H133,(IF(B17=Data!B135,Data!H135,(IF(B17=Data!#REF!,Data!#REF!,(IF(B17=Data!B140,Data!H140,(IF(B17=Data!#REF!,Data!#REF!,(IF(B17=Data!#REF!,Data!#REF!,(IF(B17=Data!#REF!,Data!#REF!,Data!#REF!)))))))))))))))&amp;IF(B17=Data!B207,Data!H207,(IF(B17=Data!#REF!,Data!#REF!,(IF(B17=Data!#REF!,Data!#REF!,(IF(B17=Data!#REF!,Data!#REF!,(IF(B17=Data!#REF!,Data!#REF!,(IF(B17=Data!#REF!,Data!H947,(IF(B17=Data!#REF!,Data!#REF!,(IF(B17=Data!#REF!,Data!#REF!,Data!#REF!)))))))))))))))&amp;IF(B17=Data!#REF!,Data!#REF!,(IF(B17=Data!#REF!,Data!#REF!,(IF(B17=Data!#REF!,Data!#REF!,(IF(B17=Data!#REF!,Data!#REF!,(IF(B17=Data!#REF!,Data!#REF!,Data!#REF!)))))))))</f>
        <v>#REF!</v>
      </c>
      <c r="R17" s="593"/>
      <c r="S17" s="593"/>
      <c r="T17" s="594" t="e">
        <f>IF(B17=Data!B131,Data!I131,(IF(B17=Data!B133,Data!I133,(IF(B17=Data!B135,Data!I135,(IF(B17=Data!#REF!,Data!#REF!,(IF(B17=Data!B140,Data!I140,(IF(B17=Data!#REF!,Data!#REF!,(IF(B17=Data!#REF!,Data!#REF!,(IF(B17=Data!#REF!,Data!#REF!,Data!#REF!)))))))))))))))&amp;IF(B17=Data!B207,Data!I207,(IF(B17=Data!#REF!,Data!#REF!,(IF(B17=Data!#REF!,Data!#REF!,(IF(B17=Data!#REF!,Data!#REF!,(IF(B17=Data!#REF!,Data!#REF!,(IF(B17=Data!#REF!,Data!I947,(IF(B17=Data!#REF!,Data!#REF!,(IF(B17=Data!#REF!,Data!#REF!,Data!#REF!)))))))))))))))&amp;IF(B17=Data!#REF!,Data!#REF!,(IF(B17=Data!#REF!,Data!#REF!,(IF(B17=Data!#REF!,Data!#REF!,(IF(B17=Data!#REF!,Data!#REF!,(IF(B17=Data!#REF!,Data!#REF!,Data!#REF!)))))))))</f>
        <v>#REF!</v>
      </c>
      <c r="U17" s="595"/>
      <c r="V17" s="594" t="e">
        <f>IF(B17=Data!B131,Data!J131,(IF(B17=Data!B133,Data!J133,(IF(B17=Data!B135,Data!J135,(IF(B17=Data!#REF!,Data!#REF!,(IF(B17=Data!B140,Data!J140,(IF(B17=Data!#REF!,Data!#REF!,(IF(B17=Data!#REF!,Data!#REF!,(IF(B17=Data!#REF!,Data!#REF!,Data!#REF!)))))))))))))))&amp;IF(B17=Data!B207,Data!J207,(IF(B17=Data!#REF!,Data!#REF!,(IF(B17=Data!#REF!,Data!#REF!,(IF(B17=Data!#REF!,Data!#REF!,(IF(B17=Data!#REF!,Data!#REF!,(IF(B17=Data!#REF!,Data!J947,(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717</v>
      </c>
      <c r="C18" s="738" t="str">
        <f>IF(E18="","",VLOOKUP(B18,Data!$B$5:$N$503,13,FALSE))</f>
        <v>Ymh</v>
      </c>
      <c r="D18" s="495" t="str">
        <f>IF(E18="","",VLOOKUP(B18,Data!$B$5:$L$503,2,FALSE))</f>
        <v>VAC9500</v>
      </c>
      <c r="E18" s="739">
        <v>4</v>
      </c>
      <c r="F18" s="600"/>
      <c r="G18" s="587">
        <f>IF(E18="","",VLOOKUP(B18,Data!$B$5:$L$503,11,FALSE))</f>
        <v>2627.86</v>
      </c>
      <c r="H18" s="588">
        <f t="shared" ref="H18" si="1">IF(E18&gt;0,E18*G18,"-")</f>
        <v>10511.44</v>
      </c>
      <c r="I18" s="589" t="str">
        <f>IF(E18="","",VLOOKUP(B18,Data!$B$5:$D$503,3,FALSE))</f>
        <v>C/T</v>
      </c>
      <c r="J18" s="589" t="str">
        <f>IF(E18="","",VLOOKUP(B18,Data!$B$5:$M$503,12,FALSE))</f>
        <v>Indonesia</v>
      </c>
      <c r="K18" s="590">
        <v>5127657</v>
      </c>
      <c r="L18" s="587">
        <f>IF(E18="","",VLOOKUP(B18,Data!$B$5:$E$503,4,FALSE)*E18)</f>
        <v>1068</v>
      </c>
      <c r="M18" s="587">
        <f>IF(E18="","",VLOOKUP(B18,Data!$B$5:$F$503,5,FALSE)*E18)</f>
        <v>988</v>
      </c>
      <c r="N18" s="591" t="e">
        <f>IF(B18=Data!B21,Data!G21,(IF(B18=Data!B23,Data!G23,(IF(B18=Data!B25,Data!G25,(IF(B18=Data!#REF!,Data!#REF!,(IF(B18=Data!B30,Data!G30,(IF(B18=Data!#REF!,Data!#REF!,(IF(B18=Data!#REF!,Data!#REF!,(IF(B18=Data!#REF!,Data!#REF!,Data!#REF!)))))))))))))))&amp;IF(B18=Data!B97,Data!G97,(IF(B18=Data!#REF!,Data!#REF!,(IF(B18=Data!#REF!,Data!#REF!,(IF(B18=Data!#REF!,Data!#REF!,(IF(B18=Data!#REF!,Data!#REF!,(IF(B18=Data!#REF!,Data!G837,(IF(B18=Data!#REF!,Data!#REF!,(IF(B18=Data!#REF!,Data!#REF!,Data!#REF!)))))))))))))))&amp;IF(B18=Data!#REF!,Data!#REF!,(IF(B18=Data!#REF!,Data!#REF!,(IF(B18=Data!#REF!,Data!#REF!,(IF(B18=Data!#REF!,Data!#REF!,(IF(B18=Data!#REF!,Data!#REF!,Data!#REF!)))))))))</f>
        <v>#REF!</v>
      </c>
      <c r="O18" s="592"/>
      <c r="P18" s="593"/>
      <c r="Q18" s="594" t="e">
        <f>IF(B18=Data!B21,Data!H21,(IF(B18=Data!B23,Data!H23,(IF(B18=Data!B25,Data!H25,(IF(B18=Data!#REF!,Data!#REF!,(IF(B18=Data!B30,Data!H30,(IF(B18=Data!#REF!,Data!#REF!,(IF(B18=Data!#REF!,Data!#REF!,(IF(B18=Data!#REF!,Data!#REF!,Data!#REF!)))))))))))))))&amp;IF(B18=Data!B97,Data!H97,(IF(B18=Data!#REF!,Data!#REF!,(IF(B18=Data!#REF!,Data!#REF!,(IF(B18=Data!#REF!,Data!#REF!,(IF(B18=Data!#REF!,Data!#REF!,(IF(B18=Data!#REF!,Data!H837,(IF(B18=Data!#REF!,Data!#REF!,(IF(B18=Data!#REF!,Data!#REF!,Data!#REF!)))))))))))))))&amp;IF(B18=Data!#REF!,Data!#REF!,(IF(B18=Data!#REF!,Data!#REF!,(IF(B18=Data!#REF!,Data!#REF!,(IF(B18=Data!#REF!,Data!#REF!,(IF(B18=Data!#REF!,Data!#REF!,Data!#REF!)))))))))</f>
        <v>#REF!</v>
      </c>
      <c r="R18" s="593"/>
      <c r="S18" s="593"/>
      <c r="T18" s="594" t="e">
        <f>IF(B18=Data!B21,Data!I21,(IF(B18=Data!B23,Data!I23,(IF(B18=Data!B25,Data!I25,(IF(B18=Data!#REF!,Data!#REF!,(IF(B18=Data!B30,Data!I30,(IF(B18=Data!#REF!,Data!#REF!,(IF(B18=Data!#REF!,Data!#REF!,(IF(B18=Data!#REF!,Data!#REF!,Data!#REF!)))))))))))))))&amp;IF(B18=Data!B97,Data!I97,(IF(B18=Data!#REF!,Data!#REF!,(IF(B18=Data!#REF!,Data!#REF!,(IF(B18=Data!#REF!,Data!#REF!,(IF(B18=Data!#REF!,Data!#REF!,(IF(B18=Data!#REF!,Data!I837,(IF(B18=Data!#REF!,Data!#REF!,(IF(B18=Data!#REF!,Data!#REF!,Data!#REF!)))))))))))))))&amp;IF(B18=Data!#REF!,Data!#REF!,(IF(B18=Data!#REF!,Data!#REF!,(IF(B18=Data!#REF!,Data!#REF!,(IF(B18=Data!#REF!,Data!#REF!,(IF(B18=Data!#REF!,Data!#REF!,Data!#REF!)))))))))</f>
        <v>#REF!</v>
      </c>
      <c r="U18" s="595"/>
      <c r="V18" s="594" t="e">
        <f>IF(B18=Data!B21,Data!J21,(IF(B18=Data!B23,Data!J23,(IF(B18=Data!B25,Data!J25,(IF(B18=Data!#REF!,Data!#REF!,(IF(B18=Data!B30,Data!J30,(IF(B18=Data!#REF!,Data!#REF!,(IF(B18=Data!#REF!,Data!#REF!,(IF(B18=Data!#REF!,Data!#REF!,Data!#REF!)))))))))))))))&amp;IF(B18=Data!B97,Data!J97,(IF(B18=Data!#REF!,Data!#REF!,(IF(B18=Data!#REF!,Data!#REF!,(IF(B18=Data!#REF!,Data!#REF!,(IF(B18=Data!#REF!,Data!#REF!,(IF(B18=Data!#REF!,Data!J837,(IF(B18=Data!#REF!,Data!#REF!,(IF(B18=Data!#REF!,Data!#REF!,Data!#REF!)))))))))))))))&amp;IF(B18=Data!#REF!,Data!#REF!,(IF(B18=Data!#REF!,Data!#REF!,(IF(B18=Data!#REF!,Data!#REF!,(IF(B18=Data!#REF!,Data!#REF!,(IF(B18=Data!#REF!,Data!#REF!,Data!#REF!)))))))))</f>
        <v>#REF!</v>
      </c>
      <c r="W18" s="596">
        <f>IF(E18="","",VLOOKUP(B18,Data!$B$5:$J$503,9,FALSE)*E18)</f>
        <v>5.952</v>
      </c>
    </row>
    <row r="19" spans="1:23" s="597" customFormat="1" ht="19.25" customHeight="1">
      <c r="A19" s="860">
        <v>2</v>
      </c>
      <c r="B19" s="753" t="s">
        <v>718</v>
      </c>
      <c r="C19" s="738" t="str">
        <f>IF(E19="","",VLOOKUP(B19,Data!$B$5:$N$503,13,FALSE))</f>
        <v>Ymh</v>
      </c>
      <c r="D19" s="495" t="str">
        <f>IF(E19="","",VLOOKUP(B19,Data!$B$5:$L$503,2,FALSE))</f>
        <v>VAC9580</v>
      </c>
      <c r="E19" s="739">
        <v>3</v>
      </c>
      <c r="F19" s="600" t="s">
        <v>544</v>
      </c>
      <c r="G19" s="587">
        <f>IF(E19="","",VLOOKUP(B19,Data!$B$5:$L$503,11,FALSE))</f>
        <v>5024.08</v>
      </c>
      <c r="H19" s="588">
        <f t="shared" si="0"/>
        <v>15072.24</v>
      </c>
      <c r="I19" s="589" t="str">
        <f>IF(E19="","",VLOOKUP(B19,Data!$B$5:$D$503,3,FALSE))</f>
        <v>C/T</v>
      </c>
      <c r="J19" s="589" t="str">
        <f>IF(E19="","",VLOOKUP(B19,Data!$B$5:$M$503,12,FALSE))</f>
        <v>Indonesia</v>
      </c>
      <c r="K19" s="590">
        <v>5127657</v>
      </c>
      <c r="L19" s="587">
        <f>IF(E19="","",VLOOKUP(B19,Data!$B$5:$E$503,4,FALSE)*E19)</f>
        <v>906</v>
      </c>
      <c r="M19" s="587">
        <f>IF(E19="","",VLOOKUP(B19,Data!$B$5:$F$503,5,FALSE)*E19)</f>
        <v>801</v>
      </c>
      <c r="N19" s="591" t="e">
        <f>IF(B19=Data!B22,Data!G22,(IF(B19=Data!B24,Data!G24,(IF(B19=Data!B26,Data!G26,(IF(B19=Data!#REF!,Data!#REF!,(IF(B19=Data!B31,Data!G31,(IF(B19=Data!#REF!,Data!#REF!,(IF(B19=Data!#REF!,Data!#REF!,(IF(B19=Data!#REF!,Data!#REF!,Data!#REF!)))))))))))))))&amp;IF(B19=Data!B98,Data!G98,(IF(B19=Data!#REF!,Data!#REF!,(IF(B19=Data!#REF!,Data!#REF!,(IF(B19=Data!#REF!,Data!#REF!,(IF(B19=Data!#REF!,Data!#REF!,(IF(B19=Data!#REF!,Data!G838,(IF(B19=Data!#REF!,Data!#REF!,(IF(B19=Data!#REF!,Data!#REF!,Data!#REF!)))))))))))))))&amp;IF(B19=Data!#REF!,Data!#REF!,(IF(B19=Data!#REF!,Data!#REF!,(IF(B19=Data!#REF!,Data!#REF!,(IF(B19=Data!#REF!,Data!#REF!,(IF(B19=Data!#REF!,Data!#REF!,Data!#REF!)))))))))</f>
        <v>#REF!</v>
      </c>
      <c r="O19" s="592"/>
      <c r="P19" s="593"/>
      <c r="Q19" s="594" t="e">
        <f>IF(B19=Data!B22,Data!H22,(IF(B19=Data!B24,Data!H24,(IF(B19=Data!B26,Data!H26,(IF(B19=Data!#REF!,Data!#REF!,(IF(B19=Data!B31,Data!H31,(IF(B19=Data!#REF!,Data!#REF!,(IF(B19=Data!#REF!,Data!#REF!,(IF(B19=Data!#REF!,Data!#REF!,Data!#REF!)))))))))))))))&amp;IF(B19=Data!B98,Data!H98,(IF(B19=Data!#REF!,Data!#REF!,(IF(B19=Data!#REF!,Data!#REF!,(IF(B19=Data!#REF!,Data!#REF!,(IF(B19=Data!#REF!,Data!#REF!,(IF(B19=Data!#REF!,Data!H838,(IF(B19=Data!#REF!,Data!#REF!,(IF(B19=Data!#REF!,Data!#REF!,Data!#REF!)))))))))))))))&amp;IF(B19=Data!#REF!,Data!#REF!,(IF(B19=Data!#REF!,Data!#REF!,(IF(B19=Data!#REF!,Data!#REF!,(IF(B19=Data!#REF!,Data!#REF!,(IF(B19=Data!#REF!,Data!#REF!,Data!#REF!)))))))))</f>
        <v>#REF!</v>
      </c>
      <c r="R19" s="593"/>
      <c r="S19" s="593"/>
      <c r="T19" s="594" t="e">
        <f>IF(B19=Data!B22,Data!I22,(IF(B19=Data!B24,Data!I24,(IF(B19=Data!B26,Data!I26,(IF(B19=Data!#REF!,Data!#REF!,(IF(B19=Data!B31,Data!I31,(IF(B19=Data!#REF!,Data!#REF!,(IF(B19=Data!#REF!,Data!#REF!,(IF(B19=Data!#REF!,Data!#REF!,Data!#REF!)))))))))))))))&amp;IF(B19=Data!B98,Data!I98,(IF(B19=Data!#REF!,Data!#REF!,(IF(B19=Data!#REF!,Data!#REF!,(IF(B19=Data!#REF!,Data!#REF!,(IF(B19=Data!#REF!,Data!#REF!,(IF(B19=Data!#REF!,Data!I838,(IF(B19=Data!#REF!,Data!#REF!,(IF(B19=Data!#REF!,Data!#REF!,Data!#REF!)))))))))))))))&amp;IF(B19=Data!#REF!,Data!#REF!,(IF(B19=Data!#REF!,Data!#REF!,(IF(B19=Data!#REF!,Data!#REF!,(IF(B19=Data!#REF!,Data!#REF!,(IF(B19=Data!#REF!,Data!#REF!,Data!#REF!)))))))))</f>
        <v>#REF!</v>
      </c>
      <c r="U19" s="595"/>
      <c r="V19" s="594" t="e">
        <f>IF(B19=Data!B22,Data!J22,(IF(B19=Data!B24,Data!J24,(IF(B19=Data!B26,Data!J26,(IF(B19=Data!#REF!,Data!#REF!,(IF(B19=Data!B31,Data!J31,(IF(B19=Data!#REF!,Data!#REF!,(IF(B19=Data!#REF!,Data!#REF!,(IF(B19=Data!#REF!,Data!#REF!,Data!#REF!)))))))))))))))&amp;IF(B19=Data!B98,Data!J98,(IF(B19=Data!#REF!,Data!#REF!,(IF(B19=Data!#REF!,Data!#REF!,(IF(B19=Data!#REF!,Data!#REF!,(IF(B19=Data!#REF!,Data!#REF!,(IF(B19=Data!#REF!,Data!J838,(IF(B19=Data!#REF!,Data!#REF!,(IF(B19=Data!#REF!,Data!#REF!,Data!#REF!)))))))))))))))&amp;IF(B19=Data!#REF!,Data!#REF!,(IF(B19=Data!#REF!,Data!#REF!,(IF(B19=Data!#REF!,Data!#REF!,(IF(B19=Data!#REF!,Data!#REF!,(IF(B19=Data!#REF!,Data!#REF!,Data!#REF!)))))))))</f>
        <v>#REF!</v>
      </c>
      <c r="W19" s="596">
        <f>IF(E19="","",VLOOKUP(B19,Data!$B$5:$J$503,9,FALSE)*E19)</f>
        <v>4.6020000000000003</v>
      </c>
    </row>
    <row r="20" spans="1:23" s="597" customFormat="1" ht="19.25" customHeight="1">
      <c r="A20" s="598"/>
      <c r="B20" s="582" t="s">
        <v>1070</v>
      </c>
      <c r="C20" s="583" t="str">
        <f>IF(E20="","",VLOOKUP(B20,Data!$B$5:$N$503,13,FALSE))</f>
        <v/>
      </c>
      <c r="D20" s="584" t="str">
        <f>IF(E20="","",VLOOKUP(B20,Data!$B$5:$L$503,2,FALSE))</f>
        <v/>
      </c>
      <c r="E20" s="739"/>
      <c r="F20" s="600"/>
      <c r="G20" s="587" t="str">
        <f>IF(E20="","",VLOOKUP(B20,Data!$B$5:$L$503,11,FALSE))</f>
        <v/>
      </c>
      <c r="H20" s="588" t="str">
        <f t="shared" si="0"/>
        <v>-</v>
      </c>
      <c r="I20" s="589" t="str">
        <f>IF(E20="","",VLOOKUP(B20,Data!$B$5:$D$503,3,FALSE))</f>
        <v/>
      </c>
      <c r="J20" s="589" t="str">
        <f>IF(E20="","",VLOOKUP(B20,Data!$B$5:$M$503,12,FALSE))</f>
        <v/>
      </c>
      <c r="K20" s="590"/>
      <c r="L20" s="587" t="str">
        <f>IF(E20="","",VLOOKUP(B20,Data!$B$5:$E$503,4,FALSE)*E20)</f>
        <v/>
      </c>
      <c r="M20" s="587" t="str">
        <f>IF(E20="","",VLOOKUP(B20,Data!$B$5:$F$503,5,FALSE)*E20)</f>
        <v/>
      </c>
      <c r="N20" s="591" t="e">
        <f>IF(B20=Data!B140,Data!G140,(IF(B20=Data!B142,Data!G142,(IF(B20=Data!B144,Data!G144,(IF(B20=Data!#REF!,Data!#REF!,(IF(B20=Data!B149,Data!G149,(IF(B20=Data!#REF!,Data!#REF!,(IF(B20=Data!#REF!,Data!#REF!,(IF(B20=Data!#REF!,Data!#REF!,Data!#REF!)))))))))))))))&amp;IF(B20=Data!B216,Data!G216,(IF(B20=Data!#REF!,Data!#REF!,(IF(B20=Data!#REF!,Data!#REF!,(IF(B20=Data!#REF!,Data!#REF!,(IF(B20=Data!#REF!,Data!#REF!,(IF(B20=Data!#REF!,Data!G956,(IF(B20=Data!#REF!,Data!#REF!,(IF(B20=Data!#REF!,Data!#REF!,Data!#REF!)))))))))))))))&amp;IF(B20=Data!#REF!,Data!#REF!,(IF(B20=Data!#REF!,Data!#REF!,(IF(B20=Data!#REF!,Data!#REF!,(IF(B20=Data!#REF!,Data!#REF!,(IF(B20=Data!#REF!,Data!#REF!,Data!#REF!)))))))))</f>
        <v>#REF!</v>
      </c>
      <c r="O20" s="592"/>
      <c r="P20" s="593"/>
      <c r="Q20" s="594" t="e">
        <f>IF(B20=Data!B140,Data!H140,(IF(B20=Data!B142,Data!H142,(IF(B20=Data!B144,Data!H144,(IF(B20=Data!#REF!,Data!#REF!,(IF(B20=Data!B149,Data!H149,(IF(B20=Data!#REF!,Data!#REF!,(IF(B20=Data!#REF!,Data!#REF!,(IF(B20=Data!#REF!,Data!#REF!,Data!#REF!)))))))))))))))&amp;IF(B20=Data!B216,Data!H216,(IF(B20=Data!#REF!,Data!#REF!,(IF(B20=Data!#REF!,Data!#REF!,(IF(B20=Data!#REF!,Data!#REF!,(IF(B20=Data!#REF!,Data!#REF!,(IF(B20=Data!#REF!,Data!H956,(IF(B20=Data!#REF!,Data!#REF!,(IF(B20=Data!#REF!,Data!#REF!,Data!#REF!)))))))))))))))&amp;IF(B20=Data!#REF!,Data!#REF!,(IF(B20=Data!#REF!,Data!#REF!,(IF(B20=Data!#REF!,Data!#REF!,(IF(B20=Data!#REF!,Data!#REF!,(IF(B20=Data!#REF!,Data!#REF!,Data!#REF!)))))))))</f>
        <v>#REF!</v>
      </c>
      <c r="R20" s="593"/>
      <c r="S20" s="593"/>
      <c r="T20" s="594" t="e">
        <f>IF(B20=Data!B140,Data!I140,(IF(B20=Data!B142,Data!I142,(IF(B20=Data!B144,Data!I144,(IF(B20=Data!#REF!,Data!#REF!,(IF(B20=Data!B149,Data!I149,(IF(B20=Data!#REF!,Data!#REF!,(IF(B20=Data!#REF!,Data!#REF!,(IF(B20=Data!#REF!,Data!#REF!,Data!#REF!)))))))))))))))&amp;IF(B20=Data!B216,Data!I216,(IF(B20=Data!#REF!,Data!#REF!,(IF(B20=Data!#REF!,Data!#REF!,(IF(B20=Data!#REF!,Data!#REF!,(IF(B20=Data!#REF!,Data!#REF!,(IF(B20=Data!#REF!,Data!I956,(IF(B20=Data!#REF!,Data!#REF!,(IF(B20=Data!#REF!,Data!#REF!,Data!#REF!)))))))))))))))&amp;IF(B20=Data!#REF!,Data!#REF!,(IF(B20=Data!#REF!,Data!#REF!,(IF(B20=Data!#REF!,Data!#REF!,(IF(B20=Data!#REF!,Data!#REF!,(IF(B20=Data!#REF!,Data!#REF!,Data!#REF!)))))))))</f>
        <v>#REF!</v>
      </c>
      <c r="U20" s="595"/>
      <c r="V20" s="594" t="e">
        <f>IF(B20=Data!B140,Data!J140,(IF(B20=Data!B142,Data!J142,(IF(B20=Data!B144,Data!J144,(IF(B20=Data!#REF!,Data!#REF!,(IF(B20=Data!B149,Data!J149,(IF(B20=Data!#REF!,Data!#REF!,(IF(B20=Data!#REF!,Data!#REF!,(IF(B20=Data!#REF!,Data!#REF!,Data!#REF!)))))))))))))))&amp;IF(B20=Data!B216,Data!J216,(IF(B20=Data!#REF!,Data!#REF!,(IF(B20=Data!#REF!,Data!#REF!,(IF(B20=Data!#REF!,Data!#REF!,(IF(B20=Data!#REF!,Data!#REF!,(IF(B20=Data!#REF!,Data!J956,(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v>3</v>
      </c>
      <c r="B21" s="753" t="s">
        <v>368</v>
      </c>
      <c r="C21" s="738" t="str">
        <f>IF(E21="","",VLOOKUP(B21,Data!$B$5:$N$503,13,FALSE))</f>
        <v>Ymh</v>
      </c>
      <c r="D21" s="495" t="str">
        <f>IF(E21="","",VLOOKUP(B21,Data!$B$5:$L$503,2,FALSE))</f>
        <v>WQ78230</v>
      </c>
      <c r="E21" s="739">
        <v>7</v>
      </c>
      <c r="F21" s="600" t="s">
        <v>545</v>
      </c>
      <c r="G21" s="587">
        <f>IF(E21="","",VLOOKUP(B21,Data!$B$5:$L$503,11,FALSE))</f>
        <v>4233.07</v>
      </c>
      <c r="H21" s="588">
        <f t="shared" si="0"/>
        <v>29631.489999999998</v>
      </c>
      <c r="I21" s="589" t="str">
        <f>IF(E21="","",VLOOKUP(B21,Data!$B$5:$D$503,3,FALSE))</f>
        <v>C/T</v>
      </c>
      <c r="J21" s="589" t="str">
        <f>IF(E21="","",VLOOKUP(B21,Data!$B$5:$M$503,12,FALSE))</f>
        <v>Indonesia</v>
      </c>
      <c r="K21" s="590">
        <v>5129806</v>
      </c>
      <c r="L21" s="587">
        <f>IF(E21="","",VLOOKUP(B21,Data!$B$5:$E$503,4,FALSE)*E21)</f>
        <v>2079</v>
      </c>
      <c r="M21" s="587">
        <f>IF(E21="","",VLOOKUP(B21,Data!$B$5:$F$503,5,FALSE)*E21)</f>
        <v>1834</v>
      </c>
      <c r="N21" s="591" t="e">
        <f>IF(B21=Data!B20,Data!G20,(IF(B21=Data!B22,Data!G22,(IF(B21=Data!B24,Data!G24,(IF(B21=Data!#REF!,Data!#REF!,(IF(B21=Data!B29,Data!G29,(IF(B21=Data!#REF!,Data!#REF!,(IF(B21=Data!#REF!,Data!#REF!,(IF(B21=Data!#REF!,Data!#REF!,Data!#REF!)))))))))))))))&amp;IF(B21=Data!B96,Data!G96,(IF(B21=Data!#REF!,Data!#REF!,(IF(B21=Data!#REF!,Data!#REF!,(IF(B21=Data!#REF!,Data!#REF!,(IF(B21=Data!#REF!,Data!#REF!,(IF(B21=Data!#REF!,Data!G836,(IF(B21=Data!#REF!,Data!#REF!,(IF(B21=Data!#REF!,Data!#REF!,Data!#REF!)))))))))))))))&amp;IF(B21=Data!#REF!,Data!#REF!,(IF(B21=Data!#REF!,Data!#REF!,(IF(B21=Data!#REF!,Data!#REF!,(IF(B21=Data!#REF!,Data!#REF!,(IF(B21=Data!#REF!,Data!#REF!,Data!#REF!)))))))))</f>
        <v>#REF!</v>
      </c>
      <c r="O21" s="592"/>
      <c r="P21" s="593"/>
      <c r="Q21" s="594" t="e">
        <f>IF(B21=Data!B20,Data!H20,(IF(B21=Data!B22,Data!H22,(IF(B21=Data!B24,Data!H24,(IF(B21=Data!#REF!,Data!#REF!,(IF(B21=Data!B29,Data!H29,(IF(B21=Data!#REF!,Data!#REF!,(IF(B21=Data!#REF!,Data!#REF!,(IF(B21=Data!#REF!,Data!#REF!,Data!#REF!)))))))))))))))&amp;IF(B21=Data!B96,Data!H96,(IF(B21=Data!#REF!,Data!#REF!,(IF(B21=Data!#REF!,Data!#REF!,(IF(B21=Data!#REF!,Data!#REF!,(IF(B21=Data!#REF!,Data!#REF!,(IF(B21=Data!#REF!,Data!H836,(IF(B21=Data!#REF!,Data!#REF!,(IF(B21=Data!#REF!,Data!#REF!,Data!#REF!)))))))))))))))&amp;IF(B21=Data!#REF!,Data!#REF!,(IF(B21=Data!#REF!,Data!#REF!,(IF(B21=Data!#REF!,Data!#REF!,(IF(B21=Data!#REF!,Data!#REF!,(IF(B21=Data!#REF!,Data!#REF!,Data!#REF!)))))))))</f>
        <v>#REF!</v>
      </c>
      <c r="R21" s="593"/>
      <c r="S21" s="593"/>
      <c r="T21" s="594" t="e">
        <f>IF(B21=Data!B20,Data!I20,(IF(B21=Data!B22,Data!I22,(IF(B21=Data!B24,Data!I24,(IF(B21=Data!#REF!,Data!#REF!,(IF(B21=Data!B29,Data!I29,(IF(B21=Data!#REF!,Data!#REF!,(IF(B21=Data!#REF!,Data!#REF!,(IF(B21=Data!#REF!,Data!#REF!,Data!#REF!)))))))))))))))&amp;IF(B21=Data!B96,Data!I96,(IF(B21=Data!#REF!,Data!#REF!,(IF(B21=Data!#REF!,Data!#REF!,(IF(B21=Data!#REF!,Data!#REF!,(IF(B21=Data!#REF!,Data!#REF!,(IF(B21=Data!#REF!,Data!I836,(IF(B21=Data!#REF!,Data!#REF!,(IF(B21=Data!#REF!,Data!#REF!,Data!#REF!)))))))))))))))&amp;IF(B21=Data!#REF!,Data!#REF!,(IF(B21=Data!#REF!,Data!#REF!,(IF(B21=Data!#REF!,Data!#REF!,(IF(B21=Data!#REF!,Data!#REF!,(IF(B21=Data!#REF!,Data!#REF!,Data!#REF!)))))))))</f>
        <v>#REF!</v>
      </c>
      <c r="U21" s="595"/>
      <c r="V21" s="594" t="e">
        <f>IF(B21=Data!B20,Data!J20,(IF(B21=Data!B22,Data!J22,(IF(B21=Data!B24,Data!J24,(IF(B21=Data!#REF!,Data!#REF!,(IF(B21=Data!B29,Data!J29,(IF(B21=Data!#REF!,Data!#REF!,(IF(B21=Data!#REF!,Data!#REF!,(IF(B21=Data!#REF!,Data!#REF!,Data!#REF!)))))))))))))))&amp;IF(B21=Data!B96,Data!J96,(IF(B21=Data!#REF!,Data!#REF!,(IF(B21=Data!#REF!,Data!#REF!,(IF(B21=Data!#REF!,Data!#REF!,(IF(B21=Data!#REF!,Data!#REF!,(IF(B21=Data!#REF!,Data!J836,(IF(B21=Data!#REF!,Data!#REF!,(IF(B21=Data!#REF!,Data!#REF!,Data!#REF!)))))))))))))))&amp;IF(B21=Data!#REF!,Data!#REF!,(IF(B21=Data!#REF!,Data!#REF!,(IF(B21=Data!#REF!,Data!#REF!,(IF(B21=Data!#REF!,Data!#REF!,(IF(B21=Data!#REF!,Data!#REF!,Data!#REF!)))))))))</f>
        <v>#REF!</v>
      </c>
      <c r="W21" s="596">
        <f>IF(E21="","",VLOOKUP(B21,Data!$B$5:$J$503,9,FALSE)*E21)</f>
        <v>10.738</v>
      </c>
    </row>
    <row r="22" spans="1:23" s="597" customFormat="1" ht="19.25" customHeight="1">
      <c r="A22" s="860">
        <v>4</v>
      </c>
      <c r="B22" s="753" t="s">
        <v>718</v>
      </c>
      <c r="C22" s="738" t="str">
        <f>IF(E22="","",VLOOKUP(B22,Data!$B$5:$N$503,13,FALSE))</f>
        <v>Ymh</v>
      </c>
      <c r="D22" s="495" t="str">
        <f>IF(E22="","",VLOOKUP(B22,Data!$B$5:$L$503,2,FALSE))</f>
        <v>VAC9580</v>
      </c>
      <c r="E22" s="739">
        <v>9</v>
      </c>
      <c r="F22" s="600"/>
      <c r="G22" s="587">
        <f>IF(E22="","",VLOOKUP(B22,Data!$B$5:$L$503,11,FALSE))</f>
        <v>5024.08</v>
      </c>
      <c r="H22" s="588">
        <f t="shared" si="0"/>
        <v>45216.72</v>
      </c>
      <c r="I22" s="589" t="str">
        <f>IF(E22="","",VLOOKUP(B22,Data!$B$5:$D$503,3,FALSE))</f>
        <v>C/T</v>
      </c>
      <c r="J22" s="589" t="str">
        <f>IF(E22="","",VLOOKUP(B22,Data!$B$5:$M$503,12,FALSE))</f>
        <v>Indonesia</v>
      </c>
      <c r="K22" s="590">
        <v>5129806</v>
      </c>
      <c r="L22" s="587">
        <f>IF(E22="","",VLOOKUP(B22,Data!$B$5:$E$503,4,FALSE)*E22)</f>
        <v>2718</v>
      </c>
      <c r="M22" s="587">
        <f>IF(E22="","",VLOOKUP(B22,Data!$B$5:$F$503,5,FALSE)*E22)</f>
        <v>2403</v>
      </c>
      <c r="N22" s="591" t="e">
        <f>IF(B22=Data!B13,Data!G13,(IF(B22=Data!B15,Data!G15,(IF(B22=Data!B17,Data!G17,(IF(B22=Data!#REF!,Data!#REF!,(IF(B22=Data!B22,Data!G22,(IF(B22=Data!#REF!,Data!#REF!,(IF(B22=Data!#REF!,Data!#REF!,(IF(B22=Data!#REF!,Data!#REF!,Data!#REF!)))))))))))))))&amp;IF(B22=Data!B89,Data!G89,(IF(B22=Data!#REF!,Data!#REF!,(IF(B22=Data!#REF!,Data!#REF!,(IF(B22=Data!#REF!,Data!#REF!,(IF(B22=Data!#REF!,Data!#REF!,(IF(B22=Data!#REF!,Data!G829,(IF(B22=Data!#REF!,Data!#REF!,(IF(B22=Data!#REF!,Data!#REF!,Data!#REF!)))))))))))))))&amp;IF(B22=Data!#REF!,Data!#REF!,(IF(B22=Data!#REF!,Data!#REF!,(IF(B22=Data!#REF!,Data!#REF!,(IF(B22=Data!#REF!,Data!#REF!,(IF(B22=Data!#REF!,Data!#REF!,Data!#REF!)))))))))</f>
        <v>#REF!</v>
      </c>
      <c r="O22" s="592"/>
      <c r="P22" s="593"/>
      <c r="Q22" s="594" t="e">
        <f>IF(B22=Data!B13,Data!H13,(IF(B22=Data!B15,Data!H15,(IF(B22=Data!B17,Data!H17,(IF(B22=Data!#REF!,Data!#REF!,(IF(B22=Data!B22,Data!H22,(IF(B22=Data!#REF!,Data!#REF!,(IF(B22=Data!#REF!,Data!#REF!,(IF(B22=Data!#REF!,Data!#REF!,Data!#REF!)))))))))))))))&amp;IF(B22=Data!B89,Data!H89,(IF(B22=Data!#REF!,Data!#REF!,(IF(B22=Data!#REF!,Data!#REF!,(IF(B22=Data!#REF!,Data!#REF!,(IF(B22=Data!#REF!,Data!#REF!,(IF(B22=Data!#REF!,Data!H829,(IF(B22=Data!#REF!,Data!#REF!,(IF(B22=Data!#REF!,Data!#REF!,Data!#REF!)))))))))))))))&amp;IF(B22=Data!#REF!,Data!#REF!,(IF(B22=Data!#REF!,Data!#REF!,(IF(B22=Data!#REF!,Data!#REF!,(IF(B22=Data!#REF!,Data!#REF!,(IF(B22=Data!#REF!,Data!#REF!,Data!#REF!)))))))))</f>
        <v>#REF!</v>
      </c>
      <c r="R22" s="593"/>
      <c r="S22" s="593"/>
      <c r="T22" s="594" t="e">
        <f>IF(B22=Data!B13,Data!I13,(IF(B22=Data!B15,Data!I15,(IF(B22=Data!B17,Data!I17,(IF(B22=Data!#REF!,Data!#REF!,(IF(B22=Data!B22,Data!I22,(IF(B22=Data!#REF!,Data!#REF!,(IF(B22=Data!#REF!,Data!#REF!,(IF(B22=Data!#REF!,Data!#REF!,Data!#REF!)))))))))))))))&amp;IF(B22=Data!B89,Data!I89,(IF(B22=Data!#REF!,Data!#REF!,(IF(B22=Data!#REF!,Data!#REF!,(IF(B22=Data!#REF!,Data!#REF!,(IF(B22=Data!#REF!,Data!#REF!,(IF(B22=Data!#REF!,Data!I829,(IF(B22=Data!#REF!,Data!#REF!,(IF(B22=Data!#REF!,Data!#REF!,Data!#REF!)))))))))))))))&amp;IF(B22=Data!#REF!,Data!#REF!,(IF(B22=Data!#REF!,Data!#REF!,(IF(B22=Data!#REF!,Data!#REF!,(IF(B22=Data!#REF!,Data!#REF!,(IF(B22=Data!#REF!,Data!#REF!,Data!#REF!)))))))))</f>
        <v>#REF!</v>
      </c>
      <c r="U22" s="595"/>
      <c r="V22" s="594" t="e">
        <f>IF(B22=Data!B13,Data!J13,(IF(B22=Data!B15,Data!J15,(IF(B22=Data!B17,Data!J17,(IF(B22=Data!#REF!,Data!#REF!,(IF(B22=Data!B22,Data!J22,(IF(B22=Data!#REF!,Data!#REF!,(IF(B22=Data!#REF!,Data!#REF!,(IF(B22=Data!#REF!,Data!#REF!,Data!#REF!)))))))))))))))&amp;IF(B22=Data!B89,Data!J89,(IF(B22=Data!#REF!,Data!#REF!,(IF(B22=Data!#REF!,Data!#REF!,(IF(B22=Data!#REF!,Data!#REF!,(IF(B22=Data!#REF!,Data!#REF!,(IF(B22=Data!#REF!,Data!J829,(IF(B22=Data!#REF!,Data!#REF!,(IF(B22=Data!#REF!,Data!#REF!,Data!#REF!)))))))))))))))&amp;IF(B22=Data!#REF!,Data!#REF!,(IF(B22=Data!#REF!,Data!#REF!,(IF(B22=Data!#REF!,Data!#REF!,(IF(B22=Data!#REF!,Data!#REF!,(IF(B22=Data!#REF!,Data!#REF!,Data!#REF!)))))))))</f>
        <v>#REF!</v>
      </c>
      <c r="W22" s="596">
        <f>IF(E22="","",VLOOKUP(B22,Data!$B$5:$J$503,9,FALSE)*E22)</f>
        <v>13.806000000000001</v>
      </c>
    </row>
    <row r="23" spans="1:23" s="597" customFormat="1" ht="19.25" customHeight="1">
      <c r="A23" s="860">
        <v>5</v>
      </c>
      <c r="B23" s="753" t="s">
        <v>225</v>
      </c>
      <c r="C23" s="738" t="str">
        <f>IF(E23="","",VLOOKUP(B23,Data!$B$5:$N$503,13,FALSE))</f>
        <v>Ymh</v>
      </c>
      <c r="D23" s="495" t="str">
        <f>IF(E23="","",VLOOKUP(B23,Data!$B$5:$L$503,2,FALSE))</f>
        <v>WV62290</v>
      </c>
      <c r="E23" s="739">
        <v>1</v>
      </c>
      <c r="F23" s="601" t="s">
        <v>569</v>
      </c>
      <c r="G23" s="587">
        <f>IF(E23="","",VLOOKUP(B23,Data!$B$5:$L$503,11,FALSE))</f>
        <v>1690.21</v>
      </c>
      <c r="H23" s="588">
        <f t="shared" si="0"/>
        <v>1690.21</v>
      </c>
      <c r="I23" s="589" t="str">
        <f>IF(E23="","",VLOOKUP(B23,Data!$B$5:$D$503,3,FALSE))</f>
        <v>C/T</v>
      </c>
      <c r="J23" s="589" t="str">
        <f>IF(E23="","",VLOOKUP(B23,Data!$B$5:$M$503,12,FALSE))</f>
        <v>Indonesia</v>
      </c>
      <c r="K23" s="590">
        <v>5129806</v>
      </c>
      <c r="L23" s="587">
        <f>IF(E23="","",VLOOKUP(B23,Data!$B$5:$E$503,4,FALSE)*E23)</f>
        <v>194</v>
      </c>
      <c r="M23" s="587">
        <f>IF(E23="","",VLOOKUP(B23,Data!$B$5:$F$503,5,FALSE)*E23)</f>
        <v>174</v>
      </c>
      <c r="N23" s="591" t="e">
        <f>IF(B23=Data!B14,Data!G14,(IF(B23=Data!B16,Data!G16,(IF(B23=Data!B18,Data!G18,(IF(B23=Data!#REF!,Data!#REF!,(IF(B23=Data!B23,Data!G23,(IF(B23=Data!#REF!,Data!#REF!,(IF(B23=Data!#REF!,Data!#REF!,(IF(B23=Data!#REF!,Data!#REF!,Data!#REF!)))))))))))))))&amp;IF(B23=Data!B90,Data!G90,(IF(B23=Data!#REF!,Data!#REF!,(IF(B23=Data!#REF!,Data!#REF!,(IF(B23=Data!#REF!,Data!#REF!,(IF(B23=Data!#REF!,Data!#REF!,(IF(B23=Data!#REF!,Data!G830,(IF(B23=Data!#REF!,Data!#REF!,(IF(B23=Data!#REF!,Data!#REF!,Data!#REF!)))))))))))))))&amp;IF(B23=Data!#REF!,Data!#REF!,(IF(B23=Data!#REF!,Data!#REF!,(IF(B23=Data!#REF!,Data!#REF!,(IF(B23=Data!#REF!,Data!#REF!,(IF(B23=Data!#REF!,Data!#REF!,Data!#REF!)))))))))</f>
        <v>#REF!</v>
      </c>
      <c r="O23" s="592"/>
      <c r="P23" s="593"/>
      <c r="Q23" s="594" t="e">
        <f>IF(B23=Data!B14,Data!H14,(IF(B23=Data!B16,Data!H16,(IF(B23=Data!B18,Data!H18,(IF(B23=Data!#REF!,Data!#REF!,(IF(B23=Data!B23,Data!H23,(IF(B23=Data!#REF!,Data!#REF!,(IF(B23=Data!#REF!,Data!#REF!,(IF(B23=Data!#REF!,Data!#REF!,Data!#REF!)))))))))))))))&amp;IF(B23=Data!B90,Data!H90,(IF(B23=Data!#REF!,Data!#REF!,(IF(B23=Data!#REF!,Data!#REF!,(IF(B23=Data!#REF!,Data!#REF!,(IF(B23=Data!#REF!,Data!#REF!,(IF(B23=Data!#REF!,Data!H830,(IF(B23=Data!#REF!,Data!#REF!,(IF(B23=Data!#REF!,Data!#REF!,Data!#REF!)))))))))))))))&amp;IF(B23=Data!#REF!,Data!#REF!,(IF(B23=Data!#REF!,Data!#REF!,(IF(B23=Data!#REF!,Data!#REF!,(IF(B23=Data!#REF!,Data!#REF!,(IF(B23=Data!#REF!,Data!#REF!,Data!#REF!)))))))))</f>
        <v>#REF!</v>
      </c>
      <c r="R23" s="593"/>
      <c r="S23" s="593"/>
      <c r="T23" s="594" t="e">
        <f>IF(B23=Data!B14,Data!I14,(IF(B23=Data!B16,Data!I16,(IF(B23=Data!B18,Data!I18,(IF(B23=Data!#REF!,Data!#REF!,(IF(B23=Data!B23,Data!I23,(IF(B23=Data!#REF!,Data!#REF!,(IF(B23=Data!#REF!,Data!#REF!,(IF(B23=Data!#REF!,Data!#REF!,Data!#REF!)))))))))))))))&amp;IF(B23=Data!B90,Data!I90,(IF(B23=Data!#REF!,Data!#REF!,(IF(B23=Data!#REF!,Data!#REF!,(IF(B23=Data!#REF!,Data!#REF!,(IF(B23=Data!#REF!,Data!#REF!,(IF(B23=Data!#REF!,Data!I830,(IF(B23=Data!#REF!,Data!#REF!,(IF(B23=Data!#REF!,Data!#REF!,Data!#REF!)))))))))))))))&amp;IF(B23=Data!#REF!,Data!#REF!,(IF(B23=Data!#REF!,Data!#REF!,(IF(B23=Data!#REF!,Data!#REF!,(IF(B23=Data!#REF!,Data!#REF!,(IF(B23=Data!#REF!,Data!#REF!,Data!#REF!)))))))))</f>
        <v>#REF!</v>
      </c>
      <c r="U23" s="595"/>
      <c r="V23" s="594" t="e">
        <f>IF(B23=Data!B14,Data!J14,(IF(B23=Data!B16,Data!J16,(IF(B23=Data!B18,Data!J18,(IF(B23=Data!#REF!,Data!#REF!,(IF(B23=Data!B23,Data!J23,(IF(B23=Data!#REF!,Data!#REF!,(IF(B23=Data!#REF!,Data!#REF!,(IF(B23=Data!#REF!,Data!#REF!,Data!#REF!)))))))))))))))&amp;IF(B23=Data!B90,Data!J90,(IF(B23=Data!#REF!,Data!#REF!,(IF(B23=Data!#REF!,Data!#REF!,(IF(B23=Data!#REF!,Data!#REF!,(IF(B23=Data!#REF!,Data!#REF!,(IF(B23=Data!#REF!,Data!J830,(IF(B23=Data!#REF!,Data!#REF!,(IF(B23=Data!#REF!,Data!#REF!,Data!#REF!)))))))))))))))&amp;IF(B23=Data!#REF!,Data!#REF!,(IF(B23=Data!#REF!,Data!#REF!,(IF(B23=Data!#REF!,Data!#REF!,(IF(B23=Data!#REF!,Data!#REF!,(IF(B23=Data!#REF!,Data!#REF!,Data!#REF!)))))))))</f>
        <v>#REF!</v>
      </c>
      <c r="W23" s="596">
        <f>IF(E23="","",VLOOKUP(B23,Data!$B$5:$J$503,9,FALSE)*E23)</f>
        <v>1.129</v>
      </c>
    </row>
    <row r="24" spans="1:23" s="597" customFormat="1" ht="19.25" customHeight="1">
      <c r="A24" s="860">
        <v>6</v>
      </c>
      <c r="B24" s="753" t="s">
        <v>227</v>
      </c>
      <c r="C24" s="738" t="str">
        <f>IF(E24="","",VLOOKUP(B24,Data!$B$5:$N$503,13,FALSE))</f>
        <v>Ymh</v>
      </c>
      <c r="D24" s="495" t="str">
        <f>IF(E24="","",VLOOKUP(B24,Data!$B$5:$L$503,2,FALSE))</f>
        <v>AAE6338</v>
      </c>
      <c r="E24" s="739">
        <v>1</v>
      </c>
      <c r="F24" s="601"/>
      <c r="G24" s="587">
        <f>IF(E24="","",VLOOKUP(B24,Data!$B$5:$L$503,11,FALSE))</f>
        <v>2046.23</v>
      </c>
      <c r="H24" s="588">
        <f t="shared" si="0"/>
        <v>2046.23</v>
      </c>
      <c r="I24" s="589" t="str">
        <f>IF(E24="","",VLOOKUP(B24,Data!$B$5:$D$503,3,FALSE))</f>
        <v>C/T</v>
      </c>
      <c r="J24" s="589" t="str">
        <f>IF(E24="","",VLOOKUP(B24,Data!$B$5:$M$503,12,FALSE))</f>
        <v>Indonesia</v>
      </c>
      <c r="K24" s="590">
        <v>5129806</v>
      </c>
      <c r="L24" s="587">
        <f>IF(E24="","",VLOOKUP(B24,Data!$B$5:$E$503,4,FALSE)*E24)</f>
        <v>194</v>
      </c>
      <c r="M24" s="587">
        <f>IF(E24="","",VLOOKUP(B24,Data!$B$5:$F$503,5,FALSE)*E24)</f>
        <v>174</v>
      </c>
      <c r="N24" s="591" t="e">
        <f>IF(B24=Data!B15,Data!G15,(IF(B24=Data!B17,Data!G17,(IF(B24=Data!B19,Data!G19,(IF(B24=Data!#REF!,Data!#REF!,(IF(B24=Data!B24,Data!G24,(IF(B24=Data!#REF!,Data!#REF!,(IF(B24=Data!#REF!,Data!#REF!,(IF(B24=Data!#REF!,Data!#REF!,Data!#REF!)))))))))))))))&amp;IF(B24=Data!B91,Data!G91,(IF(B24=Data!#REF!,Data!#REF!,(IF(B24=Data!#REF!,Data!#REF!,(IF(B24=Data!#REF!,Data!#REF!,(IF(B24=Data!#REF!,Data!#REF!,(IF(B24=Data!#REF!,Data!G831,(IF(B24=Data!#REF!,Data!#REF!,(IF(B24=Data!#REF!,Data!#REF!,Data!#REF!)))))))))))))))&amp;IF(B24=Data!#REF!,Data!#REF!,(IF(B24=Data!#REF!,Data!#REF!,(IF(B24=Data!#REF!,Data!#REF!,(IF(B24=Data!#REF!,Data!#REF!,(IF(B24=Data!#REF!,Data!#REF!,Data!#REF!)))))))))</f>
        <v>#REF!</v>
      </c>
      <c r="O24" s="592"/>
      <c r="P24" s="593"/>
      <c r="Q24" s="594" t="e">
        <f>IF(B24=Data!B15,Data!H15,(IF(B24=Data!B17,Data!H17,(IF(B24=Data!B19,Data!H19,(IF(B24=Data!#REF!,Data!#REF!,(IF(B24=Data!B24,Data!H24,(IF(B24=Data!#REF!,Data!#REF!,(IF(B24=Data!#REF!,Data!#REF!,(IF(B24=Data!#REF!,Data!#REF!,Data!#REF!)))))))))))))))&amp;IF(B24=Data!B91,Data!H91,(IF(B24=Data!#REF!,Data!#REF!,(IF(B24=Data!#REF!,Data!#REF!,(IF(B24=Data!#REF!,Data!#REF!,(IF(B24=Data!#REF!,Data!#REF!,(IF(B24=Data!#REF!,Data!H831,(IF(B24=Data!#REF!,Data!#REF!,(IF(B24=Data!#REF!,Data!#REF!,Data!#REF!)))))))))))))))&amp;IF(B24=Data!#REF!,Data!#REF!,(IF(B24=Data!#REF!,Data!#REF!,(IF(B24=Data!#REF!,Data!#REF!,(IF(B24=Data!#REF!,Data!#REF!,(IF(B24=Data!#REF!,Data!#REF!,Data!#REF!)))))))))</f>
        <v>#REF!</v>
      </c>
      <c r="R24" s="593"/>
      <c r="S24" s="593"/>
      <c r="T24" s="594" t="e">
        <f>IF(B24=Data!B15,Data!I15,(IF(B24=Data!B17,Data!I17,(IF(B24=Data!B19,Data!I19,(IF(B24=Data!#REF!,Data!#REF!,(IF(B24=Data!B24,Data!I24,(IF(B24=Data!#REF!,Data!#REF!,(IF(B24=Data!#REF!,Data!#REF!,(IF(B24=Data!#REF!,Data!#REF!,Data!#REF!)))))))))))))))&amp;IF(B24=Data!B91,Data!I91,(IF(B24=Data!#REF!,Data!#REF!,(IF(B24=Data!#REF!,Data!#REF!,(IF(B24=Data!#REF!,Data!#REF!,(IF(B24=Data!#REF!,Data!#REF!,(IF(B24=Data!#REF!,Data!I831,(IF(B24=Data!#REF!,Data!#REF!,(IF(B24=Data!#REF!,Data!#REF!,Data!#REF!)))))))))))))))&amp;IF(B24=Data!#REF!,Data!#REF!,(IF(B24=Data!#REF!,Data!#REF!,(IF(B24=Data!#REF!,Data!#REF!,(IF(B24=Data!#REF!,Data!#REF!,(IF(B24=Data!#REF!,Data!#REF!,Data!#REF!)))))))))</f>
        <v>#REF!</v>
      </c>
      <c r="U24" s="595"/>
      <c r="V24" s="594" t="e">
        <f>IF(B24=Data!B15,Data!J15,(IF(B24=Data!B17,Data!J17,(IF(B24=Data!B19,Data!J19,(IF(B24=Data!#REF!,Data!#REF!,(IF(B24=Data!B24,Data!J24,(IF(B24=Data!#REF!,Data!#REF!,(IF(B24=Data!#REF!,Data!#REF!,(IF(B24=Data!#REF!,Data!#REF!,Data!#REF!)))))))))))))))&amp;IF(B24=Data!B91,Data!J91,(IF(B24=Data!#REF!,Data!#REF!,(IF(B24=Data!#REF!,Data!#REF!,(IF(B24=Data!#REF!,Data!#REF!,(IF(B24=Data!#REF!,Data!#REF!,(IF(B24=Data!#REF!,Data!J831,(IF(B24=Data!#REF!,Data!#REF!,(IF(B24=Data!#REF!,Data!#REF!,Data!#REF!)))))))))))))))&amp;IF(B24=Data!#REF!,Data!#REF!,(IF(B24=Data!#REF!,Data!#REF!,(IF(B24=Data!#REF!,Data!#REF!,(IF(B24=Data!#REF!,Data!#REF!,(IF(B24=Data!#REF!,Data!#REF!,Data!#REF!)))))))))</f>
        <v>#REF!</v>
      </c>
      <c r="W24" s="596">
        <f>IF(E24="","",VLOOKUP(B24,Data!$B$5:$J$503,9,FALSE)*E24)</f>
        <v>1.129</v>
      </c>
    </row>
    <row r="25" spans="1:23" s="597" customFormat="1" ht="19.25" customHeight="1">
      <c r="A25" s="860">
        <v>7</v>
      </c>
      <c r="B25" s="753" t="s">
        <v>229</v>
      </c>
      <c r="C25" s="738" t="str">
        <f>IF(E25="","",VLOOKUP(B25,Data!$B$5:$N$503,13,FALSE))</f>
        <v>Ymh</v>
      </c>
      <c r="D25" s="495" t="str">
        <f>IF(E25="","",VLOOKUP(B25,Data!$B$5:$L$503,2,FALSE))</f>
        <v>AAE6339</v>
      </c>
      <c r="E25" s="739">
        <v>1</v>
      </c>
      <c r="F25" s="600"/>
      <c r="G25" s="587">
        <f>IF(E25="","",VLOOKUP(B25,Data!$B$5:$L$503,11,FALSE))</f>
        <v>2055.02</v>
      </c>
      <c r="H25" s="588">
        <f t="shared" ref="H25:H32" si="2">IF(E25&gt;0,E25*G25,"-")</f>
        <v>2055.02</v>
      </c>
      <c r="I25" s="589" t="str">
        <f>IF(E25="","",VLOOKUP(B25,Data!$B$5:$D$503,3,FALSE))</f>
        <v>C/T</v>
      </c>
      <c r="J25" s="589" t="str">
        <f>IF(E25="","",VLOOKUP(B25,Data!$B$5:$M$503,12,FALSE))</f>
        <v>Indonesia</v>
      </c>
      <c r="K25" s="590">
        <v>5129806</v>
      </c>
      <c r="L25" s="587">
        <f>IF(E25="","",VLOOKUP(B25,Data!$B$5:$E$503,4,FALSE)*E25)</f>
        <v>199</v>
      </c>
      <c r="M25" s="587">
        <f>IF(E25="","",VLOOKUP(B25,Data!$B$5:$F$503,5,FALSE)*E25)</f>
        <v>174</v>
      </c>
      <c r="N25" s="591" t="e">
        <f>IF(B25=Data!B8,Data!G8,(IF(B25=Data!B10,Data!G10,(IF(B25=Data!B12,Data!G12,(IF(B25=Data!#REF!,Data!#REF!,(IF(B25=Data!B17,Data!G17,(IF(B25=Data!#REF!,Data!#REF!,(IF(B25=Data!#REF!,Data!#REF!,(IF(B25=Data!#REF!,Data!#REF!,Data!#REF!)))))))))))))))&amp;IF(B25=Data!B84,Data!G84,(IF(B25=Data!#REF!,Data!#REF!,(IF(B25=Data!#REF!,Data!#REF!,(IF(B25=Data!#REF!,Data!#REF!,(IF(B25=Data!#REF!,Data!#REF!,(IF(B25=Data!#REF!,Data!G824,(IF(B25=Data!#REF!,Data!#REF!,(IF(B25=Data!#REF!,Data!#REF!,Data!#REF!)))))))))))))))&amp;IF(B25=Data!#REF!,Data!#REF!,(IF(B25=Data!#REF!,Data!#REF!,(IF(B25=Data!#REF!,Data!#REF!,(IF(B25=Data!#REF!,Data!#REF!,(IF(B25=Data!#REF!,Data!#REF!,Data!#REF!)))))))))</f>
        <v>#REF!</v>
      </c>
      <c r="O25" s="592"/>
      <c r="P25" s="593"/>
      <c r="Q25" s="594" t="e">
        <f>IF(B25=Data!B8,Data!H8,(IF(B25=Data!B10,Data!H10,(IF(B25=Data!B12,Data!H12,(IF(B25=Data!#REF!,Data!#REF!,(IF(B25=Data!B17,Data!H17,(IF(B25=Data!#REF!,Data!#REF!,(IF(B25=Data!#REF!,Data!#REF!,(IF(B25=Data!#REF!,Data!#REF!,Data!#REF!)))))))))))))))&amp;IF(B25=Data!B84,Data!H84,(IF(B25=Data!#REF!,Data!#REF!,(IF(B25=Data!#REF!,Data!#REF!,(IF(B25=Data!#REF!,Data!#REF!,(IF(B25=Data!#REF!,Data!#REF!,(IF(B25=Data!#REF!,Data!H824,(IF(B25=Data!#REF!,Data!#REF!,(IF(B25=Data!#REF!,Data!#REF!,Data!#REF!)))))))))))))))&amp;IF(B25=Data!#REF!,Data!#REF!,(IF(B25=Data!#REF!,Data!#REF!,(IF(B25=Data!#REF!,Data!#REF!,(IF(B25=Data!#REF!,Data!#REF!,(IF(B25=Data!#REF!,Data!#REF!,Data!#REF!)))))))))</f>
        <v>#REF!</v>
      </c>
      <c r="R25" s="593"/>
      <c r="S25" s="593"/>
      <c r="T25" s="594" t="e">
        <f>IF(B25=Data!B8,Data!I8,(IF(B25=Data!B10,Data!I10,(IF(B25=Data!B12,Data!I12,(IF(B25=Data!#REF!,Data!#REF!,(IF(B25=Data!B17,Data!I17,(IF(B25=Data!#REF!,Data!#REF!,(IF(B25=Data!#REF!,Data!#REF!,(IF(B25=Data!#REF!,Data!#REF!,Data!#REF!)))))))))))))))&amp;IF(B25=Data!B84,Data!I84,(IF(B25=Data!#REF!,Data!#REF!,(IF(B25=Data!#REF!,Data!#REF!,(IF(B25=Data!#REF!,Data!#REF!,(IF(B25=Data!#REF!,Data!#REF!,(IF(B25=Data!#REF!,Data!I824,(IF(B25=Data!#REF!,Data!#REF!,(IF(B25=Data!#REF!,Data!#REF!,Data!#REF!)))))))))))))))&amp;IF(B25=Data!#REF!,Data!#REF!,(IF(B25=Data!#REF!,Data!#REF!,(IF(B25=Data!#REF!,Data!#REF!,(IF(B25=Data!#REF!,Data!#REF!,(IF(B25=Data!#REF!,Data!#REF!,Data!#REF!)))))))))</f>
        <v>#REF!</v>
      </c>
      <c r="U25" s="595"/>
      <c r="V25" s="594" t="e">
        <f>IF(B25=Data!B8,Data!J8,(IF(B25=Data!B10,Data!J10,(IF(B25=Data!B12,Data!J12,(IF(B25=Data!#REF!,Data!#REF!,(IF(B25=Data!B17,Data!J17,(IF(B25=Data!#REF!,Data!#REF!,(IF(B25=Data!#REF!,Data!#REF!,(IF(B25=Data!#REF!,Data!#REF!,Data!#REF!)))))))))))))))&amp;IF(B25=Data!B84,Data!J84,(IF(B25=Data!#REF!,Data!#REF!,(IF(B25=Data!#REF!,Data!#REF!,(IF(B25=Data!#REF!,Data!#REF!,(IF(B25=Data!#REF!,Data!#REF!,(IF(B25=Data!#REF!,Data!J824,(IF(B25=Data!#REF!,Data!#REF!,(IF(B25=Data!#REF!,Data!#REF!,Data!#REF!)))))))))))))))&amp;IF(B25=Data!#REF!,Data!#REF!,(IF(B25=Data!#REF!,Data!#REF!,(IF(B25=Data!#REF!,Data!#REF!,(IF(B25=Data!#REF!,Data!#REF!,(IF(B25=Data!#REF!,Data!#REF!,Data!#REF!)))))))))</f>
        <v>#REF!</v>
      </c>
      <c r="W25" s="596">
        <f>IF(E25="","",VLOOKUP(B25,Data!$B$5:$J$503,9,FALSE)*E25)</f>
        <v>1.129</v>
      </c>
    </row>
    <row r="26" spans="1:23" s="597" customFormat="1" ht="19.25" customHeight="1">
      <c r="A26" s="860">
        <v>8</v>
      </c>
      <c r="B26" s="753" t="s">
        <v>231</v>
      </c>
      <c r="C26" s="738" t="str">
        <f>IF(E26="","",VLOOKUP(B26,Data!$B$5:$N$503,13,FALSE))</f>
        <v>Ymh</v>
      </c>
      <c r="D26" s="495" t="str">
        <f>IF(E26="","",VLOOKUP(B26,Data!$B$5:$L$503,2,FALSE))</f>
        <v>WN49720</v>
      </c>
      <c r="E26" s="739">
        <v>1</v>
      </c>
      <c r="F26" s="600"/>
      <c r="G26" s="587">
        <f>IF(E26="","",VLOOKUP(B26,Data!$B$5:$L$503,11,FALSE))</f>
        <v>1776.21</v>
      </c>
      <c r="H26" s="588">
        <f t="shared" si="2"/>
        <v>1776.21</v>
      </c>
      <c r="I26" s="589" t="str">
        <f>IF(E26="","",VLOOKUP(B26,Data!$B$5:$D$503,3,FALSE))</f>
        <v>C/T</v>
      </c>
      <c r="J26" s="589" t="str">
        <f>IF(E26="","",VLOOKUP(B26,Data!$B$5:$M$503,12,FALSE))</f>
        <v>Indonesia</v>
      </c>
      <c r="K26" s="590">
        <v>5129806</v>
      </c>
      <c r="L26" s="587">
        <f>IF(E26="","",VLOOKUP(B26,Data!$B$5:$E$503,4,FALSE)*E26)</f>
        <v>194</v>
      </c>
      <c r="M26" s="587">
        <f>IF(E26="","",VLOOKUP(B26,Data!$B$5:$F$503,5,FALSE)*E26)</f>
        <v>174</v>
      </c>
      <c r="N26" s="591" t="e">
        <f>IF(B26=Data!B9,Data!G9,(IF(B26=Data!B11,Data!G11,(IF(B26=Data!B13,Data!G13,(IF(B26=Data!#REF!,Data!#REF!,(IF(B26=Data!B18,Data!G18,(IF(B26=Data!#REF!,Data!#REF!,(IF(B26=Data!#REF!,Data!#REF!,(IF(B26=Data!#REF!,Data!#REF!,Data!#REF!)))))))))))))))&amp;IF(B26=Data!B85,Data!G85,(IF(B26=Data!#REF!,Data!#REF!,(IF(B26=Data!#REF!,Data!#REF!,(IF(B26=Data!#REF!,Data!#REF!,(IF(B26=Data!#REF!,Data!#REF!,(IF(B26=Data!#REF!,Data!G825,(IF(B26=Data!#REF!,Data!#REF!,(IF(B26=Data!#REF!,Data!#REF!,Data!#REF!)))))))))))))))&amp;IF(B26=Data!#REF!,Data!#REF!,(IF(B26=Data!#REF!,Data!#REF!,(IF(B26=Data!#REF!,Data!#REF!,(IF(B26=Data!#REF!,Data!#REF!,(IF(B26=Data!#REF!,Data!#REF!,Data!#REF!)))))))))</f>
        <v>#REF!</v>
      </c>
      <c r="O26" s="592"/>
      <c r="P26" s="593"/>
      <c r="Q26" s="594" t="e">
        <f>IF(B26=Data!B9,Data!H9,(IF(B26=Data!B11,Data!H11,(IF(B26=Data!B13,Data!H13,(IF(B26=Data!#REF!,Data!#REF!,(IF(B26=Data!B18,Data!H18,(IF(B26=Data!#REF!,Data!#REF!,(IF(B26=Data!#REF!,Data!#REF!,(IF(B26=Data!#REF!,Data!#REF!,Data!#REF!)))))))))))))))&amp;IF(B26=Data!B85,Data!H85,(IF(B26=Data!#REF!,Data!#REF!,(IF(B26=Data!#REF!,Data!#REF!,(IF(B26=Data!#REF!,Data!#REF!,(IF(B26=Data!#REF!,Data!#REF!,(IF(B26=Data!#REF!,Data!H825,(IF(B26=Data!#REF!,Data!#REF!,(IF(B26=Data!#REF!,Data!#REF!,Data!#REF!)))))))))))))))&amp;IF(B26=Data!#REF!,Data!#REF!,(IF(B26=Data!#REF!,Data!#REF!,(IF(B26=Data!#REF!,Data!#REF!,(IF(B26=Data!#REF!,Data!#REF!,(IF(B26=Data!#REF!,Data!#REF!,Data!#REF!)))))))))</f>
        <v>#REF!</v>
      </c>
      <c r="R26" s="593"/>
      <c r="S26" s="593"/>
      <c r="T26" s="594" t="e">
        <f>IF(B26=Data!B9,Data!I9,(IF(B26=Data!B11,Data!I11,(IF(B26=Data!B13,Data!I13,(IF(B26=Data!#REF!,Data!#REF!,(IF(B26=Data!B18,Data!I18,(IF(B26=Data!#REF!,Data!#REF!,(IF(B26=Data!#REF!,Data!#REF!,(IF(B26=Data!#REF!,Data!#REF!,Data!#REF!)))))))))))))))&amp;IF(B26=Data!B85,Data!I85,(IF(B26=Data!#REF!,Data!#REF!,(IF(B26=Data!#REF!,Data!#REF!,(IF(B26=Data!#REF!,Data!#REF!,(IF(B26=Data!#REF!,Data!#REF!,(IF(B26=Data!#REF!,Data!I825,(IF(B26=Data!#REF!,Data!#REF!,(IF(B26=Data!#REF!,Data!#REF!,Data!#REF!)))))))))))))))&amp;IF(B26=Data!#REF!,Data!#REF!,(IF(B26=Data!#REF!,Data!#REF!,(IF(B26=Data!#REF!,Data!#REF!,(IF(B26=Data!#REF!,Data!#REF!,(IF(B26=Data!#REF!,Data!#REF!,Data!#REF!)))))))))</f>
        <v>#REF!</v>
      </c>
      <c r="U26" s="595"/>
      <c r="V26" s="594" t="e">
        <f>IF(B26=Data!B9,Data!J9,(IF(B26=Data!B11,Data!J11,(IF(B26=Data!B13,Data!J13,(IF(B26=Data!#REF!,Data!#REF!,(IF(B26=Data!B18,Data!J18,(IF(B26=Data!#REF!,Data!#REF!,(IF(B26=Data!#REF!,Data!#REF!,(IF(B26=Data!#REF!,Data!#REF!,Data!#REF!)))))))))))))))&amp;IF(B26=Data!B85,Data!J85,(IF(B26=Data!#REF!,Data!#REF!,(IF(B26=Data!#REF!,Data!#REF!,(IF(B26=Data!#REF!,Data!#REF!,(IF(B26=Data!#REF!,Data!#REF!,(IF(B26=Data!#REF!,Data!J825,(IF(B26=Data!#REF!,Data!#REF!,(IF(B26=Data!#REF!,Data!#REF!,Data!#REF!)))))))))))))))&amp;IF(B26=Data!#REF!,Data!#REF!,(IF(B26=Data!#REF!,Data!#REF!,(IF(B26=Data!#REF!,Data!#REF!,(IF(B26=Data!#REF!,Data!#REF!,(IF(B26=Data!#REF!,Data!#REF!,Data!#REF!)))))))))</f>
        <v>#REF!</v>
      </c>
      <c r="W26" s="596">
        <f>IF(E26="","",VLOOKUP(B26,Data!$B$5:$J$503,9,FALSE)*E26)</f>
        <v>1.129</v>
      </c>
    </row>
    <row r="27" spans="1:23" s="597" customFormat="1" ht="19.25" customHeight="1">
      <c r="A27" s="860">
        <v>9</v>
      </c>
      <c r="B27" s="753" t="s">
        <v>715</v>
      </c>
      <c r="C27" s="738" t="str">
        <f>IF(E27="","",VLOOKUP(B27,Data!$B$5:$N$503,13,FALSE))</f>
        <v>Ymh</v>
      </c>
      <c r="D27" s="495" t="str">
        <f>IF(E27="","",VLOOKUP(B27,Data!$B$5:$L$503,2,FALSE))</f>
        <v>VAC9480</v>
      </c>
      <c r="E27" s="739">
        <v>2</v>
      </c>
      <c r="F27" s="600"/>
      <c r="G27" s="587">
        <f>IF(E27="","",VLOOKUP(B27,Data!$B$5:$L$503,11,FALSE))</f>
        <v>2008.01</v>
      </c>
      <c r="H27" s="588">
        <f t="shared" si="2"/>
        <v>4016.02</v>
      </c>
      <c r="I27" s="589" t="str">
        <f>IF(E27="","",VLOOKUP(B27,Data!$B$5:$D$503,3,FALSE))</f>
        <v>C/T</v>
      </c>
      <c r="J27" s="589" t="str">
        <f>IF(E27="","",VLOOKUP(B27,Data!$B$5:$M$503,12,FALSE))</f>
        <v>Indonesia</v>
      </c>
      <c r="K27" s="590">
        <v>5129806</v>
      </c>
      <c r="L27" s="587">
        <f>IF(E27="","",VLOOKUP(B27,Data!$B$5:$E$503,4,FALSE)*E27)</f>
        <v>398</v>
      </c>
      <c r="M27" s="587">
        <f>IF(E27="","",VLOOKUP(B27,Data!$B$5:$F$503,5,FALSE)*E27)</f>
        <v>358</v>
      </c>
      <c r="N27" s="591" t="e">
        <f>IF(B27=Data!B10,Data!G10,(IF(B27=Data!B12,Data!G12,(IF(B27=Data!B14,Data!G14,(IF(B27=Data!#REF!,Data!#REF!,(IF(B27=Data!B19,Data!G19,(IF(B27=Data!#REF!,Data!#REF!,(IF(B27=Data!#REF!,Data!#REF!,(IF(B27=Data!#REF!,Data!#REF!,Data!#REF!)))))))))))))))&amp;IF(B27=Data!B86,Data!G86,(IF(B27=Data!#REF!,Data!#REF!,(IF(B27=Data!#REF!,Data!#REF!,(IF(B27=Data!#REF!,Data!#REF!,(IF(B27=Data!#REF!,Data!#REF!,(IF(B27=Data!#REF!,Data!G826,(IF(B27=Data!#REF!,Data!#REF!,(IF(B27=Data!#REF!,Data!#REF!,Data!#REF!)))))))))))))))&amp;IF(B27=Data!#REF!,Data!#REF!,(IF(B27=Data!#REF!,Data!#REF!,(IF(B27=Data!#REF!,Data!#REF!,(IF(B27=Data!#REF!,Data!#REF!,(IF(B27=Data!#REF!,Data!#REF!,Data!#REF!)))))))))</f>
        <v>#REF!</v>
      </c>
      <c r="O27" s="592"/>
      <c r="P27" s="593"/>
      <c r="Q27" s="594" t="e">
        <f>IF(B27=Data!B10,Data!H10,(IF(B27=Data!B12,Data!H12,(IF(B27=Data!B14,Data!H14,(IF(B27=Data!#REF!,Data!#REF!,(IF(B27=Data!B19,Data!H19,(IF(B27=Data!#REF!,Data!#REF!,(IF(B27=Data!#REF!,Data!#REF!,(IF(B27=Data!#REF!,Data!#REF!,Data!#REF!)))))))))))))))&amp;IF(B27=Data!B86,Data!H86,(IF(B27=Data!#REF!,Data!#REF!,(IF(B27=Data!#REF!,Data!#REF!,(IF(B27=Data!#REF!,Data!#REF!,(IF(B27=Data!#REF!,Data!#REF!,(IF(B27=Data!#REF!,Data!H826,(IF(B27=Data!#REF!,Data!#REF!,(IF(B27=Data!#REF!,Data!#REF!,Data!#REF!)))))))))))))))&amp;IF(B27=Data!#REF!,Data!#REF!,(IF(B27=Data!#REF!,Data!#REF!,(IF(B27=Data!#REF!,Data!#REF!,(IF(B27=Data!#REF!,Data!#REF!,(IF(B27=Data!#REF!,Data!#REF!,Data!#REF!)))))))))</f>
        <v>#REF!</v>
      </c>
      <c r="R27" s="593"/>
      <c r="S27" s="593"/>
      <c r="T27" s="594" t="e">
        <f>IF(B27=Data!B10,Data!I10,(IF(B27=Data!B12,Data!I12,(IF(B27=Data!B14,Data!I14,(IF(B27=Data!#REF!,Data!#REF!,(IF(B27=Data!B19,Data!I19,(IF(B27=Data!#REF!,Data!#REF!,(IF(B27=Data!#REF!,Data!#REF!,(IF(B27=Data!#REF!,Data!#REF!,Data!#REF!)))))))))))))))&amp;IF(B27=Data!B86,Data!I86,(IF(B27=Data!#REF!,Data!#REF!,(IF(B27=Data!#REF!,Data!#REF!,(IF(B27=Data!#REF!,Data!#REF!,(IF(B27=Data!#REF!,Data!#REF!,(IF(B27=Data!#REF!,Data!I826,(IF(B27=Data!#REF!,Data!#REF!,(IF(B27=Data!#REF!,Data!#REF!,Data!#REF!)))))))))))))))&amp;IF(B27=Data!#REF!,Data!#REF!,(IF(B27=Data!#REF!,Data!#REF!,(IF(B27=Data!#REF!,Data!#REF!,(IF(B27=Data!#REF!,Data!#REF!,(IF(B27=Data!#REF!,Data!#REF!,Data!#REF!)))))))))</f>
        <v>#REF!</v>
      </c>
      <c r="U27" s="595"/>
      <c r="V27" s="594" t="e">
        <f>IF(B27=Data!B10,Data!J10,(IF(B27=Data!B12,Data!J12,(IF(B27=Data!B14,Data!J14,(IF(B27=Data!#REF!,Data!#REF!,(IF(B27=Data!B19,Data!J19,(IF(B27=Data!#REF!,Data!#REF!,(IF(B27=Data!#REF!,Data!#REF!,(IF(B27=Data!#REF!,Data!#REF!,Data!#REF!)))))))))))))))&amp;IF(B27=Data!B86,Data!J86,(IF(B27=Data!#REF!,Data!#REF!,(IF(B27=Data!#REF!,Data!#REF!,(IF(B27=Data!#REF!,Data!#REF!,(IF(B27=Data!#REF!,Data!#REF!,(IF(B27=Data!#REF!,Data!J826,(IF(B27=Data!#REF!,Data!#REF!,(IF(B27=Data!#REF!,Data!#REF!,Data!#REF!)))))))))))))))&amp;IF(B27=Data!#REF!,Data!#REF!,(IF(B27=Data!#REF!,Data!#REF!,(IF(B27=Data!#REF!,Data!#REF!,(IF(B27=Data!#REF!,Data!#REF!,(IF(B27=Data!#REF!,Data!#REF!,Data!#REF!)))))))))</f>
        <v>#REF!</v>
      </c>
      <c r="W27" s="596">
        <f>IF(E27="","",VLOOKUP(B27,Data!$B$5:$J$503,9,FALSE)*E27)</f>
        <v>2.258</v>
      </c>
    </row>
    <row r="28" spans="1:23" s="597" customFormat="1" ht="19.25" customHeight="1">
      <c r="A28" s="860">
        <v>10</v>
      </c>
      <c r="B28" s="753" t="s">
        <v>721</v>
      </c>
      <c r="C28" s="738" t="str">
        <f>IF(E28="","",VLOOKUP(B28,Data!$B$5:$N$503,13,FALSE))</f>
        <v>Ymh</v>
      </c>
      <c r="D28" s="495" t="str">
        <f>IF(E28="","",VLOOKUP(B28,Data!$B$5:$L$503,2,FALSE))</f>
        <v>VAD6640</v>
      </c>
      <c r="E28" s="739">
        <v>2</v>
      </c>
      <c r="F28" s="600"/>
      <c r="G28" s="587">
        <f>IF(E28="","",VLOOKUP(B28,Data!$B$5:$L$503,11,FALSE))</f>
        <v>2137.2600000000002</v>
      </c>
      <c r="H28" s="588">
        <f t="shared" si="2"/>
        <v>4274.5200000000004</v>
      </c>
      <c r="I28" s="589" t="str">
        <f>IF(E28="","",VLOOKUP(B28,Data!$B$5:$D$503,3,FALSE))</f>
        <v>C/T</v>
      </c>
      <c r="J28" s="589" t="str">
        <f>IF(E28="","",VLOOKUP(B28,Data!$B$5:$M$503,12,FALSE))</f>
        <v>Indonesia</v>
      </c>
      <c r="K28" s="590">
        <v>5129806</v>
      </c>
      <c r="L28" s="587">
        <f>IF(E28="","",VLOOKUP(B28,Data!$B$5:$E$503,4,FALSE)*E28)</f>
        <v>398</v>
      </c>
      <c r="M28" s="587">
        <f>IF(E28="","",VLOOKUP(B28,Data!$B$5:$F$503,5,FALSE)*E28)</f>
        <v>358</v>
      </c>
      <c r="N28" s="591" t="e">
        <f>IF(B28=Data!B11,Data!G11,(IF(B28=Data!B13,Data!G13,(IF(B28=Data!B15,Data!G15,(IF(B28=Data!#REF!,Data!#REF!,(IF(B28=Data!B20,Data!G20,(IF(B28=Data!#REF!,Data!#REF!,(IF(B28=Data!#REF!,Data!#REF!,(IF(B28=Data!#REF!,Data!#REF!,Data!#REF!)))))))))))))))&amp;IF(B28=Data!B87,Data!G87,(IF(B28=Data!#REF!,Data!#REF!,(IF(B28=Data!#REF!,Data!#REF!,(IF(B28=Data!#REF!,Data!#REF!,(IF(B28=Data!#REF!,Data!#REF!,(IF(B28=Data!#REF!,Data!G827,(IF(B28=Data!#REF!,Data!#REF!,(IF(B28=Data!#REF!,Data!#REF!,Data!#REF!)))))))))))))))&amp;IF(B28=Data!#REF!,Data!#REF!,(IF(B28=Data!#REF!,Data!#REF!,(IF(B28=Data!#REF!,Data!#REF!,(IF(B28=Data!#REF!,Data!#REF!,(IF(B28=Data!#REF!,Data!#REF!,Data!#REF!)))))))))</f>
        <v>#REF!</v>
      </c>
      <c r="O28" s="592"/>
      <c r="P28" s="593"/>
      <c r="Q28" s="594" t="e">
        <f>IF(B28=Data!B11,Data!H11,(IF(B28=Data!B13,Data!H13,(IF(B28=Data!B15,Data!H15,(IF(B28=Data!#REF!,Data!#REF!,(IF(B28=Data!B20,Data!H20,(IF(B28=Data!#REF!,Data!#REF!,(IF(B28=Data!#REF!,Data!#REF!,(IF(B28=Data!#REF!,Data!#REF!,Data!#REF!)))))))))))))))&amp;IF(B28=Data!B87,Data!H87,(IF(B28=Data!#REF!,Data!#REF!,(IF(B28=Data!#REF!,Data!#REF!,(IF(B28=Data!#REF!,Data!#REF!,(IF(B28=Data!#REF!,Data!#REF!,(IF(B28=Data!#REF!,Data!H827,(IF(B28=Data!#REF!,Data!#REF!,(IF(B28=Data!#REF!,Data!#REF!,Data!#REF!)))))))))))))))&amp;IF(B28=Data!#REF!,Data!#REF!,(IF(B28=Data!#REF!,Data!#REF!,(IF(B28=Data!#REF!,Data!#REF!,(IF(B28=Data!#REF!,Data!#REF!,(IF(B28=Data!#REF!,Data!#REF!,Data!#REF!)))))))))</f>
        <v>#REF!</v>
      </c>
      <c r="R28" s="593"/>
      <c r="S28" s="593"/>
      <c r="T28" s="594" t="e">
        <f>IF(B28=Data!B11,Data!I11,(IF(B28=Data!B13,Data!I13,(IF(B28=Data!B15,Data!I15,(IF(B28=Data!#REF!,Data!#REF!,(IF(B28=Data!B20,Data!I20,(IF(B28=Data!#REF!,Data!#REF!,(IF(B28=Data!#REF!,Data!#REF!,(IF(B28=Data!#REF!,Data!#REF!,Data!#REF!)))))))))))))))&amp;IF(B28=Data!B87,Data!I87,(IF(B28=Data!#REF!,Data!#REF!,(IF(B28=Data!#REF!,Data!#REF!,(IF(B28=Data!#REF!,Data!#REF!,(IF(B28=Data!#REF!,Data!#REF!,(IF(B28=Data!#REF!,Data!I827,(IF(B28=Data!#REF!,Data!#REF!,(IF(B28=Data!#REF!,Data!#REF!,Data!#REF!)))))))))))))))&amp;IF(B28=Data!#REF!,Data!#REF!,(IF(B28=Data!#REF!,Data!#REF!,(IF(B28=Data!#REF!,Data!#REF!,(IF(B28=Data!#REF!,Data!#REF!,(IF(B28=Data!#REF!,Data!#REF!,Data!#REF!)))))))))</f>
        <v>#REF!</v>
      </c>
      <c r="U28" s="595"/>
      <c r="V28" s="594" t="e">
        <f>IF(B28=Data!B11,Data!J11,(IF(B28=Data!B13,Data!J13,(IF(B28=Data!B15,Data!J15,(IF(B28=Data!#REF!,Data!#REF!,(IF(B28=Data!B20,Data!J20,(IF(B28=Data!#REF!,Data!#REF!,(IF(B28=Data!#REF!,Data!#REF!,(IF(B28=Data!#REF!,Data!#REF!,Data!#REF!)))))))))))))))&amp;IF(B28=Data!B87,Data!J87,(IF(B28=Data!#REF!,Data!#REF!,(IF(B28=Data!#REF!,Data!#REF!,(IF(B28=Data!#REF!,Data!#REF!,(IF(B28=Data!#REF!,Data!#REF!,(IF(B28=Data!#REF!,Data!J827,(IF(B28=Data!#REF!,Data!#REF!,(IF(B28=Data!#REF!,Data!#REF!,Data!#REF!)))))))))))))))&amp;IF(B28=Data!#REF!,Data!#REF!,(IF(B28=Data!#REF!,Data!#REF!,(IF(B28=Data!#REF!,Data!#REF!,(IF(B28=Data!#REF!,Data!#REF!,(IF(B28=Data!#REF!,Data!#REF!,Data!#REF!)))))))))</f>
        <v>#REF!</v>
      </c>
      <c r="W28" s="596">
        <f>IF(E28="","",VLOOKUP(B28,Data!$B$5:$J$503,9,FALSE)*E28)</f>
        <v>2.258</v>
      </c>
    </row>
    <row r="29" spans="1:23" s="597" customFormat="1" ht="19.25" customHeight="1">
      <c r="A29" s="860">
        <v>11</v>
      </c>
      <c r="B29" s="753" t="s">
        <v>501</v>
      </c>
      <c r="C29" s="738" t="str">
        <f>IF(E29="","",VLOOKUP(B29,Data!$B$5:$N$503,13,FALSE))</f>
        <v>Ymh</v>
      </c>
      <c r="D29" s="495" t="str">
        <f>IF(E29="","",VLOOKUP(B29,Data!$B$5:$L$503,2,FALSE))</f>
        <v>ZH66330</v>
      </c>
      <c r="E29" s="739">
        <v>1</v>
      </c>
      <c r="F29" s="600"/>
      <c r="G29" s="587">
        <f>IF(E29="","",VLOOKUP(B29,Data!$B$5:$L$503,11,FALSE))</f>
        <v>2172.6799999999998</v>
      </c>
      <c r="H29" s="588">
        <f t="shared" si="2"/>
        <v>2172.6799999999998</v>
      </c>
      <c r="I29" s="589" t="str">
        <f>IF(E29="","",VLOOKUP(B29,Data!$B$5:$D$503,3,FALSE))</f>
        <v>C/T</v>
      </c>
      <c r="J29" s="589" t="str">
        <f>IF(E29="","",VLOOKUP(B29,Data!$B$5:$M$503,12,FALSE))</f>
        <v>Indonesia</v>
      </c>
      <c r="K29" s="590">
        <v>5129806</v>
      </c>
      <c r="L29" s="587">
        <f>IF(E29="","",VLOOKUP(B29,Data!$B$5:$E$503,4,FALSE)*E29)</f>
        <v>215</v>
      </c>
      <c r="M29" s="587">
        <f>IF(E29="","",VLOOKUP(B29,Data!$B$5:$F$503,5,FALSE)*E29)</f>
        <v>194</v>
      </c>
      <c r="N29" s="591" t="e">
        <f>IF(B29=Data!B12,Data!G12,(IF(B29=Data!B14,Data!G14,(IF(B29=Data!B16,Data!G16,(IF(B29=Data!#REF!,Data!#REF!,(IF(B29=Data!B21,Data!G21,(IF(B29=Data!#REF!,Data!#REF!,(IF(B29=Data!#REF!,Data!#REF!,(IF(B29=Data!#REF!,Data!#REF!,Data!#REF!)))))))))))))))&amp;IF(B29=Data!B88,Data!G88,(IF(B29=Data!#REF!,Data!#REF!,(IF(B29=Data!#REF!,Data!#REF!,(IF(B29=Data!#REF!,Data!#REF!,(IF(B29=Data!#REF!,Data!#REF!,(IF(B29=Data!#REF!,Data!G828,(IF(B29=Data!#REF!,Data!#REF!,(IF(B29=Data!#REF!,Data!#REF!,Data!#REF!)))))))))))))))&amp;IF(B29=Data!#REF!,Data!#REF!,(IF(B29=Data!#REF!,Data!#REF!,(IF(B29=Data!#REF!,Data!#REF!,(IF(B29=Data!#REF!,Data!#REF!,(IF(B29=Data!#REF!,Data!#REF!,Data!#REF!)))))))))</f>
        <v>#REF!</v>
      </c>
      <c r="O29" s="592"/>
      <c r="P29" s="593"/>
      <c r="Q29" s="594" t="e">
        <f>IF(B29=Data!B12,Data!H12,(IF(B29=Data!B14,Data!H14,(IF(B29=Data!B16,Data!H16,(IF(B29=Data!#REF!,Data!#REF!,(IF(B29=Data!B21,Data!H21,(IF(B29=Data!#REF!,Data!#REF!,(IF(B29=Data!#REF!,Data!#REF!,(IF(B29=Data!#REF!,Data!#REF!,Data!#REF!)))))))))))))))&amp;IF(B29=Data!B88,Data!H88,(IF(B29=Data!#REF!,Data!#REF!,(IF(B29=Data!#REF!,Data!#REF!,(IF(B29=Data!#REF!,Data!#REF!,(IF(B29=Data!#REF!,Data!#REF!,(IF(B29=Data!#REF!,Data!H828,(IF(B29=Data!#REF!,Data!#REF!,(IF(B29=Data!#REF!,Data!#REF!,Data!#REF!)))))))))))))))&amp;IF(B29=Data!#REF!,Data!#REF!,(IF(B29=Data!#REF!,Data!#REF!,(IF(B29=Data!#REF!,Data!#REF!,(IF(B29=Data!#REF!,Data!#REF!,(IF(B29=Data!#REF!,Data!#REF!,Data!#REF!)))))))))</f>
        <v>#REF!</v>
      </c>
      <c r="R29" s="593"/>
      <c r="S29" s="593"/>
      <c r="T29" s="594" t="e">
        <f>IF(B29=Data!B12,Data!I12,(IF(B29=Data!B14,Data!I14,(IF(B29=Data!B16,Data!I16,(IF(B29=Data!#REF!,Data!#REF!,(IF(B29=Data!B21,Data!I21,(IF(B29=Data!#REF!,Data!#REF!,(IF(B29=Data!#REF!,Data!#REF!,(IF(B29=Data!#REF!,Data!#REF!,Data!#REF!)))))))))))))))&amp;IF(B29=Data!B88,Data!I88,(IF(B29=Data!#REF!,Data!#REF!,(IF(B29=Data!#REF!,Data!#REF!,(IF(B29=Data!#REF!,Data!#REF!,(IF(B29=Data!#REF!,Data!#REF!,(IF(B29=Data!#REF!,Data!I828,(IF(B29=Data!#REF!,Data!#REF!,(IF(B29=Data!#REF!,Data!#REF!,Data!#REF!)))))))))))))))&amp;IF(B29=Data!#REF!,Data!#REF!,(IF(B29=Data!#REF!,Data!#REF!,(IF(B29=Data!#REF!,Data!#REF!,(IF(B29=Data!#REF!,Data!#REF!,(IF(B29=Data!#REF!,Data!#REF!,Data!#REF!)))))))))</f>
        <v>#REF!</v>
      </c>
      <c r="U29" s="595"/>
      <c r="V29" s="594" t="e">
        <f>IF(B29=Data!B12,Data!J12,(IF(B29=Data!B14,Data!J14,(IF(B29=Data!B16,Data!J16,(IF(B29=Data!#REF!,Data!#REF!,(IF(B29=Data!B21,Data!J21,(IF(B29=Data!#REF!,Data!#REF!,(IF(B29=Data!#REF!,Data!#REF!,(IF(B29=Data!#REF!,Data!#REF!,Data!#REF!)))))))))))))))&amp;IF(B29=Data!B88,Data!J88,(IF(B29=Data!#REF!,Data!#REF!,(IF(B29=Data!#REF!,Data!#REF!,(IF(B29=Data!#REF!,Data!#REF!,(IF(B29=Data!#REF!,Data!#REF!,(IF(B29=Data!#REF!,Data!J828,(IF(B29=Data!#REF!,Data!#REF!,(IF(B29=Data!#REF!,Data!#REF!,Data!#REF!)))))))))))))))&amp;IF(B29=Data!#REF!,Data!#REF!,(IF(B29=Data!#REF!,Data!#REF!,(IF(B29=Data!#REF!,Data!#REF!,(IF(B29=Data!#REF!,Data!#REF!,(IF(B29=Data!#REF!,Data!#REF!,Data!#REF!)))))))))</f>
        <v>#REF!</v>
      </c>
      <c r="W29" s="596">
        <f>IF(E29="","",VLOOKUP(B29,Data!$B$5:$J$503,9,FALSE)*E29)</f>
        <v>1.1850000000000001</v>
      </c>
    </row>
    <row r="30" spans="1:23" s="597" customFormat="1" ht="19.25" customHeight="1">
      <c r="A30" s="860">
        <v>12</v>
      </c>
      <c r="B30" s="753" t="s">
        <v>487</v>
      </c>
      <c r="C30" s="738" t="str">
        <f>IF(E30="","",VLOOKUP(B30,Data!$B$5:$N$503,13,FALSE))</f>
        <v>Ymh</v>
      </c>
      <c r="D30" s="495" t="str">
        <f>IF(E30="","",VLOOKUP(B30,Data!$B$5:$L$503,2,FALSE))</f>
        <v>ZH66310</v>
      </c>
      <c r="E30" s="739">
        <v>2</v>
      </c>
      <c r="F30" s="600"/>
      <c r="G30" s="587">
        <f>IF(E30="","",VLOOKUP(B30,Data!$B$5:$L$503,11,FALSE))</f>
        <v>1933.89</v>
      </c>
      <c r="H30" s="588">
        <f t="shared" si="2"/>
        <v>3867.78</v>
      </c>
      <c r="I30" s="589" t="str">
        <f>IF(E30="","",VLOOKUP(B30,Data!$B$5:$D$503,3,FALSE))</f>
        <v>C/T</v>
      </c>
      <c r="J30" s="589" t="str">
        <f>IF(E30="","",VLOOKUP(B30,Data!$B$5:$M$503,12,FALSE))</f>
        <v>Indonesia</v>
      </c>
      <c r="K30" s="590">
        <v>5129806</v>
      </c>
      <c r="L30" s="587">
        <f>IF(E30="","",VLOOKUP(B30,Data!$B$5:$E$503,4,FALSE)*E30)</f>
        <v>430</v>
      </c>
      <c r="M30" s="587">
        <f>IF(E30="","",VLOOKUP(B30,Data!$B$5:$F$503,5,FALSE)*E30)</f>
        <v>388</v>
      </c>
      <c r="N30" s="591" t="e">
        <f>IF(B30=Data!B13,Data!G13,(IF(B30=Data!B15,Data!G15,(IF(B30=Data!B17,Data!G17,(IF(B30=Data!#REF!,Data!#REF!,(IF(B30=Data!B22,Data!G22,(IF(B30=Data!#REF!,Data!#REF!,(IF(B30=Data!#REF!,Data!#REF!,(IF(B30=Data!#REF!,Data!#REF!,Data!#REF!)))))))))))))))&amp;IF(B30=Data!B89,Data!G89,(IF(B30=Data!#REF!,Data!#REF!,(IF(B30=Data!#REF!,Data!#REF!,(IF(B30=Data!#REF!,Data!#REF!,(IF(B30=Data!#REF!,Data!#REF!,(IF(B30=Data!#REF!,Data!G829,(IF(B30=Data!#REF!,Data!#REF!,(IF(B30=Data!#REF!,Data!#REF!,Data!#REF!)))))))))))))))&amp;IF(B30=Data!#REF!,Data!#REF!,(IF(B30=Data!#REF!,Data!#REF!,(IF(B30=Data!#REF!,Data!#REF!,(IF(B30=Data!#REF!,Data!#REF!,(IF(B30=Data!#REF!,Data!#REF!,Data!#REF!)))))))))</f>
        <v>#REF!</v>
      </c>
      <c r="O30" s="592"/>
      <c r="P30" s="593"/>
      <c r="Q30" s="594" t="e">
        <f>IF(B30=Data!B13,Data!H13,(IF(B30=Data!B15,Data!H15,(IF(B30=Data!B17,Data!H17,(IF(B30=Data!#REF!,Data!#REF!,(IF(B30=Data!B22,Data!H22,(IF(B30=Data!#REF!,Data!#REF!,(IF(B30=Data!#REF!,Data!#REF!,(IF(B30=Data!#REF!,Data!#REF!,Data!#REF!)))))))))))))))&amp;IF(B30=Data!B89,Data!H89,(IF(B30=Data!#REF!,Data!#REF!,(IF(B30=Data!#REF!,Data!#REF!,(IF(B30=Data!#REF!,Data!#REF!,(IF(B30=Data!#REF!,Data!#REF!,(IF(B30=Data!#REF!,Data!H829,(IF(B30=Data!#REF!,Data!#REF!,(IF(B30=Data!#REF!,Data!#REF!,Data!#REF!)))))))))))))))&amp;IF(B30=Data!#REF!,Data!#REF!,(IF(B30=Data!#REF!,Data!#REF!,(IF(B30=Data!#REF!,Data!#REF!,(IF(B30=Data!#REF!,Data!#REF!,(IF(B30=Data!#REF!,Data!#REF!,Data!#REF!)))))))))</f>
        <v>#REF!</v>
      </c>
      <c r="R30" s="593"/>
      <c r="S30" s="593"/>
      <c r="T30" s="594" t="e">
        <f>IF(B30=Data!B13,Data!I13,(IF(B30=Data!B15,Data!I15,(IF(B30=Data!B17,Data!I17,(IF(B30=Data!#REF!,Data!#REF!,(IF(B30=Data!B22,Data!I22,(IF(B30=Data!#REF!,Data!#REF!,(IF(B30=Data!#REF!,Data!#REF!,(IF(B30=Data!#REF!,Data!#REF!,Data!#REF!)))))))))))))))&amp;IF(B30=Data!B89,Data!I89,(IF(B30=Data!#REF!,Data!#REF!,(IF(B30=Data!#REF!,Data!#REF!,(IF(B30=Data!#REF!,Data!#REF!,(IF(B30=Data!#REF!,Data!#REF!,(IF(B30=Data!#REF!,Data!I829,(IF(B30=Data!#REF!,Data!#REF!,(IF(B30=Data!#REF!,Data!#REF!,Data!#REF!)))))))))))))))&amp;IF(B30=Data!#REF!,Data!#REF!,(IF(B30=Data!#REF!,Data!#REF!,(IF(B30=Data!#REF!,Data!#REF!,(IF(B30=Data!#REF!,Data!#REF!,(IF(B30=Data!#REF!,Data!#REF!,Data!#REF!)))))))))</f>
        <v>#REF!</v>
      </c>
      <c r="U30" s="595"/>
      <c r="V30" s="594" t="e">
        <f>IF(B30=Data!B13,Data!J13,(IF(B30=Data!B15,Data!J15,(IF(B30=Data!B17,Data!J17,(IF(B30=Data!#REF!,Data!#REF!,(IF(B30=Data!B22,Data!J22,(IF(B30=Data!#REF!,Data!#REF!,(IF(B30=Data!#REF!,Data!#REF!,(IF(B30=Data!#REF!,Data!#REF!,Data!#REF!)))))))))))))))&amp;IF(B30=Data!B89,Data!J89,(IF(B30=Data!#REF!,Data!#REF!,(IF(B30=Data!#REF!,Data!#REF!,(IF(B30=Data!#REF!,Data!#REF!,(IF(B30=Data!#REF!,Data!#REF!,(IF(B30=Data!#REF!,Data!J829,(IF(B30=Data!#REF!,Data!#REF!,(IF(B30=Data!#REF!,Data!#REF!,Data!#REF!)))))))))))))))&amp;IF(B30=Data!#REF!,Data!#REF!,(IF(B30=Data!#REF!,Data!#REF!,(IF(B30=Data!#REF!,Data!#REF!,(IF(B30=Data!#REF!,Data!#REF!,(IF(B30=Data!#REF!,Data!#REF!,Data!#REF!)))))))))</f>
        <v>#REF!</v>
      </c>
      <c r="W30" s="596">
        <f>IF(E30="","",VLOOKUP(B30,Data!$B$5:$J$503,9,FALSE)*E30)</f>
        <v>2.37</v>
      </c>
    </row>
    <row r="31" spans="1:23" s="597" customFormat="1" ht="19.25" customHeight="1">
      <c r="A31" s="860">
        <v>13</v>
      </c>
      <c r="B31" s="753" t="s">
        <v>489</v>
      </c>
      <c r="C31" s="738" t="str">
        <f>IF(E31="","",VLOOKUP(B31,Data!$B$5:$N$503,13,FALSE))</f>
        <v>Ymh</v>
      </c>
      <c r="D31" s="495" t="str">
        <f>IF(E31="","",VLOOKUP(B31,Data!$B$5:$L$503,2,FALSE))</f>
        <v>ZH66290</v>
      </c>
      <c r="E31" s="739">
        <v>1</v>
      </c>
      <c r="F31" s="600"/>
      <c r="G31" s="587">
        <f>IF(E31="","",VLOOKUP(B31,Data!$B$5:$L$503,11,FALSE))</f>
        <v>1975.79</v>
      </c>
      <c r="H31" s="588">
        <f t="shared" si="2"/>
        <v>1975.79</v>
      </c>
      <c r="I31" s="589" t="str">
        <f>IF(E31="","",VLOOKUP(B31,Data!$B$5:$D$503,3,FALSE))</f>
        <v>C/T</v>
      </c>
      <c r="J31" s="589" t="str">
        <f>IF(E31="","",VLOOKUP(B31,Data!$B$5:$M$503,12,FALSE))</f>
        <v>Indonesia</v>
      </c>
      <c r="K31" s="590">
        <v>5129806</v>
      </c>
      <c r="L31" s="587">
        <f>IF(E31="","",VLOOKUP(B31,Data!$B$5:$E$503,4,FALSE)*E31)</f>
        <v>215</v>
      </c>
      <c r="M31" s="587">
        <f>IF(E31="","",VLOOKUP(B31,Data!$B$5:$F$503,5,FALSE)*E31)</f>
        <v>194</v>
      </c>
      <c r="N31" s="591" t="e">
        <f>IF(B31=Data!B14,Data!G14,(IF(B31=Data!B16,Data!G16,(IF(B31=Data!B18,Data!G18,(IF(B31=Data!#REF!,Data!#REF!,(IF(B31=Data!B23,Data!G23,(IF(B31=Data!#REF!,Data!#REF!,(IF(B31=Data!#REF!,Data!#REF!,(IF(B31=Data!#REF!,Data!#REF!,Data!#REF!)))))))))))))))&amp;IF(B31=Data!B90,Data!G90,(IF(B31=Data!#REF!,Data!#REF!,(IF(B31=Data!#REF!,Data!#REF!,(IF(B31=Data!#REF!,Data!#REF!,(IF(B31=Data!#REF!,Data!#REF!,(IF(B31=Data!#REF!,Data!G830,(IF(B31=Data!#REF!,Data!#REF!,(IF(B31=Data!#REF!,Data!#REF!,Data!#REF!)))))))))))))))&amp;IF(B31=Data!#REF!,Data!#REF!,(IF(B31=Data!#REF!,Data!#REF!,(IF(B31=Data!#REF!,Data!#REF!,(IF(B31=Data!#REF!,Data!#REF!,(IF(B31=Data!#REF!,Data!#REF!,Data!#REF!)))))))))</f>
        <v>#REF!</v>
      </c>
      <c r="O31" s="592"/>
      <c r="P31" s="593"/>
      <c r="Q31" s="594" t="e">
        <f>IF(B31=Data!B14,Data!H14,(IF(B31=Data!B16,Data!H16,(IF(B31=Data!B18,Data!H18,(IF(B31=Data!#REF!,Data!#REF!,(IF(B31=Data!B23,Data!H23,(IF(B31=Data!#REF!,Data!#REF!,(IF(B31=Data!#REF!,Data!#REF!,(IF(B31=Data!#REF!,Data!#REF!,Data!#REF!)))))))))))))))&amp;IF(B31=Data!B90,Data!H90,(IF(B31=Data!#REF!,Data!#REF!,(IF(B31=Data!#REF!,Data!#REF!,(IF(B31=Data!#REF!,Data!#REF!,(IF(B31=Data!#REF!,Data!#REF!,(IF(B31=Data!#REF!,Data!H830,(IF(B31=Data!#REF!,Data!#REF!,(IF(B31=Data!#REF!,Data!#REF!,Data!#REF!)))))))))))))))&amp;IF(B31=Data!#REF!,Data!#REF!,(IF(B31=Data!#REF!,Data!#REF!,(IF(B31=Data!#REF!,Data!#REF!,(IF(B31=Data!#REF!,Data!#REF!,(IF(B31=Data!#REF!,Data!#REF!,Data!#REF!)))))))))</f>
        <v>#REF!</v>
      </c>
      <c r="R31" s="593"/>
      <c r="S31" s="593"/>
      <c r="T31" s="594" t="e">
        <f>IF(B31=Data!B14,Data!I14,(IF(B31=Data!B16,Data!I16,(IF(B31=Data!B18,Data!I18,(IF(B31=Data!#REF!,Data!#REF!,(IF(B31=Data!B23,Data!I23,(IF(B31=Data!#REF!,Data!#REF!,(IF(B31=Data!#REF!,Data!#REF!,(IF(B31=Data!#REF!,Data!#REF!,Data!#REF!)))))))))))))))&amp;IF(B31=Data!B90,Data!I90,(IF(B31=Data!#REF!,Data!#REF!,(IF(B31=Data!#REF!,Data!#REF!,(IF(B31=Data!#REF!,Data!#REF!,(IF(B31=Data!#REF!,Data!#REF!,(IF(B31=Data!#REF!,Data!I830,(IF(B31=Data!#REF!,Data!#REF!,(IF(B31=Data!#REF!,Data!#REF!,Data!#REF!)))))))))))))))&amp;IF(B31=Data!#REF!,Data!#REF!,(IF(B31=Data!#REF!,Data!#REF!,(IF(B31=Data!#REF!,Data!#REF!,(IF(B31=Data!#REF!,Data!#REF!,(IF(B31=Data!#REF!,Data!#REF!,Data!#REF!)))))))))</f>
        <v>#REF!</v>
      </c>
      <c r="U31" s="595"/>
      <c r="V31" s="594" t="e">
        <f>IF(B31=Data!B14,Data!J14,(IF(B31=Data!B16,Data!J16,(IF(B31=Data!B18,Data!J18,(IF(B31=Data!#REF!,Data!#REF!,(IF(B31=Data!B23,Data!J23,(IF(B31=Data!#REF!,Data!#REF!,(IF(B31=Data!#REF!,Data!#REF!,(IF(B31=Data!#REF!,Data!#REF!,Data!#REF!)))))))))))))))&amp;IF(B31=Data!B90,Data!J90,(IF(B31=Data!#REF!,Data!#REF!,(IF(B31=Data!#REF!,Data!#REF!,(IF(B31=Data!#REF!,Data!#REF!,(IF(B31=Data!#REF!,Data!#REF!,(IF(B31=Data!#REF!,Data!J830,(IF(B31=Data!#REF!,Data!#REF!,(IF(B31=Data!#REF!,Data!#REF!,Data!#REF!)))))))))))))))&amp;IF(B31=Data!#REF!,Data!#REF!,(IF(B31=Data!#REF!,Data!#REF!,(IF(B31=Data!#REF!,Data!#REF!,(IF(B31=Data!#REF!,Data!#REF!,(IF(B31=Data!#REF!,Data!#REF!,Data!#REF!)))))))))</f>
        <v>#REF!</v>
      </c>
      <c r="W31" s="596">
        <f>IF(E31="","",VLOOKUP(B31,Data!$B$5:$J$503,9,FALSE)*E31)</f>
        <v>1.1850000000000001</v>
      </c>
    </row>
    <row r="32" spans="1:23" s="597" customFormat="1" ht="19.25" customHeight="1">
      <c r="A32" s="860">
        <v>14</v>
      </c>
      <c r="B32" s="753" t="s">
        <v>491</v>
      </c>
      <c r="C32" s="738" t="str">
        <f>IF(E32="","",VLOOKUP(B32,Data!$B$5:$N$503,13,FALSE))</f>
        <v>Ymh</v>
      </c>
      <c r="D32" s="495" t="str">
        <f>IF(E32="","",VLOOKUP(B32,Data!$B$5:$L$503,2,FALSE))</f>
        <v>ZH66340</v>
      </c>
      <c r="E32" s="739">
        <v>1</v>
      </c>
      <c r="F32" s="600"/>
      <c r="G32" s="587">
        <f>IF(E32="","",VLOOKUP(B32,Data!$B$5:$L$503,11,FALSE))</f>
        <v>2371.59</v>
      </c>
      <c r="H32" s="588">
        <f t="shared" si="2"/>
        <v>2371.59</v>
      </c>
      <c r="I32" s="589" t="str">
        <f>IF(E32="","",VLOOKUP(B32,Data!$B$5:$D$503,3,FALSE))</f>
        <v>C/T</v>
      </c>
      <c r="J32" s="589" t="str">
        <f>IF(E32="","",VLOOKUP(B32,Data!$B$5:$M$503,12,FALSE))</f>
        <v>Indonesia</v>
      </c>
      <c r="K32" s="590">
        <v>5129806</v>
      </c>
      <c r="L32" s="587">
        <f>IF(E32="","",VLOOKUP(B32,Data!$B$5:$E$503,4,FALSE)*E32)</f>
        <v>215</v>
      </c>
      <c r="M32" s="587">
        <f>IF(E32="","",VLOOKUP(B32,Data!$B$5:$F$503,5,FALSE)*E32)</f>
        <v>194</v>
      </c>
      <c r="N32" s="591" t="e">
        <f>IF(B32=Data!B15,Data!G15,(IF(B32=Data!B17,Data!G17,(IF(B32=Data!B19,Data!G19,(IF(B32=Data!#REF!,Data!#REF!,(IF(B32=Data!B24,Data!G24,(IF(B32=Data!#REF!,Data!#REF!,(IF(B32=Data!#REF!,Data!#REF!,(IF(B32=Data!#REF!,Data!#REF!,Data!#REF!)))))))))))))))&amp;IF(B32=Data!B91,Data!G91,(IF(B32=Data!#REF!,Data!#REF!,(IF(B32=Data!#REF!,Data!#REF!,(IF(B32=Data!#REF!,Data!#REF!,(IF(B32=Data!#REF!,Data!#REF!,(IF(B32=Data!#REF!,Data!G831,(IF(B32=Data!#REF!,Data!#REF!,(IF(B32=Data!#REF!,Data!#REF!,Data!#REF!)))))))))))))))&amp;IF(B32=Data!#REF!,Data!#REF!,(IF(B32=Data!#REF!,Data!#REF!,(IF(B32=Data!#REF!,Data!#REF!,(IF(B32=Data!#REF!,Data!#REF!,(IF(B32=Data!#REF!,Data!#REF!,Data!#REF!)))))))))</f>
        <v>#REF!</v>
      </c>
      <c r="O32" s="592"/>
      <c r="P32" s="593"/>
      <c r="Q32" s="594" t="e">
        <f>IF(B32=Data!B15,Data!H15,(IF(B32=Data!B17,Data!H17,(IF(B32=Data!B19,Data!H19,(IF(B32=Data!#REF!,Data!#REF!,(IF(B32=Data!B24,Data!H24,(IF(B32=Data!#REF!,Data!#REF!,(IF(B32=Data!#REF!,Data!#REF!,(IF(B32=Data!#REF!,Data!#REF!,Data!#REF!)))))))))))))))&amp;IF(B32=Data!B91,Data!H91,(IF(B32=Data!#REF!,Data!#REF!,(IF(B32=Data!#REF!,Data!#REF!,(IF(B32=Data!#REF!,Data!#REF!,(IF(B32=Data!#REF!,Data!#REF!,(IF(B32=Data!#REF!,Data!H831,(IF(B32=Data!#REF!,Data!#REF!,(IF(B32=Data!#REF!,Data!#REF!,Data!#REF!)))))))))))))))&amp;IF(B32=Data!#REF!,Data!#REF!,(IF(B32=Data!#REF!,Data!#REF!,(IF(B32=Data!#REF!,Data!#REF!,(IF(B32=Data!#REF!,Data!#REF!,(IF(B32=Data!#REF!,Data!#REF!,Data!#REF!)))))))))</f>
        <v>#REF!</v>
      </c>
      <c r="R32" s="593"/>
      <c r="S32" s="593"/>
      <c r="T32" s="594" t="e">
        <f>IF(B32=Data!B15,Data!I15,(IF(B32=Data!B17,Data!I17,(IF(B32=Data!B19,Data!I19,(IF(B32=Data!#REF!,Data!#REF!,(IF(B32=Data!B24,Data!I24,(IF(B32=Data!#REF!,Data!#REF!,(IF(B32=Data!#REF!,Data!#REF!,(IF(B32=Data!#REF!,Data!#REF!,Data!#REF!)))))))))))))))&amp;IF(B32=Data!B91,Data!I91,(IF(B32=Data!#REF!,Data!#REF!,(IF(B32=Data!#REF!,Data!#REF!,(IF(B32=Data!#REF!,Data!#REF!,(IF(B32=Data!#REF!,Data!#REF!,(IF(B32=Data!#REF!,Data!I831,(IF(B32=Data!#REF!,Data!#REF!,(IF(B32=Data!#REF!,Data!#REF!,Data!#REF!)))))))))))))))&amp;IF(B32=Data!#REF!,Data!#REF!,(IF(B32=Data!#REF!,Data!#REF!,(IF(B32=Data!#REF!,Data!#REF!,(IF(B32=Data!#REF!,Data!#REF!,(IF(B32=Data!#REF!,Data!#REF!,Data!#REF!)))))))))</f>
        <v>#REF!</v>
      </c>
      <c r="U32" s="595"/>
      <c r="V32" s="594" t="e">
        <f>IF(B32=Data!B15,Data!J15,(IF(B32=Data!B17,Data!J17,(IF(B32=Data!B19,Data!J19,(IF(B32=Data!#REF!,Data!#REF!,(IF(B32=Data!B24,Data!J24,(IF(B32=Data!#REF!,Data!#REF!,(IF(B32=Data!#REF!,Data!#REF!,(IF(B32=Data!#REF!,Data!#REF!,Data!#REF!)))))))))))))))&amp;IF(B32=Data!B91,Data!J91,(IF(B32=Data!#REF!,Data!#REF!,(IF(B32=Data!#REF!,Data!#REF!,(IF(B32=Data!#REF!,Data!#REF!,(IF(B32=Data!#REF!,Data!#REF!,(IF(B32=Data!#REF!,Data!J831,(IF(B32=Data!#REF!,Data!#REF!,(IF(B32=Data!#REF!,Data!#REF!,Data!#REF!)))))))))))))))&amp;IF(B32=Data!#REF!,Data!#REF!,(IF(B32=Data!#REF!,Data!#REF!,(IF(B32=Data!#REF!,Data!#REF!,(IF(B32=Data!#REF!,Data!#REF!,(IF(B32=Data!#REF!,Data!#REF!,Data!#REF!)))))))))</f>
        <v>#REF!</v>
      </c>
      <c r="W32" s="596">
        <f>IF(E32="","",VLOOKUP(B32,Data!$B$5:$J$503,9,FALSE)*E32)</f>
        <v>1.1850000000000001</v>
      </c>
    </row>
    <row r="33" spans="1:23" s="597" customFormat="1" ht="19.25" customHeight="1">
      <c r="A33" s="860">
        <v>15</v>
      </c>
      <c r="B33" s="753" t="s">
        <v>493</v>
      </c>
      <c r="C33" s="738" t="str">
        <f>IF(E33="","",VLOOKUP(B33,Data!$B$5:$N$503,13,FALSE))</f>
        <v>Ymh</v>
      </c>
      <c r="D33" s="495" t="str">
        <f>IF(E33="","",VLOOKUP(B33,Data!$B$5:$L$503,2,FALSE))</f>
        <v>ZH66350</v>
      </c>
      <c r="E33" s="739">
        <v>1</v>
      </c>
      <c r="F33" s="600"/>
      <c r="G33" s="587">
        <f>IF(E33="","",VLOOKUP(B33,Data!$B$5:$L$503,11,FALSE))</f>
        <v>2382.59</v>
      </c>
      <c r="H33" s="588">
        <f t="shared" si="0"/>
        <v>2382.59</v>
      </c>
      <c r="I33" s="589" t="str">
        <f>IF(E33="","",VLOOKUP(B33,Data!$B$5:$D$503,3,FALSE))</f>
        <v>C/T</v>
      </c>
      <c r="J33" s="589" t="str">
        <f>IF(E33="","",VLOOKUP(B33,Data!$B$5:$M$503,12,FALSE))</f>
        <v>Indonesia</v>
      </c>
      <c r="K33" s="590">
        <v>5129806</v>
      </c>
      <c r="L33" s="587">
        <f>IF(E33="","",VLOOKUP(B33,Data!$B$5:$E$503,4,FALSE)*E33)</f>
        <v>215</v>
      </c>
      <c r="M33" s="587">
        <f>IF(E33="","",VLOOKUP(B33,Data!$B$5:$F$503,5,FALSE)*E33)</f>
        <v>194</v>
      </c>
      <c r="N33" s="591" t="e">
        <f>IF(B33=Data!B16,Data!G16,(IF(B33=Data!B18,Data!G18,(IF(B33=Data!B20,Data!G20,(IF(B33=Data!#REF!,Data!#REF!,(IF(B33=Data!B25,Data!G25,(IF(B33=Data!#REF!,Data!#REF!,(IF(B33=Data!#REF!,Data!#REF!,(IF(B33=Data!#REF!,Data!#REF!,Data!#REF!)))))))))))))))&amp;IF(B33=Data!B92,Data!G92,(IF(B33=Data!#REF!,Data!#REF!,(IF(B33=Data!#REF!,Data!#REF!,(IF(B33=Data!#REF!,Data!#REF!,(IF(B33=Data!#REF!,Data!#REF!,(IF(B33=Data!#REF!,Data!G832,(IF(B33=Data!#REF!,Data!#REF!,(IF(B33=Data!#REF!,Data!#REF!,Data!#REF!)))))))))))))))&amp;IF(B33=Data!#REF!,Data!#REF!,(IF(B33=Data!#REF!,Data!#REF!,(IF(B33=Data!#REF!,Data!#REF!,(IF(B33=Data!#REF!,Data!#REF!,(IF(B33=Data!#REF!,Data!#REF!,Data!#REF!)))))))))</f>
        <v>#REF!</v>
      </c>
      <c r="O33" s="592"/>
      <c r="P33" s="593"/>
      <c r="Q33" s="594" t="e">
        <f>IF(B33=Data!B16,Data!H16,(IF(B33=Data!B18,Data!H18,(IF(B33=Data!B20,Data!H20,(IF(B33=Data!#REF!,Data!#REF!,(IF(B33=Data!B25,Data!H25,(IF(B33=Data!#REF!,Data!#REF!,(IF(B33=Data!#REF!,Data!#REF!,(IF(B33=Data!#REF!,Data!#REF!,Data!#REF!)))))))))))))))&amp;IF(B33=Data!B92,Data!H92,(IF(B33=Data!#REF!,Data!#REF!,(IF(B33=Data!#REF!,Data!#REF!,(IF(B33=Data!#REF!,Data!#REF!,(IF(B33=Data!#REF!,Data!#REF!,(IF(B33=Data!#REF!,Data!H832,(IF(B33=Data!#REF!,Data!#REF!,(IF(B33=Data!#REF!,Data!#REF!,Data!#REF!)))))))))))))))&amp;IF(B33=Data!#REF!,Data!#REF!,(IF(B33=Data!#REF!,Data!#REF!,(IF(B33=Data!#REF!,Data!#REF!,(IF(B33=Data!#REF!,Data!#REF!,(IF(B33=Data!#REF!,Data!#REF!,Data!#REF!)))))))))</f>
        <v>#REF!</v>
      </c>
      <c r="R33" s="593"/>
      <c r="S33" s="593"/>
      <c r="T33" s="594" t="e">
        <f>IF(B33=Data!B16,Data!I16,(IF(B33=Data!B18,Data!I18,(IF(B33=Data!B20,Data!I20,(IF(B33=Data!#REF!,Data!#REF!,(IF(B33=Data!B25,Data!I25,(IF(B33=Data!#REF!,Data!#REF!,(IF(B33=Data!#REF!,Data!#REF!,(IF(B33=Data!#REF!,Data!#REF!,Data!#REF!)))))))))))))))&amp;IF(B33=Data!B92,Data!I92,(IF(B33=Data!#REF!,Data!#REF!,(IF(B33=Data!#REF!,Data!#REF!,(IF(B33=Data!#REF!,Data!#REF!,(IF(B33=Data!#REF!,Data!#REF!,(IF(B33=Data!#REF!,Data!I832,(IF(B33=Data!#REF!,Data!#REF!,(IF(B33=Data!#REF!,Data!#REF!,Data!#REF!)))))))))))))))&amp;IF(B33=Data!#REF!,Data!#REF!,(IF(B33=Data!#REF!,Data!#REF!,(IF(B33=Data!#REF!,Data!#REF!,(IF(B33=Data!#REF!,Data!#REF!,(IF(B33=Data!#REF!,Data!#REF!,Data!#REF!)))))))))</f>
        <v>#REF!</v>
      </c>
      <c r="U33" s="595"/>
      <c r="V33" s="594" t="e">
        <f>IF(B33=Data!B16,Data!J16,(IF(B33=Data!B18,Data!J18,(IF(B33=Data!B20,Data!J20,(IF(B33=Data!#REF!,Data!#REF!,(IF(B33=Data!B25,Data!J25,(IF(B33=Data!#REF!,Data!#REF!,(IF(B33=Data!#REF!,Data!#REF!,(IF(B33=Data!#REF!,Data!#REF!,Data!#REF!)))))))))))))))&amp;IF(B33=Data!B92,Data!J92,(IF(B33=Data!#REF!,Data!#REF!,(IF(B33=Data!#REF!,Data!#REF!,(IF(B33=Data!#REF!,Data!#REF!,(IF(B33=Data!#REF!,Data!#REF!,(IF(B33=Data!#REF!,Data!J832,(IF(B33=Data!#REF!,Data!#REF!,(IF(B33=Data!#REF!,Data!#REF!,Data!#REF!)))))))))))))))&amp;IF(B33=Data!#REF!,Data!#REF!,(IF(B33=Data!#REF!,Data!#REF!,(IF(B33=Data!#REF!,Data!#REF!,(IF(B33=Data!#REF!,Data!#REF!,(IF(B33=Data!#REF!,Data!#REF!,Data!#REF!)))))))))</f>
        <v>#REF!</v>
      </c>
      <c r="W33" s="596">
        <f>IF(E33="","",VLOOKUP(B33,Data!$B$5:$J$503,9,FALSE)*E33)</f>
        <v>1.1850000000000001</v>
      </c>
    </row>
    <row r="34" spans="1:23" s="597" customFormat="1" ht="19.25" customHeight="1">
      <c r="A34" s="860">
        <v>16</v>
      </c>
      <c r="B34" s="753" t="s">
        <v>495</v>
      </c>
      <c r="C34" s="738" t="str">
        <f>IF(E34="","",VLOOKUP(B34,Data!$B$5:$N$503,13,FALSE))</f>
        <v>Ymh</v>
      </c>
      <c r="D34" s="495" t="str">
        <f>IF(E34="","",VLOOKUP(B34,Data!$B$5:$L$503,2,FALSE))</f>
        <v>ZH66300</v>
      </c>
      <c r="E34" s="739">
        <v>3</v>
      </c>
      <c r="F34" s="600"/>
      <c r="G34" s="587">
        <f>IF(E34="","",VLOOKUP(B34,Data!$B$5:$L$503,11,FALSE))</f>
        <v>2086.5500000000002</v>
      </c>
      <c r="H34" s="588">
        <f t="shared" si="0"/>
        <v>6259.6500000000005</v>
      </c>
      <c r="I34" s="589" t="str">
        <f>IF(E34="","",VLOOKUP(B34,Data!$B$5:$D$503,3,FALSE))</f>
        <v>C/T</v>
      </c>
      <c r="J34" s="589" t="str">
        <f>IF(E34="","",VLOOKUP(B34,Data!$B$5:$M$503,12,FALSE))</f>
        <v>Indonesia</v>
      </c>
      <c r="K34" s="590">
        <v>5129806</v>
      </c>
      <c r="L34" s="587">
        <f>IF(E34="","",VLOOKUP(B34,Data!$B$5:$E$503,4,FALSE)*E34)</f>
        <v>645</v>
      </c>
      <c r="M34" s="587">
        <f>IF(E34="","",VLOOKUP(B34,Data!$B$5:$F$503,5,FALSE)*E34)</f>
        <v>582</v>
      </c>
      <c r="N34" s="591" t="e">
        <f>IF(B34=Data!B17,Data!G17,(IF(B34=Data!B19,Data!G19,(IF(B34=Data!B21,Data!G21,(IF(B34=Data!#REF!,Data!#REF!,(IF(B34=Data!B26,Data!G26,(IF(B34=Data!#REF!,Data!#REF!,(IF(B34=Data!#REF!,Data!#REF!,(IF(B34=Data!#REF!,Data!#REF!,Data!#REF!)))))))))))))))&amp;IF(B34=Data!B93,Data!G93,(IF(B34=Data!#REF!,Data!#REF!,(IF(B34=Data!#REF!,Data!#REF!,(IF(B34=Data!#REF!,Data!#REF!,(IF(B34=Data!#REF!,Data!#REF!,(IF(B34=Data!#REF!,Data!G833,(IF(B34=Data!#REF!,Data!#REF!,(IF(B34=Data!#REF!,Data!#REF!,Data!#REF!)))))))))))))))&amp;IF(B34=Data!#REF!,Data!#REF!,(IF(B34=Data!#REF!,Data!#REF!,(IF(B34=Data!#REF!,Data!#REF!,(IF(B34=Data!#REF!,Data!#REF!,(IF(B34=Data!#REF!,Data!#REF!,Data!#REF!)))))))))</f>
        <v>#REF!</v>
      </c>
      <c r="O34" s="592"/>
      <c r="P34" s="593"/>
      <c r="Q34" s="594" t="e">
        <f>IF(B34=Data!B17,Data!H17,(IF(B34=Data!B19,Data!H19,(IF(B34=Data!B21,Data!H21,(IF(B34=Data!#REF!,Data!#REF!,(IF(B34=Data!B26,Data!H26,(IF(B34=Data!#REF!,Data!#REF!,(IF(B34=Data!#REF!,Data!#REF!,(IF(B34=Data!#REF!,Data!#REF!,Data!#REF!)))))))))))))))&amp;IF(B34=Data!B93,Data!H93,(IF(B34=Data!#REF!,Data!#REF!,(IF(B34=Data!#REF!,Data!#REF!,(IF(B34=Data!#REF!,Data!#REF!,(IF(B34=Data!#REF!,Data!#REF!,(IF(B34=Data!#REF!,Data!H833,(IF(B34=Data!#REF!,Data!#REF!,(IF(B34=Data!#REF!,Data!#REF!,Data!#REF!)))))))))))))))&amp;IF(B34=Data!#REF!,Data!#REF!,(IF(B34=Data!#REF!,Data!#REF!,(IF(B34=Data!#REF!,Data!#REF!,(IF(B34=Data!#REF!,Data!#REF!,(IF(B34=Data!#REF!,Data!#REF!,Data!#REF!)))))))))</f>
        <v>#REF!</v>
      </c>
      <c r="R34" s="593"/>
      <c r="S34" s="593"/>
      <c r="T34" s="594" t="e">
        <f>IF(B34=Data!B17,Data!I17,(IF(B34=Data!B19,Data!I19,(IF(B34=Data!B21,Data!I21,(IF(B34=Data!#REF!,Data!#REF!,(IF(B34=Data!B26,Data!I26,(IF(B34=Data!#REF!,Data!#REF!,(IF(B34=Data!#REF!,Data!#REF!,(IF(B34=Data!#REF!,Data!#REF!,Data!#REF!)))))))))))))))&amp;IF(B34=Data!B93,Data!I93,(IF(B34=Data!#REF!,Data!#REF!,(IF(B34=Data!#REF!,Data!#REF!,(IF(B34=Data!#REF!,Data!#REF!,(IF(B34=Data!#REF!,Data!#REF!,(IF(B34=Data!#REF!,Data!I833,(IF(B34=Data!#REF!,Data!#REF!,(IF(B34=Data!#REF!,Data!#REF!,Data!#REF!)))))))))))))))&amp;IF(B34=Data!#REF!,Data!#REF!,(IF(B34=Data!#REF!,Data!#REF!,(IF(B34=Data!#REF!,Data!#REF!,(IF(B34=Data!#REF!,Data!#REF!,(IF(B34=Data!#REF!,Data!#REF!,Data!#REF!)))))))))</f>
        <v>#REF!</v>
      </c>
      <c r="U34" s="595"/>
      <c r="V34" s="594" t="e">
        <f>IF(B34=Data!B17,Data!J17,(IF(B34=Data!B19,Data!J19,(IF(B34=Data!B21,Data!J21,(IF(B34=Data!#REF!,Data!#REF!,(IF(B34=Data!B26,Data!J26,(IF(B34=Data!#REF!,Data!#REF!,(IF(B34=Data!#REF!,Data!#REF!,(IF(B34=Data!#REF!,Data!#REF!,Data!#REF!)))))))))))))))&amp;IF(B34=Data!B93,Data!J93,(IF(B34=Data!#REF!,Data!#REF!,(IF(B34=Data!#REF!,Data!#REF!,(IF(B34=Data!#REF!,Data!#REF!,(IF(B34=Data!#REF!,Data!#REF!,(IF(B34=Data!#REF!,Data!J833,(IF(B34=Data!#REF!,Data!#REF!,(IF(B34=Data!#REF!,Data!#REF!,Data!#REF!)))))))))))))))&amp;IF(B34=Data!#REF!,Data!#REF!,(IF(B34=Data!#REF!,Data!#REF!,(IF(B34=Data!#REF!,Data!#REF!,(IF(B34=Data!#REF!,Data!#REF!,(IF(B34=Data!#REF!,Data!#REF!,Data!#REF!)))))))))</f>
        <v>#REF!</v>
      </c>
      <c r="W34" s="596">
        <f>IF(E34="","",VLOOKUP(B34,Data!$B$5:$J$503,9,FALSE)*E34)</f>
        <v>3.5550000000000002</v>
      </c>
    </row>
    <row r="35" spans="1:23" s="597" customFormat="1" ht="19.25" customHeight="1">
      <c r="A35" s="860">
        <v>17</v>
      </c>
      <c r="B35" s="753" t="s">
        <v>724</v>
      </c>
      <c r="C35" s="738" t="str">
        <f>IF(E35="","",VLOOKUP(B35,Data!$B$5:$N$503,13,FALSE))</f>
        <v>Ymh</v>
      </c>
      <c r="D35" s="495" t="str">
        <f>IF(E35="","",VLOOKUP(B35,Data!$B$5:$L$503,2,FALSE))</f>
        <v>VAD6650</v>
      </c>
      <c r="E35" s="739">
        <v>2</v>
      </c>
      <c r="F35" s="600"/>
      <c r="G35" s="587">
        <f>IF(E35="","",VLOOKUP(B35,Data!$B$5:$L$503,11,FALSE))</f>
        <v>2449.66</v>
      </c>
      <c r="H35" s="588">
        <f t="shared" si="0"/>
        <v>4899.32</v>
      </c>
      <c r="I35" s="589" t="str">
        <f>IF(E35="","",VLOOKUP(B35,Data!$B$5:$D$503,3,FALSE))</f>
        <v>C/T</v>
      </c>
      <c r="J35" s="589" t="str">
        <f>IF(E35="","",VLOOKUP(B35,Data!$B$5:$M$503,12,FALSE))</f>
        <v>Indonesia</v>
      </c>
      <c r="K35" s="590">
        <v>5129806</v>
      </c>
      <c r="L35" s="587">
        <f>IF(E35="","",VLOOKUP(B35,Data!$B$5:$E$503,4,FALSE)*E35)</f>
        <v>440</v>
      </c>
      <c r="M35" s="587">
        <f>IF(E35="","",VLOOKUP(B35,Data!$B$5:$F$503,5,FALSE)*E35)</f>
        <v>398</v>
      </c>
      <c r="N35" s="591" t="e">
        <f>IF(B35=Data!B18,Data!G18,(IF(B35=Data!B20,Data!G20,(IF(B35=Data!B22,Data!G22,(IF(B35=Data!#REF!,Data!#REF!,(IF(B35=Data!B27,Data!G27,(IF(B35=Data!#REF!,Data!#REF!,(IF(B35=Data!#REF!,Data!#REF!,(IF(B35=Data!#REF!,Data!#REF!,Data!#REF!)))))))))))))))&amp;IF(B35=Data!B94,Data!G94,(IF(B35=Data!#REF!,Data!#REF!,(IF(B35=Data!#REF!,Data!#REF!,(IF(B35=Data!#REF!,Data!#REF!,(IF(B35=Data!#REF!,Data!#REF!,(IF(B35=Data!#REF!,Data!G834,(IF(B35=Data!#REF!,Data!#REF!,(IF(B35=Data!#REF!,Data!#REF!,Data!#REF!)))))))))))))))&amp;IF(B35=Data!#REF!,Data!#REF!,(IF(B35=Data!#REF!,Data!#REF!,(IF(B35=Data!#REF!,Data!#REF!,(IF(B35=Data!#REF!,Data!#REF!,(IF(B35=Data!#REF!,Data!#REF!,Data!#REF!)))))))))</f>
        <v>#REF!</v>
      </c>
      <c r="O35" s="592"/>
      <c r="P35" s="593"/>
      <c r="Q35" s="594" t="e">
        <f>IF(B35=Data!B18,Data!H18,(IF(B35=Data!B20,Data!H20,(IF(B35=Data!B22,Data!H22,(IF(B35=Data!#REF!,Data!#REF!,(IF(B35=Data!B27,Data!H27,(IF(B35=Data!#REF!,Data!#REF!,(IF(B35=Data!#REF!,Data!#REF!,(IF(B35=Data!#REF!,Data!#REF!,Data!#REF!)))))))))))))))&amp;IF(B35=Data!B94,Data!H94,(IF(B35=Data!#REF!,Data!#REF!,(IF(B35=Data!#REF!,Data!#REF!,(IF(B35=Data!#REF!,Data!#REF!,(IF(B35=Data!#REF!,Data!#REF!,(IF(B35=Data!#REF!,Data!H834,(IF(B35=Data!#REF!,Data!#REF!,(IF(B35=Data!#REF!,Data!#REF!,Data!#REF!)))))))))))))))&amp;IF(B35=Data!#REF!,Data!#REF!,(IF(B35=Data!#REF!,Data!#REF!,(IF(B35=Data!#REF!,Data!#REF!,(IF(B35=Data!#REF!,Data!#REF!,(IF(B35=Data!#REF!,Data!#REF!,Data!#REF!)))))))))</f>
        <v>#REF!</v>
      </c>
      <c r="R35" s="593"/>
      <c r="S35" s="593"/>
      <c r="T35" s="594" t="e">
        <f>IF(B35=Data!B18,Data!I18,(IF(B35=Data!B20,Data!I20,(IF(B35=Data!B22,Data!I22,(IF(B35=Data!#REF!,Data!#REF!,(IF(B35=Data!B27,Data!I27,(IF(B35=Data!#REF!,Data!#REF!,(IF(B35=Data!#REF!,Data!#REF!,(IF(B35=Data!#REF!,Data!#REF!,Data!#REF!)))))))))))))))&amp;IF(B35=Data!B94,Data!I94,(IF(B35=Data!#REF!,Data!#REF!,(IF(B35=Data!#REF!,Data!#REF!,(IF(B35=Data!#REF!,Data!#REF!,(IF(B35=Data!#REF!,Data!#REF!,(IF(B35=Data!#REF!,Data!I834,(IF(B35=Data!#REF!,Data!#REF!,(IF(B35=Data!#REF!,Data!#REF!,Data!#REF!)))))))))))))))&amp;IF(B35=Data!#REF!,Data!#REF!,(IF(B35=Data!#REF!,Data!#REF!,(IF(B35=Data!#REF!,Data!#REF!,(IF(B35=Data!#REF!,Data!#REF!,(IF(B35=Data!#REF!,Data!#REF!,Data!#REF!)))))))))</f>
        <v>#REF!</v>
      </c>
      <c r="U35" s="595"/>
      <c r="V35" s="594" t="e">
        <f>IF(B35=Data!B18,Data!J18,(IF(B35=Data!B20,Data!J20,(IF(B35=Data!B22,Data!J22,(IF(B35=Data!#REF!,Data!#REF!,(IF(B35=Data!B27,Data!J27,(IF(B35=Data!#REF!,Data!#REF!,(IF(B35=Data!#REF!,Data!#REF!,(IF(B35=Data!#REF!,Data!#REF!,Data!#REF!)))))))))))))))&amp;IF(B35=Data!B94,Data!J94,(IF(B35=Data!#REF!,Data!#REF!,(IF(B35=Data!#REF!,Data!#REF!,(IF(B35=Data!#REF!,Data!#REF!,(IF(B35=Data!#REF!,Data!#REF!,(IF(B35=Data!#REF!,Data!J834,(IF(B35=Data!#REF!,Data!#REF!,(IF(B35=Data!#REF!,Data!#REF!,Data!#REF!)))))))))))))))&amp;IF(B35=Data!#REF!,Data!#REF!,(IF(B35=Data!#REF!,Data!#REF!,(IF(B35=Data!#REF!,Data!#REF!,(IF(B35=Data!#REF!,Data!#REF!,(IF(B35=Data!#REF!,Data!#REF!,Data!#REF!)))))))))</f>
        <v>#REF!</v>
      </c>
      <c r="W35" s="596">
        <f>IF(E35="","",VLOOKUP(B35,Data!$B$5:$J$503,9,FALSE)*E35)</f>
        <v>2.37</v>
      </c>
    </row>
    <row r="36" spans="1:23" s="597" customFormat="1" ht="19.25" customHeight="1">
      <c r="A36" s="860">
        <v>18</v>
      </c>
      <c r="B36" s="753" t="s">
        <v>504</v>
      </c>
      <c r="C36" s="738" t="str">
        <f>IF(E36="","",VLOOKUP(B36,Data!$B$5:$N$503,13,FALSE))</f>
        <v>Ymh</v>
      </c>
      <c r="D36" s="495" t="str">
        <f>IF(E36="","",VLOOKUP(B36,Data!$B$5:$L$503,2,FALSE))</f>
        <v>ZH66250</v>
      </c>
      <c r="E36" s="739">
        <v>4</v>
      </c>
      <c r="F36" s="600"/>
      <c r="G36" s="587">
        <f>IF(E36="","",VLOOKUP(B36,Data!$B$5:$L$503,11,FALSE))</f>
        <v>2244.61</v>
      </c>
      <c r="H36" s="588">
        <f t="shared" si="0"/>
        <v>8978.44</v>
      </c>
      <c r="I36" s="589" t="str">
        <f>IF(E36="","",VLOOKUP(B36,Data!$B$5:$D$503,3,FALSE))</f>
        <v>C/T</v>
      </c>
      <c r="J36" s="589" t="str">
        <f>IF(E36="","",VLOOKUP(B36,Data!$B$5:$M$503,12,FALSE))</f>
        <v>Indonesia</v>
      </c>
      <c r="K36" s="590">
        <v>5129806</v>
      </c>
      <c r="L36" s="587">
        <f>IF(E36="","",VLOOKUP(B36,Data!$B$5:$E$503,4,FALSE)*E36)</f>
        <v>1048</v>
      </c>
      <c r="M36" s="587">
        <f>IF(E36="","",VLOOKUP(B36,Data!$B$5:$F$503,5,FALSE)*E36)</f>
        <v>948</v>
      </c>
      <c r="N36" s="591" t="e">
        <f>IF(B36=Data!B19,Data!G19,(IF(B36=Data!B21,Data!G21,(IF(B36=Data!B23,Data!G23,(IF(B36=Data!#REF!,Data!#REF!,(IF(B36=Data!B28,Data!G28,(IF(B36=Data!#REF!,Data!#REF!,(IF(B36=Data!#REF!,Data!#REF!,(IF(B36=Data!#REF!,Data!#REF!,Data!#REF!)))))))))))))))&amp;IF(B36=Data!B95,Data!G95,(IF(B36=Data!#REF!,Data!#REF!,(IF(B36=Data!#REF!,Data!#REF!,(IF(B36=Data!#REF!,Data!#REF!,(IF(B36=Data!#REF!,Data!#REF!,(IF(B36=Data!#REF!,Data!G835,(IF(B36=Data!#REF!,Data!#REF!,(IF(B36=Data!#REF!,Data!#REF!,Data!#REF!)))))))))))))))&amp;IF(B36=Data!#REF!,Data!#REF!,(IF(B36=Data!#REF!,Data!#REF!,(IF(B36=Data!#REF!,Data!#REF!,(IF(B36=Data!#REF!,Data!#REF!,(IF(B36=Data!#REF!,Data!#REF!,Data!#REF!)))))))))</f>
        <v>#REF!</v>
      </c>
      <c r="O36" s="592"/>
      <c r="P36" s="593"/>
      <c r="Q36" s="594" t="e">
        <f>IF(B36=Data!B19,Data!H19,(IF(B36=Data!B21,Data!H21,(IF(B36=Data!B23,Data!H23,(IF(B36=Data!#REF!,Data!#REF!,(IF(B36=Data!B28,Data!H28,(IF(B36=Data!#REF!,Data!#REF!,(IF(B36=Data!#REF!,Data!#REF!,(IF(B36=Data!#REF!,Data!#REF!,Data!#REF!)))))))))))))))&amp;IF(B36=Data!B95,Data!H95,(IF(B36=Data!#REF!,Data!#REF!,(IF(B36=Data!#REF!,Data!#REF!,(IF(B36=Data!#REF!,Data!#REF!,(IF(B36=Data!#REF!,Data!#REF!,(IF(B36=Data!#REF!,Data!H835,(IF(B36=Data!#REF!,Data!#REF!,(IF(B36=Data!#REF!,Data!#REF!,Data!#REF!)))))))))))))))&amp;IF(B36=Data!#REF!,Data!#REF!,(IF(B36=Data!#REF!,Data!#REF!,(IF(B36=Data!#REF!,Data!#REF!,(IF(B36=Data!#REF!,Data!#REF!,(IF(B36=Data!#REF!,Data!#REF!,Data!#REF!)))))))))</f>
        <v>#REF!</v>
      </c>
      <c r="R36" s="593"/>
      <c r="S36" s="593"/>
      <c r="T36" s="594" t="e">
        <f>IF(B36=Data!B19,Data!I19,(IF(B36=Data!B21,Data!I21,(IF(B36=Data!B23,Data!I23,(IF(B36=Data!#REF!,Data!#REF!,(IF(B36=Data!B28,Data!I28,(IF(B36=Data!#REF!,Data!#REF!,(IF(B36=Data!#REF!,Data!#REF!,(IF(B36=Data!#REF!,Data!#REF!,Data!#REF!)))))))))))))))&amp;IF(B36=Data!B95,Data!I95,(IF(B36=Data!#REF!,Data!#REF!,(IF(B36=Data!#REF!,Data!#REF!,(IF(B36=Data!#REF!,Data!#REF!,(IF(B36=Data!#REF!,Data!#REF!,(IF(B36=Data!#REF!,Data!I835,(IF(B36=Data!#REF!,Data!#REF!,(IF(B36=Data!#REF!,Data!#REF!,Data!#REF!)))))))))))))))&amp;IF(B36=Data!#REF!,Data!#REF!,(IF(B36=Data!#REF!,Data!#REF!,(IF(B36=Data!#REF!,Data!#REF!,(IF(B36=Data!#REF!,Data!#REF!,(IF(B36=Data!#REF!,Data!#REF!,Data!#REF!)))))))))</f>
        <v>#REF!</v>
      </c>
      <c r="U36" s="595"/>
      <c r="V36" s="594" t="e">
        <f>IF(B36=Data!B19,Data!J19,(IF(B36=Data!B21,Data!J21,(IF(B36=Data!B23,Data!J23,(IF(B36=Data!#REF!,Data!#REF!,(IF(B36=Data!B28,Data!J28,(IF(B36=Data!#REF!,Data!#REF!,(IF(B36=Data!#REF!,Data!#REF!,(IF(B36=Data!#REF!,Data!#REF!,Data!#REF!)))))))))))))))&amp;IF(B36=Data!B95,Data!J95,(IF(B36=Data!#REF!,Data!#REF!,(IF(B36=Data!#REF!,Data!#REF!,(IF(B36=Data!#REF!,Data!#REF!,(IF(B36=Data!#REF!,Data!#REF!,(IF(B36=Data!#REF!,Data!J835,(IF(B36=Data!#REF!,Data!#REF!,(IF(B36=Data!#REF!,Data!#REF!,Data!#REF!)))))))))))))))&amp;IF(B36=Data!#REF!,Data!#REF!,(IF(B36=Data!#REF!,Data!#REF!,(IF(B36=Data!#REF!,Data!#REF!,(IF(B36=Data!#REF!,Data!#REF!,(IF(B36=Data!#REF!,Data!#REF!,Data!#REF!)))))))))</f>
        <v>#REF!</v>
      </c>
      <c r="W36" s="596">
        <f>IF(E36="","",VLOOKUP(B36,Data!$B$5:$J$503,9,FALSE)*E36)</f>
        <v>5.952</v>
      </c>
    </row>
    <row r="37" spans="1:23" s="597" customFormat="1" ht="19.25" customHeight="1">
      <c r="A37" s="860">
        <v>19</v>
      </c>
      <c r="B37" s="753" t="s">
        <v>594</v>
      </c>
      <c r="C37" s="738" t="str">
        <f>IF(E37="","",VLOOKUP(B37,Data!$B$5:$N$503,13,FALSE))</f>
        <v>Ymh</v>
      </c>
      <c r="D37" s="495" t="str">
        <f>IF(E37="","",VLOOKUP(B37,Data!$B$5:$L$503,2,FALSE))</f>
        <v>ZN12160</v>
      </c>
      <c r="E37" s="739">
        <v>1</v>
      </c>
      <c r="F37" s="600"/>
      <c r="G37" s="587">
        <f>IF(E37="","",VLOOKUP(B37,Data!$B$5:$L$503,11,FALSE))</f>
        <v>2286.36</v>
      </c>
      <c r="H37" s="588">
        <f t="shared" si="0"/>
        <v>2286.36</v>
      </c>
      <c r="I37" s="589" t="str">
        <f>IF(E37="","",VLOOKUP(B37,Data!$B$5:$D$503,3,FALSE))</f>
        <v>C/T</v>
      </c>
      <c r="J37" s="589" t="str">
        <f>IF(E37="","",VLOOKUP(B37,Data!$B$5:$M$503,12,FALSE))</f>
        <v>Indonesia</v>
      </c>
      <c r="K37" s="590">
        <v>5129806</v>
      </c>
      <c r="L37" s="587">
        <f>IF(E37="","",VLOOKUP(B37,Data!$B$5:$E$503,4,FALSE)*E37)</f>
        <v>262</v>
      </c>
      <c r="M37" s="587">
        <f>IF(E37="","",VLOOKUP(B37,Data!$B$5:$F$503,5,FALSE)*E37)</f>
        <v>237</v>
      </c>
      <c r="N37" s="591" t="e">
        <f>IF(B37=Data!B20,Data!G20,(IF(B37=Data!B22,Data!G22,(IF(B37=Data!B24,Data!G24,(IF(B37=Data!#REF!,Data!#REF!,(IF(B37=Data!B29,Data!G29,(IF(B37=Data!#REF!,Data!#REF!,(IF(B37=Data!#REF!,Data!#REF!,(IF(B37=Data!#REF!,Data!#REF!,Data!#REF!)))))))))))))))&amp;IF(B37=Data!B96,Data!G96,(IF(B37=Data!#REF!,Data!#REF!,(IF(B37=Data!#REF!,Data!#REF!,(IF(B37=Data!#REF!,Data!#REF!,(IF(B37=Data!#REF!,Data!#REF!,(IF(B37=Data!#REF!,Data!G836,(IF(B37=Data!#REF!,Data!#REF!,(IF(B37=Data!#REF!,Data!#REF!,Data!#REF!)))))))))))))))&amp;IF(B37=Data!#REF!,Data!#REF!,(IF(B37=Data!#REF!,Data!#REF!,(IF(B37=Data!#REF!,Data!#REF!,(IF(B37=Data!#REF!,Data!#REF!,(IF(B37=Data!#REF!,Data!#REF!,Data!#REF!)))))))))</f>
        <v>#REF!</v>
      </c>
      <c r="O37" s="592"/>
      <c r="P37" s="593"/>
      <c r="Q37" s="594" t="e">
        <f>IF(B37=Data!B20,Data!H20,(IF(B37=Data!B22,Data!H22,(IF(B37=Data!B24,Data!H24,(IF(B37=Data!#REF!,Data!#REF!,(IF(B37=Data!B29,Data!H29,(IF(B37=Data!#REF!,Data!#REF!,(IF(B37=Data!#REF!,Data!#REF!,(IF(B37=Data!#REF!,Data!#REF!,Data!#REF!)))))))))))))))&amp;IF(B37=Data!B96,Data!H96,(IF(B37=Data!#REF!,Data!#REF!,(IF(B37=Data!#REF!,Data!#REF!,(IF(B37=Data!#REF!,Data!#REF!,(IF(B37=Data!#REF!,Data!#REF!,(IF(B37=Data!#REF!,Data!H836,(IF(B37=Data!#REF!,Data!#REF!,(IF(B37=Data!#REF!,Data!#REF!,Data!#REF!)))))))))))))))&amp;IF(B37=Data!#REF!,Data!#REF!,(IF(B37=Data!#REF!,Data!#REF!,(IF(B37=Data!#REF!,Data!#REF!,(IF(B37=Data!#REF!,Data!#REF!,(IF(B37=Data!#REF!,Data!#REF!,Data!#REF!)))))))))</f>
        <v>#REF!</v>
      </c>
      <c r="R37" s="593"/>
      <c r="S37" s="593"/>
      <c r="T37" s="594" t="e">
        <f>IF(B37=Data!B20,Data!I20,(IF(B37=Data!B22,Data!I22,(IF(B37=Data!B24,Data!I24,(IF(B37=Data!#REF!,Data!#REF!,(IF(B37=Data!B29,Data!I29,(IF(B37=Data!#REF!,Data!#REF!,(IF(B37=Data!#REF!,Data!#REF!,(IF(B37=Data!#REF!,Data!#REF!,Data!#REF!)))))))))))))))&amp;IF(B37=Data!B96,Data!I96,(IF(B37=Data!#REF!,Data!#REF!,(IF(B37=Data!#REF!,Data!#REF!,(IF(B37=Data!#REF!,Data!#REF!,(IF(B37=Data!#REF!,Data!#REF!,(IF(B37=Data!#REF!,Data!I836,(IF(B37=Data!#REF!,Data!#REF!,(IF(B37=Data!#REF!,Data!#REF!,Data!#REF!)))))))))))))))&amp;IF(B37=Data!#REF!,Data!#REF!,(IF(B37=Data!#REF!,Data!#REF!,(IF(B37=Data!#REF!,Data!#REF!,(IF(B37=Data!#REF!,Data!#REF!,(IF(B37=Data!#REF!,Data!#REF!,Data!#REF!)))))))))</f>
        <v>#REF!</v>
      </c>
      <c r="U37" s="595"/>
      <c r="V37" s="594" t="e">
        <f>IF(B37=Data!B20,Data!J20,(IF(B37=Data!B22,Data!J22,(IF(B37=Data!B24,Data!J24,(IF(B37=Data!#REF!,Data!#REF!,(IF(B37=Data!B29,Data!J29,(IF(B37=Data!#REF!,Data!#REF!,(IF(B37=Data!#REF!,Data!#REF!,(IF(B37=Data!#REF!,Data!#REF!,Data!#REF!)))))))))))))))&amp;IF(B37=Data!B96,Data!J96,(IF(B37=Data!#REF!,Data!#REF!,(IF(B37=Data!#REF!,Data!#REF!,(IF(B37=Data!#REF!,Data!#REF!,(IF(B37=Data!#REF!,Data!#REF!,(IF(B37=Data!#REF!,Data!J836,(IF(B37=Data!#REF!,Data!#REF!,(IF(B37=Data!#REF!,Data!#REF!,Data!#REF!)))))))))))))))&amp;IF(B37=Data!#REF!,Data!#REF!,(IF(B37=Data!#REF!,Data!#REF!,(IF(B37=Data!#REF!,Data!#REF!,(IF(B37=Data!#REF!,Data!#REF!,(IF(B37=Data!#REF!,Data!#REF!,Data!#REF!)))))))))</f>
        <v>#REF!</v>
      </c>
      <c r="W37" s="596">
        <f>IF(E37="","",VLOOKUP(B37,Data!$B$5:$J$503,9,FALSE)*E37)</f>
        <v>1.488</v>
      </c>
    </row>
    <row r="38" spans="1:23" s="597" customFormat="1" ht="19.25" customHeight="1">
      <c r="A38" s="860">
        <v>20</v>
      </c>
      <c r="B38" s="753" t="s">
        <v>288</v>
      </c>
      <c r="C38" s="738" t="str">
        <f>IF(E38="","",VLOOKUP(B38,Data!$B$5:$N$503,13,FALSE))</f>
        <v>Ymh</v>
      </c>
      <c r="D38" s="495" t="str">
        <f>IF(E38="","",VLOOKUP(B38,Data!$B$5:$L$503,2,FALSE))</f>
        <v>WT58110</v>
      </c>
      <c r="E38" s="739">
        <v>4</v>
      </c>
      <c r="F38" s="600"/>
      <c r="G38" s="587">
        <f>IF(E38="","",VLOOKUP(B38,Data!$B$5:$L$503,11,FALSE))</f>
        <v>2268.35</v>
      </c>
      <c r="H38" s="588">
        <f t="shared" si="0"/>
        <v>9073.4</v>
      </c>
      <c r="I38" s="589" t="str">
        <f>IF(E38="","",VLOOKUP(B38,Data!$B$5:$D$503,3,FALSE))</f>
        <v>C/T</v>
      </c>
      <c r="J38" s="589" t="str">
        <f>IF(E38="","",VLOOKUP(B38,Data!$B$5:$M$503,12,FALSE))</f>
        <v>Indonesia</v>
      </c>
      <c r="K38" s="590">
        <v>5129806</v>
      </c>
      <c r="L38" s="587">
        <f>IF(E38="","",VLOOKUP(B38,Data!$B$5:$E$503,4,FALSE)*E38)</f>
        <v>952</v>
      </c>
      <c r="M38" s="587">
        <f>IF(E38="","",VLOOKUP(B38,Data!$B$5:$F$503,5,FALSE)*E38)</f>
        <v>864</v>
      </c>
      <c r="N38" s="591" t="e">
        <f>IF(B38=Data!B22,Data!G22,(IF(B38=Data!B24,Data!G24,(IF(B38=Data!B26,Data!G26,(IF(B38=Data!#REF!,Data!#REF!,(IF(B38=Data!B31,Data!G31,(IF(B38=Data!#REF!,Data!#REF!,(IF(B38=Data!#REF!,Data!#REF!,(IF(B38=Data!#REF!,Data!#REF!,Data!#REF!)))))))))))))))&amp;IF(B38=Data!B98,Data!G98,(IF(B38=Data!#REF!,Data!#REF!,(IF(B38=Data!#REF!,Data!#REF!,(IF(B38=Data!#REF!,Data!#REF!,(IF(B38=Data!#REF!,Data!#REF!,(IF(B38=Data!#REF!,Data!G838,(IF(B38=Data!#REF!,Data!#REF!,(IF(B38=Data!#REF!,Data!#REF!,Data!#REF!)))))))))))))))&amp;IF(B38=Data!#REF!,Data!#REF!,(IF(B38=Data!#REF!,Data!#REF!,(IF(B38=Data!#REF!,Data!#REF!,(IF(B38=Data!#REF!,Data!#REF!,(IF(B38=Data!#REF!,Data!#REF!,Data!#REF!)))))))))</f>
        <v>#REF!</v>
      </c>
      <c r="O38" s="592"/>
      <c r="P38" s="593"/>
      <c r="Q38" s="594" t="e">
        <f>IF(B38=Data!B22,Data!H22,(IF(B38=Data!B24,Data!H24,(IF(B38=Data!B26,Data!H26,(IF(B38=Data!#REF!,Data!#REF!,(IF(B38=Data!B31,Data!H31,(IF(B38=Data!#REF!,Data!#REF!,(IF(B38=Data!#REF!,Data!#REF!,(IF(B38=Data!#REF!,Data!#REF!,Data!#REF!)))))))))))))))&amp;IF(B38=Data!B98,Data!H98,(IF(B38=Data!#REF!,Data!#REF!,(IF(B38=Data!#REF!,Data!#REF!,(IF(B38=Data!#REF!,Data!#REF!,(IF(B38=Data!#REF!,Data!#REF!,(IF(B38=Data!#REF!,Data!H838,(IF(B38=Data!#REF!,Data!#REF!,(IF(B38=Data!#REF!,Data!#REF!,Data!#REF!)))))))))))))))&amp;IF(B38=Data!#REF!,Data!#REF!,(IF(B38=Data!#REF!,Data!#REF!,(IF(B38=Data!#REF!,Data!#REF!,(IF(B38=Data!#REF!,Data!#REF!,(IF(B38=Data!#REF!,Data!#REF!,Data!#REF!)))))))))</f>
        <v>#REF!</v>
      </c>
      <c r="R38" s="593"/>
      <c r="S38" s="593"/>
      <c r="T38" s="594" t="e">
        <f>IF(B38=Data!B22,Data!I22,(IF(B38=Data!B24,Data!I24,(IF(B38=Data!B26,Data!I26,(IF(B38=Data!#REF!,Data!#REF!,(IF(B38=Data!B31,Data!I31,(IF(B38=Data!#REF!,Data!#REF!,(IF(B38=Data!#REF!,Data!#REF!,(IF(B38=Data!#REF!,Data!#REF!,Data!#REF!)))))))))))))))&amp;IF(B38=Data!B98,Data!I98,(IF(B38=Data!#REF!,Data!#REF!,(IF(B38=Data!#REF!,Data!#REF!,(IF(B38=Data!#REF!,Data!#REF!,(IF(B38=Data!#REF!,Data!#REF!,(IF(B38=Data!#REF!,Data!I838,(IF(B38=Data!#REF!,Data!#REF!,(IF(B38=Data!#REF!,Data!#REF!,Data!#REF!)))))))))))))))&amp;IF(B38=Data!#REF!,Data!#REF!,(IF(B38=Data!#REF!,Data!#REF!,(IF(B38=Data!#REF!,Data!#REF!,(IF(B38=Data!#REF!,Data!#REF!,(IF(B38=Data!#REF!,Data!#REF!,Data!#REF!)))))))))</f>
        <v>#REF!</v>
      </c>
      <c r="U38" s="595"/>
      <c r="V38" s="594" t="e">
        <f>IF(B38=Data!B22,Data!J22,(IF(B38=Data!B24,Data!J24,(IF(B38=Data!B26,Data!J26,(IF(B38=Data!#REF!,Data!#REF!,(IF(B38=Data!B31,Data!J31,(IF(B38=Data!#REF!,Data!#REF!,(IF(B38=Data!#REF!,Data!#REF!,(IF(B38=Data!#REF!,Data!#REF!,Data!#REF!)))))))))))))))&amp;IF(B38=Data!B98,Data!J98,(IF(B38=Data!#REF!,Data!#REF!,(IF(B38=Data!#REF!,Data!#REF!,(IF(B38=Data!#REF!,Data!#REF!,(IF(B38=Data!#REF!,Data!#REF!,(IF(B38=Data!#REF!,Data!J838,(IF(B38=Data!#REF!,Data!#REF!,(IF(B38=Data!#REF!,Data!#REF!,Data!#REF!)))))))))))))))&amp;IF(B38=Data!#REF!,Data!#REF!,(IF(B38=Data!#REF!,Data!#REF!,(IF(B38=Data!#REF!,Data!#REF!,(IF(B38=Data!#REF!,Data!#REF!,(IF(B38=Data!#REF!,Data!#REF!,Data!#REF!)))))))))</f>
        <v>#REF!</v>
      </c>
      <c r="W38" s="596">
        <f>IF(E38="","",VLOOKUP(B38,Data!$B$5:$J$503,9,FALSE)*E38)</f>
        <v>5.2560000000000002</v>
      </c>
    </row>
    <row r="39" spans="1:23" s="597" customFormat="1" ht="19.25" customHeight="1">
      <c r="A39" s="860">
        <v>21</v>
      </c>
      <c r="B39" s="753" t="s">
        <v>292</v>
      </c>
      <c r="C39" s="738" t="str">
        <f>IF(E39="","",VLOOKUP(B39,Data!$B$5:$N$503,13,FALSE))</f>
        <v>Ymh</v>
      </c>
      <c r="D39" s="495" t="str">
        <f>IF(E39="","",VLOOKUP(B39,Data!$B$5:$L$503,2,FALSE))</f>
        <v>WT58130</v>
      </c>
      <c r="E39" s="739">
        <v>1</v>
      </c>
      <c r="F39" s="600"/>
      <c r="G39" s="587">
        <f>IF(E39="","",VLOOKUP(B39,Data!$B$5:$L$503,11,FALSE))</f>
        <v>2401.4899999999998</v>
      </c>
      <c r="H39" s="588">
        <f t="shared" si="0"/>
        <v>2401.4899999999998</v>
      </c>
      <c r="I39" s="589" t="str">
        <f>IF(E39="","",VLOOKUP(B39,Data!$B$5:$D$503,3,FALSE))</f>
        <v>C/T</v>
      </c>
      <c r="J39" s="589" t="str">
        <f>IF(E39="","",VLOOKUP(B39,Data!$B$5:$M$503,12,FALSE))</f>
        <v>Indonesia</v>
      </c>
      <c r="K39" s="590">
        <v>5129806</v>
      </c>
      <c r="L39" s="587">
        <f>IF(E39="","",VLOOKUP(B39,Data!$B$5:$E$503,4,FALSE)*E39)</f>
        <v>238</v>
      </c>
      <c r="M39" s="587">
        <f>IF(E39="","",VLOOKUP(B39,Data!$B$5:$F$503,5,FALSE)*E39)</f>
        <v>216</v>
      </c>
      <c r="N39" s="591" t="e">
        <f>IF(B39=Data!B23,Data!G23,(IF(B39=Data!B25,Data!G25,(IF(B39=Data!B27,Data!G27,(IF(B39=Data!#REF!,Data!#REF!,(IF(B39=Data!B32,Data!G32,(IF(B39=Data!#REF!,Data!#REF!,(IF(B39=Data!#REF!,Data!#REF!,(IF(B39=Data!#REF!,Data!#REF!,Data!#REF!)))))))))))))))&amp;IF(B39=Data!B99,Data!G99,(IF(B39=Data!#REF!,Data!#REF!,(IF(B39=Data!#REF!,Data!#REF!,(IF(B39=Data!#REF!,Data!#REF!,(IF(B39=Data!#REF!,Data!#REF!,(IF(B39=Data!#REF!,Data!G839,(IF(B39=Data!#REF!,Data!#REF!,(IF(B39=Data!#REF!,Data!#REF!,Data!#REF!)))))))))))))))&amp;IF(B39=Data!#REF!,Data!#REF!,(IF(B39=Data!#REF!,Data!#REF!,(IF(B39=Data!#REF!,Data!#REF!,(IF(B39=Data!#REF!,Data!#REF!,(IF(B39=Data!#REF!,Data!#REF!,Data!#REF!)))))))))</f>
        <v>#REF!</v>
      </c>
      <c r="O39" s="592"/>
      <c r="P39" s="593"/>
      <c r="Q39" s="594" t="e">
        <f>IF(B39=Data!B23,Data!H23,(IF(B39=Data!B25,Data!H25,(IF(B39=Data!B27,Data!H27,(IF(B39=Data!#REF!,Data!#REF!,(IF(B39=Data!B32,Data!H32,(IF(B39=Data!#REF!,Data!#REF!,(IF(B39=Data!#REF!,Data!#REF!,(IF(B39=Data!#REF!,Data!#REF!,Data!#REF!)))))))))))))))&amp;IF(B39=Data!B99,Data!H99,(IF(B39=Data!#REF!,Data!#REF!,(IF(B39=Data!#REF!,Data!#REF!,(IF(B39=Data!#REF!,Data!#REF!,(IF(B39=Data!#REF!,Data!#REF!,(IF(B39=Data!#REF!,Data!H839,(IF(B39=Data!#REF!,Data!#REF!,(IF(B39=Data!#REF!,Data!#REF!,Data!#REF!)))))))))))))))&amp;IF(B39=Data!#REF!,Data!#REF!,(IF(B39=Data!#REF!,Data!#REF!,(IF(B39=Data!#REF!,Data!#REF!,(IF(B39=Data!#REF!,Data!#REF!,(IF(B39=Data!#REF!,Data!#REF!,Data!#REF!)))))))))</f>
        <v>#REF!</v>
      </c>
      <c r="R39" s="593"/>
      <c r="S39" s="593"/>
      <c r="T39" s="594" t="e">
        <f>IF(B39=Data!B23,Data!I23,(IF(B39=Data!B25,Data!I25,(IF(B39=Data!B27,Data!I27,(IF(B39=Data!#REF!,Data!#REF!,(IF(B39=Data!B32,Data!I32,(IF(B39=Data!#REF!,Data!#REF!,(IF(B39=Data!#REF!,Data!#REF!,(IF(B39=Data!#REF!,Data!#REF!,Data!#REF!)))))))))))))))&amp;IF(B39=Data!B99,Data!I99,(IF(B39=Data!#REF!,Data!#REF!,(IF(B39=Data!#REF!,Data!#REF!,(IF(B39=Data!#REF!,Data!#REF!,(IF(B39=Data!#REF!,Data!#REF!,(IF(B39=Data!#REF!,Data!I839,(IF(B39=Data!#REF!,Data!#REF!,(IF(B39=Data!#REF!,Data!#REF!,Data!#REF!)))))))))))))))&amp;IF(B39=Data!#REF!,Data!#REF!,(IF(B39=Data!#REF!,Data!#REF!,(IF(B39=Data!#REF!,Data!#REF!,(IF(B39=Data!#REF!,Data!#REF!,(IF(B39=Data!#REF!,Data!#REF!,Data!#REF!)))))))))</f>
        <v>#REF!</v>
      </c>
      <c r="U39" s="595"/>
      <c r="V39" s="594" t="e">
        <f>IF(B39=Data!B23,Data!J23,(IF(B39=Data!B25,Data!J25,(IF(B39=Data!B27,Data!J27,(IF(B39=Data!#REF!,Data!#REF!,(IF(B39=Data!B32,Data!J32,(IF(B39=Data!#REF!,Data!#REF!,(IF(B39=Data!#REF!,Data!#REF!,(IF(B39=Data!#REF!,Data!#REF!,Data!#REF!)))))))))))))))&amp;IF(B39=Data!B99,Data!J99,(IF(B39=Data!#REF!,Data!#REF!,(IF(B39=Data!#REF!,Data!#REF!,(IF(B39=Data!#REF!,Data!#REF!,(IF(B39=Data!#REF!,Data!#REF!,(IF(B39=Data!#REF!,Data!J839,(IF(B39=Data!#REF!,Data!#REF!,(IF(B39=Data!#REF!,Data!#REF!,Data!#REF!)))))))))))))))&amp;IF(B39=Data!#REF!,Data!#REF!,(IF(B39=Data!#REF!,Data!#REF!,(IF(B39=Data!#REF!,Data!#REF!,(IF(B39=Data!#REF!,Data!#REF!,(IF(B39=Data!#REF!,Data!#REF!,Data!#REF!)))))))))</f>
        <v>#REF!</v>
      </c>
      <c r="W39" s="596">
        <f>IF(E39="","",VLOOKUP(B39,Data!$B$5:$J$503,9,FALSE)*E39)</f>
        <v>1.3140000000000001</v>
      </c>
    </row>
    <row r="40" spans="1:23" s="597" customFormat="1" ht="19.25" customHeight="1">
      <c r="A40" s="860">
        <v>22</v>
      </c>
      <c r="B40" s="753" t="s">
        <v>283</v>
      </c>
      <c r="C40" s="738" t="str">
        <f>IF(E40="","",VLOOKUP(B40,Data!$B$5:$N$503,13,FALSE))</f>
        <v>Ymh</v>
      </c>
      <c r="D40" s="495" t="str">
        <f>IF(E40="","",VLOOKUP(B40,Data!$B$5:$L$503,2,FALSE))</f>
        <v>WT58080</v>
      </c>
      <c r="E40" s="739">
        <v>1</v>
      </c>
      <c r="F40" s="600"/>
      <c r="G40" s="587">
        <f>IF(E40="","",VLOOKUP(B40,Data!$B$5:$L$503,11,FALSE))</f>
        <v>2653.84</v>
      </c>
      <c r="H40" s="588">
        <f t="shared" si="0"/>
        <v>2653.84</v>
      </c>
      <c r="I40" s="589" t="str">
        <f>IF(E40="","",VLOOKUP(B40,Data!$B$5:$D$503,3,FALSE))</f>
        <v>C/T</v>
      </c>
      <c r="J40" s="589" t="str">
        <f>IF(E40="","",VLOOKUP(B40,Data!$B$5:$M$503,12,FALSE))</f>
        <v>Indonesia</v>
      </c>
      <c r="K40" s="590">
        <v>5129806</v>
      </c>
      <c r="L40" s="587">
        <f>IF(E40="","",VLOOKUP(B40,Data!$B$5:$E$503,4,FALSE)*E40)</f>
        <v>254</v>
      </c>
      <c r="M40" s="587">
        <f>IF(E40="","",VLOOKUP(B40,Data!$B$5:$F$503,5,FALSE)*E40)</f>
        <v>229</v>
      </c>
      <c r="N40" s="591" t="e">
        <f>IF(B40=Data!B24,Data!G24,(IF(B40=Data!B26,Data!G26,(IF(B40=Data!B28,Data!G28,(IF(B40=Data!#REF!,Data!#REF!,(IF(B40=Data!B33,Data!G33,(IF(B40=Data!#REF!,Data!#REF!,(IF(B40=Data!#REF!,Data!#REF!,(IF(B40=Data!#REF!,Data!#REF!,Data!#REF!)))))))))))))))&amp;IF(B40=Data!B100,Data!G100,(IF(B40=Data!#REF!,Data!#REF!,(IF(B40=Data!#REF!,Data!#REF!,(IF(B40=Data!#REF!,Data!#REF!,(IF(B40=Data!#REF!,Data!#REF!,(IF(B40=Data!#REF!,Data!G840,(IF(B40=Data!#REF!,Data!#REF!,(IF(B40=Data!#REF!,Data!#REF!,Data!#REF!)))))))))))))))&amp;IF(B40=Data!#REF!,Data!#REF!,(IF(B40=Data!#REF!,Data!#REF!,(IF(B40=Data!#REF!,Data!#REF!,(IF(B40=Data!#REF!,Data!#REF!,(IF(B40=Data!#REF!,Data!#REF!,Data!#REF!)))))))))</f>
        <v>#REF!</v>
      </c>
      <c r="O40" s="592"/>
      <c r="P40" s="593"/>
      <c r="Q40" s="594" t="e">
        <f>IF(B40=Data!B24,Data!H24,(IF(B40=Data!B26,Data!H26,(IF(B40=Data!B28,Data!H28,(IF(B40=Data!#REF!,Data!#REF!,(IF(B40=Data!B33,Data!H33,(IF(B40=Data!#REF!,Data!#REF!,(IF(B40=Data!#REF!,Data!#REF!,(IF(B40=Data!#REF!,Data!#REF!,Data!#REF!)))))))))))))))&amp;IF(B40=Data!B100,Data!H100,(IF(B40=Data!#REF!,Data!#REF!,(IF(B40=Data!#REF!,Data!#REF!,(IF(B40=Data!#REF!,Data!#REF!,(IF(B40=Data!#REF!,Data!#REF!,(IF(B40=Data!#REF!,Data!H840,(IF(B40=Data!#REF!,Data!#REF!,(IF(B40=Data!#REF!,Data!#REF!,Data!#REF!)))))))))))))))&amp;IF(B40=Data!#REF!,Data!#REF!,(IF(B40=Data!#REF!,Data!#REF!,(IF(B40=Data!#REF!,Data!#REF!,(IF(B40=Data!#REF!,Data!#REF!,(IF(B40=Data!#REF!,Data!#REF!,Data!#REF!)))))))))</f>
        <v>#REF!</v>
      </c>
      <c r="R40" s="593"/>
      <c r="S40" s="593"/>
      <c r="T40" s="594" t="e">
        <f>IF(B40=Data!B24,Data!I24,(IF(B40=Data!B26,Data!I26,(IF(B40=Data!B28,Data!I28,(IF(B40=Data!#REF!,Data!#REF!,(IF(B40=Data!B33,Data!I33,(IF(B40=Data!#REF!,Data!#REF!,(IF(B40=Data!#REF!,Data!#REF!,(IF(B40=Data!#REF!,Data!#REF!,Data!#REF!)))))))))))))))&amp;IF(B40=Data!B100,Data!I100,(IF(B40=Data!#REF!,Data!#REF!,(IF(B40=Data!#REF!,Data!#REF!,(IF(B40=Data!#REF!,Data!#REF!,(IF(B40=Data!#REF!,Data!#REF!,(IF(B40=Data!#REF!,Data!I840,(IF(B40=Data!#REF!,Data!#REF!,(IF(B40=Data!#REF!,Data!#REF!,Data!#REF!)))))))))))))))&amp;IF(B40=Data!#REF!,Data!#REF!,(IF(B40=Data!#REF!,Data!#REF!,(IF(B40=Data!#REF!,Data!#REF!,(IF(B40=Data!#REF!,Data!#REF!,(IF(B40=Data!#REF!,Data!#REF!,Data!#REF!)))))))))</f>
        <v>#REF!</v>
      </c>
      <c r="U40" s="595"/>
      <c r="V40" s="594" t="e">
        <f>IF(B40=Data!B24,Data!J24,(IF(B40=Data!B26,Data!J26,(IF(B40=Data!B28,Data!J28,(IF(B40=Data!#REF!,Data!#REF!,(IF(B40=Data!B33,Data!J33,(IF(B40=Data!#REF!,Data!#REF!,(IF(B40=Data!#REF!,Data!#REF!,(IF(B40=Data!#REF!,Data!#REF!,Data!#REF!)))))))))))))))&amp;IF(B40=Data!B100,Data!J100,(IF(B40=Data!#REF!,Data!#REF!,(IF(B40=Data!#REF!,Data!#REF!,(IF(B40=Data!#REF!,Data!#REF!,(IF(B40=Data!#REF!,Data!#REF!,(IF(B40=Data!#REF!,Data!J840,(IF(B40=Data!#REF!,Data!#REF!,(IF(B40=Data!#REF!,Data!#REF!,Data!#REF!)))))))))))))))&amp;IF(B40=Data!#REF!,Data!#REF!,(IF(B40=Data!#REF!,Data!#REF!,(IF(B40=Data!#REF!,Data!#REF!,(IF(B40=Data!#REF!,Data!#REF!,(IF(B40=Data!#REF!,Data!#REF!,Data!#REF!)))))))))</f>
        <v>#REF!</v>
      </c>
      <c r="W40" s="596">
        <f>IF(E40="","",VLOOKUP(B40,Data!$B$5:$J$503,9,FALSE)*E40)</f>
        <v>1.484</v>
      </c>
    </row>
    <row r="41" spans="1:23" s="597" customFormat="1" ht="19.25" customHeight="1">
      <c r="A41" s="860">
        <v>23</v>
      </c>
      <c r="B41" s="753" t="s">
        <v>285</v>
      </c>
      <c r="C41" s="738" t="str">
        <f>IF(E41="","",VLOOKUP(B41,Data!$B$5:$N$503,13,FALSE))</f>
        <v>Ymh</v>
      </c>
      <c r="D41" s="495" t="str">
        <f>IF(E41="","",VLOOKUP(B41,Data!$B$5:$L$503,2,FALSE))</f>
        <v>WV62390</v>
      </c>
      <c r="E41" s="739">
        <v>1</v>
      </c>
      <c r="F41" s="600"/>
      <c r="G41" s="587">
        <f>IF(E41="","",VLOOKUP(B41,Data!$B$5:$L$503,11,FALSE))</f>
        <v>2697.53</v>
      </c>
      <c r="H41" s="588">
        <f t="shared" si="0"/>
        <v>2697.53</v>
      </c>
      <c r="I41" s="589" t="str">
        <f>IF(E41="","",VLOOKUP(B41,Data!$B$5:$D$503,3,FALSE))</f>
        <v>C/T</v>
      </c>
      <c r="J41" s="589" t="str">
        <f>IF(E41="","",VLOOKUP(B41,Data!$B$5:$M$503,12,FALSE))</f>
        <v>Indonesia</v>
      </c>
      <c r="K41" s="590">
        <v>5129806</v>
      </c>
      <c r="L41" s="587">
        <f>IF(E41="","",VLOOKUP(B41,Data!$B$5:$E$503,4,FALSE)*E41)</f>
        <v>254</v>
      </c>
      <c r="M41" s="587">
        <f>IF(E41="","",VLOOKUP(B41,Data!$B$5:$F$503,5,FALSE)*E41)</f>
        <v>229</v>
      </c>
      <c r="N41" s="591" t="e">
        <f>IF(B41=Data!B25,Data!G25,(IF(B41=Data!B27,Data!G27,(IF(B41=Data!B29,Data!G29,(IF(B41=Data!#REF!,Data!#REF!,(IF(B41=Data!B34,Data!G34,(IF(B41=Data!#REF!,Data!#REF!,(IF(B41=Data!#REF!,Data!#REF!,(IF(B41=Data!#REF!,Data!#REF!,Data!#REF!)))))))))))))))&amp;IF(B41=Data!B101,Data!G101,(IF(B41=Data!#REF!,Data!#REF!,(IF(B41=Data!#REF!,Data!#REF!,(IF(B41=Data!#REF!,Data!#REF!,(IF(B41=Data!#REF!,Data!#REF!,(IF(B41=Data!#REF!,Data!G841,(IF(B41=Data!#REF!,Data!#REF!,(IF(B41=Data!#REF!,Data!#REF!,Data!#REF!)))))))))))))))&amp;IF(B41=Data!#REF!,Data!#REF!,(IF(B41=Data!#REF!,Data!#REF!,(IF(B41=Data!#REF!,Data!#REF!,(IF(B41=Data!#REF!,Data!#REF!,(IF(B41=Data!#REF!,Data!#REF!,Data!#REF!)))))))))</f>
        <v>#REF!</v>
      </c>
      <c r="O41" s="592"/>
      <c r="P41" s="593"/>
      <c r="Q41" s="594" t="e">
        <f>IF(B41=Data!B25,Data!H25,(IF(B41=Data!B27,Data!H27,(IF(B41=Data!B29,Data!H29,(IF(B41=Data!#REF!,Data!#REF!,(IF(B41=Data!B34,Data!H34,(IF(B41=Data!#REF!,Data!#REF!,(IF(B41=Data!#REF!,Data!#REF!,(IF(B41=Data!#REF!,Data!#REF!,Data!#REF!)))))))))))))))&amp;IF(B41=Data!B101,Data!H101,(IF(B41=Data!#REF!,Data!#REF!,(IF(B41=Data!#REF!,Data!#REF!,(IF(B41=Data!#REF!,Data!#REF!,(IF(B41=Data!#REF!,Data!#REF!,(IF(B41=Data!#REF!,Data!H841,(IF(B41=Data!#REF!,Data!#REF!,(IF(B41=Data!#REF!,Data!#REF!,Data!#REF!)))))))))))))))&amp;IF(B41=Data!#REF!,Data!#REF!,(IF(B41=Data!#REF!,Data!#REF!,(IF(B41=Data!#REF!,Data!#REF!,(IF(B41=Data!#REF!,Data!#REF!,(IF(B41=Data!#REF!,Data!#REF!,Data!#REF!)))))))))</f>
        <v>#REF!</v>
      </c>
      <c r="R41" s="593"/>
      <c r="S41" s="593"/>
      <c r="T41" s="594" t="e">
        <f>IF(B41=Data!B25,Data!I25,(IF(B41=Data!B27,Data!I27,(IF(B41=Data!B29,Data!I29,(IF(B41=Data!#REF!,Data!#REF!,(IF(B41=Data!B34,Data!I34,(IF(B41=Data!#REF!,Data!#REF!,(IF(B41=Data!#REF!,Data!#REF!,(IF(B41=Data!#REF!,Data!#REF!,Data!#REF!)))))))))))))))&amp;IF(B41=Data!B101,Data!I101,(IF(B41=Data!#REF!,Data!#REF!,(IF(B41=Data!#REF!,Data!#REF!,(IF(B41=Data!#REF!,Data!#REF!,(IF(B41=Data!#REF!,Data!#REF!,(IF(B41=Data!#REF!,Data!I841,(IF(B41=Data!#REF!,Data!#REF!,(IF(B41=Data!#REF!,Data!#REF!,Data!#REF!)))))))))))))))&amp;IF(B41=Data!#REF!,Data!#REF!,(IF(B41=Data!#REF!,Data!#REF!,(IF(B41=Data!#REF!,Data!#REF!,(IF(B41=Data!#REF!,Data!#REF!,(IF(B41=Data!#REF!,Data!#REF!,Data!#REF!)))))))))</f>
        <v>#REF!</v>
      </c>
      <c r="U41" s="595"/>
      <c r="V41" s="594" t="e">
        <f>IF(B41=Data!B25,Data!J25,(IF(B41=Data!B27,Data!J27,(IF(B41=Data!B29,Data!J29,(IF(B41=Data!#REF!,Data!#REF!,(IF(B41=Data!B34,Data!J34,(IF(B41=Data!#REF!,Data!#REF!,(IF(B41=Data!#REF!,Data!#REF!,(IF(B41=Data!#REF!,Data!#REF!,Data!#REF!)))))))))))))))&amp;IF(B41=Data!B101,Data!J101,(IF(B41=Data!#REF!,Data!#REF!,(IF(B41=Data!#REF!,Data!#REF!,(IF(B41=Data!#REF!,Data!#REF!,(IF(B41=Data!#REF!,Data!#REF!,(IF(B41=Data!#REF!,Data!J841,(IF(B41=Data!#REF!,Data!#REF!,(IF(B41=Data!#REF!,Data!#REF!,Data!#REF!)))))))))))))))&amp;IF(B41=Data!#REF!,Data!#REF!,(IF(B41=Data!#REF!,Data!#REF!,(IF(B41=Data!#REF!,Data!#REF!,(IF(B41=Data!#REF!,Data!#REF!,(IF(B41=Data!#REF!,Data!#REF!,Data!#REF!)))))))))</f>
        <v>#REF!</v>
      </c>
      <c r="W41" s="596">
        <f>IF(E41="","",VLOOKUP(B41,Data!$B$5:$J$503,9,FALSE)*E41)</f>
        <v>1.484</v>
      </c>
    </row>
    <row r="42" spans="1:23" s="597" customFormat="1" ht="19.25" customHeight="1">
      <c r="A42" s="860">
        <v>24</v>
      </c>
      <c r="B42" s="753" t="s">
        <v>734</v>
      </c>
      <c r="C42" s="738" t="str">
        <f>IF(E42="","",VLOOKUP(B42,Data!$B$5:$N$503,13,FALSE))</f>
        <v>Ymh</v>
      </c>
      <c r="D42" s="495" t="str">
        <f>IF(E42="","",VLOOKUP(B42,Data!$B$5:$L$503,2,FALSE))</f>
        <v>VAC9520</v>
      </c>
      <c r="E42" s="739">
        <v>2</v>
      </c>
      <c r="F42" s="600"/>
      <c r="G42" s="587">
        <f>IF(E42="","",VLOOKUP(B42,Data!$B$5:$L$503,11,FALSE))</f>
        <v>2921.12</v>
      </c>
      <c r="H42" s="588">
        <f t="shared" si="0"/>
        <v>5842.24</v>
      </c>
      <c r="I42" s="589" t="str">
        <f>IF(E42="","",VLOOKUP(B42,Data!$B$5:$D$503,3,FALSE))</f>
        <v>C/T</v>
      </c>
      <c r="J42" s="589" t="str">
        <f>IF(E42="","",VLOOKUP(B42,Data!$B$5:$M$503,12,FALSE))</f>
        <v>Indonesia</v>
      </c>
      <c r="K42" s="590">
        <v>5129806</v>
      </c>
      <c r="L42" s="587">
        <f>IF(E42="","",VLOOKUP(B42,Data!$B$5:$E$503,4,FALSE)*E42)</f>
        <v>508</v>
      </c>
      <c r="M42" s="587">
        <f>IF(E42="","",VLOOKUP(B42,Data!$B$5:$F$503,5,FALSE)*E42)</f>
        <v>458</v>
      </c>
      <c r="N42" s="591" t="e">
        <f>IF(B42=Data!B26,Data!G26,(IF(B42=Data!B28,Data!G28,(IF(B42=Data!B30,Data!G30,(IF(B42=Data!#REF!,Data!#REF!,(IF(B42=Data!B35,Data!G35,(IF(B42=Data!#REF!,Data!#REF!,(IF(B42=Data!#REF!,Data!#REF!,(IF(B42=Data!#REF!,Data!#REF!,Data!#REF!)))))))))))))))&amp;IF(B42=Data!B102,Data!G102,(IF(B42=Data!#REF!,Data!#REF!,(IF(B42=Data!#REF!,Data!#REF!,(IF(B42=Data!#REF!,Data!#REF!,(IF(B42=Data!#REF!,Data!#REF!,(IF(B42=Data!#REF!,Data!G842,(IF(B42=Data!#REF!,Data!#REF!,(IF(B42=Data!#REF!,Data!#REF!,Data!#REF!)))))))))))))))&amp;IF(B42=Data!#REF!,Data!#REF!,(IF(B42=Data!#REF!,Data!#REF!,(IF(B42=Data!#REF!,Data!#REF!,(IF(B42=Data!#REF!,Data!#REF!,(IF(B42=Data!#REF!,Data!#REF!,Data!#REF!)))))))))</f>
        <v>#REF!</v>
      </c>
      <c r="O42" s="592"/>
      <c r="P42" s="593"/>
      <c r="Q42" s="594" t="e">
        <f>IF(B42=Data!B26,Data!H26,(IF(B42=Data!B28,Data!H28,(IF(B42=Data!B30,Data!H30,(IF(B42=Data!#REF!,Data!#REF!,(IF(B42=Data!B35,Data!H35,(IF(B42=Data!#REF!,Data!#REF!,(IF(B42=Data!#REF!,Data!#REF!,(IF(B42=Data!#REF!,Data!#REF!,Data!#REF!)))))))))))))))&amp;IF(B42=Data!B102,Data!H102,(IF(B42=Data!#REF!,Data!#REF!,(IF(B42=Data!#REF!,Data!#REF!,(IF(B42=Data!#REF!,Data!#REF!,(IF(B42=Data!#REF!,Data!#REF!,(IF(B42=Data!#REF!,Data!H842,(IF(B42=Data!#REF!,Data!#REF!,(IF(B42=Data!#REF!,Data!#REF!,Data!#REF!)))))))))))))))&amp;IF(B42=Data!#REF!,Data!#REF!,(IF(B42=Data!#REF!,Data!#REF!,(IF(B42=Data!#REF!,Data!#REF!,(IF(B42=Data!#REF!,Data!#REF!,(IF(B42=Data!#REF!,Data!#REF!,Data!#REF!)))))))))</f>
        <v>#REF!</v>
      </c>
      <c r="R42" s="593"/>
      <c r="S42" s="593"/>
      <c r="T42" s="594" t="e">
        <f>IF(B42=Data!B26,Data!I26,(IF(B42=Data!B28,Data!I28,(IF(B42=Data!B30,Data!I30,(IF(B42=Data!#REF!,Data!#REF!,(IF(B42=Data!B35,Data!I35,(IF(B42=Data!#REF!,Data!#REF!,(IF(B42=Data!#REF!,Data!#REF!,(IF(B42=Data!#REF!,Data!#REF!,Data!#REF!)))))))))))))))&amp;IF(B42=Data!B102,Data!I102,(IF(B42=Data!#REF!,Data!#REF!,(IF(B42=Data!#REF!,Data!#REF!,(IF(B42=Data!#REF!,Data!#REF!,(IF(B42=Data!#REF!,Data!#REF!,(IF(B42=Data!#REF!,Data!I842,(IF(B42=Data!#REF!,Data!#REF!,(IF(B42=Data!#REF!,Data!#REF!,Data!#REF!)))))))))))))))&amp;IF(B42=Data!#REF!,Data!#REF!,(IF(B42=Data!#REF!,Data!#REF!,(IF(B42=Data!#REF!,Data!#REF!,(IF(B42=Data!#REF!,Data!#REF!,(IF(B42=Data!#REF!,Data!#REF!,Data!#REF!)))))))))</f>
        <v>#REF!</v>
      </c>
      <c r="U42" s="595"/>
      <c r="V42" s="594" t="e">
        <f>IF(B42=Data!B26,Data!J26,(IF(B42=Data!B28,Data!J28,(IF(B42=Data!B30,Data!J30,(IF(B42=Data!#REF!,Data!#REF!,(IF(B42=Data!B35,Data!J35,(IF(B42=Data!#REF!,Data!#REF!,(IF(B42=Data!#REF!,Data!#REF!,(IF(B42=Data!#REF!,Data!#REF!,Data!#REF!)))))))))))))))&amp;IF(B42=Data!B102,Data!J102,(IF(B42=Data!#REF!,Data!#REF!,(IF(B42=Data!#REF!,Data!#REF!,(IF(B42=Data!#REF!,Data!#REF!,(IF(B42=Data!#REF!,Data!#REF!,(IF(B42=Data!#REF!,Data!J842,(IF(B42=Data!#REF!,Data!#REF!,(IF(B42=Data!#REF!,Data!#REF!,Data!#REF!)))))))))))))))&amp;IF(B42=Data!#REF!,Data!#REF!,(IF(B42=Data!#REF!,Data!#REF!,(IF(B42=Data!#REF!,Data!#REF!,(IF(B42=Data!#REF!,Data!#REF!,(IF(B42=Data!#REF!,Data!#REF!,Data!#REF!)))))))))</f>
        <v>#REF!</v>
      </c>
      <c r="W42" s="596">
        <f>IF(E42="","",VLOOKUP(B42,Data!$B$5:$J$503,9,FALSE)*E42)</f>
        <v>2.968</v>
      </c>
    </row>
    <row r="43" spans="1:23" s="597" customFormat="1" ht="19.25" customHeight="1">
      <c r="A43" s="860"/>
      <c r="B43" s="840"/>
      <c r="C43" s="583" t="str">
        <f>IF(E43="","",VLOOKUP(B43,Data!$B$5:$N$503,13,FALSE))</f>
        <v/>
      </c>
      <c r="D43" s="584" t="str">
        <f>IF(E43="","",VLOOKUP(B43,Data!$B$5:$L$503,2,FALSE))</f>
        <v/>
      </c>
      <c r="E43" s="739"/>
      <c r="F43" s="600"/>
      <c r="G43" s="587" t="str">
        <f>IF(E43="","",VLOOKUP(B43,Data!$B$5:$L$503,11,FALSE))</f>
        <v/>
      </c>
      <c r="H43" s="588" t="str">
        <f t="shared" si="0"/>
        <v>-</v>
      </c>
      <c r="I43" s="589" t="str">
        <f>IF(E43="","",VLOOKUP(B43,Data!$B$5:$D$503,3,FALSE))</f>
        <v/>
      </c>
      <c r="J43" s="589" t="str">
        <f>IF(E43="","",VLOOKUP(B43,Data!$B$5:$M$503,12,FALSE))</f>
        <v/>
      </c>
      <c r="K43" s="590"/>
      <c r="L43" s="587" t="str">
        <f>IF(E43="","",VLOOKUP(B43,Data!$B$5:$E$503,4,FALSE)*E43)</f>
        <v/>
      </c>
      <c r="M43" s="587" t="str">
        <f>IF(E43="","",VLOOKUP(B43,Data!$B$5:$F$503,5,FALSE)*E43)</f>
        <v/>
      </c>
      <c r="N43" s="591" t="e">
        <f>IF(B43=Data!B139,Data!G139,(IF(B43=Data!B141,Data!G141,(IF(B43=Data!B143,Data!G143,(IF(B43=Data!#REF!,Data!#REF!,(IF(B43=Data!B148,Data!G148,(IF(B43=Data!#REF!,Data!#REF!,(IF(B43=Data!#REF!,Data!#REF!,(IF(B43=Data!#REF!,Data!#REF!,Data!#REF!)))))))))))))))&amp;IF(B43=Data!B215,Data!G215,(IF(B43=Data!#REF!,Data!#REF!,(IF(B43=Data!#REF!,Data!#REF!,(IF(B43=Data!#REF!,Data!#REF!,(IF(B43=Data!#REF!,Data!#REF!,(IF(B43=Data!#REF!,Data!G955,(IF(B43=Data!#REF!,Data!#REF!,(IF(B43=Data!#REF!,Data!#REF!,Data!#REF!)))))))))))))))&amp;IF(B43=Data!#REF!,Data!#REF!,(IF(B43=Data!#REF!,Data!#REF!,(IF(B43=Data!#REF!,Data!#REF!,(IF(B43=Data!#REF!,Data!#REF!,(IF(B43=Data!#REF!,Data!#REF!,Data!#REF!)))))))))</f>
        <v>#REF!</v>
      </c>
      <c r="O43" s="592"/>
      <c r="P43" s="593"/>
      <c r="Q43" s="594" t="e">
        <f>IF(B43=Data!B139,Data!H139,(IF(B43=Data!B141,Data!H141,(IF(B43=Data!B143,Data!H143,(IF(B43=Data!#REF!,Data!#REF!,(IF(B43=Data!B148,Data!H148,(IF(B43=Data!#REF!,Data!#REF!,(IF(B43=Data!#REF!,Data!#REF!,(IF(B43=Data!#REF!,Data!#REF!,Data!#REF!)))))))))))))))&amp;IF(B43=Data!B215,Data!H215,(IF(B43=Data!#REF!,Data!#REF!,(IF(B43=Data!#REF!,Data!#REF!,(IF(B43=Data!#REF!,Data!#REF!,(IF(B43=Data!#REF!,Data!#REF!,(IF(B43=Data!#REF!,Data!H955,(IF(B43=Data!#REF!,Data!#REF!,(IF(B43=Data!#REF!,Data!#REF!,Data!#REF!)))))))))))))))&amp;IF(B43=Data!#REF!,Data!#REF!,(IF(B43=Data!#REF!,Data!#REF!,(IF(B43=Data!#REF!,Data!#REF!,(IF(B43=Data!#REF!,Data!#REF!,(IF(B43=Data!#REF!,Data!#REF!,Data!#REF!)))))))))</f>
        <v>#REF!</v>
      </c>
      <c r="R43" s="593"/>
      <c r="S43" s="593"/>
      <c r="T43" s="594" t="e">
        <f>IF(B43=Data!B139,Data!I139,(IF(B43=Data!B141,Data!I141,(IF(B43=Data!B143,Data!I143,(IF(B43=Data!#REF!,Data!#REF!,(IF(B43=Data!B148,Data!I148,(IF(B43=Data!#REF!,Data!#REF!,(IF(B43=Data!#REF!,Data!#REF!,(IF(B43=Data!#REF!,Data!#REF!,Data!#REF!)))))))))))))))&amp;IF(B43=Data!B215,Data!I215,(IF(B43=Data!#REF!,Data!#REF!,(IF(B43=Data!#REF!,Data!#REF!,(IF(B43=Data!#REF!,Data!#REF!,(IF(B43=Data!#REF!,Data!#REF!,(IF(B43=Data!#REF!,Data!I955,(IF(B43=Data!#REF!,Data!#REF!,(IF(B43=Data!#REF!,Data!#REF!,Data!#REF!)))))))))))))))&amp;IF(B43=Data!#REF!,Data!#REF!,(IF(B43=Data!#REF!,Data!#REF!,(IF(B43=Data!#REF!,Data!#REF!,(IF(B43=Data!#REF!,Data!#REF!,(IF(B43=Data!#REF!,Data!#REF!,Data!#REF!)))))))))</f>
        <v>#REF!</v>
      </c>
      <c r="U43" s="595"/>
      <c r="V43" s="594" t="e">
        <f>IF(B43=Data!B139,Data!J139,(IF(B43=Data!B141,Data!J141,(IF(B43=Data!B143,Data!J143,(IF(B43=Data!#REF!,Data!#REF!,(IF(B43=Data!B148,Data!J148,(IF(B43=Data!#REF!,Data!#REF!,(IF(B43=Data!#REF!,Data!#REF!,(IF(B43=Data!#REF!,Data!#REF!,Data!#REF!)))))))))))))))&amp;IF(B43=Data!B215,Data!J215,(IF(B43=Data!#REF!,Data!#REF!,(IF(B43=Data!#REF!,Data!#REF!,(IF(B43=Data!#REF!,Data!#REF!,(IF(B43=Data!#REF!,Data!#REF!,(IF(B43=Data!#REF!,Data!J955,(IF(B43=Data!#REF!,Data!#REF!,(IF(B43=Data!#REF!,Data!#REF!,Data!#REF!)))))))))))))))&amp;IF(B43=Data!#REF!,Data!#REF!,(IF(B43=Data!#REF!,Data!#REF!,(IF(B43=Data!#REF!,Data!#REF!,(IF(B43=Data!#REF!,Data!#REF!,(IF(B43=Data!#REF!,Data!#REF!,Data!#REF!)))))))))</f>
        <v>#REF!</v>
      </c>
      <c r="W43" s="596" t="str">
        <f>IF(E43="","",VLOOKUP(B43,Data!$B$5:$J$503,9,FALSE)*E43)</f>
        <v/>
      </c>
    </row>
    <row r="44" spans="1:23" s="611" customFormat="1" ht="31" customHeight="1">
      <c r="A44" s="860"/>
      <c r="B44" s="818"/>
      <c r="C44" s="604"/>
      <c r="D44" s="605"/>
      <c r="E44" s="606">
        <f>SUM(E17:E43)</f>
        <v>56</v>
      </c>
      <c r="F44" s="606"/>
      <c r="G44" s="607"/>
      <c r="H44" s="607">
        <f>SUM(H17:H43)</f>
        <v>174152.79999999996</v>
      </c>
      <c r="I44" s="608"/>
      <c r="J44" s="608"/>
      <c r="K44" s="608"/>
      <c r="L44" s="609">
        <f>SUM(L17:L43)</f>
        <v>14239</v>
      </c>
      <c r="M44" s="609">
        <f>SUM(M17:M43)</f>
        <v>12763</v>
      </c>
      <c r="N44" s="609" t="e">
        <f>SUM(N17:N43)</f>
        <v>#REF!</v>
      </c>
      <c r="O44" s="609" t="e">
        <f>SUM(#REF!)</f>
        <v>#REF!</v>
      </c>
      <c r="P44" s="609">
        <f>SUM(P16:P16)</f>
        <v>0</v>
      </c>
      <c r="Q44" s="609">
        <f>SUM(Q16:Q16)</f>
        <v>0</v>
      </c>
      <c r="R44" s="609" t="e">
        <f>SUM(#REF!)</f>
        <v>#REF!</v>
      </c>
      <c r="S44" s="609">
        <f>SUM(S16:S16)</f>
        <v>0</v>
      </c>
      <c r="T44" s="609">
        <f>SUM(T16:T16)</f>
        <v>0</v>
      </c>
      <c r="U44" s="609" t="e">
        <f>SUM(#REF!)</f>
        <v>#REF!</v>
      </c>
      <c r="V44" s="609">
        <f>SUM(V16:V16)</f>
        <v>0</v>
      </c>
      <c r="W44" s="610">
        <f>SUM(W17:W43)</f>
        <v>77.111000000000004</v>
      </c>
    </row>
    <row r="45" spans="1:23" ht="11.25" customHeight="1">
      <c r="A45" s="860"/>
      <c r="B45" s="612"/>
      <c r="C45" s="545"/>
      <c r="D45" s="546"/>
      <c r="E45" s="613"/>
      <c r="F45" s="544"/>
      <c r="G45" s="614" t="s">
        <v>847</v>
      </c>
      <c r="H45" s="615"/>
      <c r="I45" s="616"/>
      <c r="J45" s="616"/>
      <c r="K45" s="616"/>
      <c r="L45" s="617"/>
      <c r="M45" s="548"/>
      <c r="N45" s="546"/>
      <c r="O45" s="545"/>
      <c r="P45" s="545"/>
      <c r="Q45" s="545"/>
      <c r="R45" s="545"/>
      <c r="S45" s="545"/>
      <c r="T45" s="545"/>
      <c r="U45" s="546"/>
      <c r="V45" s="546"/>
      <c r="W45" s="550"/>
    </row>
    <row r="46" spans="1:23" ht="14">
      <c r="A46" s="618" t="s">
        <v>546</v>
      </c>
      <c r="B46" s="619" t="s">
        <v>12</v>
      </c>
      <c r="C46" s="513"/>
      <c r="D46" s="620"/>
      <c r="E46" s="499" t="s">
        <v>555</v>
      </c>
      <c r="G46" s="621" t="s">
        <v>83</v>
      </c>
      <c r="H46" s="622"/>
      <c r="I46" s="562" t="s">
        <v>84</v>
      </c>
      <c r="J46" s="623"/>
      <c r="K46" s="534" t="s">
        <v>85</v>
      </c>
      <c r="L46" s="534"/>
      <c r="M46" s="1076" t="s">
        <v>86</v>
      </c>
      <c r="N46" s="1077"/>
      <c r="O46" s="1077"/>
      <c r="P46" s="1077"/>
      <c r="Q46" s="1077"/>
      <c r="R46" s="1077"/>
      <c r="S46" s="1077"/>
      <c r="T46" s="1077"/>
      <c r="U46" s="1077"/>
      <c r="V46" s="1077"/>
      <c r="W46" s="1078"/>
    </row>
    <row r="47" spans="1:23" ht="13">
      <c r="A47" s="911" t="s">
        <v>547</v>
      </c>
      <c r="D47" s="624"/>
      <c r="E47" s="499" t="s">
        <v>88</v>
      </c>
      <c r="G47" s="1079"/>
      <c r="H47" s="1080"/>
      <c r="I47" s="911" t="s">
        <v>89</v>
      </c>
      <c r="J47" s="625"/>
      <c r="K47" s="537" t="s">
        <v>90</v>
      </c>
      <c r="L47" s="537"/>
      <c r="M47" s="532"/>
      <c r="W47" s="538"/>
    </row>
    <row r="48" spans="1:23" ht="10.5" customHeight="1">
      <c r="A48" s="911" t="s">
        <v>548</v>
      </c>
      <c r="B48" s="503"/>
      <c r="D48" s="523"/>
      <c r="G48" s="1079"/>
      <c r="H48" s="1080"/>
      <c r="I48" s="911"/>
      <c r="J48" s="625"/>
      <c r="K48" s="537" t="s">
        <v>94</v>
      </c>
      <c r="L48" s="537"/>
      <c r="M48" s="532"/>
      <c r="W48" s="538"/>
    </row>
    <row r="49" spans="1:23" ht="10.5" customHeight="1">
      <c r="A49" s="544"/>
      <c r="B49" s="545"/>
      <c r="C49" s="545"/>
      <c r="D49" s="626"/>
      <c r="E49" s="499" t="s">
        <v>95</v>
      </c>
      <c r="G49" s="1079"/>
      <c r="H49" s="1080"/>
      <c r="I49" s="911" t="s">
        <v>96</v>
      </c>
      <c r="J49" s="625"/>
      <c r="K49" s="537"/>
      <c r="L49" s="537"/>
      <c r="M49" s="532"/>
      <c r="W49" s="538"/>
    </row>
    <row r="50" spans="1:23" ht="13">
      <c r="A50" s="512" t="s">
        <v>97</v>
      </c>
      <c r="C50" s="535"/>
      <c r="D50" s="514"/>
      <c r="E50" s="499" t="s">
        <v>98</v>
      </c>
      <c r="G50" s="627" t="s">
        <v>99</v>
      </c>
      <c r="H50" s="628"/>
      <c r="I50" s="911" t="s">
        <v>89</v>
      </c>
      <c r="J50" s="625"/>
      <c r="K50" s="537" t="s">
        <v>100</v>
      </c>
      <c r="L50" s="537"/>
      <c r="M50" s="532"/>
      <c r="W50" s="538"/>
    </row>
    <row r="51" spans="1:23" ht="13">
      <c r="A51" s="911" t="s">
        <v>561</v>
      </c>
      <c r="D51" s="523"/>
      <c r="E51" s="499" t="s">
        <v>101</v>
      </c>
      <c r="G51" s="629"/>
      <c r="H51" s="630"/>
      <c r="I51" s="911" t="s">
        <v>102</v>
      </c>
      <c r="J51" s="625"/>
      <c r="K51" s="537" t="s">
        <v>549</v>
      </c>
      <c r="L51" s="537"/>
      <c r="M51" s="1069" t="s">
        <v>616</v>
      </c>
      <c r="N51" s="1070"/>
      <c r="O51" s="1070"/>
      <c r="P51" s="1070"/>
      <c r="Q51" s="1070"/>
      <c r="R51" s="1070"/>
      <c r="S51" s="1070"/>
      <c r="T51" s="1070"/>
      <c r="U51" s="1070"/>
      <c r="V51" s="1070"/>
      <c r="W51" s="1071"/>
    </row>
    <row r="52" spans="1:23">
      <c r="A52" s="544"/>
      <c r="B52" s="545"/>
      <c r="C52" s="545"/>
      <c r="D52" s="546"/>
      <c r="E52" s="631"/>
      <c r="F52" s="545"/>
      <c r="G52" s="1053" t="s">
        <v>1068</v>
      </c>
      <c r="H52" s="1054"/>
      <c r="I52" s="1053" t="s">
        <v>1068</v>
      </c>
      <c r="J52" s="1054"/>
      <c r="K52" s="549" t="s">
        <v>105</v>
      </c>
      <c r="L52" s="549"/>
      <c r="M52" s="1072" t="s">
        <v>106</v>
      </c>
      <c r="N52" s="1073"/>
      <c r="O52" s="1073"/>
      <c r="P52" s="1073"/>
      <c r="Q52" s="1073"/>
      <c r="R52" s="1073"/>
      <c r="S52" s="1073"/>
      <c r="T52" s="1073"/>
      <c r="U52" s="1073"/>
      <c r="V52" s="1073"/>
      <c r="W52" s="1074"/>
    </row>
    <row r="53" spans="1:23">
      <c r="G53" s="500" t="s">
        <v>667</v>
      </c>
      <c r="K53" s="537"/>
      <c r="L53" s="537"/>
      <c r="M53" s="541"/>
      <c r="N53" s="541"/>
      <c r="O53" s="541"/>
      <c r="P53" s="541"/>
      <c r="Q53" s="541"/>
      <c r="R53" s="541"/>
      <c r="S53" s="541"/>
      <c r="T53" s="541"/>
      <c r="U53" s="541"/>
      <c r="V53" s="541"/>
      <c r="W53" s="632"/>
    </row>
    <row r="54" spans="1:23">
      <c r="G54" s="633"/>
      <c r="H54" s="633"/>
      <c r="I54" s="634"/>
      <c r="J54" s="633"/>
      <c r="K54" s="537"/>
      <c r="L54" s="537"/>
      <c r="M54" s="541"/>
      <c r="N54" s="541"/>
      <c r="O54" s="541"/>
      <c r="P54" s="541"/>
      <c r="Q54" s="541"/>
      <c r="R54" s="541"/>
      <c r="S54" s="541"/>
      <c r="T54" s="541"/>
      <c r="U54" s="541"/>
      <c r="V54" s="541"/>
      <c r="W54" s="632"/>
    </row>
    <row r="55" spans="1:23" ht="7.5" customHeight="1"/>
    <row r="56" spans="1:23" ht="13.5" customHeight="1"/>
    <row r="57" spans="1:23" ht="13.5" customHeight="1"/>
    <row r="58" spans="1:23" ht="13.5" customHeight="1"/>
    <row r="59" spans="1:23" s="611" customFormat="1" ht="18" customHeight="1">
      <c r="A59" s="635" t="s">
        <v>964</v>
      </c>
      <c r="B59" s="500"/>
      <c r="C59" s="635" t="s">
        <v>622</v>
      </c>
      <c r="F59" s="636"/>
      <c r="G59" s="635" t="s">
        <v>958</v>
      </c>
      <c r="H59" s="500"/>
      <c r="I59" s="635" t="s">
        <v>969</v>
      </c>
      <c r="K59" s="636"/>
      <c r="L59" s="636"/>
      <c r="V59" s="637"/>
    </row>
    <row r="60" spans="1:23" s="611" customFormat="1" ht="18" customHeight="1">
      <c r="A60" s="635" t="s">
        <v>965</v>
      </c>
      <c r="B60" s="500"/>
      <c r="C60" s="635" t="s">
        <v>969</v>
      </c>
      <c r="F60" s="636"/>
      <c r="G60" s="635" t="s">
        <v>959</v>
      </c>
      <c r="H60" s="500"/>
      <c r="I60" s="635" t="s">
        <v>969</v>
      </c>
      <c r="K60" s="636"/>
      <c r="L60" s="636"/>
      <c r="V60" s="637"/>
    </row>
    <row r="61" spans="1:23" s="611" customFormat="1" ht="18" customHeight="1">
      <c r="A61" s="635" t="s">
        <v>966</v>
      </c>
      <c r="B61" s="500"/>
      <c r="C61" s="635" t="s">
        <v>969</v>
      </c>
      <c r="F61" s="636"/>
      <c r="G61" s="635" t="s">
        <v>960</v>
      </c>
      <c r="H61" s="500"/>
      <c r="I61" s="635" t="s">
        <v>622</v>
      </c>
      <c r="K61" s="636"/>
      <c r="L61" s="636"/>
      <c r="V61" s="637"/>
    </row>
    <row r="62" spans="1:23" s="611" customFormat="1" ht="18" customHeight="1">
      <c r="A62" s="635" t="s">
        <v>967</v>
      </c>
      <c r="B62" s="500"/>
      <c r="C62" s="635" t="s">
        <v>622</v>
      </c>
      <c r="F62" s="636"/>
      <c r="G62" s="635" t="s">
        <v>961</v>
      </c>
      <c r="H62" s="500"/>
      <c r="I62" s="635" t="s">
        <v>622</v>
      </c>
      <c r="K62" s="636"/>
      <c r="L62" s="636"/>
      <c r="V62" s="637"/>
    </row>
    <row r="63" spans="1:23" s="611" customFormat="1" ht="18" customHeight="1">
      <c r="A63" s="635" t="s">
        <v>968</v>
      </c>
      <c r="B63" s="500"/>
      <c r="C63" s="635" t="s">
        <v>622</v>
      </c>
      <c r="F63" s="636"/>
      <c r="G63" s="635" t="s">
        <v>963</v>
      </c>
      <c r="H63" s="500"/>
      <c r="I63" s="635" t="s">
        <v>622</v>
      </c>
      <c r="K63" s="636"/>
      <c r="L63" s="636"/>
      <c r="V63" s="637"/>
    </row>
    <row r="64" spans="1:23" ht="20">
      <c r="E64" s="912"/>
      <c r="F64" s="500"/>
      <c r="G64" s="635" t="s">
        <v>962</v>
      </c>
      <c r="I64" s="635" t="s">
        <v>622</v>
      </c>
      <c r="K64" s="500"/>
      <c r="M64" s="912"/>
      <c r="V64" s="501"/>
      <c r="W64" s="912"/>
    </row>
    <row r="65" spans="1:8" ht="17.5">
      <c r="A65" s="638"/>
      <c r="E65" s="912"/>
      <c r="G65" s="639"/>
      <c r="H65" s="639"/>
    </row>
    <row r="70" spans="1:8" ht="14">
      <c r="A70" s="640"/>
      <c r="C70" s="641"/>
      <c r="D70" s="641"/>
      <c r="E70" s="642"/>
    </row>
    <row r="71" spans="1:8" ht="14">
      <c r="A71" s="643"/>
      <c r="C71" s="641"/>
      <c r="D71" s="644"/>
      <c r="E71" s="642"/>
    </row>
    <row r="72" spans="1:8" ht="14">
      <c r="A72" s="643"/>
      <c r="B72" s="645"/>
      <c r="C72" s="641"/>
      <c r="D72" s="641"/>
      <c r="E72" s="642"/>
    </row>
    <row r="73" spans="1:8" ht="14">
      <c r="A73" s="643"/>
      <c r="B73" s="646" t="s">
        <v>354</v>
      </c>
      <c r="C73" s="641"/>
      <c r="D73" s="641"/>
      <c r="E73" s="642"/>
    </row>
    <row r="74" spans="1:8" ht="15.5">
      <c r="A74" s="643"/>
      <c r="B74" s="647" t="s">
        <v>249</v>
      </c>
      <c r="C74" s="641"/>
      <c r="D74" s="641"/>
      <c r="E74" s="642"/>
    </row>
    <row r="75" spans="1:8" ht="14">
      <c r="A75" s="643"/>
      <c r="B75" s="648" t="s">
        <v>250</v>
      </c>
      <c r="C75" s="641"/>
      <c r="D75" s="641"/>
      <c r="E75" s="642"/>
    </row>
    <row r="76" spans="1:8" ht="15.5">
      <c r="A76" s="649"/>
      <c r="B76" s="647" t="s">
        <v>251</v>
      </c>
      <c r="C76" s="641"/>
      <c r="D76" s="641"/>
      <c r="E76" s="642"/>
    </row>
    <row r="77" spans="1:8" ht="15.5">
      <c r="A77" s="643"/>
      <c r="B77" s="647" t="s">
        <v>252</v>
      </c>
      <c r="C77" s="641"/>
      <c r="D77" s="641"/>
      <c r="E77" s="642"/>
    </row>
    <row r="78" spans="1:8" ht="14">
      <c r="A78" s="649"/>
      <c r="B78" s="646" t="s">
        <v>253</v>
      </c>
      <c r="C78" s="641"/>
      <c r="D78" s="641"/>
      <c r="E78" s="642"/>
    </row>
    <row r="79" spans="1:8" ht="14">
      <c r="A79" s="649"/>
      <c r="B79" s="646" t="s">
        <v>357</v>
      </c>
      <c r="C79" s="641"/>
      <c r="D79" s="641"/>
      <c r="E79" s="642"/>
    </row>
    <row r="80" spans="1:8" ht="14">
      <c r="A80" s="643"/>
      <c r="B80" s="646" t="s">
        <v>358</v>
      </c>
      <c r="C80" s="641"/>
      <c r="D80" s="641"/>
      <c r="E80" s="642"/>
    </row>
    <row r="81" spans="1:5" ht="14">
      <c r="A81" s="643"/>
      <c r="B81" s="646" t="s">
        <v>288</v>
      </c>
      <c r="C81" s="641"/>
      <c r="D81" s="641"/>
      <c r="E81" s="642"/>
    </row>
    <row r="82" spans="1:5" ht="14">
      <c r="A82" s="643"/>
      <c r="B82" s="646" t="s">
        <v>292</v>
      </c>
      <c r="C82" s="641"/>
      <c r="D82" s="641"/>
      <c r="E82" s="642"/>
    </row>
    <row r="83" spans="1:5" ht="15.5">
      <c r="A83" s="643"/>
      <c r="B83" s="647" t="s">
        <v>423</v>
      </c>
      <c r="C83" s="641"/>
      <c r="D83" s="641"/>
      <c r="E83" s="642"/>
    </row>
    <row r="84" spans="1:5" ht="14">
      <c r="A84" s="643"/>
      <c r="B84" s="646" t="s">
        <v>424</v>
      </c>
      <c r="C84" s="641"/>
      <c r="D84" s="641"/>
      <c r="E84" s="642"/>
    </row>
    <row r="85" spans="1:5" ht="14">
      <c r="A85" s="643"/>
      <c r="B85" s="646" t="s">
        <v>279</v>
      </c>
      <c r="C85" s="641"/>
      <c r="D85" s="644"/>
      <c r="E85" s="642"/>
    </row>
    <row r="86" spans="1:5" ht="14">
      <c r="A86" s="643"/>
      <c r="B86" s="646" t="s">
        <v>281</v>
      </c>
      <c r="C86" s="641"/>
      <c r="D86" s="641"/>
      <c r="E86" s="642"/>
    </row>
    <row r="87" spans="1:5" ht="14">
      <c r="A87" s="643"/>
      <c r="B87" s="646" t="s">
        <v>287</v>
      </c>
      <c r="C87" s="641"/>
      <c r="D87" s="644"/>
      <c r="E87" s="642"/>
    </row>
    <row r="88" spans="1:5" ht="15.5">
      <c r="A88" s="643"/>
      <c r="B88" s="647" t="s">
        <v>420</v>
      </c>
      <c r="C88" s="641"/>
      <c r="D88" s="644"/>
      <c r="E88" s="642"/>
    </row>
    <row r="89" spans="1:5" ht="14">
      <c r="A89" s="650"/>
      <c r="B89" s="646" t="s">
        <v>421</v>
      </c>
      <c r="C89" s="579"/>
      <c r="D89" s="578"/>
      <c r="E89" s="575"/>
    </row>
    <row r="90" spans="1:5" ht="14">
      <c r="A90" s="572"/>
      <c r="B90" s="646" t="s">
        <v>422</v>
      </c>
      <c r="C90" s="579"/>
      <c r="D90" s="578"/>
      <c r="E90" s="651">
        <f>SUM(E69:E88)</f>
        <v>0</v>
      </c>
    </row>
    <row r="91" spans="1:5" ht="14">
      <c r="B91" s="646" t="s">
        <v>417</v>
      </c>
    </row>
    <row r="92" spans="1:5" ht="14">
      <c r="B92" s="646" t="s">
        <v>397</v>
      </c>
    </row>
  </sheetData>
  <mergeCells count="10">
    <mergeCell ref="M51:W51"/>
    <mergeCell ref="G52:H52"/>
    <mergeCell ref="I52:J52"/>
    <mergeCell ref="M52:W52"/>
    <mergeCell ref="O1:S1"/>
    <mergeCell ref="P2:W2"/>
    <mergeCell ref="M46:W46"/>
    <mergeCell ref="G47:H47"/>
    <mergeCell ref="G48:H48"/>
    <mergeCell ref="G49:H49"/>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C733B-FCE6-433B-BE24-56EB75D11809}">
  <sheetPr>
    <pageSetUpPr fitToPage="1"/>
  </sheetPr>
  <dimension ref="A1:W76"/>
  <sheetViews>
    <sheetView topLeftCell="A15" zoomScale="85" zoomScaleNormal="85" zoomScaleSheetLayoutView="85" workbookViewId="0">
      <selection activeCell="K18" sqref="K18"/>
    </sheetView>
  </sheetViews>
  <sheetFormatPr defaultColWidth="9.1796875" defaultRowHeight="12.5"/>
  <cols>
    <col min="1" max="1" width="5.26953125" style="918" customWidth="1"/>
    <col min="2" max="2" width="40.1796875" style="918" bestFit="1" customWidth="1"/>
    <col min="3" max="3" width="6.453125" style="918" customWidth="1"/>
    <col min="4" max="4" width="13.453125" style="918" customWidth="1"/>
    <col min="5" max="5" width="10.453125" style="499" customWidth="1"/>
    <col min="6" max="6" width="13.08984375" style="918" customWidth="1"/>
    <col min="7" max="7" width="14.81640625" style="500" customWidth="1"/>
    <col min="8" max="8" width="17" style="500" customWidth="1"/>
    <col min="9" max="9" width="6.1796875" style="918" customWidth="1"/>
    <col min="10" max="10" width="14.1796875" style="918" customWidth="1"/>
    <col min="11" max="11" width="11.1796875" style="918" customWidth="1"/>
    <col min="12" max="12" width="15.1796875" style="500" customWidth="1"/>
    <col min="13" max="13" width="16.36328125" style="500" customWidth="1"/>
    <col min="14" max="14" width="0.453125" style="918" hidden="1" customWidth="1"/>
    <col min="15" max="15" width="3.1796875" style="918" customWidth="1"/>
    <col min="16" max="16" width="2.54296875" style="918" customWidth="1"/>
    <col min="17" max="17" width="4.81640625" style="918" hidden="1" customWidth="1"/>
    <col min="18" max="18" width="2" style="918" customWidth="1"/>
    <col min="19" max="19" width="2.54296875" style="918" customWidth="1"/>
    <col min="20" max="20" width="5.81640625" style="918" hidden="1" customWidth="1"/>
    <col min="21" max="21" width="1" style="918" customWidth="1"/>
    <col min="22" max="22" width="9.1796875" style="918" hidden="1" customWidth="1"/>
    <col min="23" max="23" width="15.08984375" style="501" customWidth="1"/>
    <col min="24" max="24" width="1.81640625" style="918" customWidth="1"/>
    <col min="25" max="25" width="9.1796875" style="918" customWidth="1"/>
    <col min="26" max="16384" width="9.1796875" style="91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1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1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17" t="s">
        <v>557</v>
      </c>
      <c r="D8" s="523"/>
      <c r="E8" s="531"/>
      <c r="G8" s="532"/>
      <c r="H8" s="533"/>
      <c r="I8" s="917"/>
      <c r="K8" s="514"/>
      <c r="L8" s="532"/>
      <c r="M8" s="534"/>
      <c r="O8" s="514"/>
      <c r="U8" s="535"/>
      <c r="V8" s="535"/>
      <c r="W8" s="536"/>
    </row>
    <row r="9" spans="1:23">
      <c r="A9" s="917" t="s">
        <v>558</v>
      </c>
      <c r="D9" s="523"/>
      <c r="E9" s="531" t="s">
        <v>54</v>
      </c>
      <c r="G9" s="532" t="s">
        <v>55</v>
      </c>
      <c r="H9" s="533"/>
      <c r="I9" s="917" t="s">
        <v>56</v>
      </c>
      <c r="K9" s="523"/>
      <c r="L9" s="532" t="s">
        <v>57</v>
      </c>
      <c r="M9" s="537"/>
      <c r="O9" s="523"/>
      <c r="P9" s="918" t="s">
        <v>58</v>
      </c>
      <c r="W9" s="538"/>
    </row>
    <row r="10" spans="1:23" ht="13">
      <c r="A10" s="917" t="s">
        <v>559</v>
      </c>
      <c r="D10" s="539" t="s">
        <v>560</v>
      </c>
      <c r="E10" s="531" t="s">
        <v>59</v>
      </c>
      <c r="G10" s="532"/>
      <c r="H10" s="533"/>
      <c r="I10" s="540"/>
      <c r="J10" s="541"/>
      <c r="K10" s="542"/>
      <c r="L10" s="532"/>
      <c r="M10" s="537"/>
      <c r="O10" s="523"/>
      <c r="W10" s="538"/>
    </row>
    <row r="11" spans="1:23" ht="13">
      <c r="A11" s="917" t="s">
        <v>551</v>
      </c>
      <c r="D11" s="523"/>
      <c r="E11" s="515"/>
      <c r="F11" s="543"/>
      <c r="G11" s="532" t="s">
        <v>60</v>
      </c>
      <c r="H11" s="533"/>
      <c r="I11" s="917" t="s">
        <v>61</v>
      </c>
      <c r="K11" s="523"/>
      <c r="L11" s="532" t="s">
        <v>523</v>
      </c>
      <c r="M11" s="537"/>
      <c r="O11" s="523"/>
      <c r="P11" s="918" t="s">
        <v>63</v>
      </c>
      <c r="W11" s="538"/>
    </row>
    <row r="12" spans="1:23">
      <c r="A12" s="544" t="s">
        <v>64</v>
      </c>
      <c r="D12" s="523"/>
      <c r="E12" s="531" t="s">
        <v>65</v>
      </c>
      <c r="G12" s="532"/>
      <c r="H12" s="533"/>
      <c r="I12" s="91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1057</v>
      </c>
      <c r="C17" s="583" t="str">
        <f>IF(E17="","",VLOOKUP(B17,Data!$B$5:$N$503,13,FALSE))</f>
        <v/>
      </c>
      <c r="D17" s="584" t="str">
        <f>IF(E17="","",VLOOKUP(B17,Data!$B$5:$L$503,2,FALSE))</f>
        <v/>
      </c>
      <c r="E17" s="739"/>
      <c r="F17" s="600"/>
      <c r="G17" s="587" t="str">
        <f>IF(E17="","",VLOOKUP(B17,Data!$B$5:$L$503,11,FALSE))</f>
        <v/>
      </c>
      <c r="H17" s="588" t="str">
        <f t="shared" ref="H17:H2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131,Data!G131,(IF(B17=Data!B133,Data!G133,(IF(B17=Data!B135,Data!G135,(IF(B17=Data!#REF!,Data!#REF!,(IF(B17=Data!B140,Data!G140,(IF(B17=Data!#REF!,Data!#REF!,(IF(B17=Data!#REF!,Data!#REF!,(IF(B17=Data!#REF!,Data!#REF!,Data!#REF!)))))))))))))))&amp;IF(B17=Data!B207,Data!G207,(IF(B17=Data!#REF!,Data!#REF!,(IF(B17=Data!#REF!,Data!#REF!,(IF(B17=Data!#REF!,Data!#REF!,(IF(B17=Data!#REF!,Data!#REF!,(IF(B17=Data!#REF!,Data!G947,(IF(B17=Data!#REF!,Data!#REF!,(IF(B17=Data!#REF!,Data!#REF!,Data!#REF!)))))))))))))))&amp;IF(B17=Data!#REF!,Data!#REF!,(IF(B17=Data!#REF!,Data!#REF!,(IF(B17=Data!#REF!,Data!#REF!,(IF(B17=Data!#REF!,Data!#REF!,(IF(B17=Data!#REF!,Data!#REF!,Data!#REF!)))))))))</f>
        <v>#REF!</v>
      </c>
      <c r="O17" s="592"/>
      <c r="P17" s="593"/>
      <c r="Q17" s="594" t="e">
        <f>IF(B17=Data!B131,Data!H131,(IF(B17=Data!B133,Data!H133,(IF(B17=Data!B135,Data!H135,(IF(B17=Data!#REF!,Data!#REF!,(IF(B17=Data!B140,Data!H140,(IF(B17=Data!#REF!,Data!#REF!,(IF(B17=Data!#REF!,Data!#REF!,(IF(B17=Data!#REF!,Data!#REF!,Data!#REF!)))))))))))))))&amp;IF(B17=Data!B207,Data!H207,(IF(B17=Data!#REF!,Data!#REF!,(IF(B17=Data!#REF!,Data!#REF!,(IF(B17=Data!#REF!,Data!#REF!,(IF(B17=Data!#REF!,Data!#REF!,(IF(B17=Data!#REF!,Data!H947,(IF(B17=Data!#REF!,Data!#REF!,(IF(B17=Data!#REF!,Data!#REF!,Data!#REF!)))))))))))))))&amp;IF(B17=Data!#REF!,Data!#REF!,(IF(B17=Data!#REF!,Data!#REF!,(IF(B17=Data!#REF!,Data!#REF!,(IF(B17=Data!#REF!,Data!#REF!,(IF(B17=Data!#REF!,Data!#REF!,Data!#REF!)))))))))</f>
        <v>#REF!</v>
      </c>
      <c r="R17" s="593"/>
      <c r="S17" s="593"/>
      <c r="T17" s="594" t="e">
        <f>IF(B17=Data!B131,Data!I131,(IF(B17=Data!B133,Data!I133,(IF(B17=Data!B135,Data!I135,(IF(B17=Data!#REF!,Data!#REF!,(IF(B17=Data!B140,Data!I140,(IF(B17=Data!#REF!,Data!#REF!,(IF(B17=Data!#REF!,Data!#REF!,(IF(B17=Data!#REF!,Data!#REF!,Data!#REF!)))))))))))))))&amp;IF(B17=Data!B207,Data!I207,(IF(B17=Data!#REF!,Data!#REF!,(IF(B17=Data!#REF!,Data!#REF!,(IF(B17=Data!#REF!,Data!#REF!,(IF(B17=Data!#REF!,Data!#REF!,(IF(B17=Data!#REF!,Data!I947,(IF(B17=Data!#REF!,Data!#REF!,(IF(B17=Data!#REF!,Data!#REF!,Data!#REF!)))))))))))))))&amp;IF(B17=Data!#REF!,Data!#REF!,(IF(B17=Data!#REF!,Data!#REF!,(IF(B17=Data!#REF!,Data!#REF!,(IF(B17=Data!#REF!,Data!#REF!,(IF(B17=Data!#REF!,Data!#REF!,Data!#REF!)))))))))</f>
        <v>#REF!</v>
      </c>
      <c r="U17" s="595"/>
      <c r="V17" s="594" t="e">
        <f>IF(B17=Data!B131,Data!J131,(IF(B17=Data!B133,Data!J133,(IF(B17=Data!B135,Data!J135,(IF(B17=Data!#REF!,Data!#REF!,(IF(B17=Data!B140,Data!J140,(IF(B17=Data!#REF!,Data!#REF!,(IF(B17=Data!#REF!,Data!#REF!,(IF(B17=Data!#REF!,Data!#REF!,Data!#REF!)))))))))))))))&amp;IF(B17=Data!B207,Data!J207,(IF(B17=Data!#REF!,Data!#REF!,(IF(B17=Data!#REF!,Data!#REF!,(IF(B17=Data!#REF!,Data!#REF!,(IF(B17=Data!#REF!,Data!#REF!,(IF(B17=Data!#REF!,Data!J947,(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742</v>
      </c>
      <c r="C18" s="738" t="str">
        <f>IF(E18="","",VLOOKUP(B18,Data!$B$5:$N$503,13,FALSE))</f>
        <v>Ymh</v>
      </c>
      <c r="D18" s="495" t="str">
        <f>IF(E18="","",VLOOKUP(B18,Data!$B$5:$L$503,2,FALSE))</f>
        <v>VAD6820</v>
      </c>
      <c r="E18" s="739">
        <v>1</v>
      </c>
      <c r="F18" s="600" t="s">
        <v>544</v>
      </c>
      <c r="G18" s="587">
        <f>IF(E18="","",VLOOKUP(B18,Data!$B$5:$L$503,11,FALSE))</f>
        <v>5394.15</v>
      </c>
      <c r="H18" s="588">
        <f t="shared" si="0"/>
        <v>5394.15</v>
      </c>
      <c r="I18" s="589" t="str">
        <f>IF(E18="","",VLOOKUP(B18,Data!$B$5:$D$503,3,FALSE))</f>
        <v>C/T</v>
      </c>
      <c r="J18" s="589" t="str">
        <f>IF(E18="","",VLOOKUP(B18,Data!$B$5:$M$503,12,FALSE))</f>
        <v>Indonesia</v>
      </c>
      <c r="K18" s="590">
        <v>5127657</v>
      </c>
      <c r="L18" s="587">
        <f>IF(E18="","",VLOOKUP(B18,Data!$B$5:$E$503,4,FALSE)*E18)</f>
        <v>302</v>
      </c>
      <c r="M18" s="587">
        <f>IF(E18="","",VLOOKUP(B18,Data!$B$5:$F$503,5,FALSE)*E18)</f>
        <v>267</v>
      </c>
      <c r="N18" s="591" t="e">
        <f>IF(B18=Data!B21,Data!G21,(IF(B18=Data!B23,Data!G23,(IF(B18=Data!B25,Data!G25,(IF(B18=Data!#REF!,Data!#REF!,(IF(B18=Data!B30,Data!G30,(IF(B18=Data!#REF!,Data!#REF!,(IF(B18=Data!#REF!,Data!#REF!,(IF(B18=Data!#REF!,Data!#REF!,Data!#REF!)))))))))))))))&amp;IF(B18=Data!B97,Data!G97,(IF(B18=Data!#REF!,Data!#REF!,(IF(B18=Data!#REF!,Data!#REF!,(IF(B18=Data!#REF!,Data!#REF!,(IF(B18=Data!#REF!,Data!#REF!,(IF(B18=Data!#REF!,Data!G837,(IF(B18=Data!#REF!,Data!#REF!,(IF(B18=Data!#REF!,Data!#REF!,Data!#REF!)))))))))))))))&amp;IF(B18=Data!#REF!,Data!#REF!,(IF(B18=Data!#REF!,Data!#REF!,(IF(B18=Data!#REF!,Data!#REF!,(IF(B18=Data!#REF!,Data!#REF!,(IF(B18=Data!#REF!,Data!#REF!,Data!#REF!)))))))))</f>
        <v>#REF!</v>
      </c>
      <c r="O18" s="592"/>
      <c r="P18" s="593"/>
      <c r="Q18" s="594" t="e">
        <f>IF(B18=Data!B21,Data!H21,(IF(B18=Data!B23,Data!H23,(IF(B18=Data!B25,Data!H25,(IF(B18=Data!#REF!,Data!#REF!,(IF(B18=Data!B30,Data!H30,(IF(B18=Data!#REF!,Data!#REF!,(IF(B18=Data!#REF!,Data!#REF!,(IF(B18=Data!#REF!,Data!#REF!,Data!#REF!)))))))))))))))&amp;IF(B18=Data!B97,Data!H97,(IF(B18=Data!#REF!,Data!#REF!,(IF(B18=Data!#REF!,Data!#REF!,(IF(B18=Data!#REF!,Data!#REF!,(IF(B18=Data!#REF!,Data!#REF!,(IF(B18=Data!#REF!,Data!H837,(IF(B18=Data!#REF!,Data!#REF!,(IF(B18=Data!#REF!,Data!#REF!,Data!#REF!)))))))))))))))&amp;IF(B18=Data!#REF!,Data!#REF!,(IF(B18=Data!#REF!,Data!#REF!,(IF(B18=Data!#REF!,Data!#REF!,(IF(B18=Data!#REF!,Data!#REF!,(IF(B18=Data!#REF!,Data!#REF!,Data!#REF!)))))))))</f>
        <v>#REF!</v>
      </c>
      <c r="R18" s="593"/>
      <c r="S18" s="593"/>
      <c r="T18" s="594" t="e">
        <f>IF(B18=Data!B21,Data!I21,(IF(B18=Data!B23,Data!I23,(IF(B18=Data!B25,Data!I25,(IF(B18=Data!#REF!,Data!#REF!,(IF(B18=Data!B30,Data!I30,(IF(B18=Data!#REF!,Data!#REF!,(IF(B18=Data!#REF!,Data!#REF!,(IF(B18=Data!#REF!,Data!#REF!,Data!#REF!)))))))))))))))&amp;IF(B18=Data!B97,Data!I97,(IF(B18=Data!#REF!,Data!#REF!,(IF(B18=Data!#REF!,Data!#REF!,(IF(B18=Data!#REF!,Data!#REF!,(IF(B18=Data!#REF!,Data!#REF!,(IF(B18=Data!#REF!,Data!I837,(IF(B18=Data!#REF!,Data!#REF!,(IF(B18=Data!#REF!,Data!#REF!,Data!#REF!)))))))))))))))&amp;IF(B18=Data!#REF!,Data!#REF!,(IF(B18=Data!#REF!,Data!#REF!,(IF(B18=Data!#REF!,Data!#REF!,(IF(B18=Data!#REF!,Data!#REF!,(IF(B18=Data!#REF!,Data!#REF!,Data!#REF!)))))))))</f>
        <v>#REF!</v>
      </c>
      <c r="U18" s="595"/>
      <c r="V18" s="594" t="e">
        <f>IF(B18=Data!B21,Data!J21,(IF(B18=Data!B23,Data!J23,(IF(B18=Data!B25,Data!J25,(IF(B18=Data!#REF!,Data!#REF!,(IF(B18=Data!B30,Data!J30,(IF(B18=Data!#REF!,Data!#REF!,(IF(B18=Data!#REF!,Data!#REF!,(IF(B18=Data!#REF!,Data!#REF!,Data!#REF!)))))))))))))))&amp;IF(B18=Data!B97,Data!J97,(IF(B18=Data!#REF!,Data!#REF!,(IF(B18=Data!#REF!,Data!#REF!,(IF(B18=Data!#REF!,Data!#REF!,(IF(B18=Data!#REF!,Data!#REF!,(IF(B18=Data!#REF!,Data!J837,(IF(B18=Data!#REF!,Data!#REF!,(IF(B18=Data!#REF!,Data!#REF!,Data!#REF!)))))))))))))))&amp;IF(B18=Data!#REF!,Data!#REF!,(IF(B18=Data!#REF!,Data!#REF!,(IF(B18=Data!#REF!,Data!#REF!,(IF(B18=Data!#REF!,Data!#REF!,(IF(B18=Data!#REF!,Data!#REF!,Data!#REF!)))))))))</f>
        <v>#REF!</v>
      </c>
      <c r="W18" s="596">
        <f>IF(E18="","",VLOOKUP(B18,Data!$B$5:$J$503,9,FALSE)*E18)</f>
        <v>1.534</v>
      </c>
    </row>
    <row r="19" spans="1:23" s="597" customFormat="1" ht="19.25" customHeight="1">
      <c r="A19" s="598"/>
      <c r="B19" s="582" t="s">
        <v>1070</v>
      </c>
      <c r="C19" s="583" t="str">
        <f>IF(E19="","",VLOOKUP(B19,Data!$B$5:$N$503,13,FALSE))</f>
        <v/>
      </c>
      <c r="D19" s="584" t="str">
        <f>IF(E19="","",VLOOKUP(B19,Data!$B$5:$L$503,2,FALSE))</f>
        <v/>
      </c>
      <c r="E19" s="739"/>
      <c r="F19" s="600"/>
      <c r="G19" s="587" t="str">
        <f>IF(E19="","",VLOOKUP(B19,Data!$B$5:$L$503,11,FALSE))</f>
        <v/>
      </c>
      <c r="H19" s="588" t="str">
        <f t="shared" si="0"/>
        <v>-</v>
      </c>
      <c r="I19" s="589" t="str">
        <f>IF(E19="","",VLOOKUP(B19,Data!$B$5:$D$503,3,FALSE))</f>
        <v/>
      </c>
      <c r="J19" s="589" t="str">
        <f>IF(E19="","",VLOOKUP(B19,Data!$B$5:$M$503,12,FALSE))</f>
        <v/>
      </c>
      <c r="K19" s="590"/>
      <c r="L19" s="587" t="str">
        <f>IF(E19="","",VLOOKUP(B19,Data!$B$5:$E$503,4,FALSE)*E19)</f>
        <v/>
      </c>
      <c r="M19" s="587" t="str">
        <f>IF(E19="","",VLOOKUP(B19,Data!$B$5:$F$503,5,FALSE)*E19)</f>
        <v/>
      </c>
      <c r="N19" s="591" t="e">
        <f>IF(B19=Data!B140,Data!G140,(IF(B19=Data!B142,Data!G142,(IF(B19=Data!B144,Data!G144,(IF(B19=Data!#REF!,Data!#REF!,(IF(B19=Data!B149,Data!G149,(IF(B19=Data!#REF!,Data!#REF!,(IF(B19=Data!#REF!,Data!#REF!,(IF(B19=Data!#REF!,Data!#REF!,Data!#REF!)))))))))))))))&amp;IF(B19=Data!B216,Data!G216,(IF(B19=Data!#REF!,Data!#REF!,(IF(B19=Data!#REF!,Data!#REF!,(IF(B19=Data!#REF!,Data!#REF!,(IF(B19=Data!#REF!,Data!#REF!,(IF(B19=Data!#REF!,Data!G956,(IF(B19=Data!#REF!,Data!#REF!,(IF(B19=Data!#REF!,Data!#REF!,Data!#REF!)))))))))))))))&amp;IF(B19=Data!#REF!,Data!#REF!,(IF(B19=Data!#REF!,Data!#REF!,(IF(B19=Data!#REF!,Data!#REF!,(IF(B19=Data!#REF!,Data!#REF!,(IF(B19=Data!#REF!,Data!#REF!,Data!#REF!)))))))))</f>
        <v>#REF!</v>
      </c>
      <c r="O19" s="592"/>
      <c r="P19" s="593"/>
      <c r="Q19" s="594" t="e">
        <f>IF(B19=Data!B140,Data!H140,(IF(B19=Data!B142,Data!H142,(IF(B19=Data!B144,Data!H144,(IF(B19=Data!#REF!,Data!#REF!,(IF(B19=Data!B149,Data!H149,(IF(B19=Data!#REF!,Data!#REF!,(IF(B19=Data!#REF!,Data!#REF!,(IF(B19=Data!#REF!,Data!#REF!,Data!#REF!)))))))))))))))&amp;IF(B19=Data!B216,Data!H216,(IF(B19=Data!#REF!,Data!#REF!,(IF(B19=Data!#REF!,Data!#REF!,(IF(B19=Data!#REF!,Data!#REF!,(IF(B19=Data!#REF!,Data!#REF!,(IF(B19=Data!#REF!,Data!H956,(IF(B19=Data!#REF!,Data!#REF!,(IF(B19=Data!#REF!,Data!#REF!,Data!#REF!)))))))))))))))&amp;IF(B19=Data!#REF!,Data!#REF!,(IF(B19=Data!#REF!,Data!#REF!,(IF(B19=Data!#REF!,Data!#REF!,(IF(B19=Data!#REF!,Data!#REF!,(IF(B19=Data!#REF!,Data!#REF!,Data!#REF!)))))))))</f>
        <v>#REF!</v>
      </c>
      <c r="R19" s="593"/>
      <c r="S19" s="593"/>
      <c r="T19" s="594" t="e">
        <f>IF(B19=Data!B140,Data!I140,(IF(B19=Data!B142,Data!I142,(IF(B19=Data!B144,Data!I144,(IF(B19=Data!#REF!,Data!#REF!,(IF(B19=Data!B149,Data!I149,(IF(B19=Data!#REF!,Data!#REF!,(IF(B19=Data!#REF!,Data!#REF!,(IF(B19=Data!#REF!,Data!#REF!,Data!#REF!)))))))))))))))&amp;IF(B19=Data!B216,Data!I216,(IF(B19=Data!#REF!,Data!#REF!,(IF(B19=Data!#REF!,Data!#REF!,(IF(B19=Data!#REF!,Data!#REF!,(IF(B19=Data!#REF!,Data!#REF!,(IF(B19=Data!#REF!,Data!I956,(IF(B19=Data!#REF!,Data!#REF!,(IF(B19=Data!#REF!,Data!#REF!,Data!#REF!)))))))))))))))&amp;IF(B19=Data!#REF!,Data!#REF!,(IF(B19=Data!#REF!,Data!#REF!,(IF(B19=Data!#REF!,Data!#REF!,(IF(B19=Data!#REF!,Data!#REF!,(IF(B19=Data!#REF!,Data!#REF!,Data!#REF!)))))))))</f>
        <v>#REF!</v>
      </c>
      <c r="U19" s="595"/>
      <c r="V19" s="594" t="e">
        <f>IF(B19=Data!B140,Data!J140,(IF(B19=Data!B142,Data!J142,(IF(B19=Data!B144,Data!J144,(IF(B19=Data!#REF!,Data!#REF!,(IF(B19=Data!B149,Data!J149,(IF(B19=Data!#REF!,Data!#REF!,(IF(B19=Data!#REF!,Data!#REF!,(IF(B19=Data!#REF!,Data!#REF!,Data!#REF!)))))))))))))))&amp;IF(B19=Data!B216,Data!J216,(IF(B19=Data!#REF!,Data!#REF!,(IF(B19=Data!#REF!,Data!#REF!,(IF(B19=Data!#REF!,Data!#REF!,(IF(B19=Data!#REF!,Data!#REF!,(IF(B19=Data!#REF!,Data!J956,(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223</v>
      </c>
      <c r="C20" s="738" t="str">
        <f>IF(E20="","",VLOOKUP(B20,Data!$B$5:$N$503,13,FALSE))</f>
        <v>Ymh</v>
      </c>
      <c r="D20" s="495" t="str">
        <f>IF(E20="","",VLOOKUP(B20,Data!$B$5:$L$503,2,FALSE))</f>
        <v>AAE6337</v>
      </c>
      <c r="E20" s="739">
        <v>20</v>
      </c>
      <c r="F20" s="600" t="s">
        <v>545</v>
      </c>
      <c r="G20" s="587">
        <f>IF(E20="","",VLOOKUP(B20,Data!$B$5:$L$503,11,FALSE))</f>
        <v>1646.63</v>
      </c>
      <c r="H20" s="588">
        <f t="shared" si="0"/>
        <v>32932.600000000006</v>
      </c>
      <c r="I20" s="589" t="str">
        <f>IF(E20="","",VLOOKUP(B20,Data!$B$5:$D$503,3,FALSE))</f>
        <v>C/T</v>
      </c>
      <c r="J20" s="589" t="str">
        <f>IF(E20="","",VLOOKUP(B20,Data!$B$5:$M$503,12,FALSE))</f>
        <v>Indonesia</v>
      </c>
      <c r="K20" s="590">
        <v>5129806</v>
      </c>
      <c r="L20" s="587">
        <f>IF(E20="","",VLOOKUP(B20,Data!$B$5:$E$503,4,FALSE)*E20)</f>
        <v>3880</v>
      </c>
      <c r="M20" s="587">
        <f>IF(E20="","",VLOOKUP(B20,Data!$B$5:$F$503,5,FALSE)*E20)</f>
        <v>3480</v>
      </c>
      <c r="N20" s="591" t="e">
        <f>IF(B20=Data!B20,Data!G20,(IF(B20=Data!B22,Data!G22,(IF(B20=Data!B24,Data!G24,(IF(B20=Data!#REF!,Data!#REF!,(IF(B20=Data!B29,Data!G29,(IF(B20=Data!#REF!,Data!#REF!,(IF(B20=Data!#REF!,Data!#REF!,(IF(B20=Data!#REF!,Data!#REF!,Data!#REF!)))))))))))))))&amp;IF(B20=Data!B96,Data!G96,(IF(B20=Data!#REF!,Data!#REF!,(IF(B20=Data!#REF!,Data!#REF!,(IF(B20=Data!#REF!,Data!#REF!,(IF(B20=Data!#REF!,Data!#REF!,(IF(B20=Data!#REF!,Data!G836,(IF(B20=Data!#REF!,Data!#REF!,(IF(B20=Data!#REF!,Data!#REF!,Data!#REF!)))))))))))))))&amp;IF(B20=Data!#REF!,Data!#REF!,(IF(B20=Data!#REF!,Data!#REF!,(IF(B20=Data!#REF!,Data!#REF!,(IF(B20=Data!#REF!,Data!#REF!,(IF(B20=Data!#REF!,Data!#REF!,Data!#REF!)))))))))</f>
        <v>#REF!</v>
      </c>
      <c r="O20" s="592"/>
      <c r="P20" s="593"/>
      <c r="Q20" s="594" t="e">
        <f>IF(B20=Data!B20,Data!H20,(IF(B20=Data!B22,Data!H22,(IF(B20=Data!B24,Data!H24,(IF(B20=Data!#REF!,Data!#REF!,(IF(B20=Data!B29,Data!H29,(IF(B20=Data!#REF!,Data!#REF!,(IF(B20=Data!#REF!,Data!#REF!,(IF(B20=Data!#REF!,Data!#REF!,Data!#REF!)))))))))))))))&amp;IF(B20=Data!B96,Data!H96,(IF(B20=Data!#REF!,Data!#REF!,(IF(B20=Data!#REF!,Data!#REF!,(IF(B20=Data!#REF!,Data!#REF!,(IF(B20=Data!#REF!,Data!#REF!,(IF(B20=Data!#REF!,Data!H836,(IF(B20=Data!#REF!,Data!#REF!,(IF(B20=Data!#REF!,Data!#REF!,Data!#REF!)))))))))))))))&amp;IF(B20=Data!#REF!,Data!#REF!,(IF(B20=Data!#REF!,Data!#REF!,(IF(B20=Data!#REF!,Data!#REF!,(IF(B20=Data!#REF!,Data!#REF!,(IF(B20=Data!#REF!,Data!#REF!,Data!#REF!)))))))))</f>
        <v>#REF!</v>
      </c>
      <c r="R20" s="593"/>
      <c r="S20" s="593"/>
      <c r="T20" s="594" t="e">
        <f>IF(B20=Data!B20,Data!I20,(IF(B20=Data!B22,Data!I22,(IF(B20=Data!B24,Data!I24,(IF(B20=Data!#REF!,Data!#REF!,(IF(B20=Data!B29,Data!I29,(IF(B20=Data!#REF!,Data!#REF!,(IF(B20=Data!#REF!,Data!#REF!,(IF(B20=Data!#REF!,Data!#REF!,Data!#REF!)))))))))))))))&amp;IF(B20=Data!B96,Data!I96,(IF(B20=Data!#REF!,Data!#REF!,(IF(B20=Data!#REF!,Data!#REF!,(IF(B20=Data!#REF!,Data!#REF!,(IF(B20=Data!#REF!,Data!#REF!,(IF(B20=Data!#REF!,Data!I836,(IF(B20=Data!#REF!,Data!#REF!,(IF(B20=Data!#REF!,Data!#REF!,Data!#REF!)))))))))))))))&amp;IF(B20=Data!#REF!,Data!#REF!,(IF(B20=Data!#REF!,Data!#REF!,(IF(B20=Data!#REF!,Data!#REF!,(IF(B20=Data!#REF!,Data!#REF!,(IF(B20=Data!#REF!,Data!#REF!,Data!#REF!)))))))))</f>
        <v>#REF!</v>
      </c>
      <c r="U20" s="595"/>
      <c r="V20" s="594" t="e">
        <f>IF(B20=Data!B20,Data!J20,(IF(B20=Data!B22,Data!J22,(IF(B20=Data!B24,Data!J24,(IF(B20=Data!#REF!,Data!#REF!,(IF(B20=Data!B29,Data!J29,(IF(B20=Data!#REF!,Data!#REF!,(IF(B20=Data!#REF!,Data!#REF!,(IF(B20=Data!#REF!,Data!#REF!,Data!#REF!)))))))))))))))&amp;IF(B20=Data!B96,Data!J96,(IF(B20=Data!#REF!,Data!#REF!,(IF(B20=Data!#REF!,Data!#REF!,(IF(B20=Data!#REF!,Data!#REF!,(IF(B20=Data!#REF!,Data!#REF!,(IF(B20=Data!#REF!,Data!J836,(IF(B20=Data!#REF!,Data!#REF!,(IF(B20=Data!#REF!,Data!#REF!,Data!#REF!)))))))))))))))&amp;IF(B20=Data!#REF!,Data!#REF!,(IF(B20=Data!#REF!,Data!#REF!,(IF(B20=Data!#REF!,Data!#REF!,(IF(B20=Data!#REF!,Data!#REF!,(IF(B20=Data!#REF!,Data!#REF!,Data!#REF!)))))))))</f>
        <v>#REF!</v>
      </c>
      <c r="W20" s="596">
        <f>IF(E20="","",VLOOKUP(B20,Data!$B$5:$J$503,9,FALSE)*E20)</f>
        <v>22.58</v>
      </c>
    </row>
    <row r="21" spans="1:23" s="597" customFormat="1" ht="19.25" customHeight="1">
      <c r="A21" s="860">
        <v>3</v>
      </c>
      <c r="B21" s="753" t="s">
        <v>487</v>
      </c>
      <c r="C21" s="738" t="str">
        <f>IF(E21="","",VLOOKUP(B21,Data!$B$5:$N$503,13,FALSE))</f>
        <v>Ymh</v>
      </c>
      <c r="D21" s="495" t="str">
        <f>IF(E21="","",VLOOKUP(B21,Data!$B$5:$L$503,2,FALSE))</f>
        <v>ZH66310</v>
      </c>
      <c r="E21" s="739">
        <v>1</v>
      </c>
      <c r="F21" s="600"/>
      <c r="G21" s="587">
        <f>IF(E21="","",VLOOKUP(B21,Data!$B$5:$L$503,11,FALSE))</f>
        <v>1933.89</v>
      </c>
      <c r="H21" s="588">
        <f t="shared" si="0"/>
        <v>1933.89</v>
      </c>
      <c r="I21" s="589" t="str">
        <f>IF(E21="","",VLOOKUP(B21,Data!$B$5:$D$503,3,FALSE))</f>
        <v>C/T</v>
      </c>
      <c r="J21" s="589" t="str">
        <f>IF(E21="","",VLOOKUP(B21,Data!$B$5:$M$503,12,FALSE))</f>
        <v>Indonesia</v>
      </c>
      <c r="K21" s="590">
        <v>5129806</v>
      </c>
      <c r="L21" s="587">
        <f>IF(E21="","",VLOOKUP(B21,Data!$B$5:$E$503,4,FALSE)*E21)</f>
        <v>215</v>
      </c>
      <c r="M21" s="587">
        <f>IF(E21="","",VLOOKUP(B21,Data!$B$5:$F$503,5,FALSE)*E21)</f>
        <v>194</v>
      </c>
      <c r="N21" s="591" t="e">
        <f>IF(B21=Data!B13,Data!G13,(IF(B21=Data!B15,Data!G15,(IF(B21=Data!B17,Data!G17,(IF(B21=Data!#REF!,Data!#REF!,(IF(B21=Data!B22,Data!G22,(IF(B21=Data!#REF!,Data!#REF!,(IF(B21=Data!#REF!,Data!#REF!,(IF(B21=Data!#REF!,Data!#REF!,Data!#REF!)))))))))))))))&amp;IF(B21=Data!B89,Data!G89,(IF(B21=Data!#REF!,Data!#REF!,(IF(B21=Data!#REF!,Data!#REF!,(IF(B21=Data!#REF!,Data!#REF!,(IF(B21=Data!#REF!,Data!#REF!,(IF(B21=Data!#REF!,Data!G829,(IF(B21=Data!#REF!,Data!#REF!,(IF(B21=Data!#REF!,Data!#REF!,Data!#REF!)))))))))))))))&amp;IF(B21=Data!#REF!,Data!#REF!,(IF(B21=Data!#REF!,Data!#REF!,(IF(B21=Data!#REF!,Data!#REF!,(IF(B21=Data!#REF!,Data!#REF!,(IF(B21=Data!#REF!,Data!#REF!,Data!#REF!)))))))))</f>
        <v>#REF!</v>
      </c>
      <c r="O21" s="592"/>
      <c r="P21" s="593"/>
      <c r="Q21" s="594" t="e">
        <f>IF(B21=Data!B13,Data!H13,(IF(B21=Data!B15,Data!H15,(IF(B21=Data!B17,Data!H17,(IF(B21=Data!#REF!,Data!#REF!,(IF(B21=Data!B22,Data!H22,(IF(B21=Data!#REF!,Data!#REF!,(IF(B21=Data!#REF!,Data!#REF!,(IF(B21=Data!#REF!,Data!#REF!,Data!#REF!)))))))))))))))&amp;IF(B21=Data!B89,Data!H89,(IF(B21=Data!#REF!,Data!#REF!,(IF(B21=Data!#REF!,Data!#REF!,(IF(B21=Data!#REF!,Data!#REF!,(IF(B21=Data!#REF!,Data!#REF!,(IF(B21=Data!#REF!,Data!H829,(IF(B21=Data!#REF!,Data!#REF!,(IF(B21=Data!#REF!,Data!#REF!,Data!#REF!)))))))))))))))&amp;IF(B21=Data!#REF!,Data!#REF!,(IF(B21=Data!#REF!,Data!#REF!,(IF(B21=Data!#REF!,Data!#REF!,(IF(B21=Data!#REF!,Data!#REF!,(IF(B21=Data!#REF!,Data!#REF!,Data!#REF!)))))))))</f>
        <v>#REF!</v>
      </c>
      <c r="R21" s="593"/>
      <c r="S21" s="593"/>
      <c r="T21" s="594" t="e">
        <f>IF(B21=Data!B13,Data!I13,(IF(B21=Data!B15,Data!I15,(IF(B21=Data!B17,Data!I17,(IF(B21=Data!#REF!,Data!#REF!,(IF(B21=Data!B22,Data!I22,(IF(B21=Data!#REF!,Data!#REF!,(IF(B21=Data!#REF!,Data!#REF!,(IF(B21=Data!#REF!,Data!#REF!,Data!#REF!)))))))))))))))&amp;IF(B21=Data!B89,Data!I89,(IF(B21=Data!#REF!,Data!#REF!,(IF(B21=Data!#REF!,Data!#REF!,(IF(B21=Data!#REF!,Data!#REF!,(IF(B21=Data!#REF!,Data!#REF!,(IF(B21=Data!#REF!,Data!I829,(IF(B21=Data!#REF!,Data!#REF!,(IF(B21=Data!#REF!,Data!#REF!,Data!#REF!)))))))))))))))&amp;IF(B21=Data!#REF!,Data!#REF!,(IF(B21=Data!#REF!,Data!#REF!,(IF(B21=Data!#REF!,Data!#REF!,(IF(B21=Data!#REF!,Data!#REF!,(IF(B21=Data!#REF!,Data!#REF!,Data!#REF!)))))))))</f>
        <v>#REF!</v>
      </c>
      <c r="U21" s="595"/>
      <c r="V21" s="594" t="e">
        <f>IF(B21=Data!B13,Data!J13,(IF(B21=Data!B15,Data!J15,(IF(B21=Data!B17,Data!J17,(IF(B21=Data!#REF!,Data!#REF!,(IF(B21=Data!B22,Data!J22,(IF(B21=Data!#REF!,Data!#REF!,(IF(B21=Data!#REF!,Data!#REF!,(IF(B21=Data!#REF!,Data!#REF!,Data!#REF!)))))))))))))))&amp;IF(B21=Data!B89,Data!J89,(IF(B21=Data!#REF!,Data!#REF!,(IF(B21=Data!#REF!,Data!#REF!,(IF(B21=Data!#REF!,Data!#REF!,(IF(B21=Data!#REF!,Data!#REF!,(IF(B21=Data!#REF!,Data!J829,(IF(B21=Data!#REF!,Data!#REF!,(IF(B21=Data!#REF!,Data!#REF!,Data!#REF!)))))))))))))))&amp;IF(B21=Data!#REF!,Data!#REF!,(IF(B21=Data!#REF!,Data!#REF!,(IF(B21=Data!#REF!,Data!#REF!,(IF(B21=Data!#REF!,Data!#REF!,(IF(B21=Data!#REF!,Data!#REF!,Data!#REF!)))))))))</f>
        <v>#REF!</v>
      </c>
      <c r="W21" s="596">
        <f>IF(E21="","",VLOOKUP(B21,Data!$B$5:$J$503,9,FALSE)*E21)</f>
        <v>1.1850000000000001</v>
      </c>
    </row>
    <row r="22" spans="1:23" s="597" customFormat="1" ht="19.25" customHeight="1">
      <c r="A22" s="860">
        <v>4</v>
      </c>
      <c r="B22" s="753" t="s">
        <v>724</v>
      </c>
      <c r="C22" s="738" t="str">
        <f>IF(E22="","",VLOOKUP(B22,Data!$B$5:$N$503,13,FALSE))</f>
        <v>Ymh</v>
      </c>
      <c r="D22" s="495" t="str">
        <f>IF(E22="","",VLOOKUP(B22,Data!$B$5:$L$503,2,FALSE))</f>
        <v>VAD6650</v>
      </c>
      <c r="E22" s="739">
        <v>1</v>
      </c>
      <c r="F22" s="601" t="s">
        <v>553</v>
      </c>
      <c r="G22" s="587">
        <f>IF(E22="","",VLOOKUP(B22,Data!$B$5:$L$503,11,FALSE))</f>
        <v>2449.66</v>
      </c>
      <c r="H22" s="588">
        <f t="shared" si="0"/>
        <v>2449.66</v>
      </c>
      <c r="I22" s="589" t="str">
        <f>IF(E22="","",VLOOKUP(B22,Data!$B$5:$D$503,3,FALSE))</f>
        <v>C/T</v>
      </c>
      <c r="J22" s="589" t="str">
        <f>IF(E22="","",VLOOKUP(B22,Data!$B$5:$M$503,12,FALSE))</f>
        <v>Indonesia</v>
      </c>
      <c r="K22" s="590">
        <v>5129806</v>
      </c>
      <c r="L22" s="587">
        <f>IF(E22="","",VLOOKUP(B22,Data!$B$5:$E$503,4,FALSE)*E22)</f>
        <v>220</v>
      </c>
      <c r="M22" s="587">
        <f>IF(E22="","",VLOOKUP(B22,Data!$B$5:$F$503,5,FALSE)*E22)</f>
        <v>199</v>
      </c>
      <c r="N22" s="591" t="e">
        <f>IF(B22=Data!B15,Data!G15,(IF(B22=Data!B17,Data!G17,(IF(B22=Data!B19,Data!G19,(IF(B22=Data!#REF!,Data!#REF!,(IF(B22=Data!B24,Data!G24,(IF(B22=Data!#REF!,Data!#REF!,(IF(B22=Data!#REF!,Data!#REF!,(IF(B22=Data!#REF!,Data!#REF!,Data!#REF!)))))))))))))))&amp;IF(B22=Data!B91,Data!G91,(IF(B22=Data!#REF!,Data!#REF!,(IF(B22=Data!#REF!,Data!#REF!,(IF(B22=Data!#REF!,Data!#REF!,(IF(B22=Data!#REF!,Data!#REF!,(IF(B22=Data!#REF!,Data!G831,(IF(B22=Data!#REF!,Data!#REF!,(IF(B22=Data!#REF!,Data!#REF!,Data!#REF!)))))))))))))))&amp;IF(B22=Data!#REF!,Data!#REF!,(IF(B22=Data!#REF!,Data!#REF!,(IF(B22=Data!#REF!,Data!#REF!,(IF(B22=Data!#REF!,Data!#REF!,(IF(B22=Data!#REF!,Data!#REF!,Data!#REF!)))))))))</f>
        <v>#REF!</v>
      </c>
      <c r="O22" s="592"/>
      <c r="P22" s="593"/>
      <c r="Q22" s="594" t="e">
        <f>IF(B22=Data!B15,Data!H15,(IF(B22=Data!B17,Data!H17,(IF(B22=Data!B19,Data!H19,(IF(B22=Data!#REF!,Data!#REF!,(IF(B22=Data!B24,Data!H24,(IF(B22=Data!#REF!,Data!#REF!,(IF(B22=Data!#REF!,Data!#REF!,(IF(B22=Data!#REF!,Data!#REF!,Data!#REF!)))))))))))))))&amp;IF(B22=Data!B91,Data!H91,(IF(B22=Data!#REF!,Data!#REF!,(IF(B22=Data!#REF!,Data!#REF!,(IF(B22=Data!#REF!,Data!#REF!,(IF(B22=Data!#REF!,Data!#REF!,(IF(B22=Data!#REF!,Data!H831,(IF(B22=Data!#REF!,Data!#REF!,(IF(B22=Data!#REF!,Data!#REF!,Data!#REF!)))))))))))))))&amp;IF(B22=Data!#REF!,Data!#REF!,(IF(B22=Data!#REF!,Data!#REF!,(IF(B22=Data!#REF!,Data!#REF!,(IF(B22=Data!#REF!,Data!#REF!,(IF(B22=Data!#REF!,Data!#REF!,Data!#REF!)))))))))</f>
        <v>#REF!</v>
      </c>
      <c r="R22" s="593"/>
      <c r="S22" s="593"/>
      <c r="T22" s="594" t="e">
        <f>IF(B22=Data!B15,Data!I15,(IF(B22=Data!B17,Data!I17,(IF(B22=Data!B19,Data!I19,(IF(B22=Data!#REF!,Data!#REF!,(IF(B22=Data!B24,Data!I24,(IF(B22=Data!#REF!,Data!#REF!,(IF(B22=Data!#REF!,Data!#REF!,(IF(B22=Data!#REF!,Data!#REF!,Data!#REF!)))))))))))))))&amp;IF(B22=Data!B91,Data!I91,(IF(B22=Data!#REF!,Data!#REF!,(IF(B22=Data!#REF!,Data!#REF!,(IF(B22=Data!#REF!,Data!#REF!,(IF(B22=Data!#REF!,Data!#REF!,(IF(B22=Data!#REF!,Data!I831,(IF(B22=Data!#REF!,Data!#REF!,(IF(B22=Data!#REF!,Data!#REF!,Data!#REF!)))))))))))))))&amp;IF(B22=Data!#REF!,Data!#REF!,(IF(B22=Data!#REF!,Data!#REF!,(IF(B22=Data!#REF!,Data!#REF!,(IF(B22=Data!#REF!,Data!#REF!,(IF(B22=Data!#REF!,Data!#REF!,Data!#REF!)))))))))</f>
        <v>#REF!</v>
      </c>
      <c r="U22" s="595"/>
      <c r="V22" s="594" t="e">
        <f>IF(B22=Data!B15,Data!J15,(IF(B22=Data!B17,Data!J17,(IF(B22=Data!B19,Data!J19,(IF(B22=Data!#REF!,Data!#REF!,(IF(B22=Data!B24,Data!J24,(IF(B22=Data!#REF!,Data!#REF!,(IF(B22=Data!#REF!,Data!#REF!,(IF(B22=Data!#REF!,Data!#REF!,Data!#REF!)))))))))))))))&amp;IF(B22=Data!B91,Data!J91,(IF(B22=Data!#REF!,Data!#REF!,(IF(B22=Data!#REF!,Data!#REF!,(IF(B22=Data!#REF!,Data!#REF!,(IF(B22=Data!#REF!,Data!#REF!,(IF(B22=Data!#REF!,Data!J831,(IF(B22=Data!#REF!,Data!#REF!,(IF(B22=Data!#REF!,Data!#REF!,Data!#REF!)))))))))))))))&amp;IF(B22=Data!#REF!,Data!#REF!,(IF(B22=Data!#REF!,Data!#REF!,(IF(B22=Data!#REF!,Data!#REF!,(IF(B22=Data!#REF!,Data!#REF!,(IF(B22=Data!#REF!,Data!#REF!,Data!#REF!)))))))))</f>
        <v>#REF!</v>
      </c>
      <c r="W22" s="596">
        <f>IF(E22="","",VLOOKUP(B22,Data!$B$5:$J$503,9,FALSE)*E22)</f>
        <v>1.1850000000000001</v>
      </c>
    </row>
    <row r="23" spans="1:23" s="597" customFormat="1" ht="19.25" customHeight="1">
      <c r="A23" s="860">
        <v>5</v>
      </c>
      <c r="B23" s="753" t="s">
        <v>508</v>
      </c>
      <c r="C23" s="738" t="str">
        <f>IF(E23="","",VLOOKUP(B23,Data!$B$5:$N$503,13,FALSE))</f>
        <v>Ymh</v>
      </c>
      <c r="D23" s="495" t="str">
        <f>IF(E23="","",VLOOKUP(B23,Data!$B$5:$L$503,2,FALSE))</f>
        <v>ZH66280</v>
      </c>
      <c r="E23" s="739">
        <v>1</v>
      </c>
      <c r="F23" s="600"/>
      <c r="G23" s="587">
        <f>IF(E23="","",VLOOKUP(B23,Data!$B$5:$L$503,11,FALSE))</f>
        <v>2450.15</v>
      </c>
      <c r="H23" s="588">
        <f t="shared" si="0"/>
        <v>2450.15</v>
      </c>
      <c r="I23" s="589" t="str">
        <f>IF(E23="","",VLOOKUP(B23,Data!$B$5:$D$503,3,FALSE))</f>
        <v>C/T</v>
      </c>
      <c r="J23" s="589" t="str">
        <f>IF(E23="","",VLOOKUP(B23,Data!$B$5:$M$503,12,FALSE))</f>
        <v>Indonesia</v>
      </c>
      <c r="K23" s="590">
        <v>5129806</v>
      </c>
      <c r="L23" s="587">
        <f>IF(E23="","",VLOOKUP(B23,Data!$B$5:$E$503,4,FALSE)*E23)</f>
        <v>262</v>
      </c>
      <c r="M23" s="587">
        <f>IF(E23="","",VLOOKUP(B23,Data!$B$5:$F$503,5,FALSE)*E23)</f>
        <v>237</v>
      </c>
      <c r="N23" s="591" t="e">
        <f>IF(B23=Data!B8,Data!G8,(IF(B23=Data!B10,Data!G10,(IF(B23=Data!B12,Data!G12,(IF(B23=Data!#REF!,Data!#REF!,(IF(B23=Data!B17,Data!G17,(IF(B23=Data!#REF!,Data!#REF!,(IF(B23=Data!#REF!,Data!#REF!,(IF(B23=Data!#REF!,Data!#REF!,Data!#REF!)))))))))))))))&amp;IF(B23=Data!B84,Data!G84,(IF(B23=Data!#REF!,Data!#REF!,(IF(B23=Data!#REF!,Data!#REF!,(IF(B23=Data!#REF!,Data!#REF!,(IF(B23=Data!#REF!,Data!#REF!,(IF(B23=Data!#REF!,Data!G824,(IF(B23=Data!#REF!,Data!#REF!,(IF(B23=Data!#REF!,Data!#REF!,Data!#REF!)))))))))))))))&amp;IF(B23=Data!#REF!,Data!#REF!,(IF(B23=Data!#REF!,Data!#REF!,(IF(B23=Data!#REF!,Data!#REF!,(IF(B23=Data!#REF!,Data!#REF!,(IF(B23=Data!#REF!,Data!#REF!,Data!#REF!)))))))))</f>
        <v>#REF!</v>
      </c>
      <c r="O23" s="592"/>
      <c r="P23" s="593"/>
      <c r="Q23" s="594" t="e">
        <f>IF(B23=Data!B8,Data!H8,(IF(B23=Data!B10,Data!H10,(IF(B23=Data!B12,Data!H12,(IF(B23=Data!#REF!,Data!#REF!,(IF(B23=Data!B17,Data!H17,(IF(B23=Data!#REF!,Data!#REF!,(IF(B23=Data!#REF!,Data!#REF!,(IF(B23=Data!#REF!,Data!#REF!,Data!#REF!)))))))))))))))&amp;IF(B23=Data!B84,Data!H84,(IF(B23=Data!#REF!,Data!#REF!,(IF(B23=Data!#REF!,Data!#REF!,(IF(B23=Data!#REF!,Data!#REF!,(IF(B23=Data!#REF!,Data!#REF!,(IF(B23=Data!#REF!,Data!H824,(IF(B23=Data!#REF!,Data!#REF!,(IF(B23=Data!#REF!,Data!#REF!,Data!#REF!)))))))))))))))&amp;IF(B23=Data!#REF!,Data!#REF!,(IF(B23=Data!#REF!,Data!#REF!,(IF(B23=Data!#REF!,Data!#REF!,(IF(B23=Data!#REF!,Data!#REF!,(IF(B23=Data!#REF!,Data!#REF!,Data!#REF!)))))))))</f>
        <v>#REF!</v>
      </c>
      <c r="R23" s="593"/>
      <c r="S23" s="593"/>
      <c r="T23" s="594" t="e">
        <f>IF(B23=Data!B8,Data!I8,(IF(B23=Data!B10,Data!I10,(IF(B23=Data!B12,Data!I12,(IF(B23=Data!#REF!,Data!#REF!,(IF(B23=Data!B17,Data!I17,(IF(B23=Data!#REF!,Data!#REF!,(IF(B23=Data!#REF!,Data!#REF!,(IF(B23=Data!#REF!,Data!#REF!,Data!#REF!)))))))))))))))&amp;IF(B23=Data!B84,Data!I84,(IF(B23=Data!#REF!,Data!#REF!,(IF(B23=Data!#REF!,Data!#REF!,(IF(B23=Data!#REF!,Data!#REF!,(IF(B23=Data!#REF!,Data!#REF!,(IF(B23=Data!#REF!,Data!I824,(IF(B23=Data!#REF!,Data!#REF!,(IF(B23=Data!#REF!,Data!#REF!,Data!#REF!)))))))))))))))&amp;IF(B23=Data!#REF!,Data!#REF!,(IF(B23=Data!#REF!,Data!#REF!,(IF(B23=Data!#REF!,Data!#REF!,(IF(B23=Data!#REF!,Data!#REF!,(IF(B23=Data!#REF!,Data!#REF!,Data!#REF!)))))))))</f>
        <v>#REF!</v>
      </c>
      <c r="U23" s="595"/>
      <c r="V23" s="594" t="e">
        <f>IF(B23=Data!B8,Data!J8,(IF(B23=Data!B10,Data!J10,(IF(B23=Data!B12,Data!J12,(IF(B23=Data!#REF!,Data!#REF!,(IF(B23=Data!B17,Data!J17,(IF(B23=Data!#REF!,Data!#REF!,(IF(B23=Data!#REF!,Data!#REF!,(IF(B23=Data!#REF!,Data!#REF!,Data!#REF!)))))))))))))))&amp;IF(B23=Data!B84,Data!J84,(IF(B23=Data!#REF!,Data!#REF!,(IF(B23=Data!#REF!,Data!#REF!,(IF(B23=Data!#REF!,Data!#REF!,(IF(B23=Data!#REF!,Data!#REF!,(IF(B23=Data!#REF!,Data!J824,(IF(B23=Data!#REF!,Data!#REF!,(IF(B23=Data!#REF!,Data!#REF!,Data!#REF!)))))))))))))))&amp;IF(B23=Data!#REF!,Data!#REF!,(IF(B23=Data!#REF!,Data!#REF!,(IF(B23=Data!#REF!,Data!#REF!,(IF(B23=Data!#REF!,Data!#REF!,(IF(B23=Data!#REF!,Data!#REF!,Data!#REF!)))))))))</f>
        <v>#REF!</v>
      </c>
      <c r="W23" s="596">
        <f>IF(E23="","",VLOOKUP(B23,Data!$B$5:$J$503,9,FALSE)*E23)</f>
        <v>1.488</v>
      </c>
    </row>
    <row r="24" spans="1:23" s="597" customFormat="1" ht="19.25" customHeight="1">
      <c r="A24" s="860">
        <v>6</v>
      </c>
      <c r="B24" s="753" t="s">
        <v>734</v>
      </c>
      <c r="C24" s="738" t="str">
        <f>IF(E24="","",VLOOKUP(B24,Data!$B$5:$N$503,13,FALSE))</f>
        <v>Ymh</v>
      </c>
      <c r="D24" s="495" t="str">
        <f>IF(E24="","",VLOOKUP(B24,Data!$B$5:$L$503,2,FALSE))</f>
        <v>VAC9520</v>
      </c>
      <c r="E24" s="739">
        <v>1</v>
      </c>
      <c r="F24" s="600"/>
      <c r="G24" s="587">
        <f>IF(E24="","",VLOOKUP(B24,Data!$B$5:$L$503,11,FALSE))</f>
        <v>2921.12</v>
      </c>
      <c r="H24" s="588">
        <f t="shared" si="0"/>
        <v>2921.12</v>
      </c>
      <c r="I24" s="589" t="str">
        <f>IF(E24="","",VLOOKUP(B24,Data!$B$5:$D$503,3,FALSE))</f>
        <v>C/T</v>
      </c>
      <c r="J24" s="589" t="str">
        <f>IF(E24="","",VLOOKUP(B24,Data!$B$5:$M$503,12,FALSE))</f>
        <v>Indonesia</v>
      </c>
      <c r="K24" s="590">
        <v>5129806</v>
      </c>
      <c r="L24" s="587">
        <f>IF(E24="","",VLOOKUP(B24,Data!$B$5:$E$503,4,FALSE)*E24)</f>
        <v>254</v>
      </c>
      <c r="M24" s="587">
        <f>IF(E24="","",VLOOKUP(B24,Data!$B$5:$F$503,5,FALSE)*E24)</f>
        <v>229</v>
      </c>
      <c r="N24" s="591" t="e">
        <f>IF(B24=Data!B9,Data!G9,(IF(B24=Data!B11,Data!G11,(IF(B24=Data!B13,Data!G13,(IF(B24=Data!#REF!,Data!#REF!,(IF(B24=Data!B18,Data!G18,(IF(B24=Data!#REF!,Data!#REF!,(IF(B24=Data!#REF!,Data!#REF!,(IF(B24=Data!#REF!,Data!#REF!,Data!#REF!)))))))))))))))&amp;IF(B24=Data!B85,Data!G85,(IF(B24=Data!#REF!,Data!#REF!,(IF(B24=Data!#REF!,Data!#REF!,(IF(B24=Data!#REF!,Data!#REF!,(IF(B24=Data!#REF!,Data!#REF!,(IF(B24=Data!#REF!,Data!G825,(IF(B24=Data!#REF!,Data!#REF!,(IF(B24=Data!#REF!,Data!#REF!,Data!#REF!)))))))))))))))&amp;IF(B24=Data!#REF!,Data!#REF!,(IF(B24=Data!#REF!,Data!#REF!,(IF(B24=Data!#REF!,Data!#REF!,(IF(B24=Data!#REF!,Data!#REF!,(IF(B24=Data!#REF!,Data!#REF!,Data!#REF!)))))))))</f>
        <v>#REF!</v>
      </c>
      <c r="O24" s="592"/>
      <c r="P24" s="593"/>
      <c r="Q24" s="594" t="e">
        <f>IF(B24=Data!B9,Data!H9,(IF(B24=Data!B11,Data!H11,(IF(B24=Data!B13,Data!H13,(IF(B24=Data!#REF!,Data!#REF!,(IF(B24=Data!B18,Data!H18,(IF(B24=Data!#REF!,Data!#REF!,(IF(B24=Data!#REF!,Data!#REF!,(IF(B24=Data!#REF!,Data!#REF!,Data!#REF!)))))))))))))))&amp;IF(B24=Data!B85,Data!H85,(IF(B24=Data!#REF!,Data!#REF!,(IF(B24=Data!#REF!,Data!#REF!,(IF(B24=Data!#REF!,Data!#REF!,(IF(B24=Data!#REF!,Data!#REF!,(IF(B24=Data!#REF!,Data!H825,(IF(B24=Data!#REF!,Data!#REF!,(IF(B24=Data!#REF!,Data!#REF!,Data!#REF!)))))))))))))))&amp;IF(B24=Data!#REF!,Data!#REF!,(IF(B24=Data!#REF!,Data!#REF!,(IF(B24=Data!#REF!,Data!#REF!,(IF(B24=Data!#REF!,Data!#REF!,(IF(B24=Data!#REF!,Data!#REF!,Data!#REF!)))))))))</f>
        <v>#REF!</v>
      </c>
      <c r="R24" s="593"/>
      <c r="S24" s="593"/>
      <c r="T24" s="594" t="e">
        <f>IF(B24=Data!B9,Data!I9,(IF(B24=Data!B11,Data!I11,(IF(B24=Data!B13,Data!I13,(IF(B24=Data!#REF!,Data!#REF!,(IF(B24=Data!B18,Data!I18,(IF(B24=Data!#REF!,Data!#REF!,(IF(B24=Data!#REF!,Data!#REF!,(IF(B24=Data!#REF!,Data!#REF!,Data!#REF!)))))))))))))))&amp;IF(B24=Data!B85,Data!I85,(IF(B24=Data!#REF!,Data!#REF!,(IF(B24=Data!#REF!,Data!#REF!,(IF(B24=Data!#REF!,Data!#REF!,(IF(B24=Data!#REF!,Data!#REF!,(IF(B24=Data!#REF!,Data!I825,(IF(B24=Data!#REF!,Data!#REF!,(IF(B24=Data!#REF!,Data!#REF!,Data!#REF!)))))))))))))))&amp;IF(B24=Data!#REF!,Data!#REF!,(IF(B24=Data!#REF!,Data!#REF!,(IF(B24=Data!#REF!,Data!#REF!,(IF(B24=Data!#REF!,Data!#REF!,(IF(B24=Data!#REF!,Data!#REF!,Data!#REF!)))))))))</f>
        <v>#REF!</v>
      </c>
      <c r="U24" s="595"/>
      <c r="V24" s="594" t="e">
        <f>IF(B24=Data!B9,Data!J9,(IF(B24=Data!B11,Data!J11,(IF(B24=Data!B13,Data!J13,(IF(B24=Data!#REF!,Data!#REF!,(IF(B24=Data!B18,Data!J18,(IF(B24=Data!#REF!,Data!#REF!,(IF(B24=Data!#REF!,Data!#REF!,(IF(B24=Data!#REF!,Data!#REF!,Data!#REF!)))))))))))))))&amp;IF(B24=Data!B85,Data!J85,(IF(B24=Data!#REF!,Data!#REF!,(IF(B24=Data!#REF!,Data!#REF!,(IF(B24=Data!#REF!,Data!#REF!,(IF(B24=Data!#REF!,Data!#REF!,(IF(B24=Data!#REF!,Data!J825,(IF(B24=Data!#REF!,Data!#REF!,(IF(B24=Data!#REF!,Data!#REF!,Data!#REF!)))))))))))))))&amp;IF(B24=Data!#REF!,Data!#REF!,(IF(B24=Data!#REF!,Data!#REF!,(IF(B24=Data!#REF!,Data!#REF!,(IF(B24=Data!#REF!,Data!#REF!,(IF(B24=Data!#REF!,Data!#REF!,Data!#REF!)))))))))</f>
        <v>#REF!</v>
      </c>
      <c r="W24" s="596">
        <f>IF(E24="","",VLOOKUP(B24,Data!$B$5:$J$503,9,FALSE)*E24)</f>
        <v>1.484</v>
      </c>
    </row>
    <row r="25" spans="1:23" s="597" customFormat="1" ht="19.25" customHeight="1">
      <c r="A25" s="860"/>
      <c r="B25" s="753"/>
      <c r="C25" s="738" t="str">
        <f>IF(E25="","",VLOOKUP(B25,Data!$B$5:$N$503,13,FALSE))</f>
        <v/>
      </c>
      <c r="D25" s="495" t="str">
        <f>IF(E25="","",VLOOKUP(B25,Data!$B$5:$L$503,2,FALSE))</f>
        <v/>
      </c>
      <c r="E25" s="739"/>
      <c r="F25" s="600"/>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B10,Data!G10,(IF(B25=Data!B12,Data!G12,(IF(B25=Data!B14,Data!G14,(IF(B25=Data!#REF!,Data!#REF!,(IF(B25=Data!B19,Data!G19,(IF(B25=Data!#REF!,Data!#REF!,(IF(B25=Data!#REF!,Data!#REF!,(IF(B25=Data!#REF!,Data!#REF!,Data!#REF!)))))))))))))))&amp;IF(B25=Data!B86,Data!G86,(IF(B25=Data!#REF!,Data!#REF!,(IF(B25=Data!#REF!,Data!#REF!,(IF(B25=Data!#REF!,Data!#REF!,(IF(B25=Data!#REF!,Data!#REF!,(IF(B25=Data!#REF!,Data!G826,(IF(B25=Data!#REF!,Data!#REF!,(IF(B25=Data!#REF!,Data!#REF!,Data!#REF!)))))))))))))))&amp;IF(B25=Data!#REF!,Data!#REF!,(IF(B25=Data!#REF!,Data!#REF!,(IF(B25=Data!#REF!,Data!#REF!,(IF(B25=Data!#REF!,Data!#REF!,(IF(B25=Data!#REF!,Data!#REF!,Data!#REF!)))))))))</f>
        <v>#REF!</v>
      </c>
      <c r="O25" s="592"/>
      <c r="P25" s="593"/>
      <c r="Q25" s="594" t="e">
        <f>IF(B25=Data!B10,Data!H10,(IF(B25=Data!B12,Data!H12,(IF(B25=Data!B14,Data!H14,(IF(B25=Data!#REF!,Data!#REF!,(IF(B25=Data!B19,Data!H19,(IF(B25=Data!#REF!,Data!#REF!,(IF(B25=Data!#REF!,Data!#REF!,(IF(B25=Data!#REF!,Data!#REF!,Data!#REF!)))))))))))))))&amp;IF(B25=Data!B86,Data!H86,(IF(B25=Data!#REF!,Data!#REF!,(IF(B25=Data!#REF!,Data!#REF!,(IF(B25=Data!#REF!,Data!#REF!,(IF(B25=Data!#REF!,Data!#REF!,(IF(B25=Data!#REF!,Data!H826,(IF(B25=Data!#REF!,Data!#REF!,(IF(B25=Data!#REF!,Data!#REF!,Data!#REF!)))))))))))))))&amp;IF(B25=Data!#REF!,Data!#REF!,(IF(B25=Data!#REF!,Data!#REF!,(IF(B25=Data!#REF!,Data!#REF!,(IF(B25=Data!#REF!,Data!#REF!,(IF(B25=Data!#REF!,Data!#REF!,Data!#REF!)))))))))</f>
        <v>#REF!</v>
      </c>
      <c r="R25" s="593"/>
      <c r="S25" s="593"/>
      <c r="T25" s="594" t="e">
        <f>IF(B25=Data!B10,Data!I10,(IF(B25=Data!B12,Data!I12,(IF(B25=Data!B14,Data!I14,(IF(B25=Data!#REF!,Data!#REF!,(IF(B25=Data!B19,Data!I19,(IF(B25=Data!#REF!,Data!#REF!,(IF(B25=Data!#REF!,Data!#REF!,(IF(B25=Data!#REF!,Data!#REF!,Data!#REF!)))))))))))))))&amp;IF(B25=Data!B86,Data!I86,(IF(B25=Data!#REF!,Data!#REF!,(IF(B25=Data!#REF!,Data!#REF!,(IF(B25=Data!#REF!,Data!#REF!,(IF(B25=Data!#REF!,Data!#REF!,(IF(B25=Data!#REF!,Data!I826,(IF(B25=Data!#REF!,Data!#REF!,(IF(B25=Data!#REF!,Data!#REF!,Data!#REF!)))))))))))))))&amp;IF(B25=Data!#REF!,Data!#REF!,(IF(B25=Data!#REF!,Data!#REF!,(IF(B25=Data!#REF!,Data!#REF!,(IF(B25=Data!#REF!,Data!#REF!,(IF(B25=Data!#REF!,Data!#REF!,Data!#REF!)))))))))</f>
        <v>#REF!</v>
      </c>
      <c r="U25" s="595"/>
      <c r="V25" s="594" t="e">
        <f>IF(B25=Data!B10,Data!J10,(IF(B25=Data!B12,Data!J12,(IF(B25=Data!B14,Data!J14,(IF(B25=Data!#REF!,Data!#REF!,(IF(B25=Data!B19,Data!J19,(IF(B25=Data!#REF!,Data!#REF!,(IF(B25=Data!#REF!,Data!#REF!,(IF(B25=Data!#REF!,Data!#REF!,Data!#REF!)))))))))))))))&amp;IF(B25=Data!B86,Data!J86,(IF(B25=Data!#REF!,Data!#REF!,(IF(B25=Data!#REF!,Data!#REF!,(IF(B25=Data!#REF!,Data!#REF!,(IF(B25=Data!#REF!,Data!#REF!,(IF(B25=Data!#REF!,Data!J826,(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s="753"/>
      <c r="C26" s="738" t="str">
        <f>IF(E26="","",VLOOKUP(B26,Data!$B$5:$N$503,13,FALSE))</f>
        <v/>
      </c>
      <c r="D26" s="495" t="str">
        <f>IF(E26="","",VLOOKUP(B26,Data!$B$5:$L$503,2,FALSE))</f>
        <v/>
      </c>
      <c r="E26" s="739"/>
      <c r="F26" s="600"/>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26,Data!G26,(IF(B26=Data!B28,Data!G28,(IF(B26=Data!B30,Data!G30,(IF(B26=Data!#REF!,Data!#REF!,(IF(B26=Data!B35,Data!G35,(IF(B26=Data!#REF!,Data!#REF!,(IF(B26=Data!#REF!,Data!#REF!,(IF(B26=Data!#REF!,Data!#REF!,Data!#REF!)))))))))))))))&amp;IF(B26=Data!B102,Data!G102,(IF(B26=Data!#REF!,Data!#REF!,(IF(B26=Data!#REF!,Data!#REF!,(IF(B26=Data!#REF!,Data!#REF!,(IF(B26=Data!#REF!,Data!#REF!,(IF(B26=Data!#REF!,Data!G842,(IF(B26=Data!#REF!,Data!#REF!,(IF(B26=Data!#REF!,Data!#REF!,Data!#REF!)))))))))))))))&amp;IF(B26=Data!#REF!,Data!#REF!,(IF(B26=Data!#REF!,Data!#REF!,(IF(B26=Data!#REF!,Data!#REF!,(IF(B26=Data!#REF!,Data!#REF!,(IF(B26=Data!#REF!,Data!#REF!,Data!#REF!)))))))))</f>
        <v>#REF!</v>
      </c>
      <c r="O26" s="592"/>
      <c r="P26" s="593"/>
      <c r="Q26" s="594" t="e">
        <f>IF(B26=Data!B26,Data!H26,(IF(B26=Data!B28,Data!H28,(IF(B26=Data!B30,Data!H30,(IF(B26=Data!#REF!,Data!#REF!,(IF(B26=Data!B35,Data!H35,(IF(B26=Data!#REF!,Data!#REF!,(IF(B26=Data!#REF!,Data!#REF!,(IF(B26=Data!#REF!,Data!#REF!,Data!#REF!)))))))))))))))&amp;IF(B26=Data!B102,Data!H102,(IF(B26=Data!#REF!,Data!#REF!,(IF(B26=Data!#REF!,Data!#REF!,(IF(B26=Data!#REF!,Data!#REF!,(IF(B26=Data!#REF!,Data!#REF!,(IF(B26=Data!#REF!,Data!H842,(IF(B26=Data!#REF!,Data!#REF!,(IF(B26=Data!#REF!,Data!#REF!,Data!#REF!)))))))))))))))&amp;IF(B26=Data!#REF!,Data!#REF!,(IF(B26=Data!#REF!,Data!#REF!,(IF(B26=Data!#REF!,Data!#REF!,(IF(B26=Data!#REF!,Data!#REF!,(IF(B26=Data!#REF!,Data!#REF!,Data!#REF!)))))))))</f>
        <v>#REF!</v>
      </c>
      <c r="R26" s="593"/>
      <c r="S26" s="593"/>
      <c r="T26" s="594" t="e">
        <f>IF(B26=Data!B26,Data!I26,(IF(B26=Data!B28,Data!I28,(IF(B26=Data!B30,Data!I30,(IF(B26=Data!#REF!,Data!#REF!,(IF(B26=Data!B35,Data!I35,(IF(B26=Data!#REF!,Data!#REF!,(IF(B26=Data!#REF!,Data!#REF!,(IF(B26=Data!#REF!,Data!#REF!,Data!#REF!)))))))))))))))&amp;IF(B26=Data!B102,Data!I102,(IF(B26=Data!#REF!,Data!#REF!,(IF(B26=Data!#REF!,Data!#REF!,(IF(B26=Data!#REF!,Data!#REF!,(IF(B26=Data!#REF!,Data!#REF!,(IF(B26=Data!#REF!,Data!I842,(IF(B26=Data!#REF!,Data!#REF!,(IF(B26=Data!#REF!,Data!#REF!,Data!#REF!)))))))))))))))&amp;IF(B26=Data!#REF!,Data!#REF!,(IF(B26=Data!#REF!,Data!#REF!,(IF(B26=Data!#REF!,Data!#REF!,(IF(B26=Data!#REF!,Data!#REF!,(IF(B26=Data!#REF!,Data!#REF!,Data!#REF!)))))))))</f>
        <v>#REF!</v>
      </c>
      <c r="U26" s="595"/>
      <c r="V26" s="594" t="e">
        <f>IF(B26=Data!B26,Data!J26,(IF(B26=Data!B28,Data!J28,(IF(B26=Data!B30,Data!J30,(IF(B26=Data!#REF!,Data!#REF!,(IF(B26=Data!B35,Data!J35,(IF(B26=Data!#REF!,Data!#REF!,(IF(B26=Data!#REF!,Data!#REF!,(IF(B26=Data!#REF!,Data!#REF!,Data!#REF!)))))))))))))))&amp;IF(B26=Data!B102,Data!J102,(IF(B26=Data!#REF!,Data!#REF!,(IF(B26=Data!#REF!,Data!#REF!,(IF(B26=Data!#REF!,Data!#REF!,(IF(B26=Data!#REF!,Data!#REF!,(IF(B26=Data!#REF!,Data!J842,(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c r="B27" s="840"/>
      <c r="C27" s="583" t="str">
        <f>IF(E27="","",VLOOKUP(B27,Data!$B$5:$N$503,13,FALSE))</f>
        <v/>
      </c>
      <c r="D27" s="584" t="str">
        <f>IF(E27="","",VLOOKUP(B27,Data!$B$5:$L$503,2,FALSE))</f>
        <v/>
      </c>
      <c r="E27" s="739"/>
      <c r="F27" s="600"/>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139,Data!G139,(IF(B27=Data!B141,Data!G141,(IF(B27=Data!B143,Data!G143,(IF(B27=Data!#REF!,Data!#REF!,(IF(B27=Data!B148,Data!G148,(IF(B27=Data!#REF!,Data!#REF!,(IF(B27=Data!#REF!,Data!#REF!,(IF(B27=Data!#REF!,Data!#REF!,Data!#REF!)))))))))))))))&amp;IF(B27=Data!B215,Data!G215,(IF(B27=Data!#REF!,Data!#REF!,(IF(B27=Data!#REF!,Data!#REF!,(IF(B27=Data!#REF!,Data!#REF!,(IF(B27=Data!#REF!,Data!#REF!,(IF(B27=Data!#REF!,Data!G955,(IF(B27=Data!#REF!,Data!#REF!,(IF(B27=Data!#REF!,Data!#REF!,Data!#REF!)))))))))))))))&amp;IF(B27=Data!#REF!,Data!#REF!,(IF(B27=Data!#REF!,Data!#REF!,(IF(B27=Data!#REF!,Data!#REF!,(IF(B27=Data!#REF!,Data!#REF!,(IF(B27=Data!#REF!,Data!#REF!,Data!#REF!)))))))))</f>
        <v>#REF!</v>
      </c>
      <c r="O27" s="592"/>
      <c r="P27" s="593"/>
      <c r="Q27" s="594" t="e">
        <f>IF(B27=Data!B139,Data!H139,(IF(B27=Data!B141,Data!H141,(IF(B27=Data!B143,Data!H143,(IF(B27=Data!#REF!,Data!#REF!,(IF(B27=Data!B148,Data!H148,(IF(B27=Data!#REF!,Data!#REF!,(IF(B27=Data!#REF!,Data!#REF!,(IF(B27=Data!#REF!,Data!#REF!,Data!#REF!)))))))))))))))&amp;IF(B27=Data!B215,Data!H215,(IF(B27=Data!#REF!,Data!#REF!,(IF(B27=Data!#REF!,Data!#REF!,(IF(B27=Data!#REF!,Data!#REF!,(IF(B27=Data!#REF!,Data!#REF!,(IF(B27=Data!#REF!,Data!H955,(IF(B27=Data!#REF!,Data!#REF!,(IF(B27=Data!#REF!,Data!#REF!,Data!#REF!)))))))))))))))&amp;IF(B27=Data!#REF!,Data!#REF!,(IF(B27=Data!#REF!,Data!#REF!,(IF(B27=Data!#REF!,Data!#REF!,(IF(B27=Data!#REF!,Data!#REF!,(IF(B27=Data!#REF!,Data!#REF!,Data!#REF!)))))))))</f>
        <v>#REF!</v>
      </c>
      <c r="R27" s="593"/>
      <c r="S27" s="593"/>
      <c r="T27" s="594" t="e">
        <f>IF(B27=Data!B139,Data!I139,(IF(B27=Data!B141,Data!I141,(IF(B27=Data!B143,Data!I143,(IF(B27=Data!#REF!,Data!#REF!,(IF(B27=Data!B148,Data!I148,(IF(B27=Data!#REF!,Data!#REF!,(IF(B27=Data!#REF!,Data!#REF!,(IF(B27=Data!#REF!,Data!#REF!,Data!#REF!)))))))))))))))&amp;IF(B27=Data!B215,Data!I215,(IF(B27=Data!#REF!,Data!#REF!,(IF(B27=Data!#REF!,Data!#REF!,(IF(B27=Data!#REF!,Data!#REF!,(IF(B27=Data!#REF!,Data!#REF!,(IF(B27=Data!#REF!,Data!I955,(IF(B27=Data!#REF!,Data!#REF!,(IF(B27=Data!#REF!,Data!#REF!,Data!#REF!)))))))))))))))&amp;IF(B27=Data!#REF!,Data!#REF!,(IF(B27=Data!#REF!,Data!#REF!,(IF(B27=Data!#REF!,Data!#REF!,(IF(B27=Data!#REF!,Data!#REF!,(IF(B27=Data!#REF!,Data!#REF!,Data!#REF!)))))))))</f>
        <v>#REF!</v>
      </c>
      <c r="U27" s="595"/>
      <c r="V27" s="594" t="e">
        <f>IF(B27=Data!B139,Data!J139,(IF(B27=Data!B141,Data!J141,(IF(B27=Data!B143,Data!J143,(IF(B27=Data!#REF!,Data!#REF!,(IF(B27=Data!B148,Data!J148,(IF(B27=Data!#REF!,Data!#REF!,(IF(B27=Data!#REF!,Data!#REF!,(IF(B27=Data!#REF!,Data!#REF!,Data!#REF!)))))))))))))))&amp;IF(B27=Data!B215,Data!J215,(IF(B27=Data!#REF!,Data!#REF!,(IF(B27=Data!#REF!,Data!#REF!,(IF(B27=Data!#REF!,Data!#REF!,(IF(B27=Data!#REF!,Data!#REF!,(IF(B27=Data!#REF!,Data!J955,(IF(B27=Data!#REF!,Data!#REF!,(IF(B27=Data!#REF!,Data!#REF!,Data!#REF!)))))))))))))))&amp;IF(B27=Data!#REF!,Data!#REF!,(IF(B27=Data!#REF!,Data!#REF!,(IF(B27=Data!#REF!,Data!#REF!,(IF(B27=Data!#REF!,Data!#REF!,(IF(B27=Data!#REF!,Data!#REF!,Data!#REF!)))))))))</f>
        <v>#REF!</v>
      </c>
      <c r="W27" s="596" t="str">
        <f>IF(E27="","",VLOOKUP(B27,Data!$B$5:$J$503,9,FALSE)*E27)</f>
        <v/>
      </c>
    </row>
    <row r="28" spans="1:23" s="611" customFormat="1" ht="31" customHeight="1">
      <c r="A28" s="860"/>
      <c r="B28" s="818"/>
      <c r="C28" s="604"/>
      <c r="D28" s="605"/>
      <c r="E28" s="606">
        <f>SUM(E17:E27)</f>
        <v>25</v>
      </c>
      <c r="F28" s="606"/>
      <c r="G28" s="607"/>
      <c r="H28" s="607">
        <f>SUM(H17:H27)</f>
        <v>48081.570000000007</v>
      </c>
      <c r="I28" s="608"/>
      <c r="J28" s="608"/>
      <c r="K28" s="608"/>
      <c r="L28" s="609">
        <f>SUM(L17:L27)</f>
        <v>5133</v>
      </c>
      <c r="M28" s="609">
        <f>SUM(M17:M27)</f>
        <v>4606</v>
      </c>
      <c r="N28" s="609" t="e">
        <f>SUM(N17:N27)</f>
        <v>#REF!</v>
      </c>
      <c r="O28" s="609" t="e">
        <f>SUM(#REF!)</f>
        <v>#REF!</v>
      </c>
      <c r="P28" s="609">
        <f>SUM(P16:P16)</f>
        <v>0</v>
      </c>
      <c r="Q28" s="609">
        <f>SUM(Q16:Q16)</f>
        <v>0</v>
      </c>
      <c r="R28" s="609" t="e">
        <f>SUM(#REF!)</f>
        <v>#REF!</v>
      </c>
      <c r="S28" s="609">
        <f>SUM(S16:S16)</f>
        <v>0</v>
      </c>
      <c r="T28" s="609">
        <f>SUM(T16:T16)</f>
        <v>0</v>
      </c>
      <c r="U28" s="609" t="e">
        <f>SUM(#REF!)</f>
        <v>#REF!</v>
      </c>
      <c r="V28" s="609">
        <f>SUM(V16:V16)</f>
        <v>0</v>
      </c>
      <c r="W28" s="610">
        <f>SUM(W17:W27)</f>
        <v>29.455999999999996</v>
      </c>
    </row>
    <row r="29" spans="1:23" ht="11.25" customHeight="1">
      <c r="A29" s="860"/>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917" t="s">
        <v>547</v>
      </c>
      <c r="D31" s="624"/>
      <c r="E31" s="499" t="s">
        <v>88</v>
      </c>
      <c r="G31" s="1079"/>
      <c r="H31" s="1080"/>
      <c r="I31" s="917" t="s">
        <v>89</v>
      </c>
      <c r="J31" s="625"/>
      <c r="K31" s="537" t="s">
        <v>90</v>
      </c>
      <c r="L31" s="537"/>
      <c r="M31" s="532"/>
      <c r="W31" s="538"/>
    </row>
    <row r="32" spans="1:23" ht="10.5" customHeight="1">
      <c r="A32" s="917" t="s">
        <v>548</v>
      </c>
      <c r="B32" s="503"/>
      <c r="D32" s="523"/>
      <c r="G32" s="1079"/>
      <c r="H32" s="1080"/>
      <c r="I32" s="917"/>
      <c r="J32" s="625"/>
      <c r="K32" s="537" t="s">
        <v>94</v>
      </c>
      <c r="L32" s="537"/>
      <c r="M32" s="532"/>
      <c r="W32" s="538"/>
    </row>
    <row r="33" spans="1:23" ht="10.5" customHeight="1">
      <c r="A33" s="544"/>
      <c r="B33" s="545"/>
      <c r="C33" s="545"/>
      <c r="D33" s="626"/>
      <c r="E33" s="499" t="s">
        <v>95</v>
      </c>
      <c r="G33" s="1079"/>
      <c r="H33" s="1080"/>
      <c r="I33" s="917" t="s">
        <v>96</v>
      </c>
      <c r="J33" s="625"/>
      <c r="K33" s="537"/>
      <c r="L33" s="537"/>
      <c r="M33" s="532"/>
      <c r="W33" s="538"/>
    </row>
    <row r="34" spans="1:23" ht="13">
      <c r="A34" s="512" t="s">
        <v>97</v>
      </c>
      <c r="C34" s="535"/>
      <c r="D34" s="514"/>
      <c r="E34" s="499" t="s">
        <v>98</v>
      </c>
      <c r="G34" s="627" t="s">
        <v>99</v>
      </c>
      <c r="H34" s="628"/>
      <c r="I34" s="917" t="s">
        <v>89</v>
      </c>
      <c r="J34" s="625"/>
      <c r="K34" s="537" t="s">
        <v>100</v>
      </c>
      <c r="L34" s="537"/>
      <c r="M34" s="532"/>
      <c r="W34" s="538"/>
    </row>
    <row r="35" spans="1:23" ht="13">
      <c r="A35" s="917" t="s">
        <v>561</v>
      </c>
      <c r="D35" s="523"/>
      <c r="E35" s="499" t="s">
        <v>101</v>
      </c>
      <c r="G35" s="629"/>
      <c r="H35" s="630"/>
      <c r="I35" s="917"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1075</v>
      </c>
      <c r="H36" s="1054"/>
      <c r="I36" s="1053" t="s">
        <v>1074</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ht="13.5" customHeight="1"/>
    <row r="43" spans="1:23" s="611" customFormat="1" ht="18" customHeight="1">
      <c r="A43" s="635" t="s">
        <v>964</v>
      </c>
      <c r="B43" s="500"/>
      <c r="C43" s="635" t="s">
        <v>622</v>
      </c>
      <c r="F43" s="636"/>
      <c r="G43" s="635" t="s">
        <v>958</v>
      </c>
      <c r="H43" s="500"/>
      <c r="I43" s="635" t="s">
        <v>969</v>
      </c>
      <c r="K43" s="636"/>
      <c r="L43" s="636"/>
      <c r="V43" s="637"/>
    </row>
    <row r="44" spans="1:23" s="611" customFormat="1" ht="18" customHeight="1">
      <c r="A44" s="635" t="s">
        <v>965</v>
      </c>
      <c r="B44" s="500"/>
      <c r="C44" s="635" t="s">
        <v>969</v>
      </c>
      <c r="F44" s="636"/>
      <c r="G44" s="635" t="s">
        <v>959</v>
      </c>
      <c r="H44" s="500"/>
      <c r="I44" s="635" t="s">
        <v>969</v>
      </c>
      <c r="K44" s="636"/>
      <c r="L44" s="636"/>
      <c r="V44" s="637"/>
    </row>
    <row r="45" spans="1:23" s="611" customFormat="1" ht="18" customHeight="1">
      <c r="A45" s="635" t="s">
        <v>966</v>
      </c>
      <c r="B45" s="500"/>
      <c r="C45" s="635" t="s">
        <v>969</v>
      </c>
      <c r="F45" s="636"/>
      <c r="G45" s="635" t="s">
        <v>960</v>
      </c>
      <c r="H45" s="500"/>
      <c r="I45" s="635" t="s">
        <v>622</v>
      </c>
      <c r="K45" s="636"/>
      <c r="L45" s="636"/>
      <c r="V45" s="637"/>
    </row>
    <row r="46" spans="1:23" s="611" customFormat="1" ht="18" customHeight="1">
      <c r="A46" s="635" t="s">
        <v>967</v>
      </c>
      <c r="B46" s="500"/>
      <c r="C46" s="635" t="s">
        <v>622</v>
      </c>
      <c r="F46" s="636"/>
      <c r="G46" s="635" t="s">
        <v>961</v>
      </c>
      <c r="H46" s="500"/>
      <c r="I46" s="635" t="s">
        <v>622</v>
      </c>
      <c r="K46" s="636"/>
      <c r="L46" s="636"/>
      <c r="V46" s="637"/>
    </row>
    <row r="47" spans="1:23" s="611" customFormat="1" ht="18" customHeight="1">
      <c r="A47" s="635" t="s">
        <v>968</v>
      </c>
      <c r="B47" s="500"/>
      <c r="C47" s="635" t="s">
        <v>622</v>
      </c>
      <c r="F47" s="636"/>
      <c r="G47" s="635" t="s">
        <v>963</v>
      </c>
      <c r="H47" s="500"/>
      <c r="I47" s="635" t="s">
        <v>622</v>
      </c>
      <c r="K47" s="636"/>
      <c r="L47" s="636"/>
      <c r="V47" s="637"/>
    </row>
    <row r="48" spans="1:23" ht="20">
      <c r="E48" s="918"/>
      <c r="F48" s="500"/>
      <c r="G48" s="635" t="s">
        <v>962</v>
      </c>
      <c r="I48" s="635" t="s">
        <v>622</v>
      </c>
      <c r="K48" s="500"/>
      <c r="M48" s="918"/>
      <c r="V48" s="501"/>
      <c r="W48" s="918"/>
    </row>
    <row r="49" spans="1:8" ht="17.5">
      <c r="A49" s="638"/>
      <c r="E49" s="918"/>
      <c r="G49" s="639"/>
      <c r="H49" s="639"/>
    </row>
    <row r="54" spans="1:8" ht="14">
      <c r="A54" s="640"/>
      <c r="C54" s="641"/>
      <c r="D54" s="641"/>
      <c r="E54" s="642"/>
    </row>
    <row r="55" spans="1:8" ht="14">
      <c r="A55" s="643"/>
      <c r="C55" s="641"/>
      <c r="D55" s="644"/>
      <c r="E55" s="642"/>
    </row>
    <row r="56" spans="1:8" ht="14">
      <c r="A56" s="643"/>
      <c r="B56" s="645"/>
      <c r="C56" s="641"/>
      <c r="D56" s="641"/>
      <c r="E56" s="642"/>
    </row>
    <row r="57" spans="1:8" ht="14">
      <c r="A57" s="643"/>
      <c r="B57" s="646" t="s">
        <v>354</v>
      </c>
      <c r="C57" s="641"/>
      <c r="D57" s="641"/>
      <c r="E57" s="642"/>
    </row>
    <row r="58" spans="1:8" ht="15.5">
      <c r="A58" s="643"/>
      <c r="B58" s="647" t="s">
        <v>249</v>
      </c>
      <c r="C58" s="641"/>
      <c r="D58" s="641"/>
      <c r="E58" s="642"/>
    </row>
    <row r="59" spans="1:8" ht="14">
      <c r="A59" s="643"/>
      <c r="B59" s="648" t="s">
        <v>250</v>
      </c>
      <c r="C59" s="641"/>
      <c r="D59" s="641"/>
      <c r="E59" s="642"/>
    </row>
    <row r="60" spans="1:8" ht="15.5">
      <c r="A60" s="649"/>
      <c r="B60" s="647" t="s">
        <v>251</v>
      </c>
      <c r="C60" s="641"/>
      <c r="D60" s="641"/>
      <c r="E60" s="642"/>
    </row>
    <row r="61" spans="1:8" ht="15.5">
      <c r="A61" s="643"/>
      <c r="B61" s="647" t="s">
        <v>252</v>
      </c>
      <c r="C61" s="641"/>
      <c r="D61" s="641"/>
      <c r="E61" s="642"/>
    </row>
    <row r="62" spans="1:8" ht="14">
      <c r="A62" s="649"/>
      <c r="B62" s="646" t="s">
        <v>253</v>
      </c>
      <c r="C62" s="641"/>
      <c r="D62" s="641"/>
      <c r="E62" s="642"/>
    </row>
    <row r="63" spans="1:8" ht="14">
      <c r="A63" s="649"/>
      <c r="B63" s="646" t="s">
        <v>357</v>
      </c>
      <c r="C63" s="641"/>
      <c r="D63" s="641"/>
      <c r="E63" s="642"/>
    </row>
    <row r="64" spans="1:8" ht="14">
      <c r="A64" s="643"/>
      <c r="B64" s="646" t="s">
        <v>358</v>
      </c>
      <c r="C64" s="641"/>
      <c r="D64" s="641"/>
      <c r="E64" s="642"/>
    </row>
    <row r="65" spans="1:5" ht="14">
      <c r="A65" s="643"/>
      <c r="B65" s="646" t="s">
        <v>288</v>
      </c>
      <c r="C65" s="641"/>
      <c r="D65" s="641"/>
      <c r="E65" s="642"/>
    </row>
    <row r="66" spans="1:5" ht="14">
      <c r="A66" s="643"/>
      <c r="B66" s="646" t="s">
        <v>292</v>
      </c>
      <c r="C66" s="641"/>
      <c r="D66" s="641"/>
      <c r="E66" s="642"/>
    </row>
    <row r="67" spans="1:5" ht="15.5">
      <c r="A67" s="643"/>
      <c r="B67" s="647" t="s">
        <v>423</v>
      </c>
      <c r="C67" s="641"/>
      <c r="D67" s="641"/>
      <c r="E67" s="642"/>
    </row>
    <row r="68" spans="1:5" ht="14">
      <c r="A68" s="643"/>
      <c r="B68" s="646" t="s">
        <v>424</v>
      </c>
      <c r="C68" s="641"/>
      <c r="D68" s="641"/>
      <c r="E68" s="642"/>
    </row>
    <row r="69" spans="1:5" ht="14">
      <c r="A69" s="643"/>
      <c r="B69" s="646" t="s">
        <v>279</v>
      </c>
      <c r="C69" s="641"/>
      <c r="D69" s="644"/>
      <c r="E69" s="642"/>
    </row>
    <row r="70" spans="1:5" ht="14">
      <c r="A70" s="643"/>
      <c r="B70" s="646" t="s">
        <v>281</v>
      </c>
      <c r="C70" s="641"/>
      <c r="D70" s="641"/>
      <c r="E70" s="642"/>
    </row>
    <row r="71" spans="1:5" ht="14">
      <c r="A71" s="643"/>
      <c r="B71" s="646" t="s">
        <v>287</v>
      </c>
      <c r="C71" s="641"/>
      <c r="D71" s="644"/>
      <c r="E71" s="642"/>
    </row>
    <row r="72" spans="1:5" ht="15.5">
      <c r="A72" s="643"/>
      <c r="B72" s="647" t="s">
        <v>420</v>
      </c>
      <c r="C72" s="641"/>
      <c r="D72" s="644"/>
      <c r="E72" s="642"/>
    </row>
    <row r="73" spans="1:5" ht="14">
      <c r="A73" s="650"/>
      <c r="B73" s="646" t="s">
        <v>421</v>
      </c>
      <c r="C73" s="579"/>
      <c r="D73" s="578"/>
      <c r="E73" s="575"/>
    </row>
    <row r="74" spans="1:5" ht="14">
      <c r="A74" s="572"/>
      <c r="B74" s="646" t="s">
        <v>422</v>
      </c>
      <c r="C74" s="579"/>
      <c r="D74" s="578"/>
      <c r="E74" s="651">
        <f>SUM(E53:E72)</f>
        <v>0</v>
      </c>
    </row>
    <row r="75" spans="1:5" ht="14">
      <c r="B75" s="646" t="s">
        <v>417</v>
      </c>
    </row>
    <row r="76" spans="1:5" ht="14">
      <c r="B76" s="646" t="s">
        <v>397</v>
      </c>
    </row>
  </sheetData>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4ADE6-76C1-4A15-A95C-A2F22B86D41E}">
  <sheetPr>
    <pageSetUpPr fitToPage="1"/>
  </sheetPr>
  <dimension ref="A1:W79"/>
  <sheetViews>
    <sheetView topLeftCell="A13" zoomScale="85" zoomScaleNormal="85" zoomScaleSheetLayoutView="85" workbookViewId="0">
      <selection activeCell="K18" sqref="K18"/>
    </sheetView>
  </sheetViews>
  <sheetFormatPr defaultColWidth="9.1796875" defaultRowHeight="12.5"/>
  <cols>
    <col min="1" max="1" width="5.26953125" style="922" customWidth="1"/>
    <col min="2" max="2" width="40.1796875" style="922" bestFit="1" customWidth="1"/>
    <col min="3" max="3" width="6.453125" style="922" customWidth="1"/>
    <col min="4" max="4" width="13.453125" style="922" customWidth="1"/>
    <col min="5" max="5" width="10.453125" style="499" customWidth="1"/>
    <col min="6" max="6" width="13.08984375" style="922" customWidth="1"/>
    <col min="7" max="7" width="14.81640625" style="500" customWidth="1"/>
    <col min="8" max="8" width="17" style="500" customWidth="1"/>
    <col min="9" max="9" width="6.1796875" style="922" customWidth="1"/>
    <col min="10" max="10" width="14.1796875" style="922" customWidth="1"/>
    <col min="11" max="11" width="11.1796875" style="922" customWidth="1"/>
    <col min="12" max="12" width="15.1796875" style="500" customWidth="1"/>
    <col min="13" max="13" width="16.36328125" style="500" customWidth="1"/>
    <col min="14" max="14" width="0.453125" style="922" hidden="1" customWidth="1"/>
    <col min="15" max="15" width="3.1796875" style="922" customWidth="1"/>
    <col min="16" max="16" width="2.54296875" style="922" customWidth="1"/>
    <col min="17" max="17" width="4.81640625" style="922" hidden="1" customWidth="1"/>
    <col min="18" max="18" width="2" style="922" customWidth="1"/>
    <col min="19" max="19" width="2.54296875" style="922" customWidth="1"/>
    <col min="20" max="20" width="5.81640625" style="922" hidden="1" customWidth="1"/>
    <col min="21" max="21" width="1" style="922" customWidth="1"/>
    <col min="22" max="22" width="9.1796875" style="922" hidden="1" customWidth="1"/>
    <col min="23" max="23" width="15.08984375" style="501" customWidth="1"/>
    <col min="24" max="24" width="1.81640625" style="922" customWidth="1"/>
    <col min="25" max="25" width="9.1796875" style="922" customWidth="1"/>
    <col min="26" max="16384" width="9.1796875" style="92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2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2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21" t="s">
        <v>557</v>
      </c>
      <c r="D8" s="523"/>
      <c r="E8" s="531"/>
      <c r="G8" s="532"/>
      <c r="H8" s="533"/>
      <c r="I8" s="921"/>
      <c r="K8" s="514"/>
      <c r="L8" s="532"/>
      <c r="M8" s="534"/>
      <c r="O8" s="514"/>
      <c r="U8" s="535"/>
      <c r="V8" s="535"/>
      <c r="W8" s="536"/>
    </row>
    <row r="9" spans="1:23">
      <c r="A9" s="921" t="s">
        <v>558</v>
      </c>
      <c r="D9" s="523"/>
      <c r="E9" s="531" t="s">
        <v>54</v>
      </c>
      <c r="G9" s="532" t="s">
        <v>55</v>
      </c>
      <c r="H9" s="533"/>
      <c r="I9" s="921" t="s">
        <v>56</v>
      </c>
      <c r="K9" s="523"/>
      <c r="L9" s="532" t="s">
        <v>57</v>
      </c>
      <c r="M9" s="537"/>
      <c r="O9" s="523"/>
      <c r="P9" s="922" t="s">
        <v>58</v>
      </c>
      <c r="W9" s="538"/>
    </row>
    <row r="10" spans="1:23" ht="13">
      <c r="A10" s="921" t="s">
        <v>559</v>
      </c>
      <c r="D10" s="539" t="s">
        <v>560</v>
      </c>
      <c r="E10" s="531" t="s">
        <v>59</v>
      </c>
      <c r="G10" s="532"/>
      <c r="H10" s="533"/>
      <c r="I10" s="540"/>
      <c r="J10" s="541"/>
      <c r="K10" s="542"/>
      <c r="L10" s="532"/>
      <c r="M10" s="537"/>
      <c r="O10" s="523"/>
      <c r="W10" s="538"/>
    </row>
    <row r="11" spans="1:23" ht="13">
      <c r="A11" s="921" t="s">
        <v>551</v>
      </c>
      <c r="D11" s="523"/>
      <c r="E11" s="515"/>
      <c r="F11" s="543"/>
      <c r="G11" s="532" t="s">
        <v>60</v>
      </c>
      <c r="H11" s="533"/>
      <c r="I11" s="921" t="s">
        <v>61</v>
      </c>
      <c r="K11" s="523"/>
      <c r="L11" s="532" t="s">
        <v>523</v>
      </c>
      <c r="M11" s="537"/>
      <c r="O11" s="523"/>
      <c r="P11" s="922" t="s">
        <v>63</v>
      </c>
      <c r="W11" s="538"/>
    </row>
    <row r="12" spans="1:23">
      <c r="A12" s="544" t="s">
        <v>64</v>
      </c>
      <c r="D12" s="523"/>
      <c r="E12" s="531" t="s">
        <v>65</v>
      </c>
      <c r="G12" s="532"/>
      <c r="H12" s="533"/>
      <c r="I12" s="92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1057</v>
      </c>
      <c r="C17" s="583" t="str">
        <f>IF(E17="","",VLOOKUP(B17,Data!$B$5:$N$503,13,FALSE))</f>
        <v/>
      </c>
      <c r="D17" s="584" t="str">
        <f>IF(E17="","",VLOOKUP(B17,Data!$B$5:$L$503,2,FALSE))</f>
        <v/>
      </c>
      <c r="E17" s="739"/>
      <c r="F17" s="600"/>
      <c r="G17" s="587" t="str">
        <f>IF(E17="","",VLOOKUP(B17,Data!$B$5:$L$503,11,FALSE))</f>
        <v/>
      </c>
      <c r="H17" s="588" t="str">
        <f t="shared" ref="H17:H30"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131,Data!G131,(IF(B17=Data!B133,Data!G133,(IF(B17=Data!B135,Data!G135,(IF(B17=Data!#REF!,Data!#REF!,(IF(B17=Data!B140,Data!G140,(IF(B17=Data!#REF!,Data!#REF!,(IF(B17=Data!#REF!,Data!#REF!,(IF(B17=Data!#REF!,Data!#REF!,Data!#REF!)))))))))))))))&amp;IF(B17=Data!B207,Data!G207,(IF(B17=Data!#REF!,Data!#REF!,(IF(B17=Data!#REF!,Data!#REF!,(IF(B17=Data!#REF!,Data!#REF!,(IF(B17=Data!#REF!,Data!#REF!,(IF(B17=Data!#REF!,Data!G947,(IF(B17=Data!#REF!,Data!#REF!,(IF(B17=Data!#REF!,Data!#REF!,Data!#REF!)))))))))))))))&amp;IF(B17=Data!#REF!,Data!#REF!,(IF(B17=Data!#REF!,Data!#REF!,(IF(B17=Data!#REF!,Data!#REF!,(IF(B17=Data!#REF!,Data!#REF!,(IF(B17=Data!#REF!,Data!#REF!,Data!#REF!)))))))))</f>
        <v>#REF!</v>
      </c>
      <c r="O17" s="592"/>
      <c r="P17" s="593"/>
      <c r="Q17" s="594" t="e">
        <f>IF(B17=Data!B131,Data!H131,(IF(B17=Data!B133,Data!H133,(IF(B17=Data!B135,Data!H135,(IF(B17=Data!#REF!,Data!#REF!,(IF(B17=Data!B140,Data!H140,(IF(B17=Data!#REF!,Data!#REF!,(IF(B17=Data!#REF!,Data!#REF!,(IF(B17=Data!#REF!,Data!#REF!,Data!#REF!)))))))))))))))&amp;IF(B17=Data!B207,Data!H207,(IF(B17=Data!#REF!,Data!#REF!,(IF(B17=Data!#REF!,Data!#REF!,(IF(B17=Data!#REF!,Data!#REF!,(IF(B17=Data!#REF!,Data!#REF!,(IF(B17=Data!#REF!,Data!H947,(IF(B17=Data!#REF!,Data!#REF!,(IF(B17=Data!#REF!,Data!#REF!,Data!#REF!)))))))))))))))&amp;IF(B17=Data!#REF!,Data!#REF!,(IF(B17=Data!#REF!,Data!#REF!,(IF(B17=Data!#REF!,Data!#REF!,(IF(B17=Data!#REF!,Data!#REF!,(IF(B17=Data!#REF!,Data!#REF!,Data!#REF!)))))))))</f>
        <v>#REF!</v>
      </c>
      <c r="R17" s="593"/>
      <c r="S17" s="593"/>
      <c r="T17" s="594" t="e">
        <f>IF(B17=Data!B131,Data!I131,(IF(B17=Data!B133,Data!I133,(IF(B17=Data!B135,Data!I135,(IF(B17=Data!#REF!,Data!#REF!,(IF(B17=Data!B140,Data!I140,(IF(B17=Data!#REF!,Data!#REF!,(IF(B17=Data!#REF!,Data!#REF!,(IF(B17=Data!#REF!,Data!#REF!,Data!#REF!)))))))))))))))&amp;IF(B17=Data!B207,Data!I207,(IF(B17=Data!#REF!,Data!#REF!,(IF(B17=Data!#REF!,Data!#REF!,(IF(B17=Data!#REF!,Data!#REF!,(IF(B17=Data!#REF!,Data!#REF!,(IF(B17=Data!#REF!,Data!I947,(IF(B17=Data!#REF!,Data!#REF!,(IF(B17=Data!#REF!,Data!#REF!,Data!#REF!)))))))))))))))&amp;IF(B17=Data!#REF!,Data!#REF!,(IF(B17=Data!#REF!,Data!#REF!,(IF(B17=Data!#REF!,Data!#REF!,(IF(B17=Data!#REF!,Data!#REF!,(IF(B17=Data!#REF!,Data!#REF!,Data!#REF!)))))))))</f>
        <v>#REF!</v>
      </c>
      <c r="U17" s="595"/>
      <c r="V17" s="594" t="e">
        <f>IF(B17=Data!B131,Data!J131,(IF(B17=Data!B133,Data!J133,(IF(B17=Data!B135,Data!J135,(IF(B17=Data!#REF!,Data!#REF!,(IF(B17=Data!B140,Data!J140,(IF(B17=Data!#REF!,Data!#REF!,(IF(B17=Data!#REF!,Data!#REF!,(IF(B17=Data!#REF!,Data!#REF!,Data!#REF!)))))))))))))))&amp;IF(B17=Data!B207,Data!J207,(IF(B17=Data!#REF!,Data!#REF!,(IF(B17=Data!#REF!,Data!#REF!,(IF(B17=Data!#REF!,Data!#REF!,(IF(B17=Data!#REF!,Data!#REF!,(IF(B17=Data!#REF!,Data!J947,(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428</v>
      </c>
      <c r="C18" s="738" t="str">
        <f>IF(E18="","",VLOOKUP(B18,Data!$B$5:$N$503,13,FALSE))</f>
        <v>Ymh</v>
      </c>
      <c r="D18" s="495" t="str">
        <f>IF(E18="","",VLOOKUP(B18,Data!$B$5:$L$503,2,FALSE))</f>
        <v>ZU62660</v>
      </c>
      <c r="E18" s="739">
        <v>3</v>
      </c>
      <c r="F18" s="600" t="s">
        <v>544</v>
      </c>
      <c r="G18" s="587">
        <f>IF(E18="","",VLOOKUP(B18,Data!$B$5:$L$503,11,FALSE))</f>
        <v>6831.9</v>
      </c>
      <c r="H18" s="588">
        <f t="shared" ref="H18:H20" si="1">IF(E18&gt;0,E18*G18,"-")</f>
        <v>20495.699999999997</v>
      </c>
      <c r="I18" s="589" t="str">
        <f>IF(E18="","",VLOOKUP(B18,Data!$B$5:$D$503,3,FALSE))</f>
        <v>C/T</v>
      </c>
      <c r="J18" s="589" t="str">
        <f>IF(E18="","",VLOOKUP(B18,Data!$B$5:$M$503,12,FALSE))</f>
        <v>Indonesia</v>
      </c>
      <c r="K18" s="590">
        <v>5127657</v>
      </c>
      <c r="L18" s="587">
        <f>IF(E18="","",VLOOKUP(B18,Data!$B$5:$E$503,4,FALSE)*E18)</f>
        <v>1014</v>
      </c>
      <c r="M18" s="587">
        <f>IF(E18="","",VLOOKUP(B18,Data!$B$5:$F$503,5,FALSE)*E18)</f>
        <v>891</v>
      </c>
      <c r="N18" s="591" t="e">
        <f>IF(B18=Data!B18,Data!G18,(IF(B18=Data!B20,Data!G20,(IF(B18=Data!B22,Data!G22,(IF(B18=Data!#REF!,Data!#REF!,(IF(B18=Data!B27,Data!G27,(IF(B18=Data!#REF!,Data!#REF!,(IF(B18=Data!#REF!,Data!#REF!,(IF(B18=Data!#REF!,Data!#REF!,Data!#REF!)))))))))))))))&amp;IF(B18=Data!B94,Data!G94,(IF(B18=Data!#REF!,Data!#REF!,(IF(B18=Data!#REF!,Data!#REF!,(IF(B18=Data!#REF!,Data!#REF!,(IF(B18=Data!#REF!,Data!#REF!,(IF(B18=Data!#REF!,Data!G834,(IF(B18=Data!#REF!,Data!#REF!,(IF(B18=Data!#REF!,Data!#REF!,Data!#REF!)))))))))))))))&amp;IF(B18=Data!#REF!,Data!#REF!,(IF(B18=Data!#REF!,Data!#REF!,(IF(B18=Data!#REF!,Data!#REF!,(IF(B18=Data!#REF!,Data!#REF!,(IF(B18=Data!#REF!,Data!#REF!,Data!#REF!)))))))))</f>
        <v>#REF!</v>
      </c>
      <c r="O18" s="592"/>
      <c r="P18" s="593"/>
      <c r="Q18" s="594" t="e">
        <f>IF(B18=Data!B18,Data!H18,(IF(B18=Data!B20,Data!H20,(IF(B18=Data!B22,Data!H22,(IF(B18=Data!#REF!,Data!#REF!,(IF(B18=Data!B27,Data!H27,(IF(B18=Data!#REF!,Data!#REF!,(IF(B18=Data!#REF!,Data!#REF!,(IF(B18=Data!#REF!,Data!#REF!,Data!#REF!)))))))))))))))&amp;IF(B18=Data!B94,Data!H94,(IF(B18=Data!#REF!,Data!#REF!,(IF(B18=Data!#REF!,Data!#REF!,(IF(B18=Data!#REF!,Data!#REF!,(IF(B18=Data!#REF!,Data!#REF!,(IF(B18=Data!#REF!,Data!H834,(IF(B18=Data!#REF!,Data!#REF!,(IF(B18=Data!#REF!,Data!#REF!,Data!#REF!)))))))))))))))&amp;IF(B18=Data!#REF!,Data!#REF!,(IF(B18=Data!#REF!,Data!#REF!,(IF(B18=Data!#REF!,Data!#REF!,(IF(B18=Data!#REF!,Data!#REF!,(IF(B18=Data!#REF!,Data!#REF!,Data!#REF!)))))))))</f>
        <v>#REF!</v>
      </c>
      <c r="R18" s="593"/>
      <c r="S18" s="593"/>
      <c r="T18" s="594" t="e">
        <f>IF(B18=Data!B18,Data!I18,(IF(B18=Data!B20,Data!I20,(IF(B18=Data!B22,Data!I22,(IF(B18=Data!#REF!,Data!#REF!,(IF(B18=Data!B27,Data!I27,(IF(B18=Data!#REF!,Data!#REF!,(IF(B18=Data!#REF!,Data!#REF!,(IF(B18=Data!#REF!,Data!#REF!,Data!#REF!)))))))))))))))&amp;IF(B18=Data!B94,Data!I94,(IF(B18=Data!#REF!,Data!#REF!,(IF(B18=Data!#REF!,Data!#REF!,(IF(B18=Data!#REF!,Data!#REF!,(IF(B18=Data!#REF!,Data!#REF!,(IF(B18=Data!#REF!,Data!I834,(IF(B18=Data!#REF!,Data!#REF!,(IF(B18=Data!#REF!,Data!#REF!,Data!#REF!)))))))))))))))&amp;IF(B18=Data!#REF!,Data!#REF!,(IF(B18=Data!#REF!,Data!#REF!,(IF(B18=Data!#REF!,Data!#REF!,(IF(B18=Data!#REF!,Data!#REF!,(IF(B18=Data!#REF!,Data!#REF!,Data!#REF!)))))))))</f>
        <v>#REF!</v>
      </c>
      <c r="U18" s="595"/>
      <c r="V18" s="594" t="e">
        <f>IF(B18=Data!B18,Data!J18,(IF(B18=Data!B20,Data!J20,(IF(B18=Data!B22,Data!J22,(IF(B18=Data!#REF!,Data!#REF!,(IF(B18=Data!B27,Data!J27,(IF(B18=Data!#REF!,Data!#REF!,(IF(B18=Data!#REF!,Data!#REF!,(IF(B18=Data!#REF!,Data!#REF!,Data!#REF!)))))))))))))))&amp;IF(B18=Data!B94,Data!J94,(IF(B18=Data!#REF!,Data!#REF!,(IF(B18=Data!#REF!,Data!#REF!,(IF(B18=Data!#REF!,Data!#REF!,(IF(B18=Data!#REF!,Data!#REF!,(IF(B18=Data!#REF!,Data!J834,(IF(B18=Data!#REF!,Data!#REF!,(IF(B18=Data!#REF!,Data!#REF!,Data!#REF!)))))))))))))))&amp;IF(B18=Data!#REF!,Data!#REF!,(IF(B18=Data!#REF!,Data!#REF!,(IF(B18=Data!#REF!,Data!#REF!,(IF(B18=Data!#REF!,Data!#REF!,(IF(B18=Data!#REF!,Data!#REF!,Data!#REF!)))))))))</f>
        <v>#REF!</v>
      </c>
      <c r="W18" s="596">
        <f>IF(E18="","",VLOOKUP(B18,Data!$B$5:$J$503,9,FALSE)*E18)</f>
        <v>5.4180000000000001</v>
      </c>
    </row>
    <row r="19" spans="1:23" s="597" customFormat="1" ht="19.25" customHeight="1">
      <c r="A19" s="860">
        <v>2</v>
      </c>
      <c r="B19" s="753" t="s">
        <v>537</v>
      </c>
      <c r="C19" s="738" t="str">
        <f>IF(E19="","",VLOOKUP(B19,Data!$B$5:$N$503,13,FALSE))</f>
        <v>Ymh</v>
      </c>
      <c r="D19" s="495" t="str">
        <f>IF(E19="","",VLOOKUP(B19,Data!$B$5:$L$503,2,FALSE))</f>
        <v>ZJ54440</v>
      </c>
      <c r="E19" s="739">
        <v>1</v>
      </c>
      <c r="F19" s="600"/>
      <c r="G19" s="587">
        <f>IF(E19="","",VLOOKUP(B19,Data!$B$5:$L$503,11,FALSE))</f>
        <v>4603.6099999999997</v>
      </c>
      <c r="H19" s="588">
        <f t="shared" si="1"/>
        <v>4603.6099999999997</v>
      </c>
      <c r="I19" s="589" t="str">
        <f>IF(E19="","",VLOOKUP(B19,Data!$B$5:$D$503,3,FALSE))</f>
        <v>C/T</v>
      </c>
      <c r="J19" s="589" t="str">
        <f>IF(E19="","",VLOOKUP(B19,Data!$B$5:$M$503,12,FALSE))</f>
        <v>Indonesia</v>
      </c>
      <c r="K19" s="590">
        <v>5127657</v>
      </c>
      <c r="L19" s="587">
        <f>IF(E19="","",VLOOKUP(B19,Data!$B$5:$E$503,4,FALSE)*E19)</f>
        <v>305</v>
      </c>
      <c r="M19" s="587">
        <f>IF(E19="","",VLOOKUP(B19,Data!$B$5:$F$503,5,FALSE)*E19)</f>
        <v>269</v>
      </c>
      <c r="N19" s="591" t="e">
        <f>IF(B19=Data!B19,Data!G19,(IF(B19=Data!B21,Data!G21,(IF(B19=Data!B23,Data!G23,(IF(B19=Data!#REF!,Data!#REF!,(IF(B19=Data!B28,Data!G28,(IF(B19=Data!#REF!,Data!#REF!,(IF(B19=Data!#REF!,Data!#REF!,(IF(B19=Data!#REF!,Data!#REF!,Data!#REF!)))))))))))))))&amp;IF(B19=Data!B95,Data!G95,(IF(B19=Data!#REF!,Data!#REF!,(IF(B19=Data!#REF!,Data!#REF!,(IF(B19=Data!#REF!,Data!#REF!,(IF(B19=Data!#REF!,Data!#REF!,(IF(B19=Data!#REF!,Data!G835,(IF(B19=Data!#REF!,Data!#REF!,(IF(B19=Data!#REF!,Data!#REF!,Data!#REF!)))))))))))))))&amp;IF(B19=Data!#REF!,Data!#REF!,(IF(B19=Data!#REF!,Data!#REF!,(IF(B19=Data!#REF!,Data!#REF!,(IF(B19=Data!#REF!,Data!#REF!,(IF(B19=Data!#REF!,Data!#REF!,Data!#REF!)))))))))</f>
        <v>#REF!</v>
      </c>
      <c r="O19" s="592"/>
      <c r="P19" s="593"/>
      <c r="Q19" s="594" t="e">
        <f>IF(B19=Data!B19,Data!H19,(IF(B19=Data!B21,Data!H21,(IF(B19=Data!B23,Data!H23,(IF(B19=Data!#REF!,Data!#REF!,(IF(B19=Data!B28,Data!H28,(IF(B19=Data!#REF!,Data!#REF!,(IF(B19=Data!#REF!,Data!#REF!,(IF(B19=Data!#REF!,Data!#REF!,Data!#REF!)))))))))))))))&amp;IF(B19=Data!B95,Data!H95,(IF(B19=Data!#REF!,Data!#REF!,(IF(B19=Data!#REF!,Data!#REF!,(IF(B19=Data!#REF!,Data!#REF!,(IF(B19=Data!#REF!,Data!#REF!,(IF(B19=Data!#REF!,Data!H835,(IF(B19=Data!#REF!,Data!#REF!,(IF(B19=Data!#REF!,Data!#REF!,Data!#REF!)))))))))))))))&amp;IF(B19=Data!#REF!,Data!#REF!,(IF(B19=Data!#REF!,Data!#REF!,(IF(B19=Data!#REF!,Data!#REF!,(IF(B19=Data!#REF!,Data!#REF!,(IF(B19=Data!#REF!,Data!#REF!,Data!#REF!)))))))))</f>
        <v>#REF!</v>
      </c>
      <c r="R19" s="593"/>
      <c r="S19" s="593"/>
      <c r="T19" s="594" t="e">
        <f>IF(B19=Data!B19,Data!I19,(IF(B19=Data!B21,Data!I21,(IF(B19=Data!B23,Data!I23,(IF(B19=Data!#REF!,Data!#REF!,(IF(B19=Data!B28,Data!I28,(IF(B19=Data!#REF!,Data!#REF!,(IF(B19=Data!#REF!,Data!#REF!,(IF(B19=Data!#REF!,Data!#REF!,Data!#REF!)))))))))))))))&amp;IF(B19=Data!B95,Data!I95,(IF(B19=Data!#REF!,Data!#REF!,(IF(B19=Data!#REF!,Data!#REF!,(IF(B19=Data!#REF!,Data!#REF!,(IF(B19=Data!#REF!,Data!#REF!,(IF(B19=Data!#REF!,Data!I835,(IF(B19=Data!#REF!,Data!#REF!,(IF(B19=Data!#REF!,Data!#REF!,Data!#REF!)))))))))))))))&amp;IF(B19=Data!#REF!,Data!#REF!,(IF(B19=Data!#REF!,Data!#REF!,(IF(B19=Data!#REF!,Data!#REF!,(IF(B19=Data!#REF!,Data!#REF!,(IF(B19=Data!#REF!,Data!#REF!,Data!#REF!)))))))))</f>
        <v>#REF!</v>
      </c>
      <c r="U19" s="595"/>
      <c r="V19" s="594" t="e">
        <f>IF(B19=Data!B19,Data!J19,(IF(B19=Data!B21,Data!J21,(IF(B19=Data!B23,Data!J23,(IF(B19=Data!#REF!,Data!#REF!,(IF(B19=Data!B28,Data!J28,(IF(B19=Data!#REF!,Data!#REF!,(IF(B19=Data!#REF!,Data!#REF!,(IF(B19=Data!#REF!,Data!#REF!,Data!#REF!)))))))))))))))&amp;IF(B19=Data!B95,Data!J95,(IF(B19=Data!#REF!,Data!#REF!,(IF(B19=Data!#REF!,Data!#REF!,(IF(B19=Data!#REF!,Data!#REF!,(IF(B19=Data!#REF!,Data!#REF!,(IF(B19=Data!#REF!,Data!J835,(IF(B19=Data!#REF!,Data!#REF!,(IF(B19=Data!#REF!,Data!#REF!,Data!#REF!)))))))))))))))&amp;IF(B19=Data!#REF!,Data!#REF!,(IF(B19=Data!#REF!,Data!#REF!,(IF(B19=Data!#REF!,Data!#REF!,(IF(B19=Data!#REF!,Data!#REF!,(IF(B19=Data!#REF!,Data!#REF!,Data!#REF!)))))))))</f>
        <v>#REF!</v>
      </c>
      <c r="W19" s="596">
        <f>IF(E19="","",VLOOKUP(B19,Data!$B$5:$J$503,9,FALSE)*E19)</f>
        <v>1.534</v>
      </c>
    </row>
    <row r="20" spans="1:23" s="597" customFormat="1" ht="19.25" customHeight="1">
      <c r="A20" s="860">
        <v>3</v>
      </c>
      <c r="B20" s="753" t="s">
        <v>717</v>
      </c>
      <c r="C20" s="738" t="str">
        <f>IF(E20="","",VLOOKUP(B20,Data!$B$5:$N$503,13,FALSE))</f>
        <v>Ymh</v>
      </c>
      <c r="D20" s="495" t="str">
        <f>IF(E20="","",VLOOKUP(B20,Data!$B$5:$L$503,2,FALSE))</f>
        <v>VAC9500</v>
      </c>
      <c r="E20" s="739">
        <v>1</v>
      </c>
      <c r="F20" s="600" t="s">
        <v>545</v>
      </c>
      <c r="G20" s="587">
        <f>IF(E20="","",VLOOKUP(B20,Data!$B$5:$L$503,11,FALSE))</f>
        <v>2627.86</v>
      </c>
      <c r="H20" s="588">
        <f t="shared" si="1"/>
        <v>2627.86</v>
      </c>
      <c r="I20" s="589" t="str">
        <f>IF(E20="","",VLOOKUP(B20,Data!$B$5:$D$503,3,FALSE))</f>
        <v>C/T</v>
      </c>
      <c r="J20" s="589" t="str">
        <f>IF(E20="","",VLOOKUP(B20,Data!$B$5:$M$503,12,FALSE))</f>
        <v>Indonesia</v>
      </c>
      <c r="K20" s="590">
        <v>5127657</v>
      </c>
      <c r="L20" s="587">
        <f>IF(E20="","",VLOOKUP(B20,Data!$B$5:$E$503,4,FALSE)*E20)</f>
        <v>267</v>
      </c>
      <c r="M20" s="587">
        <f>IF(E20="","",VLOOKUP(B20,Data!$B$5:$F$503,5,FALSE)*E20)</f>
        <v>247</v>
      </c>
      <c r="N20" s="591" t="e">
        <f>IF(B20=Data!B20,Data!G20,(IF(B20=Data!B22,Data!G22,(IF(B20=Data!B24,Data!G24,(IF(B20=Data!#REF!,Data!#REF!,(IF(B20=Data!B29,Data!G29,(IF(B20=Data!#REF!,Data!#REF!,(IF(B20=Data!#REF!,Data!#REF!,(IF(B20=Data!#REF!,Data!#REF!,Data!#REF!)))))))))))))))&amp;IF(B20=Data!B96,Data!G96,(IF(B20=Data!#REF!,Data!#REF!,(IF(B20=Data!#REF!,Data!#REF!,(IF(B20=Data!#REF!,Data!#REF!,(IF(B20=Data!#REF!,Data!#REF!,(IF(B20=Data!#REF!,Data!G836,(IF(B20=Data!#REF!,Data!#REF!,(IF(B20=Data!#REF!,Data!#REF!,Data!#REF!)))))))))))))))&amp;IF(B20=Data!#REF!,Data!#REF!,(IF(B20=Data!#REF!,Data!#REF!,(IF(B20=Data!#REF!,Data!#REF!,(IF(B20=Data!#REF!,Data!#REF!,(IF(B20=Data!#REF!,Data!#REF!,Data!#REF!)))))))))</f>
        <v>#REF!</v>
      </c>
      <c r="O20" s="592"/>
      <c r="P20" s="593"/>
      <c r="Q20" s="594" t="e">
        <f>IF(B20=Data!B20,Data!H20,(IF(B20=Data!B22,Data!H22,(IF(B20=Data!B24,Data!H24,(IF(B20=Data!#REF!,Data!#REF!,(IF(B20=Data!B29,Data!H29,(IF(B20=Data!#REF!,Data!#REF!,(IF(B20=Data!#REF!,Data!#REF!,(IF(B20=Data!#REF!,Data!#REF!,Data!#REF!)))))))))))))))&amp;IF(B20=Data!B96,Data!H96,(IF(B20=Data!#REF!,Data!#REF!,(IF(B20=Data!#REF!,Data!#REF!,(IF(B20=Data!#REF!,Data!#REF!,(IF(B20=Data!#REF!,Data!#REF!,(IF(B20=Data!#REF!,Data!H836,(IF(B20=Data!#REF!,Data!#REF!,(IF(B20=Data!#REF!,Data!#REF!,Data!#REF!)))))))))))))))&amp;IF(B20=Data!#REF!,Data!#REF!,(IF(B20=Data!#REF!,Data!#REF!,(IF(B20=Data!#REF!,Data!#REF!,(IF(B20=Data!#REF!,Data!#REF!,(IF(B20=Data!#REF!,Data!#REF!,Data!#REF!)))))))))</f>
        <v>#REF!</v>
      </c>
      <c r="R20" s="593"/>
      <c r="S20" s="593"/>
      <c r="T20" s="594" t="e">
        <f>IF(B20=Data!B20,Data!I20,(IF(B20=Data!B22,Data!I22,(IF(B20=Data!B24,Data!I24,(IF(B20=Data!#REF!,Data!#REF!,(IF(B20=Data!B29,Data!I29,(IF(B20=Data!#REF!,Data!#REF!,(IF(B20=Data!#REF!,Data!#REF!,(IF(B20=Data!#REF!,Data!#REF!,Data!#REF!)))))))))))))))&amp;IF(B20=Data!B96,Data!I96,(IF(B20=Data!#REF!,Data!#REF!,(IF(B20=Data!#REF!,Data!#REF!,(IF(B20=Data!#REF!,Data!#REF!,(IF(B20=Data!#REF!,Data!#REF!,(IF(B20=Data!#REF!,Data!I836,(IF(B20=Data!#REF!,Data!#REF!,(IF(B20=Data!#REF!,Data!#REF!,Data!#REF!)))))))))))))))&amp;IF(B20=Data!#REF!,Data!#REF!,(IF(B20=Data!#REF!,Data!#REF!,(IF(B20=Data!#REF!,Data!#REF!,(IF(B20=Data!#REF!,Data!#REF!,(IF(B20=Data!#REF!,Data!#REF!,Data!#REF!)))))))))</f>
        <v>#REF!</v>
      </c>
      <c r="U20" s="595"/>
      <c r="V20" s="594" t="e">
        <f>IF(B20=Data!B20,Data!J20,(IF(B20=Data!B22,Data!J22,(IF(B20=Data!B24,Data!J24,(IF(B20=Data!#REF!,Data!#REF!,(IF(B20=Data!B29,Data!J29,(IF(B20=Data!#REF!,Data!#REF!,(IF(B20=Data!#REF!,Data!#REF!,(IF(B20=Data!#REF!,Data!#REF!,Data!#REF!)))))))))))))))&amp;IF(B20=Data!B96,Data!J96,(IF(B20=Data!#REF!,Data!#REF!,(IF(B20=Data!#REF!,Data!#REF!,(IF(B20=Data!#REF!,Data!#REF!,(IF(B20=Data!#REF!,Data!#REF!,(IF(B20=Data!#REF!,Data!J836,(IF(B20=Data!#REF!,Data!#REF!,(IF(B20=Data!#REF!,Data!#REF!,Data!#REF!)))))))))))))))&amp;IF(B20=Data!#REF!,Data!#REF!,(IF(B20=Data!#REF!,Data!#REF!,(IF(B20=Data!#REF!,Data!#REF!,(IF(B20=Data!#REF!,Data!#REF!,(IF(B20=Data!#REF!,Data!#REF!,Data!#REF!)))))))))</f>
        <v>#REF!</v>
      </c>
      <c r="W20" s="596">
        <f>IF(E20="","",VLOOKUP(B20,Data!$B$5:$J$503,9,FALSE)*E20)</f>
        <v>1.488</v>
      </c>
    </row>
    <row r="21" spans="1:23" s="597" customFormat="1" ht="19.25" customHeight="1">
      <c r="A21" s="860">
        <v>4</v>
      </c>
      <c r="B21" s="753" t="s">
        <v>290</v>
      </c>
      <c r="C21" s="738" t="str">
        <f>IF(E21="","",VLOOKUP(B21,Data!$B$5:$N$503,13,FALSE))</f>
        <v>Ymh</v>
      </c>
      <c r="D21" s="495" t="str">
        <f>IF(E21="","",VLOOKUP(B21,Data!$B$5:$L$503,2,FALSE))</f>
        <v>WT58120</v>
      </c>
      <c r="E21" s="739">
        <v>1</v>
      </c>
      <c r="F21" s="600"/>
      <c r="G21" s="587">
        <f>IF(E21="","",VLOOKUP(B21,Data!$B$5:$L$503,11,FALSE))</f>
        <v>2312.42</v>
      </c>
      <c r="H21" s="588">
        <f t="shared" si="0"/>
        <v>2312.42</v>
      </c>
      <c r="I21" s="589" t="str">
        <f>IF(E21="","",VLOOKUP(B21,Data!$B$5:$D$503,3,FALSE))</f>
        <v>C/T</v>
      </c>
      <c r="J21" s="589" t="str">
        <f>IF(E21="","",VLOOKUP(B21,Data!$B$5:$M$503,12,FALSE))</f>
        <v>Indonesia</v>
      </c>
      <c r="K21" s="590">
        <v>5127657</v>
      </c>
      <c r="L21" s="587">
        <f>IF(E21="","",VLOOKUP(B21,Data!$B$5:$E$503,4,FALSE)*E21)</f>
        <v>238</v>
      </c>
      <c r="M21" s="587">
        <f>IF(E21="","",VLOOKUP(B21,Data!$B$5:$F$503,5,FALSE)*E21)</f>
        <v>216</v>
      </c>
      <c r="N21" s="591" t="e">
        <f>IF(B21=Data!B21,Data!G21,(IF(B21=Data!B23,Data!G23,(IF(B21=Data!B25,Data!G25,(IF(B21=Data!#REF!,Data!#REF!,(IF(B21=Data!B30,Data!G30,(IF(B21=Data!#REF!,Data!#REF!,(IF(B21=Data!#REF!,Data!#REF!,(IF(B21=Data!#REF!,Data!#REF!,Data!#REF!)))))))))))))))&amp;IF(B21=Data!B97,Data!G97,(IF(B21=Data!#REF!,Data!#REF!,(IF(B21=Data!#REF!,Data!#REF!,(IF(B21=Data!#REF!,Data!#REF!,(IF(B21=Data!#REF!,Data!#REF!,(IF(B21=Data!#REF!,Data!G837,(IF(B21=Data!#REF!,Data!#REF!,(IF(B21=Data!#REF!,Data!#REF!,Data!#REF!)))))))))))))))&amp;IF(B21=Data!#REF!,Data!#REF!,(IF(B21=Data!#REF!,Data!#REF!,(IF(B21=Data!#REF!,Data!#REF!,(IF(B21=Data!#REF!,Data!#REF!,(IF(B21=Data!#REF!,Data!#REF!,Data!#REF!)))))))))</f>
        <v>#REF!</v>
      </c>
      <c r="O21" s="592"/>
      <c r="P21" s="593"/>
      <c r="Q21" s="594" t="e">
        <f>IF(B21=Data!B21,Data!H21,(IF(B21=Data!B23,Data!H23,(IF(B21=Data!B25,Data!H25,(IF(B21=Data!#REF!,Data!#REF!,(IF(B21=Data!B30,Data!H30,(IF(B21=Data!#REF!,Data!#REF!,(IF(B21=Data!#REF!,Data!#REF!,(IF(B21=Data!#REF!,Data!#REF!,Data!#REF!)))))))))))))))&amp;IF(B21=Data!B97,Data!H97,(IF(B21=Data!#REF!,Data!#REF!,(IF(B21=Data!#REF!,Data!#REF!,(IF(B21=Data!#REF!,Data!#REF!,(IF(B21=Data!#REF!,Data!#REF!,(IF(B21=Data!#REF!,Data!H837,(IF(B21=Data!#REF!,Data!#REF!,(IF(B21=Data!#REF!,Data!#REF!,Data!#REF!)))))))))))))))&amp;IF(B21=Data!#REF!,Data!#REF!,(IF(B21=Data!#REF!,Data!#REF!,(IF(B21=Data!#REF!,Data!#REF!,(IF(B21=Data!#REF!,Data!#REF!,(IF(B21=Data!#REF!,Data!#REF!,Data!#REF!)))))))))</f>
        <v>#REF!</v>
      </c>
      <c r="R21" s="593"/>
      <c r="S21" s="593"/>
      <c r="T21" s="594" t="e">
        <f>IF(B21=Data!B21,Data!I21,(IF(B21=Data!B23,Data!I23,(IF(B21=Data!B25,Data!I25,(IF(B21=Data!#REF!,Data!#REF!,(IF(B21=Data!B30,Data!I30,(IF(B21=Data!#REF!,Data!#REF!,(IF(B21=Data!#REF!,Data!#REF!,(IF(B21=Data!#REF!,Data!#REF!,Data!#REF!)))))))))))))))&amp;IF(B21=Data!B97,Data!I97,(IF(B21=Data!#REF!,Data!#REF!,(IF(B21=Data!#REF!,Data!#REF!,(IF(B21=Data!#REF!,Data!#REF!,(IF(B21=Data!#REF!,Data!#REF!,(IF(B21=Data!#REF!,Data!I837,(IF(B21=Data!#REF!,Data!#REF!,(IF(B21=Data!#REF!,Data!#REF!,Data!#REF!)))))))))))))))&amp;IF(B21=Data!#REF!,Data!#REF!,(IF(B21=Data!#REF!,Data!#REF!,(IF(B21=Data!#REF!,Data!#REF!,(IF(B21=Data!#REF!,Data!#REF!,(IF(B21=Data!#REF!,Data!#REF!,Data!#REF!)))))))))</f>
        <v>#REF!</v>
      </c>
      <c r="U21" s="595"/>
      <c r="V21" s="594" t="e">
        <f>IF(B21=Data!B21,Data!J21,(IF(B21=Data!B23,Data!J23,(IF(B21=Data!B25,Data!J25,(IF(B21=Data!#REF!,Data!#REF!,(IF(B21=Data!B30,Data!J30,(IF(B21=Data!#REF!,Data!#REF!,(IF(B21=Data!#REF!,Data!#REF!,(IF(B21=Data!#REF!,Data!#REF!,Data!#REF!)))))))))))))))&amp;IF(B21=Data!B97,Data!J97,(IF(B21=Data!#REF!,Data!#REF!,(IF(B21=Data!#REF!,Data!#REF!,(IF(B21=Data!#REF!,Data!#REF!,(IF(B21=Data!#REF!,Data!#REF!,(IF(B21=Data!#REF!,Data!J837,(IF(B21=Data!#REF!,Data!#REF!,(IF(B21=Data!#REF!,Data!#REF!,Data!#REF!)))))))))))))))&amp;IF(B21=Data!#REF!,Data!#REF!,(IF(B21=Data!#REF!,Data!#REF!,(IF(B21=Data!#REF!,Data!#REF!,(IF(B21=Data!#REF!,Data!#REF!,(IF(B21=Data!#REF!,Data!#REF!,Data!#REF!)))))))))</f>
        <v>#REF!</v>
      </c>
      <c r="W21" s="596">
        <f>IF(E21="","",VLOOKUP(B21,Data!$B$5:$J$503,9,FALSE)*E21)</f>
        <v>1.3140000000000001</v>
      </c>
    </row>
    <row r="22" spans="1:23" s="597" customFormat="1" ht="19.25" customHeight="1">
      <c r="A22" s="860"/>
      <c r="B22" s="582" t="s">
        <v>1070</v>
      </c>
      <c r="C22" s="583" t="str">
        <f>IF(E22="","",VLOOKUP(B22,Data!$B$5:$N$503,13,FALSE))</f>
        <v/>
      </c>
      <c r="D22" s="584" t="str">
        <f>IF(E22="","",VLOOKUP(B22,Data!$B$5:$L$503,2,FALSE))</f>
        <v/>
      </c>
      <c r="E22" s="739"/>
      <c r="F22" s="601" t="s">
        <v>553</v>
      </c>
      <c r="G22" s="587" t="str">
        <f>IF(E22="","",VLOOKUP(B22,Data!$B$5:$L$503,11,FALSE))</f>
        <v/>
      </c>
      <c r="H22" s="588" t="str">
        <f t="shared" si="0"/>
        <v>-</v>
      </c>
      <c r="I22" s="589" t="str">
        <f>IF(E22="","",VLOOKUP(B22,Data!$B$5:$D$503,3,FALSE))</f>
        <v/>
      </c>
      <c r="J22" s="589" t="str">
        <f>IF(E22="","",VLOOKUP(B22,Data!$B$5:$M$503,12,FALSE))</f>
        <v/>
      </c>
      <c r="K22" s="590"/>
      <c r="L22" s="587" t="str">
        <f>IF(E22="","",VLOOKUP(B22,Data!$B$5:$E$503,4,FALSE)*E22)</f>
        <v/>
      </c>
      <c r="M22" s="587" t="str">
        <f>IF(E22="","",VLOOKUP(B22,Data!$B$5:$F$503,5,FALSE)*E22)</f>
        <v/>
      </c>
      <c r="N22" s="591" t="e">
        <f>IF(B22=Data!B140,Data!G140,(IF(B22=Data!B142,Data!G142,(IF(B22=Data!B144,Data!G144,(IF(B22=Data!#REF!,Data!#REF!,(IF(B22=Data!B149,Data!G149,(IF(B22=Data!#REF!,Data!#REF!,(IF(B22=Data!#REF!,Data!#REF!,(IF(B22=Data!#REF!,Data!#REF!,Data!#REF!)))))))))))))))&amp;IF(B22=Data!B216,Data!G216,(IF(B22=Data!#REF!,Data!#REF!,(IF(B22=Data!#REF!,Data!#REF!,(IF(B22=Data!#REF!,Data!#REF!,(IF(B22=Data!#REF!,Data!#REF!,(IF(B22=Data!#REF!,Data!G956,(IF(B22=Data!#REF!,Data!#REF!,(IF(B22=Data!#REF!,Data!#REF!,Data!#REF!)))))))))))))))&amp;IF(B22=Data!#REF!,Data!#REF!,(IF(B22=Data!#REF!,Data!#REF!,(IF(B22=Data!#REF!,Data!#REF!,(IF(B22=Data!#REF!,Data!#REF!,(IF(B22=Data!#REF!,Data!#REF!,Data!#REF!)))))))))</f>
        <v>#REF!</v>
      </c>
      <c r="O22" s="592"/>
      <c r="P22" s="593"/>
      <c r="Q22" s="594" t="e">
        <f>IF(B22=Data!B140,Data!H140,(IF(B22=Data!B142,Data!H142,(IF(B22=Data!B144,Data!H144,(IF(B22=Data!#REF!,Data!#REF!,(IF(B22=Data!B149,Data!H149,(IF(B22=Data!#REF!,Data!#REF!,(IF(B22=Data!#REF!,Data!#REF!,(IF(B22=Data!#REF!,Data!#REF!,Data!#REF!)))))))))))))))&amp;IF(B22=Data!B216,Data!H216,(IF(B22=Data!#REF!,Data!#REF!,(IF(B22=Data!#REF!,Data!#REF!,(IF(B22=Data!#REF!,Data!#REF!,(IF(B22=Data!#REF!,Data!#REF!,(IF(B22=Data!#REF!,Data!H956,(IF(B22=Data!#REF!,Data!#REF!,(IF(B22=Data!#REF!,Data!#REF!,Data!#REF!)))))))))))))))&amp;IF(B22=Data!#REF!,Data!#REF!,(IF(B22=Data!#REF!,Data!#REF!,(IF(B22=Data!#REF!,Data!#REF!,(IF(B22=Data!#REF!,Data!#REF!,(IF(B22=Data!#REF!,Data!#REF!,Data!#REF!)))))))))</f>
        <v>#REF!</v>
      </c>
      <c r="R22" s="593"/>
      <c r="S22" s="593"/>
      <c r="T22" s="594" t="e">
        <f>IF(B22=Data!B140,Data!I140,(IF(B22=Data!B142,Data!I142,(IF(B22=Data!B144,Data!I144,(IF(B22=Data!#REF!,Data!#REF!,(IF(B22=Data!B149,Data!I149,(IF(B22=Data!#REF!,Data!#REF!,(IF(B22=Data!#REF!,Data!#REF!,(IF(B22=Data!#REF!,Data!#REF!,Data!#REF!)))))))))))))))&amp;IF(B22=Data!B216,Data!I216,(IF(B22=Data!#REF!,Data!#REF!,(IF(B22=Data!#REF!,Data!#REF!,(IF(B22=Data!#REF!,Data!#REF!,(IF(B22=Data!#REF!,Data!#REF!,(IF(B22=Data!#REF!,Data!I956,(IF(B22=Data!#REF!,Data!#REF!,(IF(B22=Data!#REF!,Data!#REF!,Data!#REF!)))))))))))))))&amp;IF(B22=Data!#REF!,Data!#REF!,(IF(B22=Data!#REF!,Data!#REF!,(IF(B22=Data!#REF!,Data!#REF!,(IF(B22=Data!#REF!,Data!#REF!,(IF(B22=Data!#REF!,Data!#REF!,Data!#REF!)))))))))</f>
        <v>#REF!</v>
      </c>
      <c r="U22" s="595"/>
      <c r="V22" s="594" t="e">
        <f>IF(B22=Data!B140,Data!J140,(IF(B22=Data!B142,Data!J142,(IF(B22=Data!B144,Data!J144,(IF(B22=Data!#REF!,Data!#REF!,(IF(B22=Data!B149,Data!J149,(IF(B22=Data!#REF!,Data!#REF!,(IF(B22=Data!#REF!,Data!#REF!,(IF(B22=Data!#REF!,Data!#REF!,Data!#REF!)))))))))))))))&amp;IF(B22=Data!B216,Data!J216,(IF(B22=Data!#REF!,Data!#REF!,(IF(B22=Data!#REF!,Data!#REF!,(IF(B22=Data!#REF!,Data!#REF!,(IF(B22=Data!#REF!,Data!#REF!,(IF(B22=Data!#REF!,Data!J956,(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v>5</v>
      </c>
      <c r="B23" s="753" t="s">
        <v>239</v>
      </c>
      <c r="C23" s="738" t="str">
        <f>IF(E23="","",VLOOKUP(B23,Data!$B$5:$N$503,13,FALSE))</f>
        <v>Ymh</v>
      </c>
      <c r="D23" s="495" t="str">
        <f>IF(E23="","",VLOOKUP(B23,Data!$B$5:$L$503,2,FALSE))</f>
        <v>AAE6342</v>
      </c>
      <c r="E23" s="739">
        <v>1</v>
      </c>
      <c r="F23" s="600"/>
      <c r="G23" s="587">
        <f>IF(E23="","",VLOOKUP(B23,Data!$B$5:$L$503,11,FALSE))</f>
        <v>1806.57</v>
      </c>
      <c r="H23" s="588">
        <f t="shared" si="0"/>
        <v>1806.57</v>
      </c>
      <c r="I23" s="589" t="str">
        <f>IF(E23="","",VLOOKUP(B23,Data!$B$5:$D$503,3,FALSE))</f>
        <v>C/T</v>
      </c>
      <c r="J23" s="589" t="str">
        <f>IF(E23="","",VLOOKUP(B23,Data!$B$5:$M$503,12,FALSE))</f>
        <v>Indonesia</v>
      </c>
      <c r="K23" s="590">
        <v>5129806</v>
      </c>
      <c r="L23" s="587">
        <f>IF(E23="","",VLOOKUP(B23,Data!$B$5:$E$503,4,FALSE)*E23)</f>
        <v>194</v>
      </c>
      <c r="M23" s="587">
        <f>IF(E23="","",VLOOKUP(B23,Data!$B$5:$F$503,5,FALSE)*E23)</f>
        <v>174</v>
      </c>
      <c r="N23" s="591" t="e">
        <f>IF(B23=Data!B20,Data!G20,(IF(B23=Data!B22,Data!G22,(IF(B23=Data!B24,Data!G24,(IF(B23=Data!#REF!,Data!#REF!,(IF(B23=Data!B29,Data!G29,(IF(B23=Data!#REF!,Data!#REF!,(IF(B23=Data!#REF!,Data!#REF!,(IF(B23=Data!#REF!,Data!#REF!,Data!#REF!)))))))))))))))&amp;IF(B23=Data!B96,Data!G96,(IF(B23=Data!#REF!,Data!#REF!,(IF(B23=Data!#REF!,Data!#REF!,(IF(B23=Data!#REF!,Data!#REF!,(IF(B23=Data!#REF!,Data!#REF!,(IF(B23=Data!#REF!,Data!G836,(IF(B23=Data!#REF!,Data!#REF!,(IF(B23=Data!#REF!,Data!#REF!,Data!#REF!)))))))))))))))&amp;IF(B23=Data!#REF!,Data!#REF!,(IF(B23=Data!#REF!,Data!#REF!,(IF(B23=Data!#REF!,Data!#REF!,(IF(B23=Data!#REF!,Data!#REF!,(IF(B23=Data!#REF!,Data!#REF!,Data!#REF!)))))))))</f>
        <v>#REF!</v>
      </c>
      <c r="O23" s="592"/>
      <c r="P23" s="593"/>
      <c r="Q23" s="594" t="e">
        <f>IF(B23=Data!B20,Data!H20,(IF(B23=Data!B22,Data!H22,(IF(B23=Data!B24,Data!H24,(IF(B23=Data!#REF!,Data!#REF!,(IF(B23=Data!B29,Data!H29,(IF(B23=Data!#REF!,Data!#REF!,(IF(B23=Data!#REF!,Data!#REF!,(IF(B23=Data!#REF!,Data!#REF!,Data!#REF!)))))))))))))))&amp;IF(B23=Data!B96,Data!H96,(IF(B23=Data!#REF!,Data!#REF!,(IF(B23=Data!#REF!,Data!#REF!,(IF(B23=Data!#REF!,Data!#REF!,(IF(B23=Data!#REF!,Data!#REF!,(IF(B23=Data!#REF!,Data!H836,(IF(B23=Data!#REF!,Data!#REF!,(IF(B23=Data!#REF!,Data!#REF!,Data!#REF!)))))))))))))))&amp;IF(B23=Data!#REF!,Data!#REF!,(IF(B23=Data!#REF!,Data!#REF!,(IF(B23=Data!#REF!,Data!#REF!,(IF(B23=Data!#REF!,Data!#REF!,(IF(B23=Data!#REF!,Data!#REF!,Data!#REF!)))))))))</f>
        <v>#REF!</v>
      </c>
      <c r="R23" s="593"/>
      <c r="S23" s="593"/>
      <c r="T23" s="594" t="e">
        <f>IF(B23=Data!B20,Data!I20,(IF(B23=Data!B22,Data!I22,(IF(B23=Data!B24,Data!I24,(IF(B23=Data!#REF!,Data!#REF!,(IF(B23=Data!B29,Data!I29,(IF(B23=Data!#REF!,Data!#REF!,(IF(B23=Data!#REF!,Data!#REF!,(IF(B23=Data!#REF!,Data!#REF!,Data!#REF!)))))))))))))))&amp;IF(B23=Data!B96,Data!I96,(IF(B23=Data!#REF!,Data!#REF!,(IF(B23=Data!#REF!,Data!#REF!,(IF(B23=Data!#REF!,Data!#REF!,(IF(B23=Data!#REF!,Data!#REF!,(IF(B23=Data!#REF!,Data!I836,(IF(B23=Data!#REF!,Data!#REF!,(IF(B23=Data!#REF!,Data!#REF!,Data!#REF!)))))))))))))))&amp;IF(B23=Data!#REF!,Data!#REF!,(IF(B23=Data!#REF!,Data!#REF!,(IF(B23=Data!#REF!,Data!#REF!,(IF(B23=Data!#REF!,Data!#REF!,(IF(B23=Data!#REF!,Data!#REF!,Data!#REF!)))))))))</f>
        <v>#REF!</v>
      </c>
      <c r="U23" s="595"/>
      <c r="V23" s="594" t="e">
        <f>IF(B23=Data!B20,Data!J20,(IF(B23=Data!B22,Data!J22,(IF(B23=Data!B24,Data!J24,(IF(B23=Data!#REF!,Data!#REF!,(IF(B23=Data!B29,Data!J29,(IF(B23=Data!#REF!,Data!#REF!,(IF(B23=Data!#REF!,Data!#REF!,(IF(B23=Data!#REF!,Data!#REF!,Data!#REF!)))))))))))))))&amp;IF(B23=Data!B96,Data!J96,(IF(B23=Data!#REF!,Data!#REF!,(IF(B23=Data!#REF!,Data!#REF!,(IF(B23=Data!#REF!,Data!#REF!,(IF(B23=Data!#REF!,Data!#REF!,(IF(B23=Data!#REF!,Data!J836,(IF(B23=Data!#REF!,Data!#REF!,(IF(B23=Data!#REF!,Data!#REF!,Data!#REF!)))))))))))))))&amp;IF(B23=Data!#REF!,Data!#REF!,(IF(B23=Data!#REF!,Data!#REF!,(IF(B23=Data!#REF!,Data!#REF!,(IF(B23=Data!#REF!,Data!#REF!,(IF(B23=Data!#REF!,Data!#REF!,Data!#REF!)))))))))</f>
        <v>#REF!</v>
      </c>
      <c r="W23" s="596">
        <f>IF(E23="","",VLOOKUP(B23,Data!$B$5:$J$503,9,FALSE)*E23)</f>
        <v>1.129</v>
      </c>
    </row>
    <row r="24" spans="1:23" s="597" customFormat="1" ht="19.25" customHeight="1">
      <c r="A24" s="860">
        <v>6</v>
      </c>
      <c r="B24" s="753" t="s">
        <v>223</v>
      </c>
      <c r="C24" s="738" t="str">
        <f>IF(E24="","",VLOOKUP(B24,Data!$B$5:$N$503,13,FALSE))</f>
        <v>Ymh</v>
      </c>
      <c r="D24" s="495" t="str">
        <f>IF(E24="","",VLOOKUP(B24,Data!$B$5:$L$503,2,FALSE))</f>
        <v>AAE6337</v>
      </c>
      <c r="E24" s="739">
        <v>4</v>
      </c>
      <c r="F24" s="600"/>
      <c r="G24" s="587">
        <f>IF(E24="","",VLOOKUP(B24,Data!$B$5:$L$503,11,FALSE))</f>
        <v>1646.63</v>
      </c>
      <c r="H24" s="588">
        <f t="shared" si="0"/>
        <v>6586.52</v>
      </c>
      <c r="I24" s="589" t="str">
        <f>IF(E24="","",VLOOKUP(B24,Data!$B$5:$D$503,3,FALSE))</f>
        <v>C/T</v>
      </c>
      <c r="J24" s="589" t="str">
        <f>IF(E24="","",VLOOKUP(B24,Data!$B$5:$M$503,12,FALSE))</f>
        <v>Indonesia</v>
      </c>
      <c r="K24" s="590">
        <v>5129806</v>
      </c>
      <c r="L24" s="587">
        <f>IF(E24="","",VLOOKUP(B24,Data!$B$5:$E$503,4,FALSE)*E24)</f>
        <v>776</v>
      </c>
      <c r="M24" s="587">
        <f>IF(E24="","",VLOOKUP(B24,Data!$B$5:$F$503,5,FALSE)*E24)</f>
        <v>696</v>
      </c>
      <c r="N24" s="591" t="e">
        <f>IF(B24=Data!B13,Data!G13,(IF(B24=Data!B15,Data!G15,(IF(B24=Data!B17,Data!G17,(IF(B24=Data!#REF!,Data!#REF!,(IF(B24=Data!B22,Data!G22,(IF(B24=Data!#REF!,Data!#REF!,(IF(B24=Data!#REF!,Data!#REF!,(IF(B24=Data!#REF!,Data!#REF!,Data!#REF!)))))))))))))))&amp;IF(B24=Data!B89,Data!G89,(IF(B24=Data!#REF!,Data!#REF!,(IF(B24=Data!#REF!,Data!#REF!,(IF(B24=Data!#REF!,Data!#REF!,(IF(B24=Data!#REF!,Data!#REF!,(IF(B24=Data!#REF!,Data!G829,(IF(B24=Data!#REF!,Data!#REF!,(IF(B24=Data!#REF!,Data!#REF!,Data!#REF!)))))))))))))))&amp;IF(B24=Data!#REF!,Data!#REF!,(IF(B24=Data!#REF!,Data!#REF!,(IF(B24=Data!#REF!,Data!#REF!,(IF(B24=Data!#REF!,Data!#REF!,(IF(B24=Data!#REF!,Data!#REF!,Data!#REF!)))))))))</f>
        <v>#REF!</v>
      </c>
      <c r="O24" s="592"/>
      <c r="P24" s="593"/>
      <c r="Q24" s="594" t="e">
        <f>IF(B24=Data!B13,Data!H13,(IF(B24=Data!B15,Data!H15,(IF(B24=Data!B17,Data!H17,(IF(B24=Data!#REF!,Data!#REF!,(IF(B24=Data!B22,Data!H22,(IF(B24=Data!#REF!,Data!#REF!,(IF(B24=Data!#REF!,Data!#REF!,(IF(B24=Data!#REF!,Data!#REF!,Data!#REF!)))))))))))))))&amp;IF(B24=Data!B89,Data!H89,(IF(B24=Data!#REF!,Data!#REF!,(IF(B24=Data!#REF!,Data!#REF!,(IF(B24=Data!#REF!,Data!#REF!,(IF(B24=Data!#REF!,Data!#REF!,(IF(B24=Data!#REF!,Data!H829,(IF(B24=Data!#REF!,Data!#REF!,(IF(B24=Data!#REF!,Data!#REF!,Data!#REF!)))))))))))))))&amp;IF(B24=Data!#REF!,Data!#REF!,(IF(B24=Data!#REF!,Data!#REF!,(IF(B24=Data!#REF!,Data!#REF!,(IF(B24=Data!#REF!,Data!#REF!,(IF(B24=Data!#REF!,Data!#REF!,Data!#REF!)))))))))</f>
        <v>#REF!</v>
      </c>
      <c r="R24" s="593"/>
      <c r="S24" s="593"/>
      <c r="T24" s="594" t="e">
        <f>IF(B24=Data!B13,Data!I13,(IF(B24=Data!B15,Data!I15,(IF(B24=Data!B17,Data!I17,(IF(B24=Data!#REF!,Data!#REF!,(IF(B24=Data!B22,Data!I22,(IF(B24=Data!#REF!,Data!#REF!,(IF(B24=Data!#REF!,Data!#REF!,(IF(B24=Data!#REF!,Data!#REF!,Data!#REF!)))))))))))))))&amp;IF(B24=Data!B89,Data!I89,(IF(B24=Data!#REF!,Data!#REF!,(IF(B24=Data!#REF!,Data!#REF!,(IF(B24=Data!#REF!,Data!#REF!,(IF(B24=Data!#REF!,Data!#REF!,(IF(B24=Data!#REF!,Data!I829,(IF(B24=Data!#REF!,Data!#REF!,(IF(B24=Data!#REF!,Data!#REF!,Data!#REF!)))))))))))))))&amp;IF(B24=Data!#REF!,Data!#REF!,(IF(B24=Data!#REF!,Data!#REF!,(IF(B24=Data!#REF!,Data!#REF!,(IF(B24=Data!#REF!,Data!#REF!,(IF(B24=Data!#REF!,Data!#REF!,Data!#REF!)))))))))</f>
        <v>#REF!</v>
      </c>
      <c r="U24" s="595"/>
      <c r="V24" s="594" t="e">
        <f>IF(B24=Data!B13,Data!J13,(IF(B24=Data!B15,Data!J15,(IF(B24=Data!B17,Data!J17,(IF(B24=Data!#REF!,Data!#REF!,(IF(B24=Data!B22,Data!J22,(IF(B24=Data!#REF!,Data!#REF!,(IF(B24=Data!#REF!,Data!#REF!,(IF(B24=Data!#REF!,Data!#REF!,Data!#REF!)))))))))))))))&amp;IF(B24=Data!B89,Data!J89,(IF(B24=Data!#REF!,Data!#REF!,(IF(B24=Data!#REF!,Data!#REF!,(IF(B24=Data!#REF!,Data!#REF!,(IF(B24=Data!#REF!,Data!#REF!,(IF(B24=Data!#REF!,Data!J829,(IF(B24=Data!#REF!,Data!#REF!,(IF(B24=Data!#REF!,Data!#REF!,Data!#REF!)))))))))))))))&amp;IF(B24=Data!#REF!,Data!#REF!,(IF(B24=Data!#REF!,Data!#REF!,(IF(B24=Data!#REF!,Data!#REF!,(IF(B24=Data!#REF!,Data!#REF!,(IF(B24=Data!#REF!,Data!#REF!,Data!#REF!)))))))))</f>
        <v>#REF!</v>
      </c>
      <c r="W24" s="596">
        <f>IF(E24="","",VLOOKUP(B24,Data!$B$5:$J$503,9,FALSE)*E24)</f>
        <v>4.516</v>
      </c>
    </row>
    <row r="25" spans="1:23" s="597" customFormat="1" ht="19.25" customHeight="1">
      <c r="A25" s="860">
        <v>7</v>
      </c>
      <c r="B25" s="753" t="s">
        <v>815</v>
      </c>
      <c r="C25" s="738" t="str">
        <f>IF(E25="","",VLOOKUP(B25,Data!$B$5:$N$503,13,FALSE))</f>
        <v>Ymh</v>
      </c>
      <c r="D25" s="495" t="str">
        <f>IF(E25="","",VLOOKUP(B25,Data!$B$5:$L$503,2,FALSE))</f>
        <v>VAK6560</v>
      </c>
      <c r="E25" s="739">
        <v>2</v>
      </c>
      <c r="F25" s="601"/>
      <c r="G25" s="587">
        <f>IF(E25="","",VLOOKUP(B25,Data!$B$5:$L$503,11,FALSE))</f>
        <v>2339.4499999999998</v>
      </c>
      <c r="H25" s="588">
        <f t="shared" ref="H25:H27" si="2">IF(E25&gt;0,E25*G25,"-")</f>
        <v>4678.8999999999996</v>
      </c>
      <c r="I25" s="589" t="str">
        <f>IF(E25="","",VLOOKUP(B25,Data!$B$5:$D$503,3,FALSE))</f>
        <v>C/T</v>
      </c>
      <c r="J25" s="589" t="str">
        <f>IF(E25="","",VLOOKUP(B25,Data!$B$5:$M$503,12,FALSE))</f>
        <v>Indonesia</v>
      </c>
      <c r="K25" s="590">
        <v>5129806</v>
      </c>
      <c r="L25" s="587">
        <f>IF(E25="","",VLOOKUP(B25,Data!$B$5:$E$503,4,FALSE)*E25)</f>
        <v>440</v>
      </c>
      <c r="M25" s="587">
        <f>IF(E25="","",VLOOKUP(B25,Data!$B$5:$F$503,5,FALSE)*E25)</f>
        <v>398</v>
      </c>
      <c r="N25" s="591" t="e">
        <f>IF(B25=Data!B12,Data!G12,(IF(B25=Data!B14,Data!G14,(IF(B25=Data!B16,Data!G16,(IF(B25=Data!#REF!,Data!#REF!,(IF(B25=Data!B21,Data!G21,(IF(B25=Data!#REF!,Data!#REF!,(IF(B25=Data!#REF!,Data!#REF!,(IF(B25=Data!#REF!,Data!#REF!,Data!#REF!)))))))))))))))&amp;IF(B25=Data!B88,Data!G88,(IF(B25=Data!#REF!,Data!#REF!,(IF(B25=Data!#REF!,Data!#REF!,(IF(B25=Data!#REF!,Data!#REF!,(IF(B25=Data!#REF!,Data!#REF!,(IF(B25=Data!#REF!,Data!G828,(IF(B25=Data!#REF!,Data!#REF!,(IF(B25=Data!#REF!,Data!#REF!,Data!#REF!)))))))))))))))&amp;IF(B25=Data!#REF!,Data!#REF!,(IF(B25=Data!#REF!,Data!#REF!,(IF(B25=Data!#REF!,Data!#REF!,(IF(B25=Data!#REF!,Data!#REF!,(IF(B25=Data!#REF!,Data!#REF!,Data!#REF!)))))))))</f>
        <v>#REF!</v>
      </c>
      <c r="O25" s="592"/>
      <c r="P25" s="593"/>
      <c r="Q25" s="594" t="e">
        <f>IF(B25=Data!B12,Data!H12,(IF(B25=Data!B14,Data!H14,(IF(B25=Data!B16,Data!H16,(IF(B25=Data!#REF!,Data!#REF!,(IF(B25=Data!B21,Data!H21,(IF(B25=Data!#REF!,Data!#REF!,(IF(B25=Data!#REF!,Data!#REF!,(IF(B25=Data!#REF!,Data!#REF!,Data!#REF!)))))))))))))))&amp;IF(B25=Data!B88,Data!H88,(IF(B25=Data!#REF!,Data!#REF!,(IF(B25=Data!#REF!,Data!#REF!,(IF(B25=Data!#REF!,Data!#REF!,(IF(B25=Data!#REF!,Data!#REF!,(IF(B25=Data!#REF!,Data!H828,(IF(B25=Data!#REF!,Data!#REF!,(IF(B25=Data!#REF!,Data!#REF!,Data!#REF!)))))))))))))))&amp;IF(B25=Data!#REF!,Data!#REF!,(IF(B25=Data!#REF!,Data!#REF!,(IF(B25=Data!#REF!,Data!#REF!,(IF(B25=Data!#REF!,Data!#REF!,(IF(B25=Data!#REF!,Data!#REF!,Data!#REF!)))))))))</f>
        <v>#REF!</v>
      </c>
      <c r="R25" s="593"/>
      <c r="S25" s="593"/>
      <c r="T25" s="594" t="e">
        <f>IF(B25=Data!B12,Data!I12,(IF(B25=Data!B14,Data!I14,(IF(B25=Data!B16,Data!I16,(IF(B25=Data!#REF!,Data!#REF!,(IF(B25=Data!B21,Data!I21,(IF(B25=Data!#REF!,Data!#REF!,(IF(B25=Data!#REF!,Data!#REF!,(IF(B25=Data!#REF!,Data!#REF!,Data!#REF!)))))))))))))))&amp;IF(B25=Data!B88,Data!I88,(IF(B25=Data!#REF!,Data!#REF!,(IF(B25=Data!#REF!,Data!#REF!,(IF(B25=Data!#REF!,Data!#REF!,(IF(B25=Data!#REF!,Data!#REF!,(IF(B25=Data!#REF!,Data!I828,(IF(B25=Data!#REF!,Data!#REF!,(IF(B25=Data!#REF!,Data!#REF!,Data!#REF!)))))))))))))))&amp;IF(B25=Data!#REF!,Data!#REF!,(IF(B25=Data!#REF!,Data!#REF!,(IF(B25=Data!#REF!,Data!#REF!,(IF(B25=Data!#REF!,Data!#REF!,(IF(B25=Data!#REF!,Data!#REF!,Data!#REF!)))))))))</f>
        <v>#REF!</v>
      </c>
      <c r="U25" s="595"/>
      <c r="V25" s="594" t="e">
        <f>IF(B25=Data!B12,Data!J12,(IF(B25=Data!B14,Data!J14,(IF(B25=Data!B16,Data!J16,(IF(B25=Data!#REF!,Data!#REF!,(IF(B25=Data!B21,Data!J21,(IF(B25=Data!#REF!,Data!#REF!,(IF(B25=Data!#REF!,Data!#REF!,(IF(B25=Data!#REF!,Data!#REF!,Data!#REF!)))))))))))))))&amp;IF(B25=Data!B88,Data!J88,(IF(B25=Data!#REF!,Data!#REF!,(IF(B25=Data!#REF!,Data!#REF!,(IF(B25=Data!#REF!,Data!#REF!,(IF(B25=Data!#REF!,Data!#REF!,(IF(B25=Data!#REF!,Data!J828,(IF(B25=Data!#REF!,Data!#REF!,(IF(B25=Data!#REF!,Data!#REF!,Data!#REF!)))))))))))))))&amp;IF(B25=Data!#REF!,Data!#REF!,(IF(B25=Data!#REF!,Data!#REF!,(IF(B25=Data!#REF!,Data!#REF!,(IF(B25=Data!#REF!,Data!#REF!,(IF(B25=Data!#REF!,Data!#REF!,Data!#REF!)))))))))</f>
        <v>#REF!</v>
      </c>
      <c r="W25" s="596">
        <f>IF(E25="","",VLOOKUP(B25,Data!$B$5:$J$503,9,FALSE)*E25)</f>
        <v>2.37</v>
      </c>
    </row>
    <row r="26" spans="1:23" s="597" customFormat="1" ht="19.25" customHeight="1">
      <c r="A26" s="860">
        <v>8</v>
      </c>
      <c r="B26" s="753" t="s">
        <v>594</v>
      </c>
      <c r="C26" s="738" t="str">
        <f>IF(E26="","",VLOOKUP(B26,Data!$B$5:$N$503,13,FALSE))</f>
        <v>Ymh</v>
      </c>
      <c r="D26" s="495" t="str">
        <f>IF(E26="","",VLOOKUP(B26,Data!$B$5:$L$503,2,FALSE))</f>
        <v>ZN12160</v>
      </c>
      <c r="E26" s="739">
        <v>2</v>
      </c>
      <c r="F26" s="601"/>
      <c r="G26" s="587">
        <f>IF(E26="","",VLOOKUP(B26,Data!$B$5:$L$503,11,FALSE))</f>
        <v>2286.36</v>
      </c>
      <c r="H26" s="588">
        <f t="shared" si="2"/>
        <v>4572.72</v>
      </c>
      <c r="I26" s="589" t="str">
        <f>IF(E26="","",VLOOKUP(B26,Data!$B$5:$D$503,3,FALSE))</f>
        <v>C/T</v>
      </c>
      <c r="J26" s="589" t="str">
        <f>IF(E26="","",VLOOKUP(B26,Data!$B$5:$M$503,12,FALSE))</f>
        <v>Indonesia</v>
      </c>
      <c r="K26" s="590">
        <v>5129806</v>
      </c>
      <c r="L26" s="587">
        <f>IF(E26="","",VLOOKUP(B26,Data!$B$5:$E$503,4,FALSE)*E26)</f>
        <v>524</v>
      </c>
      <c r="M26" s="587">
        <f>IF(E26="","",VLOOKUP(B26,Data!$B$5:$F$503,5,FALSE)*E26)</f>
        <v>474</v>
      </c>
      <c r="N26" s="591" t="e">
        <f>IF(B26=Data!B13,Data!G13,(IF(B26=Data!B15,Data!G15,(IF(B26=Data!B17,Data!G17,(IF(B26=Data!#REF!,Data!#REF!,(IF(B26=Data!B22,Data!G22,(IF(B26=Data!#REF!,Data!#REF!,(IF(B26=Data!#REF!,Data!#REF!,(IF(B26=Data!#REF!,Data!#REF!,Data!#REF!)))))))))))))))&amp;IF(B26=Data!B89,Data!G89,(IF(B26=Data!#REF!,Data!#REF!,(IF(B26=Data!#REF!,Data!#REF!,(IF(B26=Data!#REF!,Data!#REF!,(IF(B26=Data!#REF!,Data!#REF!,(IF(B26=Data!#REF!,Data!G829,(IF(B26=Data!#REF!,Data!#REF!,(IF(B26=Data!#REF!,Data!#REF!,Data!#REF!)))))))))))))))&amp;IF(B26=Data!#REF!,Data!#REF!,(IF(B26=Data!#REF!,Data!#REF!,(IF(B26=Data!#REF!,Data!#REF!,(IF(B26=Data!#REF!,Data!#REF!,(IF(B26=Data!#REF!,Data!#REF!,Data!#REF!)))))))))</f>
        <v>#REF!</v>
      </c>
      <c r="O26" s="592"/>
      <c r="P26" s="593"/>
      <c r="Q26" s="594" t="e">
        <f>IF(B26=Data!B13,Data!H13,(IF(B26=Data!B15,Data!H15,(IF(B26=Data!B17,Data!H17,(IF(B26=Data!#REF!,Data!#REF!,(IF(B26=Data!B22,Data!H22,(IF(B26=Data!#REF!,Data!#REF!,(IF(B26=Data!#REF!,Data!#REF!,(IF(B26=Data!#REF!,Data!#REF!,Data!#REF!)))))))))))))))&amp;IF(B26=Data!B89,Data!H89,(IF(B26=Data!#REF!,Data!#REF!,(IF(B26=Data!#REF!,Data!#REF!,(IF(B26=Data!#REF!,Data!#REF!,(IF(B26=Data!#REF!,Data!#REF!,(IF(B26=Data!#REF!,Data!H829,(IF(B26=Data!#REF!,Data!#REF!,(IF(B26=Data!#REF!,Data!#REF!,Data!#REF!)))))))))))))))&amp;IF(B26=Data!#REF!,Data!#REF!,(IF(B26=Data!#REF!,Data!#REF!,(IF(B26=Data!#REF!,Data!#REF!,(IF(B26=Data!#REF!,Data!#REF!,(IF(B26=Data!#REF!,Data!#REF!,Data!#REF!)))))))))</f>
        <v>#REF!</v>
      </c>
      <c r="R26" s="593"/>
      <c r="S26" s="593"/>
      <c r="T26" s="594" t="e">
        <f>IF(B26=Data!B13,Data!I13,(IF(B26=Data!B15,Data!I15,(IF(B26=Data!B17,Data!I17,(IF(B26=Data!#REF!,Data!#REF!,(IF(B26=Data!B22,Data!I22,(IF(B26=Data!#REF!,Data!#REF!,(IF(B26=Data!#REF!,Data!#REF!,(IF(B26=Data!#REF!,Data!#REF!,Data!#REF!)))))))))))))))&amp;IF(B26=Data!B89,Data!I89,(IF(B26=Data!#REF!,Data!#REF!,(IF(B26=Data!#REF!,Data!#REF!,(IF(B26=Data!#REF!,Data!#REF!,(IF(B26=Data!#REF!,Data!#REF!,(IF(B26=Data!#REF!,Data!I829,(IF(B26=Data!#REF!,Data!#REF!,(IF(B26=Data!#REF!,Data!#REF!,Data!#REF!)))))))))))))))&amp;IF(B26=Data!#REF!,Data!#REF!,(IF(B26=Data!#REF!,Data!#REF!,(IF(B26=Data!#REF!,Data!#REF!,(IF(B26=Data!#REF!,Data!#REF!,(IF(B26=Data!#REF!,Data!#REF!,Data!#REF!)))))))))</f>
        <v>#REF!</v>
      </c>
      <c r="U26" s="595"/>
      <c r="V26" s="594" t="e">
        <f>IF(B26=Data!B13,Data!J13,(IF(B26=Data!B15,Data!J15,(IF(B26=Data!B17,Data!J17,(IF(B26=Data!#REF!,Data!#REF!,(IF(B26=Data!B22,Data!J22,(IF(B26=Data!#REF!,Data!#REF!,(IF(B26=Data!#REF!,Data!#REF!,(IF(B26=Data!#REF!,Data!#REF!,Data!#REF!)))))))))))))))&amp;IF(B26=Data!B89,Data!J89,(IF(B26=Data!#REF!,Data!#REF!,(IF(B26=Data!#REF!,Data!#REF!,(IF(B26=Data!#REF!,Data!#REF!,(IF(B26=Data!#REF!,Data!#REF!,(IF(B26=Data!#REF!,Data!J829,(IF(B26=Data!#REF!,Data!#REF!,(IF(B26=Data!#REF!,Data!#REF!,Data!#REF!)))))))))))))))&amp;IF(B26=Data!#REF!,Data!#REF!,(IF(B26=Data!#REF!,Data!#REF!,(IF(B26=Data!#REF!,Data!#REF!,(IF(B26=Data!#REF!,Data!#REF!,(IF(B26=Data!#REF!,Data!#REF!,Data!#REF!)))))))))</f>
        <v>#REF!</v>
      </c>
      <c r="W26" s="596">
        <f>IF(E26="","",VLOOKUP(B26,Data!$B$5:$J$503,9,FALSE)*E26)</f>
        <v>2.976</v>
      </c>
    </row>
    <row r="27" spans="1:23" s="597" customFormat="1" ht="19.25" customHeight="1">
      <c r="A27" s="860">
        <v>9</v>
      </c>
      <c r="B27" s="753" t="s">
        <v>508</v>
      </c>
      <c r="C27" s="738" t="str">
        <f>IF(E27="","",VLOOKUP(B27,Data!$B$5:$N$503,13,FALSE))</f>
        <v>Ymh</v>
      </c>
      <c r="D27" s="495" t="str">
        <f>IF(E27="","",VLOOKUP(B27,Data!$B$5:$L$503,2,FALSE))</f>
        <v>ZH66280</v>
      </c>
      <c r="E27" s="739">
        <v>6</v>
      </c>
      <c r="F27" s="601"/>
      <c r="G27" s="587">
        <f>IF(E27="","",VLOOKUP(B27,Data!$B$5:$L$503,11,FALSE))</f>
        <v>2450.15</v>
      </c>
      <c r="H27" s="588">
        <f t="shared" si="2"/>
        <v>14700.900000000001</v>
      </c>
      <c r="I27" s="589" t="str">
        <f>IF(E27="","",VLOOKUP(B27,Data!$B$5:$D$503,3,FALSE))</f>
        <v>C/T</v>
      </c>
      <c r="J27" s="589" t="str">
        <f>IF(E27="","",VLOOKUP(B27,Data!$B$5:$M$503,12,FALSE))</f>
        <v>Indonesia</v>
      </c>
      <c r="K27" s="590">
        <v>5129806</v>
      </c>
      <c r="L27" s="587">
        <f>IF(E27="","",VLOOKUP(B27,Data!$B$5:$E$503,4,FALSE)*E27)</f>
        <v>1572</v>
      </c>
      <c r="M27" s="587">
        <f>IF(E27="","",VLOOKUP(B27,Data!$B$5:$F$503,5,FALSE)*E27)</f>
        <v>1422</v>
      </c>
      <c r="N27" s="591" t="e">
        <f>IF(B27=Data!B14,Data!G14,(IF(B27=Data!B16,Data!G16,(IF(B27=Data!B18,Data!G18,(IF(B27=Data!#REF!,Data!#REF!,(IF(B27=Data!B23,Data!G23,(IF(B27=Data!#REF!,Data!#REF!,(IF(B27=Data!#REF!,Data!#REF!,(IF(B27=Data!#REF!,Data!#REF!,Data!#REF!)))))))))))))))&amp;IF(B27=Data!B90,Data!G90,(IF(B27=Data!#REF!,Data!#REF!,(IF(B27=Data!#REF!,Data!#REF!,(IF(B27=Data!#REF!,Data!#REF!,(IF(B27=Data!#REF!,Data!#REF!,(IF(B27=Data!#REF!,Data!G830,(IF(B27=Data!#REF!,Data!#REF!,(IF(B27=Data!#REF!,Data!#REF!,Data!#REF!)))))))))))))))&amp;IF(B27=Data!#REF!,Data!#REF!,(IF(B27=Data!#REF!,Data!#REF!,(IF(B27=Data!#REF!,Data!#REF!,(IF(B27=Data!#REF!,Data!#REF!,(IF(B27=Data!#REF!,Data!#REF!,Data!#REF!)))))))))</f>
        <v>#REF!</v>
      </c>
      <c r="O27" s="592"/>
      <c r="P27" s="593"/>
      <c r="Q27" s="594" t="e">
        <f>IF(B27=Data!B14,Data!H14,(IF(B27=Data!B16,Data!H16,(IF(B27=Data!B18,Data!H18,(IF(B27=Data!#REF!,Data!#REF!,(IF(B27=Data!B23,Data!H23,(IF(B27=Data!#REF!,Data!#REF!,(IF(B27=Data!#REF!,Data!#REF!,(IF(B27=Data!#REF!,Data!#REF!,Data!#REF!)))))))))))))))&amp;IF(B27=Data!B90,Data!H90,(IF(B27=Data!#REF!,Data!#REF!,(IF(B27=Data!#REF!,Data!#REF!,(IF(B27=Data!#REF!,Data!#REF!,(IF(B27=Data!#REF!,Data!#REF!,(IF(B27=Data!#REF!,Data!H830,(IF(B27=Data!#REF!,Data!#REF!,(IF(B27=Data!#REF!,Data!#REF!,Data!#REF!)))))))))))))))&amp;IF(B27=Data!#REF!,Data!#REF!,(IF(B27=Data!#REF!,Data!#REF!,(IF(B27=Data!#REF!,Data!#REF!,(IF(B27=Data!#REF!,Data!#REF!,(IF(B27=Data!#REF!,Data!#REF!,Data!#REF!)))))))))</f>
        <v>#REF!</v>
      </c>
      <c r="R27" s="593"/>
      <c r="S27" s="593"/>
      <c r="T27" s="594" t="e">
        <f>IF(B27=Data!B14,Data!I14,(IF(B27=Data!B16,Data!I16,(IF(B27=Data!B18,Data!I18,(IF(B27=Data!#REF!,Data!#REF!,(IF(B27=Data!B23,Data!I23,(IF(B27=Data!#REF!,Data!#REF!,(IF(B27=Data!#REF!,Data!#REF!,(IF(B27=Data!#REF!,Data!#REF!,Data!#REF!)))))))))))))))&amp;IF(B27=Data!B90,Data!I90,(IF(B27=Data!#REF!,Data!#REF!,(IF(B27=Data!#REF!,Data!#REF!,(IF(B27=Data!#REF!,Data!#REF!,(IF(B27=Data!#REF!,Data!#REF!,(IF(B27=Data!#REF!,Data!I830,(IF(B27=Data!#REF!,Data!#REF!,(IF(B27=Data!#REF!,Data!#REF!,Data!#REF!)))))))))))))))&amp;IF(B27=Data!#REF!,Data!#REF!,(IF(B27=Data!#REF!,Data!#REF!,(IF(B27=Data!#REF!,Data!#REF!,(IF(B27=Data!#REF!,Data!#REF!,(IF(B27=Data!#REF!,Data!#REF!,Data!#REF!)))))))))</f>
        <v>#REF!</v>
      </c>
      <c r="U27" s="595"/>
      <c r="V27" s="594" t="e">
        <f>IF(B27=Data!B14,Data!J14,(IF(B27=Data!B16,Data!J16,(IF(B27=Data!B18,Data!J18,(IF(B27=Data!#REF!,Data!#REF!,(IF(B27=Data!B23,Data!J23,(IF(B27=Data!#REF!,Data!#REF!,(IF(B27=Data!#REF!,Data!#REF!,(IF(B27=Data!#REF!,Data!#REF!,Data!#REF!)))))))))))))))&amp;IF(B27=Data!B90,Data!J90,(IF(B27=Data!#REF!,Data!#REF!,(IF(B27=Data!#REF!,Data!#REF!,(IF(B27=Data!#REF!,Data!#REF!,(IF(B27=Data!#REF!,Data!#REF!,(IF(B27=Data!#REF!,Data!J830,(IF(B27=Data!#REF!,Data!#REF!,(IF(B27=Data!#REF!,Data!#REF!,Data!#REF!)))))))))))))))&amp;IF(B27=Data!#REF!,Data!#REF!,(IF(B27=Data!#REF!,Data!#REF!,(IF(B27=Data!#REF!,Data!#REF!,(IF(B27=Data!#REF!,Data!#REF!,(IF(B27=Data!#REF!,Data!#REF!,Data!#REF!)))))))))</f>
        <v>#REF!</v>
      </c>
      <c r="W27" s="596">
        <f>IF(E27="","",VLOOKUP(B27,Data!$B$5:$J$503,9,FALSE)*E27)</f>
        <v>8.9280000000000008</v>
      </c>
    </row>
    <row r="28" spans="1:23" s="597" customFormat="1" ht="19.25" customHeight="1">
      <c r="A28" s="860">
        <v>10</v>
      </c>
      <c r="B28" s="753" t="s">
        <v>717</v>
      </c>
      <c r="C28" s="738" t="str">
        <f>IF(E28="","",VLOOKUP(B28,Data!$B$5:$N$503,13,FALSE))</f>
        <v>Ymh</v>
      </c>
      <c r="D28" s="495" t="str">
        <f>IF(E28="","",VLOOKUP(B28,Data!$B$5:$L$503,2,FALSE))</f>
        <v>VAC9500</v>
      </c>
      <c r="E28" s="739">
        <v>15</v>
      </c>
      <c r="F28" s="601"/>
      <c r="G28" s="587">
        <f>IF(E28="","",VLOOKUP(B28,Data!$B$5:$L$503,11,FALSE))</f>
        <v>2627.86</v>
      </c>
      <c r="H28" s="588">
        <f t="shared" si="0"/>
        <v>39417.9</v>
      </c>
      <c r="I28" s="589" t="str">
        <f>IF(E28="","",VLOOKUP(B28,Data!$B$5:$D$503,3,FALSE))</f>
        <v>C/T</v>
      </c>
      <c r="J28" s="589" t="str">
        <f>IF(E28="","",VLOOKUP(B28,Data!$B$5:$M$503,12,FALSE))</f>
        <v>Indonesia</v>
      </c>
      <c r="K28" s="590">
        <v>5129806</v>
      </c>
      <c r="L28" s="587">
        <f>IF(E28="","",VLOOKUP(B28,Data!$B$5:$E$503,4,FALSE)*E28)</f>
        <v>4005</v>
      </c>
      <c r="M28" s="587">
        <f>IF(E28="","",VLOOKUP(B28,Data!$B$5:$F$503,5,FALSE)*E28)</f>
        <v>3705</v>
      </c>
      <c r="N28" s="591" t="e">
        <f>IF(B28=Data!B15,Data!G15,(IF(B28=Data!B17,Data!G17,(IF(B28=Data!B19,Data!G19,(IF(B28=Data!#REF!,Data!#REF!,(IF(B28=Data!B24,Data!G24,(IF(B28=Data!#REF!,Data!#REF!,(IF(B28=Data!#REF!,Data!#REF!,(IF(B28=Data!#REF!,Data!#REF!,Data!#REF!)))))))))))))))&amp;IF(B28=Data!B91,Data!G91,(IF(B28=Data!#REF!,Data!#REF!,(IF(B28=Data!#REF!,Data!#REF!,(IF(B28=Data!#REF!,Data!#REF!,(IF(B28=Data!#REF!,Data!#REF!,(IF(B28=Data!#REF!,Data!G831,(IF(B28=Data!#REF!,Data!#REF!,(IF(B28=Data!#REF!,Data!#REF!,Data!#REF!)))))))))))))))&amp;IF(B28=Data!#REF!,Data!#REF!,(IF(B28=Data!#REF!,Data!#REF!,(IF(B28=Data!#REF!,Data!#REF!,(IF(B28=Data!#REF!,Data!#REF!,(IF(B28=Data!#REF!,Data!#REF!,Data!#REF!)))))))))</f>
        <v>#REF!</v>
      </c>
      <c r="O28" s="592"/>
      <c r="P28" s="593"/>
      <c r="Q28" s="594" t="e">
        <f>IF(B28=Data!B15,Data!H15,(IF(B28=Data!B17,Data!H17,(IF(B28=Data!B19,Data!H19,(IF(B28=Data!#REF!,Data!#REF!,(IF(B28=Data!B24,Data!H24,(IF(B28=Data!#REF!,Data!#REF!,(IF(B28=Data!#REF!,Data!#REF!,(IF(B28=Data!#REF!,Data!#REF!,Data!#REF!)))))))))))))))&amp;IF(B28=Data!B91,Data!H91,(IF(B28=Data!#REF!,Data!#REF!,(IF(B28=Data!#REF!,Data!#REF!,(IF(B28=Data!#REF!,Data!#REF!,(IF(B28=Data!#REF!,Data!#REF!,(IF(B28=Data!#REF!,Data!H831,(IF(B28=Data!#REF!,Data!#REF!,(IF(B28=Data!#REF!,Data!#REF!,Data!#REF!)))))))))))))))&amp;IF(B28=Data!#REF!,Data!#REF!,(IF(B28=Data!#REF!,Data!#REF!,(IF(B28=Data!#REF!,Data!#REF!,(IF(B28=Data!#REF!,Data!#REF!,(IF(B28=Data!#REF!,Data!#REF!,Data!#REF!)))))))))</f>
        <v>#REF!</v>
      </c>
      <c r="R28" s="593"/>
      <c r="S28" s="593"/>
      <c r="T28" s="594" t="e">
        <f>IF(B28=Data!B15,Data!I15,(IF(B28=Data!B17,Data!I17,(IF(B28=Data!B19,Data!I19,(IF(B28=Data!#REF!,Data!#REF!,(IF(B28=Data!B24,Data!I24,(IF(B28=Data!#REF!,Data!#REF!,(IF(B28=Data!#REF!,Data!#REF!,(IF(B28=Data!#REF!,Data!#REF!,Data!#REF!)))))))))))))))&amp;IF(B28=Data!B91,Data!I91,(IF(B28=Data!#REF!,Data!#REF!,(IF(B28=Data!#REF!,Data!#REF!,(IF(B28=Data!#REF!,Data!#REF!,(IF(B28=Data!#REF!,Data!#REF!,(IF(B28=Data!#REF!,Data!I831,(IF(B28=Data!#REF!,Data!#REF!,(IF(B28=Data!#REF!,Data!#REF!,Data!#REF!)))))))))))))))&amp;IF(B28=Data!#REF!,Data!#REF!,(IF(B28=Data!#REF!,Data!#REF!,(IF(B28=Data!#REF!,Data!#REF!,(IF(B28=Data!#REF!,Data!#REF!,(IF(B28=Data!#REF!,Data!#REF!,Data!#REF!)))))))))</f>
        <v>#REF!</v>
      </c>
      <c r="U28" s="595"/>
      <c r="V28" s="594" t="e">
        <f>IF(B28=Data!B15,Data!J15,(IF(B28=Data!B17,Data!J17,(IF(B28=Data!B19,Data!J19,(IF(B28=Data!#REF!,Data!#REF!,(IF(B28=Data!B24,Data!J24,(IF(B28=Data!#REF!,Data!#REF!,(IF(B28=Data!#REF!,Data!#REF!,(IF(B28=Data!#REF!,Data!#REF!,Data!#REF!)))))))))))))))&amp;IF(B28=Data!B91,Data!J91,(IF(B28=Data!#REF!,Data!#REF!,(IF(B28=Data!#REF!,Data!#REF!,(IF(B28=Data!#REF!,Data!#REF!,(IF(B28=Data!#REF!,Data!#REF!,(IF(B28=Data!#REF!,Data!J831,(IF(B28=Data!#REF!,Data!#REF!,(IF(B28=Data!#REF!,Data!#REF!,Data!#REF!)))))))))))))))&amp;IF(B28=Data!#REF!,Data!#REF!,(IF(B28=Data!#REF!,Data!#REF!,(IF(B28=Data!#REF!,Data!#REF!,(IF(B28=Data!#REF!,Data!#REF!,(IF(B28=Data!#REF!,Data!#REF!,Data!#REF!)))))))))</f>
        <v>#REF!</v>
      </c>
      <c r="W28" s="596">
        <f>IF(E28="","",VLOOKUP(B28,Data!$B$5:$J$503,9,FALSE)*E28)</f>
        <v>22.32</v>
      </c>
    </row>
    <row r="29" spans="1:23" s="597" customFormat="1" ht="19.25" customHeight="1">
      <c r="A29" s="860"/>
      <c r="B29" s="753"/>
      <c r="C29" s="738" t="str">
        <f>IF(E29="","",VLOOKUP(B29,Data!$B$5:$N$503,13,FALSE))</f>
        <v/>
      </c>
      <c r="D29" s="495" t="str">
        <f>IF(E29="","",VLOOKUP(B29,Data!$B$5:$L$503,2,FALSE))</f>
        <v/>
      </c>
      <c r="E29" s="739"/>
      <c r="F29" s="600"/>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B26,Data!G26,(IF(B29=Data!B28,Data!G28,(IF(B29=Data!B30,Data!G30,(IF(B29=Data!#REF!,Data!#REF!,(IF(B29=Data!B35,Data!G35,(IF(B29=Data!#REF!,Data!#REF!,(IF(B29=Data!#REF!,Data!#REF!,(IF(B29=Data!#REF!,Data!#REF!,Data!#REF!)))))))))))))))&amp;IF(B29=Data!B102,Data!G102,(IF(B29=Data!#REF!,Data!#REF!,(IF(B29=Data!#REF!,Data!#REF!,(IF(B29=Data!#REF!,Data!#REF!,(IF(B29=Data!#REF!,Data!#REF!,(IF(B29=Data!#REF!,Data!G842,(IF(B29=Data!#REF!,Data!#REF!,(IF(B29=Data!#REF!,Data!#REF!,Data!#REF!)))))))))))))))&amp;IF(B29=Data!#REF!,Data!#REF!,(IF(B29=Data!#REF!,Data!#REF!,(IF(B29=Data!#REF!,Data!#REF!,(IF(B29=Data!#REF!,Data!#REF!,(IF(B29=Data!#REF!,Data!#REF!,Data!#REF!)))))))))</f>
        <v>#REF!</v>
      </c>
      <c r="O29" s="592"/>
      <c r="P29" s="593"/>
      <c r="Q29" s="594" t="e">
        <f>IF(B29=Data!B26,Data!H26,(IF(B29=Data!B28,Data!H28,(IF(B29=Data!B30,Data!H30,(IF(B29=Data!#REF!,Data!#REF!,(IF(B29=Data!B35,Data!H35,(IF(B29=Data!#REF!,Data!#REF!,(IF(B29=Data!#REF!,Data!#REF!,(IF(B29=Data!#REF!,Data!#REF!,Data!#REF!)))))))))))))))&amp;IF(B29=Data!B102,Data!H102,(IF(B29=Data!#REF!,Data!#REF!,(IF(B29=Data!#REF!,Data!#REF!,(IF(B29=Data!#REF!,Data!#REF!,(IF(B29=Data!#REF!,Data!#REF!,(IF(B29=Data!#REF!,Data!H842,(IF(B29=Data!#REF!,Data!#REF!,(IF(B29=Data!#REF!,Data!#REF!,Data!#REF!)))))))))))))))&amp;IF(B29=Data!#REF!,Data!#REF!,(IF(B29=Data!#REF!,Data!#REF!,(IF(B29=Data!#REF!,Data!#REF!,(IF(B29=Data!#REF!,Data!#REF!,(IF(B29=Data!#REF!,Data!#REF!,Data!#REF!)))))))))</f>
        <v>#REF!</v>
      </c>
      <c r="R29" s="593"/>
      <c r="S29" s="593"/>
      <c r="T29" s="594" t="e">
        <f>IF(B29=Data!B26,Data!I26,(IF(B29=Data!B28,Data!I28,(IF(B29=Data!B30,Data!I30,(IF(B29=Data!#REF!,Data!#REF!,(IF(B29=Data!B35,Data!I35,(IF(B29=Data!#REF!,Data!#REF!,(IF(B29=Data!#REF!,Data!#REF!,(IF(B29=Data!#REF!,Data!#REF!,Data!#REF!)))))))))))))))&amp;IF(B29=Data!B102,Data!I102,(IF(B29=Data!#REF!,Data!#REF!,(IF(B29=Data!#REF!,Data!#REF!,(IF(B29=Data!#REF!,Data!#REF!,(IF(B29=Data!#REF!,Data!#REF!,(IF(B29=Data!#REF!,Data!I842,(IF(B29=Data!#REF!,Data!#REF!,(IF(B29=Data!#REF!,Data!#REF!,Data!#REF!)))))))))))))))&amp;IF(B29=Data!#REF!,Data!#REF!,(IF(B29=Data!#REF!,Data!#REF!,(IF(B29=Data!#REF!,Data!#REF!,(IF(B29=Data!#REF!,Data!#REF!,(IF(B29=Data!#REF!,Data!#REF!,Data!#REF!)))))))))</f>
        <v>#REF!</v>
      </c>
      <c r="U29" s="595"/>
      <c r="V29" s="594" t="e">
        <f>IF(B29=Data!B26,Data!J26,(IF(B29=Data!B28,Data!J28,(IF(B29=Data!B30,Data!J30,(IF(B29=Data!#REF!,Data!#REF!,(IF(B29=Data!B35,Data!J35,(IF(B29=Data!#REF!,Data!#REF!,(IF(B29=Data!#REF!,Data!#REF!,(IF(B29=Data!#REF!,Data!#REF!,Data!#REF!)))))))))))))))&amp;IF(B29=Data!B102,Data!J102,(IF(B29=Data!#REF!,Data!#REF!,(IF(B29=Data!#REF!,Data!#REF!,(IF(B29=Data!#REF!,Data!#REF!,(IF(B29=Data!#REF!,Data!#REF!,(IF(B29=Data!#REF!,Data!J842,(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860"/>
      <c r="B30" s="840"/>
      <c r="C30" s="583" t="str">
        <f>IF(E30="","",VLOOKUP(B30,Data!$B$5:$N$503,13,FALSE))</f>
        <v/>
      </c>
      <c r="D30" s="584" t="str">
        <f>IF(E30="","",VLOOKUP(B30,Data!$B$5:$L$503,2,FALSE))</f>
        <v/>
      </c>
      <c r="E30" s="739"/>
      <c r="F30" s="600"/>
      <c r="G30" s="587" t="str">
        <f>IF(E30="","",VLOOKUP(B30,Data!$B$5:$L$503,11,FALSE))</f>
        <v/>
      </c>
      <c r="H30" s="588" t="str">
        <f t="shared" si="0"/>
        <v>-</v>
      </c>
      <c r="I30" s="589" t="str">
        <f>IF(E30="","",VLOOKUP(B30,Data!$B$5:$D$503,3,FALSE))</f>
        <v/>
      </c>
      <c r="J30" s="589" t="str">
        <f>IF(E30="","",VLOOKUP(B30,Data!$B$5:$M$503,12,FALSE))</f>
        <v/>
      </c>
      <c r="K30" s="590"/>
      <c r="L30" s="587" t="str">
        <f>IF(E30="","",VLOOKUP(B30,Data!$B$5:$E$503,4,FALSE)*E30)</f>
        <v/>
      </c>
      <c r="M30" s="587" t="str">
        <f>IF(E30="","",VLOOKUP(B30,Data!$B$5:$F$503,5,FALSE)*E30)</f>
        <v/>
      </c>
      <c r="N30" s="591" t="e">
        <f>IF(B30=Data!B139,Data!G139,(IF(B30=Data!B141,Data!G141,(IF(B30=Data!B143,Data!G143,(IF(B30=Data!#REF!,Data!#REF!,(IF(B30=Data!B148,Data!G148,(IF(B30=Data!#REF!,Data!#REF!,(IF(B30=Data!#REF!,Data!#REF!,(IF(B30=Data!#REF!,Data!#REF!,Data!#REF!)))))))))))))))&amp;IF(B30=Data!B215,Data!G215,(IF(B30=Data!#REF!,Data!#REF!,(IF(B30=Data!#REF!,Data!#REF!,(IF(B30=Data!#REF!,Data!#REF!,(IF(B30=Data!#REF!,Data!#REF!,(IF(B30=Data!#REF!,Data!G955,(IF(B30=Data!#REF!,Data!#REF!,(IF(B30=Data!#REF!,Data!#REF!,Data!#REF!)))))))))))))))&amp;IF(B30=Data!#REF!,Data!#REF!,(IF(B30=Data!#REF!,Data!#REF!,(IF(B30=Data!#REF!,Data!#REF!,(IF(B30=Data!#REF!,Data!#REF!,(IF(B30=Data!#REF!,Data!#REF!,Data!#REF!)))))))))</f>
        <v>#REF!</v>
      </c>
      <c r="O30" s="592"/>
      <c r="P30" s="593"/>
      <c r="Q30" s="594" t="e">
        <f>IF(B30=Data!B139,Data!H139,(IF(B30=Data!B141,Data!H141,(IF(B30=Data!B143,Data!H143,(IF(B30=Data!#REF!,Data!#REF!,(IF(B30=Data!B148,Data!H148,(IF(B30=Data!#REF!,Data!#REF!,(IF(B30=Data!#REF!,Data!#REF!,(IF(B30=Data!#REF!,Data!#REF!,Data!#REF!)))))))))))))))&amp;IF(B30=Data!B215,Data!H215,(IF(B30=Data!#REF!,Data!#REF!,(IF(B30=Data!#REF!,Data!#REF!,(IF(B30=Data!#REF!,Data!#REF!,(IF(B30=Data!#REF!,Data!#REF!,(IF(B30=Data!#REF!,Data!H955,(IF(B30=Data!#REF!,Data!#REF!,(IF(B30=Data!#REF!,Data!#REF!,Data!#REF!)))))))))))))))&amp;IF(B30=Data!#REF!,Data!#REF!,(IF(B30=Data!#REF!,Data!#REF!,(IF(B30=Data!#REF!,Data!#REF!,(IF(B30=Data!#REF!,Data!#REF!,(IF(B30=Data!#REF!,Data!#REF!,Data!#REF!)))))))))</f>
        <v>#REF!</v>
      </c>
      <c r="R30" s="593"/>
      <c r="S30" s="593"/>
      <c r="T30" s="594" t="e">
        <f>IF(B30=Data!B139,Data!I139,(IF(B30=Data!B141,Data!I141,(IF(B30=Data!B143,Data!I143,(IF(B30=Data!#REF!,Data!#REF!,(IF(B30=Data!B148,Data!I148,(IF(B30=Data!#REF!,Data!#REF!,(IF(B30=Data!#REF!,Data!#REF!,(IF(B30=Data!#REF!,Data!#REF!,Data!#REF!)))))))))))))))&amp;IF(B30=Data!B215,Data!I215,(IF(B30=Data!#REF!,Data!#REF!,(IF(B30=Data!#REF!,Data!#REF!,(IF(B30=Data!#REF!,Data!#REF!,(IF(B30=Data!#REF!,Data!#REF!,(IF(B30=Data!#REF!,Data!I955,(IF(B30=Data!#REF!,Data!#REF!,(IF(B30=Data!#REF!,Data!#REF!,Data!#REF!)))))))))))))))&amp;IF(B30=Data!#REF!,Data!#REF!,(IF(B30=Data!#REF!,Data!#REF!,(IF(B30=Data!#REF!,Data!#REF!,(IF(B30=Data!#REF!,Data!#REF!,(IF(B30=Data!#REF!,Data!#REF!,Data!#REF!)))))))))</f>
        <v>#REF!</v>
      </c>
      <c r="U30" s="595"/>
      <c r="V30" s="594" t="e">
        <f>IF(B30=Data!B139,Data!J139,(IF(B30=Data!B141,Data!J141,(IF(B30=Data!B143,Data!J143,(IF(B30=Data!#REF!,Data!#REF!,(IF(B30=Data!B148,Data!J148,(IF(B30=Data!#REF!,Data!#REF!,(IF(B30=Data!#REF!,Data!#REF!,(IF(B30=Data!#REF!,Data!#REF!,Data!#REF!)))))))))))))))&amp;IF(B30=Data!B215,Data!J215,(IF(B30=Data!#REF!,Data!#REF!,(IF(B30=Data!#REF!,Data!#REF!,(IF(B30=Data!#REF!,Data!#REF!,(IF(B30=Data!#REF!,Data!#REF!,(IF(B30=Data!#REF!,Data!J955,(IF(B30=Data!#REF!,Data!#REF!,(IF(B30=Data!#REF!,Data!#REF!,Data!#REF!)))))))))))))))&amp;IF(B30=Data!#REF!,Data!#REF!,(IF(B30=Data!#REF!,Data!#REF!,(IF(B30=Data!#REF!,Data!#REF!,(IF(B30=Data!#REF!,Data!#REF!,(IF(B30=Data!#REF!,Data!#REF!,Data!#REF!)))))))))</f>
        <v>#REF!</v>
      </c>
      <c r="W30" s="596" t="str">
        <f>IF(E30="","",VLOOKUP(B30,Data!$B$5:$J$503,9,FALSE)*E30)</f>
        <v/>
      </c>
    </row>
    <row r="31" spans="1:23" s="611" customFormat="1" ht="31" customHeight="1">
      <c r="A31" s="860"/>
      <c r="B31" s="818"/>
      <c r="C31" s="604"/>
      <c r="D31" s="605"/>
      <c r="E31" s="606">
        <f>SUM(E17:E30)</f>
        <v>36</v>
      </c>
      <c r="F31" s="606"/>
      <c r="G31" s="607"/>
      <c r="H31" s="607">
        <f>SUM(H17:H30)</f>
        <v>101803.1</v>
      </c>
      <c r="I31" s="608"/>
      <c r="J31" s="608"/>
      <c r="K31" s="608"/>
      <c r="L31" s="609">
        <f>SUM(L17:L30)</f>
        <v>9335</v>
      </c>
      <c r="M31" s="609">
        <f>SUM(M17:M30)</f>
        <v>8492</v>
      </c>
      <c r="N31" s="609" t="e">
        <f>SUM(N17:N30)</f>
        <v>#REF!</v>
      </c>
      <c r="O31" s="609" t="e">
        <f>SUM(#REF!)</f>
        <v>#REF!</v>
      </c>
      <c r="P31" s="609">
        <f>SUM(P16:P16)</f>
        <v>0</v>
      </c>
      <c r="Q31" s="609">
        <f>SUM(Q16:Q16)</f>
        <v>0</v>
      </c>
      <c r="R31" s="609" t="e">
        <f>SUM(#REF!)</f>
        <v>#REF!</v>
      </c>
      <c r="S31" s="609">
        <f>SUM(S16:S16)</f>
        <v>0</v>
      </c>
      <c r="T31" s="609">
        <f>SUM(T16:T16)</f>
        <v>0</v>
      </c>
      <c r="U31" s="609" t="e">
        <f>SUM(#REF!)</f>
        <v>#REF!</v>
      </c>
      <c r="V31" s="609">
        <f>SUM(V16:V16)</f>
        <v>0</v>
      </c>
      <c r="W31" s="610">
        <f>SUM(W17:W30)</f>
        <v>51.992999999999995</v>
      </c>
    </row>
    <row r="32" spans="1:23" ht="11.25" customHeight="1">
      <c r="A32" s="860"/>
      <c r="B32" s="612"/>
      <c r="C32" s="545"/>
      <c r="D32" s="546"/>
      <c r="E32" s="613"/>
      <c r="F32" s="544"/>
      <c r="G32" s="614" t="s">
        <v>847</v>
      </c>
      <c r="H32" s="615"/>
      <c r="I32" s="616"/>
      <c r="J32" s="616"/>
      <c r="K32" s="616"/>
      <c r="L32" s="617"/>
      <c r="M32" s="548"/>
      <c r="N32" s="546"/>
      <c r="O32" s="545"/>
      <c r="P32" s="545"/>
      <c r="Q32" s="545"/>
      <c r="R32" s="545"/>
      <c r="S32" s="545"/>
      <c r="T32" s="545"/>
      <c r="U32" s="546"/>
      <c r="V32" s="546"/>
      <c r="W32" s="550"/>
    </row>
    <row r="33" spans="1:23" ht="14">
      <c r="A33" s="618" t="s">
        <v>546</v>
      </c>
      <c r="B33" s="619" t="s">
        <v>12</v>
      </c>
      <c r="C33" s="513"/>
      <c r="D33" s="620"/>
      <c r="E33" s="499" t="s">
        <v>555</v>
      </c>
      <c r="G33" s="621" t="s">
        <v>83</v>
      </c>
      <c r="H33" s="622"/>
      <c r="I33" s="562" t="s">
        <v>84</v>
      </c>
      <c r="J33" s="623"/>
      <c r="K33" s="534" t="s">
        <v>85</v>
      </c>
      <c r="L33" s="534"/>
      <c r="M33" s="1076" t="s">
        <v>86</v>
      </c>
      <c r="N33" s="1077"/>
      <c r="O33" s="1077"/>
      <c r="P33" s="1077"/>
      <c r="Q33" s="1077"/>
      <c r="R33" s="1077"/>
      <c r="S33" s="1077"/>
      <c r="T33" s="1077"/>
      <c r="U33" s="1077"/>
      <c r="V33" s="1077"/>
      <c r="W33" s="1078"/>
    </row>
    <row r="34" spans="1:23" ht="13">
      <c r="A34" s="921" t="s">
        <v>547</v>
      </c>
      <c r="D34" s="624"/>
      <c r="E34" s="499" t="s">
        <v>88</v>
      </c>
      <c r="G34" s="1079"/>
      <c r="H34" s="1080"/>
      <c r="I34" s="921" t="s">
        <v>89</v>
      </c>
      <c r="J34" s="625"/>
      <c r="K34" s="537" t="s">
        <v>90</v>
      </c>
      <c r="L34" s="537"/>
      <c r="M34" s="532"/>
      <c r="W34" s="538"/>
    </row>
    <row r="35" spans="1:23" ht="10.5" customHeight="1">
      <c r="A35" s="921" t="s">
        <v>548</v>
      </c>
      <c r="B35" s="503"/>
      <c r="D35" s="523"/>
      <c r="G35" s="1079"/>
      <c r="H35" s="1080"/>
      <c r="I35" s="921"/>
      <c r="J35" s="625"/>
      <c r="K35" s="537" t="s">
        <v>94</v>
      </c>
      <c r="L35" s="537"/>
      <c r="M35" s="532"/>
      <c r="W35" s="538"/>
    </row>
    <row r="36" spans="1:23" ht="10.5" customHeight="1">
      <c r="A36" s="544"/>
      <c r="B36" s="545"/>
      <c r="C36" s="545"/>
      <c r="D36" s="626"/>
      <c r="E36" s="499" t="s">
        <v>95</v>
      </c>
      <c r="G36" s="1079"/>
      <c r="H36" s="1080"/>
      <c r="I36" s="921" t="s">
        <v>96</v>
      </c>
      <c r="J36" s="625"/>
      <c r="K36" s="537"/>
      <c r="L36" s="537"/>
      <c r="M36" s="532"/>
      <c r="W36" s="538"/>
    </row>
    <row r="37" spans="1:23" ht="13">
      <c r="A37" s="512" t="s">
        <v>97</v>
      </c>
      <c r="C37" s="535"/>
      <c r="D37" s="514"/>
      <c r="E37" s="499" t="s">
        <v>98</v>
      </c>
      <c r="G37" s="627" t="s">
        <v>99</v>
      </c>
      <c r="H37" s="628"/>
      <c r="I37" s="921" t="s">
        <v>89</v>
      </c>
      <c r="J37" s="625"/>
      <c r="K37" s="537" t="s">
        <v>100</v>
      </c>
      <c r="L37" s="537"/>
      <c r="M37" s="532"/>
      <c r="W37" s="538"/>
    </row>
    <row r="38" spans="1:23" ht="13">
      <c r="A38" s="921" t="s">
        <v>561</v>
      </c>
      <c r="D38" s="523"/>
      <c r="E38" s="499" t="s">
        <v>101</v>
      </c>
      <c r="G38" s="629"/>
      <c r="H38" s="630"/>
      <c r="I38" s="921" t="s">
        <v>102</v>
      </c>
      <c r="J38" s="625"/>
      <c r="K38" s="537" t="s">
        <v>549</v>
      </c>
      <c r="L38" s="537"/>
      <c r="M38" s="1069" t="s">
        <v>616</v>
      </c>
      <c r="N38" s="1070"/>
      <c r="O38" s="1070"/>
      <c r="P38" s="1070"/>
      <c r="Q38" s="1070"/>
      <c r="R38" s="1070"/>
      <c r="S38" s="1070"/>
      <c r="T38" s="1070"/>
      <c r="U38" s="1070"/>
      <c r="V38" s="1070"/>
      <c r="W38" s="1071"/>
    </row>
    <row r="39" spans="1:23">
      <c r="A39" s="544"/>
      <c r="B39" s="545"/>
      <c r="C39" s="545"/>
      <c r="D39" s="546"/>
      <c r="E39" s="631"/>
      <c r="F39" s="545"/>
      <c r="G39" s="1053" t="s">
        <v>1094</v>
      </c>
      <c r="H39" s="1054"/>
      <c r="I39" s="1053" t="s">
        <v>1093</v>
      </c>
      <c r="J39" s="1054"/>
      <c r="K39" s="549" t="s">
        <v>105</v>
      </c>
      <c r="L39" s="549"/>
      <c r="M39" s="1072" t="s">
        <v>106</v>
      </c>
      <c r="N39" s="1073"/>
      <c r="O39" s="1073"/>
      <c r="P39" s="1073"/>
      <c r="Q39" s="1073"/>
      <c r="R39" s="1073"/>
      <c r="S39" s="1073"/>
      <c r="T39" s="1073"/>
      <c r="U39" s="1073"/>
      <c r="V39" s="1073"/>
      <c r="W39" s="1074"/>
    </row>
    <row r="40" spans="1:23">
      <c r="G40" s="500" t="s">
        <v>667</v>
      </c>
      <c r="K40" s="537"/>
      <c r="L40" s="537"/>
      <c r="M40" s="541"/>
      <c r="N40" s="541"/>
      <c r="O40" s="541"/>
      <c r="P40" s="541"/>
      <c r="Q40" s="541"/>
      <c r="R40" s="541"/>
      <c r="S40" s="541"/>
      <c r="T40" s="541"/>
      <c r="U40" s="541"/>
      <c r="V40" s="541"/>
      <c r="W40" s="632"/>
    </row>
    <row r="41" spans="1:23">
      <c r="G41" s="633"/>
      <c r="H41" s="633"/>
      <c r="I41" s="634"/>
      <c r="J41" s="633"/>
      <c r="K41" s="537"/>
      <c r="L41" s="537"/>
      <c r="M41" s="541"/>
      <c r="N41" s="541"/>
      <c r="O41" s="541"/>
      <c r="P41" s="541"/>
      <c r="Q41" s="541"/>
      <c r="R41" s="541"/>
      <c r="S41" s="541"/>
      <c r="T41" s="541"/>
      <c r="U41" s="541"/>
      <c r="V41" s="541"/>
      <c r="W41" s="632"/>
    </row>
    <row r="42" spans="1:23" ht="7.5" customHeight="1"/>
    <row r="43" spans="1:23" ht="13.5" customHeight="1"/>
    <row r="44" spans="1:23" ht="13.5" customHeight="1"/>
    <row r="45" spans="1:23" ht="13.5" customHeight="1"/>
    <row r="46" spans="1:23" s="611" customFormat="1" ht="18" customHeight="1">
      <c r="A46" s="635" t="s">
        <v>964</v>
      </c>
      <c r="B46" s="500"/>
      <c r="C46" s="635" t="s">
        <v>622</v>
      </c>
      <c r="F46" s="636"/>
      <c r="G46" s="635" t="s">
        <v>958</v>
      </c>
      <c r="H46" s="500"/>
      <c r="I46" s="635" t="s">
        <v>969</v>
      </c>
      <c r="K46" s="636"/>
      <c r="L46" s="636"/>
      <c r="V46" s="637"/>
    </row>
    <row r="47" spans="1:23" s="611" customFormat="1" ht="18" customHeight="1">
      <c r="A47" s="635" t="s">
        <v>965</v>
      </c>
      <c r="B47" s="500"/>
      <c r="C47" s="635" t="s">
        <v>969</v>
      </c>
      <c r="F47" s="636"/>
      <c r="G47" s="635" t="s">
        <v>959</v>
      </c>
      <c r="H47" s="500"/>
      <c r="I47" s="635" t="s">
        <v>969</v>
      </c>
      <c r="K47" s="636"/>
      <c r="L47" s="636"/>
      <c r="V47" s="637"/>
    </row>
    <row r="48" spans="1:23" s="611" customFormat="1" ht="18" customHeight="1">
      <c r="A48" s="635" t="s">
        <v>966</v>
      </c>
      <c r="B48" s="500"/>
      <c r="C48" s="635" t="s">
        <v>969</v>
      </c>
      <c r="F48" s="636"/>
      <c r="G48" s="635" t="s">
        <v>960</v>
      </c>
      <c r="H48" s="500"/>
      <c r="I48" s="635" t="s">
        <v>622</v>
      </c>
      <c r="K48" s="636"/>
      <c r="L48" s="636"/>
      <c r="V48" s="637"/>
    </row>
    <row r="49" spans="1:23" s="611" customFormat="1" ht="18" customHeight="1">
      <c r="A49" s="635" t="s">
        <v>967</v>
      </c>
      <c r="B49" s="500"/>
      <c r="C49" s="635" t="s">
        <v>622</v>
      </c>
      <c r="F49" s="636"/>
      <c r="G49" s="635" t="s">
        <v>961</v>
      </c>
      <c r="H49" s="500"/>
      <c r="I49" s="635" t="s">
        <v>622</v>
      </c>
      <c r="K49" s="636"/>
      <c r="L49" s="636"/>
      <c r="V49" s="637"/>
    </row>
    <row r="50" spans="1:23" s="611" customFormat="1" ht="18" customHeight="1">
      <c r="A50" s="635" t="s">
        <v>968</v>
      </c>
      <c r="B50" s="500"/>
      <c r="C50" s="635" t="s">
        <v>622</v>
      </c>
      <c r="F50" s="636"/>
      <c r="G50" s="635" t="s">
        <v>963</v>
      </c>
      <c r="H50" s="500"/>
      <c r="I50" s="635" t="s">
        <v>622</v>
      </c>
      <c r="K50" s="636"/>
      <c r="L50" s="636"/>
      <c r="V50" s="637"/>
    </row>
    <row r="51" spans="1:23" ht="20">
      <c r="E51" s="922"/>
      <c r="F51" s="500"/>
      <c r="G51" s="635" t="s">
        <v>962</v>
      </c>
      <c r="I51" s="635" t="s">
        <v>622</v>
      </c>
      <c r="K51" s="500"/>
      <c r="M51" s="922"/>
      <c r="V51" s="501"/>
      <c r="W51" s="922"/>
    </row>
    <row r="52" spans="1:23" ht="17.5">
      <c r="A52" s="638"/>
      <c r="E52" s="922"/>
      <c r="G52" s="639"/>
      <c r="H52" s="639"/>
    </row>
    <row r="57" spans="1:23" ht="14">
      <c r="A57" s="640"/>
      <c r="C57" s="641"/>
      <c r="D57" s="641"/>
      <c r="E57" s="642"/>
    </row>
    <row r="58" spans="1:23" ht="14">
      <c r="A58" s="643"/>
      <c r="C58" s="641"/>
      <c r="D58" s="644"/>
      <c r="E58" s="642"/>
    </row>
    <row r="59" spans="1:23" ht="14">
      <c r="A59" s="643"/>
      <c r="B59" s="645"/>
      <c r="C59" s="641"/>
      <c r="D59" s="641"/>
      <c r="E59" s="642"/>
    </row>
    <row r="60" spans="1:23" ht="14">
      <c r="A60" s="643"/>
      <c r="B60" s="646" t="s">
        <v>354</v>
      </c>
      <c r="C60" s="641"/>
      <c r="D60" s="641"/>
      <c r="E60" s="642"/>
    </row>
    <row r="61" spans="1:23" ht="15.5">
      <c r="A61" s="643"/>
      <c r="B61" s="647" t="s">
        <v>249</v>
      </c>
      <c r="C61" s="641"/>
      <c r="D61" s="641"/>
      <c r="E61" s="642"/>
    </row>
    <row r="62" spans="1:23" ht="14">
      <c r="A62" s="643"/>
      <c r="B62" s="648" t="s">
        <v>250</v>
      </c>
      <c r="C62" s="641"/>
      <c r="D62" s="641"/>
      <c r="E62" s="642"/>
    </row>
    <row r="63" spans="1:23" ht="15.5">
      <c r="A63" s="649"/>
      <c r="B63" s="647" t="s">
        <v>251</v>
      </c>
      <c r="C63" s="641"/>
      <c r="D63" s="641"/>
      <c r="E63" s="642"/>
    </row>
    <row r="64" spans="1:23" ht="15.5">
      <c r="A64" s="643"/>
      <c r="B64" s="647" t="s">
        <v>252</v>
      </c>
      <c r="C64" s="641"/>
      <c r="D64" s="641"/>
      <c r="E64" s="642"/>
    </row>
    <row r="65" spans="1:5" ht="14">
      <c r="A65" s="649"/>
      <c r="B65" s="646" t="s">
        <v>253</v>
      </c>
      <c r="C65" s="641"/>
      <c r="D65" s="641"/>
      <c r="E65" s="642"/>
    </row>
    <row r="66" spans="1:5" ht="14">
      <c r="A66" s="649"/>
      <c r="B66" s="646" t="s">
        <v>357</v>
      </c>
      <c r="C66" s="641"/>
      <c r="D66" s="641"/>
      <c r="E66" s="642"/>
    </row>
    <row r="67" spans="1:5" ht="14">
      <c r="A67" s="643"/>
      <c r="B67" s="646" t="s">
        <v>358</v>
      </c>
      <c r="C67" s="641"/>
      <c r="D67" s="641"/>
      <c r="E67" s="642"/>
    </row>
    <row r="68" spans="1:5" ht="14">
      <c r="A68" s="643"/>
      <c r="B68" s="646" t="s">
        <v>288</v>
      </c>
      <c r="C68" s="641"/>
      <c r="D68" s="641"/>
      <c r="E68" s="642"/>
    </row>
    <row r="69" spans="1:5" ht="14">
      <c r="A69" s="643"/>
      <c r="B69" s="646" t="s">
        <v>292</v>
      </c>
      <c r="C69" s="641"/>
      <c r="D69" s="641"/>
      <c r="E69" s="642"/>
    </row>
    <row r="70" spans="1:5" ht="15.5">
      <c r="A70" s="643"/>
      <c r="B70" s="647" t="s">
        <v>423</v>
      </c>
      <c r="C70" s="641"/>
      <c r="D70" s="641"/>
      <c r="E70" s="642"/>
    </row>
    <row r="71" spans="1:5" ht="14">
      <c r="A71" s="643"/>
      <c r="B71" s="646" t="s">
        <v>424</v>
      </c>
      <c r="C71" s="641"/>
      <c r="D71" s="641"/>
      <c r="E71" s="642"/>
    </row>
    <row r="72" spans="1:5" ht="14">
      <c r="A72" s="643"/>
      <c r="B72" s="646" t="s">
        <v>279</v>
      </c>
      <c r="C72" s="641"/>
      <c r="D72" s="644"/>
      <c r="E72" s="642"/>
    </row>
    <row r="73" spans="1:5" ht="14">
      <c r="A73" s="643"/>
      <c r="B73" s="646" t="s">
        <v>281</v>
      </c>
      <c r="C73" s="641"/>
      <c r="D73" s="641"/>
      <c r="E73" s="642"/>
    </row>
    <row r="74" spans="1:5" ht="14">
      <c r="A74" s="643"/>
      <c r="B74" s="646" t="s">
        <v>287</v>
      </c>
      <c r="C74" s="641"/>
      <c r="D74" s="644"/>
      <c r="E74" s="642"/>
    </row>
    <row r="75" spans="1:5" ht="15.5">
      <c r="A75" s="643"/>
      <c r="B75" s="647" t="s">
        <v>420</v>
      </c>
      <c r="C75" s="641"/>
      <c r="D75" s="644"/>
      <c r="E75" s="642"/>
    </row>
    <row r="76" spans="1:5" ht="14">
      <c r="A76" s="650"/>
      <c r="B76" s="646" t="s">
        <v>421</v>
      </c>
      <c r="C76" s="579"/>
      <c r="D76" s="578"/>
      <c r="E76" s="575"/>
    </row>
    <row r="77" spans="1:5" ht="14">
      <c r="A77" s="572"/>
      <c r="B77" s="646" t="s">
        <v>422</v>
      </c>
      <c r="C77" s="579"/>
      <c r="D77" s="578"/>
      <c r="E77" s="651">
        <f>SUM(E56:E75)</f>
        <v>0</v>
      </c>
    </row>
    <row r="78" spans="1:5" ht="14">
      <c r="B78" s="646" t="s">
        <v>417</v>
      </c>
    </row>
    <row r="79" spans="1:5" ht="14">
      <c r="B79" s="646" t="s">
        <v>397</v>
      </c>
    </row>
  </sheetData>
  <mergeCells count="10">
    <mergeCell ref="M38:W38"/>
    <mergeCell ref="G39:H39"/>
    <mergeCell ref="I39:J39"/>
    <mergeCell ref="M39:W39"/>
    <mergeCell ref="O1:S1"/>
    <mergeCell ref="P2:W2"/>
    <mergeCell ref="M33:W33"/>
    <mergeCell ref="G34:H34"/>
    <mergeCell ref="G35:H35"/>
    <mergeCell ref="G36:H36"/>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529A6-4089-469F-965E-647575E93217}">
  <sheetPr>
    <pageSetUpPr fitToPage="1"/>
  </sheetPr>
  <dimension ref="A1:W76"/>
  <sheetViews>
    <sheetView topLeftCell="A4" zoomScale="85" zoomScaleNormal="85" zoomScaleSheetLayoutView="85" workbookViewId="0">
      <selection activeCell="K18" sqref="K18"/>
    </sheetView>
  </sheetViews>
  <sheetFormatPr defaultColWidth="9.1796875" defaultRowHeight="12.5"/>
  <cols>
    <col min="1" max="1" width="5.26953125" style="936" customWidth="1"/>
    <col min="2" max="2" width="40.1796875" style="936" bestFit="1" customWidth="1"/>
    <col min="3" max="3" width="6.453125" style="936" customWidth="1"/>
    <col min="4" max="4" width="13.453125" style="936" customWidth="1"/>
    <col min="5" max="5" width="10.453125" style="499" customWidth="1"/>
    <col min="6" max="6" width="13.08984375" style="936" customWidth="1"/>
    <col min="7" max="7" width="14.81640625" style="500" customWidth="1"/>
    <col min="8" max="8" width="17" style="500" customWidth="1"/>
    <col min="9" max="9" width="6.1796875" style="936" customWidth="1"/>
    <col min="10" max="10" width="14.1796875" style="936" customWidth="1"/>
    <col min="11" max="11" width="11.1796875" style="936" customWidth="1"/>
    <col min="12" max="12" width="15.1796875" style="500" customWidth="1"/>
    <col min="13" max="13" width="16.36328125" style="500" customWidth="1"/>
    <col min="14" max="14" width="0.453125" style="936" hidden="1" customWidth="1"/>
    <col min="15" max="15" width="3.1796875" style="936" customWidth="1"/>
    <col min="16" max="16" width="2.54296875" style="936" customWidth="1"/>
    <col min="17" max="17" width="4.81640625" style="936" hidden="1" customWidth="1"/>
    <col min="18" max="18" width="2" style="936" customWidth="1"/>
    <col min="19" max="19" width="2.54296875" style="936" customWidth="1"/>
    <col min="20" max="20" width="5.81640625" style="936" hidden="1" customWidth="1"/>
    <col min="21" max="21" width="1" style="936" customWidth="1"/>
    <col min="22" max="22" width="9.1796875" style="936" hidden="1" customWidth="1"/>
    <col min="23" max="23" width="15.08984375" style="501" customWidth="1"/>
    <col min="24" max="24" width="1.81640625" style="936" customWidth="1"/>
    <col min="25" max="25" width="9.1796875" style="936" customWidth="1"/>
    <col min="26" max="16384" width="9.1796875" style="936"/>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36"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35"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35" t="s">
        <v>557</v>
      </c>
      <c r="D8" s="523"/>
      <c r="E8" s="531"/>
      <c r="G8" s="532"/>
      <c r="H8" s="533"/>
      <c r="I8" s="935"/>
      <c r="K8" s="514"/>
      <c r="L8" s="532"/>
      <c r="M8" s="534"/>
      <c r="O8" s="514"/>
      <c r="U8" s="535"/>
      <c r="V8" s="535"/>
      <c r="W8" s="536"/>
    </row>
    <row r="9" spans="1:23">
      <c r="A9" s="935" t="s">
        <v>558</v>
      </c>
      <c r="D9" s="523"/>
      <c r="E9" s="531" t="s">
        <v>54</v>
      </c>
      <c r="G9" s="532" t="s">
        <v>55</v>
      </c>
      <c r="H9" s="533"/>
      <c r="I9" s="935" t="s">
        <v>56</v>
      </c>
      <c r="K9" s="523"/>
      <c r="L9" s="532" t="s">
        <v>57</v>
      </c>
      <c r="M9" s="537"/>
      <c r="O9" s="523"/>
      <c r="P9" s="936" t="s">
        <v>58</v>
      </c>
      <c r="W9" s="538"/>
    </row>
    <row r="10" spans="1:23" ht="13">
      <c r="A10" s="935" t="s">
        <v>559</v>
      </c>
      <c r="D10" s="539" t="s">
        <v>560</v>
      </c>
      <c r="E10" s="531" t="s">
        <v>59</v>
      </c>
      <c r="G10" s="532"/>
      <c r="H10" s="533"/>
      <c r="I10" s="540"/>
      <c r="J10" s="541"/>
      <c r="K10" s="542"/>
      <c r="L10" s="532"/>
      <c r="M10" s="537"/>
      <c r="O10" s="523"/>
      <c r="W10" s="538"/>
    </row>
    <row r="11" spans="1:23" ht="13">
      <c r="A11" s="935" t="s">
        <v>551</v>
      </c>
      <c r="D11" s="523"/>
      <c r="E11" s="515"/>
      <c r="F11" s="543"/>
      <c r="G11" s="532" t="s">
        <v>60</v>
      </c>
      <c r="H11" s="533"/>
      <c r="I11" s="935" t="s">
        <v>61</v>
      </c>
      <c r="K11" s="523"/>
      <c r="L11" s="532" t="s">
        <v>523</v>
      </c>
      <c r="M11" s="537"/>
      <c r="O11" s="523"/>
      <c r="P11" s="936" t="s">
        <v>63</v>
      </c>
      <c r="W11" s="538"/>
    </row>
    <row r="12" spans="1:23">
      <c r="A12" s="544" t="s">
        <v>64</v>
      </c>
      <c r="D12" s="523"/>
      <c r="E12" s="531" t="s">
        <v>65</v>
      </c>
      <c r="G12" s="532"/>
      <c r="H12" s="533"/>
      <c r="I12" s="935"/>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1097</v>
      </c>
      <c r="C17" s="583" t="str">
        <f>IF(E17="","",VLOOKUP(B17,Data!$B$5:$N$503,13,FALSE))</f>
        <v/>
      </c>
      <c r="D17" s="584" t="str">
        <f>IF(E17="","",VLOOKUP(B17,Data!$B$5:$L$503,2,FALSE))</f>
        <v/>
      </c>
      <c r="E17" s="739"/>
      <c r="F17" s="600"/>
      <c r="G17" s="587" t="str">
        <f>IF(E17="","",VLOOKUP(B17,Data!$B$5:$L$503,11,FALSE))</f>
        <v/>
      </c>
      <c r="H17" s="588" t="str">
        <f t="shared" ref="H17:H2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131,Data!G131,(IF(B17=Data!B133,Data!G133,(IF(B17=Data!B135,Data!G135,(IF(B17=Data!#REF!,Data!#REF!,(IF(B17=Data!B140,Data!G140,(IF(B17=Data!#REF!,Data!#REF!,(IF(B17=Data!#REF!,Data!#REF!,(IF(B17=Data!#REF!,Data!#REF!,Data!#REF!)))))))))))))))&amp;IF(B17=Data!B207,Data!G207,(IF(B17=Data!#REF!,Data!#REF!,(IF(B17=Data!#REF!,Data!#REF!,(IF(B17=Data!#REF!,Data!#REF!,(IF(B17=Data!#REF!,Data!#REF!,(IF(B17=Data!#REF!,Data!G947,(IF(B17=Data!#REF!,Data!#REF!,(IF(B17=Data!#REF!,Data!#REF!,Data!#REF!)))))))))))))))&amp;IF(B17=Data!#REF!,Data!#REF!,(IF(B17=Data!#REF!,Data!#REF!,(IF(B17=Data!#REF!,Data!#REF!,(IF(B17=Data!#REF!,Data!#REF!,(IF(B17=Data!#REF!,Data!#REF!,Data!#REF!)))))))))</f>
        <v>#REF!</v>
      </c>
      <c r="O17" s="592"/>
      <c r="P17" s="593"/>
      <c r="Q17" s="594" t="e">
        <f>IF(B17=Data!B131,Data!H131,(IF(B17=Data!B133,Data!H133,(IF(B17=Data!B135,Data!H135,(IF(B17=Data!#REF!,Data!#REF!,(IF(B17=Data!B140,Data!H140,(IF(B17=Data!#REF!,Data!#REF!,(IF(B17=Data!#REF!,Data!#REF!,(IF(B17=Data!#REF!,Data!#REF!,Data!#REF!)))))))))))))))&amp;IF(B17=Data!B207,Data!H207,(IF(B17=Data!#REF!,Data!#REF!,(IF(B17=Data!#REF!,Data!#REF!,(IF(B17=Data!#REF!,Data!#REF!,(IF(B17=Data!#REF!,Data!#REF!,(IF(B17=Data!#REF!,Data!H947,(IF(B17=Data!#REF!,Data!#REF!,(IF(B17=Data!#REF!,Data!#REF!,Data!#REF!)))))))))))))))&amp;IF(B17=Data!#REF!,Data!#REF!,(IF(B17=Data!#REF!,Data!#REF!,(IF(B17=Data!#REF!,Data!#REF!,(IF(B17=Data!#REF!,Data!#REF!,(IF(B17=Data!#REF!,Data!#REF!,Data!#REF!)))))))))</f>
        <v>#REF!</v>
      </c>
      <c r="R17" s="593"/>
      <c r="S17" s="593"/>
      <c r="T17" s="594" t="e">
        <f>IF(B17=Data!B131,Data!I131,(IF(B17=Data!B133,Data!I133,(IF(B17=Data!B135,Data!I135,(IF(B17=Data!#REF!,Data!#REF!,(IF(B17=Data!B140,Data!I140,(IF(B17=Data!#REF!,Data!#REF!,(IF(B17=Data!#REF!,Data!#REF!,(IF(B17=Data!#REF!,Data!#REF!,Data!#REF!)))))))))))))))&amp;IF(B17=Data!B207,Data!I207,(IF(B17=Data!#REF!,Data!#REF!,(IF(B17=Data!#REF!,Data!#REF!,(IF(B17=Data!#REF!,Data!#REF!,(IF(B17=Data!#REF!,Data!#REF!,(IF(B17=Data!#REF!,Data!I947,(IF(B17=Data!#REF!,Data!#REF!,(IF(B17=Data!#REF!,Data!#REF!,Data!#REF!)))))))))))))))&amp;IF(B17=Data!#REF!,Data!#REF!,(IF(B17=Data!#REF!,Data!#REF!,(IF(B17=Data!#REF!,Data!#REF!,(IF(B17=Data!#REF!,Data!#REF!,(IF(B17=Data!#REF!,Data!#REF!,Data!#REF!)))))))))</f>
        <v>#REF!</v>
      </c>
      <c r="U17" s="595"/>
      <c r="V17" s="594" t="e">
        <f>IF(B17=Data!B131,Data!J131,(IF(B17=Data!B133,Data!J133,(IF(B17=Data!B135,Data!J135,(IF(B17=Data!#REF!,Data!#REF!,(IF(B17=Data!B140,Data!J140,(IF(B17=Data!#REF!,Data!#REF!,(IF(B17=Data!#REF!,Data!#REF!,(IF(B17=Data!#REF!,Data!#REF!,Data!#REF!)))))))))))))))&amp;IF(B17=Data!B207,Data!J207,(IF(B17=Data!#REF!,Data!#REF!,(IF(B17=Data!#REF!,Data!#REF!,(IF(B17=Data!#REF!,Data!#REF!,(IF(B17=Data!#REF!,Data!#REF!,(IF(B17=Data!#REF!,Data!J947,(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c r="B18" s="753" t="s">
        <v>223</v>
      </c>
      <c r="C18" s="738" t="str">
        <f>IF(E18="","",VLOOKUP(B18,Data!$B$5:$N$503,13,FALSE))</f>
        <v>Ymh</v>
      </c>
      <c r="D18" s="495" t="str">
        <f>IF(E18="","",VLOOKUP(B18,Data!$B$5:$L$503,2,FALSE))</f>
        <v>AAE6337</v>
      </c>
      <c r="E18" s="739">
        <v>45</v>
      </c>
      <c r="F18" s="600" t="s">
        <v>544</v>
      </c>
      <c r="G18" s="587">
        <f>IF(E18="","",VLOOKUP(B18,Data!$B$5:$L$503,11,FALSE))</f>
        <v>1646.63</v>
      </c>
      <c r="H18" s="588">
        <f t="shared" si="0"/>
        <v>74098.350000000006</v>
      </c>
      <c r="I18" s="589" t="str">
        <f>IF(E18="","",VLOOKUP(B18,Data!$B$5:$D$503,3,FALSE))</f>
        <v>C/T</v>
      </c>
      <c r="J18" s="589" t="str">
        <f>IF(E18="","",VLOOKUP(B18,Data!$B$5:$M$503,12,FALSE))</f>
        <v>Indonesia</v>
      </c>
      <c r="K18" s="590">
        <v>5132497</v>
      </c>
      <c r="L18" s="587">
        <f>IF(E18="","",VLOOKUP(B18,Data!$B$5:$E$503,4,FALSE)*E18)</f>
        <v>8730</v>
      </c>
      <c r="M18" s="587">
        <f>IF(E18="","",VLOOKUP(B18,Data!$B$5:$F$503,5,FALSE)*E18)</f>
        <v>7830</v>
      </c>
      <c r="N18" s="591" t="e">
        <f>IF(B18=Data!B18,Data!G18,(IF(B18=Data!B20,Data!G20,(IF(B18=Data!B22,Data!G22,(IF(B18=Data!#REF!,Data!#REF!,(IF(B18=Data!B27,Data!G27,(IF(B18=Data!#REF!,Data!#REF!,(IF(B18=Data!#REF!,Data!#REF!,(IF(B18=Data!#REF!,Data!#REF!,Data!#REF!)))))))))))))))&amp;IF(B18=Data!B94,Data!G94,(IF(B18=Data!#REF!,Data!#REF!,(IF(B18=Data!#REF!,Data!#REF!,(IF(B18=Data!#REF!,Data!#REF!,(IF(B18=Data!#REF!,Data!#REF!,(IF(B18=Data!#REF!,Data!G834,(IF(B18=Data!#REF!,Data!#REF!,(IF(B18=Data!#REF!,Data!#REF!,Data!#REF!)))))))))))))))&amp;IF(B18=Data!#REF!,Data!#REF!,(IF(B18=Data!#REF!,Data!#REF!,(IF(B18=Data!#REF!,Data!#REF!,(IF(B18=Data!#REF!,Data!#REF!,(IF(B18=Data!#REF!,Data!#REF!,Data!#REF!)))))))))</f>
        <v>#REF!</v>
      </c>
      <c r="O18" s="592"/>
      <c r="P18" s="593"/>
      <c r="Q18" s="594" t="e">
        <f>IF(B18=Data!B18,Data!H18,(IF(B18=Data!B20,Data!H20,(IF(B18=Data!B22,Data!H22,(IF(B18=Data!#REF!,Data!#REF!,(IF(B18=Data!B27,Data!H27,(IF(B18=Data!#REF!,Data!#REF!,(IF(B18=Data!#REF!,Data!#REF!,(IF(B18=Data!#REF!,Data!#REF!,Data!#REF!)))))))))))))))&amp;IF(B18=Data!B94,Data!H94,(IF(B18=Data!#REF!,Data!#REF!,(IF(B18=Data!#REF!,Data!#REF!,(IF(B18=Data!#REF!,Data!#REF!,(IF(B18=Data!#REF!,Data!#REF!,(IF(B18=Data!#REF!,Data!H834,(IF(B18=Data!#REF!,Data!#REF!,(IF(B18=Data!#REF!,Data!#REF!,Data!#REF!)))))))))))))))&amp;IF(B18=Data!#REF!,Data!#REF!,(IF(B18=Data!#REF!,Data!#REF!,(IF(B18=Data!#REF!,Data!#REF!,(IF(B18=Data!#REF!,Data!#REF!,(IF(B18=Data!#REF!,Data!#REF!,Data!#REF!)))))))))</f>
        <v>#REF!</v>
      </c>
      <c r="R18" s="593"/>
      <c r="S18" s="593"/>
      <c r="T18" s="594" t="e">
        <f>IF(B18=Data!B18,Data!I18,(IF(B18=Data!B20,Data!I20,(IF(B18=Data!B22,Data!I22,(IF(B18=Data!#REF!,Data!#REF!,(IF(B18=Data!B27,Data!I27,(IF(B18=Data!#REF!,Data!#REF!,(IF(B18=Data!#REF!,Data!#REF!,(IF(B18=Data!#REF!,Data!#REF!,Data!#REF!)))))))))))))))&amp;IF(B18=Data!B94,Data!I94,(IF(B18=Data!#REF!,Data!#REF!,(IF(B18=Data!#REF!,Data!#REF!,(IF(B18=Data!#REF!,Data!#REF!,(IF(B18=Data!#REF!,Data!#REF!,(IF(B18=Data!#REF!,Data!I834,(IF(B18=Data!#REF!,Data!#REF!,(IF(B18=Data!#REF!,Data!#REF!,Data!#REF!)))))))))))))))&amp;IF(B18=Data!#REF!,Data!#REF!,(IF(B18=Data!#REF!,Data!#REF!,(IF(B18=Data!#REF!,Data!#REF!,(IF(B18=Data!#REF!,Data!#REF!,(IF(B18=Data!#REF!,Data!#REF!,Data!#REF!)))))))))</f>
        <v>#REF!</v>
      </c>
      <c r="U18" s="595"/>
      <c r="V18" s="594" t="e">
        <f>IF(B18=Data!B18,Data!J18,(IF(B18=Data!B20,Data!J20,(IF(B18=Data!B22,Data!J22,(IF(B18=Data!#REF!,Data!#REF!,(IF(B18=Data!B27,Data!J27,(IF(B18=Data!#REF!,Data!#REF!,(IF(B18=Data!#REF!,Data!#REF!,(IF(B18=Data!#REF!,Data!#REF!,Data!#REF!)))))))))))))))&amp;IF(B18=Data!B94,Data!J94,(IF(B18=Data!#REF!,Data!#REF!,(IF(B18=Data!#REF!,Data!#REF!,(IF(B18=Data!#REF!,Data!#REF!,(IF(B18=Data!#REF!,Data!#REF!,(IF(B18=Data!#REF!,Data!J834,(IF(B18=Data!#REF!,Data!#REF!,(IF(B18=Data!#REF!,Data!#REF!,Data!#REF!)))))))))))))))&amp;IF(B18=Data!#REF!,Data!#REF!,(IF(B18=Data!#REF!,Data!#REF!,(IF(B18=Data!#REF!,Data!#REF!,(IF(B18=Data!#REF!,Data!#REF!,(IF(B18=Data!#REF!,Data!#REF!,Data!#REF!)))))))))</f>
        <v>#REF!</v>
      </c>
      <c r="W18" s="596">
        <f>IF(E18="","",VLOOKUP(B18,Data!$B$5:$J$503,9,FALSE)*E18)</f>
        <v>50.805</v>
      </c>
    </row>
    <row r="19" spans="1:23" s="597" customFormat="1" ht="19.25" customHeight="1">
      <c r="A19" s="860"/>
      <c r="B19" s="753"/>
      <c r="C19" s="738" t="str">
        <f>IF(E19="","",VLOOKUP(B19,Data!$B$5:$N$503,13,FALSE))</f>
        <v/>
      </c>
      <c r="D19" s="495" t="str">
        <f>IF(E19="","",VLOOKUP(B19,Data!$B$5:$L$503,2,FALSE))</f>
        <v/>
      </c>
      <c r="E19" s="739"/>
      <c r="F19" s="600"/>
      <c r="G19" s="587" t="str">
        <f>IF(E19="","",VLOOKUP(B19,Data!$B$5:$L$503,11,FALSE))</f>
        <v/>
      </c>
      <c r="H19" s="588" t="str">
        <f t="shared" si="0"/>
        <v>-</v>
      </c>
      <c r="I19" s="589" t="str">
        <f>IF(E19="","",VLOOKUP(B19,Data!$B$5:$D$503,3,FALSE))</f>
        <v/>
      </c>
      <c r="J19" s="589" t="str">
        <f>IF(E19="","",VLOOKUP(B19,Data!$B$5:$M$503,12,FALSE))</f>
        <v/>
      </c>
      <c r="K19" s="590"/>
      <c r="L19" s="587" t="str">
        <f>IF(E19="","",VLOOKUP(B19,Data!$B$5:$E$503,4,FALSE)*E19)</f>
        <v/>
      </c>
      <c r="M19" s="587" t="str">
        <f>IF(E19="","",VLOOKUP(B19,Data!$B$5:$F$503,5,FALSE)*E19)</f>
        <v/>
      </c>
      <c r="N19" s="591" t="e">
        <f>IF(B19=Data!B19,Data!G19,(IF(B19=Data!B21,Data!G21,(IF(B19=Data!B23,Data!G23,(IF(B19=Data!#REF!,Data!#REF!,(IF(B19=Data!B28,Data!G28,(IF(B19=Data!#REF!,Data!#REF!,(IF(B19=Data!#REF!,Data!#REF!,(IF(B19=Data!#REF!,Data!#REF!,Data!#REF!)))))))))))))))&amp;IF(B19=Data!B95,Data!G95,(IF(B19=Data!#REF!,Data!#REF!,(IF(B19=Data!#REF!,Data!#REF!,(IF(B19=Data!#REF!,Data!#REF!,(IF(B19=Data!#REF!,Data!#REF!,(IF(B19=Data!#REF!,Data!G835,(IF(B19=Data!#REF!,Data!#REF!,(IF(B19=Data!#REF!,Data!#REF!,Data!#REF!)))))))))))))))&amp;IF(B19=Data!#REF!,Data!#REF!,(IF(B19=Data!#REF!,Data!#REF!,(IF(B19=Data!#REF!,Data!#REF!,(IF(B19=Data!#REF!,Data!#REF!,(IF(B19=Data!#REF!,Data!#REF!,Data!#REF!)))))))))</f>
        <v>#REF!</v>
      </c>
      <c r="O19" s="592"/>
      <c r="P19" s="593"/>
      <c r="Q19" s="594" t="e">
        <f>IF(B19=Data!B19,Data!H19,(IF(B19=Data!B21,Data!H21,(IF(B19=Data!B23,Data!H23,(IF(B19=Data!#REF!,Data!#REF!,(IF(B19=Data!B28,Data!H28,(IF(B19=Data!#REF!,Data!#REF!,(IF(B19=Data!#REF!,Data!#REF!,(IF(B19=Data!#REF!,Data!#REF!,Data!#REF!)))))))))))))))&amp;IF(B19=Data!B95,Data!H95,(IF(B19=Data!#REF!,Data!#REF!,(IF(B19=Data!#REF!,Data!#REF!,(IF(B19=Data!#REF!,Data!#REF!,(IF(B19=Data!#REF!,Data!#REF!,(IF(B19=Data!#REF!,Data!H835,(IF(B19=Data!#REF!,Data!#REF!,(IF(B19=Data!#REF!,Data!#REF!,Data!#REF!)))))))))))))))&amp;IF(B19=Data!#REF!,Data!#REF!,(IF(B19=Data!#REF!,Data!#REF!,(IF(B19=Data!#REF!,Data!#REF!,(IF(B19=Data!#REF!,Data!#REF!,(IF(B19=Data!#REF!,Data!#REF!,Data!#REF!)))))))))</f>
        <v>#REF!</v>
      </c>
      <c r="R19" s="593"/>
      <c r="S19" s="593"/>
      <c r="T19" s="594" t="e">
        <f>IF(B19=Data!B19,Data!I19,(IF(B19=Data!B21,Data!I21,(IF(B19=Data!B23,Data!I23,(IF(B19=Data!#REF!,Data!#REF!,(IF(B19=Data!B28,Data!I28,(IF(B19=Data!#REF!,Data!#REF!,(IF(B19=Data!#REF!,Data!#REF!,(IF(B19=Data!#REF!,Data!#REF!,Data!#REF!)))))))))))))))&amp;IF(B19=Data!B95,Data!I95,(IF(B19=Data!#REF!,Data!#REF!,(IF(B19=Data!#REF!,Data!#REF!,(IF(B19=Data!#REF!,Data!#REF!,(IF(B19=Data!#REF!,Data!#REF!,(IF(B19=Data!#REF!,Data!I835,(IF(B19=Data!#REF!,Data!#REF!,(IF(B19=Data!#REF!,Data!#REF!,Data!#REF!)))))))))))))))&amp;IF(B19=Data!#REF!,Data!#REF!,(IF(B19=Data!#REF!,Data!#REF!,(IF(B19=Data!#REF!,Data!#REF!,(IF(B19=Data!#REF!,Data!#REF!,(IF(B19=Data!#REF!,Data!#REF!,Data!#REF!)))))))))</f>
        <v>#REF!</v>
      </c>
      <c r="U19" s="595"/>
      <c r="V19" s="594" t="e">
        <f>IF(B19=Data!B19,Data!J19,(IF(B19=Data!B21,Data!J21,(IF(B19=Data!B23,Data!J23,(IF(B19=Data!#REF!,Data!#REF!,(IF(B19=Data!B28,Data!J28,(IF(B19=Data!#REF!,Data!#REF!,(IF(B19=Data!#REF!,Data!#REF!,(IF(B19=Data!#REF!,Data!#REF!,Data!#REF!)))))))))))))))&amp;IF(B19=Data!B95,Data!J95,(IF(B19=Data!#REF!,Data!#REF!,(IF(B19=Data!#REF!,Data!#REF!,(IF(B19=Data!#REF!,Data!#REF!,(IF(B19=Data!#REF!,Data!#REF!,(IF(B19=Data!#REF!,Data!J835,(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c r="B20" s="753"/>
      <c r="C20" s="738" t="str">
        <f>IF(E20="","",VLOOKUP(B20,Data!$B$5:$N$503,13,FALSE))</f>
        <v/>
      </c>
      <c r="D20" s="495" t="str">
        <f>IF(E20="","",VLOOKUP(B20,Data!$B$5:$L$503,2,FALSE))</f>
        <v/>
      </c>
      <c r="E20" s="739"/>
      <c r="F20" s="600" t="s">
        <v>545</v>
      </c>
      <c r="G20" s="587" t="str">
        <f>IF(E20="","",VLOOKUP(B20,Data!$B$5:$L$503,11,FALSE))</f>
        <v/>
      </c>
      <c r="H20" s="588" t="str">
        <f t="shared" si="0"/>
        <v>-</v>
      </c>
      <c r="I20" s="589" t="str">
        <f>IF(E20="","",VLOOKUP(B20,Data!$B$5:$D$503,3,FALSE))</f>
        <v/>
      </c>
      <c r="J20" s="589" t="str">
        <f>IF(E20="","",VLOOKUP(B20,Data!$B$5:$M$503,12,FALSE))</f>
        <v/>
      </c>
      <c r="K20" s="590"/>
      <c r="L20" s="587" t="str">
        <f>IF(E20="","",VLOOKUP(B20,Data!$B$5:$E$503,4,FALSE)*E20)</f>
        <v/>
      </c>
      <c r="M20" s="587" t="str">
        <f>IF(E20="","",VLOOKUP(B20,Data!$B$5:$F$503,5,FALSE)*E20)</f>
        <v/>
      </c>
      <c r="N20" s="591" t="e">
        <f>IF(B20=Data!B20,Data!G20,(IF(B20=Data!B22,Data!G22,(IF(B20=Data!B24,Data!G24,(IF(B20=Data!#REF!,Data!#REF!,(IF(B20=Data!B29,Data!G29,(IF(B20=Data!#REF!,Data!#REF!,(IF(B20=Data!#REF!,Data!#REF!,(IF(B20=Data!#REF!,Data!#REF!,Data!#REF!)))))))))))))))&amp;IF(B20=Data!B96,Data!G96,(IF(B20=Data!#REF!,Data!#REF!,(IF(B20=Data!#REF!,Data!#REF!,(IF(B20=Data!#REF!,Data!#REF!,(IF(B20=Data!#REF!,Data!#REF!,(IF(B20=Data!#REF!,Data!G836,(IF(B20=Data!#REF!,Data!#REF!,(IF(B20=Data!#REF!,Data!#REF!,Data!#REF!)))))))))))))))&amp;IF(B20=Data!#REF!,Data!#REF!,(IF(B20=Data!#REF!,Data!#REF!,(IF(B20=Data!#REF!,Data!#REF!,(IF(B20=Data!#REF!,Data!#REF!,(IF(B20=Data!#REF!,Data!#REF!,Data!#REF!)))))))))</f>
        <v>#REF!</v>
      </c>
      <c r="O20" s="592"/>
      <c r="P20" s="593"/>
      <c r="Q20" s="594" t="e">
        <f>IF(B20=Data!B20,Data!H20,(IF(B20=Data!B22,Data!H22,(IF(B20=Data!B24,Data!H24,(IF(B20=Data!#REF!,Data!#REF!,(IF(B20=Data!B29,Data!H29,(IF(B20=Data!#REF!,Data!#REF!,(IF(B20=Data!#REF!,Data!#REF!,(IF(B20=Data!#REF!,Data!#REF!,Data!#REF!)))))))))))))))&amp;IF(B20=Data!B96,Data!H96,(IF(B20=Data!#REF!,Data!#REF!,(IF(B20=Data!#REF!,Data!#REF!,(IF(B20=Data!#REF!,Data!#REF!,(IF(B20=Data!#REF!,Data!#REF!,(IF(B20=Data!#REF!,Data!H836,(IF(B20=Data!#REF!,Data!#REF!,(IF(B20=Data!#REF!,Data!#REF!,Data!#REF!)))))))))))))))&amp;IF(B20=Data!#REF!,Data!#REF!,(IF(B20=Data!#REF!,Data!#REF!,(IF(B20=Data!#REF!,Data!#REF!,(IF(B20=Data!#REF!,Data!#REF!,(IF(B20=Data!#REF!,Data!#REF!,Data!#REF!)))))))))</f>
        <v>#REF!</v>
      </c>
      <c r="R20" s="593"/>
      <c r="S20" s="593"/>
      <c r="T20" s="594" t="e">
        <f>IF(B20=Data!B20,Data!I20,(IF(B20=Data!B22,Data!I22,(IF(B20=Data!B24,Data!I24,(IF(B20=Data!#REF!,Data!#REF!,(IF(B20=Data!B29,Data!I29,(IF(B20=Data!#REF!,Data!#REF!,(IF(B20=Data!#REF!,Data!#REF!,(IF(B20=Data!#REF!,Data!#REF!,Data!#REF!)))))))))))))))&amp;IF(B20=Data!B96,Data!I96,(IF(B20=Data!#REF!,Data!#REF!,(IF(B20=Data!#REF!,Data!#REF!,(IF(B20=Data!#REF!,Data!#REF!,(IF(B20=Data!#REF!,Data!#REF!,(IF(B20=Data!#REF!,Data!I836,(IF(B20=Data!#REF!,Data!#REF!,(IF(B20=Data!#REF!,Data!#REF!,Data!#REF!)))))))))))))))&amp;IF(B20=Data!#REF!,Data!#REF!,(IF(B20=Data!#REF!,Data!#REF!,(IF(B20=Data!#REF!,Data!#REF!,(IF(B20=Data!#REF!,Data!#REF!,(IF(B20=Data!#REF!,Data!#REF!,Data!#REF!)))))))))</f>
        <v>#REF!</v>
      </c>
      <c r="U20" s="595"/>
      <c r="V20" s="594" t="e">
        <f>IF(B20=Data!B20,Data!J20,(IF(B20=Data!B22,Data!J22,(IF(B20=Data!B24,Data!J24,(IF(B20=Data!#REF!,Data!#REF!,(IF(B20=Data!B29,Data!J29,(IF(B20=Data!#REF!,Data!#REF!,(IF(B20=Data!#REF!,Data!#REF!,(IF(B20=Data!#REF!,Data!#REF!,Data!#REF!)))))))))))))))&amp;IF(B20=Data!B96,Data!J96,(IF(B20=Data!#REF!,Data!#REF!,(IF(B20=Data!#REF!,Data!#REF!,(IF(B20=Data!#REF!,Data!#REF!,(IF(B20=Data!#REF!,Data!#REF!,(IF(B20=Data!#REF!,Data!J836,(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c r="B21" s="753"/>
      <c r="C21" s="738" t="str">
        <f>IF(E21="","",VLOOKUP(B21,Data!$B$5:$N$503,13,FALSE))</f>
        <v/>
      </c>
      <c r="D21" s="495" t="str">
        <f>IF(E21="","",VLOOKUP(B21,Data!$B$5:$L$503,2,FALSE))</f>
        <v/>
      </c>
      <c r="E21" s="739"/>
      <c r="F21" s="600"/>
      <c r="G21" s="587" t="str">
        <f>IF(E21="","",VLOOKUP(B21,Data!$B$5:$L$503,11,FALSE))</f>
        <v/>
      </c>
      <c r="H21" s="588" t="str">
        <f t="shared" si="0"/>
        <v>-</v>
      </c>
      <c r="I21" s="589" t="str">
        <f>IF(E21="","",VLOOKUP(B21,Data!$B$5:$D$503,3,FALSE))</f>
        <v/>
      </c>
      <c r="J21" s="589" t="str">
        <f>IF(E21="","",VLOOKUP(B21,Data!$B$5:$M$503,12,FALSE))</f>
        <v/>
      </c>
      <c r="K21" s="590"/>
      <c r="L21" s="587" t="str">
        <f>IF(E21="","",VLOOKUP(B21,Data!$B$5:$E$503,4,FALSE)*E21)</f>
        <v/>
      </c>
      <c r="M21" s="587" t="str">
        <f>IF(E21="","",VLOOKUP(B21,Data!$B$5:$F$503,5,FALSE)*E21)</f>
        <v/>
      </c>
      <c r="N21" s="591" t="e">
        <f>IF(B21=Data!B21,Data!G21,(IF(B21=Data!B23,Data!G23,(IF(B21=Data!B25,Data!G25,(IF(B21=Data!#REF!,Data!#REF!,(IF(B21=Data!B30,Data!G30,(IF(B21=Data!#REF!,Data!#REF!,(IF(B21=Data!#REF!,Data!#REF!,(IF(B21=Data!#REF!,Data!#REF!,Data!#REF!)))))))))))))))&amp;IF(B21=Data!B97,Data!G97,(IF(B21=Data!#REF!,Data!#REF!,(IF(B21=Data!#REF!,Data!#REF!,(IF(B21=Data!#REF!,Data!#REF!,(IF(B21=Data!#REF!,Data!#REF!,(IF(B21=Data!#REF!,Data!G837,(IF(B21=Data!#REF!,Data!#REF!,(IF(B21=Data!#REF!,Data!#REF!,Data!#REF!)))))))))))))))&amp;IF(B21=Data!#REF!,Data!#REF!,(IF(B21=Data!#REF!,Data!#REF!,(IF(B21=Data!#REF!,Data!#REF!,(IF(B21=Data!#REF!,Data!#REF!,(IF(B21=Data!#REF!,Data!#REF!,Data!#REF!)))))))))</f>
        <v>#REF!</v>
      </c>
      <c r="O21" s="592"/>
      <c r="P21" s="593"/>
      <c r="Q21" s="594" t="e">
        <f>IF(B21=Data!B21,Data!H21,(IF(B21=Data!B23,Data!H23,(IF(B21=Data!B25,Data!H25,(IF(B21=Data!#REF!,Data!#REF!,(IF(B21=Data!B30,Data!H30,(IF(B21=Data!#REF!,Data!#REF!,(IF(B21=Data!#REF!,Data!#REF!,(IF(B21=Data!#REF!,Data!#REF!,Data!#REF!)))))))))))))))&amp;IF(B21=Data!B97,Data!H97,(IF(B21=Data!#REF!,Data!#REF!,(IF(B21=Data!#REF!,Data!#REF!,(IF(B21=Data!#REF!,Data!#REF!,(IF(B21=Data!#REF!,Data!#REF!,(IF(B21=Data!#REF!,Data!H837,(IF(B21=Data!#REF!,Data!#REF!,(IF(B21=Data!#REF!,Data!#REF!,Data!#REF!)))))))))))))))&amp;IF(B21=Data!#REF!,Data!#REF!,(IF(B21=Data!#REF!,Data!#REF!,(IF(B21=Data!#REF!,Data!#REF!,(IF(B21=Data!#REF!,Data!#REF!,(IF(B21=Data!#REF!,Data!#REF!,Data!#REF!)))))))))</f>
        <v>#REF!</v>
      </c>
      <c r="R21" s="593"/>
      <c r="S21" s="593"/>
      <c r="T21" s="594" t="e">
        <f>IF(B21=Data!B21,Data!I21,(IF(B21=Data!B23,Data!I23,(IF(B21=Data!B25,Data!I25,(IF(B21=Data!#REF!,Data!#REF!,(IF(B21=Data!B30,Data!I30,(IF(B21=Data!#REF!,Data!#REF!,(IF(B21=Data!#REF!,Data!#REF!,(IF(B21=Data!#REF!,Data!#REF!,Data!#REF!)))))))))))))))&amp;IF(B21=Data!B97,Data!I97,(IF(B21=Data!#REF!,Data!#REF!,(IF(B21=Data!#REF!,Data!#REF!,(IF(B21=Data!#REF!,Data!#REF!,(IF(B21=Data!#REF!,Data!#REF!,(IF(B21=Data!#REF!,Data!I837,(IF(B21=Data!#REF!,Data!#REF!,(IF(B21=Data!#REF!,Data!#REF!,Data!#REF!)))))))))))))))&amp;IF(B21=Data!#REF!,Data!#REF!,(IF(B21=Data!#REF!,Data!#REF!,(IF(B21=Data!#REF!,Data!#REF!,(IF(B21=Data!#REF!,Data!#REF!,(IF(B21=Data!#REF!,Data!#REF!,Data!#REF!)))))))))</f>
        <v>#REF!</v>
      </c>
      <c r="U21" s="595"/>
      <c r="V21" s="594" t="e">
        <f>IF(B21=Data!B21,Data!J21,(IF(B21=Data!B23,Data!J23,(IF(B21=Data!B25,Data!J25,(IF(B21=Data!#REF!,Data!#REF!,(IF(B21=Data!B30,Data!J30,(IF(B21=Data!#REF!,Data!#REF!,(IF(B21=Data!#REF!,Data!#REF!,(IF(B21=Data!#REF!,Data!#REF!,Data!#REF!)))))))))))))))&amp;IF(B21=Data!B97,Data!J97,(IF(B21=Data!#REF!,Data!#REF!,(IF(B21=Data!#REF!,Data!#REF!,(IF(B21=Data!#REF!,Data!#REF!,(IF(B21=Data!#REF!,Data!#REF!,(IF(B21=Data!#REF!,Data!J837,(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c r="B22" s="582"/>
      <c r="C22" s="583" t="str">
        <f>IF(E22="","",VLOOKUP(B22,Data!$B$5:$N$503,13,FALSE))</f>
        <v/>
      </c>
      <c r="D22" s="584" t="str">
        <f>IF(E22="","",VLOOKUP(B22,Data!$B$5:$L$503,2,FALSE))</f>
        <v/>
      </c>
      <c r="E22" s="739"/>
      <c r="F22" s="601" t="s">
        <v>553</v>
      </c>
      <c r="G22" s="587" t="str">
        <f>IF(E22="","",VLOOKUP(B22,Data!$B$5:$L$503,11,FALSE))</f>
        <v/>
      </c>
      <c r="H22" s="588" t="str">
        <f t="shared" si="0"/>
        <v>-</v>
      </c>
      <c r="I22" s="589" t="str">
        <f>IF(E22="","",VLOOKUP(B22,Data!$B$5:$D$503,3,FALSE))</f>
        <v/>
      </c>
      <c r="J22" s="589" t="str">
        <f>IF(E22="","",VLOOKUP(B22,Data!$B$5:$M$503,12,FALSE))</f>
        <v/>
      </c>
      <c r="K22" s="590"/>
      <c r="L22" s="587" t="str">
        <f>IF(E22="","",VLOOKUP(B22,Data!$B$5:$E$503,4,FALSE)*E22)</f>
        <v/>
      </c>
      <c r="M22" s="587" t="str">
        <f>IF(E22="","",VLOOKUP(B22,Data!$B$5:$F$503,5,FALSE)*E22)</f>
        <v/>
      </c>
      <c r="N22" s="591" t="e">
        <f>IF(B22=Data!B140,Data!G140,(IF(B22=Data!B142,Data!G142,(IF(B22=Data!B144,Data!G144,(IF(B22=Data!#REF!,Data!#REF!,(IF(B22=Data!B149,Data!G149,(IF(B22=Data!#REF!,Data!#REF!,(IF(B22=Data!#REF!,Data!#REF!,(IF(B22=Data!#REF!,Data!#REF!,Data!#REF!)))))))))))))))&amp;IF(B22=Data!B216,Data!G216,(IF(B22=Data!#REF!,Data!#REF!,(IF(B22=Data!#REF!,Data!#REF!,(IF(B22=Data!#REF!,Data!#REF!,(IF(B22=Data!#REF!,Data!#REF!,(IF(B22=Data!#REF!,Data!G956,(IF(B22=Data!#REF!,Data!#REF!,(IF(B22=Data!#REF!,Data!#REF!,Data!#REF!)))))))))))))))&amp;IF(B22=Data!#REF!,Data!#REF!,(IF(B22=Data!#REF!,Data!#REF!,(IF(B22=Data!#REF!,Data!#REF!,(IF(B22=Data!#REF!,Data!#REF!,(IF(B22=Data!#REF!,Data!#REF!,Data!#REF!)))))))))</f>
        <v>#REF!</v>
      </c>
      <c r="O22" s="592"/>
      <c r="P22" s="593"/>
      <c r="Q22" s="594" t="e">
        <f>IF(B22=Data!B140,Data!H140,(IF(B22=Data!B142,Data!H142,(IF(B22=Data!B144,Data!H144,(IF(B22=Data!#REF!,Data!#REF!,(IF(B22=Data!B149,Data!H149,(IF(B22=Data!#REF!,Data!#REF!,(IF(B22=Data!#REF!,Data!#REF!,(IF(B22=Data!#REF!,Data!#REF!,Data!#REF!)))))))))))))))&amp;IF(B22=Data!B216,Data!H216,(IF(B22=Data!#REF!,Data!#REF!,(IF(B22=Data!#REF!,Data!#REF!,(IF(B22=Data!#REF!,Data!#REF!,(IF(B22=Data!#REF!,Data!#REF!,(IF(B22=Data!#REF!,Data!H956,(IF(B22=Data!#REF!,Data!#REF!,(IF(B22=Data!#REF!,Data!#REF!,Data!#REF!)))))))))))))))&amp;IF(B22=Data!#REF!,Data!#REF!,(IF(B22=Data!#REF!,Data!#REF!,(IF(B22=Data!#REF!,Data!#REF!,(IF(B22=Data!#REF!,Data!#REF!,(IF(B22=Data!#REF!,Data!#REF!,Data!#REF!)))))))))</f>
        <v>#REF!</v>
      </c>
      <c r="R22" s="593"/>
      <c r="S22" s="593"/>
      <c r="T22" s="594" t="e">
        <f>IF(B22=Data!B140,Data!I140,(IF(B22=Data!B142,Data!I142,(IF(B22=Data!B144,Data!I144,(IF(B22=Data!#REF!,Data!#REF!,(IF(B22=Data!B149,Data!I149,(IF(B22=Data!#REF!,Data!#REF!,(IF(B22=Data!#REF!,Data!#REF!,(IF(B22=Data!#REF!,Data!#REF!,Data!#REF!)))))))))))))))&amp;IF(B22=Data!B216,Data!I216,(IF(B22=Data!#REF!,Data!#REF!,(IF(B22=Data!#REF!,Data!#REF!,(IF(B22=Data!#REF!,Data!#REF!,(IF(B22=Data!#REF!,Data!#REF!,(IF(B22=Data!#REF!,Data!I956,(IF(B22=Data!#REF!,Data!#REF!,(IF(B22=Data!#REF!,Data!#REF!,Data!#REF!)))))))))))))))&amp;IF(B22=Data!#REF!,Data!#REF!,(IF(B22=Data!#REF!,Data!#REF!,(IF(B22=Data!#REF!,Data!#REF!,(IF(B22=Data!#REF!,Data!#REF!,(IF(B22=Data!#REF!,Data!#REF!,Data!#REF!)))))))))</f>
        <v>#REF!</v>
      </c>
      <c r="U22" s="595"/>
      <c r="V22" s="594" t="e">
        <f>IF(B22=Data!B140,Data!J140,(IF(B22=Data!B142,Data!J142,(IF(B22=Data!B144,Data!J144,(IF(B22=Data!#REF!,Data!#REF!,(IF(B22=Data!B149,Data!J149,(IF(B22=Data!#REF!,Data!#REF!,(IF(B22=Data!#REF!,Data!#REF!,(IF(B22=Data!#REF!,Data!#REF!,Data!#REF!)))))))))))))))&amp;IF(B22=Data!B216,Data!J216,(IF(B22=Data!#REF!,Data!#REF!,(IF(B22=Data!#REF!,Data!#REF!,(IF(B22=Data!#REF!,Data!#REF!,(IF(B22=Data!#REF!,Data!#REF!,(IF(B22=Data!#REF!,Data!J956,(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c r="B23" s="753"/>
      <c r="C23" s="738" t="str">
        <f>IF(E23="","",VLOOKUP(B23,Data!$B$5:$N$503,13,FALSE))</f>
        <v/>
      </c>
      <c r="D23" s="495" t="str">
        <f>IF(E23="","",VLOOKUP(B23,Data!$B$5:$L$503,2,FALSE))</f>
        <v/>
      </c>
      <c r="E23" s="739"/>
      <c r="F23" s="600"/>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B20,Data!G20,(IF(B23=Data!B22,Data!G22,(IF(B23=Data!B24,Data!G24,(IF(B23=Data!#REF!,Data!#REF!,(IF(B23=Data!B29,Data!G29,(IF(B23=Data!#REF!,Data!#REF!,(IF(B23=Data!#REF!,Data!#REF!,(IF(B23=Data!#REF!,Data!#REF!,Data!#REF!)))))))))))))))&amp;IF(B23=Data!B96,Data!G96,(IF(B23=Data!#REF!,Data!#REF!,(IF(B23=Data!#REF!,Data!#REF!,(IF(B23=Data!#REF!,Data!#REF!,(IF(B23=Data!#REF!,Data!#REF!,(IF(B23=Data!#REF!,Data!G836,(IF(B23=Data!#REF!,Data!#REF!,(IF(B23=Data!#REF!,Data!#REF!,Data!#REF!)))))))))))))))&amp;IF(B23=Data!#REF!,Data!#REF!,(IF(B23=Data!#REF!,Data!#REF!,(IF(B23=Data!#REF!,Data!#REF!,(IF(B23=Data!#REF!,Data!#REF!,(IF(B23=Data!#REF!,Data!#REF!,Data!#REF!)))))))))</f>
        <v>#REF!</v>
      </c>
      <c r="O23" s="592"/>
      <c r="P23" s="593"/>
      <c r="Q23" s="594" t="e">
        <f>IF(B23=Data!B20,Data!H20,(IF(B23=Data!B22,Data!H22,(IF(B23=Data!B24,Data!H24,(IF(B23=Data!#REF!,Data!#REF!,(IF(B23=Data!B29,Data!H29,(IF(B23=Data!#REF!,Data!#REF!,(IF(B23=Data!#REF!,Data!#REF!,(IF(B23=Data!#REF!,Data!#REF!,Data!#REF!)))))))))))))))&amp;IF(B23=Data!B96,Data!H96,(IF(B23=Data!#REF!,Data!#REF!,(IF(B23=Data!#REF!,Data!#REF!,(IF(B23=Data!#REF!,Data!#REF!,(IF(B23=Data!#REF!,Data!#REF!,(IF(B23=Data!#REF!,Data!H836,(IF(B23=Data!#REF!,Data!#REF!,(IF(B23=Data!#REF!,Data!#REF!,Data!#REF!)))))))))))))))&amp;IF(B23=Data!#REF!,Data!#REF!,(IF(B23=Data!#REF!,Data!#REF!,(IF(B23=Data!#REF!,Data!#REF!,(IF(B23=Data!#REF!,Data!#REF!,(IF(B23=Data!#REF!,Data!#REF!,Data!#REF!)))))))))</f>
        <v>#REF!</v>
      </c>
      <c r="R23" s="593"/>
      <c r="S23" s="593"/>
      <c r="T23" s="594" t="e">
        <f>IF(B23=Data!B20,Data!I20,(IF(B23=Data!B22,Data!I22,(IF(B23=Data!B24,Data!I24,(IF(B23=Data!#REF!,Data!#REF!,(IF(B23=Data!B29,Data!I29,(IF(B23=Data!#REF!,Data!#REF!,(IF(B23=Data!#REF!,Data!#REF!,(IF(B23=Data!#REF!,Data!#REF!,Data!#REF!)))))))))))))))&amp;IF(B23=Data!B96,Data!I96,(IF(B23=Data!#REF!,Data!#REF!,(IF(B23=Data!#REF!,Data!#REF!,(IF(B23=Data!#REF!,Data!#REF!,(IF(B23=Data!#REF!,Data!#REF!,(IF(B23=Data!#REF!,Data!I836,(IF(B23=Data!#REF!,Data!#REF!,(IF(B23=Data!#REF!,Data!#REF!,Data!#REF!)))))))))))))))&amp;IF(B23=Data!#REF!,Data!#REF!,(IF(B23=Data!#REF!,Data!#REF!,(IF(B23=Data!#REF!,Data!#REF!,(IF(B23=Data!#REF!,Data!#REF!,(IF(B23=Data!#REF!,Data!#REF!,Data!#REF!)))))))))</f>
        <v>#REF!</v>
      </c>
      <c r="U23" s="595"/>
      <c r="V23" s="594" t="e">
        <f>IF(B23=Data!B20,Data!J20,(IF(B23=Data!B22,Data!J22,(IF(B23=Data!B24,Data!J24,(IF(B23=Data!#REF!,Data!#REF!,(IF(B23=Data!B29,Data!J29,(IF(B23=Data!#REF!,Data!#REF!,(IF(B23=Data!#REF!,Data!#REF!,(IF(B23=Data!#REF!,Data!#REF!,Data!#REF!)))))))))))))))&amp;IF(B23=Data!B96,Data!J96,(IF(B23=Data!#REF!,Data!#REF!,(IF(B23=Data!#REF!,Data!#REF!,(IF(B23=Data!#REF!,Data!#REF!,(IF(B23=Data!#REF!,Data!#REF!,(IF(B23=Data!#REF!,Data!J836,(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753"/>
      <c r="C24" s="738" t="str">
        <f>IF(E24="","",VLOOKUP(B24,Data!$B$5:$N$503,13,FALSE))</f>
        <v/>
      </c>
      <c r="D24" s="495" t="str">
        <f>IF(E24="","",VLOOKUP(B24,Data!$B$5:$L$503,2,FALSE))</f>
        <v/>
      </c>
      <c r="E24" s="739"/>
      <c r="F24" s="601"/>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B14,Data!G14,(IF(B24=Data!B16,Data!G16,(IF(B24=Data!B18,Data!G18,(IF(B24=Data!#REF!,Data!#REF!,(IF(B24=Data!B23,Data!G23,(IF(B24=Data!#REF!,Data!#REF!,(IF(B24=Data!#REF!,Data!#REF!,(IF(B24=Data!#REF!,Data!#REF!,Data!#REF!)))))))))))))))&amp;IF(B24=Data!B90,Data!G90,(IF(B24=Data!#REF!,Data!#REF!,(IF(B24=Data!#REF!,Data!#REF!,(IF(B24=Data!#REF!,Data!#REF!,(IF(B24=Data!#REF!,Data!#REF!,(IF(B24=Data!#REF!,Data!G830,(IF(B24=Data!#REF!,Data!#REF!,(IF(B24=Data!#REF!,Data!#REF!,Data!#REF!)))))))))))))))&amp;IF(B24=Data!#REF!,Data!#REF!,(IF(B24=Data!#REF!,Data!#REF!,(IF(B24=Data!#REF!,Data!#REF!,(IF(B24=Data!#REF!,Data!#REF!,(IF(B24=Data!#REF!,Data!#REF!,Data!#REF!)))))))))</f>
        <v>#REF!</v>
      </c>
      <c r="O24" s="592"/>
      <c r="P24" s="593"/>
      <c r="Q24" s="594" t="e">
        <f>IF(B24=Data!B14,Data!H14,(IF(B24=Data!B16,Data!H16,(IF(B24=Data!B18,Data!H18,(IF(B24=Data!#REF!,Data!#REF!,(IF(B24=Data!B23,Data!H23,(IF(B24=Data!#REF!,Data!#REF!,(IF(B24=Data!#REF!,Data!#REF!,(IF(B24=Data!#REF!,Data!#REF!,Data!#REF!)))))))))))))))&amp;IF(B24=Data!B90,Data!H90,(IF(B24=Data!#REF!,Data!#REF!,(IF(B24=Data!#REF!,Data!#REF!,(IF(B24=Data!#REF!,Data!#REF!,(IF(B24=Data!#REF!,Data!#REF!,(IF(B24=Data!#REF!,Data!H830,(IF(B24=Data!#REF!,Data!#REF!,(IF(B24=Data!#REF!,Data!#REF!,Data!#REF!)))))))))))))))&amp;IF(B24=Data!#REF!,Data!#REF!,(IF(B24=Data!#REF!,Data!#REF!,(IF(B24=Data!#REF!,Data!#REF!,(IF(B24=Data!#REF!,Data!#REF!,(IF(B24=Data!#REF!,Data!#REF!,Data!#REF!)))))))))</f>
        <v>#REF!</v>
      </c>
      <c r="R24" s="593"/>
      <c r="S24" s="593"/>
      <c r="T24" s="594" t="e">
        <f>IF(B24=Data!B14,Data!I14,(IF(B24=Data!B16,Data!I16,(IF(B24=Data!B18,Data!I18,(IF(B24=Data!#REF!,Data!#REF!,(IF(B24=Data!B23,Data!I23,(IF(B24=Data!#REF!,Data!#REF!,(IF(B24=Data!#REF!,Data!#REF!,(IF(B24=Data!#REF!,Data!#REF!,Data!#REF!)))))))))))))))&amp;IF(B24=Data!B90,Data!I90,(IF(B24=Data!#REF!,Data!#REF!,(IF(B24=Data!#REF!,Data!#REF!,(IF(B24=Data!#REF!,Data!#REF!,(IF(B24=Data!#REF!,Data!#REF!,(IF(B24=Data!#REF!,Data!I830,(IF(B24=Data!#REF!,Data!#REF!,(IF(B24=Data!#REF!,Data!#REF!,Data!#REF!)))))))))))))))&amp;IF(B24=Data!#REF!,Data!#REF!,(IF(B24=Data!#REF!,Data!#REF!,(IF(B24=Data!#REF!,Data!#REF!,(IF(B24=Data!#REF!,Data!#REF!,(IF(B24=Data!#REF!,Data!#REF!,Data!#REF!)))))))))</f>
        <v>#REF!</v>
      </c>
      <c r="U24" s="595"/>
      <c r="V24" s="594" t="e">
        <f>IF(B24=Data!B14,Data!J14,(IF(B24=Data!B16,Data!J16,(IF(B24=Data!B18,Data!J18,(IF(B24=Data!#REF!,Data!#REF!,(IF(B24=Data!B23,Data!J23,(IF(B24=Data!#REF!,Data!#REF!,(IF(B24=Data!#REF!,Data!#REF!,(IF(B24=Data!#REF!,Data!#REF!,Data!#REF!)))))))))))))))&amp;IF(B24=Data!B90,Data!J90,(IF(B24=Data!#REF!,Data!#REF!,(IF(B24=Data!#REF!,Data!#REF!,(IF(B24=Data!#REF!,Data!#REF!,(IF(B24=Data!#REF!,Data!#REF!,(IF(B24=Data!#REF!,Data!J830,(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c r="B25" s="753"/>
      <c r="C25" s="738" t="str">
        <f>IF(E25="","",VLOOKUP(B25,Data!$B$5:$N$503,13,FALSE))</f>
        <v/>
      </c>
      <c r="D25" s="495" t="str">
        <f>IF(E25="","",VLOOKUP(B25,Data!$B$5:$L$503,2,FALSE))</f>
        <v/>
      </c>
      <c r="E25" s="739"/>
      <c r="F25" s="601"/>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B15,Data!G15,(IF(B25=Data!B17,Data!G17,(IF(B25=Data!B19,Data!G19,(IF(B25=Data!#REF!,Data!#REF!,(IF(B25=Data!B24,Data!G24,(IF(B25=Data!#REF!,Data!#REF!,(IF(B25=Data!#REF!,Data!#REF!,(IF(B25=Data!#REF!,Data!#REF!,Data!#REF!)))))))))))))))&amp;IF(B25=Data!B91,Data!G91,(IF(B25=Data!#REF!,Data!#REF!,(IF(B25=Data!#REF!,Data!#REF!,(IF(B25=Data!#REF!,Data!#REF!,(IF(B25=Data!#REF!,Data!#REF!,(IF(B25=Data!#REF!,Data!G831,(IF(B25=Data!#REF!,Data!#REF!,(IF(B25=Data!#REF!,Data!#REF!,Data!#REF!)))))))))))))))&amp;IF(B25=Data!#REF!,Data!#REF!,(IF(B25=Data!#REF!,Data!#REF!,(IF(B25=Data!#REF!,Data!#REF!,(IF(B25=Data!#REF!,Data!#REF!,(IF(B25=Data!#REF!,Data!#REF!,Data!#REF!)))))))))</f>
        <v>#REF!</v>
      </c>
      <c r="O25" s="592"/>
      <c r="P25" s="593"/>
      <c r="Q25" s="594" t="e">
        <f>IF(B25=Data!B15,Data!H15,(IF(B25=Data!B17,Data!H17,(IF(B25=Data!B19,Data!H19,(IF(B25=Data!#REF!,Data!#REF!,(IF(B25=Data!B24,Data!H24,(IF(B25=Data!#REF!,Data!#REF!,(IF(B25=Data!#REF!,Data!#REF!,(IF(B25=Data!#REF!,Data!#REF!,Data!#REF!)))))))))))))))&amp;IF(B25=Data!B91,Data!H91,(IF(B25=Data!#REF!,Data!#REF!,(IF(B25=Data!#REF!,Data!#REF!,(IF(B25=Data!#REF!,Data!#REF!,(IF(B25=Data!#REF!,Data!#REF!,(IF(B25=Data!#REF!,Data!H831,(IF(B25=Data!#REF!,Data!#REF!,(IF(B25=Data!#REF!,Data!#REF!,Data!#REF!)))))))))))))))&amp;IF(B25=Data!#REF!,Data!#REF!,(IF(B25=Data!#REF!,Data!#REF!,(IF(B25=Data!#REF!,Data!#REF!,(IF(B25=Data!#REF!,Data!#REF!,(IF(B25=Data!#REF!,Data!#REF!,Data!#REF!)))))))))</f>
        <v>#REF!</v>
      </c>
      <c r="R25" s="593"/>
      <c r="S25" s="593"/>
      <c r="T25" s="594" t="e">
        <f>IF(B25=Data!B15,Data!I15,(IF(B25=Data!B17,Data!I17,(IF(B25=Data!B19,Data!I19,(IF(B25=Data!#REF!,Data!#REF!,(IF(B25=Data!B24,Data!I24,(IF(B25=Data!#REF!,Data!#REF!,(IF(B25=Data!#REF!,Data!#REF!,(IF(B25=Data!#REF!,Data!#REF!,Data!#REF!)))))))))))))))&amp;IF(B25=Data!B91,Data!I91,(IF(B25=Data!#REF!,Data!#REF!,(IF(B25=Data!#REF!,Data!#REF!,(IF(B25=Data!#REF!,Data!#REF!,(IF(B25=Data!#REF!,Data!#REF!,(IF(B25=Data!#REF!,Data!I831,(IF(B25=Data!#REF!,Data!#REF!,(IF(B25=Data!#REF!,Data!#REF!,Data!#REF!)))))))))))))))&amp;IF(B25=Data!#REF!,Data!#REF!,(IF(B25=Data!#REF!,Data!#REF!,(IF(B25=Data!#REF!,Data!#REF!,(IF(B25=Data!#REF!,Data!#REF!,(IF(B25=Data!#REF!,Data!#REF!,Data!#REF!)))))))))</f>
        <v>#REF!</v>
      </c>
      <c r="U25" s="595"/>
      <c r="V25" s="594" t="e">
        <f>IF(B25=Data!B15,Data!J15,(IF(B25=Data!B17,Data!J17,(IF(B25=Data!B19,Data!J19,(IF(B25=Data!#REF!,Data!#REF!,(IF(B25=Data!B24,Data!J24,(IF(B25=Data!#REF!,Data!#REF!,(IF(B25=Data!#REF!,Data!#REF!,(IF(B25=Data!#REF!,Data!#REF!,Data!#REF!)))))))))))))))&amp;IF(B25=Data!B91,Data!J91,(IF(B25=Data!#REF!,Data!#REF!,(IF(B25=Data!#REF!,Data!#REF!,(IF(B25=Data!#REF!,Data!#REF!,(IF(B25=Data!#REF!,Data!#REF!,(IF(B25=Data!#REF!,Data!J831,(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s="753"/>
      <c r="C26" s="738" t="str">
        <f>IF(E26="","",VLOOKUP(B26,Data!$B$5:$N$503,13,FALSE))</f>
        <v/>
      </c>
      <c r="D26" s="495" t="str">
        <f>IF(E26="","",VLOOKUP(B26,Data!$B$5:$L$503,2,FALSE))</f>
        <v/>
      </c>
      <c r="E26" s="739"/>
      <c r="F26" s="600"/>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26,Data!G26,(IF(B26=Data!B28,Data!G28,(IF(B26=Data!B30,Data!G30,(IF(B26=Data!#REF!,Data!#REF!,(IF(B26=Data!B35,Data!G35,(IF(B26=Data!#REF!,Data!#REF!,(IF(B26=Data!#REF!,Data!#REF!,(IF(B26=Data!#REF!,Data!#REF!,Data!#REF!)))))))))))))))&amp;IF(B26=Data!B102,Data!G102,(IF(B26=Data!#REF!,Data!#REF!,(IF(B26=Data!#REF!,Data!#REF!,(IF(B26=Data!#REF!,Data!#REF!,(IF(B26=Data!#REF!,Data!#REF!,(IF(B26=Data!#REF!,Data!G842,(IF(B26=Data!#REF!,Data!#REF!,(IF(B26=Data!#REF!,Data!#REF!,Data!#REF!)))))))))))))))&amp;IF(B26=Data!#REF!,Data!#REF!,(IF(B26=Data!#REF!,Data!#REF!,(IF(B26=Data!#REF!,Data!#REF!,(IF(B26=Data!#REF!,Data!#REF!,(IF(B26=Data!#REF!,Data!#REF!,Data!#REF!)))))))))</f>
        <v>#REF!</v>
      </c>
      <c r="O26" s="592"/>
      <c r="P26" s="593"/>
      <c r="Q26" s="594" t="e">
        <f>IF(B26=Data!B26,Data!H26,(IF(B26=Data!B28,Data!H28,(IF(B26=Data!B30,Data!H30,(IF(B26=Data!#REF!,Data!#REF!,(IF(B26=Data!B35,Data!H35,(IF(B26=Data!#REF!,Data!#REF!,(IF(B26=Data!#REF!,Data!#REF!,(IF(B26=Data!#REF!,Data!#REF!,Data!#REF!)))))))))))))))&amp;IF(B26=Data!B102,Data!H102,(IF(B26=Data!#REF!,Data!#REF!,(IF(B26=Data!#REF!,Data!#REF!,(IF(B26=Data!#REF!,Data!#REF!,(IF(B26=Data!#REF!,Data!#REF!,(IF(B26=Data!#REF!,Data!H842,(IF(B26=Data!#REF!,Data!#REF!,(IF(B26=Data!#REF!,Data!#REF!,Data!#REF!)))))))))))))))&amp;IF(B26=Data!#REF!,Data!#REF!,(IF(B26=Data!#REF!,Data!#REF!,(IF(B26=Data!#REF!,Data!#REF!,(IF(B26=Data!#REF!,Data!#REF!,(IF(B26=Data!#REF!,Data!#REF!,Data!#REF!)))))))))</f>
        <v>#REF!</v>
      </c>
      <c r="R26" s="593"/>
      <c r="S26" s="593"/>
      <c r="T26" s="594" t="e">
        <f>IF(B26=Data!B26,Data!I26,(IF(B26=Data!B28,Data!I28,(IF(B26=Data!B30,Data!I30,(IF(B26=Data!#REF!,Data!#REF!,(IF(B26=Data!B35,Data!I35,(IF(B26=Data!#REF!,Data!#REF!,(IF(B26=Data!#REF!,Data!#REF!,(IF(B26=Data!#REF!,Data!#REF!,Data!#REF!)))))))))))))))&amp;IF(B26=Data!B102,Data!I102,(IF(B26=Data!#REF!,Data!#REF!,(IF(B26=Data!#REF!,Data!#REF!,(IF(B26=Data!#REF!,Data!#REF!,(IF(B26=Data!#REF!,Data!#REF!,(IF(B26=Data!#REF!,Data!I842,(IF(B26=Data!#REF!,Data!#REF!,(IF(B26=Data!#REF!,Data!#REF!,Data!#REF!)))))))))))))))&amp;IF(B26=Data!#REF!,Data!#REF!,(IF(B26=Data!#REF!,Data!#REF!,(IF(B26=Data!#REF!,Data!#REF!,(IF(B26=Data!#REF!,Data!#REF!,(IF(B26=Data!#REF!,Data!#REF!,Data!#REF!)))))))))</f>
        <v>#REF!</v>
      </c>
      <c r="U26" s="595"/>
      <c r="V26" s="594" t="e">
        <f>IF(B26=Data!B26,Data!J26,(IF(B26=Data!B28,Data!J28,(IF(B26=Data!B30,Data!J30,(IF(B26=Data!#REF!,Data!#REF!,(IF(B26=Data!B35,Data!J35,(IF(B26=Data!#REF!,Data!#REF!,(IF(B26=Data!#REF!,Data!#REF!,(IF(B26=Data!#REF!,Data!#REF!,Data!#REF!)))))))))))))))&amp;IF(B26=Data!B102,Data!J102,(IF(B26=Data!#REF!,Data!#REF!,(IF(B26=Data!#REF!,Data!#REF!,(IF(B26=Data!#REF!,Data!#REF!,(IF(B26=Data!#REF!,Data!#REF!,(IF(B26=Data!#REF!,Data!J842,(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c r="B27" s="840"/>
      <c r="C27" s="583" t="str">
        <f>IF(E27="","",VLOOKUP(B27,Data!$B$5:$N$503,13,FALSE))</f>
        <v/>
      </c>
      <c r="D27" s="584" t="str">
        <f>IF(E27="","",VLOOKUP(B27,Data!$B$5:$L$503,2,FALSE))</f>
        <v/>
      </c>
      <c r="E27" s="739"/>
      <c r="F27" s="600"/>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139,Data!G139,(IF(B27=Data!B141,Data!G141,(IF(B27=Data!B143,Data!G143,(IF(B27=Data!#REF!,Data!#REF!,(IF(B27=Data!B148,Data!G148,(IF(B27=Data!#REF!,Data!#REF!,(IF(B27=Data!#REF!,Data!#REF!,(IF(B27=Data!#REF!,Data!#REF!,Data!#REF!)))))))))))))))&amp;IF(B27=Data!B215,Data!G215,(IF(B27=Data!#REF!,Data!#REF!,(IF(B27=Data!#REF!,Data!#REF!,(IF(B27=Data!#REF!,Data!#REF!,(IF(B27=Data!#REF!,Data!#REF!,(IF(B27=Data!#REF!,Data!G955,(IF(B27=Data!#REF!,Data!#REF!,(IF(B27=Data!#REF!,Data!#REF!,Data!#REF!)))))))))))))))&amp;IF(B27=Data!#REF!,Data!#REF!,(IF(B27=Data!#REF!,Data!#REF!,(IF(B27=Data!#REF!,Data!#REF!,(IF(B27=Data!#REF!,Data!#REF!,(IF(B27=Data!#REF!,Data!#REF!,Data!#REF!)))))))))</f>
        <v>#REF!</v>
      </c>
      <c r="O27" s="592"/>
      <c r="P27" s="593"/>
      <c r="Q27" s="594" t="e">
        <f>IF(B27=Data!B139,Data!H139,(IF(B27=Data!B141,Data!H141,(IF(B27=Data!B143,Data!H143,(IF(B27=Data!#REF!,Data!#REF!,(IF(B27=Data!B148,Data!H148,(IF(B27=Data!#REF!,Data!#REF!,(IF(B27=Data!#REF!,Data!#REF!,(IF(B27=Data!#REF!,Data!#REF!,Data!#REF!)))))))))))))))&amp;IF(B27=Data!B215,Data!H215,(IF(B27=Data!#REF!,Data!#REF!,(IF(B27=Data!#REF!,Data!#REF!,(IF(B27=Data!#REF!,Data!#REF!,(IF(B27=Data!#REF!,Data!#REF!,(IF(B27=Data!#REF!,Data!H955,(IF(B27=Data!#REF!,Data!#REF!,(IF(B27=Data!#REF!,Data!#REF!,Data!#REF!)))))))))))))))&amp;IF(B27=Data!#REF!,Data!#REF!,(IF(B27=Data!#REF!,Data!#REF!,(IF(B27=Data!#REF!,Data!#REF!,(IF(B27=Data!#REF!,Data!#REF!,(IF(B27=Data!#REF!,Data!#REF!,Data!#REF!)))))))))</f>
        <v>#REF!</v>
      </c>
      <c r="R27" s="593"/>
      <c r="S27" s="593"/>
      <c r="T27" s="594" t="e">
        <f>IF(B27=Data!B139,Data!I139,(IF(B27=Data!B141,Data!I141,(IF(B27=Data!B143,Data!I143,(IF(B27=Data!#REF!,Data!#REF!,(IF(B27=Data!B148,Data!I148,(IF(B27=Data!#REF!,Data!#REF!,(IF(B27=Data!#REF!,Data!#REF!,(IF(B27=Data!#REF!,Data!#REF!,Data!#REF!)))))))))))))))&amp;IF(B27=Data!B215,Data!I215,(IF(B27=Data!#REF!,Data!#REF!,(IF(B27=Data!#REF!,Data!#REF!,(IF(B27=Data!#REF!,Data!#REF!,(IF(B27=Data!#REF!,Data!#REF!,(IF(B27=Data!#REF!,Data!I955,(IF(B27=Data!#REF!,Data!#REF!,(IF(B27=Data!#REF!,Data!#REF!,Data!#REF!)))))))))))))))&amp;IF(B27=Data!#REF!,Data!#REF!,(IF(B27=Data!#REF!,Data!#REF!,(IF(B27=Data!#REF!,Data!#REF!,(IF(B27=Data!#REF!,Data!#REF!,(IF(B27=Data!#REF!,Data!#REF!,Data!#REF!)))))))))</f>
        <v>#REF!</v>
      </c>
      <c r="U27" s="595"/>
      <c r="V27" s="594" t="e">
        <f>IF(B27=Data!B139,Data!J139,(IF(B27=Data!B141,Data!J141,(IF(B27=Data!B143,Data!J143,(IF(B27=Data!#REF!,Data!#REF!,(IF(B27=Data!B148,Data!J148,(IF(B27=Data!#REF!,Data!#REF!,(IF(B27=Data!#REF!,Data!#REF!,(IF(B27=Data!#REF!,Data!#REF!,Data!#REF!)))))))))))))))&amp;IF(B27=Data!B215,Data!J215,(IF(B27=Data!#REF!,Data!#REF!,(IF(B27=Data!#REF!,Data!#REF!,(IF(B27=Data!#REF!,Data!#REF!,(IF(B27=Data!#REF!,Data!#REF!,(IF(B27=Data!#REF!,Data!J955,(IF(B27=Data!#REF!,Data!#REF!,(IF(B27=Data!#REF!,Data!#REF!,Data!#REF!)))))))))))))))&amp;IF(B27=Data!#REF!,Data!#REF!,(IF(B27=Data!#REF!,Data!#REF!,(IF(B27=Data!#REF!,Data!#REF!,(IF(B27=Data!#REF!,Data!#REF!,(IF(B27=Data!#REF!,Data!#REF!,Data!#REF!)))))))))</f>
        <v>#REF!</v>
      </c>
      <c r="W27" s="596" t="str">
        <f>IF(E27="","",VLOOKUP(B27,Data!$B$5:$J$503,9,FALSE)*E27)</f>
        <v/>
      </c>
    </row>
    <row r="28" spans="1:23" s="611" customFormat="1" ht="31" customHeight="1">
      <c r="A28" s="860"/>
      <c r="B28" s="818"/>
      <c r="C28" s="604"/>
      <c r="D28" s="605"/>
      <c r="E28" s="606">
        <f>SUM(E17:E27)</f>
        <v>45</v>
      </c>
      <c r="F28" s="606"/>
      <c r="G28" s="607"/>
      <c r="H28" s="607">
        <f>SUM(H17:H27)</f>
        <v>74098.350000000006</v>
      </c>
      <c r="I28" s="608"/>
      <c r="J28" s="608"/>
      <c r="K28" s="608"/>
      <c r="L28" s="609">
        <f>SUM(L17:L27)</f>
        <v>8730</v>
      </c>
      <c r="M28" s="609">
        <f>SUM(M17:M27)</f>
        <v>7830</v>
      </c>
      <c r="N28" s="609" t="e">
        <f>SUM(N17:N27)</f>
        <v>#REF!</v>
      </c>
      <c r="O28" s="609" t="e">
        <f>SUM(#REF!)</f>
        <v>#REF!</v>
      </c>
      <c r="P28" s="609">
        <f>SUM(P16:P16)</f>
        <v>0</v>
      </c>
      <c r="Q28" s="609">
        <f>SUM(Q16:Q16)</f>
        <v>0</v>
      </c>
      <c r="R28" s="609" t="e">
        <f>SUM(#REF!)</f>
        <v>#REF!</v>
      </c>
      <c r="S28" s="609">
        <f>SUM(S16:S16)</f>
        <v>0</v>
      </c>
      <c r="T28" s="609">
        <f>SUM(T16:T16)</f>
        <v>0</v>
      </c>
      <c r="U28" s="609" t="e">
        <f>SUM(#REF!)</f>
        <v>#REF!</v>
      </c>
      <c r="V28" s="609">
        <f>SUM(V16:V16)</f>
        <v>0</v>
      </c>
      <c r="W28" s="610">
        <f>SUM(W17:W27)</f>
        <v>50.805</v>
      </c>
    </row>
    <row r="29" spans="1:23" ht="11.25" customHeight="1">
      <c r="A29" s="860"/>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935" t="s">
        <v>547</v>
      </c>
      <c r="D31" s="624"/>
      <c r="E31" s="499" t="s">
        <v>88</v>
      </c>
      <c r="G31" s="1079"/>
      <c r="H31" s="1080"/>
      <c r="I31" s="935" t="s">
        <v>89</v>
      </c>
      <c r="J31" s="625"/>
      <c r="K31" s="537" t="s">
        <v>90</v>
      </c>
      <c r="L31" s="537"/>
      <c r="M31" s="532"/>
      <c r="W31" s="538"/>
    </row>
    <row r="32" spans="1:23" ht="10.5" customHeight="1">
      <c r="A32" s="935" t="s">
        <v>548</v>
      </c>
      <c r="B32" s="503"/>
      <c r="D32" s="523"/>
      <c r="G32" s="1079"/>
      <c r="H32" s="1080"/>
      <c r="I32" s="935"/>
      <c r="J32" s="625"/>
      <c r="K32" s="537" t="s">
        <v>94</v>
      </c>
      <c r="L32" s="537"/>
      <c r="M32" s="532"/>
      <c r="W32" s="538"/>
    </row>
    <row r="33" spans="1:23" ht="10.5" customHeight="1">
      <c r="A33" s="544"/>
      <c r="B33" s="545"/>
      <c r="C33" s="545"/>
      <c r="D33" s="626"/>
      <c r="E33" s="499" t="s">
        <v>95</v>
      </c>
      <c r="G33" s="1079"/>
      <c r="H33" s="1080"/>
      <c r="I33" s="935" t="s">
        <v>96</v>
      </c>
      <c r="J33" s="625"/>
      <c r="K33" s="537"/>
      <c r="L33" s="537"/>
      <c r="M33" s="532"/>
      <c r="W33" s="538"/>
    </row>
    <row r="34" spans="1:23" ht="13">
      <c r="A34" s="512" t="s">
        <v>97</v>
      </c>
      <c r="C34" s="535"/>
      <c r="D34" s="514"/>
      <c r="E34" s="499" t="s">
        <v>98</v>
      </c>
      <c r="G34" s="627" t="s">
        <v>99</v>
      </c>
      <c r="H34" s="628"/>
      <c r="I34" s="935" t="s">
        <v>89</v>
      </c>
      <c r="J34" s="625"/>
      <c r="K34" s="537" t="s">
        <v>100</v>
      </c>
      <c r="L34" s="537"/>
      <c r="M34" s="532"/>
      <c r="W34" s="538"/>
    </row>
    <row r="35" spans="1:23" ht="13">
      <c r="A35" s="935" t="s">
        <v>561</v>
      </c>
      <c r="D35" s="523"/>
      <c r="E35" s="499" t="s">
        <v>101</v>
      </c>
      <c r="G35" s="629"/>
      <c r="H35" s="630"/>
      <c r="I35" s="935"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1096</v>
      </c>
      <c r="H36" s="1054"/>
      <c r="I36" s="1053" t="s">
        <v>1095</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ht="13.5" customHeight="1"/>
    <row r="43" spans="1:23" s="611" customFormat="1" ht="18" customHeight="1">
      <c r="A43" s="635" t="s">
        <v>964</v>
      </c>
      <c r="B43" s="500"/>
      <c r="C43" s="635" t="s">
        <v>622</v>
      </c>
      <c r="F43" s="636"/>
      <c r="G43" s="635" t="s">
        <v>958</v>
      </c>
      <c r="H43" s="500"/>
      <c r="I43" s="635" t="s">
        <v>969</v>
      </c>
      <c r="K43" s="636"/>
      <c r="L43" s="636"/>
      <c r="V43" s="637"/>
    </row>
    <row r="44" spans="1:23" s="611" customFormat="1" ht="18" customHeight="1">
      <c r="A44" s="635" t="s">
        <v>965</v>
      </c>
      <c r="B44" s="500"/>
      <c r="C44" s="635" t="s">
        <v>969</v>
      </c>
      <c r="F44" s="636"/>
      <c r="G44" s="635" t="s">
        <v>959</v>
      </c>
      <c r="H44" s="500"/>
      <c r="I44" s="635" t="s">
        <v>969</v>
      </c>
      <c r="K44" s="636"/>
      <c r="L44" s="636"/>
      <c r="V44" s="637"/>
    </row>
    <row r="45" spans="1:23" s="611" customFormat="1" ht="18" customHeight="1">
      <c r="A45" s="635" t="s">
        <v>966</v>
      </c>
      <c r="B45" s="500"/>
      <c r="C45" s="635" t="s">
        <v>969</v>
      </c>
      <c r="F45" s="636"/>
      <c r="G45" s="635" t="s">
        <v>960</v>
      </c>
      <c r="H45" s="500"/>
      <c r="I45" s="635" t="s">
        <v>622</v>
      </c>
      <c r="K45" s="636"/>
      <c r="L45" s="636"/>
      <c r="V45" s="637"/>
    </row>
    <row r="46" spans="1:23" s="611" customFormat="1" ht="18" customHeight="1">
      <c r="A46" s="635" t="s">
        <v>967</v>
      </c>
      <c r="B46" s="500"/>
      <c r="C46" s="635" t="s">
        <v>622</v>
      </c>
      <c r="F46" s="636"/>
      <c r="G46" s="635" t="s">
        <v>961</v>
      </c>
      <c r="H46" s="500"/>
      <c r="I46" s="635" t="s">
        <v>622</v>
      </c>
      <c r="K46" s="636"/>
      <c r="L46" s="636"/>
      <c r="V46" s="637"/>
    </row>
    <row r="47" spans="1:23" s="611" customFormat="1" ht="18" customHeight="1">
      <c r="A47" s="635" t="s">
        <v>968</v>
      </c>
      <c r="B47" s="500"/>
      <c r="C47" s="635" t="s">
        <v>622</v>
      </c>
      <c r="F47" s="636"/>
      <c r="G47" s="635" t="s">
        <v>963</v>
      </c>
      <c r="H47" s="500"/>
      <c r="I47" s="635" t="s">
        <v>622</v>
      </c>
      <c r="K47" s="636"/>
      <c r="L47" s="636"/>
      <c r="V47" s="637"/>
    </row>
    <row r="48" spans="1:23" ht="20">
      <c r="E48" s="936"/>
      <c r="F48" s="500"/>
      <c r="G48" s="635" t="s">
        <v>962</v>
      </c>
      <c r="I48" s="635" t="s">
        <v>622</v>
      </c>
      <c r="K48" s="500"/>
      <c r="M48" s="936"/>
      <c r="V48" s="501"/>
      <c r="W48" s="936"/>
    </row>
    <row r="49" spans="1:8" ht="17.5">
      <c r="A49" s="638"/>
      <c r="E49" s="936"/>
      <c r="G49" s="639"/>
      <c r="H49" s="639"/>
    </row>
    <row r="54" spans="1:8" ht="14">
      <c r="A54" s="640"/>
      <c r="C54" s="641"/>
      <c r="D54" s="641"/>
      <c r="E54" s="642"/>
    </row>
    <row r="55" spans="1:8" ht="14">
      <c r="A55" s="643"/>
      <c r="C55" s="641"/>
      <c r="D55" s="644"/>
      <c r="E55" s="642"/>
    </row>
    <row r="56" spans="1:8" ht="14">
      <c r="A56" s="643"/>
      <c r="B56" s="645"/>
      <c r="C56" s="641"/>
      <c r="D56" s="641"/>
      <c r="E56" s="642"/>
    </row>
    <row r="57" spans="1:8" ht="14">
      <c r="A57" s="643"/>
      <c r="B57" s="646" t="s">
        <v>354</v>
      </c>
      <c r="C57" s="641"/>
      <c r="D57" s="641"/>
      <c r="E57" s="642"/>
    </row>
    <row r="58" spans="1:8" ht="15.5">
      <c r="A58" s="643"/>
      <c r="B58" s="647" t="s">
        <v>249</v>
      </c>
      <c r="C58" s="641"/>
      <c r="D58" s="641"/>
      <c r="E58" s="642"/>
    </row>
    <row r="59" spans="1:8" ht="14">
      <c r="A59" s="643"/>
      <c r="B59" s="648" t="s">
        <v>250</v>
      </c>
      <c r="C59" s="641"/>
      <c r="D59" s="641"/>
      <c r="E59" s="642"/>
    </row>
    <row r="60" spans="1:8" ht="15.5">
      <c r="A60" s="649"/>
      <c r="B60" s="647" t="s">
        <v>251</v>
      </c>
      <c r="C60" s="641"/>
      <c r="D60" s="641"/>
      <c r="E60" s="642"/>
    </row>
    <row r="61" spans="1:8" ht="15.5">
      <c r="A61" s="643"/>
      <c r="B61" s="647" t="s">
        <v>252</v>
      </c>
      <c r="C61" s="641"/>
      <c r="D61" s="641"/>
      <c r="E61" s="642"/>
    </row>
    <row r="62" spans="1:8" ht="14">
      <c r="A62" s="649"/>
      <c r="B62" s="646" t="s">
        <v>253</v>
      </c>
      <c r="C62" s="641"/>
      <c r="D62" s="641"/>
      <c r="E62" s="642"/>
    </row>
    <row r="63" spans="1:8" ht="14">
      <c r="A63" s="649"/>
      <c r="B63" s="646" t="s">
        <v>357</v>
      </c>
      <c r="C63" s="641"/>
      <c r="D63" s="641"/>
      <c r="E63" s="642"/>
    </row>
    <row r="64" spans="1:8" ht="14">
      <c r="A64" s="643"/>
      <c r="B64" s="646" t="s">
        <v>358</v>
      </c>
      <c r="C64" s="641"/>
      <c r="D64" s="641"/>
      <c r="E64" s="642"/>
    </row>
    <row r="65" spans="1:5" ht="14">
      <c r="A65" s="643"/>
      <c r="B65" s="646" t="s">
        <v>288</v>
      </c>
      <c r="C65" s="641"/>
      <c r="D65" s="641"/>
      <c r="E65" s="642"/>
    </row>
    <row r="66" spans="1:5" ht="14">
      <c r="A66" s="643"/>
      <c r="B66" s="646" t="s">
        <v>292</v>
      </c>
      <c r="C66" s="641"/>
      <c r="D66" s="641"/>
      <c r="E66" s="642"/>
    </row>
    <row r="67" spans="1:5" ht="15.5">
      <c r="A67" s="643"/>
      <c r="B67" s="647" t="s">
        <v>423</v>
      </c>
      <c r="C67" s="641"/>
      <c r="D67" s="641"/>
      <c r="E67" s="642"/>
    </row>
    <row r="68" spans="1:5" ht="14">
      <c r="A68" s="643"/>
      <c r="B68" s="646" t="s">
        <v>424</v>
      </c>
      <c r="C68" s="641"/>
      <c r="D68" s="641"/>
      <c r="E68" s="642"/>
    </row>
    <row r="69" spans="1:5" ht="14">
      <c r="A69" s="643"/>
      <c r="B69" s="646" t="s">
        <v>279</v>
      </c>
      <c r="C69" s="641"/>
      <c r="D69" s="644"/>
      <c r="E69" s="642"/>
    </row>
    <row r="70" spans="1:5" ht="14">
      <c r="A70" s="643"/>
      <c r="B70" s="646" t="s">
        <v>281</v>
      </c>
      <c r="C70" s="641"/>
      <c r="D70" s="641"/>
      <c r="E70" s="642"/>
    </row>
    <row r="71" spans="1:5" ht="14">
      <c r="A71" s="643"/>
      <c r="B71" s="646" t="s">
        <v>287</v>
      </c>
      <c r="C71" s="641"/>
      <c r="D71" s="644"/>
      <c r="E71" s="642"/>
    </row>
    <row r="72" spans="1:5" ht="15.5">
      <c r="A72" s="643"/>
      <c r="B72" s="647" t="s">
        <v>420</v>
      </c>
      <c r="C72" s="641"/>
      <c r="D72" s="644"/>
      <c r="E72" s="642"/>
    </row>
    <row r="73" spans="1:5" ht="14">
      <c r="A73" s="650"/>
      <c r="B73" s="646" t="s">
        <v>421</v>
      </c>
      <c r="C73" s="579"/>
      <c r="D73" s="578"/>
      <c r="E73" s="575"/>
    </row>
    <row r="74" spans="1:5" ht="14">
      <c r="A74" s="572"/>
      <c r="B74" s="646" t="s">
        <v>422</v>
      </c>
      <c r="C74" s="579"/>
      <c r="D74" s="578"/>
      <c r="E74" s="651">
        <f>SUM(E53:E72)</f>
        <v>0</v>
      </c>
    </row>
    <row r="75" spans="1:5" ht="14">
      <c r="B75" s="646" t="s">
        <v>417</v>
      </c>
    </row>
    <row r="76" spans="1:5" ht="14">
      <c r="B76" s="646" t="s">
        <v>397</v>
      </c>
    </row>
  </sheetData>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5D079-F8D4-4E3E-80AB-75A5950470E1}">
  <sheetPr>
    <pageSetUpPr fitToPage="1"/>
  </sheetPr>
  <dimension ref="A1:W80"/>
  <sheetViews>
    <sheetView topLeftCell="A16" zoomScale="70" zoomScaleNormal="70" zoomScaleSheetLayoutView="85" workbookViewId="0">
      <selection activeCell="K18" sqref="K18"/>
    </sheetView>
  </sheetViews>
  <sheetFormatPr defaultColWidth="9.1796875" defaultRowHeight="12.5"/>
  <cols>
    <col min="1" max="1" width="5.26953125" style="938" customWidth="1"/>
    <col min="2" max="2" width="40.1796875" style="938" bestFit="1" customWidth="1"/>
    <col min="3" max="3" width="6.453125" style="938" customWidth="1"/>
    <col min="4" max="4" width="13.453125" style="938" customWidth="1"/>
    <col min="5" max="5" width="10.453125" style="499" customWidth="1"/>
    <col min="6" max="6" width="13.08984375" style="938" customWidth="1"/>
    <col min="7" max="7" width="14.81640625" style="500" customWidth="1"/>
    <col min="8" max="8" width="17" style="500" customWidth="1"/>
    <col min="9" max="9" width="6.1796875" style="938" customWidth="1"/>
    <col min="10" max="10" width="14.1796875" style="938" customWidth="1"/>
    <col min="11" max="11" width="11.1796875" style="938" customWidth="1"/>
    <col min="12" max="12" width="15.1796875" style="500" customWidth="1"/>
    <col min="13" max="13" width="16.36328125" style="500" customWidth="1"/>
    <col min="14" max="14" width="0.453125" style="938" hidden="1" customWidth="1"/>
    <col min="15" max="15" width="3.1796875" style="938" customWidth="1"/>
    <col min="16" max="16" width="2.54296875" style="938" customWidth="1"/>
    <col min="17" max="17" width="4.81640625" style="938" hidden="1" customWidth="1"/>
    <col min="18" max="18" width="2" style="938" customWidth="1"/>
    <col min="19" max="19" width="2.54296875" style="938" customWidth="1"/>
    <col min="20" max="20" width="5.81640625" style="938" hidden="1" customWidth="1"/>
    <col min="21" max="21" width="1" style="938" customWidth="1"/>
    <col min="22" max="22" width="9.1796875" style="938" hidden="1" customWidth="1"/>
    <col min="23" max="23" width="15.08984375" style="501" customWidth="1"/>
    <col min="24" max="24" width="1.81640625" style="938" customWidth="1"/>
    <col min="25" max="25" width="9.1796875" style="938" customWidth="1"/>
    <col min="26" max="16384" width="9.1796875" style="93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3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3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37" t="s">
        <v>557</v>
      </c>
      <c r="D8" s="523"/>
      <c r="E8" s="531"/>
      <c r="G8" s="532"/>
      <c r="H8" s="533"/>
      <c r="I8" s="937"/>
      <c r="K8" s="514"/>
      <c r="L8" s="532"/>
      <c r="M8" s="534"/>
      <c r="O8" s="514"/>
      <c r="U8" s="535"/>
      <c r="V8" s="535"/>
      <c r="W8" s="536"/>
    </row>
    <row r="9" spans="1:23">
      <c r="A9" s="937" t="s">
        <v>558</v>
      </c>
      <c r="D9" s="523"/>
      <c r="E9" s="531" t="s">
        <v>54</v>
      </c>
      <c r="G9" s="532" t="s">
        <v>55</v>
      </c>
      <c r="H9" s="533"/>
      <c r="I9" s="937" t="s">
        <v>56</v>
      </c>
      <c r="K9" s="523"/>
      <c r="L9" s="532" t="s">
        <v>57</v>
      </c>
      <c r="M9" s="537"/>
      <c r="O9" s="523"/>
      <c r="P9" s="938" t="s">
        <v>58</v>
      </c>
      <c r="W9" s="538"/>
    </row>
    <row r="10" spans="1:23" ht="13">
      <c r="A10" s="937" t="s">
        <v>559</v>
      </c>
      <c r="D10" s="539" t="s">
        <v>560</v>
      </c>
      <c r="E10" s="531" t="s">
        <v>59</v>
      </c>
      <c r="G10" s="532"/>
      <c r="H10" s="533"/>
      <c r="I10" s="540"/>
      <c r="J10" s="541"/>
      <c r="K10" s="542"/>
      <c r="L10" s="532"/>
      <c r="M10" s="537"/>
      <c r="O10" s="523"/>
      <c r="W10" s="538"/>
    </row>
    <row r="11" spans="1:23" ht="13">
      <c r="A11" s="937" t="s">
        <v>551</v>
      </c>
      <c r="D11" s="523"/>
      <c r="E11" s="515"/>
      <c r="F11" s="543"/>
      <c r="G11" s="532" t="s">
        <v>60</v>
      </c>
      <c r="H11" s="533"/>
      <c r="I11" s="937" t="s">
        <v>61</v>
      </c>
      <c r="K11" s="523"/>
      <c r="L11" s="532" t="s">
        <v>523</v>
      </c>
      <c r="M11" s="537"/>
      <c r="O11" s="523"/>
      <c r="P11" s="938" t="s">
        <v>63</v>
      </c>
      <c r="W11" s="538"/>
    </row>
    <row r="12" spans="1:23">
      <c r="A12" s="544" t="s">
        <v>64</v>
      </c>
      <c r="D12" s="523"/>
      <c r="E12" s="531" t="s">
        <v>65</v>
      </c>
      <c r="G12" s="532"/>
      <c r="H12" s="533"/>
      <c r="I12" s="93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1057</v>
      </c>
      <c r="C17" s="583" t="str">
        <f>IF(E17="","",VLOOKUP(B17,Data!$B$5:$N$503,13,FALSE))</f>
        <v/>
      </c>
      <c r="D17" s="584" t="str">
        <f>IF(E17="","",VLOOKUP(B17,Data!$B$5:$L$503,2,FALSE))</f>
        <v/>
      </c>
      <c r="E17" s="739"/>
      <c r="F17" s="601"/>
      <c r="G17" s="587" t="str">
        <f>IF(E17="","",VLOOKUP(B17,Data!$B$5:$L$503,11,FALSE))</f>
        <v/>
      </c>
      <c r="H17" s="588" t="str">
        <f t="shared" ref="H17:H31"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140,Data!G140,(IF(B17=Data!B142,Data!G142,(IF(B17=Data!B144,Data!G144,(IF(B17=Data!#REF!,Data!#REF!,(IF(B17=Data!B149,Data!G149,(IF(B17=Data!#REF!,Data!#REF!,(IF(B17=Data!#REF!,Data!#REF!,(IF(B17=Data!#REF!,Data!#REF!,Data!#REF!)))))))))))))))&amp;IF(B17=Data!B216,Data!G216,(IF(B17=Data!#REF!,Data!#REF!,(IF(B17=Data!#REF!,Data!#REF!,(IF(B17=Data!#REF!,Data!#REF!,(IF(B17=Data!#REF!,Data!#REF!,(IF(B17=Data!#REF!,Data!G956,(IF(B17=Data!#REF!,Data!#REF!,(IF(B17=Data!#REF!,Data!#REF!,Data!#REF!)))))))))))))))&amp;IF(B17=Data!#REF!,Data!#REF!,(IF(B17=Data!#REF!,Data!#REF!,(IF(B17=Data!#REF!,Data!#REF!,(IF(B17=Data!#REF!,Data!#REF!,(IF(B17=Data!#REF!,Data!#REF!,Data!#REF!)))))))))</f>
        <v>#REF!</v>
      </c>
      <c r="O17" s="592"/>
      <c r="P17" s="593"/>
      <c r="Q17" s="594" t="e">
        <f>IF(B17=Data!B140,Data!H140,(IF(B17=Data!B142,Data!H142,(IF(B17=Data!B144,Data!H144,(IF(B17=Data!#REF!,Data!#REF!,(IF(B17=Data!B149,Data!H149,(IF(B17=Data!#REF!,Data!#REF!,(IF(B17=Data!#REF!,Data!#REF!,(IF(B17=Data!#REF!,Data!#REF!,Data!#REF!)))))))))))))))&amp;IF(B17=Data!B216,Data!H216,(IF(B17=Data!#REF!,Data!#REF!,(IF(B17=Data!#REF!,Data!#REF!,(IF(B17=Data!#REF!,Data!#REF!,(IF(B17=Data!#REF!,Data!#REF!,(IF(B17=Data!#REF!,Data!H956,(IF(B17=Data!#REF!,Data!#REF!,(IF(B17=Data!#REF!,Data!#REF!,Data!#REF!)))))))))))))))&amp;IF(B17=Data!#REF!,Data!#REF!,(IF(B17=Data!#REF!,Data!#REF!,(IF(B17=Data!#REF!,Data!#REF!,(IF(B17=Data!#REF!,Data!#REF!,(IF(B17=Data!#REF!,Data!#REF!,Data!#REF!)))))))))</f>
        <v>#REF!</v>
      </c>
      <c r="R17" s="593"/>
      <c r="S17" s="593"/>
      <c r="T17" s="594" t="e">
        <f>IF(B17=Data!B140,Data!I140,(IF(B17=Data!B142,Data!I142,(IF(B17=Data!B144,Data!I144,(IF(B17=Data!#REF!,Data!#REF!,(IF(B17=Data!B149,Data!I149,(IF(B17=Data!#REF!,Data!#REF!,(IF(B17=Data!#REF!,Data!#REF!,(IF(B17=Data!#REF!,Data!#REF!,Data!#REF!)))))))))))))))&amp;IF(B17=Data!B216,Data!I216,(IF(B17=Data!#REF!,Data!#REF!,(IF(B17=Data!#REF!,Data!#REF!,(IF(B17=Data!#REF!,Data!#REF!,(IF(B17=Data!#REF!,Data!#REF!,(IF(B17=Data!#REF!,Data!I956,(IF(B17=Data!#REF!,Data!#REF!,(IF(B17=Data!#REF!,Data!#REF!,Data!#REF!)))))))))))))))&amp;IF(B17=Data!#REF!,Data!#REF!,(IF(B17=Data!#REF!,Data!#REF!,(IF(B17=Data!#REF!,Data!#REF!,(IF(B17=Data!#REF!,Data!#REF!,(IF(B17=Data!#REF!,Data!#REF!,Data!#REF!)))))))))</f>
        <v>#REF!</v>
      </c>
      <c r="U17" s="595"/>
      <c r="V17" s="594" t="e">
        <f>IF(B17=Data!B140,Data!J140,(IF(B17=Data!B142,Data!J142,(IF(B17=Data!B144,Data!J144,(IF(B17=Data!#REF!,Data!#REF!,(IF(B17=Data!B149,Data!J149,(IF(B17=Data!#REF!,Data!#REF!,(IF(B17=Data!#REF!,Data!#REF!,(IF(B17=Data!#REF!,Data!#REF!,Data!#REF!)))))))))))))))&amp;IF(B17=Data!B216,Data!J216,(IF(B17=Data!#REF!,Data!#REF!,(IF(B17=Data!#REF!,Data!#REF!,(IF(B17=Data!#REF!,Data!#REF!,(IF(B17=Data!#REF!,Data!#REF!,(IF(B17=Data!#REF!,Data!J956,(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321</v>
      </c>
      <c r="C18" s="738" t="str">
        <f>IF(E18="","",VLOOKUP(B18,Data!$B$5:$N$503,13,FALSE))</f>
        <v>Ymh</v>
      </c>
      <c r="D18" s="495" t="str">
        <f>IF(E18="","",VLOOKUP(B18,Data!$B$5:$L$503,2,FALSE))</f>
        <v>ZV78250</v>
      </c>
      <c r="E18" s="739">
        <v>2</v>
      </c>
      <c r="F18" s="600" t="s">
        <v>544</v>
      </c>
      <c r="G18" s="587">
        <f>IF(E18="","",VLOOKUP(B18,Data!$B$5:$L$503,11,FALSE))</f>
        <v>7332.41</v>
      </c>
      <c r="H18" s="588">
        <f t="shared" si="0"/>
        <v>14664.82</v>
      </c>
      <c r="I18" s="589" t="str">
        <f>IF(E18="","",VLOOKUP(B18,Data!$B$5:$D$503,3,FALSE))</f>
        <v>C/T</v>
      </c>
      <c r="J18" s="589" t="str">
        <f>IF(E18="","",VLOOKUP(B18,Data!$B$5:$M$503,12,FALSE))</f>
        <v>Indonesia</v>
      </c>
      <c r="K18" s="590">
        <v>5127657</v>
      </c>
      <c r="L18" s="587">
        <f>IF(E18="","",VLOOKUP(B18,Data!$B$5:$E$503,4,FALSE)*E18)</f>
        <v>676</v>
      </c>
      <c r="M18" s="587">
        <f>IF(E18="","",VLOOKUP(B18,Data!$B$5:$F$503,5,FALSE)*E18)</f>
        <v>594</v>
      </c>
      <c r="N18" s="591" t="e">
        <f>IF(B18=Data!B20,Data!G20,(IF(B18=Data!B22,Data!G22,(IF(B18=Data!B24,Data!G24,(IF(B18=Data!#REF!,Data!#REF!,(IF(B18=Data!B29,Data!G29,(IF(B18=Data!#REF!,Data!#REF!,(IF(B18=Data!#REF!,Data!#REF!,(IF(B18=Data!#REF!,Data!#REF!,Data!#REF!)))))))))))))))&amp;IF(B18=Data!B96,Data!G96,(IF(B18=Data!#REF!,Data!#REF!,(IF(B18=Data!#REF!,Data!#REF!,(IF(B18=Data!#REF!,Data!#REF!,(IF(B18=Data!#REF!,Data!#REF!,(IF(B18=Data!#REF!,Data!G836,(IF(B18=Data!#REF!,Data!#REF!,(IF(B18=Data!#REF!,Data!#REF!,Data!#REF!)))))))))))))))&amp;IF(B18=Data!#REF!,Data!#REF!,(IF(B18=Data!#REF!,Data!#REF!,(IF(B18=Data!#REF!,Data!#REF!,(IF(B18=Data!#REF!,Data!#REF!,(IF(B18=Data!#REF!,Data!#REF!,Data!#REF!)))))))))</f>
        <v>#REF!</v>
      </c>
      <c r="O18" s="592"/>
      <c r="P18" s="593"/>
      <c r="Q18" s="594" t="e">
        <f>IF(B18=Data!B20,Data!H20,(IF(B18=Data!B22,Data!H22,(IF(B18=Data!B24,Data!H24,(IF(B18=Data!#REF!,Data!#REF!,(IF(B18=Data!B29,Data!H29,(IF(B18=Data!#REF!,Data!#REF!,(IF(B18=Data!#REF!,Data!#REF!,(IF(B18=Data!#REF!,Data!#REF!,Data!#REF!)))))))))))))))&amp;IF(B18=Data!B96,Data!H96,(IF(B18=Data!#REF!,Data!#REF!,(IF(B18=Data!#REF!,Data!#REF!,(IF(B18=Data!#REF!,Data!#REF!,(IF(B18=Data!#REF!,Data!#REF!,(IF(B18=Data!#REF!,Data!H836,(IF(B18=Data!#REF!,Data!#REF!,(IF(B18=Data!#REF!,Data!#REF!,Data!#REF!)))))))))))))))&amp;IF(B18=Data!#REF!,Data!#REF!,(IF(B18=Data!#REF!,Data!#REF!,(IF(B18=Data!#REF!,Data!#REF!,(IF(B18=Data!#REF!,Data!#REF!,(IF(B18=Data!#REF!,Data!#REF!,Data!#REF!)))))))))</f>
        <v>#REF!</v>
      </c>
      <c r="R18" s="593"/>
      <c r="S18" s="593"/>
      <c r="T18" s="594" t="e">
        <f>IF(B18=Data!B20,Data!I20,(IF(B18=Data!B22,Data!I22,(IF(B18=Data!B24,Data!I24,(IF(B18=Data!#REF!,Data!#REF!,(IF(B18=Data!B29,Data!I29,(IF(B18=Data!#REF!,Data!#REF!,(IF(B18=Data!#REF!,Data!#REF!,(IF(B18=Data!#REF!,Data!#REF!,Data!#REF!)))))))))))))))&amp;IF(B18=Data!B96,Data!I96,(IF(B18=Data!#REF!,Data!#REF!,(IF(B18=Data!#REF!,Data!#REF!,(IF(B18=Data!#REF!,Data!#REF!,(IF(B18=Data!#REF!,Data!#REF!,(IF(B18=Data!#REF!,Data!I836,(IF(B18=Data!#REF!,Data!#REF!,(IF(B18=Data!#REF!,Data!#REF!,Data!#REF!)))))))))))))))&amp;IF(B18=Data!#REF!,Data!#REF!,(IF(B18=Data!#REF!,Data!#REF!,(IF(B18=Data!#REF!,Data!#REF!,(IF(B18=Data!#REF!,Data!#REF!,(IF(B18=Data!#REF!,Data!#REF!,Data!#REF!)))))))))</f>
        <v>#REF!</v>
      </c>
      <c r="U18" s="595"/>
      <c r="V18" s="594" t="e">
        <f>IF(B18=Data!B20,Data!J20,(IF(B18=Data!B22,Data!J22,(IF(B18=Data!B24,Data!J24,(IF(B18=Data!#REF!,Data!#REF!,(IF(B18=Data!B29,Data!J29,(IF(B18=Data!#REF!,Data!#REF!,(IF(B18=Data!#REF!,Data!#REF!,(IF(B18=Data!#REF!,Data!#REF!,Data!#REF!)))))))))))))))&amp;IF(B18=Data!B96,Data!J96,(IF(B18=Data!#REF!,Data!#REF!,(IF(B18=Data!#REF!,Data!#REF!,(IF(B18=Data!#REF!,Data!#REF!,(IF(B18=Data!#REF!,Data!#REF!,(IF(B18=Data!#REF!,Data!J836,(IF(B18=Data!#REF!,Data!#REF!,(IF(B18=Data!#REF!,Data!#REF!,Data!#REF!)))))))))))))))&amp;IF(B18=Data!#REF!,Data!#REF!,(IF(B18=Data!#REF!,Data!#REF!,(IF(B18=Data!#REF!,Data!#REF!,(IF(B18=Data!#REF!,Data!#REF!,(IF(B18=Data!#REF!,Data!#REF!,Data!#REF!)))))))))</f>
        <v>#REF!</v>
      </c>
      <c r="W18" s="596">
        <f>IF(E18="","",VLOOKUP(B18,Data!$B$5:$J$503,9,FALSE)*E18)</f>
        <v>3.6120000000000001</v>
      </c>
    </row>
    <row r="19" spans="1:23" s="597" customFormat="1" ht="19.25" customHeight="1">
      <c r="A19" s="860"/>
      <c r="B19" s="582" t="s">
        <v>1070</v>
      </c>
      <c r="C19" s="583" t="str">
        <f>IF(E19="","",VLOOKUP(B19,Data!$B$5:$N$503,13,FALSE))</f>
        <v/>
      </c>
      <c r="D19" s="584" t="str">
        <f>IF(E19="","",VLOOKUP(B19,Data!$B$5:$L$503,2,FALSE))</f>
        <v/>
      </c>
      <c r="E19" s="739"/>
      <c r="F19" s="601"/>
      <c r="G19" s="587" t="str">
        <f>IF(E19="","",VLOOKUP(B19,Data!$B$5:$L$503,11,FALSE))</f>
        <v/>
      </c>
      <c r="H19" s="588" t="str">
        <f t="shared" ref="H19:H28"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B142,Data!G142,(IF(B19=Data!B144,Data!G144,(IF(B19=Data!B146,Data!G146,(IF(B19=Data!#REF!,Data!#REF!,(IF(B19=Data!B151,Data!G151,(IF(B19=Data!#REF!,Data!#REF!,(IF(B19=Data!#REF!,Data!#REF!,(IF(B19=Data!#REF!,Data!#REF!,Data!#REF!)))))))))))))))&amp;IF(B19=Data!B218,Data!G218,(IF(B19=Data!#REF!,Data!#REF!,(IF(B19=Data!#REF!,Data!#REF!,(IF(B19=Data!#REF!,Data!#REF!,(IF(B19=Data!#REF!,Data!#REF!,(IF(B19=Data!#REF!,Data!G958,(IF(B19=Data!#REF!,Data!#REF!,(IF(B19=Data!#REF!,Data!#REF!,Data!#REF!)))))))))))))))&amp;IF(B19=Data!#REF!,Data!#REF!,(IF(B19=Data!#REF!,Data!#REF!,(IF(B19=Data!#REF!,Data!#REF!,(IF(B19=Data!#REF!,Data!#REF!,(IF(B19=Data!#REF!,Data!#REF!,Data!#REF!)))))))))</f>
        <v>#REF!</v>
      </c>
      <c r="O19" s="592"/>
      <c r="P19" s="593"/>
      <c r="Q19" s="594" t="e">
        <f>IF(B19=Data!B142,Data!H142,(IF(B19=Data!B144,Data!H144,(IF(B19=Data!B146,Data!H146,(IF(B19=Data!#REF!,Data!#REF!,(IF(B19=Data!B151,Data!H151,(IF(B19=Data!#REF!,Data!#REF!,(IF(B19=Data!#REF!,Data!#REF!,(IF(B19=Data!#REF!,Data!#REF!,Data!#REF!)))))))))))))))&amp;IF(B19=Data!B218,Data!H218,(IF(B19=Data!#REF!,Data!#REF!,(IF(B19=Data!#REF!,Data!#REF!,(IF(B19=Data!#REF!,Data!#REF!,(IF(B19=Data!#REF!,Data!#REF!,(IF(B19=Data!#REF!,Data!H958,(IF(B19=Data!#REF!,Data!#REF!,(IF(B19=Data!#REF!,Data!#REF!,Data!#REF!)))))))))))))))&amp;IF(B19=Data!#REF!,Data!#REF!,(IF(B19=Data!#REF!,Data!#REF!,(IF(B19=Data!#REF!,Data!#REF!,(IF(B19=Data!#REF!,Data!#REF!,(IF(B19=Data!#REF!,Data!#REF!,Data!#REF!)))))))))</f>
        <v>#REF!</v>
      </c>
      <c r="R19" s="593"/>
      <c r="S19" s="593"/>
      <c r="T19" s="594" t="e">
        <f>IF(B19=Data!B142,Data!I142,(IF(B19=Data!B144,Data!I144,(IF(B19=Data!B146,Data!I146,(IF(B19=Data!#REF!,Data!#REF!,(IF(B19=Data!B151,Data!I151,(IF(B19=Data!#REF!,Data!#REF!,(IF(B19=Data!#REF!,Data!#REF!,(IF(B19=Data!#REF!,Data!#REF!,Data!#REF!)))))))))))))))&amp;IF(B19=Data!B218,Data!I218,(IF(B19=Data!#REF!,Data!#REF!,(IF(B19=Data!#REF!,Data!#REF!,(IF(B19=Data!#REF!,Data!#REF!,(IF(B19=Data!#REF!,Data!#REF!,(IF(B19=Data!#REF!,Data!I958,(IF(B19=Data!#REF!,Data!#REF!,(IF(B19=Data!#REF!,Data!#REF!,Data!#REF!)))))))))))))))&amp;IF(B19=Data!#REF!,Data!#REF!,(IF(B19=Data!#REF!,Data!#REF!,(IF(B19=Data!#REF!,Data!#REF!,(IF(B19=Data!#REF!,Data!#REF!,(IF(B19=Data!#REF!,Data!#REF!,Data!#REF!)))))))))</f>
        <v>#REF!</v>
      </c>
      <c r="U19" s="595"/>
      <c r="V19" s="594" t="e">
        <f>IF(B19=Data!B142,Data!J142,(IF(B19=Data!B144,Data!J144,(IF(B19=Data!B146,Data!J146,(IF(B19=Data!#REF!,Data!#REF!,(IF(B19=Data!B151,Data!J151,(IF(B19=Data!#REF!,Data!#REF!,(IF(B19=Data!#REF!,Data!#REF!,(IF(B19=Data!#REF!,Data!#REF!,Data!#REF!)))))))))))))))&amp;IF(B19=Data!B218,Data!J218,(IF(B19=Data!#REF!,Data!#REF!,(IF(B19=Data!#REF!,Data!#REF!,(IF(B19=Data!#REF!,Data!#REF!,(IF(B19=Data!#REF!,Data!#REF!,(IF(B19=Data!#REF!,Data!J958,(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428</v>
      </c>
      <c r="C20" s="738" t="str">
        <f>IF(E20="","",VLOOKUP(B20,Data!$B$5:$N$503,13,FALSE))</f>
        <v>Ymh</v>
      </c>
      <c r="D20" s="495" t="str">
        <f>IF(E20="","",VLOOKUP(B20,Data!$B$5:$L$503,2,FALSE))</f>
        <v>ZU62660</v>
      </c>
      <c r="E20" s="739">
        <v>1</v>
      </c>
      <c r="F20" s="600" t="s">
        <v>545</v>
      </c>
      <c r="G20" s="587">
        <f>IF(E20="","",VLOOKUP(B20,Data!$B$5:$L$503,11,FALSE))</f>
        <v>6831.9</v>
      </c>
      <c r="H20" s="588">
        <f t="shared" si="1"/>
        <v>6831.9</v>
      </c>
      <c r="I20" s="589" t="str">
        <f>IF(E20="","",VLOOKUP(B20,Data!$B$5:$D$503,3,FALSE))</f>
        <v>C/T</v>
      </c>
      <c r="J20" s="589" t="str">
        <f>IF(E20="","",VLOOKUP(B20,Data!$B$5:$M$503,12,FALSE))</f>
        <v>Indonesia</v>
      </c>
      <c r="K20" s="590">
        <v>5129806</v>
      </c>
      <c r="L20" s="587">
        <f>IF(E20="","",VLOOKUP(B20,Data!$B$5:$E$503,4,FALSE)*E20)</f>
        <v>338</v>
      </c>
      <c r="M20" s="587">
        <f>IF(E20="","",VLOOKUP(B20,Data!$B$5:$F$503,5,FALSE)*E20)</f>
        <v>297</v>
      </c>
      <c r="N20" s="591" t="e">
        <f>IF(B20=Data!B22,Data!G22,(IF(B20=Data!B24,Data!G24,(IF(B20=Data!B26,Data!G26,(IF(B20=Data!#REF!,Data!#REF!,(IF(B20=Data!B31,Data!G31,(IF(B20=Data!#REF!,Data!#REF!,(IF(B20=Data!#REF!,Data!#REF!,(IF(B20=Data!#REF!,Data!#REF!,Data!#REF!)))))))))))))))&amp;IF(B20=Data!B98,Data!G98,(IF(B20=Data!#REF!,Data!#REF!,(IF(B20=Data!#REF!,Data!#REF!,(IF(B20=Data!#REF!,Data!#REF!,(IF(B20=Data!#REF!,Data!#REF!,(IF(B20=Data!#REF!,Data!G838,(IF(B20=Data!#REF!,Data!#REF!,(IF(B20=Data!#REF!,Data!#REF!,Data!#REF!)))))))))))))))&amp;IF(B20=Data!#REF!,Data!#REF!,(IF(B20=Data!#REF!,Data!#REF!,(IF(B20=Data!#REF!,Data!#REF!,(IF(B20=Data!#REF!,Data!#REF!,(IF(B20=Data!#REF!,Data!#REF!,Data!#REF!)))))))))</f>
        <v>#REF!</v>
      </c>
      <c r="O20" s="592"/>
      <c r="P20" s="593"/>
      <c r="Q20" s="594" t="e">
        <f>IF(B20=Data!B22,Data!H22,(IF(B20=Data!B24,Data!H24,(IF(B20=Data!B26,Data!H26,(IF(B20=Data!#REF!,Data!#REF!,(IF(B20=Data!B31,Data!H31,(IF(B20=Data!#REF!,Data!#REF!,(IF(B20=Data!#REF!,Data!#REF!,(IF(B20=Data!#REF!,Data!#REF!,Data!#REF!)))))))))))))))&amp;IF(B20=Data!B98,Data!H98,(IF(B20=Data!#REF!,Data!#REF!,(IF(B20=Data!#REF!,Data!#REF!,(IF(B20=Data!#REF!,Data!#REF!,(IF(B20=Data!#REF!,Data!#REF!,(IF(B20=Data!#REF!,Data!H838,(IF(B20=Data!#REF!,Data!#REF!,(IF(B20=Data!#REF!,Data!#REF!,Data!#REF!)))))))))))))))&amp;IF(B20=Data!#REF!,Data!#REF!,(IF(B20=Data!#REF!,Data!#REF!,(IF(B20=Data!#REF!,Data!#REF!,(IF(B20=Data!#REF!,Data!#REF!,(IF(B20=Data!#REF!,Data!#REF!,Data!#REF!)))))))))</f>
        <v>#REF!</v>
      </c>
      <c r="R20" s="593"/>
      <c r="S20" s="593"/>
      <c r="T20" s="594" t="e">
        <f>IF(B20=Data!B22,Data!I22,(IF(B20=Data!B24,Data!I24,(IF(B20=Data!B26,Data!I26,(IF(B20=Data!#REF!,Data!#REF!,(IF(B20=Data!B31,Data!I31,(IF(B20=Data!#REF!,Data!#REF!,(IF(B20=Data!#REF!,Data!#REF!,(IF(B20=Data!#REF!,Data!#REF!,Data!#REF!)))))))))))))))&amp;IF(B20=Data!B98,Data!I98,(IF(B20=Data!#REF!,Data!#REF!,(IF(B20=Data!#REF!,Data!#REF!,(IF(B20=Data!#REF!,Data!#REF!,(IF(B20=Data!#REF!,Data!#REF!,(IF(B20=Data!#REF!,Data!I838,(IF(B20=Data!#REF!,Data!#REF!,(IF(B20=Data!#REF!,Data!#REF!,Data!#REF!)))))))))))))))&amp;IF(B20=Data!#REF!,Data!#REF!,(IF(B20=Data!#REF!,Data!#REF!,(IF(B20=Data!#REF!,Data!#REF!,(IF(B20=Data!#REF!,Data!#REF!,(IF(B20=Data!#REF!,Data!#REF!,Data!#REF!)))))))))</f>
        <v>#REF!</v>
      </c>
      <c r="U20" s="595"/>
      <c r="V20" s="594" t="e">
        <f>IF(B20=Data!B22,Data!J22,(IF(B20=Data!B24,Data!J24,(IF(B20=Data!B26,Data!J26,(IF(B20=Data!#REF!,Data!#REF!,(IF(B20=Data!B31,Data!J31,(IF(B20=Data!#REF!,Data!#REF!,(IF(B20=Data!#REF!,Data!#REF!,(IF(B20=Data!#REF!,Data!#REF!,Data!#REF!)))))))))))))))&amp;IF(B20=Data!B98,Data!J98,(IF(B20=Data!#REF!,Data!#REF!,(IF(B20=Data!#REF!,Data!#REF!,(IF(B20=Data!#REF!,Data!#REF!,(IF(B20=Data!#REF!,Data!#REF!,(IF(B20=Data!#REF!,Data!J838,(IF(B20=Data!#REF!,Data!#REF!,(IF(B20=Data!#REF!,Data!#REF!,Data!#REF!)))))))))))))))&amp;IF(B20=Data!#REF!,Data!#REF!,(IF(B20=Data!#REF!,Data!#REF!,(IF(B20=Data!#REF!,Data!#REF!,(IF(B20=Data!#REF!,Data!#REF!,(IF(B20=Data!#REF!,Data!#REF!,Data!#REF!)))))))))</f>
        <v>#REF!</v>
      </c>
      <c r="W20" s="596">
        <f>IF(E20="","",VLOOKUP(B20,Data!$B$5:$J$503,9,FALSE)*E20)</f>
        <v>1.806</v>
      </c>
    </row>
    <row r="21" spans="1:23" s="597" customFormat="1" ht="19.25" customHeight="1">
      <c r="A21" s="860">
        <v>3</v>
      </c>
      <c r="B21" s="753" t="s">
        <v>537</v>
      </c>
      <c r="C21" s="738" t="str">
        <f>IF(E21="","",VLOOKUP(B21,Data!$B$5:$N$503,13,FALSE))</f>
        <v>Ymh</v>
      </c>
      <c r="D21" s="495" t="str">
        <f>IF(E21="","",VLOOKUP(B21,Data!$B$5:$L$503,2,FALSE))</f>
        <v>ZJ54440</v>
      </c>
      <c r="E21" s="739">
        <v>5</v>
      </c>
      <c r="F21" s="600"/>
      <c r="G21" s="587">
        <f>IF(E21="","",VLOOKUP(B21,Data!$B$5:$L$503,11,FALSE))</f>
        <v>4603.6099999999997</v>
      </c>
      <c r="H21" s="588">
        <f t="shared" si="1"/>
        <v>23018.05</v>
      </c>
      <c r="I21" s="589" t="str">
        <f>IF(E21="","",VLOOKUP(B21,Data!$B$5:$D$503,3,FALSE))</f>
        <v>C/T</v>
      </c>
      <c r="J21" s="589" t="str">
        <f>IF(E21="","",VLOOKUP(B21,Data!$B$5:$M$503,12,FALSE))</f>
        <v>Indonesia</v>
      </c>
      <c r="K21" s="590">
        <v>5129806</v>
      </c>
      <c r="L21" s="587">
        <f>IF(E21="","",VLOOKUP(B21,Data!$B$5:$E$503,4,FALSE)*E21)</f>
        <v>1525</v>
      </c>
      <c r="M21" s="587">
        <f>IF(E21="","",VLOOKUP(B21,Data!$B$5:$F$503,5,FALSE)*E21)</f>
        <v>1345</v>
      </c>
      <c r="N21" s="591" t="e">
        <f>IF(B21=Data!B1,Data!G1,(IF(B21=Data!B3,Data!G3,(IF(B21=Data!B5,Data!G5,(IF(B21=Data!#REF!,Data!#REF!,(IF(B21=Data!B10,Data!G10,(IF(B21=Data!#REF!,Data!#REF!,(IF(B21=Data!#REF!,Data!#REF!,(IF(B21=Data!#REF!,Data!#REF!,Data!#REF!)))))))))))))))&amp;IF(B21=Data!B77,Data!G77,(IF(B21=Data!#REF!,Data!#REF!,(IF(B21=Data!#REF!,Data!#REF!,(IF(B21=Data!#REF!,Data!#REF!,(IF(B21=Data!#REF!,Data!#REF!,(IF(B21=Data!#REF!,Data!G817,(IF(B21=Data!#REF!,Data!#REF!,(IF(B21=Data!#REF!,Data!#REF!,Data!#REF!)))))))))))))))&amp;IF(B21=Data!#REF!,Data!#REF!,(IF(B21=Data!#REF!,Data!#REF!,(IF(B21=Data!#REF!,Data!#REF!,(IF(B21=Data!#REF!,Data!#REF!,(IF(B21=Data!#REF!,Data!#REF!,Data!#REF!)))))))))</f>
        <v>#REF!</v>
      </c>
      <c r="O21" s="592"/>
      <c r="P21" s="593"/>
      <c r="Q21" s="594" t="e">
        <f>IF(B21=Data!B1,Data!H1,(IF(B21=Data!B3,Data!H3,(IF(B21=Data!B5,Data!H5,(IF(B21=Data!#REF!,Data!#REF!,(IF(B21=Data!B10,Data!H10,(IF(B21=Data!#REF!,Data!#REF!,(IF(B21=Data!#REF!,Data!#REF!,(IF(B21=Data!#REF!,Data!#REF!,Data!#REF!)))))))))))))))&amp;IF(B21=Data!B77,Data!H77,(IF(B21=Data!#REF!,Data!#REF!,(IF(B21=Data!#REF!,Data!#REF!,(IF(B21=Data!#REF!,Data!#REF!,(IF(B21=Data!#REF!,Data!#REF!,(IF(B21=Data!#REF!,Data!H817,(IF(B21=Data!#REF!,Data!#REF!,(IF(B21=Data!#REF!,Data!#REF!,Data!#REF!)))))))))))))))&amp;IF(B21=Data!#REF!,Data!#REF!,(IF(B21=Data!#REF!,Data!#REF!,(IF(B21=Data!#REF!,Data!#REF!,(IF(B21=Data!#REF!,Data!#REF!,(IF(B21=Data!#REF!,Data!#REF!,Data!#REF!)))))))))</f>
        <v>#REF!</v>
      </c>
      <c r="R21" s="593"/>
      <c r="S21" s="593"/>
      <c r="T21" s="594" t="e">
        <f>IF(B21=Data!B1,Data!I1,(IF(B21=Data!B3,Data!I3,(IF(B21=Data!B5,Data!I5,(IF(B21=Data!#REF!,Data!#REF!,(IF(B21=Data!B10,Data!I10,(IF(B21=Data!#REF!,Data!#REF!,(IF(B21=Data!#REF!,Data!#REF!,(IF(B21=Data!#REF!,Data!#REF!,Data!#REF!)))))))))))))))&amp;IF(B21=Data!B77,Data!I77,(IF(B21=Data!#REF!,Data!#REF!,(IF(B21=Data!#REF!,Data!#REF!,(IF(B21=Data!#REF!,Data!#REF!,(IF(B21=Data!#REF!,Data!#REF!,(IF(B21=Data!#REF!,Data!I817,(IF(B21=Data!#REF!,Data!#REF!,(IF(B21=Data!#REF!,Data!#REF!,Data!#REF!)))))))))))))))&amp;IF(B21=Data!#REF!,Data!#REF!,(IF(B21=Data!#REF!,Data!#REF!,(IF(B21=Data!#REF!,Data!#REF!,(IF(B21=Data!#REF!,Data!#REF!,(IF(B21=Data!#REF!,Data!#REF!,Data!#REF!)))))))))</f>
        <v>#REF!</v>
      </c>
      <c r="U21" s="595"/>
      <c r="V21" s="594" t="e">
        <f>IF(B21=Data!B1,Data!J1,(IF(B21=Data!B3,Data!J3,(IF(B21=Data!B5,Data!J5,(IF(B21=Data!#REF!,Data!#REF!,(IF(B21=Data!B10,Data!J10,(IF(B21=Data!#REF!,Data!#REF!,(IF(B21=Data!#REF!,Data!#REF!,(IF(B21=Data!#REF!,Data!#REF!,Data!#REF!)))))))))))))))&amp;IF(B21=Data!B77,Data!J77,(IF(B21=Data!#REF!,Data!#REF!,(IF(B21=Data!#REF!,Data!#REF!,(IF(B21=Data!#REF!,Data!#REF!,(IF(B21=Data!#REF!,Data!#REF!,(IF(B21=Data!#REF!,Data!J817,(IF(B21=Data!#REF!,Data!#REF!,(IF(B21=Data!#REF!,Data!#REF!,Data!#REF!)))))))))))))))&amp;IF(B21=Data!#REF!,Data!#REF!,(IF(B21=Data!#REF!,Data!#REF!,(IF(B21=Data!#REF!,Data!#REF!,(IF(B21=Data!#REF!,Data!#REF!,(IF(B21=Data!#REF!,Data!#REF!,Data!#REF!)))))))))</f>
        <v>#REF!</v>
      </c>
      <c r="W21" s="596">
        <f>IF(E21="","",VLOOKUP(B21,Data!$B$5:$J$503,9,FALSE)*E21)</f>
        <v>7.67</v>
      </c>
    </row>
    <row r="22" spans="1:23" s="597" customFormat="1" ht="19.25" customHeight="1">
      <c r="A22" s="860">
        <v>4</v>
      </c>
      <c r="B22" s="753" t="s">
        <v>718</v>
      </c>
      <c r="C22" s="738" t="str">
        <f>IF(E22="","",VLOOKUP(B22,Data!$B$5:$N$503,13,FALSE))</f>
        <v>Ymh</v>
      </c>
      <c r="D22" s="495" t="str">
        <f>IF(E22="","",VLOOKUP(B22,Data!$B$5:$L$503,2,FALSE))</f>
        <v>VAC9580</v>
      </c>
      <c r="E22" s="739">
        <v>1</v>
      </c>
      <c r="F22" s="601" t="s">
        <v>553</v>
      </c>
      <c r="G22" s="587">
        <f>IF(E22="","",VLOOKUP(B22,Data!$B$5:$L$503,11,FALSE))</f>
        <v>5024.08</v>
      </c>
      <c r="H22" s="588">
        <f t="shared" si="1"/>
        <v>5024.08</v>
      </c>
      <c r="I22" s="589" t="str">
        <f>IF(E22="","",VLOOKUP(B22,Data!$B$5:$D$503,3,FALSE))</f>
        <v>C/T</v>
      </c>
      <c r="J22" s="589" t="str">
        <f>IF(E22="","",VLOOKUP(B22,Data!$B$5:$M$503,12,FALSE))</f>
        <v>Indonesia</v>
      </c>
      <c r="K22" s="590">
        <v>5129806</v>
      </c>
      <c r="L22" s="587">
        <f>IF(E22="","",VLOOKUP(B22,Data!$B$5:$E$503,4,FALSE)*E22)</f>
        <v>302</v>
      </c>
      <c r="M22" s="587">
        <f>IF(E22="","",VLOOKUP(B22,Data!$B$5:$F$503,5,FALSE)*E22)</f>
        <v>267</v>
      </c>
      <c r="N22" s="591" t="e">
        <f>IF(B22=Data!B2,Data!G2,(IF(B22=Data!B4,Data!G4,(IF(B22=Data!B6,Data!G6,(IF(B22=Data!#REF!,Data!#REF!,(IF(B22=Data!B11,Data!G11,(IF(B22=Data!#REF!,Data!#REF!,(IF(B22=Data!#REF!,Data!#REF!,(IF(B22=Data!#REF!,Data!#REF!,Data!#REF!)))))))))))))))&amp;IF(B22=Data!B78,Data!G78,(IF(B22=Data!#REF!,Data!#REF!,(IF(B22=Data!#REF!,Data!#REF!,(IF(B22=Data!#REF!,Data!#REF!,(IF(B22=Data!#REF!,Data!#REF!,(IF(B22=Data!#REF!,Data!G818,(IF(B22=Data!#REF!,Data!#REF!,(IF(B22=Data!#REF!,Data!#REF!,Data!#REF!)))))))))))))))&amp;IF(B22=Data!#REF!,Data!#REF!,(IF(B22=Data!#REF!,Data!#REF!,(IF(B22=Data!#REF!,Data!#REF!,(IF(B22=Data!#REF!,Data!#REF!,(IF(B22=Data!#REF!,Data!#REF!,Data!#REF!)))))))))</f>
        <v>#REF!</v>
      </c>
      <c r="O22" s="592"/>
      <c r="P22" s="593"/>
      <c r="Q22" s="594" t="e">
        <f>IF(B22=Data!B2,Data!H2,(IF(B22=Data!B4,Data!H4,(IF(B22=Data!B6,Data!H6,(IF(B22=Data!#REF!,Data!#REF!,(IF(B22=Data!B11,Data!H11,(IF(B22=Data!#REF!,Data!#REF!,(IF(B22=Data!#REF!,Data!#REF!,(IF(B22=Data!#REF!,Data!#REF!,Data!#REF!)))))))))))))))&amp;IF(B22=Data!B78,Data!H78,(IF(B22=Data!#REF!,Data!#REF!,(IF(B22=Data!#REF!,Data!#REF!,(IF(B22=Data!#REF!,Data!#REF!,(IF(B22=Data!#REF!,Data!#REF!,(IF(B22=Data!#REF!,Data!H818,(IF(B22=Data!#REF!,Data!#REF!,(IF(B22=Data!#REF!,Data!#REF!,Data!#REF!)))))))))))))))&amp;IF(B22=Data!#REF!,Data!#REF!,(IF(B22=Data!#REF!,Data!#REF!,(IF(B22=Data!#REF!,Data!#REF!,(IF(B22=Data!#REF!,Data!#REF!,(IF(B22=Data!#REF!,Data!#REF!,Data!#REF!)))))))))</f>
        <v>#REF!</v>
      </c>
      <c r="R22" s="593"/>
      <c r="S22" s="593"/>
      <c r="T22" s="594" t="e">
        <f>IF(B22=Data!B2,Data!I2,(IF(B22=Data!B4,Data!I4,(IF(B22=Data!B6,Data!I6,(IF(B22=Data!#REF!,Data!#REF!,(IF(B22=Data!B11,Data!I11,(IF(B22=Data!#REF!,Data!#REF!,(IF(B22=Data!#REF!,Data!#REF!,(IF(B22=Data!#REF!,Data!#REF!,Data!#REF!)))))))))))))))&amp;IF(B22=Data!B78,Data!I78,(IF(B22=Data!#REF!,Data!#REF!,(IF(B22=Data!#REF!,Data!#REF!,(IF(B22=Data!#REF!,Data!#REF!,(IF(B22=Data!#REF!,Data!#REF!,(IF(B22=Data!#REF!,Data!I818,(IF(B22=Data!#REF!,Data!#REF!,(IF(B22=Data!#REF!,Data!#REF!,Data!#REF!)))))))))))))))&amp;IF(B22=Data!#REF!,Data!#REF!,(IF(B22=Data!#REF!,Data!#REF!,(IF(B22=Data!#REF!,Data!#REF!,(IF(B22=Data!#REF!,Data!#REF!,(IF(B22=Data!#REF!,Data!#REF!,Data!#REF!)))))))))</f>
        <v>#REF!</v>
      </c>
      <c r="U22" s="595"/>
      <c r="V22" s="594" t="e">
        <f>IF(B22=Data!B2,Data!J2,(IF(B22=Data!B4,Data!J4,(IF(B22=Data!B6,Data!J6,(IF(B22=Data!#REF!,Data!#REF!,(IF(B22=Data!B11,Data!J11,(IF(B22=Data!#REF!,Data!#REF!,(IF(B22=Data!#REF!,Data!#REF!,(IF(B22=Data!#REF!,Data!#REF!,Data!#REF!)))))))))))))))&amp;IF(B22=Data!B78,Data!J78,(IF(B22=Data!#REF!,Data!#REF!,(IF(B22=Data!#REF!,Data!#REF!,(IF(B22=Data!#REF!,Data!#REF!,(IF(B22=Data!#REF!,Data!#REF!,(IF(B22=Data!#REF!,Data!J818,(IF(B22=Data!#REF!,Data!#REF!,(IF(B22=Data!#REF!,Data!#REF!,Data!#REF!)))))))))))))))&amp;IF(B22=Data!#REF!,Data!#REF!,(IF(B22=Data!#REF!,Data!#REF!,(IF(B22=Data!#REF!,Data!#REF!,(IF(B22=Data!#REF!,Data!#REF!,(IF(B22=Data!#REF!,Data!#REF!,Data!#REF!)))))))))</f>
        <v>#REF!</v>
      </c>
      <c r="W22" s="596">
        <f>IF(E22="","",VLOOKUP(B22,Data!$B$5:$J$503,9,FALSE)*E22)</f>
        <v>1.534</v>
      </c>
    </row>
    <row r="23" spans="1:23" s="597" customFormat="1" ht="19.25" customHeight="1">
      <c r="A23" s="860">
        <v>5</v>
      </c>
      <c r="B23" s="753" t="s">
        <v>497</v>
      </c>
      <c r="C23" s="738" t="str">
        <f>IF(E23="","",VLOOKUP(B23,Data!$B$5:$N$503,13,FALSE))</f>
        <v>Ymh</v>
      </c>
      <c r="D23" s="495" t="str">
        <f>IF(E23="","",VLOOKUP(B23,Data!$B$5:$L$503,2,FALSE))</f>
        <v>ZH66360</v>
      </c>
      <c r="E23" s="823">
        <v>1</v>
      </c>
      <c r="F23" s="600"/>
      <c r="G23" s="587">
        <f>IF(E23="","",VLOOKUP(B23,Data!$B$5:$L$503,11,FALSE))</f>
        <v>2242.12</v>
      </c>
      <c r="H23" s="588">
        <f t="shared" si="1"/>
        <v>2242.12</v>
      </c>
      <c r="I23" s="589" t="str">
        <f>IF(E23="","",VLOOKUP(B23,Data!$B$5:$D$503,3,FALSE))</f>
        <v>C/T</v>
      </c>
      <c r="J23" s="589" t="str">
        <f>IF(E23="","",VLOOKUP(B23,Data!$B$5:$M$503,12,FALSE))</f>
        <v>Indonesia</v>
      </c>
      <c r="K23" s="590">
        <v>5129806</v>
      </c>
      <c r="L23" s="587">
        <f>IF(E23="","",VLOOKUP(B23,Data!$B$5:$E$503,4,FALSE)*E23)</f>
        <v>215</v>
      </c>
      <c r="M23" s="587">
        <f>IF(E23="","",VLOOKUP(B23,Data!$B$5:$F$503,5,FALSE)*E23)</f>
        <v>194</v>
      </c>
      <c r="N23" s="591" t="e">
        <f>IF(B23=Data!B5,Data!G5,(IF(B23=Data!B7,Data!G7,(IF(B23=Data!B9,Data!G9,(IF(B23=Data!#REF!,Data!#REF!,(IF(B23=Data!B14,Data!G14,(IF(B23=Data!#REF!,Data!#REF!,(IF(B23=Data!#REF!,Data!#REF!,(IF(B23=Data!#REF!,Data!#REF!,Data!#REF!)))))))))))))))&amp;IF(B23=Data!B81,Data!G81,(IF(B23=Data!#REF!,Data!#REF!,(IF(B23=Data!#REF!,Data!#REF!,(IF(B23=Data!#REF!,Data!#REF!,(IF(B23=Data!#REF!,Data!#REF!,(IF(B23=Data!#REF!,Data!G821,(IF(B23=Data!#REF!,Data!#REF!,(IF(B23=Data!#REF!,Data!#REF!,Data!#REF!)))))))))))))))&amp;IF(B23=Data!#REF!,Data!#REF!,(IF(B23=Data!#REF!,Data!#REF!,(IF(B23=Data!#REF!,Data!#REF!,(IF(B23=Data!#REF!,Data!#REF!,(IF(B23=Data!#REF!,Data!#REF!,Data!#REF!)))))))))</f>
        <v>#REF!</v>
      </c>
      <c r="O23" s="592"/>
      <c r="P23" s="593"/>
      <c r="Q23" s="594" t="e">
        <f>IF(B23=Data!B5,Data!H5,(IF(B23=Data!B7,Data!H7,(IF(B23=Data!B9,Data!H9,(IF(B23=Data!#REF!,Data!#REF!,(IF(B23=Data!B14,Data!H14,(IF(B23=Data!#REF!,Data!#REF!,(IF(B23=Data!#REF!,Data!#REF!,(IF(B23=Data!#REF!,Data!#REF!,Data!#REF!)))))))))))))))&amp;IF(B23=Data!B81,Data!H81,(IF(B23=Data!#REF!,Data!#REF!,(IF(B23=Data!#REF!,Data!#REF!,(IF(B23=Data!#REF!,Data!#REF!,(IF(B23=Data!#REF!,Data!#REF!,(IF(B23=Data!#REF!,Data!H821,(IF(B23=Data!#REF!,Data!#REF!,(IF(B23=Data!#REF!,Data!#REF!,Data!#REF!)))))))))))))))&amp;IF(B23=Data!#REF!,Data!#REF!,(IF(B23=Data!#REF!,Data!#REF!,(IF(B23=Data!#REF!,Data!#REF!,(IF(B23=Data!#REF!,Data!#REF!,(IF(B23=Data!#REF!,Data!#REF!,Data!#REF!)))))))))</f>
        <v>#REF!</v>
      </c>
      <c r="R23" s="593"/>
      <c r="S23" s="593"/>
      <c r="T23" s="594" t="e">
        <f>IF(B23=Data!B5,Data!I5,(IF(B23=Data!B7,Data!I7,(IF(B23=Data!B9,Data!I9,(IF(B23=Data!#REF!,Data!#REF!,(IF(B23=Data!B14,Data!I14,(IF(B23=Data!#REF!,Data!#REF!,(IF(B23=Data!#REF!,Data!#REF!,(IF(B23=Data!#REF!,Data!#REF!,Data!#REF!)))))))))))))))&amp;IF(B23=Data!B81,Data!I81,(IF(B23=Data!#REF!,Data!#REF!,(IF(B23=Data!#REF!,Data!#REF!,(IF(B23=Data!#REF!,Data!#REF!,(IF(B23=Data!#REF!,Data!#REF!,(IF(B23=Data!#REF!,Data!I821,(IF(B23=Data!#REF!,Data!#REF!,(IF(B23=Data!#REF!,Data!#REF!,Data!#REF!)))))))))))))))&amp;IF(B23=Data!#REF!,Data!#REF!,(IF(B23=Data!#REF!,Data!#REF!,(IF(B23=Data!#REF!,Data!#REF!,(IF(B23=Data!#REF!,Data!#REF!,(IF(B23=Data!#REF!,Data!#REF!,Data!#REF!)))))))))</f>
        <v>#REF!</v>
      </c>
      <c r="U23" s="595"/>
      <c r="V23" s="594" t="e">
        <f>IF(B23=Data!B5,Data!J5,(IF(B23=Data!B7,Data!J7,(IF(B23=Data!B9,Data!J9,(IF(B23=Data!#REF!,Data!#REF!,(IF(B23=Data!B14,Data!J14,(IF(B23=Data!#REF!,Data!#REF!,(IF(B23=Data!#REF!,Data!#REF!,(IF(B23=Data!#REF!,Data!#REF!,Data!#REF!)))))))))))))))&amp;IF(B23=Data!B81,Data!J81,(IF(B23=Data!#REF!,Data!#REF!,(IF(B23=Data!#REF!,Data!#REF!,(IF(B23=Data!#REF!,Data!#REF!,(IF(B23=Data!#REF!,Data!#REF!,(IF(B23=Data!#REF!,Data!J821,(IF(B23=Data!#REF!,Data!#REF!,(IF(B23=Data!#REF!,Data!#REF!,Data!#REF!)))))))))))))))&amp;IF(B23=Data!#REF!,Data!#REF!,(IF(B23=Data!#REF!,Data!#REF!,(IF(B23=Data!#REF!,Data!#REF!,(IF(B23=Data!#REF!,Data!#REF!,(IF(B23=Data!#REF!,Data!#REF!,Data!#REF!)))))))))</f>
        <v>#REF!</v>
      </c>
      <c r="W23" s="596">
        <f>IF(E23="","",VLOOKUP(B23,Data!$B$5:$J$503,9,FALSE)*E23)</f>
        <v>1.1850000000000001</v>
      </c>
    </row>
    <row r="24" spans="1:23" s="597" customFormat="1" ht="19.25" customHeight="1">
      <c r="A24" s="860">
        <v>6</v>
      </c>
      <c r="B24" s="753" t="s">
        <v>512</v>
      </c>
      <c r="C24" s="738" t="str">
        <f>IF(E24="","",VLOOKUP(B24,Data!$B$5:$N$503,13,FALSE))</f>
        <v>Ymh</v>
      </c>
      <c r="D24" s="495" t="str">
        <f>IF(E24="","",VLOOKUP(B24,Data!$B$5:$L$503,2,FALSE))</f>
        <v>ZH66240</v>
      </c>
      <c r="E24" s="823">
        <v>1</v>
      </c>
      <c r="F24" s="600"/>
      <c r="G24" s="587">
        <f>IF(E24="","",VLOOKUP(B24,Data!$B$5:$L$503,11,FALSE))</f>
        <v>2485.34</v>
      </c>
      <c r="H24" s="588">
        <f t="shared" si="1"/>
        <v>2485.34</v>
      </c>
      <c r="I24" s="589" t="str">
        <f>IF(E24="","",VLOOKUP(B24,Data!$B$5:$D$503,3,FALSE))</f>
        <v>C/T</v>
      </c>
      <c r="J24" s="589" t="str">
        <f>IF(E24="","",VLOOKUP(B24,Data!$B$5:$M$503,12,FALSE))</f>
        <v>Indonesia</v>
      </c>
      <c r="K24" s="590">
        <v>5129806</v>
      </c>
      <c r="L24" s="587">
        <f>IF(E24="","",VLOOKUP(B24,Data!$B$5:$E$503,4,FALSE)*E24)</f>
        <v>262</v>
      </c>
      <c r="M24" s="587">
        <f>IF(E24="","",VLOOKUP(B24,Data!$B$5:$F$503,5,FALSE)*E24)</f>
        <v>237</v>
      </c>
      <c r="N24" s="591" t="e">
        <f>IF(B24=Data!B6,Data!G6,(IF(B24=Data!B8,Data!G8,(IF(B24=Data!B10,Data!G10,(IF(B24=Data!#REF!,Data!#REF!,(IF(B24=Data!B15,Data!G15,(IF(B24=Data!#REF!,Data!#REF!,(IF(B24=Data!#REF!,Data!#REF!,(IF(B24=Data!#REF!,Data!#REF!,Data!#REF!)))))))))))))))&amp;IF(B24=Data!B82,Data!G82,(IF(B24=Data!#REF!,Data!#REF!,(IF(B24=Data!#REF!,Data!#REF!,(IF(B24=Data!#REF!,Data!#REF!,(IF(B24=Data!#REF!,Data!#REF!,(IF(B24=Data!#REF!,Data!G822,(IF(B24=Data!#REF!,Data!#REF!,(IF(B24=Data!#REF!,Data!#REF!,Data!#REF!)))))))))))))))&amp;IF(B24=Data!#REF!,Data!#REF!,(IF(B24=Data!#REF!,Data!#REF!,(IF(B24=Data!#REF!,Data!#REF!,(IF(B24=Data!#REF!,Data!#REF!,(IF(B24=Data!#REF!,Data!#REF!,Data!#REF!)))))))))</f>
        <v>#REF!</v>
      </c>
      <c r="O24" s="592"/>
      <c r="P24" s="593"/>
      <c r="Q24" s="594" t="e">
        <f>IF(B24=Data!B6,Data!H6,(IF(B24=Data!B8,Data!H8,(IF(B24=Data!B10,Data!H10,(IF(B24=Data!#REF!,Data!#REF!,(IF(B24=Data!B15,Data!H15,(IF(B24=Data!#REF!,Data!#REF!,(IF(B24=Data!#REF!,Data!#REF!,(IF(B24=Data!#REF!,Data!#REF!,Data!#REF!)))))))))))))))&amp;IF(B24=Data!B82,Data!H82,(IF(B24=Data!#REF!,Data!#REF!,(IF(B24=Data!#REF!,Data!#REF!,(IF(B24=Data!#REF!,Data!#REF!,(IF(B24=Data!#REF!,Data!#REF!,(IF(B24=Data!#REF!,Data!H822,(IF(B24=Data!#REF!,Data!#REF!,(IF(B24=Data!#REF!,Data!#REF!,Data!#REF!)))))))))))))))&amp;IF(B24=Data!#REF!,Data!#REF!,(IF(B24=Data!#REF!,Data!#REF!,(IF(B24=Data!#REF!,Data!#REF!,(IF(B24=Data!#REF!,Data!#REF!,(IF(B24=Data!#REF!,Data!#REF!,Data!#REF!)))))))))</f>
        <v>#REF!</v>
      </c>
      <c r="R24" s="593"/>
      <c r="S24" s="593"/>
      <c r="T24" s="594" t="e">
        <f>IF(B24=Data!B6,Data!I6,(IF(B24=Data!B8,Data!I8,(IF(B24=Data!B10,Data!I10,(IF(B24=Data!#REF!,Data!#REF!,(IF(B24=Data!B15,Data!I15,(IF(B24=Data!#REF!,Data!#REF!,(IF(B24=Data!#REF!,Data!#REF!,(IF(B24=Data!#REF!,Data!#REF!,Data!#REF!)))))))))))))))&amp;IF(B24=Data!B82,Data!I82,(IF(B24=Data!#REF!,Data!#REF!,(IF(B24=Data!#REF!,Data!#REF!,(IF(B24=Data!#REF!,Data!#REF!,(IF(B24=Data!#REF!,Data!#REF!,(IF(B24=Data!#REF!,Data!I822,(IF(B24=Data!#REF!,Data!#REF!,(IF(B24=Data!#REF!,Data!#REF!,Data!#REF!)))))))))))))))&amp;IF(B24=Data!#REF!,Data!#REF!,(IF(B24=Data!#REF!,Data!#REF!,(IF(B24=Data!#REF!,Data!#REF!,(IF(B24=Data!#REF!,Data!#REF!,(IF(B24=Data!#REF!,Data!#REF!,Data!#REF!)))))))))</f>
        <v>#REF!</v>
      </c>
      <c r="U24" s="595"/>
      <c r="V24" s="594" t="e">
        <f>IF(B24=Data!B6,Data!J6,(IF(B24=Data!B8,Data!J8,(IF(B24=Data!B10,Data!J10,(IF(B24=Data!#REF!,Data!#REF!,(IF(B24=Data!B15,Data!J15,(IF(B24=Data!#REF!,Data!#REF!,(IF(B24=Data!#REF!,Data!#REF!,(IF(B24=Data!#REF!,Data!#REF!,Data!#REF!)))))))))))))))&amp;IF(B24=Data!B82,Data!J82,(IF(B24=Data!#REF!,Data!#REF!,(IF(B24=Data!#REF!,Data!#REF!,(IF(B24=Data!#REF!,Data!#REF!,(IF(B24=Data!#REF!,Data!#REF!,(IF(B24=Data!#REF!,Data!J822,(IF(B24=Data!#REF!,Data!#REF!,(IF(B24=Data!#REF!,Data!#REF!,Data!#REF!)))))))))))))))&amp;IF(B24=Data!#REF!,Data!#REF!,(IF(B24=Data!#REF!,Data!#REF!,(IF(B24=Data!#REF!,Data!#REF!,(IF(B24=Data!#REF!,Data!#REF!,(IF(B24=Data!#REF!,Data!#REF!,Data!#REF!)))))))))</f>
        <v>#REF!</v>
      </c>
      <c r="W24" s="596">
        <f>IF(E24="","",VLOOKUP(B24,Data!$B$5:$J$503,9,FALSE)*E24)</f>
        <v>1.488</v>
      </c>
    </row>
    <row r="25" spans="1:23" s="597" customFormat="1" ht="19.25" customHeight="1">
      <c r="A25" s="860">
        <v>7</v>
      </c>
      <c r="B25" s="753" t="s">
        <v>807</v>
      </c>
      <c r="C25" s="738" t="str">
        <f>IF(E25="","",VLOOKUP(B25,Data!$B$5:$N$503,13,FALSE))</f>
        <v>Ymh</v>
      </c>
      <c r="D25" s="495" t="str">
        <f>IF(E25="","",VLOOKUP(B25,Data!$B$5:$L$503,2,FALSE))</f>
        <v>VAK6600</v>
      </c>
      <c r="E25" s="823">
        <v>1</v>
      </c>
      <c r="F25" s="600"/>
      <c r="G25" s="587">
        <f>IF(E25="","",VLOOKUP(B25,Data!$B$5:$L$503,11,FALSE))</f>
        <v>2868.86</v>
      </c>
      <c r="H25" s="588">
        <f t="shared" si="1"/>
        <v>2868.86</v>
      </c>
      <c r="I25" s="589" t="str">
        <f>IF(E25="","",VLOOKUP(B25,Data!$B$5:$D$503,3,FALSE))</f>
        <v>C/T</v>
      </c>
      <c r="J25" s="589" t="str">
        <f>IF(E25="","",VLOOKUP(B25,Data!$B$5:$M$503,12,FALSE))</f>
        <v>Indonesia</v>
      </c>
      <c r="K25" s="590">
        <v>5129806</v>
      </c>
      <c r="L25" s="587">
        <f>IF(E25="","",VLOOKUP(B25,Data!$B$5:$E$503,4,FALSE)*E25)</f>
        <v>267</v>
      </c>
      <c r="M25" s="587">
        <f>IF(E25="","",VLOOKUP(B25,Data!$B$5:$F$503,5,FALSE)*E25)</f>
        <v>242</v>
      </c>
      <c r="N25" s="591" t="e">
        <f>IF(B25=Data!B7,Data!G7,(IF(B25=Data!B9,Data!G9,(IF(B25=Data!B11,Data!G11,(IF(B25=Data!#REF!,Data!#REF!,(IF(B25=Data!B16,Data!G16,(IF(B25=Data!#REF!,Data!#REF!,(IF(B25=Data!#REF!,Data!#REF!,(IF(B25=Data!#REF!,Data!#REF!,Data!#REF!)))))))))))))))&amp;IF(B25=Data!B83,Data!G83,(IF(B25=Data!#REF!,Data!#REF!,(IF(B25=Data!#REF!,Data!#REF!,(IF(B25=Data!#REF!,Data!#REF!,(IF(B25=Data!#REF!,Data!#REF!,(IF(B25=Data!#REF!,Data!G823,(IF(B25=Data!#REF!,Data!#REF!,(IF(B25=Data!#REF!,Data!#REF!,Data!#REF!)))))))))))))))&amp;IF(B25=Data!#REF!,Data!#REF!,(IF(B25=Data!#REF!,Data!#REF!,(IF(B25=Data!#REF!,Data!#REF!,(IF(B25=Data!#REF!,Data!#REF!,(IF(B25=Data!#REF!,Data!#REF!,Data!#REF!)))))))))</f>
        <v>#REF!</v>
      </c>
      <c r="O25" s="592"/>
      <c r="P25" s="593"/>
      <c r="Q25" s="594" t="e">
        <f>IF(B25=Data!B7,Data!H7,(IF(B25=Data!B9,Data!H9,(IF(B25=Data!B11,Data!H11,(IF(B25=Data!#REF!,Data!#REF!,(IF(B25=Data!B16,Data!H16,(IF(B25=Data!#REF!,Data!#REF!,(IF(B25=Data!#REF!,Data!#REF!,(IF(B25=Data!#REF!,Data!#REF!,Data!#REF!)))))))))))))))&amp;IF(B25=Data!B83,Data!H83,(IF(B25=Data!#REF!,Data!#REF!,(IF(B25=Data!#REF!,Data!#REF!,(IF(B25=Data!#REF!,Data!#REF!,(IF(B25=Data!#REF!,Data!#REF!,(IF(B25=Data!#REF!,Data!H823,(IF(B25=Data!#REF!,Data!#REF!,(IF(B25=Data!#REF!,Data!#REF!,Data!#REF!)))))))))))))))&amp;IF(B25=Data!#REF!,Data!#REF!,(IF(B25=Data!#REF!,Data!#REF!,(IF(B25=Data!#REF!,Data!#REF!,(IF(B25=Data!#REF!,Data!#REF!,(IF(B25=Data!#REF!,Data!#REF!,Data!#REF!)))))))))</f>
        <v>#REF!</v>
      </c>
      <c r="R25" s="593"/>
      <c r="S25" s="593"/>
      <c r="T25" s="594" t="e">
        <f>IF(B25=Data!B7,Data!I7,(IF(B25=Data!B9,Data!I9,(IF(B25=Data!B11,Data!I11,(IF(B25=Data!#REF!,Data!#REF!,(IF(B25=Data!B16,Data!I16,(IF(B25=Data!#REF!,Data!#REF!,(IF(B25=Data!#REF!,Data!#REF!,(IF(B25=Data!#REF!,Data!#REF!,Data!#REF!)))))))))))))))&amp;IF(B25=Data!B83,Data!I83,(IF(B25=Data!#REF!,Data!#REF!,(IF(B25=Data!#REF!,Data!#REF!,(IF(B25=Data!#REF!,Data!#REF!,(IF(B25=Data!#REF!,Data!#REF!,(IF(B25=Data!#REF!,Data!I823,(IF(B25=Data!#REF!,Data!#REF!,(IF(B25=Data!#REF!,Data!#REF!,Data!#REF!)))))))))))))))&amp;IF(B25=Data!#REF!,Data!#REF!,(IF(B25=Data!#REF!,Data!#REF!,(IF(B25=Data!#REF!,Data!#REF!,(IF(B25=Data!#REF!,Data!#REF!,(IF(B25=Data!#REF!,Data!#REF!,Data!#REF!)))))))))</f>
        <v>#REF!</v>
      </c>
      <c r="U25" s="595"/>
      <c r="V25" s="594" t="e">
        <f>IF(B25=Data!B7,Data!J7,(IF(B25=Data!B9,Data!J9,(IF(B25=Data!B11,Data!J11,(IF(B25=Data!#REF!,Data!#REF!,(IF(B25=Data!B16,Data!J16,(IF(B25=Data!#REF!,Data!#REF!,(IF(B25=Data!#REF!,Data!#REF!,(IF(B25=Data!#REF!,Data!#REF!,Data!#REF!)))))))))))))))&amp;IF(B25=Data!B83,Data!J83,(IF(B25=Data!#REF!,Data!#REF!,(IF(B25=Data!#REF!,Data!#REF!,(IF(B25=Data!#REF!,Data!#REF!,(IF(B25=Data!#REF!,Data!#REF!,(IF(B25=Data!#REF!,Data!J823,(IF(B25=Data!#REF!,Data!#REF!,(IF(B25=Data!#REF!,Data!#REF!,Data!#REF!)))))))))))))))&amp;IF(B25=Data!#REF!,Data!#REF!,(IF(B25=Data!#REF!,Data!#REF!,(IF(B25=Data!#REF!,Data!#REF!,(IF(B25=Data!#REF!,Data!#REF!,(IF(B25=Data!#REF!,Data!#REF!,Data!#REF!)))))))))</f>
        <v>#REF!</v>
      </c>
      <c r="W25" s="596">
        <f>IF(E25="","",VLOOKUP(B25,Data!$B$5:$J$503,9,FALSE)*E25)</f>
        <v>1.488</v>
      </c>
    </row>
    <row r="26" spans="1:23" s="597" customFormat="1" ht="19.25" customHeight="1">
      <c r="A26" s="860">
        <v>8</v>
      </c>
      <c r="B26" s="753" t="s">
        <v>717</v>
      </c>
      <c r="C26" s="738" t="str">
        <f>IF(E26="","",VLOOKUP(B26,Data!$B$5:$N$503,13,FALSE))</f>
        <v>Ymh</v>
      </c>
      <c r="D26" s="495" t="str">
        <f>IF(E26="","",VLOOKUP(B26,Data!$B$5:$L$503,2,FALSE))</f>
        <v>VAC9500</v>
      </c>
      <c r="E26" s="823">
        <v>17</v>
      </c>
      <c r="F26" s="600"/>
      <c r="G26" s="587">
        <f>IF(E26="","",VLOOKUP(B26,Data!$B$5:$L$503,11,FALSE))</f>
        <v>2627.86</v>
      </c>
      <c r="H26" s="588">
        <f t="shared" si="1"/>
        <v>44673.62</v>
      </c>
      <c r="I26" s="589" t="str">
        <f>IF(E26="","",VLOOKUP(B26,Data!$B$5:$D$503,3,FALSE))</f>
        <v>C/T</v>
      </c>
      <c r="J26" s="589" t="str">
        <f>IF(E26="","",VLOOKUP(B26,Data!$B$5:$M$503,12,FALSE))</f>
        <v>Indonesia</v>
      </c>
      <c r="K26" s="590">
        <v>5129806</v>
      </c>
      <c r="L26" s="587">
        <f>IF(E26="","",VLOOKUP(B26,Data!$B$5:$E$503,4,FALSE)*E26)</f>
        <v>4539</v>
      </c>
      <c r="M26" s="587">
        <f>IF(E26="","",VLOOKUP(B26,Data!$B$5:$F$503,5,FALSE)*E26)</f>
        <v>4199</v>
      </c>
      <c r="N26" s="591" t="e">
        <f>IF(B26=Data!B8,Data!G8,(IF(B26=Data!B10,Data!G10,(IF(B26=Data!B12,Data!G12,(IF(B26=Data!#REF!,Data!#REF!,(IF(B26=Data!B17,Data!G17,(IF(B26=Data!#REF!,Data!#REF!,(IF(B26=Data!#REF!,Data!#REF!,(IF(B26=Data!#REF!,Data!#REF!,Data!#REF!)))))))))))))))&amp;IF(B26=Data!B84,Data!G84,(IF(B26=Data!#REF!,Data!#REF!,(IF(B26=Data!#REF!,Data!#REF!,(IF(B26=Data!#REF!,Data!#REF!,(IF(B26=Data!#REF!,Data!#REF!,(IF(B26=Data!#REF!,Data!G824,(IF(B26=Data!#REF!,Data!#REF!,(IF(B26=Data!#REF!,Data!#REF!,Data!#REF!)))))))))))))))&amp;IF(B26=Data!#REF!,Data!#REF!,(IF(B26=Data!#REF!,Data!#REF!,(IF(B26=Data!#REF!,Data!#REF!,(IF(B26=Data!#REF!,Data!#REF!,(IF(B26=Data!#REF!,Data!#REF!,Data!#REF!)))))))))</f>
        <v>#REF!</v>
      </c>
      <c r="O26" s="592"/>
      <c r="P26" s="593"/>
      <c r="Q26" s="594" t="e">
        <f>IF(B26=Data!B8,Data!H8,(IF(B26=Data!B10,Data!H10,(IF(B26=Data!B12,Data!H12,(IF(B26=Data!#REF!,Data!#REF!,(IF(B26=Data!B17,Data!H17,(IF(B26=Data!#REF!,Data!#REF!,(IF(B26=Data!#REF!,Data!#REF!,(IF(B26=Data!#REF!,Data!#REF!,Data!#REF!)))))))))))))))&amp;IF(B26=Data!B84,Data!H84,(IF(B26=Data!#REF!,Data!#REF!,(IF(B26=Data!#REF!,Data!#REF!,(IF(B26=Data!#REF!,Data!#REF!,(IF(B26=Data!#REF!,Data!#REF!,(IF(B26=Data!#REF!,Data!H824,(IF(B26=Data!#REF!,Data!#REF!,(IF(B26=Data!#REF!,Data!#REF!,Data!#REF!)))))))))))))))&amp;IF(B26=Data!#REF!,Data!#REF!,(IF(B26=Data!#REF!,Data!#REF!,(IF(B26=Data!#REF!,Data!#REF!,(IF(B26=Data!#REF!,Data!#REF!,(IF(B26=Data!#REF!,Data!#REF!,Data!#REF!)))))))))</f>
        <v>#REF!</v>
      </c>
      <c r="R26" s="593"/>
      <c r="S26" s="593"/>
      <c r="T26" s="594" t="e">
        <f>IF(B26=Data!B8,Data!I8,(IF(B26=Data!B10,Data!I10,(IF(B26=Data!B12,Data!I12,(IF(B26=Data!#REF!,Data!#REF!,(IF(B26=Data!B17,Data!I17,(IF(B26=Data!#REF!,Data!#REF!,(IF(B26=Data!#REF!,Data!#REF!,(IF(B26=Data!#REF!,Data!#REF!,Data!#REF!)))))))))))))))&amp;IF(B26=Data!B84,Data!I84,(IF(B26=Data!#REF!,Data!#REF!,(IF(B26=Data!#REF!,Data!#REF!,(IF(B26=Data!#REF!,Data!#REF!,(IF(B26=Data!#REF!,Data!#REF!,(IF(B26=Data!#REF!,Data!I824,(IF(B26=Data!#REF!,Data!#REF!,(IF(B26=Data!#REF!,Data!#REF!,Data!#REF!)))))))))))))))&amp;IF(B26=Data!#REF!,Data!#REF!,(IF(B26=Data!#REF!,Data!#REF!,(IF(B26=Data!#REF!,Data!#REF!,(IF(B26=Data!#REF!,Data!#REF!,(IF(B26=Data!#REF!,Data!#REF!,Data!#REF!)))))))))</f>
        <v>#REF!</v>
      </c>
      <c r="U26" s="595"/>
      <c r="V26" s="594" t="e">
        <f>IF(B26=Data!B8,Data!J8,(IF(B26=Data!B10,Data!J10,(IF(B26=Data!B12,Data!J12,(IF(B26=Data!#REF!,Data!#REF!,(IF(B26=Data!B17,Data!J17,(IF(B26=Data!#REF!,Data!#REF!,(IF(B26=Data!#REF!,Data!#REF!,(IF(B26=Data!#REF!,Data!#REF!,Data!#REF!)))))))))))))))&amp;IF(B26=Data!B84,Data!J84,(IF(B26=Data!#REF!,Data!#REF!,(IF(B26=Data!#REF!,Data!#REF!,(IF(B26=Data!#REF!,Data!#REF!,(IF(B26=Data!#REF!,Data!#REF!,(IF(B26=Data!#REF!,Data!J824,(IF(B26=Data!#REF!,Data!#REF!,(IF(B26=Data!#REF!,Data!#REF!,Data!#REF!)))))))))))))))&amp;IF(B26=Data!#REF!,Data!#REF!,(IF(B26=Data!#REF!,Data!#REF!,(IF(B26=Data!#REF!,Data!#REF!,(IF(B26=Data!#REF!,Data!#REF!,(IF(B26=Data!#REF!,Data!#REF!,Data!#REF!)))))))))</f>
        <v>#REF!</v>
      </c>
      <c r="W26" s="596">
        <f>IF(E26="","",VLOOKUP(B26,Data!$B$5:$J$503,9,FALSE)*E26)</f>
        <v>25.295999999999999</v>
      </c>
    </row>
    <row r="27" spans="1:23" s="597" customFormat="1" ht="19.25" customHeight="1">
      <c r="A27" s="860">
        <v>9</v>
      </c>
      <c r="B27" s="753" t="s">
        <v>290</v>
      </c>
      <c r="C27" s="738" t="str">
        <f>IF(E27="","",VLOOKUP(B27,Data!$B$5:$N$503,13,FALSE))</f>
        <v>Ymh</v>
      </c>
      <c r="D27" s="495" t="str">
        <f>IF(E27="","",VLOOKUP(B27,Data!$B$5:$L$503,2,FALSE))</f>
        <v>WT58120</v>
      </c>
      <c r="E27" s="823">
        <v>1</v>
      </c>
      <c r="F27" s="600"/>
      <c r="G27" s="587">
        <f>IF(E27="","",VLOOKUP(B27,Data!$B$5:$L$503,11,FALSE))</f>
        <v>2312.42</v>
      </c>
      <c r="H27" s="588">
        <f t="shared" si="1"/>
        <v>2312.42</v>
      </c>
      <c r="I27" s="589" t="str">
        <f>IF(E27="","",VLOOKUP(B27,Data!$B$5:$D$503,3,FALSE))</f>
        <v>C/T</v>
      </c>
      <c r="J27" s="589" t="str">
        <f>IF(E27="","",VLOOKUP(B27,Data!$B$5:$M$503,12,FALSE))</f>
        <v>Indonesia</v>
      </c>
      <c r="K27" s="590">
        <v>5129806</v>
      </c>
      <c r="L27" s="587">
        <f>IF(E27="","",VLOOKUP(B27,Data!$B$5:$E$503,4,FALSE)*E27)</f>
        <v>238</v>
      </c>
      <c r="M27" s="587">
        <f>IF(E27="","",VLOOKUP(B27,Data!$B$5:$F$503,5,FALSE)*E27)</f>
        <v>216</v>
      </c>
      <c r="N27" s="591" t="e">
        <f>IF(B27=Data!B9,Data!G9,(IF(B27=Data!B11,Data!G11,(IF(B27=Data!B13,Data!G13,(IF(B27=Data!#REF!,Data!#REF!,(IF(B27=Data!B18,Data!G18,(IF(B27=Data!#REF!,Data!#REF!,(IF(B27=Data!#REF!,Data!#REF!,(IF(B27=Data!#REF!,Data!#REF!,Data!#REF!)))))))))))))))&amp;IF(B27=Data!B85,Data!G85,(IF(B27=Data!#REF!,Data!#REF!,(IF(B27=Data!#REF!,Data!#REF!,(IF(B27=Data!#REF!,Data!#REF!,(IF(B27=Data!#REF!,Data!#REF!,(IF(B27=Data!#REF!,Data!G825,(IF(B27=Data!#REF!,Data!#REF!,(IF(B27=Data!#REF!,Data!#REF!,Data!#REF!)))))))))))))))&amp;IF(B27=Data!#REF!,Data!#REF!,(IF(B27=Data!#REF!,Data!#REF!,(IF(B27=Data!#REF!,Data!#REF!,(IF(B27=Data!#REF!,Data!#REF!,(IF(B27=Data!#REF!,Data!#REF!,Data!#REF!)))))))))</f>
        <v>#REF!</v>
      </c>
      <c r="O27" s="592"/>
      <c r="P27" s="593"/>
      <c r="Q27" s="594" t="e">
        <f>IF(B27=Data!B9,Data!H9,(IF(B27=Data!B11,Data!H11,(IF(B27=Data!B13,Data!H13,(IF(B27=Data!#REF!,Data!#REF!,(IF(B27=Data!B18,Data!H18,(IF(B27=Data!#REF!,Data!#REF!,(IF(B27=Data!#REF!,Data!#REF!,(IF(B27=Data!#REF!,Data!#REF!,Data!#REF!)))))))))))))))&amp;IF(B27=Data!B85,Data!H85,(IF(B27=Data!#REF!,Data!#REF!,(IF(B27=Data!#REF!,Data!#REF!,(IF(B27=Data!#REF!,Data!#REF!,(IF(B27=Data!#REF!,Data!#REF!,(IF(B27=Data!#REF!,Data!H825,(IF(B27=Data!#REF!,Data!#REF!,(IF(B27=Data!#REF!,Data!#REF!,Data!#REF!)))))))))))))))&amp;IF(B27=Data!#REF!,Data!#REF!,(IF(B27=Data!#REF!,Data!#REF!,(IF(B27=Data!#REF!,Data!#REF!,(IF(B27=Data!#REF!,Data!#REF!,(IF(B27=Data!#REF!,Data!#REF!,Data!#REF!)))))))))</f>
        <v>#REF!</v>
      </c>
      <c r="R27" s="593"/>
      <c r="S27" s="593"/>
      <c r="T27" s="594" t="e">
        <f>IF(B27=Data!B9,Data!I9,(IF(B27=Data!B11,Data!I11,(IF(B27=Data!B13,Data!I13,(IF(B27=Data!#REF!,Data!#REF!,(IF(B27=Data!B18,Data!I18,(IF(B27=Data!#REF!,Data!#REF!,(IF(B27=Data!#REF!,Data!#REF!,(IF(B27=Data!#REF!,Data!#REF!,Data!#REF!)))))))))))))))&amp;IF(B27=Data!B85,Data!I85,(IF(B27=Data!#REF!,Data!#REF!,(IF(B27=Data!#REF!,Data!#REF!,(IF(B27=Data!#REF!,Data!#REF!,(IF(B27=Data!#REF!,Data!#REF!,(IF(B27=Data!#REF!,Data!I825,(IF(B27=Data!#REF!,Data!#REF!,(IF(B27=Data!#REF!,Data!#REF!,Data!#REF!)))))))))))))))&amp;IF(B27=Data!#REF!,Data!#REF!,(IF(B27=Data!#REF!,Data!#REF!,(IF(B27=Data!#REF!,Data!#REF!,(IF(B27=Data!#REF!,Data!#REF!,(IF(B27=Data!#REF!,Data!#REF!,Data!#REF!)))))))))</f>
        <v>#REF!</v>
      </c>
      <c r="U27" s="595"/>
      <c r="V27" s="594" t="e">
        <f>IF(B27=Data!B9,Data!J9,(IF(B27=Data!B11,Data!J11,(IF(B27=Data!B13,Data!J13,(IF(B27=Data!#REF!,Data!#REF!,(IF(B27=Data!B18,Data!J18,(IF(B27=Data!#REF!,Data!#REF!,(IF(B27=Data!#REF!,Data!#REF!,(IF(B27=Data!#REF!,Data!#REF!,Data!#REF!)))))))))))))))&amp;IF(B27=Data!B85,Data!J85,(IF(B27=Data!#REF!,Data!#REF!,(IF(B27=Data!#REF!,Data!#REF!,(IF(B27=Data!#REF!,Data!#REF!,(IF(B27=Data!#REF!,Data!#REF!,(IF(B27=Data!#REF!,Data!J825,(IF(B27=Data!#REF!,Data!#REF!,(IF(B27=Data!#REF!,Data!#REF!,Data!#REF!)))))))))))))))&amp;IF(B27=Data!#REF!,Data!#REF!,(IF(B27=Data!#REF!,Data!#REF!,(IF(B27=Data!#REF!,Data!#REF!,(IF(B27=Data!#REF!,Data!#REF!,(IF(B27=Data!#REF!,Data!#REF!,Data!#REF!)))))))))</f>
        <v>#REF!</v>
      </c>
      <c r="W27" s="596">
        <f>IF(E27="","",VLOOKUP(B27,Data!$B$5:$J$503,9,FALSE)*E27)</f>
        <v>1.3140000000000001</v>
      </c>
    </row>
    <row r="28" spans="1:23" s="597" customFormat="1" ht="19.25" customHeight="1">
      <c r="A28" s="860">
        <v>10</v>
      </c>
      <c r="B28" s="753" t="s">
        <v>734</v>
      </c>
      <c r="C28" s="738" t="str">
        <f>IF(E28="","",VLOOKUP(B28,Data!$B$5:$N$503,13,FALSE))</f>
        <v>Ymh</v>
      </c>
      <c r="D28" s="495" t="str">
        <f>IF(E28="","",VLOOKUP(B28,Data!$B$5:$L$503,2,FALSE))</f>
        <v>VAC9520</v>
      </c>
      <c r="E28" s="823">
        <v>4</v>
      </c>
      <c r="F28" s="600"/>
      <c r="G28" s="587">
        <f>IF(E28="","",VLOOKUP(B28,Data!$B$5:$L$503,11,FALSE))</f>
        <v>2921.12</v>
      </c>
      <c r="H28" s="588">
        <f t="shared" si="1"/>
        <v>11684.48</v>
      </c>
      <c r="I28" s="589" t="str">
        <f>IF(E28="","",VLOOKUP(B28,Data!$B$5:$D$503,3,FALSE))</f>
        <v>C/T</v>
      </c>
      <c r="J28" s="589" t="str">
        <f>IF(E28="","",VLOOKUP(B28,Data!$B$5:$M$503,12,FALSE))</f>
        <v>Indonesia</v>
      </c>
      <c r="K28" s="590">
        <v>5129806</v>
      </c>
      <c r="L28" s="587">
        <f>IF(E28="","",VLOOKUP(B28,Data!$B$5:$E$503,4,FALSE)*E28)</f>
        <v>1016</v>
      </c>
      <c r="M28" s="587">
        <f>IF(E28="","",VLOOKUP(B28,Data!$B$5:$F$503,5,FALSE)*E28)</f>
        <v>916</v>
      </c>
      <c r="N28" s="591" t="e">
        <f>IF(B28=Data!B10,Data!G10,(IF(B28=Data!B12,Data!G12,(IF(B28=Data!B14,Data!G14,(IF(B28=Data!#REF!,Data!#REF!,(IF(B28=Data!B19,Data!G19,(IF(B28=Data!#REF!,Data!#REF!,(IF(B28=Data!#REF!,Data!#REF!,(IF(B28=Data!#REF!,Data!#REF!,Data!#REF!)))))))))))))))&amp;IF(B28=Data!B86,Data!G86,(IF(B28=Data!#REF!,Data!#REF!,(IF(B28=Data!#REF!,Data!#REF!,(IF(B28=Data!#REF!,Data!#REF!,(IF(B28=Data!#REF!,Data!#REF!,(IF(B28=Data!#REF!,Data!G826,(IF(B28=Data!#REF!,Data!#REF!,(IF(B28=Data!#REF!,Data!#REF!,Data!#REF!)))))))))))))))&amp;IF(B28=Data!#REF!,Data!#REF!,(IF(B28=Data!#REF!,Data!#REF!,(IF(B28=Data!#REF!,Data!#REF!,(IF(B28=Data!#REF!,Data!#REF!,(IF(B28=Data!#REF!,Data!#REF!,Data!#REF!)))))))))</f>
        <v>#REF!</v>
      </c>
      <c r="O28" s="592"/>
      <c r="P28" s="593"/>
      <c r="Q28" s="594" t="e">
        <f>IF(B28=Data!B10,Data!H10,(IF(B28=Data!B12,Data!H12,(IF(B28=Data!B14,Data!H14,(IF(B28=Data!#REF!,Data!#REF!,(IF(B28=Data!B19,Data!H19,(IF(B28=Data!#REF!,Data!#REF!,(IF(B28=Data!#REF!,Data!#REF!,(IF(B28=Data!#REF!,Data!#REF!,Data!#REF!)))))))))))))))&amp;IF(B28=Data!B86,Data!H86,(IF(B28=Data!#REF!,Data!#REF!,(IF(B28=Data!#REF!,Data!#REF!,(IF(B28=Data!#REF!,Data!#REF!,(IF(B28=Data!#REF!,Data!#REF!,(IF(B28=Data!#REF!,Data!H826,(IF(B28=Data!#REF!,Data!#REF!,(IF(B28=Data!#REF!,Data!#REF!,Data!#REF!)))))))))))))))&amp;IF(B28=Data!#REF!,Data!#REF!,(IF(B28=Data!#REF!,Data!#REF!,(IF(B28=Data!#REF!,Data!#REF!,(IF(B28=Data!#REF!,Data!#REF!,(IF(B28=Data!#REF!,Data!#REF!,Data!#REF!)))))))))</f>
        <v>#REF!</v>
      </c>
      <c r="R28" s="593"/>
      <c r="S28" s="593"/>
      <c r="T28" s="594" t="e">
        <f>IF(B28=Data!B10,Data!I10,(IF(B28=Data!B12,Data!I12,(IF(B28=Data!B14,Data!I14,(IF(B28=Data!#REF!,Data!#REF!,(IF(B28=Data!B19,Data!I19,(IF(B28=Data!#REF!,Data!#REF!,(IF(B28=Data!#REF!,Data!#REF!,(IF(B28=Data!#REF!,Data!#REF!,Data!#REF!)))))))))))))))&amp;IF(B28=Data!B86,Data!I86,(IF(B28=Data!#REF!,Data!#REF!,(IF(B28=Data!#REF!,Data!#REF!,(IF(B28=Data!#REF!,Data!#REF!,(IF(B28=Data!#REF!,Data!#REF!,(IF(B28=Data!#REF!,Data!I826,(IF(B28=Data!#REF!,Data!#REF!,(IF(B28=Data!#REF!,Data!#REF!,Data!#REF!)))))))))))))))&amp;IF(B28=Data!#REF!,Data!#REF!,(IF(B28=Data!#REF!,Data!#REF!,(IF(B28=Data!#REF!,Data!#REF!,(IF(B28=Data!#REF!,Data!#REF!,(IF(B28=Data!#REF!,Data!#REF!,Data!#REF!)))))))))</f>
        <v>#REF!</v>
      </c>
      <c r="U28" s="595"/>
      <c r="V28" s="594" t="e">
        <f>IF(B28=Data!B10,Data!J10,(IF(B28=Data!B12,Data!J12,(IF(B28=Data!B14,Data!J14,(IF(B28=Data!#REF!,Data!#REF!,(IF(B28=Data!B19,Data!J19,(IF(B28=Data!#REF!,Data!#REF!,(IF(B28=Data!#REF!,Data!#REF!,(IF(B28=Data!#REF!,Data!#REF!,Data!#REF!)))))))))))))))&amp;IF(B28=Data!B86,Data!J86,(IF(B28=Data!#REF!,Data!#REF!,(IF(B28=Data!#REF!,Data!#REF!,(IF(B28=Data!#REF!,Data!#REF!,(IF(B28=Data!#REF!,Data!#REF!,(IF(B28=Data!#REF!,Data!J826,(IF(B28=Data!#REF!,Data!#REF!,(IF(B28=Data!#REF!,Data!#REF!,Data!#REF!)))))))))))))))&amp;IF(B28=Data!#REF!,Data!#REF!,(IF(B28=Data!#REF!,Data!#REF!,(IF(B28=Data!#REF!,Data!#REF!,(IF(B28=Data!#REF!,Data!#REF!,(IF(B28=Data!#REF!,Data!#REF!,Data!#REF!)))))))))</f>
        <v>#REF!</v>
      </c>
      <c r="W28" s="596">
        <f>IF(E28="","",VLOOKUP(B28,Data!$B$5:$J$503,9,FALSE)*E28)</f>
        <v>5.9359999999999999</v>
      </c>
    </row>
    <row r="29" spans="1:23" s="597" customFormat="1" ht="19.25" customHeight="1">
      <c r="A29" s="598"/>
      <c r="B29" s="582" t="s">
        <v>1097</v>
      </c>
      <c r="C29" s="583" t="str">
        <f>IF(E29="","",VLOOKUP(B29,Data!$B$5:$N$503,13,FALSE))</f>
        <v/>
      </c>
      <c r="D29" s="584" t="str">
        <f>IF(E29="","",VLOOKUP(B29,Data!$B$5:$L$503,2,FALSE))</f>
        <v/>
      </c>
      <c r="E29" s="823"/>
      <c r="F29" s="600"/>
      <c r="G29" s="587" t="str">
        <f>IF(E29="","",VLOOKUP(B29,Data!$B$5:$L$503,11,FALSE))</f>
        <v/>
      </c>
      <c r="H29" s="588" t="str">
        <f>IF(E29&gt;0,E29*G29,"-")</f>
        <v>-</v>
      </c>
      <c r="I29" s="589" t="str">
        <f>IF(E29="","",VLOOKUP(B29,Data!$B$5:$D$503,3,FALSE))</f>
        <v/>
      </c>
      <c r="J29" s="589" t="str">
        <f>IF(E29="","",VLOOKUP(B29,Data!$B$5:$M$503,12,FALSE))</f>
        <v/>
      </c>
      <c r="K29" s="590"/>
      <c r="L29" s="587" t="str">
        <f>IF(E29="","",VLOOKUP(B29,Data!$B$5:$E$503,4,FALSE)*E29)</f>
        <v/>
      </c>
      <c r="M29" s="587" t="str">
        <f>IF(E29="","",VLOOKUP(B29,Data!$B$5:$F$503,5,FALSE)*E29)</f>
        <v/>
      </c>
      <c r="N29" s="591" t="e">
        <f>IF(B29=Data!B131,Data!G131,(IF(B29=Data!B133,Data!G133,(IF(B29=Data!B135,Data!G135,(IF(B29=Data!#REF!,Data!#REF!,(IF(B29=Data!B140,Data!G140,(IF(B29=Data!#REF!,Data!#REF!,(IF(B29=Data!#REF!,Data!#REF!,(IF(B29=Data!#REF!,Data!#REF!,Data!#REF!)))))))))))))))&amp;IF(B29=Data!B207,Data!G207,(IF(B29=Data!#REF!,Data!#REF!,(IF(B29=Data!#REF!,Data!#REF!,(IF(B29=Data!#REF!,Data!#REF!,(IF(B29=Data!#REF!,Data!#REF!,(IF(B29=Data!#REF!,Data!G947,(IF(B29=Data!#REF!,Data!#REF!,(IF(B29=Data!#REF!,Data!#REF!,Data!#REF!)))))))))))))))&amp;IF(B29=Data!#REF!,Data!#REF!,(IF(B29=Data!#REF!,Data!#REF!,(IF(B29=Data!#REF!,Data!#REF!,(IF(B29=Data!#REF!,Data!#REF!,(IF(B29=Data!#REF!,Data!#REF!,Data!#REF!)))))))))</f>
        <v>#REF!</v>
      </c>
      <c r="O29" s="592"/>
      <c r="P29" s="593"/>
      <c r="Q29" s="594" t="e">
        <f>IF(B29=Data!B131,Data!H131,(IF(B29=Data!B133,Data!H133,(IF(B29=Data!B135,Data!H135,(IF(B29=Data!#REF!,Data!#REF!,(IF(B29=Data!B140,Data!H140,(IF(B29=Data!#REF!,Data!#REF!,(IF(B29=Data!#REF!,Data!#REF!,(IF(B29=Data!#REF!,Data!#REF!,Data!#REF!)))))))))))))))&amp;IF(B29=Data!B207,Data!H207,(IF(B29=Data!#REF!,Data!#REF!,(IF(B29=Data!#REF!,Data!#REF!,(IF(B29=Data!#REF!,Data!#REF!,(IF(B29=Data!#REF!,Data!#REF!,(IF(B29=Data!#REF!,Data!H947,(IF(B29=Data!#REF!,Data!#REF!,(IF(B29=Data!#REF!,Data!#REF!,Data!#REF!)))))))))))))))&amp;IF(B29=Data!#REF!,Data!#REF!,(IF(B29=Data!#REF!,Data!#REF!,(IF(B29=Data!#REF!,Data!#REF!,(IF(B29=Data!#REF!,Data!#REF!,(IF(B29=Data!#REF!,Data!#REF!,Data!#REF!)))))))))</f>
        <v>#REF!</v>
      </c>
      <c r="R29" s="593"/>
      <c r="S29" s="593"/>
      <c r="T29" s="594" t="e">
        <f>IF(B29=Data!B131,Data!I131,(IF(B29=Data!B133,Data!I133,(IF(B29=Data!B135,Data!I135,(IF(B29=Data!#REF!,Data!#REF!,(IF(B29=Data!B140,Data!I140,(IF(B29=Data!#REF!,Data!#REF!,(IF(B29=Data!#REF!,Data!#REF!,(IF(B29=Data!#REF!,Data!#REF!,Data!#REF!)))))))))))))))&amp;IF(B29=Data!B207,Data!I207,(IF(B29=Data!#REF!,Data!#REF!,(IF(B29=Data!#REF!,Data!#REF!,(IF(B29=Data!#REF!,Data!#REF!,(IF(B29=Data!#REF!,Data!#REF!,(IF(B29=Data!#REF!,Data!I947,(IF(B29=Data!#REF!,Data!#REF!,(IF(B29=Data!#REF!,Data!#REF!,Data!#REF!)))))))))))))))&amp;IF(B29=Data!#REF!,Data!#REF!,(IF(B29=Data!#REF!,Data!#REF!,(IF(B29=Data!#REF!,Data!#REF!,(IF(B29=Data!#REF!,Data!#REF!,(IF(B29=Data!#REF!,Data!#REF!,Data!#REF!)))))))))</f>
        <v>#REF!</v>
      </c>
      <c r="U29" s="595"/>
      <c r="V29" s="594" t="e">
        <f>IF(B29=Data!B131,Data!J131,(IF(B29=Data!B133,Data!J133,(IF(B29=Data!B135,Data!J135,(IF(B29=Data!#REF!,Data!#REF!,(IF(B29=Data!B140,Data!J140,(IF(B29=Data!#REF!,Data!#REF!,(IF(B29=Data!#REF!,Data!#REF!,(IF(B29=Data!#REF!,Data!#REF!,Data!#REF!)))))))))))))))&amp;IF(B29=Data!B207,Data!J207,(IF(B29=Data!#REF!,Data!#REF!,(IF(B29=Data!#REF!,Data!#REF!,(IF(B29=Data!#REF!,Data!#REF!,(IF(B29=Data!#REF!,Data!#REF!,(IF(B29=Data!#REF!,Data!J947,(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860">
        <v>11</v>
      </c>
      <c r="B30" s="753" t="s">
        <v>715</v>
      </c>
      <c r="C30" s="738" t="str">
        <f>IF(E30="","",VLOOKUP(B30,Data!$B$5:$N$503,13,FALSE))</f>
        <v>Ymh</v>
      </c>
      <c r="D30" s="495" t="str">
        <f>IF(E30="","",VLOOKUP(B30,Data!$B$5:$L$503,2,FALSE))</f>
        <v>VAC9480</v>
      </c>
      <c r="E30" s="823">
        <v>5</v>
      </c>
      <c r="F30" s="600"/>
      <c r="G30" s="587">
        <f>IF(E30="","",VLOOKUP(B30,Data!$B$5:$L$503,11,FALSE))</f>
        <v>2008.01</v>
      </c>
      <c r="H30" s="588">
        <f t="shared" ref="H30" si="2">IF(E30&gt;0,E30*G30,"-")</f>
        <v>10040.049999999999</v>
      </c>
      <c r="I30" s="589" t="str">
        <f>IF(E30="","",VLOOKUP(B30,Data!$B$5:$D$503,3,FALSE))</f>
        <v>C/T</v>
      </c>
      <c r="J30" s="589" t="str">
        <f>IF(E30="","",VLOOKUP(B30,Data!$B$5:$M$503,12,FALSE))</f>
        <v>Indonesia</v>
      </c>
      <c r="K30" s="590">
        <v>5132497</v>
      </c>
      <c r="L30" s="587">
        <f>IF(E30="","",VLOOKUP(B30,Data!$B$5:$E$503,4,FALSE)*E30)</f>
        <v>995</v>
      </c>
      <c r="M30" s="587">
        <f>IF(E30="","",VLOOKUP(B30,Data!$B$5:$F$503,5,FALSE)*E30)</f>
        <v>895</v>
      </c>
      <c r="N30" s="591" t="e">
        <f>IF(B30=Data!B1,Data!G1,(IF(B30=Data!B3,Data!G3,(IF(B30=Data!B5,Data!G5,(IF(B30=Data!#REF!,Data!#REF!,(IF(B30=Data!B10,Data!G10,(IF(B30=Data!#REF!,Data!#REF!,(IF(B30=Data!#REF!,Data!#REF!,(IF(B30=Data!#REF!,Data!#REF!,Data!#REF!)))))))))))))))&amp;IF(B30=Data!B77,Data!G77,(IF(B30=Data!#REF!,Data!#REF!,(IF(B30=Data!#REF!,Data!#REF!,(IF(B30=Data!#REF!,Data!#REF!,(IF(B30=Data!#REF!,Data!#REF!,(IF(B30=Data!#REF!,Data!G817,(IF(B30=Data!#REF!,Data!#REF!,(IF(B30=Data!#REF!,Data!#REF!,Data!#REF!)))))))))))))))&amp;IF(B30=Data!#REF!,Data!#REF!,(IF(B30=Data!#REF!,Data!#REF!,(IF(B30=Data!#REF!,Data!#REF!,(IF(B30=Data!#REF!,Data!#REF!,(IF(B30=Data!#REF!,Data!#REF!,Data!#REF!)))))))))</f>
        <v>#REF!</v>
      </c>
      <c r="O30" s="592"/>
      <c r="P30" s="593"/>
      <c r="Q30" s="594" t="e">
        <f>IF(B30=Data!B1,Data!H1,(IF(B30=Data!B3,Data!H3,(IF(B30=Data!B5,Data!H5,(IF(B30=Data!#REF!,Data!#REF!,(IF(B30=Data!B10,Data!H10,(IF(B30=Data!#REF!,Data!#REF!,(IF(B30=Data!#REF!,Data!#REF!,(IF(B30=Data!#REF!,Data!#REF!,Data!#REF!)))))))))))))))&amp;IF(B30=Data!B77,Data!H77,(IF(B30=Data!#REF!,Data!#REF!,(IF(B30=Data!#REF!,Data!#REF!,(IF(B30=Data!#REF!,Data!#REF!,(IF(B30=Data!#REF!,Data!#REF!,(IF(B30=Data!#REF!,Data!H817,(IF(B30=Data!#REF!,Data!#REF!,(IF(B30=Data!#REF!,Data!#REF!,Data!#REF!)))))))))))))))&amp;IF(B30=Data!#REF!,Data!#REF!,(IF(B30=Data!#REF!,Data!#REF!,(IF(B30=Data!#REF!,Data!#REF!,(IF(B30=Data!#REF!,Data!#REF!,(IF(B30=Data!#REF!,Data!#REF!,Data!#REF!)))))))))</f>
        <v>#REF!</v>
      </c>
      <c r="R30" s="593"/>
      <c r="S30" s="593"/>
      <c r="T30" s="594" t="e">
        <f>IF(B30=Data!B1,Data!I1,(IF(B30=Data!B3,Data!I3,(IF(B30=Data!B5,Data!I5,(IF(B30=Data!#REF!,Data!#REF!,(IF(B30=Data!B10,Data!I10,(IF(B30=Data!#REF!,Data!#REF!,(IF(B30=Data!#REF!,Data!#REF!,(IF(B30=Data!#REF!,Data!#REF!,Data!#REF!)))))))))))))))&amp;IF(B30=Data!B77,Data!I77,(IF(B30=Data!#REF!,Data!#REF!,(IF(B30=Data!#REF!,Data!#REF!,(IF(B30=Data!#REF!,Data!#REF!,(IF(B30=Data!#REF!,Data!#REF!,(IF(B30=Data!#REF!,Data!I817,(IF(B30=Data!#REF!,Data!#REF!,(IF(B30=Data!#REF!,Data!#REF!,Data!#REF!)))))))))))))))&amp;IF(B30=Data!#REF!,Data!#REF!,(IF(B30=Data!#REF!,Data!#REF!,(IF(B30=Data!#REF!,Data!#REF!,(IF(B30=Data!#REF!,Data!#REF!,(IF(B30=Data!#REF!,Data!#REF!,Data!#REF!)))))))))</f>
        <v>#REF!</v>
      </c>
      <c r="U30" s="595"/>
      <c r="V30" s="594" t="e">
        <f>IF(B30=Data!B1,Data!J1,(IF(B30=Data!B3,Data!J3,(IF(B30=Data!B5,Data!J5,(IF(B30=Data!#REF!,Data!#REF!,(IF(B30=Data!B10,Data!J10,(IF(B30=Data!#REF!,Data!#REF!,(IF(B30=Data!#REF!,Data!#REF!,(IF(B30=Data!#REF!,Data!#REF!,Data!#REF!)))))))))))))))&amp;IF(B30=Data!B77,Data!J77,(IF(B30=Data!#REF!,Data!#REF!,(IF(B30=Data!#REF!,Data!#REF!,(IF(B30=Data!#REF!,Data!#REF!,(IF(B30=Data!#REF!,Data!#REF!,(IF(B30=Data!#REF!,Data!J817,(IF(B30=Data!#REF!,Data!#REF!,(IF(B30=Data!#REF!,Data!#REF!,Data!#REF!)))))))))))))))&amp;IF(B30=Data!#REF!,Data!#REF!,(IF(B30=Data!#REF!,Data!#REF!,(IF(B30=Data!#REF!,Data!#REF!,(IF(B30=Data!#REF!,Data!#REF!,(IF(B30=Data!#REF!,Data!#REF!,Data!#REF!)))))))))</f>
        <v>#REF!</v>
      </c>
      <c r="W30" s="596">
        <f>IF(E30="","",VLOOKUP(B30,Data!$B$5:$J$503,9,FALSE)*E30)</f>
        <v>5.6449999999999996</v>
      </c>
    </row>
    <row r="31" spans="1:23" s="597" customFormat="1" ht="19.25" customHeight="1">
      <c r="A31" s="860"/>
      <c r="B31" s="840"/>
      <c r="C31" s="583" t="str">
        <f>IF(E31="","",VLOOKUP(B31,Data!$B$5:$N$503,13,FALSE))</f>
        <v/>
      </c>
      <c r="D31" s="584" t="str">
        <f>IF(E31="","",VLOOKUP(B31,Data!$B$5:$L$503,2,FALSE))</f>
        <v/>
      </c>
      <c r="E31" s="739"/>
      <c r="F31" s="600"/>
      <c r="G31" s="587" t="str">
        <f>IF(E31="","",VLOOKUP(B31,Data!$B$5:$L$503,11,FALSE))</f>
        <v/>
      </c>
      <c r="H31" s="588" t="str">
        <f t="shared" si="0"/>
        <v>-</v>
      </c>
      <c r="I31" s="589" t="str">
        <f>IF(E31="","",VLOOKUP(B31,Data!$B$5:$D$503,3,FALSE))</f>
        <v/>
      </c>
      <c r="J31" s="589" t="str">
        <f>IF(E31="","",VLOOKUP(B31,Data!$B$5:$M$503,12,FALSE))</f>
        <v/>
      </c>
      <c r="K31" s="590"/>
      <c r="L31" s="587" t="str">
        <f>IF(E31="","",VLOOKUP(B31,Data!$B$5:$E$503,4,FALSE)*E31)</f>
        <v/>
      </c>
      <c r="M31" s="587" t="str">
        <f>IF(E31="","",VLOOKUP(B31,Data!$B$5:$F$503,5,FALSE)*E31)</f>
        <v/>
      </c>
      <c r="N31" s="591" t="e">
        <f>IF(B31=Data!B139,Data!G139,(IF(B31=Data!B141,Data!G141,(IF(B31=Data!B143,Data!G143,(IF(B31=Data!#REF!,Data!#REF!,(IF(B31=Data!B148,Data!G148,(IF(B31=Data!#REF!,Data!#REF!,(IF(B31=Data!#REF!,Data!#REF!,(IF(B31=Data!#REF!,Data!#REF!,Data!#REF!)))))))))))))))&amp;IF(B31=Data!B215,Data!G215,(IF(B31=Data!#REF!,Data!#REF!,(IF(B31=Data!#REF!,Data!#REF!,(IF(B31=Data!#REF!,Data!#REF!,(IF(B31=Data!#REF!,Data!#REF!,(IF(B31=Data!#REF!,Data!G955,(IF(B31=Data!#REF!,Data!#REF!,(IF(B31=Data!#REF!,Data!#REF!,Data!#REF!)))))))))))))))&amp;IF(B31=Data!#REF!,Data!#REF!,(IF(B31=Data!#REF!,Data!#REF!,(IF(B31=Data!#REF!,Data!#REF!,(IF(B31=Data!#REF!,Data!#REF!,(IF(B31=Data!#REF!,Data!#REF!,Data!#REF!)))))))))</f>
        <v>#REF!</v>
      </c>
      <c r="O31" s="592"/>
      <c r="P31" s="593"/>
      <c r="Q31" s="594" t="e">
        <f>IF(B31=Data!B139,Data!H139,(IF(B31=Data!B141,Data!H141,(IF(B31=Data!B143,Data!H143,(IF(B31=Data!#REF!,Data!#REF!,(IF(B31=Data!B148,Data!H148,(IF(B31=Data!#REF!,Data!#REF!,(IF(B31=Data!#REF!,Data!#REF!,(IF(B31=Data!#REF!,Data!#REF!,Data!#REF!)))))))))))))))&amp;IF(B31=Data!B215,Data!H215,(IF(B31=Data!#REF!,Data!#REF!,(IF(B31=Data!#REF!,Data!#REF!,(IF(B31=Data!#REF!,Data!#REF!,(IF(B31=Data!#REF!,Data!#REF!,(IF(B31=Data!#REF!,Data!H955,(IF(B31=Data!#REF!,Data!#REF!,(IF(B31=Data!#REF!,Data!#REF!,Data!#REF!)))))))))))))))&amp;IF(B31=Data!#REF!,Data!#REF!,(IF(B31=Data!#REF!,Data!#REF!,(IF(B31=Data!#REF!,Data!#REF!,(IF(B31=Data!#REF!,Data!#REF!,(IF(B31=Data!#REF!,Data!#REF!,Data!#REF!)))))))))</f>
        <v>#REF!</v>
      </c>
      <c r="R31" s="593"/>
      <c r="S31" s="593"/>
      <c r="T31" s="594" t="e">
        <f>IF(B31=Data!B139,Data!I139,(IF(B31=Data!B141,Data!I141,(IF(B31=Data!B143,Data!I143,(IF(B31=Data!#REF!,Data!#REF!,(IF(B31=Data!B148,Data!I148,(IF(B31=Data!#REF!,Data!#REF!,(IF(B31=Data!#REF!,Data!#REF!,(IF(B31=Data!#REF!,Data!#REF!,Data!#REF!)))))))))))))))&amp;IF(B31=Data!B215,Data!I215,(IF(B31=Data!#REF!,Data!#REF!,(IF(B31=Data!#REF!,Data!#REF!,(IF(B31=Data!#REF!,Data!#REF!,(IF(B31=Data!#REF!,Data!#REF!,(IF(B31=Data!#REF!,Data!I955,(IF(B31=Data!#REF!,Data!#REF!,(IF(B31=Data!#REF!,Data!#REF!,Data!#REF!)))))))))))))))&amp;IF(B31=Data!#REF!,Data!#REF!,(IF(B31=Data!#REF!,Data!#REF!,(IF(B31=Data!#REF!,Data!#REF!,(IF(B31=Data!#REF!,Data!#REF!,(IF(B31=Data!#REF!,Data!#REF!,Data!#REF!)))))))))</f>
        <v>#REF!</v>
      </c>
      <c r="U31" s="595"/>
      <c r="V31" s="594" t="e">
        <f>IF(B31=Data!B139,Data!J139,(IF(B31=Data!B141,Data!J141,(IF(B31=Data!B143,Data!J143,(IF(B31=Data!#REF!,Data!#REF!,(IF(B31=Data!B148,Data!J148,(IF(B31=Data!#REF!,Data!#REF!,(IF(B31=Data!#REF!,Data!#REF!,(IF(B31=Data!#REF!,Data!#REF!,Data!#REF!)))))))))))))))&amp;IF(B31=Data!B215,Data!J215,(IF(B31=Data!#REF!,Data!#REF!,(IF(B31=Data!#REF!,Data!#REF!,(IF(B31=Data!#REF!,Data!#REF!,(IF(B31=Data!#REF!,Data!#REF!,(IF(B31=Data!#REF!,Data!J955,(IF(B31=Data!#REF!,Data!#REF!,(IF(B31=Data!#REF!,Data!#REF!,Data!#REF!)))))))))))))))&amp;IF(B31=Data!#REF!,Data!#REF!,(IF(B31=Data!#REF!,Data!#REF!,(IF(B31=Data!#REF!,Data!#REF!,(IF(B31=Data!#REF!,Data!#REF!,(IF(B31=Data!#REF!,Data!#REF!,Data!#REF!)))))))))</f>
        <v>#REF!</v>
      </c>
      <c r="W31" s="596" t="str">
        <f>IF(E31="","",VLOOKUP(B31,Data!$B$5:$J$503,9,FALSE)*E31)</f>
        <v/>
      </c>
    </row>
    <row r="32" spans="1:23" s="611" customFormat="1" ht="31" customHeight="1">
      <c r="A32" s="860"/>
      <c r="B32" s="818" t="s">
        <v>1100</v>
      </c>
      <c r="C32" s="604"/>
      <c r="D32" s="605"/>
      <c r="E32" s="606">
        <f>SUM(E17:E31)</f>
        <v>39</v>
      </c>
      <c r="F32" s="606"/>
      <c r="G32" s="607"/>
      <c r="H32" s="607">
        <f>SUM(H17:H31)</f>
        <v>125845.74</v>
      </c>
      <c r="I32" s="608"/>
      <c r="J32" s="608"/>
      <c r="K32" s="608"/>
      <c r="L32" s="609">
        <f>SUM(L17:L31)</f>
        <v>10373</v>
      </c>
      <c r="M32" s="609">
        <f>SUM(M17:M31)</f>
        <v>9402</v>
      </c>
      <c r="N32" s="609" t="e">
        <f>SUM(N17:N31)</f>
        <v>#REF!</v>
      </c>
      <c r="O32" s="609" t="e">
        <f>SUM(#REF!)</f>
        <v>#REF!</v>
      </c>
      <c r="P32" s="609">
        <f>SUM(P16:P16)</f>
        <v>0</v>
      </c>
      <c r="Q32" s="609">
        <f>SUM(Q16:Q16)</f>
        <v>0</v>
      </c>
      <c r="R32" s="609" t="e">
        <f>SUM(#REF!)</f>
        <v>#REF!</v>
      </c>
      <c r="S32" s="609">
        <f>SUM(S16:S16)</f>
        <v>0</v>
      </c>
      <c r="T32" s="609">
        <f>SUM(T16:T16)</f>
        <v>0</v>
      </c>
      <c r="U32" s="609" t="e">
        <f>SUM(#REF!)</f>
        <v>#REF!</v>
      </c>
      <c r="V32" s="609">
        <f>SUM(V16:V16)</f>
        <v>0</v>
      </c>
      <c r="W32" s="610">
        <f>SUM(W17:W31)</f>
        <v>56.974000000000004</v>
      </c>
    </row>
    <row r="33" spans="1:23" ht="11.25" customHeight="1">
      <c r="A33" s="860"/>
      <c r="B33" s="612"/>
      <c r="C33" s="545"/>
      <c r="D33" s="546"/>
      <c r="E33" s="613"/>
      <c r="F33" s="544"/>
      <c r="G33" s="614" t="s">
        <v>847</v>
      </c>
      <c r="H33" s="615"/>
      <c r="I33" s="616"/>
      <c r="J33" s="616"/>
      <c r="K33" s="616"/>
      <c r="L33" s="617"/>
      <c r="M33" s="548"/>
      <c r="N33" s="546"/>
      <c r="O33" s="545"/>
      <c r="P33" s="545"/>
      <c r="Q33" s="545"/>
      <c r="R33" s="545"/>
      <c r="S33" s="545"/>
      <c r="T33" s="545"/>
      <c r="U33" s="546"/>
      <c r="V33" s="546"/>
      <c r="W33" s="550"/>
    </row>
    <row r="34" spans="1:23" ht="14">
      <c r="A34" s="618" t="s">
        <v>546</v>
      </c>
      <c r="B34" s="619" t="s">
        <v>12</v>
      </c>
      <c r="C34" s="513"/>
      <c r="D34" s="620"/>
      <c r="E34" s="499" t="s">
        <v>555</v>
      </c>
      <c r="G34" s="621" t="s">
        <v>83</v>
      </c>
      <c r="H34" s="622"/>
      <c r="I34" s="562" t="s">
        <v>84</v>
      </c>
      <c r="J34" s="623"/>
      <c r="K34" s="534" t="s">
        <v>85</v>
      </c>
      <c r="L34" s="534"/>
      <c r="M34" s="1076" t="s">
        <v>86</v>
      </c>
      <c r="N34" s="1077"/>
      <c r="O34" s="1077"/>
      <c r="P34" s="1077"/>
      <c r="Q34" s="1077"/>
      <c r="R34" s="1077"/>
      <c r="S34" s="1077"/>
      <c r="T34" s="1077"/>
      <c r="U34" s="1077"/>
      <c r="V34" s="1077"/>
      <c r="W34" s="1078"/>
    </row>
    <row r="35" spans="1:23" ht="13">
      <c r="A35" s="937" t="s">
        <v>547</v>
      </c>
      <c r="D35" s="624"/>
      <c r="E35" s="499" t="s">
        <v>88</v>
      </c>
      <c r="G35" s="1079"/>
      <c r="H35" s="1080"/>
      <c r="I35" s="937" t="s">
        <v>89</v>
      </c>
      <c r="J35" s="625"/>
      <c r="K35" s="537" t="s">
        <v>90</v>
      </c>
      <c r="L35" s="537"/>
      <c r="M35" s="532"/>
      <c r="W35" s="538"/>
    </row>
    <row r="36" spans="1:23" ht="10.5" customHeight="1">
      <c r="A36" s="937" t="s">
        <v>548</v>
      </c>
      <c r="B36" s="503"/>
      <c r="D36" s="523"/>
      <c r="G36" s="1079"/>
      <c r="H36" s="1080"/>
      <c r="I36" s="937"/>
      <c r="J36" s="625"/>
      <c r="K36" s="537" t="s">
        <v>94</v>
      </c>
      <c r="L36" s="537"/>
      <c r="M36" s="532"/>
      <c r="W36" s="538"/>
    </row>
    <row r="37" spans="1:23" ht="10.5" customHeight="1">
      <c r="A37" s="544"/>
      <c r="B37" s="545"/>
      <c r="C37" s="545"/>
      <c r="D37" s="626"/>
      <c r="E37" s="499" t="s">
        <v>95</v>
      </c>
      <c r="G37" s="1079"/>
      <c r="H37" s="1080"/>
      <c r="I37" s="937" t="s">
        <v>96</v>
      </c>
      <c r="J37" s="625"/>
      <c r="K37" s="537"/>
      <c r="L37" s="537"/>
      <c r="M37" s="532"/>
      <c r="W37" s="538"/>
    </row>
    <row r="38" spans="1:23" ht="13">
      <c r="A38" s="512" t="s">
        <v>97</v>
      </c>
      <c r="C38" s="535"/>
      <c r="D38" s="514"/>
      <c r="E38" s="499" t="s">
        <v>98</v>
      </c>
      <c r="G38" s="627" t="s">
        <v>99</v>
      </c>
      <c r="H38" s="628"/>
      <c r="I38" s="937" t="s">
        <v>89</v>
      </c>
      <c r="J38" s="625"/>
      <c r="K38" s="537" t="s">
        <v>100</v>
      </c>
      <c r="L38" s="537"/>
      <c r="M38" s="532"/>
      <c r="W38" s="538"/>
    </row>
    <row r="39" spans="1:23" ht="13">
      <c r="A39" s="937" t="s">
        <v>561</v>
      </c>
      <c r="D39" s="523"/>
      <c r="E39" s="499" t="s">
        <v>101</v>
      </c>
      <c r="G39" s="629"/>
      <c r="H39" s="630"/>
      <c r="I39" s="937" t="s">
        <v>102</v>
      </c>
      <c r="J39" s="625"/>
      <c r="K39" s="537" t="s">
        <v>549</v>
      </c>
      <c r="L39" s="537"/>
      <c r="M39" s="1069" t="s">
        <v>616</v>
      </c>
      <c r="N39" s="1070"/>
      <c r="O39" s="1070"/>
      <c r="P39" s="1070"/>
      <c r="Q39" s="1070"/>
      <c r="R39" s="1070"/>
      <c r="S39" s="1070"/>
      <c r="T39" s="1070"/>
      <c r="U39" s="1070"/>
      <c r="V39" s="1070"/>
      <c r="W39" s="1071"/>
    </row>
    <row r="40" spans="1:23">
      <c r="A40" s="544"/>
      <c r="B40" s="545"/>
      <c r="C40" s="545"/>
      <c r="D40" s="546"/>
      <c r="E40" s="631"/>
      <c r="F40" s="545"/>
      <c r="G40" s="1053" t="s">
        <v>1099</v>
      </c>
      <c r="H40" s="1054"/>
      <c r="I40" s="1053" t="s">
        <v>1098</v>
      </c>
      <c r="J40" s="1054"/>
      <c r="K40" s="549" t="s">
        <v>105</v>
      </c>
      <c r="L40" s="549"/>
      <c r="M40" s="1072" t="s">
        <v>106</v>
      </c>
      <c r="N40" s="1073"/>
      <c r="O40" s="1073"/>
      <c r="P40" s="1073"/>
      <c r="Q40" s="1073"/>
      <c r="R40" s="1073"/>
      <c r="S40" s="1073"/>
      <c r="T40" s="1073"/>
      <c r="U40" s="1073"/>
      <c r="V40" s="1073"/>
      <c r="W40" s="1074"/>
    </row>
    <row r="41" spans="1:23">
      <c r="G41" s="500" t="s">
        <v>667</v>
      </c>
      <c r="K41" s="537"/>
      <c r="L41" s="537"/>
      <c r="M41" s="541"/>
      <c r="N41" s="541"/>
      <c r="O41" s="541"/>
      <c r="P41" s="541"/>
      <c r="Q41" s="541"/>
      <c r="R41" s="541"/>
      <c r="S41" s="541"/>
      <c r="T41" s="541"/>
      <c r="U41" s="541"/>
      <c r="V41" s="541"/>
      <c r="W41" s="632"/>
    </row>
    <row r="42" spans="1:23">
      <c r="G42" s="633"/>
      <c r="H42" s="633"/>
      <c r="I42" s="634"/>
      <c r="J42" s="633"/>
      <c r="K42" s="537"/>
      <c r="L42" s="537"/>
      <c r="M42" s="541"/>
      <c r="N42" s="541"/>
      <c r="O42" s="541"/>
      <c r="P42" s="541"/>
      <c r="Q42" s="541"/>
      <c r="R42" s="541"/>
      <c r="S42" s="541"/>
      <c r="T42" s="541"/>
      <c r="U42" s="541"/>
      <c r="V42" s="541"/>
      <c r="W42" s="632"/>
    </row>
    <row r="43" spans="1:23" ht="7.5" customHeight="1"/>
    <row r="44" spans="1:23" ht="13.5" customHeight="1"/>
    <row r="45" spans="1:23" ht="13.5" customHeight="1"/>
    <row r="46" spans="1:23" ht="13.5" customHeight="1"/>
    <row r="47" spans="1:23" s="611" customFormat="1" ht="18" customHeight="1">
      <c r="A47" s="635" t="s">
        <v>964</v>
      </c>
      <c r="B47" s="500"/>
      <c r="C47" s="635" t="s">
        <v>622</v>
      </c>
      <c r="F47" s="636"/>
      <c r="G47" s="635" t="s">
        <v>958</v>
      </c>
      <c r="H47" s="500"/>
      <c r="I47" s="635" t="s">
        <v>969</v>
      </c>
      <c r="K47" s="636"/>
      <c r="L47" s="636"/>
      <c r="V47" s="637"/>
    </row>
    <row r="48" spans="1:23" s="611" customFormat="1" ht="18" customHeight="1">
      <c r="A48" s="635" t="s">
        <v>965</v>
      </c>
      <c r="B48" s="500"/>
      <c r="C48" s="635" t="s">
        <v>969</v>
      </c>
      <c r="F48" s="636"/>
      <c r="G48" s="635" t="s">
        <v>959</v>
      </c>
      <c r="H48" s="500"/>
      <c r="I48" s="635" t="s">
        <v>969</v>
      </c>
      <c r="K48" s="636"/>
      <c r="L48" s="636"/>
      <c r="V48" s="637"/>
    </row>
    <row r="49" spans="1:23" s="611" customFormat="1" ht="18" customHeight="1">
      <c r="A49" s="635" t="s">
        <v>966</v>
      </c>
      <c r="B49" s="500"/>
      <c r="C49" s="635" t="s">
        <v>969</v>
      </c>
      <c r="F49" s="636"/>
      <c r="G49" s="635" t="s">
        <v>960</v>
      </c>
      <c r="H49" s="500"/>
      <c r="I49" s="635" t="s">
        <v>622</v>
      </c>
      <c r="K49" s="636"/>
      <c r="L49" s="636"/>
      <c r="V49" s="637"/>
    </row>
    <row r="50" spans="1:23" s="611" customFormat="1" ht="18" customHeight="1">
      <c r="A50" s="635" t="s">
        <v>967</v>
      </c>
      <c r="B50" s="500"/>
      <c r="C50" s="635" t="s">
        <v>622</v>
      </c>
      <c r="F50" s="636"/>
      <c r="G50" s="635" t="s">
        <v>961</v>
      </c>
      <c r="H50" s="500"/>
      <c r="I50" s="635" t="s">
        <v>622</v>
      </c>
      <c r="K50" s="636"/>
      <c r="L50" s="636"/>
      <c r="V50" s="637"/>
    </row>
    <row r="51" spans="1:23" s="611" customFormat="1" ht="18" customHeight="1">
      <c r="A51" s="635" t="s">
        <v>968</v>
      </c>
      <c r="B51" s="500"/>
      <c r="C51" s="635" t="s">
        <v>622</v>
      </c>
      <c r="F51" s="636"/>
      <c r="G51" s="635" t="s">
        <v>963</v>
      </c>
      <c r="H51" s="500"/>
      <c r="I51" s="635" t="s">
        <v>622</v>
      </c>
      <c r="K51" s="636"/>
      <c r="L51" s="636"/>
      <c r="V51" s="637"/>
    </row>
    <row r="52" spans="1:23" ht="20">
      <c r="E52" s="938"/>
      <c r="F52" s="500"/>
      <c r="G52" s="635" t="s">
        <v>962</v>
      </c>
      <c r="I52" s="635" t="s">
        <v>622</v>
      </c>
      <c r="K52" s="500"/>
      <c r="M52" s="938"/>
      <c r="V52" s="501"/>
      <c r="W52" s="938"/>
    </row>
    <row r="53" spans="1:23" ht="17.5">
      <c r="A53" s="638"/>
      <c r="E53" s="938"/>
      <c r="G53" s="639"/>
      <c r="H53" s="639"/>
    </row>
    <row r="58" spans="1:23" ht="14">
      <c r="A58" s="640"/>
      <c r="C58" s="641"/>
      <c r="D58" s="641"/>
      <c r="E58" s="642"/>
    </row>
    <row r="59" spans="1:23" ht="14">
      <c r="A59" s="643"/>
      <c r="C59" s="641"/>
      <c r="D59" s="644"/>
      <c r="E59" s="642"/>
    </row>
    <row r="60" spans="1:23" ht="14">
      <c r="A60" s="643"/>
      <c r="B60" s="645"/>
      <c r="C60" s="641"/>
      <c r="D60" s="641"/>
      <c r="E60" s="642"/>
    </row>
    <row r="61" spans="1:23" ht="14">
      <c r="A61" s="643"/>
      <c r="B61" s="646" t="s">
        <v>354</v>
      </c>
      <c r="C61" s="641"/>
      <c r="D61" s="641"/>
      <c r="E61" s="642"/>
    </row>
    <row r="62" spans="1:23" ht="15.5">
      <c r="A62" s="643"/>
      <c r="B62" s="647" t="s">
        <v>249</v>
      </c>
      <c r="C62" s="641"/>
      <c r="D62" s="641"/>
      <c r="E62" s="642"/>
    </row>
    <row r="63" spans="1:23" ht="14">
      <c r="A63" s="643"/>
      <c r="B63" s="648" t="s">
        <v>250</v>
      </c>
      <c r="C63" s="641"/>
      <c r="D63" s="641"/>
      <c r="E63" s="642"/>
    </row>
    <row r="64" spans="1:23" ht="15.5">
      <c r="A64" s="649"/>
      <c r="B64" s="647" t="s">
        <v>251</v>
      </c>
      <c r="C64" s="641"/>
      <c r="D64" s="641"/>
      <c r="E64" s="642"/>
    </row>
    <row r="65" spans="1:5" ht="15.5">
      <c r="A65" s="643"/>
      <c r="B65" s="647" t="s">
        <v>252</v>
      </c>
      <c r="C65" s="641"/>
      <c r="D65" s="641"/>
      <c r="E65" s="642"/>
    </row>
    <row r="66" spans="1:5" ht="14">
      <c r="A66" s="649"/>
      <c r="B66" s="646" t="s">
        <v>253</v>
      </c>
      <c r="C66" s="641"/>
      <c r="D66" s="641"/>
      <c r="E66" s="642"/>
    </row>
    <row r="67" spans="1:5" ht="14">
      <c r="A67" s="649"/>
      <c r="B67" s="646" t="s">
        <v>357</v>
      </c>
      <c r="C67" s="641"/>
      <c r="D67" s="641"/>
      <c r="E67" s="642"/>
    </row>
    <row r="68" spans="1:5" ht="14">
      <c r="A68" s="643"/>
      <c r="B68" s="646" t="s">
        <v>358</v>
      </c>
      <c r="C68" s="641"/>
      <c r="D68" s="641"/>
      <c r="E68" s="642"/>
    </row>
    <row r="69" spans="1:5" ht="14">
      <c r="A69" s="643"/>
      <c r="B69" s="646" t="s">
        <v>288</v>
      </c>
      <c r="C69" s="641"/>
      <c r="D69" s="641"/>
      <c r="E69" s="642"/>
    </row>
    <row r="70" spans="1:5" ht="14">
      <c r="A70" s="643"/>
      <c r="B70" s="646" t="s">
        <v>292</v>
      </c>
      <c r="C70" s="641"/>
      <c r="D70" s="641"/>
      <c r="E70" s="642"/>
    </row>
    <row r="71" spans="1:5" ht="15.5">
      <c r="A71" s="643"/>
      <c r="B71" s="647" t="s">
        <v>423</v>
      </c>
      <c r="C71" s="641"/>
      <c r="D71" s="641"/>
      <c r="E71" s="642"/>
    </row>
    <row r="72" spans="1:5" ht="14">
      <c r="A72" s="643"/>
      <c r="B72" s="646" t="s">
        <v>424</v>
      </c>
      <c r="C72" s="641"/>
      <c r="D72" s="641"/>
      <c r="E72" s="642"/>
    </row>
    <row r="73" spans="1:5" ht="14">
      <c r="A73" s="643"/>
      <c r="B73" s="646" t="s">
        <v>279</v>
      </c>
      <c r="C73" s="641"/>
      <c r="D73" s="644"/>
      <c r="E73" s="642"/>
    </row>
    <row r="74" spans="1:5" ht="14">
      <c r="A74" s="643"/>
      <c r="B74" s="646" t="s">
        <v>281</v>
      </c>
      <c r="C74" s="641"/>
      <c r="D74" s="641"/>
      <c r="E74" s="642"/>
    </row>
    <row r="75" spans="1:5" ht="14">
      <c r="A75" s="643"/>
      <c r="B75" s="646" t="s">
        <v>287</v>
      </c>
      <c r="C75" s="641"/>
      <c r="D75" s="644"/>
      <c r="E75" s="642"/>
    </row>
    <row r="76" spans="1:5" ht="15.5">
      <c r="A76" s="643"/>
      <c r="B76" s="647" t="s">
        <v>420</v>
      </c>
      <c r="C76" s="641"/>
      <c r="D76" s="644"/>
      <c r="E76" s="642"/>
    </row>
    <row r="77" spans="1:5" ht="14">
      <c r="A77" s="650"/>
      <c r="B77" s="646" t="s">
        <v>421</v>
      </c>
      <c r="C77" s="579"/>
      <c r="D77" s="578"/>
      <c r="E77" s="575"/>
    </row>
    <row r="78" spans="1:5" ht="14">
      <c r="A78" s="572"/>
      <c r="B78" s="646" t="s">
        <v>422</v>
      </c>
      <c r="C78" s="579"/>
      <c r="D78" s="578"/>
      <c r="E78" s="651">
        <f>SUM(E57:E76)</f>
        <v>0</v>
      </c>
    </row>
    <row r="79" spans="1:5" ht="14">
      <c r="B79" s="646" t="s">
        <v>417</v>
      </c>
    </row>
    <row r="80" spans="1:5" ht="14">
      <c r="B80" s="646" t="s">
        <v>397</v>
      </c>
    </row>
  </sheetData>
  <mergeCells count="10">
    <mergeCell ref="M39:W39"/>
    <mergeCell ref="G40:H40"/>
    <mergeCell ref="I40:J40"/>
    <mergeCell ref="M40:W40"/>
    <mergeCell ref="O1:S1"/>
    <mergeCell ref="P2:W2"/>
    <mergeCell ref="M34:W34"/>
    <mergeCell ref="G35:H35"/>
    <mergeCell ref="G36:H36"/>
    <mergeCell ref="G37:H37"/>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CA4C6-1DBC-4386-8EEB-F7F31B90EF4C}">
  <sheetPr>
    <pageSetUpPr fitToPage="1"/>
  </sheetPr>
  <dimension ref="A1:W76"/>
  <sheetViews>
    <sheetView zoomScale="70" zoomScaleNormal="70" zoomScaleSheetLayoutView="85" workbookViewId="0">
      <selection activeCell="B26" sqref="B26"/>
    </sheetView>
  </sheetViews>
  <sheetFormatPr defaultColWidth="9.1796875" defaultRowHeight="12.5"/>
  <cols>
    <col min="1" max="1" width="5.26953125" style="938" customWidth="1"/>
    <col min="2" max="2" width="40.1796875" style="938" bestFit="1" customWidth="1"/>
    <col min="3" max="3" width="6.453125" style="938" customWidth="1"/>
    <col min="4" max="4" width="13.453125" style="938" customWidth="1"/>
    <col min="5" max="5" width="10.453125" style="499" customWidth="1"/>
    <col min="6" max="6" width="13.08984375" style="938" customWidth="1"/>
    <col min="7" max="7" width="14.81640625" style="500" customWidth="1"/>
    <col min="8" max="8" width="17" style="500" customWidth="1"/>
    <col min="9" max="9" width="6.1796875" style="938" customWidth="1"/>
    <col min="10" max="10" width="14.1796875" style="938" customWidth="1"/>
    <col min="11" max="11" width="11.1796875" style="938" customWidth="1"/>
    <col min="12" max="12" width="15.1796875" style="500" customWidth="1"/>
    <col min="13" max="13" width="16.36328125" style="500" customWidth="1"/>
    <col min="14" max="14" width="0.453125" style="938" hidden="1" customWidth="1"/>
    <col min="15" max="15" width="3.1796875" style="938" customWidth="1"/>
    <col min="16" max="16" width="2.54296875" style="938" customWidth="1"/>
    <col min="17" max="17" width="4.81640625" style="938" hidden="1" customWidth="1"/>
    <col min="18" max="18" width="2" style="938" customWidth="1"/>
    <col min="19" max="19" width="2.54296875" style="938" customWidth="1"/>
    <col min="20" max="20" width="5.81640625" style="938" hidden="1" customWidth="1"/>
    <col min="21" max="21" width="1" style="938" customWidth="1"/>
    <col min="22" max="22" width="9.1796875" style="938" hidden="1" customWidth="1"/>
    <col min="23" max="23" width="15.08984375" style="501" customWidth="1"/>
    <col min="24" max="24" width="1.81640625" style="938" customWidth="1"/>
    <col min="25" max="25" width="9.1796875" style="938" customWidth="1"/>
    <col min="26" max="16384" width="9.1796875" style="93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3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3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37" t="s">
        <v>557</v>
      </c>
      <c r="D8" s="523"/>
      <c r="E8" s="531"/>
      <c r="G8" s="532"/>
      <c r="H8" s="533"/>
      <c r="I8" s="937"/>
      <c r="K8" s="514"/>
      <c r="L8" s="532"/>
      <c r="M8" s="534"/>
      <c r="O8" s="514"/>
      <c r="U8" s="535"/>
      <c r="V8" s="535"/>
      <c r="W8" s="536"/>
    </row>
    <row r="9" spans="1:23">
      <c r="A9" s="937" t="s">
        <v>558</v>
      </c>
      <c r="D9" s="523"/>
      <c r="E9" s="531" t="s">
        <v>54</v>
      </c>
      <c r="G9" s="532" t="s">
        <v>55</v>
      </c>
      <c r="H9" s="533"/>
      <c r="I9" s="937" t="s">
        <v>56</v>
      </c>
      <c r="K9" s="523"/>
      <c r="L9" s="532" t="s">
        <v>57</v>
      </c>
      <c r="M9" s="537"/>
      <c r="O9" s="523"/>
      <c r="P9" s="938" t="s">
        <v>58</v>
      </c>
      <c r="W9" s="538"/>
    </row>
    <row r="10" spans="1:23" ht="13">
      <c r="A10" s="937" t="s">
        <v>559</v>
      </c>
      <c r="D10" s="539" t="s">
        <v>560</v>
      </c>
      <c r="E10" s="531" t="s">
        <v>59</v>
      </c>
      <c r="G10" s="532"/>
      <c r="H10" s="533"/>
      <c r="I10" s="540"/>
      <c r="J10" s="541"/>
      <c r="K10" s="542"/>
      <c r="L10" s="532"/>
      <c r="M10" s="537"/>
      <c r="O10" s="523"/>
      <c r="W10" s="538"/>
    </row>
    <row r="11" spans="1:23" ht="13">
      <c r="A11" s="937" t="s">
        <v>551</v>
      </c>
      <c r="D11" s="523"/>
      <c r="E11" s="515"/>
      <c r="F11" s="543"/>
      <c r="G11" s="532" t="s">
        <v>60</v>
      </c>
      <c r="H11" s="533"/>
      <c r="I11" s="937" t="s">
        <v>61</v>
      </c>
      <c r="K11" s="523"/>
      <c r="L11" s="532" t="s">
        <v>523</v>
      </c>
      <c r="M11" s="537"/>
      <c r="O11" s="523"/>
      <c r="P11" s="938" t="s">
        <v>63</v>
      </c>
      <c r="W11" s="538"/>
    </row>
    <row r="12" spans="1:23">
      <c r="A12" s="544" t="s">
        <v>64</v>
      </c>
      <c r="D12" s="523"/>
      <c r="E12" s="531" t="s">
        <v>65</v>
      </c>
      <c r="G12" s="532"/>
      <c r="H12" s="533"/>
      <c r="I12" s="93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1070</v>
      </c>
      <c r="C17" s="583" t="str">
        <f>IF(E17="","",VLOOKUP(B17,Data!$B$5:$N$503,13,FALSE))</f>
        <v/>
      </c>
      <c r="D17" s="584" t="str">
        <f>IF(E17="","",VLOOKUP(B17,Data!$B$5:$L$503,2,FALSE))</f>
        <v/>
      </c>
      <c r="E17" s="739"/>
      <c r="F17" s="601"/>
      <c r="G17" s="587" t="str">
        <f>IF(E17="","",VLOOKUP(B17,Data!$B$5:$L$503,11,FALSE))</f>
        <v/>
      </c>
      <c r="H17" s="588" t="str">
        <f t="shared" ref="H17:H2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142,Data!G142,(IF(B17=Data!B144,Data!G144,(IF(B17=Data!B146,Data!G146,(IF(B17=Data!#REF!,Data!#REF!,(IF(B17=Data!B151,Data!G151,(IF(B17=Data!#REF!,Data!#REF!,(IF(B17=Data!#REF!,Data!#REF!,(IF(B17=Data!#REF!,Data!#REF!,Data!#REF!)))))))))))))))&amp;IF(B17=Data!B218,Data!G218,(IF(B17=Data!#REF!,Data!#REF!,(IF(B17=Data!#REF!,Data!#REF!,(IF(B17=Data!#REF!,Data!#REF!,(IF(B17=Data!#REF!,Data!#REF!,(IF(B17=Data!#REF!,Data!G958,(IF(B17=Data!#REF!,Data!#REF!,(IF(B17=Data!#REF!,Data!#REF!,Data!#REF!)))))))))))))))&amp;IF(B17=Data!#REF!,Data!#REF!,(IF(B17=Data!#REF!,Data!#REF!,(IF(B17=Data!#REF!,Data!#REF!,(IF(B17=Data!#REF!,Data!#REF!,(IF(B17=Data!#REF!,Data!#REF!,Data!#REF!)))))))))</f>
        <v>#REF!</v>
      </c>
      <c r="O17" s="592"/>
      <c r="P17" s="593"/>
      <c r="Q17" s="594" t="e">
        <f>IF(B17=Data!B142,Data!H142,(IF(B17=Data!B144,Data!H144,(IF(B17=Data!B146,Data!H146,(IF(B17=Data!#REF!,Data!#REF!,(IF(B17=Data!B151,Data!H151,(IF(B17=Data!#REF!,Data!#REF!,(IF(B17=Data!#REF!,Data!#REF!,(IF(B17=Data!#REF!,Data!#REF!,Data!#REF!)))))))))))))))&amp;IF(B17=Data!B218,Data!H218,(IF(B17=Data!#REF!,Data!#REF!,(IF(B17=Data!#REF!,Data!#REF!,(IF(B17=Data!#REF!,Data!#REF!,(IF(B17=Data!#REF!,Data!#REF!,(IF(B17=Data!#REF!,Data!H958,(IF(B17=Data!#REF!,Data!#REF!,(IF(B17=Data!#REF!,Data!#REF!,Data!#REF!)))))))))))))))&amp;IF(B17=Data!#REF!,Data!#REF!,(IF(B17=Data!#REF!,Data!#REF!,(IF(B17=Data!#REF!,Data!#REF!,(IF(B17=Data!#REF!,Data!#REF!,(IF(B17=Data!#REF!,Data!#REF!,Data!#REF!)))))))))</f>
        <v>#REF!</v>
      </c>
      <c r="R17" s="593"/>
      <c r="S17" s="593"/>
      <c r="T17" s="594" t="e">
        <f>IF(B17=Data!B142,Data!I142,(IF(B17=Data!B144,Data!I144,(IF(B17=Data!B146,Data!I146,(IF(B17=Data!#REF!,Data!#REF!,(IF(B17=Data!B151,Data!I151,(IF(B17=Data!#REF!,Data!#REF!,(IF(B17=Data!#REF!,Data!#REF!,(IF(B17=Data!#REF!,Data!#REF!,Data!#REF!)))))))))))))))&amp;IF(B17=Data!B218,Data!I218,(IF(B17=Data!#REF!,Data!#REF!,(IF(B17=Data!#REF!,Data!#REF!,(IF(B17=Data!#REF!,Data!#REF!,(IF(B17=Data!#REF!,Data!#REF!,(IF(B17=Data!#REF!,Data!I958,(IF(B17=Data!#REF!,Data!#REF!,(IF(B17=Data!#REF!,Data!#REF!,Data!#REF!)))))))))))))))&amp;IF(B17=Data!#REF!,Data!#REF!,(IF(B17=Data!#REF!,Data!#REF!,(IF(B17=Data!#REF!,Data!#REF!,(IF(B17=Data!#REF!,Data!#REF!,(IF(B17=Data!#REF!,Data!#REF!,Data!#REF!)))))))))</f>
        <v>#REF!</v>
      </c>
      <c r="U17" s="595"/>
      <c r="V17" s="594" t="e">
        <f>IF(B17=Data!B142,Data!J142,(IF(B17=Data!B144,Data!J144,(IF(B17=Data!B146,Data!J146,(IF(B17=Data!#REF!,Data!#REF!,(IF(B17=Data!B151,Data!J151,(IF(B17=Data!#REF!,Data!#REF!,(IF(B17=Data!#REF!,Data!#REF!,(IF(B17=Data!#REF!,Data!#REF!,Data!#REF!)))))))))))))))&amp;IF(B17=Data!B218,Data!J218,(IF(B17=Data!#REF!,Data!#REF!,(IF(B17=Data!#REF!,Data!#REF!,(IF(B17=Data!#REF!,Data!#REF!,(IF(B17=Data!#REF!,Data!#REF!,(IF(B17=Data!#REF!,Data!J958,(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495</v>
      </c>
      <c r="C18" s="738" t="str">
        <f>IF(E18="","",VLOOKUP(B18,Data!$B$5:$N$503,13,FALSE))</f>
        <v>Ymh</v>
      </c>
      <c r="D18" s="495" t="str">
        <f>IF(E18="","",VLOOKUP(B18,Data!$B$5:$L$503,2,FALSE))</f>
        <v>ZH66300</v>
      </c>
      <c r="E18" s="823">
        <v>22</v>
      </c>
      <c r="F18" s="600" t="s">
        <v>544</v>
      </c>
      <c r="G18" s="587">
        <f>IF(E18="","",VLOOKUP(B18,Data!$B$5:$L$503,11,FALSE))</f>
        <v>2086.5500000000002</v>
      </c>
      <c r="H18" s="588">
        <f t="shared" si="0"/>
        <v>45904.100000000006</v>
      </c>
      <c r="I18" s="589" t="str">
        <f>IF(E18="","",VLOOKUP(B18,Data!$B$5:$D$503,3,FALSE))</f>
        <v>C/T</v>
      </c>
      <c r="J18" s="589" t="str">
        <f>IF(E18="","",VLOOKUP(B18,Data!$B$5:$M$503,12,FALSE))</f>
        <v>Indonesia</v>
      </c>
      <c r="K18" s="590">
        <v>5129806</v>
      </c>
      <c r="L18" s="587">
        <f>IF(E18="","",VLOOKUP(B18,Data!$B$5:$E$503,4,FALSE)*E18)</f>
        <v>4730</v>
      </c>
      <c r="M18" s="587">
        <f>IF(E18="","",VLOOKUP(B18,Data!$B$5:$F$503,5,FALSE)*E18)</f>
        <v>4268</v>
      </c>
      <c r="N18" s="591" t="e">
        <f>IF(B18=Data!B3,Data!G3,(IF(B18=Data!B5,Data!G5,(IF(B18=Data!B7,Data!G7,(IF(B18=Data!#REF!,Data!#REF!,(IF(B18=Data!B12,Data!G12,(IF(B18=Data!#REF!,Data!#REF!,(IF(B18=Data!#REF!,Data!#REF!,(IF(B18=Data!#REF!,Data!#REF!,Data!#REF!)))))))))))))))&amp;IF(B18=Data!B79,Data!G79,(IF(B18=Data!#REF!,Data!#REF!,(IF(B18=Data!#REF!,Data!#REF!,(IF(B18=Data!#REF!,Data!#REF!,(IF(B18=Data!#REF!,Data!#REF!,(IF(B18=Data!#REF!,Data!G819,(IF(B18=Data!#REF!,Data!#REF!,(IF(B18=Data!#REF!,Data!#REF!,Data!#REF!)))))))))))))))&amp;IF(B18=Data!#REF!,Data!#REF!,(IF(B18=Data!#REF!,Data!#REF!,(IF(B18=Data!#REF!,Data!#REF!,(IF(B18=Data!#REF!,Data!#REF!,(IF(B18=Data!#REF!,Data!#REF!,Data!#REF!)))))))))</f>
        <v>#REF!</v>
      </c>
      <c r="O18" s="592"/>
      <c r="P18" s="593"/>
      <c r="Q18" s="594" t="e">
        <f>IF(B18=Data!B3,Data!H3,(IF(B18=Data!B5,Data!H5,(IF(B18=Data!B7,Data!H7,(IF(B18=Data!#REF!,Data!#REF!,(IF(B18=Data!B12,Data!H12,(IF(B18=Data!#REF!,Data!#REF!,(IF(B18=Data!#REF!,Data!#REF!,(IF(B18=Data!#REF!,Data!#REF!,Data!#REF!)))))))))))))))&amp;IF(B18=Data!B79,Data!H79,(IF(B18=Data!#REF!,Data!#REF!,(IF(B18=Data!#REF!,Data!#REF!,(IF(B18=Data!#REF!,Data!#REF!,(IF(B18=Data!#REF!,Data!#REF!,(IF(B18=Data!#REF!,Data!H819,(IF(B18=Data!#REF!,Data!#REF!,(IF(B18=Data!#REF!,Data!#REF!,Data!#REF!)))))))))))))))&amp;IF(B18=Data!#REF!,Data!#REF!,(IF(B18=Data!#REF!,Data!#REF!,(IF(B18=Data!#REF!,Data!#REF!,(IF(B18=Data!#REF!,Data!#REF!,(IF(B18=Data!#REF!,Data!#REF!,Data!#REF!)))))))))</f>
        <v>#REF!</v>
      </c>
      <c r="R18" s="593"/>
      <c r="S18" s="593"/>
      <c r="T18" s="594" t="e">
        <f>IF(B18=Data!B3,Data!I3,(IF(B18=Data!B5,Data!I5,(IF(B18=Data!B7,Data!I7,(IF(B18=Data!#REF!,Data!#REF!,(IF(B18=Data!B12,Data!I12,(IF(B18=Data!#REF!,Data!#REF!,(IF(B18=Data!#REF!,Data!#REF!,(IF(B18=Data!#REF!,Data!#REF!,Data!#REF!)))))))))))))))&amp;IF(B18=Data!B79,Data!I79,(IF(B18=Data!#REF!,Data!#REF!,(IF(B18=Data!#REF!,Data!#REF!,(IF(B18=Data!#REF!,Data!#REF!,(IF(B18=Data!#REF!,Data!#REF!,(IF(B18=Data!#REF!,Data!I819,(IF(B18=Data!#REF!,Data!#REF!,(IF(B18=Data!#REF!,Data!#REF!,Data!#REF!)))))))))))))))&amp;IF(B18=Data!#REF!,Data!#REF!,(IF(B18=Data!#REF!,Data!#REF!,(IF(B18=Data!#REF!,Data!#REF!,(IF(B18=Data!#REF!,Data!#REF!,(IF(B18=Data!#REF!,Data!#REF!,Data!#REF!)))))))))</f>
        <v>#REF!</v>
      </c>
      <c r="U18" s="595"/>
      <c r="V18" s="594" t="e">
        <f>IF(B18=Data!B3,Data!J3,(IF(B18=Data!B5,Data!J5,(IF(B18=Data!B7,Data!J7,(IF(B18=Data!#REF!,Data!#REF!,(IF(B18=Data!B12,Data!J12,(IF(B18=Data!#REF!,Data!#REF!,(IF(B18=Data!#REF!,Data!#REF!,(IF(B18=Data!#REF!,Data!#REF!,Data!#REF!)))))))))))))))&amp;IF(B18=Data!B79,Data!J79,(IF(B18=Data!#REF!,Data!#REF!,(IF(B18=Data!#REF!,Data!#REF!,(IF(B18=Data!#REF!,Data!#REF!,(IF(B18=Data!#REF!,Data!#REF!,(IF(B18=Data!#REF!,Data!J819,(IF(B18=Data!#REF!,Data!#REF!,(IF(B18=Data!#REF!,Data!#REF!,Data!#REF!)))))))))))))))&amp;IF(B18=Data!#REF!,Data!#REF!,(IF(B18=Data!#REF!,Data!#REF!,(IF(B18=Data!#REF!,Data!#REF!,(IF(B18=Data!#REF!,Data!#REF!,(IF(B18=Data!#REF!,Data!#REF!,Data!#REF!)))))))))</f>
        <v>#REF!</v>
      </c>
      <c r="W18" s="596">
        <f>IF(E18="","",VLOOKUP(B18,Data!$B$5:$J$503,9,FALSE)*E18)</f>
        <v>26.07</v>
      </c>
    </row>
    <row r="19" spans="1:23" s="597" customFormat="1" ht="19.25" customHeight="1">
      <c r="A19" s="860">
        <v>2</v>
      </c>
      <c r="B19" s="753" t="s">
        <v>724</v>
      </c>
      <c r="C19" s="738" t="str">
        <f>IF(E19="","",VLOOKUP(B19,Data!$B$5:$N$503,13,FALSE))</f>
        <v>Ymh</v>
      </c>
      <c r="D19" s="495" t="str">
        <f>IF(E19="","",VLOOKUP(B19,Data!$B$5:$L$503,2,FALSE))</f>
        <v>VAD6650</v>
      </c>
      <c r="E19" s="823">
        <v>10</v>
      </c>
      <c r="F19" s="601"/>
      <c r="G19" s="587">
        <f>IF(E19="","",VLOOKUP(B19,Data!$B$5:$L$503,11,FALSE))</f>
        <v>2449.66</v>
      </c>
      <c r="H19" s="588">
        <f t="shared" si="0"/>
        <v>24496.6</v>
      </c>
      <c r="I19" s="589" t="str">
        <f>IF(E19="","",VLOOKUP(B19,Data!$B$5:$D$503,3,FALSE))</f>
        <v>C/T</v>
      </c>
      <c r="J19" s="589" t="str">
        <f>IF(E19="","",VLOOKUP(B19,Data!$B$5:$M$503,12,FALSE))</f>
        <v>Indonesia</v>
      </c>
      <c r="K19" s="590">
        <v>5129806</v>
      </c>
      <c r="L19" s="587">
        <f>IF(E19="","",VLOOKUP(B19,Data!$B$5:$E$503,4,FALSE)*E19)</f>
        <v>2200</v>
      </c>
      <c r="M19" s="587">
        <f>IF(E19="","",VLOOKUP(B19,Data!$B$5:$F$503,5,FALSE)*E19)</f>
        <v>1990</v>
      </c>
      <c r="N19" s="591" t="e">
        <f>IF(B19=Data!B4,Data!G4,(IF(B19=Data!B6,Data!G6,(IF(B19=Data!B8,Data!G8,(IF(B19=Data!#REF!,Data!#REF!,(IF(B19=Data!B13,Data!G13,(IF(B19=Data!#REF!,Data!#REF!,(IF(B19=Data!#REF!,Data!#REF!,(IF(B19=Data!#REF!,Data!#REF!,Data!#REF!)))))))))))))))&amp;IF(B19=Data!B80,Data!G80,(IF(B19=Data!#REF!,Data!#REF!,(IF(B19=Data!#REF!,Data!#REF!,(IF(B19=Data!#REF!,Data!#REF!,(IF(B19=Data!#REF!,Data!#REF!,(IF(B19=Data!#REF!,Data!G820,(IF(B19=Data!#REF!,Data!#REF!,(IF(B19=Data!#REF!,Data!#REF!,Data!#REF!)))))))))))))))&amp;IF(B19=Data!#REF!,Data!#REF!,(IF(B19=Data!#REF!,Data!#REF!,(IF(B19=Data!#REF!,Data!#REF!,(IF(B19=Data!#REF!,Data!#REF!,(IF(B19=Data!#REF!,Data!#REF!,Data!#REF!)))))))))</f>
        <v>#REF!</v>
      </c>
      <c r="O19" s="592"/>
      <c r="P19" s="593"/>
      <c r="Q19" s="594" t="e">
        <f>IF(B19=Data!B4,Data!H4,(IF(B19=Data!B6,Data!H6,(IF(B19=Data!B8,Data!H8,(IF(B19=Data!#REF!,Data!#REF!,(IF(B19=Data!B13,Data!H13,(IF(B19=Data!#REF!,Data!#REF!,(IF(B19=Data!#REF!,Data!#REF!,(IF(B19=Data!#REF!,Data!#REF!,Data!#REF!)))))))))))))))&amp;IF(B19=Data!B80,Data!H80,(IF(B19=Data!#REF!,Data!#REF!,(IF(B19=Data!#REF!,Data!#REF!,(IF(B19=Data!#REF!,Data!#REF!,(IF(B19=Data!#REF!,Data!#REF!,(IF(B19=Data!#REF!,Data!H820,(IF(B19=Data!#REF!,Data!#REF!,(IF(B19=Data!#REF!,Data!#REF!,Data!#REF!)))))))))))))))&amp;IF(B19=Data!#REF!,Data!#REF!,(IF(B19=Data!#REF!,Data!#REF!,(IF(B19=Data!#REF!,Data!#REF!,(IF(B19=Data!#REF!,Data!#REF!,(IF(B19=Data!#REF!,Data!#REF!,Data!#REF!)))))))))</f>
        <v>#REF!</v>
      </c>
      <c r="R19" s="593"/>
      <c r="S19" s="593"/>
      <c r="T19" s="594" t="e">
        <f>IF(B19=Data!B4,Data!I4,(IF(B19=Data!B6,Data!I6,(IF(B19=Data!B8,Data!I8,(IF(B19=Data!#REF!,Data!#REF!,(IF(B19=Data!B13,Data!I13,(IF(B19=Data!#REF!,Data!#REF!,(IF(B19=Data!#REF!,Data!#REF!,(IF(B19=Data!#REF!,Data!#REF!,Data!#REF!)))))))))))))))&amp;IF(B19=Data!B80,Data!I80,(IF(B19=Data!#REF!,Data!#REF!,(IF(B19=Data!#REF!,Data!#REF!,(IF(B19=Data!#REF!,Data!#REF!,(IF(B19=Data!#REF!,Data!#REF!,(IF(B19=Data!#REF!,Data!I820,(IF(B19=Data!#REF!,Data!#REF!,(IF(B19=Data!#REF!,Data!#REF!,Data!#REF!)))))))))))))))&amp;IF(B19=Data!#REF!,Data!#REF!,(IF(B19=Data!#REF!,Data!#REF!,(IF(B19=Data!#REF!,Data!#REF!,(IF(B19=Data!#REF!,Data!#REF!,(IF(B19=Data!#REF!,Data!#REF!,Data!#REF!)))))))))</f>
        <v>#REF!</v>
      </c>
      <c r="U19" s="595"/>
      <c r="V19" s="594" t="e">
        <f>IF(B19=Data!B4,Data!J4,(IF(B19=Data!B6,Data!J6,(IF(B19=Data!B8,Data!J8,(IF(B19=Data!#REF!,Data!#REF!,(IF(B19=Data!B13,Data!J13,(IF(B19=Data!#REF!,Data!#REF!,(IF(B19=Data!#REF!,Data!#REF!,(IF(B19=Data!#REF!,Data!#REF!,Data!#REF!)))))))))))))))&amp;IF(B19=Data!B80,Data!J80,(IF(B19=Data!#REF!,Data!#REF!,(IF(B19=Data!#REF!,Data!#REF!,(IF(B19=Data!#REF!,Data!#REF!,(IF(B19=Data!#REF!,Data!#REF!,(IF(B19=Data!#REF!,Data!J820,(IF(B19=Data!#REF!,Data!#REF!,(IF(B19=Data!#REF!,Data!#REF!,Data!#REF!)))))))))))))))&amp;IF(B19=Data!#REF!,Data!#REF!,(IF(B19=Data!#REF!,Data!#REF!,(IF(B19=Data!#REF!,Data!#REF!,(IF(B19=Data!#REF!,Data!#REF!,(IF(B19=Data!#REF!,Data!#REF!,Data!#REF!)))))))))</f>
        <v>#REF!</v>
      </c>
      <c r="W19" s="596">
        <f>IF(E19="","",VLOOKUP(B19,Data!$B$5:$J$503,9,FALSE)*E19)</f>
        <v>11.850000000000001</v>
      </c>
    </row>
    <row r="20" spans="1:23" s="597" customFormat="1" ht="19.25" customHeight="1">
      <c r="A20" s="598"/>
      <c r="B20" s="582" t="s">
        <v>1097</v>
      </c>
      <c r="C20" s="583" t="str">
        <f>IF(E20="","",VLOOKUP(B20,Data!$B$5:$N$503,13,FALSE))</f>
        <v/>
      </c>
      <c r="D20" s="584" t="str">
        <f>IF(E20="","",VLOOKUP(B20,Data!$B$5:$L$503,2,FALSE))</f>
        <v/>
      </c>
      <c r="E20" s="823"/>
      <c r="F20" s="600" t="s">
        <v>545</v>
      </c>
      <c r="G20" s="587" t="str">
        <f>IF(E20="","",VLOOKUP(B20,Data!$B$5:$L$503,11,FALSE))</f>
        <v/>
      </c>
      <c r="H20" s="588" t="str">
        <f>IF(E20&gt;0,E20*G20,"-")</f>
        <v>-</v>
      </c>
      <c r="I20" s="589" t="str">
        <f>IF(E20="","",VLOOKUP(B20,Data!$B$5:$D$503,3,FALSE))</f>
        <v/>
      </c>
      <c r="J20" s="589" t="str">
        <f>IF(E20="","",VLOOKUP(B20,Data!$B$5:$M$503,12,FALSE))</f>
        <v/>
      </c>
      <c r="K20" s="590"/>
      <c r="L20" s="587" t="str">
        <f>IF(E20="","",VLOOKUP(B20,Data!$B$5:$E$503,4,FALSE)*E20)</f>
        <v/>
      </c>
      <c r="M20" s="587" t="str">
        <f>IF(E20="","",VLOOKUP(B20,Data!$B$5:$F$503,5,FALSE)*E20)</f>
        <v/>
      </c>
      <c r="N20" s="591" t="e">
        <f>IF(B20=Data!B131,Data!G131,(IF(B20=Data!B133,Data!G133,(IF(B20=Data!B135,Data!G135,(IF(B20=Data!#REF!,Data!#REF!,(IF(B20=Data!B140,Data!G140,(IF(B20=Data!#REF!,Data!#REF!,(IF(B20=Data!#REF!,Data!#REF!,(IF(B20=Data!#REF!,Data!#REF!,Data!#REF!)))))))))))))))&amp;IF(B20=Data!B207,Data!G207,(IF(B20=Data!#REF!,Data!#REF!,(IF(B20=Data!#REF!,Data!#REF!,(IF(B20=Data!#REF!,Data!#REF!,(IF(B20=Data!#REF!,Data!#REF!,(IF(B20=Data!#REF!,Data!G947,(IF(B20=Data!#REF!,Data!#REF!,(IF(B20=Data!#REF!,Data!#REF!,Data!#REF!)))))))))))))))&amp;IF(B20=Data!#REF!,Data!#REF!,(IF(B20=Data!#REF!,Data!#REF!,(IF(B20=Data!#REF!,Data!#REF!,(IF(B20=Data!#REF!,Data!#REF!,(IF(B20=Data!#REF!,Data!#REF!,Data!#REF!)))))))))</f>
        <v>#REF!</v>
      </c>
      <c r="O20" s="592"/>
      <c r="P20" s="593"/>
      <c r="Q20" s="594" t="e">
        <f>IF(B20=Data!B131,Data!H131,(IF(B20=Data!B133,Data!H133,(IF(B20=Data!B135,Data!H135,(IF(B20=Data!#REF!,Data!#REF!,(IF(B20=Data!B140,Data!H140,(IF(B20=Data!#REF!,Data!#REF!,(IF(B20=Data!#REF!,Data!#REF!,(IF(B20=Data!#REF!,Data!#REF!,Data!#REF!)))))))))))))))&amp;IF(B20=Data!B207,Data!H207,(IF(B20=Data!#REF!,Data!#REF!,(IF(B20=Data!#REF!,Data!#REF!,(IF(B20=Data!#REF!,Data!#REF!,(IF(B20=Data!#REF!,Data!#REF!,(IF(B20=Data!#REF!,Data!H947,(IF(B20=Data!#REF!,Data!#REF!,(IF(B20=Data!#REF!,Data!#REF!,Data!#REF!)))))))))))))))&amp;IF(B20=Data!#REF!,Data!#REF!,(IF(B20=Data!#REF!,Data!#REF!,(IF(B20=Data!#REF!,Data!#REF!,(IF(B20=Data!#REF!,Data!#REF!,(IF(B20=Data!#REF!,Data!#REF!,Data!#REF!)))))))))</f>
        <v>#REF!</v>
      </c>
      <c r="R20" s="593"/>
      <c r="S20" s="593"/>
      <c r="T20" s="594" t="e">
        <f>IF(B20=Data!B131,Data!I131,(IF(B20=Data!B133,Data!I133,(IF(B20=Data!B135,Data!I135,(IF(B20=Data!#REF!,Data!#REF!,(IF(B20=Data!B140,Data!I140,(IF(B20=Data!#REF!,Data!#REF!,(IF(B20=Data!#REF!,Data!#REF!,(IF(B20=Data!#REF!,Data!#REF!,Data!#REF!)))))))))))))))&amp;IF(B20=Data!B207,Data!I207,(IF(B20=Data!#REF!,Data!#REF!,(IF(B20=Data!#REF!,Data!#REF!,(IF(B20=Data!#REF!,Data!#REF!,(IF(B20=Data!#REF!,Data!#REF!,(IF(B20=Data!#REF!,Data!I947,(IF(B20=Data!#REF!,Data!#REF!,(IF(B20=Data!#REF!,Data!#REF!,Data!#REF!)))))))))))))))&amp;IF(B20=Data!#REF!,Data!#REF!,(IF(B20=Data!#REF!,Data!#REF!,(IF(B20=Data!#REF!,Data!#REF!,(IF(B20=Data!#REF!,Data!#REF!,(IF(B20=Data!#REF!,Data!#REF!,Data!#REF!)))))))))</f>
        <v>#REF!</v>
      </c>
      <c r="U20" s="595"/>
      <c r="V20" s="594" t="e">
        <f>IF(B20=Data!B131,Data!J131,(IF(B20=Data!B133,Data!J133,(IF(B20=Data!B135,Data!J135,(IF(B20=Data!#REF!,Data!#REF!,(IF(B20=Data!B140,Data!J140,(IF(B20=Data!#REF!,Data!#REF!,(IF(B20=Data!#REF!,Data!#REF!,(IF(B20=Data!#REF!,Data!#REF!,Data!#REF!)))))))))))))))&amp;IF(B20=Data!B207,Data!J207,(IF(B20=Data!#REF!,Data!#REF!,(IF(B20=Data!#REF!,Data!#REF!,(IF(B20=Data!#REF!,Data!#REF!,(IF(B20=Data!#REF!,Data!#REF!,(IF(B20=Data!#REF!,Data!J947,(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v>3</v>
      </c>
      <c r="B21" s="753" t="s">
        <v>225</v>
      </c>
      <c r="C21" s="738" t="str">
        <f>IF(E21="","",VLOOKUP(B21,Data!$B$5:$N$503,13,FALSE))</f>
        <v>Ymh</v>
      </c>
      <c r="D21" s="495" t="str">
        <f>IF(E21="","",VLOOKUP(B21,Data!$B$5:$L$503,2,FALSE))</f>
        <v>WV62290</v>
      </c>
      <c r="E21" s="823">
        <v>7</v>
      </c>
      <c r="F21" s="600"/>
      <c r="G21" s="587">
        <f>IF(E21="","",VLOOKUP(B21,Data!$B$5:$L$503,11,FALSE))</f>
        <v>1690.21</v>
      </c>
      <c r="H21" s="588">
        <f t="shared" ref="H21:H26" si="1">IF(E21&gt;0,E21*G21,"-")</f>
        <v>11831.470000000001</v>
      </c>
      <c r="I21" s="589" t="str">
        <f>IF(E21="","",VLOOKUP(B21,Data!$B$5:$D$503,3,FALSE))</f>
        <v>C/T</v>
      </c>
      <c r="J21" s="589" t="str">
        <f>IF(E21="","",VLOOKUP(B21,Data!$B$5:$M$503,12,FALSE))</f>
        <v>Indonesia</v>
      </c>
      <c r="K21" s="590">
        <v>5132497</v>
      </c>
      <c r="L21" s="587">
        <f>IF(E21="","",VLOOKUP(B21,Data!$B$5:$E$503,4,FALSE)*E21)</f>
        <v>1358</v>
      </c>
      <c r="M21" s="587">
        <f>IF(E21="","",VLOOKUP(B21,Data!$B$5:$F$503,5,FALSE)*E21)</f>
        <v>1218</v>
      </c>
      <c r="N21" s="591" t="e">
        <f>IF(B21=Data!#REF!,Data!#REF!,(IF(B21=Data!B1,Data!G1,(IF(B21=Data!B3,Data!G3,(IF(B21=Data!#REF!,Data!#REF!,(IF(B21=Data!B8,Data!G8,(IF(B21=Data!#REF!,Data!#REF!,(IF(B21=Data!#REF!,Data!#REF!,(IF(B21=Data!#REF!,Data!#REF!,Data!#REF!)))))))))))))))&amp;IF(B21=Data!B75,Data!G75,(IF(B21=Data!#REF!,Data!#REF!,(IF(B21=Data!#REF!,Data!#REF!,(IF(B21=Data!#REF!,Data!#REF!,(IF(B21=Data!#REF!,Data!#REF!,(IF(B21=Data!#REF!,Data!G815,(IF(B21=Data!#REF!,Data!#REF!,(IF(B21=Data!#REF!,Data!#REF!,Data!#REF!)))))))))))))))&amp;IF(B21=Data!#REF!,Data!#REF!,(IF(B21=Data!#REF!,Data!#REF!,(IF(B21=Data!#REF!,Data!#REF!,(IF(B21=Data!#REF!,Data!#REF!,(IF(B21=Data!#REF!,Data!#REF!,Data!#REF!)))))))))</f>
        <v>#REF!</v>
      </c>
      <c r="O21" s="592"/>
      <c r="P21" s="593"/>
      <c r="Q21" s="594" t="e">
        <f>IF(B21=Data!#REF!,Data!#REF!,(IF(B21=Data!B1,Data!H1,(IF(B21=Data!B3,Data!H3,(IF(B21=Data!#REF!,Data!#REF!,(IF(B21=Data!B8,Data!H8,(IF(B21=Data!#REF!,Data!#REF!,(IF(B21=Data!#REF!,Data!#REF!,(IF(B21=Data!#REF!,Data!#REF!,Data!#REF!)))))))))))))))&amp;IF(B21=Data!B75,Data!H75,(IF(B21=Data!#REF!,Data!#REF!,(IF(B21=Data!#REF!,Data!#REF!,(IF(B21=Data!#REF!,Data!#REF!,(IF(B21=Data!#REF!,Data!#REF!,(IF(B21=Data!#REF!,Data!H815,(IF(B21=Data!#REF!,Data!#REF!,(IF(B21=Data!#REF!,Data!#REF!,Data!#REF!)))))))))))))))&amp;IF(B21=Data!#REF!,Data!#REF!,(IF(B21=Data!#REF!,Data!#REF!,(IF(B21=Data!#REF!,Data!#REF!,(IF(B21=Data!#REF!,Data!#REF!,(IF(B21=Data!#REF!,Data!#REF!,Data!#REF!)))))))))</f>
        <v>#REF!</v>
      </c>
      <c r="R21" s="593"/>
      <c r="S21" s="593"/>
      <c r="T21" s="594" t="e">
        <f>IF(B21=Data!#REF!,Data!#REF!,(IF(B21=Data!B1,Data!I1,(IF(B21=Data!B3,Data!I3,(IF(B21=Data!#REF!,Data!#REF!,(IF(B21=Data!B8,Data!I8,(IF(B21=Data!#REF!,Data!#REF!,(IF(B21=Data!#REF!,Data!#REF!,(IF(B21=Data!#REF!,Data!#REF!,Data!#REF!)))))))))))))))&amp;IF(B21=Data!B75,Data!I75,(IF(B21=Data!#REF!,Data!#REF!,(IF(B21=Data!#REF!,Data!#REF!,(IF(B21=Data!#REF!,Data!#REF!,(IF(B21=Data!#REF!,Data!#REF!,(IF(B21=Data!#REF!,Data!I815,(IF(B21=Data!#REF!,Data!#REF!,(IF(B21=Data!#REF!,Data!#REF!,Data!#REF!)))))))))))))))&amp;IF(B21=Data!#REF!,Data!#REF!,(IF(B21=Data!#REF!,Data!#REF!,(IF(B21=Data!#REF!,Data!#REF!,(IF(B21=Data!#REF!,Data!#REF!,(IF(B21=Data!#REF!,Data!#REF!,Data!#REF!)))))))))</f>
        <v>#REF!</v>
      </c>
      <c r="U21" s="595"/>
      <c r="V21" s="594" t="e">
        <f>IF(B21=Data!#REF!,Data!#REF!,(IF(B21=Data!B1,Data!J1,(IF(B21=Data!B3,Data!J3,(IF(B21=Data!#REF!,Data!#REF!,(IF(B21=Data!B8,Data!J8,(IF(B21=Data!#REF!,Data!#REF!,(IF(B21=Data!#REF!,Data!#REF!,(IF(B21=Data!#REF!,Data!#REF!,Data!#REF!)))))))))))))))&amp;IF(B21=Data!B75,Data!J75,(IF(B21=Data!#REF!,Data!#REF!,(IF(B21=Data!#REF!,Data!#REF!,(IF(B21=Data!#REF!,Data!#REF!,(IF(B21=Data!#REF!,Data!#REF!,(IF(B21=Data!#REF!,Data!J815,(IF(B21=Data!#REF!,Data!#REF!,(IF(B21=Data!#REF!,Data!#REF!,Data!#REF!)))))))))))))))&amp;IF(B21=Data!#REF!,Data!#REF!,(IF(B21=Data!#REF!,Data!#REF!,(IF(B21=Data!#REF!,Data!#REF!,(IF(B21=Data!#REF!,Data!#REF!,(IF(B21=Data!#REF!,Data!#REF!,Data!#REF!)))))))))</f>
        <v>#REF!</v>
      </c>
      <c r="W21" s="596">
        <f>IF(E21="","",VLOOKUP(B21,Data!$B$5:$J$503,9,FALSE)*E21)</f>
        <v>7.9030000000000005</v>
      </c>
    </row>
    <row r="22" spans="1:23" s="597" customFormat="1" ht="19.25" customHeight="1">
      <c r="A22" s="860">
        <v>4</v>
      </c>
      <c r="B22" s="753" t="s">
        <v>231</v>
      </c>
      <c r="C22" s="738" t="str">
        <f>IF(E22="","",VLOOKUP(B22,Data!$B$5:$N$503,13,FALSE))</f>
        <v>Ymh</v>
      </c>
      <c r="D22" s="495" t="str">
        <f>IF(E22="","",VLOOKUP(B22,Data!$B$5:$L$503,2,FALSE))</f>
        <v>WN49720</v>
      </c>
      <c r="E22" s="823">
        <v>1</v>
      </c>
      <c r="F22" s="601" t="s">
        <v>553</v>
      </c>
      <c r="G22" s="587">
        <f>IF(E22="","",VLOOKUP(B22,Data!$B$5:$L$503,11,FALSE))</f>
        <v>1776.21</v>
      </c>
      <c r="H22" s="588">
        <f t="shared" si="1"/>
        <v>1776.21</v>
      </c>
      <c r="I22" s="589" t="str">
        <f>IF(E22="","",VLOOKUP(B22,Data!$B$5:$D$503,3,FALSE))</f>
        <v>C/T</v>
      </c>
      <c r="J22" s="589" t="str">
        <f>IF(E22="","",VLOOKUP(B22,Data!$B$5:$M$503,12,FALSE))</f>
        <v>Indonesia</v>
      </c>
      <c r="K22" s="590">
        <v>5132497</v>
      </c>
      <c r="L22" s="587">
        <f>IF(E22="","",VLOOKUP(B22,Data!$B$5:$E$503,4,FALSE)*E22)</f>
        <v>194</v>
      </c>
      <c r="M22" s="587">
        <f>IF(E22="","",VLOOKUP(B22,Data!$B$5:$F$503,5,FALSE)*E22)</f>
        <v>174</v>
      </c>
      <c r="N22" s="591" t="e">
        <f>IF(B22=Data!#REF!,Data!#REF!,(IF(B22=Data!B2,Data!G2,(IF(B22=Data!B4,Data!G4,(IF(B22=Data!#REF!,Data!#REF!,(IF(B22=Data!B9,Data!G9,(IF(B22=Data!#REF!,Data!#REF!,(IF(B22=Data!#REF!,Data!#REF!,(IF(B22=Data!#REF!,Data!#REF!,Data!#REF!)))))))))))))))&amp;IF(B22=Data!B76,Data!G76,(IF(B22=Data!#REF!,Data!#REF!,(IF(B22=Data!#REF!,Data!#REF!,(IF(B22=Data!#REF!,Data!#REF!,(IF(B22=Data!#REF!,Data!#REF!,(IF(B22=Data!#REF!,Data!G816,(IF(B22=Data!#REF!,Data!#REF!,(IF(B22=Data!#REF!,Data!#REF!,Data!#REF!)))))))))))))))&amp;IF(B22=Data!#REF!,Data!#REF!,(IF(B22=Data!#REF!,Data!#REF!,(IF(B22=Data!#REF!,Data!#REF!,(IF(B22=Data!#REF!,Data!#REF!,(IF(B22=Data!#REF!,Data!#REF!,Data!#REF!)))))))))</f>
        <v>#REF!</v>
      </c>
      <c r="O22" s="592"/>
      <c r="P22" s="593"/>
      <c r="Q22" s="594" t="e">
        <f>IF(B22=Data!#REF!,Data!#REF!,(IF(B22=Data!B2,Data!H2,(IF(B22=Data!B4,Data!H4,(IF(B22=Data!#REF!,Data!#REF!,(IF(B22=Data!B9,Data!H9,(IF(B22=Data!#REF!,Data!#REF!,(IF(B22=Data!#REF!,Data!#REF!,(IF(B22=Data!#REF!,Data!#REF!,Data!#REF!)))))))))))))))&amp;IF(B22=Data!B76,Data!H76,(IF(B22=Data!#REF!,Data!#REF!,(IF(B22=Data!#REF!,Data!#REF!,(IF(B22=Data!#REF!,Data!#REF!,(IF(B22=Data!#REF!,Data!#REF!,(IF(B22=Data!#REF!,Data!H816,(IF(B22=Data!#REF!,Data!#REF!,(IF(B22=Data!#REF!,Data!#REF!,Data!#REF!)))))))))))))))&amp;IF(B22=Data!#REF!,Data!#REF!,(IF(B22=Data!#REF!,Data!#REF!,(IF(B22=Data!#REF!,Data!#REF!,(IF(B22=Data!#REF!,Data!#REF!,(IF(B22=Data!#REF!,Data!#REF!,Data!#REF!)))))))))</f>
        <v>#REF!</v>
      </c>
      <c r="R22" s="593"/>
      <c r="S22" s="593"/>
      <c r="T22" s="594" t="e">
        <f>IF(B22=Data!#REF!,Data!#REF!,(IF(B22=Data!B2,Data!I2,(IF(B22=Data!B4,Data!I4,(IF(B22=Data!#REF!,Data!#REF!,(IF(B22=Data!B9,Data!I9,(IF(B22=Data!#REF!,Data!#REF!,(IF(B22=Data!#REF!,Data!#REF!,(IF(B22=Data!#REF!,Data!#REF!,Data!#REF!)))))))))))))))&amp;IF(B22=Data!B76,Data!I76,(IF(B22=Data!#REF!,Data!#REF!,(IF(B22=Data!#REF!,Data!#REF!,(IF(B22=Data!#REF!,Data!#REF!,(IF(B22=Data!#REF!,Data!#REF!,(IF(B22=Data!#REF!,Data!I816,(IF(B22=Data!#REF!,Data!#REF!,(IF(B22=Data!#REF!,Data!#REF!,Data!#REF!)))))))))))))))&amp;IF(B22=Data!#REF!,Data!#REF!,(IF(B22=Data!#REF!,Data!#REF!,(IF(B22=Data!#REF!,Data!#REF!,(IF(B22=Data!#REF!,Data!#REF!,(IF(B22=Data!#REF!,Data!#REF!,Data!#REF!)))))))))</f>
        <v>#REF!</v>
      </c>
      <c r="U22" s="595"/>
      <c r="V22" s="594" t="e">
        <f>IF(B22=Data!#REF!,Data!#REF!,(IF(B22=Data!B2,Data!J2,(IF(B22=Data!B4,Data!J4,(IF(B22=Data!#REF!,Data!#REF!,(IF(B22=Data!B9,Data!J9,(IF(B22=Data!#REF!,Data!#REF!,(IF(B22=Data!#REF!,Data!#REF!,(IF(B22=Data!#REF!,Data!#REF!,Data!#REF!)))))))))))))))&amp;IF(B22=Data!B76,Data!J76,(IF(B22=Data!#REF!,Data!#REF!,(IF(B22=Data!#REF!,Data!#REF!,(IF(B22=Data!#REF!,Data!#REF!,(IF(B22=Data!#REF!,Data!#REF!,(IF(B22=Data!#REF!,Data!J816,(IF(B22=Data!#REF!,Data!#REF!,(IF(B22=Data!#REF!,Data!#REF!,Data!#REF!)))))))))))))))&amp;IF(B22=Data!#REF!,Data!#REF!,(IF(B22=Data!#REF!,Data!#REF!,(IF(B22=Data!#REF!,Data!#REF!,(IF(B22=Data!#REF!,Data!#REF!,(IF(B22=Data!#REF!,Data!#REF!,Data!#REF!)))))))))</f>
        <v>#REF!</v>
      </c>
      <c r="W22" s="596">
        <f>IF(E22="","",VLOOKUP(B22,Data!$B$5:$J$503,9,FALSE)*E22)</f>
        <v>1.129</v>
      </c>
    </row>
    <row r="23" spans="1:23" s="597" customFormat="1" ht="19.25" customHeight="1">
      <c r="A23" s="860">
        <v>5</v>
      </c>
      <c r="B23" s="753" t="s">
        <v>715</v>
      </c>
      <c r="C23" s="738" t="str">
        <f>IF(E23="","",VLOOKUP(B23,Data!$B$5:$N$503,13,FALSE))</f>
        <v>Ymh</v>
      </c>
      <c r="D23" s="495" t="str">
        <f>IF(E23="","",VLOOKUP(B23,Data!$B$5:$L$503,2,FALSE))</f>
        <v>VAC9480</v>
      </c>
      <c r="E23" s="823">
        <v>10</v>
      </c>
      <c r="F23" s="600"/>
      <c r="G23" s="587">
        <f>IF(E23="","",VLOOKUP(B23,Data!$B$5:$L$503,11,FALSE))</f>
        <v>2008.01</v>
      </c>
      <c r="H23" s="588">
        <f t="shared" ref="H23:H25" si="2">IF(E23&gt;0,E23*G23,"-")</f>
        <v>20080.099999999999</v>
      </c>
      <c r="I23" s="589" t="str">
        <f>IF(E23="","",VLOOKUP(B23,Data!$B$5:$D$503,3,FALSE))</f>
        <v>C/T</v>
      </c>
      <c r="J23" s="589" t="str">
        <f>IF(E23="","",VLOOKUP(B23,Data!$B$5:$M$503,12,FALSE))</f>
        <v>Indonesia</v>
      </c>
      <c r="K23" s="590">
        <v>5132497</v>
      </c>
      <c r="L23" s="587">
        <f>IF(E23="","",VLOOKUP(B23,Data!$B$5:$E$503,4,FALSE)*E23)</f>
        <v>1990</v>
      </c>
      <c r="M23" s="587">
        <f>IF(E23="","",VLOOKUP(B23,Data!$B$5:$F$503,5,FALSE)*E23)</f>
        <v>1790</v>
      </c>
      <c r="N23" s="591" t="e">
        <f>IF(B23=Data!#REF!,Data!#REF!,(IF(B23=Data!#REF!,Data!#REF!,(IF(B23=Data!B2,Data!G2,(IF(B23=Data!#REF!,Data!#REF!,(IF(B23=Data!B7,Data!G7,(IF(B23=Data!#REF!,Data!#REF!,(IF(B23=Data!#REF!,Data!#REF!,(IF(B23=Data!#REF!,Data!#REF!,Data!#REF!)))))))))))))))&amp;IF(B23=Data!B74,Data!G74,(IF(B23=Data!#REF!,Data!#REF!,(IF(B23=Data!#REF!,Data!#REF!,(IF(B23=Data!#REF!,Data!#REF!,(IF(B23=Data!#REF!,Data!#REF!,(IF(B23=Data!#REF!,Data!G814,(IF(B23=Data!#REF!,Data!#REF!,(IF(B23=Data!#REF!,Data!#REF!,Data!#REF!)))))))))))))))&amp;IF(B23=Data!#REF!,Data!#REF!,(IF(B23=Data!#REF!,Data!#REF!,(IF(B23=Data!#REF!,Data!#REF!,(IF(B23=Data!#REF!,Data!#REF!,(IF(B23=Data!#REF!,Data!#REF!,Data!#REF!)))))))))</f>
        <v>#REF!</v>
      </c>
      <c r="O23" s="592"/>
      <c r="P23" s="593"/>
      <c r="Q23" s="594" t="e">
        <f>IF(B23=Data!#REF!,Data!#REF!,(IF(B23=Data!#REF!,Data!#REF!,(IF(B23=Data!B2,Data!H2,(IF(B23=Data!#REF!,Data!#REF!,(IF(B23=Data!B7,Data!H7,(IF(B23=Data!#REF!,Data!#REF!,(IF(B23=Data!#REF!,Data!#REF!,(IF(B23=Data!#REF!,Data!#REF!,Data!#REF!)))))))))))))))&amp;IF(B23=Data!B74,Data!H74,(IF(B23=Data!#REF!,Data!#REF!,(IF(B23=Data!#REF!,Data!#REF!,(IF(B23=Data!#REF!,Data!#REF!,(IF(B23=Data!#REF!,Data!#REF!,(IF(B23=Data!#REF!,Data!H814,(IF(B23=Data!#REF!,Data!#REF!,(IF(B23=Data!#REF!,Data!#REF!,Data!#REF!)))))))))))))))&amp;IF(B23=Data!#REF!,Data!#REF!,(IF(B23=Data!#REF!,Data!#REF!,(IF(B23=Data!#REF!,Data!#REF!,(IF(B23=Data!#REF!,Data!#REF!,(IF(B23=Data!#REF!,Data!#REF!,Data!#REF!)))))))))</f>
        <v>#REF!</v>
      </c>
      <c r="R23" s="593"/>
      <c r="S23" s="593"/>
      <c r="T23" s="594" t="e">
        <f>IF(B23=Data!#REF!,Data!#REF!,(IF(B23=Data!#REF!,Data!#REF!,(IF(B23=Data!B2,Data!I2,(IF(B23=Data!#REF!,Data!#REF!,(IF(B23=Data!B7,Data!I7,(IF(B23=Data!#REF!,Data!#REF!,(IF(B23=Data!#REF!,Data!#REF!,(IF(B23=Data!#REF!,Data!#REF!,Data!#REF!)))))))))))))))&amp;IF(B23=Data!B74,Data!I74,(IF(B23=Data!#REF!,Data!#REF!,(IF(B23=Data!#REF!,Data!#REF!,(IF(B23=Data!#REF!,Data!#REF!,(IF(B23=Data!#REF!,Data!#REF!,(IF(B23=Data!#REF!,Data!I814,(IF(B23=Data!#REF!,Data!#REF!,(IF(B23=Data!#REF!,Data!#REF!,Data!#REF!)))))))))))))))&amp;IF(B23=Data!#REF!,Data!#REF!,(IF(B23=Data!#REF!,Data!#REF!,(IF(B23=Data!#REF!,Data!#REF!,(IF(B23=Data!#REF!,Data!#REF!,(IF(B23=Data!#REF!,Data!#REF!,Data!#REF!)))))))))</f>
        <v>#REF!</v>
      </c>
      <c r="U23" s="595"/>
      <c r="V23" s="594" t="e">
        <f>IF(B23=Data!#REF!,Data!#REF!,(IF(B23=Data!#REF!,Data!#REF!,(IF(B23=Data!B2,Data!J2,(IF(B23=Data!#REF!,Data!#REF!,(IF(B23=Data!B7,Data!J7,(IF(B23=Data!#REF!,Data!#REF!,(IF(B23=Data!#REF!,Data!#REF!,(IF(B23=Data!#REF!,Data!#REF!,Data!#REF!)))))))))))))))&amp;IF(B23=Data!B74,Data!J74,(IF(B23=Data!#REF!,Data!#REF!,(IF(B23=Data!#REF!,Data!#REF!,(IF(B23=Data!#REF!,Data!#REF!,(IF(B23=Data!#REF!,Data!#REF!,(IF(B23=Data!#REF!,Data!J814,(IF(B23=Data!#REF!,Data!#REF!,(IF(B23=Data!#REF!,Data!#REF!,Data!#REF!)))))))))))))))&amp;IF(B23=Data!#REF!,Data!#REF!,(IF(B23=Data!#REF!,Data!#REF!,(IF(B23=Data!#REF!,Data!#REF!,(IF(B23=Data!#REF!,Data!#REF!,(IF(B23=Data!#REF!,Data!#REF!,Data!#REF!)))))))))</f>
        <v>#REF!</v>
      </c>
      <c r="W23" s="596">
        <f>IF(E23="","",VLOOKUP(B23,Data!$B$5:$J$503,9,FALSE)*E23)</f>
        <v>11.29</v>
      </c>
    </row>
    <row r="24" spans="1:23" s="597" customFormat="1" ht="19.25" customHeight="1">
      <c r="A24" s="860"/>
      <c r="B24" s="753"/>
      <c r="C24" s="738" t="str">
        <f>IF(E24="","",VLOOKUP(B24,Data!$B$5:$N$503,13,FALSE))</f>
        <v/>
      </c>
      <c r="D24" s="495" t="str">
        <f>IF(E24="","",VLOOKUP(B24,Data!$B$5:$L$503,2,FALSE))</f>
        <v/>
      </c>
      <c r="E24" s="823"/>
      <c r="F24" s="600"/>
      <c r="G24" s="587" t="str">
        <f>IF(E24="","",VLOOKUP(B24,Data!$B$5:$L$503,11,FALSE))</f>
        <v/>
      </c>
      <c r="H24" s="588" t="str">
        <f t="shared" si="2"/>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B1,Data!G1,(IF(B24=Data!B3,Data!G3,(IF(B24=Data!#REF!,Data!#REF!,(IF(B24=Data!B8,Data!G8,(IF(B24=Data!#REF!,Data!#REF!,(IF(B24=Data!#REF!,Data!#REF!,(IF(B24=Data!#REF!,Data!#REF!,Data!#REF!)))))))))))))))&amp;IF(B24=Data!B75,Data!G75,(IF(B24=Data!#REF!,Data!#REF!,(IF(B24=Data!#REF!,Data!#REF!,(IF(B24=Data!#REF!,Data!#REF!,(IF(B24=Data!#REF!,Data!#REF!,(IF(B24=Data!#REF!,Data!G815,(IF(B24=Data!#REF!,Data!#REF!,(IF(B24=Data!#REF!,Data!#REF!,Data!#REF!)))))))))))))))&amp;IF(B24=Data!#REF!,Data!#REF!,(IF(B24=Data!#REF!,Data!#REF!,(IF(B24=Data!#REF!,Data!#REF!,(IF(B24=Data!#REF!,Data!#REF!,(IF(B24=Data!#REF!,Data!#REF!,Data!#REF!)))))))))</f>
        <v>#REF!</v>
      </c>
      <c r="O24" s="592"/>
      <c r="P24" s="593"/>
      <c r="Q24" s="594" t="e">
        <f>IF(B24=Data!#REF!,Data!#REF!,(IF(B24=Data!B1,Data!H1,(IF(B24=Data!B3,Data!H3,(IF(B24=Data!#REF!,Data!#REF!,(IF(B24=Data!B8,Data!H8,(IF(B24=Data!#REF!,Data!#REF!,(IF(B24=Data!#REF!,Data!#REF!,(IF(B24=Data!#REF!,Data!#REF!,Data!#REF!)))))))))))))))&amp;IF(B24=Data!B75,Data!H75,(IF(B24=Data!#REF!,Data!#REF!,(IF(B24=Data!#REF!,Data!#REF!,(IF(B24=Data!#REF!,Data!#REF!,(IF(B24=Data!#REF!,Data!#REF!,(IF(B24=Data!#REF!,Data!H815,(IF(B24=Data!#REF!,Data!#REF!,(IF(B24=Data!#REF!,Data!#REF!,Data!#REF!)))))))))))))))&amp;IF(B24=Data!#REF!,Data!#REF!,(IF(B24=Data!#REF!,Data!#REF!,(IF(B24=Data!#REF!,Data!#REF!,(IF(B24=Data!#REF!,Data!#REF!,(IF(B24=Data!#REF!,Data!#REF!,Data!#REF!)))))))))</f>
        <v>#REF!</v>
      </c>
      <c r="R24" s="593"/>
      <c r="S24" s="593"/>
      <c r="T24" s="594" t="e">
        <f>IF(B24=Data!#REF!,Data!#REF!,(IF(B24=Data!B1,Data!I1,(IF(B24=Data!B3,Data!I3,(IF(B24=Data!#REF!,Data!#REF!,(IF(B24=Data!B8,Data!I8,(IF(B24=Data!#REF!,Data!#REF!,(IF(B24=Data!#REF!,Data!#REF!,(IF(B24=Data!#REF!,Data!#REF!,Data!#REF!)))))))))))))))&amp;IF(B24=Data!B75,Data!I75,(IF(B24=Data!#REF!,Data!#REF!,(IF(B24=Data!#REF!,Data!#REF!,(IF(B24=Data!#REF!,Data!#REF!,(IF(B24=Data!#REF!,Data!#REF!,(IF(B24=Data!#REF!,Data!I815,(IF(B24=Data!#REF!,Data!#REF!,(IF(B24=Data!#REF!,Data!#REF!,Data!#REF!)))))))))))))))&amp;IF(B24=Data!#REF!,Data!#REF!,(IF(B24=Data!#REF!,Data!#REF!,(IF(B24=Data!#REF!,Data!#REF!,(IF(B24=Data!#REF!,Data!#REF!,(IF(B24=Data!#REF!,Data!#REF!,Data!#REF!)))))))))</f>
        <v>#REF!</v>
      </c>
      <c r="U24" s="595"/>
      <c r="V24" s="594" t="e">
        <f>IF(B24=Data!#REF!,Data!#REF!,(IF(B24=Data!B1,Data!J1,(IF(B24=Data!B3,Data!J3,(IF(B24=Data!#REF!,Data!#REF!,(IF(B24=Data!B8,Data!J8,(IF(B24=Data!#REF!,Data!#REF!,(IF(B24=Data!#REF!,Data!#REF!,(IF(B24=Data!#REF!,Data!#REF!,Data!#REF!)))))))))))))))&amp;IF(B24=Data!B75,Data!J75,(IF(B24=Data!#REF!,Data!#REF!,(IF(B24=Data!#REF!,Data!#REF!,(IF(B24=Data!#REF!,Data!#REF!,(IF(B24=Data!#REF!,Data!#REF!,(IF(B24=Data!#REF!,Data!J815,(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c r="B25" s="753"/>
      <c r="C25" s="738" t="str">
        <f>IF(E25="","",VLOOKUP(B25,Data!$B$5:$N$503,13,FALSE))</f>
        <v/>
      </c>
      <c r="D25" s="495" t="str">
        <f>IF(E25="","",VLOOKUP(B25,Data!$B$5:$L$503,2,FALSE))</f>
        <v/>
      </c>
      <c r="E25" s="823"/>
      <c r="F25" s="600"/>
      <c r="G25" s="587" t="str">
        <f>IF(E25="","",VLOOKUP(B25,Data!$B$5:$L$503,11,FALSE))</f>
        <v/>
      </c>
      <c r="H25" s="588" t="str">
        <f t="shared" si="2"/>
        <v>-</v>
      </c>
      <c r="I25" s="589" t="str">
        <f>IF(E25="","",VLOOKUP(B25,Data!$B$5:$D$503,3,FALSE))</f>
        <v/>
      </c>
      <c r="J25" s="589" t="str">
        <f>IF(E25="","",VLOOKUP(B25,Data!$B$5:$M$503,12,FALSE))</f>
        <v/>
      </c>
      <c r="K25" s="590"/>
      <c r="L25" s="587" t="str">
        <f>IF(E25="","",VLOOKUP(B25,Data!$B$5:$E$503,4,FALSE)*E25)</f>
        <v/>
      </c>
      <c r="M25" s="587" t="str">
        <f>IF(E25="","",VLOOKUP(B25,Data!$B$5:$F$503,5,FALSE)*E25)</f>
        <v/>
      </c>
      <c r="N25" s="591" t="e">
        <f>IF(B25=Data!#REF!,Data!#REF!,(IF(B25=Data!B2,Data!G2,(IF(B25=Data!B4,Data!G4,(IF(B25=Data!#REF!,Data!#REF!,(IF(B25=Data!B9,Data!G9,(IF(B25=Data!#REF!,Data!#REF!,(IF(B25=Data!#REF!,Data!#REF!,(IF(B25=Data!#REF!,Data!#REF!,Data!#REF!)))))))))))))))&amp;IF(B25=Data!B76,Data!G76,(IF(B25=Data!#REF!,Data!#REF!,(IF(B25=Data!#REF!,Data!#REF!,(IF(B25=Data!#REF!,Data!#REF!,(IF(B25=Data!#REF!,Data!#REF!,(IF(B25=Data!#REF!,Data!G816,(IF(B25=Data!#REF!,Data!#REF!,(IF(B25=Data!#REF!,Data!#REF!,Data!#REF!)))))))))))))))&amp;IF(B25=Data!#REF!,Data!#REF!,(IF(B25=Data!#REF!,Data!#REF!,(IF(B25=Data!#REF!,Data!#REF!,(IF(B25=Data!#REF!,Data!#REF!,(IF(B25=Data!#REF!,Data!#REF!,Data!#REF!)))))))))</f>
        <v>#REF!</v>
      </c>
      <c r="O25" s="592"/>
      <c r="P25" s="593"/>
      <c r="Q25" s="594" t="e">
        <f>IF(B25=Data!#REF!,Data!#REF!,(IF(B25=Data!B2,Data!H2,(IF(B25=Data!B4,Data!H4,(IF(B25=Data!#REF!,Data!#REF!,(IF(B25=Data!B9,Data!H9,(IF(B25=Data!#REF!,Data!#REF!,(IF(B25=Data!#REF!,Data!#REF!,(IF(B25=Data!#REF!,Data!#REF!,Data!#REF!)))))))))))))))&amp;IF(B25=Data!B76,Data!H76,(IF(B25=Data!#REF!,Data!#REF!,(IF(B25=Data!#REF!,Data!#REF!,(IF(B25=Data!#REF!,Data!#REF!,(IF(B25=Data!#REF!,Data!#REF!,(IF(B25=Data!#REF!,Data!H816,(IF(B25=Data!#REF!,Data!#REF!,(IF(B25=Data!#REF!,Data!#REF!,Data!#REF!)))))))))))))))&amp;IF(B25=Data!#REF!,Data!#REF!,(IF(B25=Data!#REF!,Data!#REF!,(IF(B25=Data!#REF!,Data!#REF!,(IF(B25=Data!#REF!,Data!#REF!,(IF(B25=Data!#REF!,Data!#REF!,Data!#REF!)))))))))</f>
        <v>#REF!</v>
      </c>
      <c r="R25" s="593"/>
      <c r="S25" s="593"/>
      <c r="T25" s="594" t="e">
        <f>IF(B25=Data!#REF!,Data!#REF!,(IF(B25=Data!B2,Data!I2,(IF(B25=Data!B4,Data!I4,(IF(B25=Data!#REF!,Data!#REF!,(IF(B25=Data!B9,Data!I9,(IF(B25=Data!#REF!,Data!#REF!,(IF(B25=Data!#REF!,Data!#REF!,(IF(B25=Data!#REF!,Data!#REF!,Data!#REF!)))))))))))))))&amp;IF(B25=Data!B76,Data!I76,(IF(B25=Data!#REF!,Data!#REF!,(IF(B25=Data!#REF!,Data!#REF!,(IF(B25=Data!#REF!,Data!#REF!,(IF(B25=Data!#REF!,Data!#REF!,(IF(B25=Data!#REF!,Data!I816,(IF(B25=Data!#REF!,Data!#REF!,(IF(B25=Data!#REF!,Data!#REF!,Data!#REF!)))))))))))))))&amp;IF(B25=Data!#REF!,Data!#REF!,(IF(B25=Data!#REF!,Data!#REF!,(IF(B25=Data!#REF!,Data!#REF!,(IF(B25=Data!#REF!,Data!#REF!,(IF(B25=Data!#REF!,Data!#REF!,Data!#REF!)))))))))</f>
        <v>#REF!</v>
      </c>
      <c r="U25" s="595"/>
      <c r="V25" s="594" t="e">
        <f>IF(B25=Data!#REF!,Data!#REF!,(IF(B25=Data!B2,Data!J2,(IF(B25=Data!B4,Data!J4,(IF(B25=Data!#REF!,Data!#REF!,(IF(B25=Data!B9,Data!J9,(IF(B25=Data!#REF!,Data!#REF!,(IF(B25=Data!#REF!,Data!#REF!,(IF(B25=Data!#REF!,Data!#REF!,Data!#REF!)))))))))))))))&amp;IF(B25=Data!B76,Data!J76,(IF(B25=Data!#REF!,Data!#REF!,(IF(B25=Data!#REF!,Data!#REF!,(IF(B25=Data!#REF!,Data!#REF!,(IF(B25=Data!#REF!,Data!#REF!,(IF(B25=Data!#REF!,Data!J816,(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s="753"/>
      <c r="C26" s="738" t="str">
        <f>IF(E26="","",VLOOKUP(B26,Data!$B$5:$N$503,13,FALSE))</f>
        <v/>
      </c>
      <c r="D26" s="495" t="str">
        <f>IF(E26="","",VLOOKUP(B26,Data!$B$5:$L$503,2,FALSE))</f>
        <v/>
      </c>
      <c r="E26" s="823"/>
      <c r="F26" s="600"/>
      <c r="G26" s="587" t="str">
        <f>IF(E26="","",VLOOKUP(B26,Data!$B$5:$L$503,11,FALSE))</f>
        <v/>
      </c>
      <c r="H26" s="588" t="str">
        <f t="shared" si="1"/>
        <v>-</v>
      </c>
      <c r="I26" s="589" t="str">
        <f>IF(E26="","",VLOOKUP(B26,Data!$B$5:$D$503,3,FALSE))</f>
        <v/>
      </c>
      <c r="J26" s="589" t="str">
        <f>IF(E26="","",VLOOKUP(B26,Data!$B$5:$M$503,12,FALSE))</f>
        <v/>
      </c>
      <c r="K26" s="590"/>
      <c r="L26" s="587" t="str">
        <f>IF(E26="","",VLOOKUP(B26,Data!$B$5:$E$503,4,FALSE)*E26)</f>
        <v/>
      </c>
      <c r="M26" s="587" t="str">
        <f>IF(E26="","",VLOOKUP(B26,Data!$B$5:$F$503,5,FALSE)*E26)</f>
        <v/>
      </c>
      <c r="N26" s="591" t="e">
        <f>IF(B26=Data!B1,Data!G1,(IF(B26=Data!B3,Data!G3,(IF(B26=Data!B5,Data!G5,(IF(B26=Data!#REF!,Data!#REF!,(IF(B26=Data!B10,Data!G10,(IF(B26=Data!#REF!,Data!#REF!,(IF(B26=Data!#REF!,Data!#REF!,(IF(B26=Data!#REF!,Data!#REF!,Data!#REF!)))))))))))))))&amp;IF(B26=Data!B77,Data!G77,(IF(B26=Data!#REF!,Data!#REF!,(IF(B26=Data!#REF!,Data!#REF!,(IF(B26=Data!#REF!,Data!#REF!,(IF(B26=Data!#REF!,Data!#REF!,(IF(B26=Data!#REF!,Data!G817,(IF(B26=Data!#REF!,Data!#REF!,(IF(B26=Data!#REF!,Data!#REF!,Data!#REF!)))))))))))))))&amp;IF(B26=Data!#REF!,Data!#REF!,(IF(B26=Data!#REF!,Data!#REF!,(IF(B26=Data!#REF!,Data!#REF!,(IF(B26=Data!#REF!,Data!#REF!,(IF(B26=Data!#REF!,Data!#REF!,Data!#REF!)))))))))</f>
        <v>#REF!</v>
      </c>
      <c r="O26" s="592"/>
      <c r="P26" s="593"/>
      <c r="Q26" s="594" t="e">
        <f>IF(B26=Data!B1,Data!H1,(IF(B26=Data!B3,Data!H3,(IF(B26=Data!B5,Data!H5,(IF(B26=Data!#REF!,Data!#REF!,(IF(B26=Data!B10,Data!H10,(IF(B26=Data!#REF!,Data!#REF!,(IF(B26=Data!#REF!,Data!#REF!,(IF(B26=Data!#REF!,Data!#REF!,Data!#REF!)))))))))))))))&amp;IF(B26=Data!B77,Data!H77,(IF(B26=Data!#REF!,Data!#REF!,(IF(B26=Data!#REF!,Data!#REF!,(IF(B26=Data!#REF!,Data!#REF!,(IF(B26=Data!#REF!,Data!#REF!,(IF(B26=Data!#REF!,Data!H817,(IF(B26=Data!#REF!,Data!#REF!,(IF(B26=Data!#REF!,Data!#REF!,Data!#REF!)))))))))))))))&amp;IF(B26=Data!#REF!,Data!#REF!,(IF(B26=Data!#REF!,Data!#REF!,(IF(B26=Data!#REF!,Data!#REF!,(IF(B26=Data!#REF!,Data!#REF!,(IF(B26=Data!#REF!,Data!#REF!,Data!#REF!)))))))))</f>
        <v>#REF!</v>
      </c>
      <c r="R26" s="593"/>
      <c r="S26" s="593"/>
      <c r="T26" s="594" t="e">
        <f>IF(B26=Data!B1,Data!I1,(IF(B26=Data!B3,Data!I3,(IF(B26=Data!B5,Data!I5,(IF(B26=Data!#REF!,Data!#REF!,(IF(B26=Data!B10,Data!I10,(IF(B26=Data!#REF!,Data!#REF!,(IF(B26=Data!#REF!,Data!#REF!,(IF(B26=Data!#REF!,Data!#REF!,Data!#REF!)))))))))))))))&amp;IF(B26=Data!B77,Data!I77,(IF(B26=Data!#REF!,Data!#REF!,(IF(B26=Data!#REF!,Data!#REF!,(IF(B26=Data!#REF!,Data!#REF!,(IF(B26=Data!#REF!,Data!#REF!,(IF(B26=Data!#REF!,Data!I817,(IF(B26=Data!#REF!,Data!#REF!,(IF(B26=Data!#REF!,Data!#REF!,Data!#REF!)))))))))))))))&amp;IF(B26=Data!#REF!,Data!#REF!,(IF(B26=Data!#REF!,Data!#REF!,(IF(B26=Data!#REF!,Data!#REF!,(IF(B26=Data!#REF!,Data!#REF!,(IF(B26=Data!#REF!,Data!#REF!,Data!#REF!)))))))))</f>
        <v>#REF!</v>
      </c>
      <c r="U26" s="595"/>
      <c r="V26" s="594" t="e">
        <f>IF(B26=Data!B1,Data!J1,(IF(B26=Data!B3,Data!J3,(IF(B26=Data!B5,Data!J5,(IF(B26=Data!#REF!,Data!#REF!,(IF(B26=Data!B10,Data!J10,(IF(B26=Data!#REF!,Data!#REF!,(IF(B26=Data!#REF!,Data!#REF!,(IF(B26=Data!#REF!,Data!#REF!,Data!#REF!)))))))))))))))&amp;IF(B26=Data!B77,Data!J77,(IF(B26=Data!#REF!,Data!#REF!,(IF(B26=Data!#REF!,Data!#REF!,(IF(B26=Data!#REF!,Data!#REF!,(IF(B26=Data!#REF!,Data!#REF!,(IF(B26=Data!#REF!,Data!J817,(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c r="B27" s="840"/>
      <c r="C27" s="583" t="str">
        <f>IF(E27="","",VLOOKUP(B27,Data!$B$5:$N$503,13,FALSE))</f>
        <v/>
      </c>
      <c r="D27" s="584" t="str">
        <f>IF(E27="","",VLOOKUP(B27,Data!$B$5:$L$503,2,FALSE))</f>
        <v/>
      </c>
      <c r="E27" s="739"/>
      <c r="F27" s="600"/>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139,Data!G139,(IF(B27=Data!B141,Data!G141,(IF(B27=Data!B143,Data!G143,(IF(B27=Data!#REF!,Data!#REF!,(IF(B27=Data!B148,Data!G148,(IF(B27=Data!#REF!,Data!#REF!,(IF(B27=Data!#REF!,Data!#REF!,(IF(B27=Data!#REF!,Data!#REF!,Data!#REF!)))))))))))))))&amp;IF(B27=Data!B215,Data!G215,(IF(B27=Data!#REF!,Data!#REF!,(IF(B27=Data!#REF!,Data!#REF!,(IF(B27=Data!#REF!,Data!#REF!,(IF(B27=Data!#REF!,Data!#REF!,(IF(B27=Data!#REF!,Data!G955,(IF(B27=Data!#REF!,Data!#REF!,(IF(B27=Data!#REF!,Data!#REF!,Data!#REF!)))))))))))))))&amp;IF(B27=Data!#REF!,Data!#REF!,(IF(B27=Data!#REF!,Data!#REF!,(IF(B27=Data!#REF!,Data!#REF!,(IF(B27=Data!#REF!,Data!#REF!,(IF(B27=Data!#REF!,Data!#REF!,Data!#REF!)))))))))</f>
        <v>#REF!</v>
      </c>
      <c r="O27" s="592"/>
      <c r="P27" s="593"/>
      <c r="Q27" s="594" t="e">
        <f>IF(B27=Data!B139,Data!H139,(IF(B27=Data!B141,Data!H141,(IF(B27=Data!B143,Data!H143,(IF(B27=Data!#REF!,Data!#REF!,(IF(B27=Data!B148,Data!H148,(IF(B27=Data!#REF!,Data!#REF!,(IF(B27=Data!#REF!,Data!#REF!,(IF(B27=Data!#REF!,Data!#REF!,Data!#REF!)))))))))))))))&amp;IF(B27=Data!B215,Data!H215,(IF(B27=Data!#REF!,Data!#REF!,(IF(B27=Data!#REF!,Data!#REF!,(IF(B27=Data!#REF!,Data!#REF!,(IF(B27=Data!#REF!,Data!#REF!,(IF(B27=Data!#REF!,Data!H955,(IF(B27=Data!#REF!,Data!#REF!,(IF(B27=Data!#REF!,Data!#REF!,Data!#REF!)))))))))))))))&amp;IF(B27=Data!#REF!,Data!#REF!,(IF(B27=Data!#REF!,Data!#REF!,(IF(B27=Data!#REF!,Data!#REF!,(IF(B27=Data!#REF!,Data!#REF!,(IF(B27=Data!#REF!,Data!#REF!,Data!#REF!)))))))))</f>
        <v>#REF!</v>
      </c>
      <c r="R27" s="593"/>
      <c r="S27" s="593"/>
      <c r="T27" s="594" t="e">
        <f>IF(B27=Data!B139,Data!I139,(IF(B27=Data!B141,Data!I141,(IF(B27=Data!B143,Data!I143,(IF(B27=Data!#REF!,Data!#REF!,(IF(B27=Data!B148,Data!I148,(IF(B27=Data!#REF!,Data!#REF!,(IF(B27=Data!#REF!,Data!#REF!,(IF(B27=Data!#REF!,Data!#REF!,Data!#REF!)))))))))))))))&amp;IF(B27=Data!B215,Data!I215,(IF(B27=Data!#REF!,Data!#REF!,(IF(B27=Data!#REF!,Data!#REF!,(IF(B27=Data!#REF!,Data!#REF!,(IF(B27=Data!#REF!,Data!#REF!,(IF(B27=Data!#REF!,Data!I955,(IF(B27=Data!#REF!,Data!#REF!,(IF(B27=Data!#REF!,Data!#REF!,Data!#REF!)))))))))))))))&amp;IF(B27=Data!#REF!,Data!#REF!,(IF(B27=Data!#REF!,Data!#REF!,(IF(B27=Data!#REF!,Data!#REF!,(IF(B27=Data!#REF!,Data!#REF!,(IF(B27=Data!#REF!,Data!#REF!,Data!#REF!)))))))))</f>
        <v>#REF!</v>
      </c>
      <c r="U27" s="595"/>
      <c r="V27" s="594" t="e">
        <f>IF(B27=Data!B139,Data!J139,(IF(B27=Data!B141,Data!J141,(IF(B27=Data!B143,Data!J143,(IF(B27=Data!#REF!,Data!#REF!,(IF(B27=Data!B148,Data!J148,(IF(B27=Data!#REF!,Data!#REF!,(IF(B27=Data!#REF!,Data!#REF!,(IF(B27=Data!#REF!,Data!#REF!,Data!#REF!)))))))))))))))&amp;IF(B27=Data!B215,Data!J215,(IF(B27=Data!#REF!,Data!#REF!,(IF(B27=Data!#REF!,Data!#REF!,(IF(B27=Data!#REF!,Data!#REF!,(IF(B27=Data!#REF!,Data!#REF!,(IF(B27=Data!#REF!,Data!J955,(IF(B27=Data!#REF!,Data!#REF!,(IF(B27=Data!#REF!,Data!#REF!,Data!#REF!)))))))))))))))&amp;IF(B27=Data!#REF!,Data!#REF!,(IF(B27=Data!#REF!,Data!#REF!,(IF(B27=Data!#REF!,Data!#REF!,(IF(B27=Data!#REF!,Data!#REF!,(IF(B27=Data!#REF!,Data!#REF!,Data!#REF!)))))))))</f>
        <v>#REF!</v>
      </c>
      <c r="W27" s="596" t="str">
        <f>IF(E27="","",VLOOKUP(B27,Data!$B$5:$J$503,9,FALSE)*E27)</f>
        <v/>
      </c>
    </row>
    <row r="28" spans="1:23" s="611" customFormat="1" ht="31" customHeight="1">
      <c r="A28" s="860"/>
      <c r="B28" s="818" t="s">
        <v>1101</v>
      </c>
      <c r="C28" s="604"/>
      <c r="D28" s="605"/>
      <c r="E28" s="606">
        <f>SUM(E17:E27)</f>
        <v>50</v>
      </c>
      <c r="F28" s="606"/>
      <c r="G28" s="607"/>
      <c r="H28" s="607">
        <f>SUM(H17:H27)</f>
        <v>104088.48000000001</v>
      </c>
      <c r="I28" s="608"/>
      <c r="J28" s="608"/>
      <c r="K28" s="608"/>
      <c r="L28" s="609">
        <f>SUM(L17:L27)</f>
        <v>10472</v>
      </c>
      <c r="M28" s="609">
        <f>SUM(M17:M27)</f>
        <v>9440</v>
      </c>
      <c r="N28" s="609" t="e">
        <f>SUM(N17:N27)</f>
        <v>#REF!</v>
      </c>
      <c r="O28" s="609" t="e">
        <f>SUM(#REF!)</f>
        <v>#REF!</v>
      </c>
      <c r="P28" s="609">
        <f>SUM(P16:P16)</f>
        <v>0</v>
      </c>
      <c r="Q28" s="609">
        <f>SUM(Q16:Q16)</f>
        <v>0</v>
      </c>
      <c r="R28" s="609" t="e">
        <f>SUM(#REF!)</f>
        <v>#REF!</v>
      </c>
      <c r="S28" s="609">
        <f>SUM(S16:S16)</f>
        <v>0</v>
      </c>
      <c r="T28" s="609">
        <f>SUM(T16:T16)</f>
        <v>0</v>
      </c>
      <c r="U28" s="609" t="e">
        <f>SUM(#REF!)</f>
        <v>#REF!</v>
      </c>
      <c r="V28" s="609">
        <f>SUM(V16:V16)</f>
        <v>0</v>
      </c>
      <c r="W28" s="610">
        <f>SUM(W17:W27)</f>
        <v>58.241999999999997</v>
      </c>
    </row>
    <row r="29" spans="1:23" ht="11.25" customHeight="1">
      <c r="A29" s="860"/>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937" t="s">
        <v>547</v>
      </c>
      <c r="D31" s="624"/>
      <c r="E31" s="499" t="s">
        <v>88</v>
      </c>
      <c r="G31" s="1079"/>
      <c r="H31" s="1080"/>
      <c r="I31" s="937" t="s">
        <v>89</v>
      </c>
      <c r="J31" s="625"/>
      <c r="K31" s="537" t="s">
        <v>90</v>
      </c>
      <c r="L31" s="537"/>
      <c r="M31" s="532"/>
      <c r="W31" s="538"/>
    </row>
    <row r="32" spans="1:23" ht="10.5" customHeight="1">
      <c r="A32" s="937" t="s">
        <v>548</v>
      </c>
      <c r="B32" s="503"/>
      <c r="D32" s="523"/>
      <c r="G32" s="1079"/>
      <c r="H32" s="1080"/>
      <c r="I32" s="937"/>
      <c r="J32" s="625"/>
      <c r="K32" s="537" t="s">
        <v>94</v>
      </c>
      <c r="L32" s="537"/>
      <c r="M32" s="532"/>
      <c r="W32" s="538"/>
    </row>
    <row r="33" spans="1:23" ht="10.5" customHeight="1">
      <c r="A33" s="544"/>
      <c r="B33" s="545"/>
      <c r="C33" s="545"/>
      <c r="D33" s="626"/>
      <c r="E33" s="499" t="s">
        <v>95</v>
      </c>
      <c r="G33" s="1079"/>
      <c r="H33" s="1080"/>
      <c r="I33" s="937" t="s">
        <v>96</v>
      </c>
      <c r="J33" s="625"/>
      <c r="K33" s="537"/>
      <c r="L33" s="537"/>
      <c r="M33" s="532"/>
      <c r="W33" s="538"/>
    </row>
    <row r="34" spans="1:23" ht="13">
      <c r="A34" s="512" t="s">
        <v>97</v>
      </c>
      <c r="C34" s="535"/>
      <c r="D34" s="514"/>
      <c r="E34" s="499" t="s">
        <v>98</v>
      </c>
      <c r="G34" s="627" t="s">
        <v>99</v>
      </c>
      <c r="H34" s="628"/>
      <c r="I34" s="937" t="s">
        <v>89</v>
      </c>
      <c r="J34" s="625"/>
      <c r="K34" s="537" t="s">
        <v>100</v>
      </c>
      <c r="L34" s="537"/>
      <c r="M34" s="532"/>
      <c r="W34" s="538"/>
    </row>
    <row r="35" spans="1:23" ht="13">
      <c r="A35" s="937" t="s">
        <v>561</v>
      </c>
      <c r="D35" s="523"/>
      <c r="E35" s="499" t="s">
        <v>101</v>
      </c>
      <c r="G35" s="629"/>
      <c r="H35" s="630"/>
      <c r="I35" s="937"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1099</v>
      </c>
      <c r="H36" s="1054"/>
      <c r="I36" s="1053" t="s">
        <v>1098</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ht="13.5" customHeight="1"/>
    <row r="43" spans="1:23" s="611" customFormat="1" ht="18" customHeight="1">
      <c r="A43" s="635" t="s">
        <v>964</v>
      </c>
      <c r="B43" s="500"/>
      <c r="C43" s="635" t="s">
        <v>622</v>
      </c>
      <c r="F43" s="636"/>
      <c r="G43" s="635" t="s">
        <v>958</v>
      </c>
      <c r="H43" s="500"/>
      <c r="I43" s="635" t="s">
        <v>969</v>
      </c>
      <c r="K43" s="636"/>
      <c r="L43" s="636"/>
      <c r="V43" s="637"/>
    </row>
    <row r="44" spans="1:23" s="611" customFormat="1" ht="18" customHeight="1">
      <c r="A44" s="635" t="s">
        <v>965</v>
      </c>
      <c r="B44" s="500"/>
      <c r="C44" s="635" t="s">
        <v>969</v>
      </c>
      <c r="F44" s="636"/>
      <c r="G44" s="635" t="s">
        <v>959</v>
      </c>
      <c r="H44" s="500"/>
      <c r="I44" s="635" t="s">
        <v>969</v>
      </c>
      <c r="K44" s="636"/>
      <c r="L44" s="636"/>
      <c r="V44" s="637"/>
    </row>
    <row r="45" spans="1:23" s="611" customFormat="1" ht="18" customHeight="1">
      <c r="A45" s="635" t="s">
        <v>966</v>
      </c>
      <c r="B45" s="500"/>
      <c r="C45" s="635" t="s">
        <v>969</v>
      </c>
      <c r="F45" s="636"/>
      <c r="G45" s="635" t="s">
        <v>960</v>
      </c>
      <c r="H45" s="500"/>
      <c r="I45" s="635" t="s">
        <v>622</v>
      </c>
      <c r="K45" s="636"/>
      <c r="L45" s="636"/>
      <c r="V45" s="637"/>
    </row>
    <row r="46" spans="1:23" s="611" customFormat="1" ht="18" customHeight="1">
      <c r="A46" s="635" t="s">
        <v>967</v>
      </c>
      <c r="B46" s="500"/>
      <c r="C46" s="635" t="s">
        <v>622</v>
      </c>
      <c r="F46" s="636"/>
      <c r="G46" s="635" t="s">
        <v>961</v>
      </c>
      <c r="H46" s="500"/>
      <c r="I46" s="635" t="s">
        <v>622</v>
      </c>
      <c r="K46" s="636"/>
      <c r="L46" s="636"/>
      <c r="V46" s="637"/>
    </row>
    <row r="47" spans="1:23" s="611" customFormat="1" ht="18" customHeight="1">
      <c r="A47" s="635" t="s">
        <v>968</v>
      </c>
      <c r="B47" s="500"/>
      <c r="C47" s="635" t="s">
        <v>622</v>
      </c>
      <c r="F47" s="636"/>
      <c r="G47" s="635" t="s">
        <v>963</v>
      </c>
      <c r="H47" s="500"/>
      <c r="I47" s="635" t="s">
        <v>622</v>
      </c>
      <c r="K47" s="636"/>
      <c r="L47" s="636"/>
      <c r="V47" s="637"/>
    </row>
    <row r="48" spans="1:23" ht="20">
      <c r="E48" s="938"/>
      <c r="F48" s="500"/>
      <c r="G48" s="635" t="s">
        <v>962</v>
      </c>
      <c r="I48" s="635" t="s">
        <v>622</v>
      </c>
      <c r="K48" s="500"/>
      <c r="M48" s="938"/>
      <c r="V48" s="501"/>
      <c r="W48" s="938"/>
    </row>
    <row r="49" spans="1:8" ht="17.5">
      <c r="A49" s="638"/>
      <c r="E49" s="938"/>
      <c r="G49" s="639"/>
      <c r="H49" s="639"/>
    </row>
    <row r="54" spans="1:8" ht="14">
      <c r="A54" s="640"/>
      <c r="C54" s="641"/>
      <c r="D54" s="641"/>
      <c r="E54" s="642"/>
    </row>
    <row r="55" spans="1:8" ht="14">
      <c r="A55" s="643"/>
      <c r="C55" s="641"/>
      <c r="D55" s="644"/>
      <c r="E55" s="642"/>
    </row>
    <row r="56" spans="1:8" ht="14">
      <c r="A56" s="643"/>
      <c r="B56" s="645"/>
      <c r="C56" s="641"/>
      <c r="D56" s="641"/>
      <c r="E56" s="642"/>
    </row>
    <row r="57" spans="1:8" ht="14">
      <c r="A57" s="643"/>
      <c r="B57" s="646" t="s">
        <v>354</v>
      </c>
      <c r="C57" s="641"/>
      <c r="D57" s="641"/>
      <c r="E57" s="642"/>
    </row>
    <row r="58" spans="1:8" ht="15.5">
      <c r="A58" s="643"/>
      <c r="B58" s="647" t="s">
        <v>249</v>
      </c>
      <c r="C58" s="641"/>
      <c r="D58" s="641"/>
      <c r="E58" s="642"/>
    </row>
    <row r="59" spans="1:8" ht="14">
      <c r="A59" s="643"/>
      <c r="B59" s="648" t="s">
        <v>250</v>
      </c>
      <c r="C59" s="641"/>
      <c r="D59" s="641"/>
      <c r="E59" s="642"/>
    </row>
    <row r="60" spans="1:8" ht="15.5">
      <c r="A60" s="649"/>
      <c r="B60" s="647" t="s">
        <v>251</v>
      </c>
      <c r="C60" s="641"/>
      <c r="D60" s="641"/>
      <c r="E60" s="642"/>
    </row>
    <row r="61" spans="1:8" ht="15.5">
      <c r="A61" s="643"/>
      <c r="B61" s="647" t="s">
        <v>252</v>
      </c>
      <c r="C61" s="641"/>
      <c r="D61" s="641"/>
      <c r="E61" s="642"/>
    </row>
    <row r="62" spans="1:8" ht="14">
      <c r="A62" s="649"/>
      <c r="B62" s="646" t="s">
        <v>253</v>
      </c>
      <c r="C62" s="641"/>
      <c r="D62" s="641"/>
      <c r="E62" s="642"/>
    </row>
    <row r="63" spans="1:8" ht="14">
      <c r="A63" s="649"/>
      <c r="B63" s="646" t="s">
        <v>357</v>
      </c>
      <c r="C63" s="641"/>
      <c r="D63" s="641"/>
      <c r="E63" s="642"/>
    </row>
    <row r="64" spans="1:8" ht="14">
      <c r="A64" s="643"/>
      <c r="B64" s="646" t="s">
        <v>358</v>
      </c>
      <c r="C64" s="641"/>
      <c r="D64" s="641"/>
      <c r="E64" s="642"/>
    </row>
    <row r="65" spans="1:5" ht="14">
      <c r="A65" s="643"/>
      <c r="B65" s="646" t="s">
        <v>288</v>
      </c>
      <c r="C65" s="641"/>
      <c r="D65" s="641"/>
      <c r="E65" s="642"/>
    </row>
    <row r="66" spans="1:5" ht="14">
      <c r="A66" s="643"/>
      <c r="B66" s="646" t="s">
        <v>292</v>
      </c>
      <c r="C66" s="641"/>
      <c r="D66" s="641"/>
      <c r="E66" s="642"/>
    </row>
    <row r="67" spans="1:5" ht="15.5">
      <c r="A67" s="643"/>
      <c r="B67" s="647" t="s">
        <v>423</v>
      </c>
      <c r="C67" s="641"/>
      <c r="D67" s="641"/>
      <c r="E67" s="642"/>
    </row>
    <row r="68" spans="1:5" ht="14">
      <c r="A68" s="643"/>
      <c r="B68" s="646" t="s">
        <v>424</v>
      </c>
      <c r="C68" s="641"/>
      <c r="D68" s="641"/>
      <c r="E68" s="642"/>
    </row>
    <row r="69" spans="1:5" ht="14">
      <c r="A69" s="643"/>
      <c r="B69" s="646" t="s">
        <v>279</v>
      </c>
      <c r="C69" s="641"/>
      <c r="D69" s="644"/>
      <c r="E69" s="642"/>
    </row>
    <row r="70" spans="1:5" ht="14">
      <c r="A70" s="643"/>
      <c r="B70" s="646" t="s">
        <v>281</v>
      </c>
      <c r="C70" s="641"/>
      <c r="D70" s="641"/>
      <c r="E70" s="642"/>
    </row>
    <row r="71" spans="1:5" ht="14">
      <c r="A71" s="643"/>
      <c r="B71" s="646" t="s">
        <v>287</v>
      </c>
      <c r="C71" s="641"/>
      <c r="D71" s="644"/>
      <c r="E71" s="642"/>
    </row>
    <row r="72" spans="1:5" ht="15.5">
      <c r="A72" s="643"/>
      <c r="B72" s="647" t="s">
        <v>420</v>
      </c>
      <c r="C72" s="641"/>
      <c r="D72" s="644"/>
      <c r="E72" s="642"/>
    </row>
    <row r="73" spans="1:5" ht="14">
      <c r="A73" s="650"/>
      <c r="B73" s="646" t="s">
        <v>421</v>
      </c>
      <c r="C73" s="579"/>
      <c r="D73" s="578"/>
      <c r="E73" s="575"/>
    </row>
    <row r="74" spans="1:5" ht="14">
      <c r="A74" s="572"/>
      <c r="B74" s="646" t="s">
        <v>422</v>
      </c>
      <c r="C74" s="579"/>
      <c r="D74" s="578"/>
      <c r="E74" s="651">
        <f>SUM(E53:E72)</f>
        <v>0</v>
      </c>
    </row>
    <row r="75" spans="1:5" ht="14">
      <c r="B75" s="646" t="s">
        <v>417</v>
      </c>
    </row>
    <row r="76" spans="1:5" ht="14">
      <c r="B76" s="646" t="s">
        <v>397</v>
      </c>
    </row>
  </sheetData>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7DBD8-F98A-49A2-AA93-061881C96457}">
  <sheetPr>
    <pageSetUpPr fitToPage="1"/>
  </sheetPr>
  <dimension ref="A1:W83"/>
  <sheetViews>
    <sheetView zoomScale="80" zoomScaleNormal="80" zoomScaleSheetLayoutView="85" workbookViewId="0">
      <selection activeCell="B26" sqref="B26"/>
    </sheetView>
  </sheetViews>
  <sheetFormatPr defaultColWidth="9.1796875" defaultRowHeight="12.5"/>
  <cols>
    <col min="1" max="1" width="5.26953125" style="938" customWidth="1"/>
    <col min="2" max="2" width="40.1796875" style="938" bestFit="1" customWidth="1"/>
    <col min="3" max="3" width="6.453125" style="938" customWidth="1"/>
    <col min="4" max="4" width="13.453125" style="938" customWidth="1"/>
    <col min="5" max="5" width="10.453125" style="499" customWidth="1"/>
    <col min="6" max="6" width="13.08984375" style="938" customWidth="1"/>
    <col min="7" max="7" width="14.81640625" style="500" customWidth="1"/>
    <col min="8" max="8" width="17" style="500" customWidth="1"/>
    <col min="9" max="9" width="6.1796875" style="938" customWidth="1"/>
    <col min="10" max="10" width="14.1796875" style="938" customWidth="1"/>
    <col min="11" max="11" width="11.1796875" style="938" customWidth="1"/>
    <col min="12" max="12" width="15.1796875" style="500" customWidth="1"/>
    <col min="13" max="13" width="16.36328125" style="500" customWidth="1"/>
    <col min="14" max="14" width="0.453125" style="938" hidden="1" customWidth="1"/>
    <col min="15" max="15" width="3.1796875" style="938" customWidth="1"/>
    <col min="16" max="16" width="2.54296875" style="938" customWidth="1"/>
    <col min="17" max="17" width="4.81640625" style="938" hidden="1" customWidth="1"/>
    <col min="18" max="18" width="2" style="938" customWidth="1"/>
    <col min="19" max="19" width="2.54296875" style="938" customWidth="1"/>
    <col min="20" max="20" width="5.81640625" style="938" hidden="1" customWidth="1"/>
    <col min="21" max="21" width="1" style="938" customWidth="1"/>
    <col min="22" max="22" width="9.1796875" style="938" hidden="1" customWidth="1"/>
    <col min="23" max="23" width="15.08984375" style="501" customWidth="1"/>
    <col min="24" max="24" width="1.81640625" style="938" customWidth="1"/>
    <col min="25" max="25" width="9.1796875" style="938" customWidth="1"/>
    <col min="26" max="16384" width="9.1796875" style="93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3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3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37" t="s">
        <v>557</v>
      </c>
      <c r="D8" s="523"/>
      <c r="E8" s="531"/>
      <c r="G8" s="532"/>
      <c r="H8" s="533"/>
      <c r="I8" s="937"/>
      <c r="K8" s="514"/>
      <c r="L8" s="532"/>
      <c r="M8" s="534"/>
      <c r="O8" s="514"/>
      <c r="U8" s="535"/>
      <c r="V8" s="535"/>
      <c r="W8" s="536"/>
    </row>
    <row r="9" spans="1:23">
      <c r="A9" s="937" t="s">
        <v>558</v>
      </c>
      <c r="D9" s="523"/>
      <c r="E9" s="531" t="s">
        <v>54</v>
      </c>
      <c r="G9" s="532" t="s">
        <v>55</v>
      </c>
      <c r="H9" s="533"/>
      <c r="I9" s="937" t="s">
        <v>56</v>
      </c>
      <c r="K9" s="523"/>
      <c r="L9" s="532" t="s">
        <v>57</v>
      </c>
      <c r="M9" s="537"/>
      <c r="O9" s="523"/>
      <c r="P9" s="938" t="s">
        <v>58</v>
      </c>
      <c r="W9" s="538"/>
    </row>
    <row r="10" spans="1:23" ht="13">
      <c r="A10" s="937" t="s">
        <v>559</v>
      </c>
      <c r="D10" s="539" t="s">
        <v>560</v>
      </c>
      <c r="E10" s="531" t="s">
        <v>59</v>
      </c>
      <c r="G10" s="532"/>
      <c r="H10" s="533"/>
      <c r="I10" s="540"/>
      <c r="J10" s="541"/>
      <c r="K10" s="542"/>
      <c r="L10" s="532"/>
      <c r="M10" s="537"/>
      <c r="O10" s="523"/>
      <c r="W10" s="538"/>
    </row>
    <row r="11" spans="1:23" ht="13">
      <c r="A11" s="937" t="s">
        <v>551</v>
      </c>
      <c r="D11" s="523"/>
      <c r="E11" s="515"/>
      <c r="F11" s="543"/>
      <c r="G11" s="532" t="s">
        <v>60</v>
      </c>
      <c r="H11" s="533"/>
      <c r="I11" s="937" t="s">
        <v>61</v>
      </c>
      <c r="K11" s="523"/>
      <c r="L11" s="532" t="s">
        <v>523</v>
      </c>
      <c r="M11" s="537"/>
      <c r="O11" s="523"/>
      <c r="P11" s="938" t="s">
        <v>63</v>
      </c>
      <c r="W11" s="538"/>
    </row>
    <row r="12" spans="1:23">
      <c r="A12" s="544" t="s">
        <v>64</v>
      </c>
      <c r="D12" s="523"/>
      <c r="E12" s="531" t="s">
        <v>65</v>
      </c>
      <c r="G12" s="532"/>
      <c r="H12" s="533"/>
      <c r="I12" s="93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1057</v>
      </c>
      <c r="C17" s="583" t="str">
        <f>IF(E17="","",VLOOKUP(B17,Data!$B$5:$N$503,13,FALSE))</f>
        <v/>
      </c>
      <c r="D17" s="584" t="str">
        <f>IF(E17="","",VLOOKUP(B17,Data!$B$5:$L$503,2,FALSE))</f>
        <v/>
      </c>
      <c r="E17" s="823"/>
      <c r="F17" s="601"/>
      <c r="G17" s="587" t="str">
        <f>IF(E17="","",VLOOKUP(B17,Data!$B$5:$L$503,11,FALSE))</f>
        <v/>
      </c>
      <c r="H17" s="588" t="str">
        <f t="shared" ref="H17:H34"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142,Data!G142,(IF(B17=Data!B144,Data!G144,(IF(B17=Data!B146,Data!G146,(IF(B17=Data!#REF!,Data!#REF!,(IF(B17=Data!B151,Data!G151,(IF(B17=Data!#REF!,Data!#REF!,(IF(B17=Data!#REF!,Data!#REF!,(IF(B17=Data!#REF!,Data!#REF!,Data!#REF!)))))))))))))))&amp;IF(B17=Data!B218,Data!G218,(IF(B17=Data!#REF!,Data!#REF!,(IF(B17=Data!#REF!,Data!#REF!,(IF(B17=Data!#REF!,Data!#REF!,(IF(B17=Data!#REF!,Data!#REF!,(IF(B17=Data!#REF!,Data!G958,(IF(B17=Data!#REF!,Data!#REF!,(IF(B17=Data!#REF!,Data!#REF!,Data!#REF!)))))))))))))))&amp;IF(B17=Data!#REF!,Data!#REF!,(IF(B17=Data!#REF!,Data!#REF!,(IF(B17=Data!#REF!,Data!#REF!,(IF(B17=Data!#REF!,Data!#REF!,(IF(B17=Data!#REF!,Data!#REF!,Data!#REF!)))))))))</f>
        <v>#REF!</v>
      </c>
      <c r="O17" s="592"/>
      <c r="P17" s="593"/>
      <c r="Q17" s="594" t="e">
        <f>IF(B17=Data!B142,Data!H142,(IF(B17=Data!B144,Data!H144,(IF(B17=Data!B146,Data!H146,(IF(B17=Data!#REF!,Data!#REF!,(IF(B17=Data!B151,Data!H151,(IF(B17=Data!#REF!,Data!#REF!,(IF(B17=Data!#REF!,Data!#REF!,(IF(B17=Data!#REF!,Data!#REF!,Data!#REF!)))))))))))))))&amp;IF(B17=Data!B218,Data!H218,(IF(B17=Data!#REF!,Data!#REF!,(IF(B17=Data!#REF!,Data!#REF!,(IF(B17=Data!#REF!,Data!#REF!,(IF(B17=Data!#REF!,Data!#REF!,(IF(B17=Data!#REF!,Data!H958,(IF(B17=Data!#REF!,Data!#REF!,(IF(B17=Data!#REF!,Data!#REF!,Data!#REF!)))))))))))))))&amp;IF(B17=Data!#REF!,Data!#REF!,(IF(B17=Data!#REF!,Data!#REF!,(IF(B17=Data!#REF!,Data!#REF!,(IF(B17=Data!#REF!,Data!#REF!,(IF(B17=Data!#REF!,Data!#REF!,Data!#REF!)))))))))</f>
        <v>#REF!</v>
      </c>
      <c r="R17" s="593"/>
      <c r="S17" s="593"/>
      <c r="T17" s="594" t="e">
        <f>IF(B17=Data!B142,Data!I142,(IF(B17=Data!B144,Data!I144,(IF(B17=Data!B146,Data!I146,(IF(B17=Data!#REF!,Data!#REF!,(IF(B17=Data!B151,Data!I151,(IF(B17=Data!#REF!,Data!#REF!,(IF(B17=Data!#REF!,Data!#REF!,(IF(B17=Data!#REF!,Data!#REF!,Data!#REF!)))))))))))))))&amp;IF(B17=Data!B218,Data!I218,(IF(B17=Data!#REF!,Data!#REF!,(IF(B17=Data!#REF!,Data!#REF!,(IF(B17=Data!#REF!,Data!#REF!,(IF(B17=Data!#REF!,Data!#REF!,(IF(B17=Data!#REF!,Data!I958,(IF(B17=Data!#REF!,Data!#REF!,(IF(B17=Data!#REF!,Data!#REF!,Data!#REF!)))))))))))))))&amp;IF(B17=Data!#REF!,Data!#REF!,(IF(B17=Data!#REF!,Data!#REF!,(IF(B17=Data!#REF!,Data!#REF!,(IF(B17=Data!#REF!,Data!#REF!,(IF(B17=Data!#REF!,Data!#REF!,Data!#REF!)))))))))</f>
        <v>#REF!</v>
      </c>
      <c r="U17" s="595"/>
      <c r="V17" s="594" t="e">
        <f>IF(B17=Data!B142,Data!J142,(IF(B17=Data!B144,Data!J144,(IF(B17=Data!B146,Data!J146,(IF(B17=Data!#REF!,Data!#REF!,(IF(B17=Data!B151,Data!J151,(IF(B17=Data!#REF!,Data!#REF!,(IF(B17=Data!#REF!,Data!#REF!,(IF(B17=Data!#REF!,Data!#REF!,Data!#REF!)))))))))))))))&amp;IF(B17=Data!B218,Data!J218,(IF(B17=Data!#REF!,Data!#REF!,(IF(B17=Data!#REF!,Data!#REF!,(IF(B17=Data!#REF!,Data!#REF!,(IF(B17=Data!#REF!,Data!#REF!,(IF(B17=Data!#REF!,Data!J958,(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385</v>
      </c>
      <c r="C18" s="738" t="str">
        <f>IF(E18="","",VLOOKUP(B18,Data!$B$5:$N$503,13,FALSE))</f>
        <v>Ymh</v>
      </c>
      <c r="D18" s="495" t="str">
        <f>IF(E18="","",VLOOKUP(B18,Data!$B$5:$L$503,2,FALSE))</f>
        <v>WQ78210</v>
      </c>
      <c r="E18" s="823">
        <v>1</v>
      </c>
      <c r="F18" s="600" t="s">
        <v>544</v>
      </c>
      <c r="G18" s="587">
        <f>IF(E18="","",VLOOKUP(B18,Data!$B$5:$L$503,11,FALSE))</f>
        <v>5360.69</v>
      </c>
      <c r="H18" s="588">
        <f t="shared" si="0"/>
        <v>5360.69</v>
      </c>
      <c r="I18" s="589" t="str">
        <f>IF(E18="","",VLOOKUP(B18,Data!$B$5:$D$503,3,FALSE))</f>
        <v>C/T</v>
      </c>
      <c r="J18" s="589" t="str">
        <f>IF(E18="","",VLOOKUP(B18,Data!$B$5:$M$503,12,FALSE))</f>
        <v>Indonesia</v>
      </c>
      <c r="K18" s="590">
        <v>5127657</v>
      </c>
      <c r="L18" s="587">
        <f>IF(E18="","",VLOOKUP(B18,Data!$B$5:$E$503,4,FALSE)*E18)</f>
        <v>297</v>
      </c>
      <c r="M18" s="587">
        <f>IF(E18="","",VLOOKUP(B18,Data!$B$5:$F$503,5,FALSE)*E18)</f>
        <v>262</v>
      </c>
      <c r="N18" s="591" t="e">
        <f>IF(B18=Data!B22,Data!G22,(IF(B18=Data!B24,Data!G24,(IF(B18=Data!B26,Data!G26,(IF(B18=Data!#REF!,Data!#REF!,(IF(B18=Data!B31,Data!G31,(IF(B18=Data!#REF!,Data!#REF!,(IF(B18=Data!#REF!,Data!#REF!,(IF(B18=Data!#REF!,Data!#REF!,Data!#REF!)))))))))))))))&amp;IF(B18=Data!B98,Data!G98,(IF(B18=Data!#REF!,Data!#REF!,(IF(B18=Data!#REF!,Data!#REF!,(IF(B18=Data!#REF!,Data!#REF!,(IF(B18=Data!#REF!,Data!#REF!,(IF(B18=Data!#REF!,Data!G838,(IF(B18=Data!#REF!,Data!#REF!,(IF(B18=Data!#REF!,Data!#REF!,Data!#REF!)))))))))))))))&amp;IF(B18=Data!#REF!,Data!#REF!,(IF(B18=Data!#REF!,Data!#REF!,(IF(B18=Data!#REF!,Data!#REF!,(IF(B18=Data!#REF!,Data!#REF!,(IF(B18=Data!#REF!,Data!#REF!,Data!#REF!)))))))))</f>
        <v>#REF!</v>
      </c>
      <c r="O18" s="592"/>
      <c r="P18" s="593"/>
      <c r="Q18" s="594" t="e">
        <f>IF(B18=Data!B22,Data!H22,(IF(B18=Data!B24,Data!H24,(IF(B18=Data!B26,Data!H26,(IF(B18=Data!#REF!,Data!#REF!,(IF(B18=Data!B31,Data!H31,(IF(B18=Data!#REF!,Data!#REF!,(IF(B18=Data!#REF!,Data!#REF!,(IF(B18=Data!#REF!,Data!#REF!,Data!#REF!)))))))))))))))&amp;IF(B18=Data!B98,Data!H98,(IF(B18=Data!#REF!,Data!#REF!,(IF(B18=Data!#REF!,Data!#REF!,(IF(B18=Data!#REF!,Data!#REF!,(IF(B18=Data!#REF!,Data!#REF!,(IF(B18=Data!#REF!,Data!H838,(IF(B18=Data!#REF!,Data!#REF!,(IF(B18=Data!#REF!,Data!#REF!,Data!#REF!)))))))))))))))&amp;IF(B18=Data!#REF!,Data!#REF!,(IF(B18=Data!#REF!,Data!#REF!,(IF(B18=Data!#REF!,Data!#REF!,(IF(B18=Data!#REF!,Data!#REF!,(IF(B18=Data!#REF!,Data!#REF!,Data!#REF!)))))))))</f>
        <v>#REF!</v>
      </c>
      <c r="R18" s="593"/>
      <c r="S18" s="593"/>
      <c r="T18" s="594" t="e">
        <f>IF(B18=Data!B22,Data!I22,(IF(B18=Data!B24,Data!I24,(IF(B18=Data!B26,Data!I26,(IF(B18=Data!#REF!,Data!#REF!,(IF(B18=Data!B31,Data!I31,(IF(B18=Data!#REF!,Data!#REF!,(IF(B18=Data!#REF!,Data!#REF!,(IF(B18=Data!#REF!,Data!#REF!,Data!#REF!)))))))))))))))&amp;IF(B18=Data!B98,Data!I98,(IF(B18=Data!#REF!,Data!#REF!,(IF(B18=Data!#REF!,Data!#REF!,(IF(B18=Data!#REF!,Data!#REF!,(IF(B18=Data!#REF!,Data!#REF!,(IF(B18=Data!#REF!,Data!I838,(IF(B18=Data!#REF!,Data!#REF!,(IF(B18=Data!#REF!,Data!#REF!,Data!#REF!)))))))))))))))&amp;IF(B18=Data!#REF!,Data!#REF!,(IF(B18=Data!#REF!,Data!#REF!,(IF(B18=Data!#REF!,Data!#REF!,(IF(B18=Data!#REF!,Data!#REF!,(IF(B18=Data!#REF!,Data!#REF!,Data!#REF!)))))))))</f>
        <v>#REF!</v>
      </c>
      <c r="U18" s="595"/>
      <c r="V18" s="594" t="e">
        <f>IF(B18=Data!B22,Data!J22,(IF(B18=Data!B24,Data!J24,(IF(B18=Data!B26,Data!J26,(IF(B18=Data!#REF!,Data!#REF!,(IF(B18=Data!B31,Data!J31,(IF(B18=Data!#REF!,Data!#REF!,(IF(B18=Data!#REF!,Data!#REF!,(IF(B18=Data!#REF!,Data!#REF!,Data!#REF!)))))))))))))))&amp;IF(B18=Data!B98,Data!J98,(IF(B18=Data!#REF!,Data!#REF!,(IF(B18=Data!#REF!,Data!#REF!,(IF(B18=Data!#REF!,Data!#REF!,(IF(B18=Data!#REF!,Data!#REF!,(IF(B18=Data!#REF!,Data!J838,(IF(B18=Data!#REF!,Data!#REF!,(IF(B18=Data!#REF!,Data!#REF!,Data!#REF!)))))))))))))))&amp;IF(B18=Data!#REF!,Data!#REF!,(IF(B18=Data!#REF!,Data!#REF!,(IF(B18=Data!#REF!,Data!#REF!,(IF(B18=Data!#REF!,Data!#REF!,(IF(B18=Data!#REF!,Data!#REF!,Data!#REF!)))))))))</f>
        <v>#REF!</v>
      </c>
      <c r="W18" s="596">
        <f>IF(E18="","",VLOOKUP(B18,Data!$B$5:$J$503,9,FALSE)*E18)</f>
        <v>1.534</v>
      </c>
    </row>
    <row r="19" spans="1:23" s="597" customFormat="1" ht="19.25" customHeight="1">
      <c r="A19" s="860"/>
      <c r="B19" s="582" t="s">
        <v>1070</v>
      </c>
      <c r="C19" s="583" t="str">
        <f>IF(E19="","",VLOOKUP(B19,Data!$B$5:$N$503,13,FALSE))</f>
        <v/>
      </c>
      <c r="D19" s="584" t="str">
        <f>IF(E19="","",VLOOKUP(B19,Data!$B$5:$L$503,2,FALSE))</f>
        <v/>
      </c>
      <c r="E19" s="823"/>
      <c r="F19" s="601"/>
      <c r="G19" s="587" t="str">
        <f>IF(E19="","",VLOOKUP(B19,Data!$B$5:$L$503,11,FALSE))</f>
        <v/>
      </c>
      <c r="H19" s="588" t="str">
        <f t="shared" ref="H19:H21"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B144,Data!G144,(IF(B19=Data!B146,Data!G146,(IF(B19=Data!B148,Data!G148,(IF(B19=Data!#REF!,Data!#REF!,(IF(B19=Data!B153,Data!G153,(IF(B19=Data!#REF!,Data!#REF!,(IF(B19=Data!#REF!,Data!#REF!,(IF(B19=Data!#REF!,Data!#REF!,Data!#REF!)))))))))))))))&amp;IF(B19=Data!B220,Data!G220,(IF(B19=Data!#REF!,Data!#REF!,(IF(B19=Data!#REF!,Data!#REF!,(IF(B19=Data!#REF!,Data!#REF!,(IF(B19=Data!#REF!,Data!#REF!,(IF(B19=Data!#REF!,Data!G960,(IF(B19=Data!#REF!,Data!#REF!,(IF(B19=Data!#REF!,Data!#REF!,Data!#REF!)))))))))))))))&amp;IF(B19=Data!#REF!,Data!#REF!,(IF(B19=Data!#REF!,Data!#REF!,(IF(B19=Data!#REF!,Data!#REF!,(IF(B19=Data!#REF!,Data!#REF!,(IF(B19=Data!#REF!,Data!#REF!,Data!#REF!)))))))))</f>
        <v>#REF!</v>
      </c>
      <c r="O19" s="592"/>
      <c r="P19" s="593"/>
      <c r="Q19" s="594" t="e">
        <f>IF(B19=Data!B144,Data!H144,(IF(B19=Data!B146,Data!H146,(IF(B19=Data!B148,Data!H148,(IF(B19=Data!#REF!,Data!#REF!,(IF(B19=Data!B153,Data!H153,(IF(B19=Data!#REF!,Data!#REF!,(IF(B19=Data!#REF!,Data!#REF!,(IF(B19=Data!#REF!,Data!#REF!,Data!#REF!)))))))))))))))&amp;IF(B19=Data!B220,Data!H220,(IF(B19=Data!#REF!,Data!#REF!,(IF(B19=Data!#REF!,Data!#REF!,(IF(B19=Data!#REF!,Data!#REF!,(IF(B19=Data!#REF!,Data!#REF!,(IF(B19=Data!#REF!,Data!H960,(IF(B19=Data!#REF!,Data!#REF!,(IF(B19=Data!#REF!,Data!#REF!,Data!#REF!)))))))))))))))&amp;IF(B19=Data!#REF!,Data!#REF!,(IF(B19=Data!#REF!,Data!#REF!,(IF(B19=Data!#REF!,Data!#REF!,(IF(B19=Data!#REF!,Data!#REF!,(IF(B19=Data!#REF!,Data!#REF!,Data!#REF!)))))))))</f>
        <v>#REF!</v>
      </c>
      <c r="R19" s="593"/>
      <c r="S19" s="593"/>
      <c r="T19" s="594" t="e">
        <f>IF(B19=Data!B144,Data!I144,(IF(B19=Data!B146,Data!I146,(IF(B19=Data!B148,Data!I148,(IF(B19=Data!#REF!,Data!#REF!,(IF(B19=Data!B153,Data!I153,(IF(B19=Data!#REF!,Data!#REF!,(IF(B19=Data!#REF!,Data!#REF!,(IF(B19=Data!#REF!,Data!#REF!,Data!#REF!)))))))))))))))&amp;IF(B19=Data!B220,Data!I220,(IF(B19=Data!#REF!,Data!#REF!,(IF(B19=Data!#REF!,Data!#REF!,(IF(B19=Data!#REF!,Data!#REF!,(IF(B19=Data!#REF!,Data!#REF!,(IF(B19=Data!#REF!,Data!I960,(IF(B19=Data!#REF!,Data!#REF!,(IF(B19=Data!#REF!,Data!#REF!,Data!#REF!)))))))))))))))&amp;IF(B19=Data!#REF!,Data!#REF!,(IF(B19=Data!#REF!,Data!#REF!,(IF(B19=Data!#REF!,Data!#REF!,(IF(B19=Data!#REF!,Data!#REF!,(IF(B19=Data!#REF!,Data!#REF!,Data!#REF!)))))))))</f>
        <v>#REF!</v>
      </c>
      <c r="U19" s="595"/>
      <c r="V19" s="594" t="e">
        <f>IF(B19=Data!B144,Data!J144,(IF(B19=Data!B146,Data!J146,(IF(B19=Data!B148,Data!J148,(IF(B19=Data!#REF!,Data!#REF!,(IF(B19=Data!B153,Data!J153,(IF(B19=Data!#REF!,Data!#REF!,(IF(B19=Data!#REF!,Data!#REF!,(IF(B19=Data!#REF!,Data!#REF!,Data!#REF!)))))))))))))))&amp;IF(B19=Data!B220,Data!J220,(IF(B19=Data!#REF!,Data!#REF!,(IF(B19=Data!#REF!,Data!#REF!,(IF(B19=Data!#REF!,Data!#REF!,(IF(B19=Data!#REF!,Data!#REF!,(IF(B19=Data!#REF!,Data!J960,(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537</v>
      </c>
      <c r="C20" s="738" t="str">
        <f>IF(E20="","",VLOOKUP(B20,Data!$B$5:$N$503,13,FALSE))</f>
        <v>Ymh</v>
      </c>
      <c r="D20" s="495" t="str">
        <f>IF(E20="","",VLOOKUP(B20,Data!$B$5:$L$503,2,FALSE))</f>
        <v>ZJ54440</v>
      </c>
      <c r="E20" s="823">
        <v>2</v>
      </c>
      <c r="F20" s="600" t="s">
        <v>545</v>
      </c>
      <c r="G20" s="587">
        <f>IF(E20="","",VLOOKUP(B20,Data!$B$5:$L$503,11,FALSE))</f>
        <v>4603.6099999999997</v>
      </c>
      <c r="H20" s="588">
        <f t="shared" si="1"/>
        <v>9207.2199999999993</v>
      </c>
      <c r="I20" s="589" t="str">
        <f>IF(E20="","",VLOOKUP(B20,Data!$B$5:$D$503,3,FALSE))</f>
        <v>C/T</v>
      </c>
      <c r="J20" s="589" t="str">
        <f>IF(E20="","",VLOOKUP(B20,Data!$B$5:$M$503,12,FALSE))</f>
        <v>Indonesia</v>
      </c>
      <c r="K20" s="590">
        <v>5129806</v>
      </c>
      <c r="L20" s="587">
        <f>IF(E20="","",VLOOKUP(B20,Data!$B$5:$E$503,4,FALSE)*E20)</f>
        <v>610</v>
      </c>
      <c r="M20" s="587">
        <f>IF(E20="","",VLOOKUP(B20,Data!$B$5:$F$503,5,FALSE)*E20)</f>
        <v>538</v>
      </c>
      <c r="N20" s="591" t="e">
        <f>IF(B20=Data!B24,Data!G24,(IF(B20=Data!B26,Data!G26,(IF(B20=Data!B28,Data!G28,(IF(B20=Data!#REF!,Data!#REF!,(IF(B20=Data!B33,Data!G33,(IF(B20=Data!#REF!,Data!#REF!,(IF(B20=Data!#REF!,Data!#REF!,(IF(B20=Data!#REF!,Data!#REF!,Data!#REF!)))))))))))))))&amp;IF(B20=Data!B100,Data!G100,(IF(B20=Data!#REF!,Data!#REF!,(IF(B20=Data!#REF!,Data!#REF!,(IF(B20=Data!#REF!,Data!#REF!,(IF(B20=Data!#REF!,Data!#REF!,(IF(B20=Data!#REF!,Data!G840,(IF(B20=Data!#REF!,Data!#REF!,(IF(B20=Data!#REF!,Data!#REF!,Data!#REF!)))))))))))))))&amp;IF(B20=Data!#REF!,Data!#REF!,(IF(B20=Data!#REF!,Data!#REF!,(IF(B20=Data!#REF!,Data!#REF!,(IF(B20=Data!#REF!,Data!#REF!,(IF(B20=Data!#REF!,Data!#REF!,Data!#REF!)))))))))</f>
        <v>#REF!</v>
      </c>
      <c r="O20" s="592"/>
      <c r="P20" s="593"/>
      <c r="Q20" s="594" t="e">
        <f>IF(B20=Data!B24,Data!H24,(IF(B20=Data!B26,Data!H26,(IF(B20=Data!B28,Data!H28,(IF(B20=Data!#REF!,Data!#REF!,(IF(B20=Data!B33,Data!H33,(IF(B20=Data!#REF!,Data!#REF!,(IF(B20=Data!#REF!,Data!#REF!,(IF(B20=Data!#REF!,Data!#REF!,Data!#REF!)))))))))))))))&amp;IF(B20=Data!B100,Data!H100,(IF(B20=Data!#REF!,Data!#REF!,(IF(B20=Data!#REF!,Data!#REF!,(IF(B20=Data!#REF!,Data!#REF!,(IF(B20=Data!#REF!,Data!#REF!,(IF(B20=Data!#REF!,Data!H840,(IF(B20=Data!#REF!,Data!#REF!,(IF(B20=Data!#REF!,Data!#REF!,Data!#REF!)))))))))))))))&amp;IF(B20=Data!#REF!,Data!#REF!,(IF(B20=Data!#REF!,Data!#REF!,(IF(B20=Data!#REF!,Data!#REF!,(IF(B20=Data!#REF!,Data!#REF!,(IF(B20=Data!#REF!,Data!#REF!,Data!#REF!)))))))))</f>
        <v>#REF!</v>
      </c>
      <c r="R20" s="593"/>
      <c r="S20" s="593"/>
      <c r="T20" s="594" t="e">
        <f>IF(B20=Data!B24,Data!I24,(IF(B20=Data!B26,Data!I26,(IF(B20=Data!B28,Data!I28,(IF(B20=Data!#REF!,Data!#REF!,(IF(B20=Data!B33,Data!I33,(IF(B20=Data!#REF!,Data!#REF!,(IF(B20=Data!#REF!,Data!#REF!,(IF(B20=Data!#REF!,Data!#REF!,Data!#REF!)))))))))))))))&amp;IF(B20=Data!B100,Data!I100,(IF(B20=Data!#REF!,Data!#REF!,(IF(B20=Data!#REF!,Data!#REF!,(IF(B20=Data!#REF!,Data!#REF!,(IF(B20=Data!#REF!,Data!#REF!,(IF(B20=Data!#REF!,Data!I840,(IF(B20=Data!#REF!,Data!#REF!,(IF(B20=Data!#REF!,Data!#REF!,Data!#REF!)))))))))))))))&amp;IF(B20=Data!#REF!,Data!#REF!,(IF(B20=Data!#REF!,Data!#REF!,(IF(B20=Data!#REF!,Data!#REF!,(IF(B20=Data!#REF!,Data!#REF!,(IF(B20=Data!#REF!,Data!#REF!,Data!#REF!)))))))))</f>
        <v>#REF!</v>
      </c>
      <c r="U20" s="595"/>
      <c r="V20" s="594" t="e">
        <f>IF(B20=Data!B24,Data!J24,(IF(B20=Data!B26,Data!J26,(IF(B20=Data!B28,Data!J28,(IF(B20=Data!#REF!,Data!#REF!,(IF(B20=Data!B33,Data!J33,(IF(B20=Data!#REF!,Data!#REF!,(IF(B20=Data!#REF!,Data!#REF!,(IF(B20=Data!#REF!,Data!#REF!,Data!#REF!)))))))))))))))&amp;IF(B20=Data!B100,Data!J100,(IF(B20=Data!#REF!,Data!#REF!,(IF(B20=Data!#REF!,Data!#REF!,(IF(B20=Data!#REF!,Data!#REF!,(IF(B20=Data!#REF!,Data!#REF!,(IF(B20=Data!#REF!,Data!J840,(IF(B20=Data!#REF!,Data!#REF!,(IF(B20=Data!#REF!,Data!#REF!,Data!#REF!)))))))))))))))&amp;IF(B20=Data!#REF!,Data!#REF!,(IF(B20=Data!#REF!,Data!#REF!,(IF(B20=Data!#REF!,Data!#REF!,(IF(B20=Data!#REF!,Data!#REF!,(IF(B20=Data!#REF!,Data!#REF!,Data!#REF!)))))))))</f>
        <v>#REF!</v>
      </c>
      <c r="W20" s="596">
        <f>IF(E20="","",VLOOKUP(B20,Data!$B$5:$J$503,9,FALSE)*E20)</f>
        <v>3.0680000000000001</v>
      </c>
    </row>
    <row r="21" spans="1:23" s="597" customFormat="1" ht="19.25" customHeight="1">
      <c r="A21" s="860">
        <v>3</v>
      </c>
      <c r="B21" s="753" t="s">
        <v>798</v>
      </c>
      <c r="C21" s="738" t="str">
        <f>IF(E21="","",VLOOKUP(B21,Data!$B$5:$N$503,13,FALSE))</f>
        <v>Ymh</v>
      </c>
      <c r="D21" s="495" t="str">
        <f>IF(E21="","",VLOOKUP(B21,Data!$B$5:$L$503,2,FALSE))</f>
        <v>VAK6640</v>
      </c>
      <c r="E21" s="823">
        <v>1</v>
      </c>
      <c r="F21" s="600"/>
      <c r="G21" s="587">
        <f>IF(E21="","",VLOOKUP(B21,Data!$B$5:$L$503,11,FALSE))</f>
        <v>2181.09</v>
      </c>
      <c r="H21" s="588">
        <f t="shared" si="1"/>
        <v>2181.09</v>
      </c>
      <c r="I21" s="589" t="str">
        <f>IF(E21="","",VLOOKUP(B21,Data!$B$5:$D$503,3,FALSE))</f>
        <v>C/T</v>
      </c>
      <c r="J21" s="589" t="str">
        <f>IF(E21="","",VLOOKUP(B21,Data!$B$5:$M$503,12,FALSE))</f>
        <v>Indonesia</v>
      </c>
      <c r="K21" s="590">
        <v>5129806</v>
      </c>
      <c r="L21" s="587">
        <f>IF(E21="","",VLOOKUP(B21,Data!$B$5:$E$503,4,FALSE)*E21)</f>
        <v>199</v>
      </c>
      <c r="M21" s="587">
        <f>IF(E21="","",VLOOKUP(B21,Data!$B$5:$F$503,5,FALSE)*E21)</f>
        <v>179</v>
      </c>
      <c r="N21" s="591" t="e">
        <f>IF(B21=Data!#REF!,Data!#REF!,(IF(B21=Data!B2,Data!G2,(IF(B21=Data!B4,Data!G4,(IF(B21=Data!#REF!,Data!#REF!,(IF(B21=Data!B9,Data!G9,(IF(B21=Data!#REF!,Data!#REF!,(IF(B21=Data!#REF!,Data!#REF!,(IF(B21=Data!#REF!,Data!#REF!,Data!#REF!)))))))))))))))&amp;IF(B21=Data!B76,Data!G76,(IF(B21=Data!#REF!,Data!#REF!,(IF(B21=Data!#REF!,Data!#REF!,(IF(B21=Data!#REF!,Data!#REF!,(IF(B21=Data!#REF!,Data!#REF!,(IF(B21=Data!#REF!,Data!G816,(IF(B21=Data!#REF!,Data!#REF!,(IF(B21=Data!#REF!,Data!#REF!,Data!#REF!)))))))))))))))&amp;IF(B21=Data!#REF!,Data!#REF!,(IF(B21=Data!#REF!,Data!#REF!,(IF(B21=Data!#REF!,Data!#REF!,(IF(B21=Data!#REF!,Data!#REF!,(IF(B21=Data!#REF!,Data!#REF!,Data!#REF!)))))))))</f>
        <v>#REF!</v>
      </c>
      <c r="O21" s="592"/>
      <c r="P21" s="593"/>
      <c r="Q21" s="594" t="e">
        <f>IF(B21=Data!#REF!,Data!#REF!,(IF(B21=Data!B2,Data!H2,(IF(B21=Data!B4,Data!H4,(IF(B21=Data!#REF!,Data!#REF!,(IF(B21=Data!B9,Data!H9,(IF(B21=Data!#REF!,Data!#REF!,(IF(B21=Data!#REF!,Data!#REF!,(IF(B21=Data!#REF!,Data!#REF!,Data!#REF!)))))))))))))))&amp;IF(B21=Data!B76,Data!H76,(IF(B21=Data!#REF!,Data!#REF!,(IF(B21=Data!#REF!,Data!#REF!,(IF(B21=Data!#REF!,Data!#REF!,(IF(B21=Data!#REF!,Data!#REF!,(IF(B21=Data!#REF!,Data!H816,(IF(B21=Data!#REF!,Data!#REF!,(IF(B21=Data!#REF!,Data!#REF!,Data!#REF!)))))))))))))))&amp;IF(B21=Data!#REF!,Data!#REF!,(IF(B21=Data!#REF!,Data!#REF!,(IF(B21=Data!#REF!,Data!#REF!,(IF(B21=Data!#REF!,Data!#REF!,(IF(B21=Data!#REF!,Data!#REF!,Data!#REF!)))))))))</f>
        <v>#REF!</v>
      </c>
      <c r="R21" s="593"/>
      <c r="S21" s="593"/>
      <c r="T21" s="594" t="e">
        <f>IF(B21=Data!#REF!,Data!#REF!,(IF(B21=Data!B2,Data!I2,(IF(B21=Data!B4,Data!I4,(IF(B21=Data!#REF!,Data!#REF!,(IF(B21=Data!B9,Data!I9,(IF(B21=Data!#REF!,Data!#REF!,(IF(B21=Data!#REF!,Data!#REF!,(IF(B21=Data!#REF!,Data!#REF!,Data!#REF!)))))))))))))))&amp;IF(B21=Data!B76,Data!I76,(IF(B21=Data!#REF!,Data!#REF!,(IF(B21=Data!#REF!,Data!#REF!,(IF(B21=Data!#REF!,Data!#REF!,(IF(B21=Data!#REF!,Data!#REF!,(IF(B21=Data!#REF!,Data!I816,(IF(B21=Data!#REF!,Data!#REF!,(IF(B21=Data!#REF!,Data!#REF!,Data!#REF!)))))))))))))))&amp;IF(B21=Data!#REF!,Data!#REF!,(IF(B21=Data!#REF!,Data!#REF!,(IF(B21=Data!#REF!,Data!#REF!,(IF(B21=Data!#REF!,Data!#REF!,(IF(B21=Data!#REF!,Data!#REF!,Data!#REF!)))))))))</f>
        <v>#REF!</v>
      </c>
      <c r="U21" s="595"/>
      <c r="V21" s="594" t="e">
        <f>IF(B21=Data!#REF!,Data!#REF!,(IF(B21=Data!B2,Data!J2,(IF(B21=Data!B4,Data!J4,(IF(B21=Data!#REF!,Data!#REF!,(IF(B21=Data!B9,Data!J9,(IF(B21=Data!#REF!,Data!#REF!,(IF(B21=Data!#REF!,Data!#REF!,(IF(B21=Data!#REF!,Data!#REF!,Data!#REF!)))))))))))))))&amp;IF(B21=Data!B76,Data!J76,(IF(B21=Data!#REF!,Data!#REF!,(IF(B21=Data!#REF!,Data!#REF!,(IF(B21=Data!#REF!,Data!#REF!,(IF(B21=Data!#REF!,Data!#REF!,(IF(B21=Data!#REF!,Data!J816,(IF(B21=Data!#REF!,Data!#REF!,(IF(B21=Data!#REF!,Data!#REF!,Data!#REF!)))))))))))))))&amp;IF(B21=Data!#REF!,Data!#REF!,(IF(B21=Data!#REF!,Data!#REF!,(IF(B21=Data!#REF!,Data!#REF!,(IF(B21=Data!#REF!,Data!#REF!,(IF(B21=Data!#REF!,Data!#REF!,Data!#REF!)))))))))</f>
        <v>#REF!</v>
      </c>
      <c r="W21" s="596">
        <f>IF(E21="","",VLOOKUP(B21,Data!$B$5:$J$503,9,FALSE)*E21)</f>
        <v>1.129</v>
      </c>
    </row>
    <row r="22" spans="1:23" s="597" customFormat="1" ht="19.25" customHeight="1">
      <c r="A22" s="860">
        <v>4</v>
      </c>
      <c r="B22" s="753" t="s">
        <v>495</v>
      </c>
      <c r="C22" s="738" t="str">
        <f>IF(E22="","",VLOOKUP(B22,Data!$B$5:$N$503,13,FALSE))</f>
        <v>Ymh</v>
      </c>
      <c r="D22" s="495" t="str">
        <f>IF(E22="","",VLOOKUP(B22,Data!$B$5:$L$503,2,FALSE))</f>
        <v>ZH66300</v>
      </c>
      <c r="E22" s="823">
        <v>7</v>
      </c>
      <c r="F22" s="601" t="s">
        <v>569</v>
      </c>
      <c r="G22" s="587">
        <f>IF(E22="","",VLOOKUP(B22,Data!$B$5:$L$503,11,FALSE))</f>
        <v>2086.5500000000002</v>
      </c>
      <c r="H22" s="588">
        <f t="shared" si="0"/>
        <v>14605.850000000002</v>
      </c>
      <c r="I22" s="589" t="str">
        <f>IF(E22="","",VLOOKUP(B22,Data!$B$5:$D$503,3,FALSE))</f>
        <v>C/T</v>
      </c>
      <c r="J22" s="589" t="str">
        <f>IF(E22="","",VLOOKUP(B22,Data!$B$5:$M$503,12,FALSE))</f>
        <v>Indonesia</v>
      </c>
      <c r="K22" s="590">
        <v>5129806</v>
      </c>
      <c r="L22" s="587">
        <f>IF(E22="","",VLOOKUP(B22,Data!$B$5:$E$503,4,FALSE)*E22)</f>
        <v>1505</v>
      </c>
      <c r="M22" s="587">
        <f>IF(E22="","",VLOOKUP(B22,Data!$B$5:$F$503,5,FALSE)*E22)</f>
        <v>1358</v>
      </c>
      <c r="N22" s="591" t="e">
        <f>IF(B22=Data!B1,Data!G1,(IF(B22=Data!B3,Data!G3,(IF(B22=Data!B5,Data!G5,(IF(B22=Data!#REF!,Data!#REF!,(IF(B22=Data!B10,Data!G10,(IF(B22=Data!#REF!,Data!#REF!,(IF(B22=Data!#REF!,Data!#REF!,(IF(B22=Data!#REF!,Data!#REF!,Data!#REF!)))))))))))))))&amp;IF(B22=Data!B77,Data!G77,(IF(B22=Data!#REF!,Data!#REF!,(IF(B22=Data!#REF!,Data!#REF!,(IF(B22=Data!#REF!,Data!#REF!,(IF(B22=Data!#REF!,Data!#REF!,(IF(B22=Data!#REF!,Data!G817,(IF(B22=Data!#REF!,Data!#REF!,(IF(B22=Data!#REF!,Data!#REF!,Data!#REF!)))))))))))))))&amp;IF(B22=Data!#REF!,Data!#REF!,(IF(B22=Data!#REF!,Data!#REF!,(IF(B22=Data!#REF!,Data!#REF!,(IF(B22=Data!#REF!,Data!#REF!,(IF(B22=Data!#REF!,Data!#REF!,Data!#REF!)))))))))</f>
        <v>#REF!</v>
      </c>
      <c r="O22" s="592"/>
      <c r="P22" s="593"/>
      <c r="Q22" s="594" t="e">
        <f>IF(B22=Data!B1,Data!H1,(IF(B22=Data!B3,Data!H3,(IF(B22=Data!B5,Data!H5,(IF(B22=Data!#REF!,Data!#REF!,(IF(B22=Data!B10,Data!H10,(IF(B22=Data!#REF!,Data!#REF!,(IF(B22=Data!#REF!,Data!#REF!,(IF(B22=Data!#REF!,Data!#REF!,Data!#REF!)))))))))))))))&amp;IF(B22=Data!B77,Data!H77,(IF(B22=Data!#REF!,Data!#REF!,(IF(B22=Data!#REF!,Data!#REF!,(IF(B22=Data!#REF!,Data!#REF!,(IF(B22=Data!#REF!,Data!#REF!,(IF(B22=Data!#REF!,Data!H817,(IF(B22=Data!#REF!,Data!#REF!,(IF(B22=Data!#REF!,Data!#REF!,Data!#REF!)))))))))))))))&amp;IF(B22=Data!#REF!,Data!#REF!,(IF(B22=Data!#REF!,Data!#REF!,(IF(B22=Data!#REF!,Data!#REF!,(IF(B22=Data!#REF!,Data!#REF!,(IF(B22=Data!#REF!,Data!#REF!,Data!#REF!)))))))))</f>
        <v>#REF!</v>
      </c>
      <c r="R22" s="593"/>
      <c r="S22" s="593"/>
      <c r="T22" s="594" t="e">
        <f>IF(B22=Data!B1,Data!I1,(IF(B22=Data!B3,Data!I3,(IF(B22=Data!B5,Data!I5,(IF(B22=Data!#REF!,Data!#REF!,(IF(B22=Data!B10,Data!I10,(IF(B22=Data!#REF!,Data!#REF!,(IF(B22=Data!#REF!,Data!#REF!,(IF(B22=Data!#REF!,Data!#REF!,Data!#REF!)))))))))))))))&amp;IF(B22=Data!B77,Data!I77,(IF(B22=Data!#REF!,Data!#REF!,(IF(B22=Data!#REF!,Data!#REF!,(IF(B22=Data!#REF!,Data!#REF!,(IF(B22=Data!#REF!,Data!#REF!,(IF(B22=Data!#REF!,Data!I817,(IF(B22=Data!#REF!,Data!#REF!,(IF(B22=Data!#REF!,Data!#REF!,Data!#REF!)))))))))))))))&amp;IF(B22=Data!#REF!,Data!#REF!,(IF(B22=Data!#REF!,Data!#REF!,(IF(B22=Data!#REF!,Data!#REF!,(IF(B22=Data!#REF!,Data!#REF!,(IF(B22=Data!#REF!,Data!#REF!,Data!#REF!)))))))))</f>
        <v>#REF!</v>
      </c>
      <c r="U22" s="595"/>
      <c r="V22" s="594" t="e">
        <f>IF(B22=Data!B1,Data!J1,(IF(B22=Data!B3,Data!J3,(IF(B22=Data!B5,Data!J5,(IF(B22=Data!#REF!,Data!#REF!,(IF(B22=Data!B10,Data!J10,(IF(B22=Data!#REF!,Data!#REF!,(IF(B22=Data!#REF!,Data!#REF!,(IF(B22=Data!#REF!,Data!#REF!,Data!#REF!)))))))))))))))&amp;IF(B22=Data!B77,Data!J77,(IF(B22=Data!#REF!,Data!#REF!,(IF(B22=Data!#REF!,Data!#REF!,(IF(B22=Data!#REF!,Data!#REF!,(IF(B22=Data!#REF!,Data!#REF!,(IF(B22=Data!#REF!,Data!J817,(IF(B22=Data!#REF!,Data!#REF!,(IF(B22=Data!#REF!,Data!#REF!,Data!#REF!)))))))))))))))&amp;IF(B22=Data!#REF!,Data!#REF!,(IF(B22=Data!#REF!,Data!#REF!,(IF(B22=Data!#REF!,Data!#REF!,(IF(B22=Data!#REF!,Data!#REF!,(IF(B22=Data!#REF!,Data!#REF!,Data!#REF!)))))))))</f>
        <v>#REF!</v>
      </c>
      <c r="W22" s="596">
        <f>IF(E22="","",VLOOKUP(B22,Data!$B$5:$J$503,9,FALSE)*E22)</f>
        <v>8.2949999999999999</v>
      </c>
    </row>
    <row r="23" spans="1:23" s="597" customFormat="1" ht="19.25" customHeight="1">
      <c r="A23" s="860">
        <v>5</v>
      </c>
      <c r="B23" s="753" t="s">
        <v>724</v>
      </c>
      <c r="C23" s="738" t="str">
        <f>IF(E23="","",VLOOKUP(B23,Data!$B$5:$N$503,13,FALSE))</f>
        <v>Ymh</v>
      </c>
      <c r="D23" s="495" t="str">
        <f>IF(E23="","",VLOOKUP(B23,Data!$B$5:$L$503,2,FALSE))</f>
        <v>VAD6650</v>
      </c>
      <c r="E23" s="823">
        <v>1</v>
      </c>
      <c r="F23" s="600"/>
      <c r="G23" s="587">
        <f>IF(E23="","",VLOOKUP(B23,Data!$B$5:$L$503,11,FALSE))</f>
        <v>2449.66</v>
      </c>
      <c r="H23" s="588">
        <f t="shared" si="0"/>
        <v>2449.66</v>
      </c>
      <c r="I23" s="589" t="str">
        <f>IF(E23="","",VLOOKUP(B23,Data!$B$5:$D$503,3,FALSE))</f>
        <v>C/T</v>
      </c>
      <c r="J23" s="589" t="str">
        <f>IF(E23="","",VLOOKUP(B23,Data!$B$5:$M$503,12,FALSE))</f>
        <v>Indonesia</v>
      </c>
      <c r="K23" s="590">
        <v>5129806</v>
      </c>
      <c r="L23" s="587">
        <f>IF(E23="","",VLOOKUP(B23,Data!$B$5:$E$503,4,FALSE)*E23)</f>
        <v>220</v>
      </c>
      <c r="M23" s="587">
        <f>IF(E23="","",VLOOKUP(B23,Data!$B$5:$F$503,5,FALSE)*E23)</f>
        <v>199</v>
      </c>
      <c r="N23" s="591" t="e">
        <f>IF(B23=Data!B2,Data!G2,(IF(B23=Data!B4,Data!G4,(IF(B23=Data!B6,Data!G6,(IF(B23=Data!#REF!,Data!#REF!,(IF(B23=Data!B11,Data!G11,(IF(B23=Data!#REF!,Data!#REF!,(IF(B23=Data!#REF!,Data!#REF!,(IF(B23=Data!#REF!,Data!#REF!,Data!#REF!)))))))))))))))&amp;IF(B23=Data!B78,Data!G78,(IF(B23=Data!#REF!,Data!#REF!,(IF(B23=Data!#REF!,Data!#REF!,(IF(B23=Data!#REF!,Data!#REF!,(IF(B23=Data!#REF!,Data!#REF!,(IF(B23=Data!#REF!,Data!G818,(IF(B23=Data!#REF!,Data!#REF!,(IF(B23=Data!#REF!,Data!#REF!,Data!#REF!)))))))))))))))&amp;IF(B23=Data!#REF!,Data!#REF!,(IF(B23=Data!#REF!,Data!#REF!,(IF(B23=Data!#REF!,Data!#REF!,(IF(B23=Data!#REF!,Data!#REF!,(IF(B23=Data!#REF!,Data!#REF!,Data!#REF!)))))))))</f>
        <v>#REF!</v>
      </c>
      <c r="O23" s="592"/>
      <c r="P23" s="593"/>
      <c r="Q23" s="594" t="e">
        <f>IF(B23=Data!B2,Data!H2,(IF(B23=Data!B4,Data!H4,(IF(B23=Data!B6,Data!H6,(IF(B23=Data!#REF!,Data!#REF!,(IF(B23=Data!B11,Data!H11,(IF(B23=Data!#REF!,Data!#REF!,(IF(B23=Data!#REF!,Data!#REF!,(IF(B23=Data!#REF!,Data!#REF!,Data!#REF!)))))))))))))))&amp;IF(B23=Data!B78,Data!H78,(IF(B23=Data!#REF!,Data!#REF!,(IF(B23=Data!#REF!,Data!#REF!,(IF(B23=Data!#REF!,Data!#REF!,(IF(B23=Data!#REF!,Data!#REF!,(IF(B23=Data!#REF!,Data!H818,(IF(B23=Data!#REF!,Data!#REF!,(IF(B23=Data!#REF!,Data!#REF!,Data!#REF!)))))))))))))))&amp;IF(B23=Data!#REF!,Data!#REF!,(IF(B23=Data!#REF!,Data!#REF!,(IF(B23=Data!#REF!,Data!#REF!,(IF(B23=Data!#REF!,Data!#REF!,(IF(B23=Data!#REF!,Data!#REF!,Data!#REF!)))))))))</f>
        <v>#REF!</v>
      </c>
      <c r="R23" s="593"/>
      <c r="S23" s="593"/>
      <c r="T23" s="594" t="e">
        <f>IF(B23=Data!B2,Data!I2,(IF(B23=Data!B4,Data!I4,(IF(B23=Data!B6,Data!I6,(IF(B23=Data!#REF!,Data!#REF!,(IF(B23=Data!B11,Data!I11,(IF(B23=Data!#REF!,Data!#REF!,(IF(B23=Data!#REF!,Data!#REF!,(IF(B23=Data!#REF!,Data!#REF!,Data!#REF!)))))))))))))))&amp;IF(B23=Data!B78,Data!I78,(IF(B23=Data!#REF!,Data!#REF!,(IF(B23=Data!#REF!,Data!#REF!,(IF(B23=Data!#REF!,Data!#REF!,(IF(B23=Data!#REF!,Data!#REF!,(IF(B23=Data!#REF!,Data!I818,(IF(B23=Data!#REF!,Data!#REF!,(IF(B23=Data!#REF!,Data!#REF!,Data!#REF!)))))))))))))))&amp;IF(B23=Data!#REF!,Data!#REF!,(IF(B23=Data!#REF!,Data!#REF!,(IF(B23=Data!#REF!,Data!#REF!,(IF(B23=Data!#REF!,Data!#REF!,(IF(B23=Data!#REF!,Data!#REF!,Data!#REF!)))))))))</f>
        <v>#REF!</v>
      </c>
      <c r="U23" s="595"/>
      <c r="V23" s="594" t="e">
        <f>IF(B23=Data!B2,Data!J2,(IF(B23=Data!B4,Data!J4,(IF(B23=Data!B6,Data!J6,(IF(B23=Data!#REF!,Data!#REF!,(IF(B23=Data!B11,Data!J11,(IF(B23=Data!#REF!,Data!#REF!,(IF(B23=Data!#REF!,Data!#REF!,(IF(B23=Data!#REF!,Data!#REF!,Data!#REF!)))))))))))))))&amp;IF(B23=Data!B78,Data!J78,(IF(B23=Data!#REF!,Data!#REF!,(IF(B23=Data!#REF!,Data!#REF!,(IF(B23=Data!#REF!,Data!#REF!,(IF(B23=Data!#REF!,Data!#REF!,(IF(B23=Data!#REF!,Data!J818,(IF(B23=Data!#REF!,Data!#REF!,(IF(B23=Data!#REF!,Data!#REF!,Data!#REF!)))))))))))))))&amp;IF(B23=Data!#REF!,Data!#REF!,(IF(B23=Data!#REF!,Data!#REF!,(IF(B23=Data!#REF!,Data!#REF!,(IF(B23=Data!#REF!,Data!#REF!,(IF(B23=Data!#REF!,Data!#REF!,Data!#REF!)))))))))</f>
        <v>#REF!</v>
      </c>
      <c r="W23" s="596">
        <f>IF(E23="","",VLOOKUP(B23,Data!$B$5:$J$503,9,FALSE)*E23)</f>
        <v>1.1850000000000001</v>
      </c>
    </row>
    <row r="24" spans="1:23" s="597" customFormat="1" ht="19.25" customHeight="1">
      <c r="A24" s="860">
        <v>6</v>
      </c>
      <c r="B24" s="753" t="s">
        <v>288</v>
      </c>
      <c r="C24" s="738" t="str">
        <f>IF(E24="","",VLOOKUP(B24,Data!$B$5:$N$503,13,FALSE))</f>
        <v>Ymh</v>
      </c>
      <c r="D24" s="495" t="str">
        <f>IF(E24="","",VLOOKUP(B24,Data!$B$5:$L$503,2,FALSE))</f>
        <v>WT58110</v>
      </c>
      <c r="E24" s="823">
        <v>1</v>
      </c>
      <c r="F24" s="600"/>
      <c r="G24" s="587">
        <f>IF(E24="","",VLOOKUP(B24,Data!$B$5:$L$503,11,FALSE))</f>
        <v>2268.35</v>
      </c>
      <c r="H24" s="588">
        <f t="shared" si="0"/>
        <v>2268.35</v>
      </c>
      <c r="I24" s="589" t="str">
        <f>IF(E24="","",VLOOKUP(B24,Data!$B$5:$D$503,3,FALSE))</f>
        <v>C/T</v>
      </c>
      <c r="J24" s="589" t="str">
        <f>IF(E24="","",VLOOKUP(B24,Data!$B$5:$M$503,12,FALSE))</f>
        <v>Indonesia</v>
      </c>
      <c r="K24" s="590">
        <v>5129806</v>
      </c>
      <c r="L24" s="587">
        <f>IF(E24="","",VLOOKUP(B24,Data!$B$5:$E$503,4,FALSE)*E24)</f>
        <v>238</v>
      </c>
      <c r="M24" s="587">
        <f>IF(E24="","",VLOOKUP(B24,Data!$B$5:$F$503,5,FALSE)*E24)</f>
        <v>216</v>
      </c>
      <c r="N24" s="591" t="e">
        <f>IF(B24=Data!B3,Data!G3,(IF(B24=Data!B5,Data!G5,(IF(B24=Data!B7,Data!G7,(IF(B24=Data!#REF!,Data!#REF!,(IF(B24=Data!B12,Data!G12,(IF(B24=Data!#REF!,Data!#REF!,(IF(B24=Data!#REF!,Data!#REF!,(IF(B24=Data!#REF!,Data!#REF!,Data!#REF!)))))))))))))))&amp;IF(B24=Data!B79,Data!G79,(IF(B24=Data!#REF!,Data!#REF!,(IF(B24=Data!#REF!,Data!#REF!,(IF(B24=Data!#REF!,Data!#REF!,(IF(B24=Data!#REF!,Data!#REF!,(IF(B24=Data!#REF!,Data!G819,(IF(B24=Data!#REF!,Data!#REF!,(IF(B24=Data!#REF!,Data!#REF!,Data!#REF!)))))))))))))))&amp;IF(B24=Data!#REF!,Data!#REF!,(IF(B24=Data!#REF!,Data!#REF!,(IF(B24=Data!#REF!,Data!#REF!,(IF(B24=Data!#REF!,Data!#REF!,(IF(B24=Data!#REF!,Data!#REF!,Data!#REF!)))))))))</f>
        <v>#REF!</v>
      </c>
      <c r="O24" s="592"/>
      <c r="P24" s="593"/>
      <c r="Q24" s="594" t="e">
        <f>IF(B24=Data!B3,Data!H3,(IF(B24=Data!B5,Data!H5,(IF(B24=Data!B7,Data!H7,(IF(B24=Data!#REF!,Data!#REF!,(IF(B24=Data!B12,Data!H12,(IF(B24=Data!#REF!,Data!#REF!,(IF(B24=Data!#REF!,Data!#REF!,(IF(B24=Data!#REF!,Data!#REF!,Data!#REF!)))))))))))))))&amp;IF(B24=Data!B79,Data!H79,(IF(B24=Data!#REF!,Data!#REF!,(IF(B24=Data!#REF!,Data!#REF!,(IF(B24=Data!#REF!,Data!#REF!,(IF(B24=Data!#REF!,Data!#REF!,(IF(B24=Data!#REF!,Data!H819,(IF(B24=Data!#REF!,Data!#REF!,(IF(B24=Data!#REF!,Data!#REF!,Data!#REF!)))))))))))))))&amp;IF(B24=Data!#REF!,Data!#REF!,(IF(B24=Data!#REF!,Data!#REF!,(IF(B24=Data!#REF!,Data!#REF!,(IF(B24=Data!#REF!,Data!#REF!,(IF(B24=Data!#REF!,Data!#REF!,Data!#REF!)))))))))</f>
        <v>#REF!</v>
      </c>
      <c r="R24" s="593"/>
      <c r="S24" s="593"/>
      <c r="T24" s="594" t="e">
        <f>IF(B24=Data!B3,Data!I3,(IF(B24=Data!B5,Data!I5,(IF(B24=Data!B7,Data!I7,(IF(B24=Data!#REF!,Data!#REF!,(IF(B24=Data!B12,Data!I12,(IF(B24=Data!#REF!,Data!#REF!,(IF(B24=Data!#REF!,Data!#REF!,(IF(B24=Data!#REF!,Data!#REF!,Data!#REF!)))))))))))))))&amp;IF(B24=Data!B79,Data!I79,(IF(B24=Data!#REF!,Data!#REF!,(IF(B24=Data!#REF!,Data!#REF!,(IF(B24=Data!#REF!,Data!#REF!,(IF(B24=Data!#REF!,Data!#REF!,(IF(B24=Data!#REF!,Data!I819,(IF(B24=Data!#REF!,Data!#REF!,(IF(B24=Data!#REF!,Data!#REF!,Data!#REF!)))))))))))))))&amp;IF(B24=Data!#REF!,Data!#REF!,(IF(B24=Data!#REF!,Data!#REF!,(IF(B24=Data!#REF!,Data!#REF!,(IF(B24=Data!#REF!,Data!#REF!,(IF(B24=Data!#REF!,Data!#REF!,Data!#REF!)))))))))</f>
        <v>#REF!</v>
      </c>
      <c r="U24" s="595"/>
      <c r="V24" s="594" t="e">
        <f>IF(B24=Data!B3,Data!J3,(IF(B24=Data!B5,Data!J5,(IF(B24=Data!B7,Data!J7,(IF(B24=Data!#REF!,Data!#REF!,(IF(B24=Data!B12,Data!J12,(IF(B24=Data!#REF!,Data!#REF!,(IF(B24=Data!#REF!,Data!#REF!,(IF(B24=Data!#REF!,Data!#REF!,Data!#REF!)))))))))))))))&amp;IF(B24=Data!B79,Data!J79,(IF(B24=Data!#REF!,Data!#REF!,(IF(B24=Data!#REF!,Data!#REF!,(IF(B24=Data!#REF!,Data!#REF!,(IF(B24=Data!#REF!,Data!#REF!,(IF(B24=Data!#REF!,Data!J819,(IF(B24=Data!#REF!,Data!#REF!,(IF(B24=Data!#REF!,Data!#REF!,Data!#REF!)))))))))))))))&amp;IF(B24=Data!#REF!,Data!#REF!,(IF(B24=Data!#REF!,Data!#REF!,(IF(B24=Data!#REF!,Data!#REF!,(IF(B24=Data!#REF!,Data!#REF!,(IF(B24=Data!#REF!,Data!#REF!,Data!#REF!)))))))))</f>
        <v>#REF!</v>
      </c>
      <c r="W24" s="596">
        <f>IF(E24="","",VLOOKUP(B24,Data!$B$5:$J$503,9,FALSE)*E24)</f>
        <v>1.3140000000000001</v>
      </c>
    </row>
    <row r="25" spans="1:23" s="597" customFormat="1" ht="19.25" customHeight="1">
      <c r="A25" s="860">
        <v>7</v>
      </c>
      <c r="B25" s="753" t="s">
        <v>734</v>
      </c>
      <c r="C25" s="738" t="str">
        <f>IF(E25="","",VLOOKUP(B25,Data!$B$5:$N$503,13,FALSE))</f>
        <v>Ymh</v>
      </c>
      <c r="D25" s="495" t="str">
        <f>IF(E25="","",VLOOKUP(B25,Data!$B$5:$L$503,2,FALSE))</f>
        <v>VAC9520</v>
      </c>
      <c r="E25" s="823">
        <v>5</v>
      </c>
      <c r="F25" s="600"/>
      <c r="G25" s="587">
        <f>IF(E25="","",VLOOKUP(B25,Data!$B$5:$L$503,11,FALSE))</f>
        <v>2921.12</v>
      </c>
      <c r="H25" s="588">
        <f t="shared" si="0"/>
        <v>14605.599999999999</v>
      </c>
      <c r="I25" s="589" t="str">
        <f>IF(E25="","",VLOOKUP(B25,Data!$B$5:$D$503,3,FALSE))</f>
        <v>C/T</v>
      </c>
      <c r="J25" s="589" t="str">
        <f>IF(E25="","",VLOOKUP(B25,Data!$B$5:$M$503,12,FALSE))</f>
        <v>Indonesia</v>
      </c>
      <c r="K25" s="590">
        <v>5129806</v>
      </c>
      <c r="L25" s="587">
        <f>IF(E25="","",VLOOKUP(B25,Data!$B$5:$E$503,4,FALSE)*E25)</f>
        <v>1270</v>
      </c>
      <c r="M25" s="587">
        <f>IF(E25="","",VLOOKUP(B25,Data!$B$5:$F$503,5,FALSE)*E25)</f>
        <v>1145</v>
      </c>
      <c r="N25" s="591" t="e">
        <f>IF(B25=Data!B4,Data!G4,(IF(B25=Data!B6,Data!G6,(IF(B25=Data!B8,Data!G8,(IF(B25=Data!#REF!,Data!#REF!,(IF(B25=Data!B13,Data!G13,(IF(B25=Data!#REF!,Data!#REF!,(IF(B25=Data!#REF!,Data!#REF!,(IF(B25=Data!#REF!,Data!#REF!,Data!#REF!)))))))))))))))&amp;IF(B25=Data!B80,Data!G80,(IF(B25=Data!#REF!,Data!#REF!,(IF(B25=Data!#REF!,Data!#REF!,(IF(B25=Data!#REF!,Data!#REF!,(IF(B25=Data!#REF!,Data!#REF!,(IF(B25=Data!#REF!,Data!G820,(IF(B25=Data!#REF!,Data!#REF!,(IF(B25=Data!#REF!,Data!#REF!,Data!#REF!)))))))))))))))&amp;IF(B25=Data!#REF!,Data!#REF!,(IF(B25=Data!#REF!,Data!#REF!,(IF(B25=Data!#REF!,Data!#REF!,(IF(B25=Data!#REF!,Data!#REF!,(IF(B25=Data!#REF!,Data!#REF!,Data!#REF!)))))))))</f>
        <v>#REF!</v>
      </c>
      <c r="O25" s="592"/>
      <c r="P25" s="593"/>
      <c r="Q25" s="594" t="e">
        <f>IF(B25=Data!B4,Data!H4,(IF(B25=Data!B6,Data!H6,(IF(B25=Data!B8,Data!H8,(IF(B25=Data!#REF!,Data!#REF!,(IF(B25=Data!B13,Data!H13,(IF(B25=Data!#REF!,Data!#REF!,(IF(B25=Data!#REF!,Data!#REF!,(IF(B25=Data!#REF!,Data!#REF!,Data!#REF!)))))))))))))))&amp;IF(B25=Data!B80,Data!H80,(IF(B25=Data!#REF!,Data!#REF!,(IF(B25=Data!#REF!,Data!#REF!,(IF(B25=Data!#REF!,Data!#REF!,(IF(B25=Data!#REF!,Data!#REF!,(IF(B25=Data!#REF!,Data!H820,(IF(B25=Data!#REF!,Data!#REF!,(IF(B25=Data!#REF!,Data!#REF!,Data!#REF!)))))))))))))))&amp;IF(B25=Data!#REF!,Data!#REF!,(IF(B25=Data!#REF!,Data!#REF!,(IF(B25=Data!#REF!,Data!#REF!,(IF(B25=Data!#REF!,Data!#REF!,(IF(B25=Data!#REF!,Data!#REF!,Data!#REF!)))))))))</f>
        <v>#REF!</v>
      </c>
      <c r="R25" s="593"/>
      <c r="S25" s="593"/>
      <c r="T25" s="594" t="e">
        <f>IF(B25=Data!B4,Data!I4,(IF(B25=Data!B6,Data!I6,(IF(B25=Data!B8,Data!I8,(IF(B25=Data!#REF!,Data!#REF!,(IF(B25=Data!B13,Data!I13,(IF(B25=Data!#REF!,Data!#REF!,(IF(B25=Data!#REF!,Data!#REF!,(IF(B25=Data!#REF!,Data!#REF!,Data!#REF!)))))))))))))))&amp;IF(B25=Data!B80,Data!I80,(IF(B25=Data!#REF!,Data!#REF!,(IF(B25=Data!#REF!,Data!#REF!,(IF(B25=Data!#REF!,Data!#REF!,(IF(B25=Data!#REF!,Data!#REF!,(IF(B25=Data!#REF!,Data!I820,(IF(B25=Data!#REF!,Data!#REF!,(IF(B25=Data!#REF!,Data!#REF!,Data!#REF!)))))))))))))))&amp;IF(B25=Data!#REF!,Data!#REF!,(IF(B25=Data!#REF!,Data!#REF!,(IF(B25=Data!#REF!,Data!#REF!,(IF(B25=Data!#REF!,Data!#REF!,(IF(B25=Data!#REF!,Data!#REF!,Data!#REF!)))))))))</f>
        <v>#REF!</v>
      </c>
      <c r="U25" s="595"/>
      <c r="V25" s="594" t="e">
        <f>IF(B25=Data!B4,Data!J4,(IF(B25=Data!B6,Data!J6,(IF(B25=Data!B8,Data!J8,(IF(B25=Data!#REF!,Data!#REF!,(IF(B25=Data!B13,Data!J13,(IF(B25=Data!#REF!,Data!#REF!,(IF(B25=Data!#REF!,Data!#REF!,(IF(B25=Data!#REF!,Data!#REF!,Data!#REF!)))))))))))))))&amp;IF(B25=Data!B80,Data!J80,(IF(B25=Data!#REF!,Data!#REF!,(IF(B25=Data!#REF!,Data!#REF!,(IF(B25=Data!#REF!,Data!#REF!,(IF(B25=Data!#REF!,Data!#REF!,(IF(B25=Data!#REF!,Data!J820,(IF(B25=Data!#REF!,Data!#REF!,(IF(B25=Data!#REF!,Data!#REF!,Data!#REF!)))))))))))))))&amp;IF(B25=Data!#REF!,Data!#REF!,(IF(B25=Data!#REF!,Data!#REF!,(IF(B25=Data!#REF!,Data!#REF!,(IF(B25=Data!#REF!,Data!#REF!,(IF(B25=Data!#REF!,Data!#REF!,Data!#REF!)))))))))</f>
        <v>#REF!</v>
      </c>
      <c r="W25" s="596">
        <f>IF(E25="","",VLOOKUP(B25,Data!$B$5:$J$503,9,FALSE)*E25)</f>
        <v>7.42</v>
      </c>
    </row>
    <row r="26" spans="1:23" s="597" customFormat="1" ht="19.25" customHeight="1">
      <c r="A26" s="598"/>
      <c r="B26" s="582" t="s">
        <v>1097</v>
      </c>
      <c r="C26" s="583" t="str">
        <f>IF(E26="","",VLOOKUP(B26,Data!$B$5:$N$503,13,FALSE))</f>
        <v/>
      </c>
      <c r="D26" s="584" t="str">
        <f>IF(E26="","",VLOOKUP(B26,Data!$B$5:$L$503,2,FALSE))</f>
        <v/>
      </c>
      <c r="E26" s="823"/>
      <c r="F26" s="600"/>
      <c r="G26" s="587" t="str">
        <f>IF(E26="","",VLOOKUP(B26,Data!$B$5:$L$503,11,FALSE))</f>
        <v/>
      </c>
      <c r="H26" s="588" t="str">
        <f>IF(E26&gt;0,E26*G26,"-")</f>
        <v>-</v>
      </c>
      <c r="I26" s="589" t="str">
        <f>IF(E26="","",VLOOKUP(B26,Data!$B$5:$D$503,3,FALSE))</f>
        <v/>
      </c>
      <c r="J26" s="589" t="str">
        <f>IF(E26="","",VLOOKUP(B26,Data!$B$5:$M$503,12,FALSE))</f>
        <v/>
      </c>
      <c r="K26" s="590"/>
      <c r="L26" s="587" t="str">
        <f>IF(E26="","",VLOOKUP(B26,Data!$B$5:$E$503,4,FALSE)*E26)</f>
        <v/>
      </c>
      <c r="M26" s="587" t="str">
        <f>IF(E26="","",VLOOKUP(B26,Data!$B$5:$F$503,5,FALSE)*E26)</f>
        <v/>
      </c>
      <c r="N26" s="591" t="e">
        <f>IF(B26=Data!B131,Data!G131,(IF(B26=Data!B133,Data!G133,(IF(B26=Data!B135,Data!G135,(IF(B26=Data!#REF!,Data!#REF!,(IF(B26=Data!B140,Data!G140,(IF(B26=Data!#REF!,Data!#REF!,(IF(B26=Data!#REF!,Data!#REF!,(IF(B26=Data!#REF!,Data!#REF!,Data!#REF!)))))))))))))))&amp;IF(B26=Data!B207,Data!G207,(IF(B26=Data!#REF!,Data!#REF!,(IF(B26=Data!#REF!,Data!#REF!,(IF(B26=Data!#REF!,Data!#REF!,(IF(B26=Data!#REF!,Data!#REF!,(IF(B26=Data!#REF!,Data!G947,(IF(B26=Data!#REF!,Data!#REF!,(IF(B26=Data!#REF!,Data!#REF!,Data!#REF!)))))))))))))))&amp;IF(B26=Data!#REF!,Data!#REF!,(IF(B26=Data!#REF!,Data!#REF!,(IF(B26=Data!#REF!,Data!#REF!,(IF(B26=Data!#REF!,Data!#REF!,(IF(B26=Data!#REF!,Data!#REF!,Data!#REF!)))))))))</f>
        <v>#REF!</v>
      </c>
      <c r="O26" s="592"/>
      <c r="P26" s="593"/>
      <c r="Q26" s="594" t="e">
        <f>IF(B26=Data!B131,Data!H131,(IF(B26=Data!B133,Data!H133,(IF(B26=Data!B135,Data!H135,(IF(B26=Data!#REF!,Data!#REF!,(IF(B26=Data!B140,Data!H140,(IF(B26=Data!#REF!,Data!#REF!,(IF(B26=Data!#REF!,Data!#REF!,(IF(B26=Data!#REF!,Data!#REF!,Data!#REF!)))))))))))))))&amp;IF(B26=Data!B207,Data!H207,(IF(B26=Data!#REF!,Data!#REF!,(IF(B26=Data!#REF!,Data!#REF!,(IF(B26=Data!#REF!,Data!#REF!,(IF(B26=Data!#REF!,Data!#REF!,(IF(B26=Data!#REF!,Data!H947,(IF(B26=Data!#REF!,Data!#REF!,(IF(B26=Data!#REF!,Data!#REF!,Data!#REF!)))))))))))))))&amp;IF(B26=Data!#REF!,Data!#REF!,(IF(B26=Data!#REF!,Data!#REF!,(IF(B26=Data!#REF!,Data!#REF!,(IF(B26=Data!#REF!,Data!#REF!,(IF(B26=Data!#REF!,Data!#REF!,Data!#REF!)))))))))</f>
        <v>#REF!</v>
      </c>
      <c r="R26" s="593"/>
      <c r="S26" s="593"/>
      <c r="T26" s="594" t="e">
        <f>IF(B26=Data!B131,Data!I131,(IF(B26=Data!B133,Data!I133,(IF(B26=Data!B135,Data!I135,(IF(B26=Data!#REF!,Data!#REF!,(IF(B26=Data!B140,Data!I140,(IF(B26=Data!#REF!,Data!#REF!,(IF(B26=Data!#REF!,Data!#REF!,(IF(B26=Data!#REF!,Data!#REF!,Data!#REF!)))))))))))))))&amp;IF(B26=Data!B207,Data!I207,(IF(B26=Data!#REF!,Data!#REF!,(IF(B26=Data!#REF!,Data!#REF!,(IF(B26=Data!#REF!,Data!#REF!,(IF(B26=Data!#REF!,Data!#REF!,(IF(B26=Data!#REF!,Data!I947,(IF(B26=Data!#REF!,Data!#REF!,(IF(B26=Data!#REF!,Data!#REF!,Data!#REF!)))))))))))))))&amp;IF(B26=Data!#REF!,Data!#REF!,(IF(B26=Data!#REF!,Data!#REF!,(IF(B26=Data!#REF!,Data!#REF!,(IF(B26=Data!#REF!,Data!#REF!,(IF(B26=Data!#REF!,Data!#REF!,Data!#REF!)))))))))</f>
        <v>#REF!</v>
      </c>
      <c r="U26" s="595"/>
      <c r="V26" s="594" t="e">
        <f>IF(B26=Data!B131,Data!J131,(IF(B26=Data!B133,Data!J133,(IF(B26=Data!B135,Data!J135,(IF(B26=Data!#REF!,Data!#REF!,(IF(B26=Data!B140,Data!J140,(IF(B26=Data!#REF!,Data!#REF!,(IF(B26=Data!#REF!,Data!#REF!,(IF(B26=Data!#REF!,Data!#REF!,Data!#REF!)))))))))))))))&amp;IF(B26=Data!B207,Data!J207,(IF(B26=Data!#REF!,Data!#REF!,(IF(B26=Data!#REF!,Data!#REF!,(IF(B26=Data!#REF!,Data!#REF!,(IF(B26=Data!#REF!,Data!#REF!,(IF(B26=Data!#REF!,Data!J947,(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v>8</v>
      </c>
      <c r="B27" s="753" t="s">
        <v>368</v>
      </c>
      <c r="C27" s="738" t="str">
        <f>IF(E27="","",VLOOKUP(B27,Data!$B$5:$N$503,13,FALSE))</f>
        <v>Ymh</v>
      </c>
      <c r="D27" s="495" t="str">
        <f>IF(E27="","",VLOOKUP(B27,Data!$B$5:$L$503,2,FALSE))</f>
        <v>WQ78230</v>
      </c>
      <c r="E27" s="823">
        <v>12</v>
      </c>
      <c r="F27" s="600"/>
      <c r="G27" s="587">
        <f>IF(E27="","",VLOOKUP(B27,Data!$B$5:$L$503,11,FALSE))</f>
        <v>4233.07</v>
      </c>
      <c r="H27" s="588">
        <f t="shared" ref="H27:H32" si="2">IF(E27&gt;0,E27*G27,"-")</f>
        <v>50796.84</v>
      </c>
      <c r="I27" s="589" t="str">
        <f>IF(E27="","",VLOOKUP(B27,Data!$B$5:$D$503,3,FALSE))</f>
        <v>C/T</v>
      </c>
      <c r="J27" s="589" t="str">
        <f>IF(E27="","",VLOOKUP(B27,Data!$B$5:$M$503,12,FALSE))</f>
        <v>Indonesia</v>
      </c>
      <c r="K27" s="590">
        <v>5132497</v>
      </c>
      <c r="L27" s="587">
        <f>IF(E27="","",VLOOKUP(B27,Data!$B$5:$E$503,4,FALSE)*E27)</f>
        <v>3564</v>
      </c>
      <c r="M27" s="587">
        <f>IF(E27="","",VLOOKUP(B27,Data!$B$5:$F$503,5,FALSE)*E27)</f>
        <v>3144</v>
      </c>
      <c r="N27" s="591" t="e">
        <f>IF(B27=Data!#REF!,Data!#REF!,(IF(B27=Data!#REF!,Data!#REF!,(IF(B27=Data!#REF!,Data!#REF!,(IF(B27=Data!#REF!,Data!#REF!,(IF(B27=Data!B2,Data!G2,(IF(B27=Data!#REF!,Data!#REF!,(IF(B27=Data!#REF!,Data!#REF!,(IF(B27=Data!#REF!,Data!#REF!,Data!#REF!)))))))))))))))&amp;IF(B27=Data!B69,Data!G69,(IF(B27=Data!#REF!,Data!#REF!,(IF(B27=Data!#REF!,Data!#REF!,(IF(B27=Data!#REF!,Data!#REF!,(IF(B27=Data!#REF!,Data!#REF!,(IF(B27=Data!#REF!,Data!G809,(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B2,Data!H2,(IF(B27=Data!#REF!,Data!#REF!,(IF(B27=Data!#REF!,Data!#REF!,(IF(B27=Data!#REF!,Data!#REF!,Data!#REF!)))))))))))))))&amp;IF(B27=Data!B69,Data!H69,(IF(B27=Data!#REF!,Data!#REF!,(IF(B27=Data!#REF!,Data!#REF!,(IF(B27=Data!#REF!,Data!#REF!,(IF(B27=Data!#REF!,Data!#REF!,(IF(B27=Data!#REF!,Data!H809,(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B2,Data!I2,(IF(B27=Data!#REF!,Data!#REF!,(IF(B27=Data!#REF!,Data!#REF!,(IF(B27=Data!#REF!,Data!#REF!,Data!#REF!)))))))))))))))&amp;IF(B27=Data!B69,Data!I69,(IF(B27=Data!#REF!,Data!#REF!,(IF(B27=Data!#REF!,Data!#REF!,(IF(B27=Data!#REF!,Data!#REF!,(IF(B27=Data!#REF!,Data!#REF!,(IF(B27=Data!#REF!,Data!I809,(IF(B27=Data!#REF!,Data!#REF!,(IF(B27=Data!#REF!,Data!#REF!,Data!#REF!)))))))))))))))&amp;IF(B27=Data!#REF!,Data!#REF!,(IF(B27=Data!#REF!,Data!#REF!,(IF(B27=Data!#REF!,Data!#REF!,(IF(B27=Data!#REF!,Data!#REF!,(IF(B27=Data!#REF!,Data!#REF!,Data!#REF!)))))))))</f>
        <v>#REF!</v>
      </c>
      <c r="U27" s="595"/>
      <c r="V27" s="594" t="e">
        <f>IF(B27=Data!#REF!,Data!#REF!,(IF(B27=Data!#REF!,Data!#REF!,(IF(B27=Data!#REF!,Data!#REF!,(IF(B27=Data!#REF!,Data!#REF!,(IF(B27=Data!B2,Data!J2,(IF(B27=Data!#REF!,Data!#REF!,(IF(B27=Data!#REF!,Data!#REF!,(IF(B27=Data!#REF!,Data!#REF!,Data!#REF!)))))))))))))))&amp;IF(B27=Data!B69,Data!J69,(IF(B27=Data!#REF!,Data!#REF!,(IF(B27=Data!#REF!,Data!#REF!,(IF(B27=Data!#REF!,Data!#REF!,(IF(B27=Data!#REF!,Data!#REF!,(IF(B27=Data!#REF!,Data!J809,(IF(B27=Data!#REF!,Data!#REF!,(IF(B27=Data!#REF!,Data!#REF!,Data!#REF!)))))))))))))))&amp;IF(B27=Data!#REF!,Data!#REF!,(IF(B27=Data!#REF!,Data!#REF!,(IF(B27=Data!#REF!,Data!#REF!,(IF(B27=Data!#REF!,Data!#REF!,(IF(B27=Data!#REF!,Data!#REF!,Data!#REF!)))))))))</f>
        <v>#REF!</v>
      </c>
      <c r="W27" s="596">
        <f>IF(E27="","",VLOOKUP(B27,Data!$B$5:$J$503,9,FALSE)*E27)</f>
        <v>18.408000000000001</v>
      </c>
    </row>
    <row r="28" spans="1:23" s="597" customFormat="1" ht="19.25" customHeight="1">
      <c r="A28" s="860">
        <v>9</v>
      </c>
      <c r="B28" s="753" t="s">
        <v>231</v>
      </c>
      <c r="C28" s="738" t="str">
        <f>IF(E28="","",VLOOKUP(B28,Data!$B$5:$N$503,13,FALSE))</f>
        <v>Ymh</v>
      </c>
      <c r="D28" s="495" t="str">
        <f>IF(E28="","",VLOOKUP(B28,Data!$B$5:$L$503,2,FALSE))</f>
        <v>WN49720</v>
      </c>
      <c r="E28" s="823">
        <v>1</v>
      </c>
      <c r="F28" s="600"/>
      <c r="G28" s="587">
        <f>IF(E28="","",VLOOKUP(B28,Data!$B$5:$L$503,11,FALSE))</f>
        <v>1776.21</v>
      </c>
      <c r="H28" s="588">
        <f t="shared" si="2"/>
        <v>1776.21</v>
      </c>
      <c r="I28" s="589" t="str">
        <f>IF(E28="","",VLOOKUP(B28,Data!$B$5:$D$503,3,FALSE))</f>
        <v>C/T</v>
      </c>
      <c r="J28" s="589" t="str">
        <f>IF(E28="","",VLOOKUP(B28,Data!$B$5:$M$503,12,FALSE))</f>
        <v>Indonesia</v>
      </c>
      <c r="K28" s="590">
        <v>5132497</v>
      </c>
      <c r="L28" s="587">
        <f>IF(E28="","",VLOOKUP(B28,Data!$B$5:$E$503,4,FALSE)*E28)</f>
        <v>194</v>
      </c>
      <c r="M28" s="587">
        <f>IF(E28="","",VLOOKUP(B28,Data!$B$5:$F$503,5,FALSE)*E28)</f>
        <v>174</v>
      </c>
      <c r="N28" s="591" t="e">
        <f>IF(B28=Data!#REF!,Data!#REF!,(IF(B28=Data!#REF!,Data!#REF!,(IF(B28=Data!#REF!,Data!#REF!,(IF(B28=Data!#REF!,Data!#REF!,(IF(B28=Data!B4,Data!G4,(IF(B28=Data!#REF!,Data!#REF!,(IF(B28=Data!#REF!,Data!#REF!,(IF(B28=Data!#REF!,Data!#REF!,Data!#REF!)))))))))))))))&amp;IF(B28=Data!B71,Data!G71,(IF(B28=Data!#REF!,Data!#REF!,(IF(B28=Data!#REF!,Data!#REF!,(IF(B28=Data!#REF!,Data!#REF!,(IF(B28=Data!#REF!,Data!#REF!,(IF(B28=Data!#REF!,Data!G811,(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B4,Data!H4,(IF(B28=Data!#REF!,Data!#REF!,(IF(B28=Data!#REF!,Data!#REF!,(IF(B28=Data!#REF!,Data!#REF!,Data!#REF!)))))))))))))))&amp;IF(B28=Data!B71,Data!H71,(IF(B28=Data!#REF!,Data!#REF!,(IF(B28=Data!#REF!,Data!#REF!,(IF(B28=Data!#REF!,Data!#REF!,(IF(B28=Data!#REF!,Data!#REF!,(IF(B28=Data!#REF!,Data!H811,(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B4,Data!I4,(IF(B28=Data!#REF!,Data!#REF!,(IF(B28=Data!#REF!,Data!#REF!,(IF(B28=Data!#REF!,Data!#REF!,Data!#REF!)))))))))))))))&amp;IF(B28=Data!B71,Data!I71,(IF(B28=Data!#REF!,Data!#REF!,(IF(B28=Data!#REF!,Data!#REF!,(IF(B28=Data!#REF!,Data!#REF!,(IF(B28=Data!#REF!,Data!#REF!,(IF(B28=Data!#REF!,Data!I811,(IF(B28=Data!#REF!,Data!#REF!,(IF(B28=Data!#REF!,Data!#REF!,Data!#REF!)))))))))))))))&amp;IF(B28=Data!#REF!,Data!#REF!,(IF(B28=Data!#REF!,Data!#REF!,(IF(B28=Data!#REF!,Data!#REF!,(IF(B28=Data!#REF!,Data!#REF!,(IF(B28=Data!#REF!,Data!#REF!,Data!#REF!)))))))))</f>
        <v>#REF!</v>
      </c>
      <c r="U28" s="595"/>
      <c r="V28" s="594" t="e">
        <f>IF(B28=Data!#REF!,Data!#REF!,(IF(B28=Data!#REF!,Data!#REF!,(IF(B28=Data!#REF!,Data!#REF!,(IF(B28=Data!#REF!,Data!#REF!,(IF(B28=Data!B4,Data!J4,(IF(B28=Data!#REF!,Data!#REF!,(IF(B28=Data!#REF!,Data!#REF!,(IF(B28=Data!#REF!,Data!#REF!,Data!#REF!)))))))))))))))&amp;IF(B28=Data!B71,Data!J71,(IF(B28=Data!#REF!,Data!#REF!,(IF(B28=Data!#REF!,Data!#REF!,(IF(B28=Data!#REF!,Data!#REF!,(IF(B28=Data!#REF!,Data!#REF!,(IF(B28=Data!#REF!,Data!J811,(IF(B28=Data!#REF!,Data!#REF!,(IF(B28=Data!#REF!,Data!#REF!,Data!#REF!)))))))))))))))&amp;IF(B28=Data!#REF!,Data!#REF!,(IF(B28=Data!#REF!,Data!#REF!,(IF(B28=Data!#REF!,Data!#REF!,(IF(B28=Data!#REF!,Data!#REF!,(IF(B28=Data!#REF!,Data!#REF!,Data!#REF!)))))))))</f>
        <v>#REF!</v>
      </c>
      <c r="W28" s="596">
        <f>IF(E28="","",VLOOKUP(B28,Data!$B$5:$J$503,9,FALSE)*E28)</f>
        <v>1.129</v>
      </c>
    </row>
    <row r="29" spans="1:23" s="597" customFormat="1" ht="19.25" customHeight="1">
      <c r="A29" s="860">
        <v>10</v>
      </c>
      <c r="B29" s="753" t="s">
        <v>487</v>
      </c>
      <c r="C29" s="738" t="str">
        <f>IF(E29="","",VLOOKUP(B29,Data!$B$5:$N$503,13,FALSE))</f>
        <v>Ymh</v>
      </c>
      <c r="D29" s="495" t="str">
        <f>IF(E29="","",VLOOKUP(B29,Data!$B$5:$L$503,2,FALSE))</f>
        <v>ZH66310</v>
      </c>
      <c r="E29" s="823">
        <v>21</v>
      </c>
      <c r="F29" s="600"/>
      <c r="G29" s="587">
        <f>IF(E29="","",VLOOKUP(B29,Data!$B$5:$L$503,11,FALSE))</f>
        <v>1933.89</v>
      </c>
      <c r="H29" s="588">
        <f t="shared" ref="H29" si="3">IF(E29&gt;0,E29*G29,"-")</f>
        <v>40611.69</v>
      </c>
      <c r="I29" s="589" t="str">
        <f>IF(E29="","",VLOOKUP(B29,Data!$B$5:$D$503,3,FALSE))</f>
        <v>C/T</v>
      </c>
      <c r="J29" s="589" t="str">
        <f>IF(E29="","",VLOOKUP(B29,Data!$B$5:$M$503,12,FALSE))</f>
        <v>Indonesia</v>
      </c>
      <c r="K29" s="590">
        <v>5132497</v>
      </c>
      <c r="L29" s="587">
        <f>IF(E29="","",VLOOKUP(B29,Data!$B$5:$E$503,4,FALSE)*E29)</f>
        <v>4515</v>
      </c>
      <c r="M29" s="587">
        <f>IF(E29="","",VLOOKUP(B29,Data!$B$5:$F$503,5,FALSE)*E29)</f>
        <v>4074</v>
      </c>
      <c r="N29" s="591" t="e">
        <f>IF(B29=Data!#REF!,Data!#REF!,(IF(B29=Data!#REF!,Data!#REF!,(IF(B29=Data!#REF!,Data!#REF!,(IF(B29=Data!#REF!,Data!#REF!,(IF(B29=Data!B4,Data!G4,(IF(B29=Data!#REF!,Data!#REF!,(IF(B29=Data!#REF!,Data!#REF!,(IF(B29=Data!#REF!,Data!#REF!,Data!#REF!)))))))))))))))&amp;IF(B29=Data!B71,Data!G71,(IF(B29=Data!#REF!,Data!#REF!,(IF(B29=Data!#REF!,Data!#REF!,(IF(B29=Data!#REF!,Data!#REF!,(IF(B29=Data!#REF!,Data!#REF!,(IF(B29=Data!#REF!,Data!G811,(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B4,Data!H4,(IF(B29=Data!#REF!,Data!#REF!,(IF(B29=Data!#REF!,Data!#REF!,(IF(B29=Data!#REF!,Data!#REF!,Data!#REF!)))))))))))))))&amp;IF(B29=Data!B71,Data!H71,(IF(B29=Data!#REF!,Data!#REF!,(IF(B29=Data!#REF!,Data!#REF!,(IF(B29=Data!#REF!,Data!#REF!,(IF(B29=Data!#REF!,Data!#REF!,(IF(B29=Data!#REF!,Data!H811,(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B4,Data!I4,(IF(B29=Data!#REF!,Data!#REF!,(IF(B29=Data!#REF!,Data!#REF!,(IF(B29=Data!#REF!,Data!#REF!,Data!#REF!)))))))))))))))&amp;IF(B29=Data!B71,Data!I71,(IF(B29=Data!#REF!,Data!#REF!,(IF(B29=Data!#REF!,Data!#REF!,(IF(B29=Data!#REF!,Data!#REF!,(IF(B29=Data!#REF!,Data!#REF!,(IF(B29=Data!#REF!,Data!I811,(IF(B29=Data!#REF!,Data!#REF!,(IF(B29=Data!#REF!,Data!#REF!,Data!#REF!)))))))))))))))&amp;IF(B29=Data!#REF!,Data!#REF!,(IF(B29=Data!#REF!,Data!#REF!,(IF(B29=Data!#REF!,Data!#REF!,(IF(B29=Data!#REF!,Data!#REF!,(IF(B29=Data!#REF!,Data!#REF!,Data!#REF!)))))))))</f>
        <v>#REF!</v>
      </c>
      <c r="U29" s="595"/>
      <c r="V29" s="594" t="e">
        <f>IF(B29=Data!#REF!,Data!#REF!,(IF(B29=Data!#REF!,Data!#REF!,(IF(B29=Data!#REF!,Data!#REF!,(IF(B29=Data!#REF!,Data!#REF!,(IF(B29=Data!B4,Data!J4,(IF(B29=Data!#REF!,Data!#REF!,(IF(B29=Data!#REF!,Data!#REF!,(IF(B29=Data!#REF!,Data!#REF!,Data!#REF!)))))))))))))))&amp;IF(B29=Data!B71,Data!J71,(IF(B29=Data!#REF!,Data!#REF!,(IF(B29=Data!#REF!,Data!#REF!,(IF(B29=Data!#REF!,Data!#REF!,(IF(B29=Data!#REF!,Data!#REF!,(IF(B29=Data!#REF!,Data!J811,(IF(B29=Data!#REF!,Data!#REF!,(IF(B29=Data!#REF!,Data!#REF!,Data!#REF!)))))))))))))))&amp;IF(B29=Data!#REF!,Data!#REF!,(IF(B29=Data!#REF!,Data!#REF!,(IF(B29=Data!#REF!,Data!#REF!,(IF(B29=Data!#REF!,Data!#REF!,(IF(B29=Data!#REF!,Data!#REF!,Data!#REF!)))))))))</f>
        <v>#REF!</v>
      </c>
      <c r="W29" s="596">
        <f>IF(E29="","",VLOOKUP(B29,Data!$B$5:$J$503,9,FALSE)*E29)</f>
        <v>24.885000000000002</v>
      </c>
    </row>
    <row r="30" spans="1:23" s="597" customFormat="1" ht="19.25" customHeight="1">
      <c r="A30" s="860">
        <v>11</v>
      </c>
      <c r="B30" s="753" t="s">
        <v>489</v>
      </c>
      <c r="C30" s="738" t="str">
        <f>IF(E30="","",VLOOKUP(B30,Data!$B$5:$N$503,13,FALSE))</f>
        <v>Ymh</v>
      </c>
      <c r="D30" s="495" t="str">
        <f>IF(E30="","",VLOOKUP(B30,Data!$B$5:$L$503,2,FALSE))</f>
        <v>ZH66290</v>
      </c>
      <c r="E30" s="823">
        <v>2</v>
      </c>
      <c r="F30" s="600"/>
      <c r="G30" s="587">
        <f>IF(E30="","",VLOOKUP(B30,Data!$B$5:$L$503,11,FALSE))</f>
        <v>1975.79</v>
      </c>
      <c r="H30" s="588">
        <f t="shared" si="2"/>
        <v>3951.58</v>
      </c>
      <c r="I30" s="589" t="str">
        <f>IF(E30="","",VLOOKUP(B30,Data!$B$5:$D$503,3,FALSE))</f>
        <v>C/T</v>
      </c>
      <c r="J30" s="589" t="str">
        <f>IF(E30="","",VLOOKUP(B30,Data!$B$5:$M$503,12,FALSE))</f>
        <v>Indonesia</v>
      </c>
      <c r="K30" s="590">
        <v>5132497</v>
      </c>
      <c r="L30" s="587">
        <f>IF(E30="","",VLOOKUP(B30,Data!$B$5:$E$503,4,FALSE)*E30)</f>
        <v>430</v>
      </c>
      <c r="M30" s="587">
        <f>IF(E30="","",VLOOKUP(B30,Data!$B$5:$F$503,5,FALSE)*E30)</f>
        <v>388</v>
      </c>
      <c r="N30" s="591" t="e">
        <f>IF(B30=Data!#REF!,Data!#REF!,(IF(B30=Data!#REF!,Data!#REF!,(IF(B30=Data!#REF!,Data!#REF!,(IF(B30=Data!#REF!,Data!#REF!,(IF(B30=Data!B5,Data!G5,(IF(B30=Data!#REF!,Data!#REF!,(IF(B30=Data!#REF!,Data!#REF!,(IF(B30=Data!#REF!,Data!#REF!,Data!#REF!)))))))))))))))&amp;IF(B30=Data!B72,Data!G72,(IF(B30=Data!#REF!,Data!#REF!,(IF(B30=Data!#REF!,Data!#REF!,(IF(B30=Data!#REF!,Data!#REF!,(IF(B30=Data!#REF!,Data!#REF!,(IF(B30=Data!#REF!,Data!G812,(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B5,Data!H5,(IF(B30=Data!#REF!,Data!#REF!,(IF(B30=Data!#REF!,Data!#REF!,(IF(B30=Data!#REF!,Data!#REF!,Data!#REF!)))))))))))))))&amp;IF(B30=Data!B72,Data!H72,(IF(B30=Data!#REF!,Data!#REF!,(IF(B30=Data!#REF!,Data!#REF!,(IF(B30=Data!#REF!,Data!#REF!,(IF(B30=Data!#REF!,Data!#REF!,(IF(B30=Data!#REF!,Data!H812,(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B5,Data!I5,(IF(B30=Data!#REF!,Data!#REF!,(IF(B30=Data!#REF!,Data!#REF!,(IF(B30=Data!#REF!,Data!#REF!,Data!#REF!)))))))))))))))&amp;IF(B30=Data!B72,Data!I72,(IF(B30=Data!#REF!,Data!#REF!,(IF(B30=Data!#REF!,Data!#REF!,(IF(B30=Data!#REF!,Data!#REF!,(IF(B30=Data!#REF!,Data!#REF!,(IF(B30=Data!#REF!,Data!I812,(IF(B30=Data!#REF!,Data!#REF!,(IF(B30=Data!#REF!,Data!#REF!,Data!#REF!)))))))))))))))&amp;IF(B30=Data!#REF!,Data!#REF!,(IF(B30=Data!#REF!,Data!#REF!,(IF(B30=Data!#REF!,Data!#REF!,(IF(B30=Data!#REF!,Data!#REF!,(IF(B30=Data!#REF!,Data!#REF!,Data!#REF!)))))))))</f>
        <v>#REF!</v>
      </c>
      <c r="U30" s="595"/>
      <c r="V30" s="594" t="e">
        <f>IF(B30=Data!#REF!,Data!#REF!,(IF(B30=Data!#REF!,Data!#REF!,(IF(B30=Data!#REF!,Data!#REF!,(IF(B30=Data!#REF!,Data!#REF!,(IF(B30=Data!B5,Data!J5,(IF(B30=Data!#REF!,Data!#REF!,(IF(B30=Data!#REF!,Data!#REF!,(IF(B30=Data!#REF!,Data!#REF!,Data!#REF!)))))))))))))))&amp;IF(B30=Data!B72,Data!J72,(IF(B30=Data!#REF!,Data!#REF!,(IF(B30=Data!#REF!,Data!#REF!,(IF(B30=Data!#REF!,Data!#REF!,(IF(B30=Data!#REF!,Data!#REF!,(IF(B30=Data!#REF!,Data!J812,(IF(B30=Data!#REF!,Data!#REF!,(IF(B30=Data!#REF!,Data!#REF!,Data!#REF!)))))))))))))))&amp;IF(B30=Data!#REF!,Data!#REF!,(IF(B30=Data!#REF!,Data!#REF!,(IF(B30=Data!#REF!,Data!#REF!,(IF(B30=Data!#REF!,Data!#REF!,(IF(B30=Data!#REF!,Data!#REF!,Data!#REF!)))))))))</f>
        <v>#REF!</v>
      </c>
      <c r="W30" s="596">
        <f>IF(E30="","",VLOOKUP(B30,Data!$B$5:$J$503,9,FALSE)*E30)</f>
        <v>2.37</v>
      </c>
    </row>
    <row r="31" spans="1:23" s="597" customFormat="1" ht="19.25" customHeight="1">
      <c r="A31" s="860">
        <v>12</v>
      </c>
      <c r="B31" s="753" t="s">
        <v>716</v>
      </c>
      <c r="C31" s="738" t="str">
        <f>IF(E31="","",VLOOKUP(B31,Data!$B$5:$N$503,13,FALSE))</f>
        <v>Ymh</v>
      </c>
      <c r="D31" s="495" t="str">
        <f>IF(E31="","",VLOOKUP(B31,Data!$B$5:$L$503,2,FALSE))</f>
        <v>VAC9490</v>
      </c>
      <c r="E31" s="823">
        <v>6</v>
      </c>
      <c r="F31" s="600"/>
      <c r="G31" s="587">
        <f>IF(E31="","",VLOOKUP(B31,Data!$B$5:$L$503,11,FALSE))</f>
        <v>2297.34</v>
      </c>
      <c r="H31" s="588">
        <f t="shared" si="2"/>
        <v>13784.04</v>
      </c>
      <c r="I31" s="589" t="str">
        <f>IF(E31="","",VLOOKUP(B31,Data!$B$5:$D$503,3,FALSE))</f>
        <v>C/T</v>
      </c>
      <c r="J31" s="589" t="str">
        <f>IF(E31="","",VLOOKUP(B31,Data!$B$5:$M$503,12,FALSE))</f>
        <v>Indonesia</v>
      </c>
      <c r="K31" s="590">
        <v>5132497</v>
      </c>
      <c r="L31" s="587">
        <f>IF(E31="","",VLOOKUP(B31,Data!$B$5:$E$503,4,FALSE)*E31)</f>
        <v>1320</v>
      </c>
      <c r="M31" s="587">
        <f>IF(E31="","",VLOOKUP(B31,Data!$B$5:$F$503,5,FALSE)*E31)</f>
        <v>1194</v>
      </c>
      <c r="N31" s="591" t="e">
        <f>IF(B31=Data!#REF!,Data!#REF!,(IF(B31=Data!#REF!,Data!#REF!,(IF(B31=Data!B1,Data!G1,(IF(B31=Data!#REF!,Data!#REF!,(IF(B31=Data!B6,Data!G6,(IF(B31=Data!#REF!,Data!#REF!,(IF(B31=Data!#REF!,Data!#REF!,(IF(B31=Data!#REF!,Data!#REF!,Data!#REF!)))))))))))))))&amp;IF(B31=Data!B73,Data!G73,(IF(B31=Data!#REF!,Data!#REF!,(IF(B31=Data!#REF!,Data!#REF!,(IF(B31=Data!#REF!,Data!#REF!,(IF(B31=Data!#REF!,Data!#REF!,(IF(B31=Data!#REF!,Data!G813,(IF(B31=Data!#REF!,Data!#REF!,(IF(B31=Data!#REF!,Data!#REF!,Data!#REF!)))))))))))))))&amp;IF(B31=Data!#REF!,Data!#REF!,(IF(B31=Data!#REF!,Data!#REF!,(IF(B31=Data!#REF!,Data!#REF!,(IF(B31=Data!#REF!,Data!#REF!,(IF(B31=Data!#REF!,Data!#REF!,Data!#REF!)))))))))</f>
        <v>#REF!</v>
      </c>
      <c r="O31" s="592"/>
      <c r="P31" s="593"/>
      <c r="Q31" s="594" t="e">
        <f>IF(B31=Data!#REF!,Data!#REF!,(IF(B31=Data!#REF!,Data!#REF!,(IF(B31=Data!B1,Data!H1,(IF(B31=Data!#REF!,Data!#REF!,(IF(B31=Data!B6,Data!H6,(IF(B31=Data!#REF!,Data!#REF!,(IF(B31=Data!#REF!,Data!#REF!,(IF(B31=Data!#REF!,Data!#REF!,Data!#REF!)))))))))))))))&amp;IF(B31=Data!B73,Data!H73,(IF(B31=Data!#REF!,Data!#REF!,(IF(B31=Data!#REF!,Data!#REF!,(IF(B31=Data!#REF!,Data!#REF!,(IF(B31=Data!#REF!,Data!#REF!,(IF(B31=Data!#REF!,Data!H813,(IF(B31=Data!#REF!,Data!#REF!,(IF(B31=Data!#REF!,Data!#REF!,Data!#REF!)))))))))))))))&amp;IF(B31=Data!#REF!,Data!#REF!,(IF(B31=Data!#REF!,Data!#REF!,(IF(B31=Data!#REF!,Data!#REF!,(IF(B31=Data!#REF!,Data!#REF!,(IF(B31=Data!#REF!,Data!#REF!,Data!#REF!)))))))))</f>
        <v>#REF!</v>
      </c>
      <c r="R31" s="593"/>
      <c r="S31" s="593"/>
      <c r="T31" s="594" t="e">
        <f>IF(B31=Data!#REF!,Data!#REF!,(IF(B31=Data!#REF!,Data!#REF!,(IF(B31=Data!B1,Data!I1,(IF(B31=Data!#REF!,Data!#REF!,(IF(B31=Data!B6,Data!I6,(IF(B31=Data!#REF!,Data!#REF!,(IF(B31=Data!#REF!,Data!#REF!,(IF(B31=Data!#REF!,Data!#REF!,Data!#REF!)))))))))))))))&amp;IF(B31=Data!B73,Data!I73,(IF(B31=Data!#REF!,Data!#REF!,(IF(B31=Data!#REF!,Data!#REF!,(IF(B31=Data!#REF!,Data!#REF!,(IF(B31=Data!#REF!,Data!#REF!,(IF(B31=Data!#REF!,Data!I813,(IF(B31=Data!#REF!,Data!#REF!,(IF(B31=Data!#REF!,Data!#REF!,Data!#REF!)))))))))))))))&amp;IF(B31=Data!#REF!,Data!#REF!,(IF(B31=Data!#REF!,Data!#REF!,(IF(B31=Data!#REF!,Data!#REF!,(IF(B31=Data!#REF!,Data!#REF!,(IF(B31=Data!#REF!,Data!#REF!,Data!#REF!)))))))))</f>
        <v>#REF!</v>
      </c>
      <c r="U31" s="595"/>
      <c r="V31" s="594" t="e">
        <f>IF(B31=Data!#REF!,Data!#REF!,(IF(B31=Data!#REF!,Data!#REF!,(IF(B31=Data!B1,Data!J1,(IF(B31=Data!#REF!,Data!#REF!,(IF(B31=Data!B6,Data!J6,(IF(B31=Data!#REF!,Data!#REF!,(IF(B31=Data!#REF!,Data!#REF!,(IF(B31=Data!#REF!,Data!#REF!,Data!#REF!)))))))))))))))&amp;IF(B31=Data!B73,Data!J73,(IF(B31=Data!#REF!,Data!#REF!,(IF(B31=Data!#REF!,Data!#REF!,(IF(B31=Data!#REF!,Data!#REF!,(IF(B31=Data!#REF!,Data!#REF!,(IF(B31=Data!#REF!,Data!J813,(IF(B31=Data!#REF!,Data!#REF!,(IF(B31=Data!#REF!,Data!#REF!,Data!#REF!)))))))))))))))&amp;IF(B31=Data!#REF!,Data!#REF!,(IF(B31=Data!#REF!,Data!#REF!,(IF(B31=Data!#REF!,Data!#REF!,(IF(B31=Data!#REF!,Data!#REF!,(IF(B31=Data!#REF!,Data!#REF!,Data!#REF!)))))))))</f>
        <v>#REF!</v>
      </c>
      <c r="W31" s="596">
        <f>IF(E31="","",VLOOKUP(B31,Data!$B$5:$J$503,9,FALSE)*E31)</f>
        <v>7.11</v>
      </c>
    </row>
    <row r="32" spans="1:23" s="597" customFormat="1" ht="19.25" customHeight="1">
      <c r="A32" s="860">
        <v>13</v>
      </c>
      <c r="B32" s="753" t="s">
        <v>279</v>
      </c>
      <c r="C32" s="738" t="str">
        <f>IF(E32="","",VLOOKUP(B32,Data!$B$5:$N$503,13,FALSE))</f>
        <v>Ymh</v>
      </c>
      <c r="D32" s="495" t="str">
        <f>IF(E32="","",VLOOKUP(B32,Data!$B$5:$L$503,2,FALSE))</f>
        <v>WT58060</v>
      </c>
      <c r="E32" s="823">
        <v>4</v>
      </c>
      <c r="F32" s="600"/>
      <c r="G32" s="587">
        <f>IF(E32="","",VLOOKUP(B32,Data!$B$5:$L$503,11,FALSE))</f>
        <v>2511.65</v>
      </c>
      <c r="H32" s="588">
        <f t="shared" si="2"/>
        <v>10046.6</v>
      </c>
      <c r="I32" s="589" t="str">
        <f>IF(E32="","",VLOOKUP(B32,Data!$B$5:$D$503,3,FALSE))</f>
        <v>C/T</v>
      </c>
      <c r="J32" s="589" t="str">
        <f>IF(E32="","",VLOOKUP(B32,Data!$B$5:$M$503,12,FALSE))</f>
        <v>Indonesia</v>
      </c>
      <c r="K32" s="590">
        <v>5132497</v>
      </c>
      <c r="L32" s="587">
        <f>IF(E32="","",VLOOKUP(B32,Data!$B$5:$E$503,4,FALSE)*E32)</f>
        <v>1016</v>
      </c>
      <c r="M32" s="587">
        <f>IF(E32="","",VLOOKUP(B32,Data!$B$5:$F$503,5,FALSE)*E32)</f>
        <v>916</v>
      </c>
      <c r="N32" s="591" t="e">
        <f>IF(B32=Data!#REF!,Data!#REF!,(IF(B32=Data!#REF!,Data!#REF!,(IF(B32=Data!B2,Data!G2,(IF(B32=Data!#REF!,Data!#REF!,(IF(B32=Data!B7,Data!G7,(IF(B32=Data!#REF!,Data!#REF!,(IF(B32=Data!#REF!,Data!#REF!,(IF(B32=Data!#REF!,Data!#REF!,Data!#REF!)))))))))))))))&amp;IF(B32=Data!B74,Data!G74,(IF(B32=Data!#REF!,Data!#REF!,(IF(B32=Data!#REF!,Data!#REF!,(IF(B32=Data!#REF!,Data!#REF!,(IF(B32=Data!#REF!,Data!#REF!,(IF(B32=Data!#REF!,Data!G814,(IF(B32=Data!#REF!,Data!#REF!,(IF(B32=Data!#REF!,Data!#REF!,Data!#REF!)))))))))))))))&amp;IF(B32=Data!#REF!,Data!#REF!,(IF(B32=Data!#REF!,Data!#REF!,(IF(B32=Data!#REF!,Data!#REF!,(IF(B32=Data!#REF!,Data!#REF!,(IF(B32=Data!#REF!,Data!#REF!,Data!#REF!)))))))))</f>
        <v>#REF!</v>
      </c>
      <c r="O32" s="592"/>
      <c r="P32" s="593"/>
      <c r="Q32" s="594" t="e">
        <f>IF(B32=Data!#REF!,Data!#REF!,(IF(B32=Data!#REF!,Data!#REF!,(IF(B32=Data!B2,Data!H2,(IF(B32=Data!#REF!,Data!#REF!,(IF(B32=Data!B7,Data!H7,(IF(B32=Data!#REF!,Data!#REF!,(IF(B32=Data!#REF!,Data!#REF!,(IF(B32=Data!#REF!,Data!#REF!,Data!#REF!)))))))))))))))&amp;IF(B32=Data!B74,Data!H74,(IF(B32=Data!#REF!,Data!#REF!,(IF(B32=Data!#REF!,Data!#REF!,(IF(B32=Data!#REF!,Data!#REF!,(IF(B32=Data!#REF!,Data!#REF!,(IF(B32=Data!#REF!,Data!H814,(IF(B32=Data!#REF!,Data!#REF!,(IF(B32=Data!#REF!,Data!#REF!,Data!#REF!)))))))))))))))&amp;IF(B32=Data!#REF!,Data!#REF!,(IF(B32=Data!#REF!,Data!#REF!,(IF(B32=Data!#REF!,Data!#REF!,(IF(B32=Data!#REF!,Data!#REF!,(IF(B32=Data!#REF!,Data!#REF!,Data!#REF!)))))))))</f>
        <v>#REF!</v>
      </c>
      <c r="R32" s="593"/>
      <c r="S32" s="593"/>
      <c r="T32" s="594" t="e">
        <f>IF(B32=Data!#REF!,Data!#REF!,(IF(B32=Data!#REF!,Data!#REF!,(IF(B32=Data!B2,Data!I2,(IF(B32=Data!#REF!,Data!#REF!,(IF(B32=Data!B7,Data!I7,(IF(B32=Data!#REF!,Data!#REF!,(IF(B32=Data!#REF!,Data!#REF!,(IF(B32=Data!#REF!,Data!#REF!,Data!#REF!)))))))))))))))&amp;IF(B32=Data!B74,Data!I74,(IF(B32=Data!#REF!,Data!#REF!,(IF(B32=Data!#REF!,Data!#REF!,(IF(B32=Data!#REF!,Data!#REF!,(IF(B32=Data!#REF!,Data!#REF!,(IF(B32=Data!#REF!,Data!I814,(IF(B32=Data!#REF!,Data!#REF!,(IF(B32=Data!#REF!,Data!#REF!,Data!#REF!)))))))))))))))&amp;IF(B32=Data!#REF!,Data!#REF!,(IF(B32=Data!#REF!,Data!#REF!,(IF(B32=Data!#REF!,Data!#REF!,(IF(B32=Data!#REF!,Data!#REF!,(IF(B32=Data!#REF!,Data!#REF!,Data!#REF!)))))))))</f>
        <v>#REF!</v>
      </c>
      <c r="U32" s="595"/>
      <c r="V32" s="594" t="e">
        <f>IF(B32=Data!#REF!,Data!#REF!,(IF(B32=Data!#REF!,Data!#REF!,(IF(B32=Data!B2,Data!J2,(IF(B32=Data!#REF!,Data!#REF!,(IF(B32=Data!B7,Data!J7,(IF(B32=Data!#REF!,Data!#REF!,(IF(B32=Data!#REF!,Data!#REF!,(IF(B32=Data!#REF!,Data!#REF!,Data!#REF!)))))))))))))))&amp;IF(B32=Data!B74,Data!J74,(IF(B32=Data!#REF!,Data!#REF!,(IF(B32=Data!#REF!,Data!#REF!,(IF(B32=Data!#REF!,Data!#REF!,(IF(B32=Data!#REF!,Data!#REF!,(IF(B32=Data!#REF!,Data!J814,(IF(B32=Data!#REF!,Data!#REF!,(IF(B32=Data!#REF!,Data!#REF!,Data!#REF!)))))))))))))))&amp;IF(B32=Data!#REF!,Data!#REF!,(IF(B32=Data!#REF!,Data!#REF!,(IF(B32=Data!#REF!,Data!#REF!,(IF(B32=Data!#REF!,Data!#REF!,(IF(B32=Data!#REF!,Data!#REF!,Data!#REF!)))))))))</f>
        <v>#REF!</v>
      </c>
      <c r="W32" s="596">
        <f>IF(E32="","",VLOOKUP(B32,Data!$B$5:$J$503,9,FALSE)*E32)</f>
        <v>5.9359999999999999</v>
      </c>
    </row>
    <row r="33" spans="1:23" s="597" customFormat="1" ht="19.25" customHeight="1">
      <c r="A33" s="860">
        <v>14</v>
      </c>
      <c r="B33" s="753" t="s">
        <v>281</v>
      </c>
      <c r="C33" s="738" t="str">
        <f>IF(E33="","",VLOOKUP(B33,Data!$B$5:$N$503,13,FALSE))</f>
        <v>Ymh</v>
      </c>
      <c r="D33" s="495" t="str">
        <f>IF(E33="","",VLOOKUP(B33,Data!$B$5:$L$503,2,FALSE))</f>
        <v>WT58070</v>
      </c>
      <c r="E33" s="823">
        <v>1</v>
      </c>
      <c r="F33" s="600"/>
      <c r="G33" s="587">
        <f>IF(E33="","",VLOOKUP(B33,Data!$B$5:$L$503,11,FALSE))</f>
        <v>2555.37</v>
      </c>
      <c r="H33" s="588">
        <f t="shared" ref="H33" si="4">IF(E33&gt;0,E33*G33,"-")</f>
        <v>2555.37</v>
      </c>
      <c r="I33" s="589" t="str">
        <f>IF(E33="","",VLOOKUP(B33,Data!$B$5:$D$503,3,FALSE))</f>
        <v>C/T</v>
      </c>
      <c r="J33" s="589" t="str">
        <f>IF(E33="","",VLOOKUP(B33,Data!$B$5:$M$503,12,FALSE))</f>
        <v>Indonesia</v>
      </c>
      <c r="K33" s="590">
        <v>5132497</v>
      </c>
      <c r="L33" s="587">
        <f>IF(E33="","",VLOOKUP(B33,Data!$B$5:$E$503,4,FALSE)*E33)</f>
        <v>254</v>
      </c>
      <c r="M33" s="587">
        <f>IF(E33="","",VLOOKUP(B33,Data!$B$5:$F$503,5,FALSE)*E33)</f>
        <v>229</v>
      </c>
      <c r="N33" s="591" t="e">
        <f>IF(B33=Data!#REF!,Data!#REF!,(IF(B33=Data!B1,Data!G1,(IF(B33=Data!B3,Data!G3,(IF(B33=Data!#REF!,Data!#REF!,(IF(B33=Data!B8,Data!G8,(IF(B33=Data!#REF!,Data!#REF!,(IF(B33=Data!#REF!,Data!#REF!,(IF(B33=Data!#REF!,Data!#REF!,Data!#REF!)))))))))))))))&amp;IF(B33=Data!B75,Data!G75,(IF(B33=Data!#REF!,Data!#REF!,(IF(B33=Data!#REF!,Data!#REF!,(IF(B33=Data!#REF!,Data!#REF!,(IF(B33=Data!#REF!,Data!#REF!,(IF(B33=Data!#REF!,Data!G815,(IF(B33=Data!#REF!,Data!#REF!,(IF(B33=Data!#REF!,Data!#REF!,Data!#REF!)))))))))))))))&amp;IF(B33=Data!#REF!,Data!#REF!,(IF(B33=Data!#REF!,Data!#REF!,(IF(B33=Data!#REF!,Data!#REF!,(IF(B33=Data!#REF!,Data!#REF!,(IF(B33=Data!#REF!,Data!#REF!,Data!#REF!)))))))))</f>
        <v>#REF!</v>
      </c>
      <c r="O33" s="592"/>
      <c r="P33" s="593"/>
      <c r="Q33" s="594" t="e">
        <f>IF(B33=Data!#REF!,Data!#REF!,(IF(B33=Data!B1,Data!H1,(IF(B33=Data!B3,Data!H3,(IF(B33=Data!#REF!,Data!#REF!,(IF(B33=Data!B8,Data!H8,(IF(B33=Data!#REF!,Data!#REF!,(IF(B33=Data!#REF!,Data!#REF!,(IF(B33=Data!#REF!,Data!#REF!,Data!#REF!)))))))))))))))&amp;IF(B33=Data!B75,Data!H75,(IF(B33=Data!#REF!,Data!#REF!,(IF(B33=Data!#REF!,Data!#REF!,(IF(B33=Data!#REF!,Data!#REF!,(IF(B33=Data!#REF!,Data!#REF!,(IF(B33=Data!#REF!,Data!H815,(IF(B33=Data!#REF!,Data!#REF!,(IF(B33=Data!#REF!,Data!#REF!,Data!#REF!)))))))))))))))&amp;IF(B33=Data!#REF!,Data!#REF!,(IF(B33=Data!#REF!,Data!#REF!,(IF(B33=Data!#REF!,Data!#REF!,(IF(B33=Data!#REF!,Data!#REF!,(IF(B33=Data!#REF!,Data!#REF!,Data!#REF!)))))))))</f>
        <v>#REF!</v>
      </c>
      <c r="R33" s="593"/>
      <c r="S33" s="593"/>
      <c r="T33" s="594" t="e">
        <f>IF(B33=Data!#REF!,Data!#REF!,(IF(B33=Data!B1,Data!I1,(IF(B33=Data!B3,Data!I3,(IF(B33=Data!#REF!,Data!#REF!,(IF(B33=Data!B8,Data!I8,(IF(B33=Data!#REF!,Data!#REF!,(IF(B33=Data!#REF!,Data!#REF!,(IF(B33=Data!#REF!,Data!#REF!,Data!#REF!)))))))))))))))&amp;IF(B33=Data!B75,Data!I75,(IF(B33=Data!#REF!,Data!#REF!,(IF(B33=Data!#REF!,Data!#REF!,(IF(B33=Data!#REF!,Data!#REF!,(IF(B33=Data!#REF!,Data!#REF!,(IF(B33=Data!#REF!,Data!I815,(IF(B33=Data!#REF!,Data!#REF!,(IF(B33=Data!#REF!,Data!#REF!,Data!#REF!)))))))))))))))&amp;IF(B33=Data!#REF!,Data!#REF!,(IF(B33=Data!#REF!,Data!#REF!,(IF(B33=Data!#REF!,Data!#REF!,(IF(B33=Data!#REF!,Data!#REF!,(IF(B33=Data!#REF!,Data!#REF!,Data!#REF!)))))))))</f>
        <v>#REF!</v>
      </c>
      <c r="U33" s="595"/>
      <c r="V33" s="594" t="e">
        <f>IF(B33=Data!#REF!,Data!#REF!,(IF(B33=Data!B1,Data!J1,(IF(B33=Data!B3,Data!J3,(IF(B33=Data!#REF!,Data!#REF!,(IF(B33=Data!B8,Data!J8,(IF(B33=Data!#REF!,Data!#REF!,(IF(B33=Data!#REF!,Data!#REF!,(IF(B33=Data!#REF!,Data!#REF!,Data!#REF!)))))))))))))))&amp;IF(B33=Data!B75,Data!J75,(IF(B33=Data!#REF!,Data!#REF!,(IF(B33=Data!#REF!,Data!#REF!,(IF(B33=Data!#REF!,Data!#REF!,(IF(B33=Data!#REF!,Data!#REF!,(IF(B33=Data!#REF!,Data!J815,(IF(B33=Data!#REF!,Data!#REF!,(IF(B33=Data!#REF!,Data!#REF!,Data!#REF!)))))))))))))))&amp;IF(B33=Data!#REF!,Data!#REF!,(IF(B33=Data!#REF!,Data!#REF!,(IF(B33=Data!#REF!,Data!#REF!,(IF(B33=Data!#REF!,Data!#REF!,(IF(B33=Data!#REF!,Data!#REF!,Data!#REF!)))))))))</f>
        <v>#REF!</v>
      </c>
      <c r="W33" s="596">
        <f>IF(E33="","",VLOOKUP(B33,Data!$B$5:$J$503,9,FALSE)*E33)</f>
        <v>1.484</v>
      </c>
    </row>
    <row r="34" spans="1:23" s="597" customFormat="1" ht="19.25" customHeight="1">
      <c r="A34" s="860"/>
      <c r="B34"/>
      <c r="C34" s="583" t="str">
        <f>IF(E34="","",VLOOKUP(B34,Data!$B$5:$N$503,13,FALSE))</f>
        <v/>
      </c>
      <c r="D34" s="584" t="str">
        <f>IF(E34="","",VLOOKUP(B34,Data!$B$5:$L$503,2,FALSE))</f>
        <v/>
      </c>
      <c r="E34" s="739"/>
      <c r="F34" s="600"/>
      <c r="G34" s="587" t="str">
        <f>IF(E34="","",VLOOKUP(B34,Data!$B$5:$L$503,11,FALSE))</f>
        <v/>
      </c>
      <c r="H34" s="588" t="str">
        <f t="shared" si="0"/>
        <v>-</v>
      </c>
      <c r="I34" s="589" t="str">
        <f>IF(E34="","",VLOOKUP(B34,Data!$B$5:$D$503,3,FALSE))</f>
        <v/>
      </c>
      <c r="J34" s="589" t="str">
        <f>IF(E34="","",VLOOKUP(B34,Data!$B$5:$M$503,12,FALSE))</f>
        <v/>
      </c>
      <c r="K34" s="590"/>
      <c r="L34" s="587" t="str">
        <f>IF(E34="","",VLOOKUP(B34,Data!$B$5:$E$503,4,FALSE)*E34)</f>
        <v/>
      </c>
      <c r="M34" s="587" t="str">
        <f>IF(E34="","",VLOOKUP(B34,Data!$B$5:$F$503,5,FALSE)*E34)</f>
        <v/>
      </c>
      <c r="N34" s="591" t="e">
        <f>IF(B34=Data!B139,Data!G139,(IF(B34=Data!B141,Data!G141,(IF(B34=Data!B143,Data!G143,(IF(B34=Data!#REF!,Data!#REF!,(IF(B34=Data!B148,Data!G148,(IF(B34=Data!#REF!,Data!#REF!,(IF(B34=Data!#REF!,Data!#REF!,(IF(B34=Data!#REF!,Data!#REF!,Data!#REF!)))))))))))))))&amp;IF(B34=Data!B215,Data!G215,(IF(B34=Data!#REF!,Data!#REF!,(IF(B34=Data!#REF!,Data!#REF!,(IF(B34=Data!#REF!,Data!#REF!,(IF(B34=Data!#REF!,Data!#REF!,(IF(B34=Data!#REF!,Data!G955,(IF(B34=Data!#REF!,Data!#REF!,(IF(B34=Data!#REF!,Data!#REF!,Data!#REF!)))))))))))))))&amp;IF(B34=Data!#REF!,Data!#REF!,(IF(B34=Data!#REF!,Data!#REF!,(IF(B34=Data!#REF!,Data!#REF!,(IF(B34=Data!#REF!,Data!#REF!,(IF(B34=Data!#REF!,Data!#REF!,Data!#REF!)))))))))</f>
        <v>#REF!</v>
      </c>
      <c r="O34" s="592"/>
      <c r="P34" s="593"/>
      <c r="Q34" s="594" t="e">
        <f>IF(B34=Data!B139,Data!H139,(IF(B34=Data!B141,Data!H141,(IF(B34=Data!B143,Data!H143,(IF(B34=Data!#REF!,Data!#REF!,(IF(B34=Data!B148,Data!H148,(IF(B34=Data!#REF!,Data!#REF!,(IF(B34=Data!#REF!,Data!#REF!,(IF(B34=Data!#REF!,Data!#REF!,Data!#REF!)))))))))))))))&amp;IF(B34=Data!B215,Data!H215,(IF(B34=Data!#REF!,Data!#REF!,(IF(B34=Data!#REF!,Data!#REF!,(IF(B34=Data!#REF!,Data!#REF!,(IF(B34=Data!#REF!,Data!#REF!,(IF(B34=Data!#REF!,Data!H955,(IF(B34=Data!#REF!,Data!#REF!,(IF(B34=Data!#REF!,Data!#REF!,Data!#REF!)))))))))))))))&amp;IF(B34=Data!#REF!,Data!#REF!,(IF(B34=Data!#REF!,Data!#REF!,(IF(B34=Data!#REF!,Data!#REF!,(IF(B34=Data!#REF!,Data!#REF!,(IF(B34=Data!#REF!,Data!#REF!,Data!#REF!)))))))))</f>
        <v>#REF!</v>
      </c>
      <c r="R34" s="593"/>
      <c r="S34" s="593"/>
      <c r="T34" s="594" t="e">
        <f>IF(B34=Data!B139,Data!I139,(IF(B34=Data!B141,Data!I141,(IF(B34=Data!B143,Data!I143,(IF(B34=Data!#REF!,Data!#REF!,(IF(B34=Data!B148,Data!I148,(IF(B34=Data!#REF!,Data!#REF!,(IF(B34=Data!#REF!,Data!#REF!,(IF(B34=Data!#REF!,Data!#REF!,Data!#REF!)))))))))))))))&amp;IF(B34=Data!B215,Data!I215,(IF(B34=Data!#REF!,Data!#REF!,(IF(B34=Data!#REF!,Data!#REF!,(IF(B34=Data!#REF!,Data!#REF!,(IF(B34=Data!#REF!,Data!#REF!,(IF(B34=Data!#REF!,Data!I955,(IF(B34=Data!#REF!,Data!#REF!,(IF(B34=Data!#REF!,Data!#REF!,Data!#REF!)))))))))))))))&amp;IF(B34=Data!#REF!,Data!#REF!,(IF(B34=Data!#REF!,Data!#REF!,(IF(B34=Data!#REF!,Data!#REF!,(IF(B34=Data!#REF!,Data!#REF!,(IF(B34=Data!#REF!,Data!#REF!,Data!#REF!)))))))))</f>
        <v>#REF!</v>
      </c>
      <c r="U34" s="595"/>
      <c r="V34" s="594" t="e">
        <f>IF(B34=Data!B139,Data!J139,(IF(B34=Data!B141,Data!J141,(IF(B34=Data!B143,Data!J143,(IF(B34=Data!#REF!,Data!#REF!,(IF(B34=Data!B148,Data!J148,(IF(B34=Data!#REF!,Data!#REF!,(IF(B34=Data!#REF!,Data!#REF!,(IF(B34=Data!#REF!,Data!#REF!,Data!#REF!)))))))))))))))&amp;IF(B34=Data!B215,Data!J215,(IF(B34=Data!#REF!,Data!#REF!,(IF(B34=Data!#REF!,Data!#REF!,(IF(B34=Data!#REF!,Data!#REF!,(IF(B34=Data!#REF!,Data!#REF!,(IF(B34=Data!#REF!,Data!J955,(IF(B34=Data!#REF!,Data!#REF!,(IF(B34=Data!#REF!,Data!#REF!,Data!#REF!)))))))))))))))&amp;IF(B34=Data!#REF!,Data!#REF!,(IF(B34=Data!#REF!,Data!#REF!,(IF(B34=Data!#REF!,Data!#REF!,(IF(B34=Data!#REF!,Data!#REF!,(IF(B34=Data!#REF!,Data!#REF!,Data!#REF!)))))))))</f>
        <v>#REF!</v>
      </c>
      <c r="W34" s="596" t="str">
        <f>IF(E34="","",VLOOKUP(B34,Data!$B$5:$J$503,9,FALSE)*E34)</f>
        <v/>
      </c>
    </row>
    <row r="35" spans="1:23" s="611" customFormat="1" ht="31" customHeight="1">
      <c r="A35" s="860"/>
      <c r="B35" s="818"/>
      <c r="C35" s="604"/>
      <c r="D35" s="605"/>
      <c r="E35" s="606">
        <f>SUM(E17:E34)</f>
        <v>65</v>
      </c>
      <c r="F35" s="606"/>
      <c r="G35" s="607"/>
      <c r="H35" s="607">
        <f>SUM(H17:H34)</f>
        <v>174200.79</v>
      </c>
      <c r="I35" s="608"/>
      <c r="J35" s="608"/>
      <c r="K35" s="608"/>
      <c r="L35" s="609">
        <f>SUM(L17:L34)</f>
        <v>15632</v>
      </c>
      <c r="M35" s="609">
        <f>SUM(M17:M34)</f>
        <v>14016</v>
      </c>
      <c r="N35" s="609" t="e">
        <f>SUM(N17:N34)</f>
        <v>#REF!</v>
      </c>
      <c r="O35" s="609" t="e">
        <f>SUM(#REF!)</f>
        <v>#REF!</v>
      </c>
      <c r="P35" s="609">
        <f>SUM(P16:P16)</f>
        <v>0</v>
      </c>
      <c r="Q35" s="609">
        <f>SUM(Q16:Q16)</f>
        <v>0</v>
      </c>
      <c r="R35" s="609" t="e">
        <f>SUM(#REF!)</f>
        <v>#REF!</v>
      </c>
      <c r="S35" s="609">
        <f>SUM(S16:S16)</f>
        <v>0</v>
      </c>
      <c r="T35" s="609">
        <f>SUM(T16:T16)</f>
        <v>0</v>
      </c>
      <c r="U35" s="609" t="e">
        <f>SUM(#REF!)</f>
        <v>#REF!</v>
      </c>
      <c r="V35" s="609">
        <f>SUM(V16:V16)</f>
        <v>0</v>
      </c>
      <c r="W35" s="610">
        <f>SUM(W17:W34)</f>
        <v>85.26700000000001</v>
      </c>
    </row>
    <row r="36" spans="1:23" ht="11.25" customHeight="1">
      <c r="A36" s="860"/>
      <c r="B36" s="612"/>
      <c r="C36" s="545"/>
      <c r="D36" s="546"/>
      <c r="E36" s="613"/>
      <c r="F36" s="544"/>
      <c r="G36" s="614" t="s">
        <v>847</v>
      </c>
      <c r="H36" s="615"/>
      <c r="I36" s="616"/>
      <c r="J36" s="616"/>
      <c r="K36" s="616"/>
      <c r="L36" s="617"/>
      <c r="M36" s="548"/>
      <c r="N36" s="546"/>
      <c r="O36" s="545"/>
      <c r="P36" s="545"/>
      <c r="Q36" s="545"/>
      <c r="R36" s="545"/>
      <c r="S36" s="545"/>
      <c r="T36" s="545"/>
      <c r="U36" s="546"/>
      <c r="V36" s="546"/>
      <c r="W36" s="550"/>
    </row>
    <row r="37" spans="1:23" ht="14">
      <c r="A37" s="618" t="s">
        <v>546</v>
      </c>
      <c r="B37" s="619" t="s">
        <v>12</v>
      </c>
      <c r="C37" s="513"/>
      <c r="D37" s="620"/>
      <c r="E37" s="499" t="s">
        <v>555</v>
      </c>
      <c r="G37" s="621" t="s">
        <v>83</v>
      </c>
      <c r="H37" s="622"/>
      <c r="I37" s="562" t="s">
        <v>84</v>
      </c>
      <c r="J37" s="623"/>
      <c r="K37" s="534" t="s">
        <v>85</v>
      </c>
      <c r="L37" s="534"/>
      <c r="M37" s="1076" t="s">
        <v>86</v>
      </c>
      <c r="N37" s="1077"/>
      <c r="O37" s="1077"/>
      <c r="P37" s="1077"/>
      <c r="Q37" s="1077"/>
      <c r="R37" s="1077"/>
      <c r="S37" s="1077"/>
      <c r="T37" s="1077"/>
      <c r="U37" s="1077"/>
      <c r="V37" s="1077"/>
      <c r="W37" s="1078"/>
    </row>
    <row r="38" spans="1:23" ht="13">
      <c r="A38" s="937" t="s">
        <v>547</v>
      </c>
      <c r="D38" s="624"/>
      <c r="E38" s="499" t="s">
        <v>88</v>
      </c>
      <c r="G38" s="1079"/>
      <c r="H38" s="1080"/>
      <c r="I38" s="937" t="s">
        <v>89</v>
      </c>
      <c r="J38" s="625"/>
      <c r="K38" s="537" t="s">
        <v>90</v>
      </c>
      <c r="L38" s="537"/>
      <c r="M38" s="532"/>
      <c r="W38" s="538"/>
    </row>
    <row r="39" spans="1:23" ht="10.5" customHeight="1">
      <c r="A39" s="937" t="s">
        <v>548</v>
      </c>
      <c r="B39" s="503"/>
      <c r="D39" s="523"/>
      <c r="G39" s="1079"/>
      <c r="H39" s="1080"/>
      <c r="I39" s="937"/>
      <c r="J39" s="625"/>
      <c r="K39" s="537" t="s">
        <v>94</v>
      </c>
      <c r="L39" s="537"/>
      <c r="M39" s="532"/>
      <c r="W39" s="538"/>
    </row>
    <row r="40" spans="1:23" ht="10.5" customHeight="1">
      <c r="A40" s="544"/>
      <c r="B40" s="545"/>
      <c r="C40" s="545"/>
      <c r="D40" s="626"/>
      <c r="E40" s="499" t="s">
        <v>95</v>
      </c>
      <c r="G40" s="1079"/>
      <c r="H40" s="1080"/>
      <c r="I40" s="937" t="s">
        <v>96</v>
      </c>
      <c r="J40" s="625"/>
      <c r="K40" s="537"/>
      <c r="L40" s="537"/>
      <c r="M40" s="532"/>
      <c r="W40" s="538"/>
    </row>
    <row r="41" spans="1:23" ht="13">
      <c r="A41" s="512" t="s">
        <v>97</v>
      </c>
      <c r="C41" s="535"/>
      <c r="D41" s="514"/>
      <c r="E41" s="499" t="s">
        <v>98</v>
      </c>
      <c r="G41" s="627" t="s">
        <v>99</v>
      </c>
      <c r="H41" s="628"/>
      <c r="I41" s="937" t="s">
        <v>89</v>
      </c>
      <c r="J41" s="625"/>
      <c r="K41" s="537" t="s">
        <v>100</v>
      </c>
      <c r="L41" s="537"/>
      <c r="M41" s="532"/>
      <c r="W41" s="538"/>
    </row>
    <row r="42" spans="1:23" ht="13">
      <c r="A42" s="937" t="s">
        <v>561</v>
      </c>
      <c r="D42" s="523"/>
      <c r="E42" s="499" t="s">
        <v>101</v>
      </c>
      <c r="G42" s="629"/>
      <c r="H42" s="630"/>
      <c r="I42" s="937" t="s">
        <v>102</v>
      </c>
      <c r="J42" s="625"/>
      <c r="K42" s="537" t="s">
        <v>549</v>
      </c>
      <c r="L42" s="537"/>
      <c r="M42" s="1069" t="s">
        <v>616</v>
      </c>
      <c r="N42" s="1070"/>
      <c r="O42" s="1070"/>
      <c r="P42" s="1070"/>
      <c r="Q42" s="1070"/>
      <c r="R42" s="1070"/>
      <c r="S42" s="1070"/>
      <c r="T42" s="1070"/>
      <c r="U42" s="1070"/>
      <c r="V42" s="1070"/>
      <c r="W42" s="1071"/>
    </row>
    <row r="43" spans="1:23">
      <c r="A43" s="544"/>
      <c r="B43" s="545"/>
      <c r="C43" s="545"/>
      <c r="D43" s="546"/>
      <c r="E43" s="631"/>
      <c r="F43" s="545"/>
      <c r="G43" s="1053" t="s">
        <v>1103</v>
      </c>
      <c r="H43" s="1054"/>
      <c r="I43" s="1053" t="s">
        <v>1102</v>
      </c>
      <c r="J43" s="1054"/>
      <c r="K43" s="549" t="s">
        <v>105</v>
      </c>
      <c r="L43" s="549"/>
      <c r="M43" s="1072" t="s">
        <v>106</v>
      </c>
      <c r="N43" s="1073"/>
      <c r="O43" s="1073"/>
      <c r="P43" s="1073"/>
      <c r="Q43" s="1073"/>
      <c r="R43" s="1073"/>
      <c r="S43" s="1073"/>
      <c r="T43" s="1073"/>
      <c r="U43" s="1073"/>
      <c r="V43" s="1073"/>
      <c r="W43" s="1074"/>
    </row>
    <row r="44" spans="1:23">
      <c r="G44" s="500" t="s">
        <v>667</v>
      </c>
      <c r="K44" s="537"/>
      <c r="L44" s="537"/>
      <c r="M44" s="541"/>
      <c r="N44" s="541"/>
      <c r="O44" s="541"/>
      <c r="P44" s="541"/>
      <c r="Q44" s="541"/>
      <c r="R44" s="541"/>
      <c r="S44" s="541"/>
      <c r="T44" s="541"/>
      <c r="U44" s="541"/>
      <c r="V44" s="541"/>
      <c r="W44" s="632"/>
    </row>
    <row r="45" spans="1:23">
      <c r="G45" s="633"/>
      <c r="H45" s="633"/>
      <c r="I45" s="634"/>
      <c r="J45" s="633"/>
      <c r="K45" s="537"/>
      <c r="L45" s="537"/>
      <c r="M45" s="541"/>
      <c r="N45" s="541"/>
      <c r="O45" s="541"/>
      <c r="P45" s="541"/>
      <c r="Q45" s="541"/>
      <c r="R45" s="541"/>
      <c r="S45" s="541"/>
      <c r="T45" s="541"/>
      <c r="U45" s="541"/>
      <c r="V45" s="541"/>
      <c r="W45" s="632"/>
    </row>
    <row r="46" spans="1:23" ht="7.5" customHeight="1"/>
    <row r="47" spans="1:23" ht="13.5" customHeight="1"/>
    <row r="48" spans="1:23" ht="13.5" customHeight="1"/>
    <row r="49" spans="1:23" ht="13.5" customHeight="1"/>
    <row r="50" spans="1:23" s="611" customFormat="1" ht="18" customHeight="1">
      <c r="A50" s="635" t="s">
        <v>964</v>
      </c>
      <c r="B50" s="500"/>
      <c r="C50" s="635" t="s">
        <v>622</v>
      </c>
      <c r="F50" s="636"/>
      <c r="G50" s="635" t="s">
        <v>958</v>
      </c>
      <c r="H50" s="500"/>
      <c r="I50" s="635" t="s">
        <v>969</v>
      </c>
      <c r="K50" s="636"/>
      <c r="L50" s="636"/>
      <c r="V50" s="637"/>
    </row>
    <row r="51" spans="1:23" s="611" customFormat="1" ht="18" customHeight="1">
      <c r="A51" s="635" t="s">
        <v>965</v>
      </c>
      <c r="B51" s="500"/>
      <c r="C51" s="635" t="s">
        <v>969</v>
      </c>
      <c r="F51" s="636"/>
      <c r="G51" s="635" t="s">
        <v>959</v>
      </c>
      <c r="H51" s="500"/>
      <c r="I51" s="635" t="s">
        <v>969</v>
      </c>
      <c r="K51" s="636"/>
      <c r="L51" s="636"/>
      <c r="V51" s="637"/>
    </row>
    <row r="52" spans="1:23" s="611" customFormat="1" ht="18" customHeight="1">
      <c r="A52" s="635" t="s">
        <v>966</v>
      </c>
      <c r="B52" s="500"/>
      <c r="C52" s="635" t="s">
        <v>969</v>
      </c>
      <c r="F52" s="636"/>
      <c r="G52" s="635" t="s">
        <v>960</v>
      </c>
      <c r="H52" s="500"/>
      <c r="I52" s="635" t="s">
        <v>622</v>
      </c>
      <c r="K52" s="636"/>
      <c r="L52" s="636"/>
      <c r="V52" s="637"/>
    </row>
    <row r="53" spans="1:23" s="611" customFormat="1" ht="18" customHeight="1">
      <c r="A53" s="635" t="s">
        <v>967</v>
      </c>
      <c r="B53" s="500"/>
      <c r="C53" s="635" t="s">
        <v>622</v>
      </c>
      <c r="F53" s="636"/>
      <c r="G53" s="635" t="s">
        <v>961</v>
      </c>
      <c r="H53" s="500"/>
      <c r="I53" s="635" t="s">
        <v>622</v>
      </c>
      <c r="K53" s="636"/>
      <c r="L53" s="636"/>
      <c r="V53" s="637"/>
    </row>
    <row r="54" spans="1:23" s="611" customFormat="1" ht="18" customHeight="1">
      <c r="A54" s="635" t="s">
        <v>968</v>
      </c>
      <c r="B54" s="500"/>
      <c r="C54" s="635" t="s">
        <v>622</v>
      </c>
      <c r="F54" s="636"/>
      <c r="G54" s="635" t="s">
        <v>963</v>
      </c>
      <c r="H54" s="500"/>
      <c r="I54" s="635" t="s">
        <v>622</v>
      </c>
      <c r="K54" s="636"/>
      <c r="L54" s="636"/>
      <c r="V54" s="637"/>
    </row>
    <row r="55" spans="1:23" ht="20">
      <c r="E55" s="938"/>
      <c r="F55" s="500"/>
      <c r="G55" s="635" t="s">
        <v>962</v>
      </c>
      <c r="I55" s="635" t="s">
        <v>622</v>
      </c>
      <c r="K55" s="500"/>
      <c r="M55" s="938"/>
      <c r="V55" s="501"/>
      <c r="W55" s="938"/>
    </row>
    <row r="56" spans="1:23" ht="17.5">
      <c r="A56" s="638"/>
      <c r="E56" s="938"/>
      <c r="G56" s="639"/>
      <c r="H56" s="639"/>
    </row>
    <row r="61" spans="1:23" ht="14">
      <c r="A61" s="640"/>
      <c r="C61" s="641"/>
      <c r="D61" s="641"/>
      <c r="E61" s="642"/>
    </row>
    <row r="62" spans="1:23" ht="14">
      <c r="A62" s="643"/>
      <c r="C62" s="641"/>
      <c r="D62" s="644"/>
      <c r="E62" s="642"/>
    </row>
    <row r="63" spans="1:23" ht="14">
      <c r="A63" s="643"/>
      <c r="B63" s="645"/>
      <c r="C63" s="641"/>
      <c r="D63" s="641"/>
      <c r="E63" s="642"/>
    </row>
    <row r="64" spans="1:23" ht="14">
      <c r="A64" s="643"/>
      <c r="B64" s="646" t="s">
        <v>354</v>
      </c>
      <c r="C64" s="641"/>
      <c r="D64" s="641"/>
      <c r="E64" s="642"/>
    </row>
    <row r="65" spans="1:5" ht="15.5">
      <c r="A65" s="643"/>
      <c r="B65" s="647" t="s">
        <v>249</v>
      </c>
      <c r="C65" s="641"/>
      <c r="D65" s="641"/>
      <c r="E65" s="642"/>
    </row>
    <row r="66" spans="1:5" ht="14">
      <c r="A66" s="643"/>
      <c r="B66" s="648" t="s">
        <v>250</v>
      </c>
      <c r="C66" s="641"/>
      <c r="D66" s="641"/>
      <c r="E66" s="642"/>
    </row>
    <row r="67" spans="1:5" ht="15.5">
      <c r="A67" s="649"/>
      <c r="B67" s="647" t="s">
        <v>251</v>
      </c>
      <c r="C67" s="641"/>
      <c r="D67" s="641"/>
      <c r="E67" s="642"/>
    </row>
    <row r="68" spans="1:5" ht="15.5">
      <c r="A68" s="643"/>
      <c r="B68" s="647" t="s">
        <v>252</v>
      </c>
      <c r="C68" s="641"/>
      <c r="D68" s="641"/>
      <c r="E68" s="642"/>
    </row>
    <row r="69" spans="1:5" ht="14">
      <c r="A69" s="649"/>
      <c r="B69" s="646" t="s">
        <v>253</v>
      </c>
      <c r="C69" s="641"/>
      <c r="D69" s="641"/>
      <c r="E69" s="642"/>
    </row>
    <row r="70" spans="1:5" ht="14">
      <c r="A70" s="649"/>
      <c r="B70" s="646" t="s">
        <v>357</v>
      </c>
      <c r="C70" s="641"/>
      <c r="D70" s="641"/>
      <c r="E70" s="642"/>
    </row>
    <row r="71" spans="1:5" ht="14">
      <c r="A71" s="643"/>
      <c r="B71" s="646" t="s">
        <v>358</v>
      </c>
      <c r="C71" s="641"/>
      <c r="D71" s="641"/>
      <c r="E71" s="642"/>
    </row>
    <row r="72" spans="1:5" ht="14">
      <c r="A72" s="643"/>
      <c r="B72" s="646" t="s">
        <v>288</v>
      </c>
      <c r="C72" s="641"/>
      <c r="D72" s="641"/>
      <c r="E72" s="642"/>
    </row>
    <row r="73" spans="1:5" ht="14">
      <c r="A73" s="643"/>
      <c r="B73" s="646" t="s">
        <v>292</v>
      </c>
      <c r="C73" s="641"/>
      <c r="D73" s="641"/>
      <c r="E73" s="642"/>
    </row>
    <row r="74" spans="1:5" ht="15.5">
      <c r="A74" s="643"/>
      <c r="B74" s="647" t="s">
        <v>423</v>
      </c>
      <c r="C74" s="641"/>
      <c r="D74" s="641"/>
      <c r="E74" s="642"/>
    </row>
    <row r="75" spans="1:5" ht="14">
      <c r="A75" s="643"/>
      <c r="B75" s="646" t="s">
        <v>424</v>
      </c>
      <c r="C75" s="641"/>
      <c r="D75" s="641"/>
      <c r="E75" s="642"/>
    </row>
    <row r="76" spans="1:5" ht="14">
      <c r="A76" s="643"/>
      <c r="B76" s="646" t="s">
        <v>279</v>
      </c>
      <c r="C76" s="641"/>
      <c r="D76" s="644"/>
      <c r="E76" s="642"/>
    </row>
    <row r="77" spans="1:5" ht="14">
      <c r="A77" s="643"/>
      <c r="B77" s="646" t="s">
        <v>281</v>
      </c>
      <c r="C77" s="641"/>
      <c r="D77" s="641"/>
      <c r="E77" s="642"/>
    </row>
    <row r="78" spans="1:5" ht="14">
      <c r="A78" s="643"/>
      <c r="B78" s="646" t="s">
        <v>287</v>
      </c>
      <c r="C78" s="641"/>
      <c r="D78" s="644"/>
      <c r="E78" s="642"/>
    </row>
    <row r="79" spans="1:5" ht="15.5">
      <c r="A79" s="643"/>
      <c r="B79" s="647" t="s">
        <v>420</v>
      </c>
      <c r="C79" s="641"/>
      <c r="D79" s="644"/>
      <c r="E79" s="642"/>
    </row>
    <row r="80" spans="1:5" ht="14">
      <c r="A80" s="650"/>
      <c r="B80" s="646" t="s">
        <v>421</v>
      </c>
      <c r="C80" s="579"/>
      <c r="D80" s="578"/>
      <c r="E80" s="575"/>
    </row>
    <row r="81" spans="1:5" ht="14">
      <c r="A81" s="572"/>
      <c r="B81" s="646" t="s">
        <v>422</v>
      </c>
      <c r="C81" s="579"/>
      <c r="D81" s="578"/>
      <c r="E81" s="651">
        <f>SUM(E60:E79)</f>
        <v>0</v>
      </c>
    </row>
    <row r="82" spans="1:5" ht="14">
      <c r="B82" s="646" t="s">
        <v>417</v>
      </c>
    </row>
    <row r="83" spans="1:5" ht="14">
      <c r="B83" s="646" t="s">
        <v>397</v>
      </c>
    </row>
  </sheetData>
  <mergeCells count="10">
    <mergeCell ref="M42:W42"/>
    <mergeCell ref="G43:H43"/>
    <mergeCell ref="I43:J43"/>
    <mergeCell ref="M43:W43"/>
    <mergeCell ref="O1:S1"/>
    <mergeCell ref="P2:W2"/>
    <mergeCell ref="M37:W37"/>
    <mergeCell ref="G38:H38"/>
    <mergeCell ref="G39:H39"/>
    <mergeCell ref="G40:H40"/>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0F6CC-AB14-428B-BA4D-197E5F6EF803}">
  <sheetPr>
    <pageSetUpPr fitToPage="1"/>
  </sheetPr>
  <dimension ref="A1:W76"/>
  <sheetViews>
    <sheetView topLeftCell="A22" zoomScale="80" zoomScaleNormal="80" zoomScaleSheetLayoutView="85" workbookViewId="0">
      <selection activeCell="B26" sqref="B26"/>
    </sheetView>
  </sheetViews>
  <sheetFormatPr defaultColWidth="9.1796875" defaultRowHeight="12.5"/>
  <cols>
    <col min="1" max="1" width="5.26953125" style="940" customWidth="1"/>
    <col min="2" max="2" width="40.1796875" style="940" bestFit="1" customWidth="1"/>
    <col min="3" max="3" width="6.453125" style="940" customWidth="1"/>
    <col min="4" max="4" width="13.453125" style="940" customWidth="1"/>
    <col min="5" max="5" width="10.453125" style="499" customWidth="1"/>
    <col min="6" max="6" width="13.08984375" style="940" customWidth="1"/>
    <col min="7" max="7" width="14.81640625" style="500" customWidth="1"/>
    <col min="8" max="8" width="17" style="500" customWidth="1"/>
    <col min="9" max="9" width="6.1796875" style="940" customWidth="1"/>
    <col min="10" max="10" width="14.1796875" style="940" customWidth="1"/>
    <col min="11" max="11" width="11.1796875" style="940" customWidth="1"/>
    <col min="12" max="12" width="15.1796875" style="500" customWidth="1"/>
    <col min="13" max="13" width="16.36328125" style="500" customWidth="1"/>
    <col min="14" max="14" width="0.453125" style="940" hidden="1" customWidth="1"/>
    <col min="15" max="15" width="3.1796875" style="940" customWidth="1"/>
    <col min="16" max="16" width="2.54296875" style="940" customWidth="1"/>
    <col min="17" max="17" width="4.81640625" style="940" hidden="1" customWidth="1"/>
    <col min="18" max="18" width="2" style="940" customWidth="1"/>
    <col min="19" max="19" width="2.54296875" style="940" customWidth="1"/>
    <col min="20" max="20" width="5.81640625" style="940" hidden="1" customWidth="1"/>
    <col min="21" max="21" width="1" style="940" customWidth="1"/>
    <col min="22" max="22" width="9.1796875" style="940" hidden="1" customWidth="1"/>
    <col min="23" max="23" width="15.08984375" style="501" customWidth="1"/>
    <col min="24" max="24" width="1.81640625" style="940" customWidth="1"/>
    <col min="25" max="25" width="9.1796875" style="940" customWidth="1"/>
    <col min="26" max="16384" width="9.1796875" style="94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4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3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39" t="s">
        <v>557</v>
      </c>
      <c r="D8" s="523"/>
      <c r="E8" s="531"/>
      <c r="G8" s="532"/>
      <c r="H8" s="533"/>
      <c r="I8" s="939"/>
      <c r="K8" s="514"/>
      <c r="L8" s="532"/>
      <c r="M8" s="534"/>
      <c r="O8" s="514"/>
      <c r="U8" s="535"/>
      <c r="V8" s="535"/>
      <c r="W8" s="536"/>
    </row>
    <row r="9" spans="1:23">
      <c r="A9" s="939" t="s">
        <v>558</v>
      </c>
      <c r="D9" s="523"/>
      <c r="E9" s="531" t="s">
        <v>54</v>
      </c>
      <c r="G9" s="532" t="s">
        <v>55</v>
      </c>
      <c r="H9" s="533"/>
      <c r="I9" s="939" t="s">
        <v>56</v>
      </c>
      <c r="K9" s="523"/>
      <c r="L9" s="532" t="s">
        <v>57</v>
      </c>
      <c r="M9" s="537"/>
      <c r="O9" s="523"/>
      <c r="P9" s="940" t="s">
        <v>58</v>
      </c>
      <c r="W9" s="538"/>
    </row>
    <row r="10" spans="1:23" ht="13">
      <c r="A10" s="939" t="s">
        <v>559</v>
      </c>
      <c r="D10" s="539" t="s">
        <v>560</v>
      </c>
      <c r="E10" s="531" t="s">
        <v>59</v>
      </c>
      <c r="G10" s="532"/>
      <c r="H10" s="533"/>
      <c r="I10" s="540"/>
      <c r="J10" s="541"/>
      <c r="K10" s="542"/>
      <c r="L10" s="532"/>
      <c r="M10" s="537"/>
      <c r="O10" s="523"/>
      <c r="W10" s="538"/>
    </row>
    <row r="11" spans="1:23" ht="13">
      <c r="A11" s="939" t="s">
        <v>551</v>
      </c>
      <c r="D11" s="523"/>
      <c r="E11" s="515"/>
      <c r="F11" s="543"/>
      <c r="G11" s="532" t="s">
        <v>60</v>
      </c>
      <c r="H11" s="533"/>
      <c r="I11" s="939" t="s">
        <v>61</v>
      </c>
      <c r="K11" s="523"/>
      <c r="L11" s="532" t="s">
        <v>523</v>
      </c>
      <c r="M11" s="537"/>
      <c r="O11" s="523"/>
      <c r="P11" s="940" t="s">
        <v>63</v>
      </c>
      <c r="W11" s="538"/>
    </row>
    <row r="12" spans="1:23">
      <c r="A12" s="544" t="s">
        <v>64</v>
      </c>
      <c r="D12" s="523"/>
      <c r="E12" s="531" t="s">
        <v>65</v>
      </c>
      <c r="G12" s="532"/>
      <c r="H12" s="533"/>
      <c r="I12" s="93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1070</v>
      </c>
      <c r="C17" s="583" t="str">
        <f>IF(E17="","",VLOOKUP(B17,Data!$B$5:$N$503,13,FALSE))</f>
        <v/>
      </c>
      <c r="D17" s="584" t="str">
        <f>IF(E17="","",VLOOKUP(B17,Data!$B$5:$L$503,2,FALSE))</f>
        <v/>
      </c>
      <c r="E17" s="823"/>
      <c r="F17" s="600"/>
      <c r="G17" s="587" t="str">
        <f>IF(E17="","",VLOOKUP(B17,Data!$B$5:$L$503,11,FALSE))</f>
        <v/>
      </c>
      <c r="H17" s="588" t="str">
        <f t="shared" ref="H17:H2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144,Data!G144,(IF(B17=Data!B146,Data!G146,(IF(B17=Data!B148,Data!G148,(IF(B17=Data!#REF!,Data!#REF!,(IF(B17=Data!B153,Data!G153,(IF(B17=Data!#REF!,Data!#REF!,(IF(B17=Data!#REF!,Data!#REF!,(IF(B17=Data!#REF!,Data!#REF!,Data!#REF!)))))))))))))))&amp;IF(B17=Data!B220,Data!G220,(IF(B17=Data!#REF!,Data!#REF!,(IF(B17=Data!#REF!,Data!#REF!,(IF(B17=Data!#REF!,Data!#REF!,(IF(B17=Data!#REF!,Data!#REF!,(IF(B17=Data!#REF!,Data!G960,(IF(B17=Data!#REF!,Data!#REF!,(IF(B17=Data!#REF!,Data!#REF!,Data!#REF!)))))))))))))))&amp;IF(B17=Data!#REF!,Data!#REF!,(IF(B17=Data!#REF!,Data!#REF!,(IF(B17=Data!#REF!,Data!#REF!,(IF(B17=Data!#REF!,Data!#REF!,(IF(B17=Data!#REF!,Data!#REF!,Data!#REF!)))))))))</f>
        <v>#REF!</v>
      </c>
      <c r="O17" s="592"/>
      <c r="P17" s="593"/>
      <c r="Q17" s="594" t="e">
        <f>IF(B17=Data!B144,Data!H144,(IF(B17=Data!B146,Data!H146,(IF(B17=Data!B148,Data!H148,(IF(B17=Data!#REF!,Data!#REF!,(IF(B17=Data!B153,Data!H153,(IF(B17=Data!#REF!,Data!#REF!,(IF(B17=Data!#REF!,Data!#REF!,(IF(B17=Data!#REF!,Data!#REF!,Data!#REF!)))))))))))))))&amp;IF(B17=Data!B220,Data!H220,(IF(B17=Data!#REF!,Data!#REF!,(IF(B17=Data!#REF!,Data!#REF!,(IF(B17=Data!#REF!,Data!#REF!,(IF(B17=Data!#REF!,Data!#REF!,(IF(B17=Data!#REF!,Data!H960,(IF(B17=Data!#REF!,Data!#REF!,(IF(B17=Data!#REF!,Data!#REF!,Data!#REF!)))))))))))))))&amp;IF(B17=Data!#REF!,Data!#REF!,(IF(B17=Data!#REF!,Data!#REF!,(IF(B17=Data!#REF!,Data!#REF!,(IF(B17=Data!#REF!,Data!#REF!,(IF(B17=Data!#REF!,Data!#REF!,Data!#REF!)))))))))</f>
        <v>#REF!</v>
      </c>
      <c r="R17" s="593"/>
      <c r="S17" s="593"/>
      <c r="T17" s="594" t="e">
        <f>IF(B17=Data!B144,Data!I144,(IF(B17=Data!B146,Data!I146,(IF(B17=Data!B148,Data!I148,(IF(B17=Data!#REF!,Data!#REF!,(IF(B17=Data!B153,Data!I153,(IF(B17=Data!#REF!,Data!#REF!,(IF(B17=Data!#REF!,Data!#REF!,(IF(B17=Data!#REF!,Data!#REF!,Data!#REF!)))))))))))))))&amp;IF(B17=Data!B220,Data!I220,(IF(B17=Data!#REF!,Data!#REF!,(IF(B17=Data!#REF!,Data!#REF!,(IF(B17=Data!#REF!,Data!#REF!,(IF(B17=Data!#REF!,Data!#REF!,(IF(B17=Data!#REF!,Data!I960,(IF(B17=Data!#REF!,Data!#REF!,(IF(B17=Data!#REF!,Data!#REF!,Data!#REF!)))))))))))))))&amp;IF(B17=Data!#REF!,Data!#REF!,(IF(B17=Data!#REF!,Data!#REF!,(IF(B17=Data!#REF!,Data!#REF!,(IF(B17=Data!#REF!,Data!#REF!,(IF(B17=Data!#REF!,Data!#REF!,Data!#REF!)))))))))</f>
        <v>#REF!</v>
      </c>
      <c r="U17" s="595"/>
      <c r="V17" s="594" t="e">
        <f>IF(B17=Data!B144,Data!J144,(IF(B17=Data!B146,Data!J146,(IF(B17=Data!B148,Data!J148,(IF(B17=Data!#REF!,Data!#REF!,(IF(B17=Data!B153,Data!J153,(IF(B17=Data!#REF!,Data!#REF!,(IF(B17=Data!#REF!,Data!#REF!,(IF(B17=Data!#REF!,Data!#REF!,Data!#REF!)))))))))))))))&amp;IF(B17=Data!B220,Data!J220,(IF(B17=Data!#REF!,Data!#REF!,(IF(B17=Data!#REF!,Data!#REF!,(IF(B17=Data!#REF!,Data!#REF!,(IF(B17=Data!#REF!,Data!#REF!,(IF(B17=Data!#REF!,Data!J960,(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718</v>
      </c>
      <c r="C18" s="738" t="str">
        <f>IF(E18="","",VLOOKUP(B18,Data!$B$5:$N$503,13,FALSE))</f>
        <v>Ymh</v>
      </c>
      <c r="D18" s="495" t="str">
        <f>IF(E18="","",VLOOKUP(B18,Data!$B$5:$L$503,2,FALSE))</f>
        <v>VAC9580</v>
      </c>
      <c r="E18" s="823">
        <v>2</v>
      </c>
      <c r="F18" s="600" t="s">
        <v>544</v>
      </c>
      <c r="G18" s="587">
        <f>IF(E18="","",VLOOKUP(B18,Data!$B$5:$L$503,11,FALSE))</f>
        <v>5024.08</v>
      </c>
      <c r="H18" s="588">
        <f t="shared" si="0"/>
        <v>10048.16</v>
      </c>
      <c r="I18" s="589" t="str">
        <f>IF(E18="","",VLOOKUP(B18,Data!$B$5:$D$503,3,FALSE))</f>
        <v>C/T</v>
      </c>
      <c r="J18" s="589" t="str">
        <f>IF(E18="","",VLOOKUP(B18,Data!$B$5:$M$503,12,FALSE))</f>
        <v>Indonesia</v>
      </c>
      <c r="K18" s="590">
        <v>5129806</v>
      </c>
      <c r="L18" s="587">
        <f>IF(E18="","",VLOOKUP(B18,Data!$B$5:$E$503,4,FALSE)*E18)</f>
        <v>604</v>
      </c>
      <c r="M18" s="587">
        <f>IF(E18="","",VLOOKUP(B18,Data!$B$5:$F$503,5,FALSE)*E18)</f>
        <v>534</v>
      </c>
      <c r="N18" s="591" t="e">
        <f>IF(B18=Data!B24,Data!G24,(IF(B18=Data!B26,Data!G26,(IF(B18=Data!B28,Data!G28,(IF(B18=Data!#REF!,Data!#REF!,(IF(B18=Data!B33,Data!G33,(IF(B18=Data!#REF!,Data!#REF!,(IF(B18=Data!#REF!,Data!#REF!,(IF(B18=Data!#REF!,Data!#REF!,Data!#REF!)))))))))))))))&amp;IF(B18=Data!B100,Data!G100,(IF(B18=Data!#REF!,Data!#REF!,(IF(B18=Data!#REF!,Data!#REF!,(IF(B18=Data!#REF!,Data!#REF!,(IF(B18=Data!#REF!,Data!#REF!,(IF(B18=Data!#REF!,Data!G840,(IF(B18=Data!#REF!,Data!#REF!,(IF(B18=Data!#REF!,Data!#REF!,Data!#REF!)))))))))))))))&amp;IF(B18=Data!#REF!,Data!#REF!,(IF(B18=Data!#REF!,Data!#REF!,(IF(B18=Data!#REF!,Data!#REF!,(IF(B18=Data!#REF!,Data!#REF!,(IF(B18=Data!#REF!,Data!#REF!,Data!#REF!)))))))))</f>
        <v>#REF!</v>
      </c>
      <c r="O18" s="592"/>
      <c r="P18" s="593"/>
      <c r="Q18" s="594" t="e">
        <f>IF(B18=Data!B24,Data!H24,(IF(B18=Data!B26,Data!H26,(IF(B18=Data!B28,Data!H28,(IF(B18=Data!#REF!,Data!#REF!,(IF(B18=Data!B33,Data!H33,(IF(B18=Data!#REF!,Data!#REF!,(IF(B18=Data!#REF!,Data!#REF!,(IF(B18=Data!#REF!,Data!#REF!,Data!#REF!)))))))))))))))&amp;IF(B18=Data!B100,Data!H100,(IF(B18=Data!#REF!,Data!#REF!,(IF(B18=Data!#REF!,Data!#REF!,(IF(B18=Data!#REF!,Data!#REF!,(IF(B18=Data!#REF!,Data!#REF!,(IF(B18=Data!#REF!,Data!H840,(IF(B18=Data!#REF!,Data!#REF!,(IF(B18=Data!#REF!,Data!#REF!,Data!#REF!)))))))))))))))&amp;IF(B18=Data!#REF!,Data!#REF!,(IF(B18=Data!#REF!,Data!#REF!,(IF(B18=Data!#REF!,Data!#REF!,(IF(B18=Data!#REF!,Data!#REF!,(IF(B18=Data!#REF!,Data!#REF!,Data!#REF!)))))))))</f>
        <v>#REF!</v>
      </c>
      <c r="R18" s="593"/>
      <c r="S18" s="593"/>
      <c r="T18" s="594" t="e">
        <f>IF(B18=Data!B24,Data!I24,(IF(B18=Data!B26,Data!I26,(IF(B18=Data!B28,Data!I28,(IF(B18=Data!#REF!,Data!#REF!,(IF(B18=Data!B33,Data!I33,(IF(B18=Data!#REF!,Data!#REF!,(IF(B18=Data!#REF!,Data!#REF!,(IF(B18=Data!#REF!,Data!#REF!,Data!#REF!)))))))))))))))&amp;IF(B18=Data!B100,Data!I100,(IF(B18=Data!#REF!,Data!#REF!,(IF(B18=Data!#REF!,Data!#REF!,(IF(B18=Data!#REF!,Data!#REF!,(IF(B18=Data!#REF!,Data!#REF!,(IF(B18=Data!#REF!,Data!I840,(IF(B18=Data!#REF!,Data!#REF!,(IF(B18=Data!#REF!,Data!#REF!,Data!#REF!)))))))))))))))&amp;IF(B18=Data!#REF!,Data!#REF!,(IF(B18=Data!#REF!,Data!#REF!,(IF(B18=Data!#REF!,Data!#REF!,(IF(B18=Data!#REF!,Data!#REF!,(IF(B18=Data!#REF!,Data!#REF!,Data!#REF!)))))))))</f>
        <v>#REF!</v>
      </c>
      <c r="U18" s="595"/>
      <c r="V18" s="594" t="e">
        <f>IF(B18=Data!B24,Data!J24,(IF(B18=Data!B26,Data!J26,(IF(B18=Data!B28,Data!J28,(IF(B18=Data!#REF!,Data!#REF!,(IF(B18=Data!B33,Data!J33,(IF(B18=Data!#REF!,Data!#REF!,(IF(B18=Data!#REF!,Data!#REF!,(IF(B18=Data!#REF!,Data!#REF!,Data!#REF!)))))))))))))))&amp;IF(B18=Data!B100,Data!J100,(IF(B18=Data!#REF!,Data!#REF!,(IF(B18=Data!#REF!,Data!#REF!,(IF(B18=Data!#REF!,Data!#REF!,(IF(B18=Data!#REF!,Data!#REF!,(IF(B18=Data!#REF!,Data!J840,(IF(B18=Data!#REF!,Data!#REF!,(IF(B18=Data!#REF!,Data!#REF!,Data!#REF!)))))))))))))))&amp;IF(B18=Data!#REF!,Data!#REF!,(IF(B18=Data!#REF!,Data!#REF!,(IF(B18=Data!#REF!,Data!#REF!,(IF(B18=Data!#REF!,Data!#REF!,(IF(B18=Data!#REF!,Data!#REF!,Data!#REF!)))))))))</f>
        <v>#REF!</v>
      </c>
      <c r="W18" s="596">
        <f>IF(E18="","",VLOOKUP(B18,Data!$B$5:$J$503,9,FALSE)*E18)</f>
        <v>3.0680000000000001</v>
      </c>
    </row>
    <row r="19" spans="1:23" s="597" customFormat="1" ht="19.25" customHeight="1">
      <c r="A19" s="860">
        <v>2</v>
      </c>
      <c r="B19" s="753" t="s">
        <v>385</v>
      </c>
      <c r="C19" s="738" t="str">
        <f>IF(E19="","",VLOOKUP(B19,Data!$B$5:$N$503,13,FALSE))</f>
        <v>Ymh</v>
      </c>
      <c r="D19" s="495" t="str">
        <f>IF(E19="","",VLOOKUP(B19,Data!$B$5:$L$503,2,FALSE))</f>
        <v>WQ78210</v>
      </c>
      <c r="E19" s="823">
        <v>1</v>
      </c>
      <c r="F19" s="601"/>
      <c r="G19" s="587">
        <f>IF(E19="","",VLOOKUP(B19,Data!$B$5:$L$503,11,FALSE))</f>
        <v>5360.69</v>
      </c>
      <c r="H19" s="588">
        <f t="shared" si="0"/>
        <v>5360.69</v>
      </c>
      <c r="I19" s="589" t="str">
        <f>IF(E19="","",VLOOKUP(B19,Data!$B$5:$D$503,3,FALSE))</f>
        <v>C/T</v>
      </c>
      <c r="J19" s="589" t="str">
        <f>IF(E19="","",VLOOKUP(B19,Data!$B$5:$M$503,12,FALSE))</f>
        <v>Indonesia</v>
      </c>
      <c r="K19" s="590">
        <v>5129806</v>
      </c>
      <c r="L19" s="587">
        <f>IF(E19="","",VLOOKUP(B19,Data!$B$5:$E$503,4,FALSE)*E19)</f>
        <v>297</v>
      </c>
      <c r="M19" s="587">
        <f>IF(E19="","",VLOOKUP(B19,Data!$B$5:$F$503,5,FALSE)*E19)</f>
        <v>262</v>
      </c>
      <c r="N19" s="591" t="e">
        <f>IF(B19=Data!#REF!,Data!#REF!,(IF(B19=Data!B2,Data!G2,(IF(B19=Data!B4,Data!G4,(IF(B19=Data!#REF!,Data!#REF!,(IF(B19=Data!B9,Data!G9,(IF(B19=Data!#REF!,Data!#REF!,(IF(B19=Data!#REF!,Data!#REF!,(IF(B19=Data!#REF!,Data!#REF!,Data!#REF!)))))))))))))))&amp;IF(B19=Data!B76,Data!G76,(IF(B19=Data!#REF!,Data!#REF!,(IF(B19=Data!#REF!,Data!#REF!,(IF(B19=Data!#REF!,Data!#REF!,(IF(B19=Data!#REF!,Data!#REF!,(IF(B19=Data!#REF!,Data!G816,(IF(B19=Data!#REF!,Data!#REF!,(IF(B19=Data!#REF!,Data!#REF!,Data!#REF!)))))))))))))))&amp;IF(B19=Data!#REF!,Data!#REF!,(IF(B19=Data!#REF!,Data!#REF!,(IF(B19=Data!#REF!,Data!#REF!,(IF(B19=Data!#REF!,Data!#REF!,(IF(B19=Data!#REF!,Data!#REF!,Data!#REF!)))))))))</f>
        <v>#REF!</v>
      </c>
      <c r="O19" s="592"/>
      <c r="P19" s="593"/>
      <c r="Q19" s="594" t="e">
        <f>IF(B19=Data!#REF!,Data!#REF!,(IF(B19=Data!B2,Data!H2,(IF(B19=Data!B4,Data!H4,(IF(B19=Data!#REF!,Data!#REF!,(IF(B19=Data!B9,Data!H9,(IF(B19=Data!#REF!,Data!#REF!,(IF(B19=Data!#REF!,Data!#REF!,(IF(B19=Data!#REF!,Data!#REF!,Data!#REF!)))))))))))))))&amp;IF(B19=Data!B76,Data!H76,(IF(B19=Data!#REF!,Data!#REF!,(IF(B19=Data!#REF!,Data!#REF!,(IF(B19=Data!#REF!,Data!#REF!,(IF(B19=Data!#REF!,Data!#REF!,(IF(B19=Data!#REF!,Data!H816,(IF(B19=Data!#REF!,Data!#REF!,(IF(B19=Data!#REF!,Data!#REF!,Data!#REF!)))))))))))))))&amp;IF(B19=Data!#REF!,Data!#REF!,(IF(B19=Data!#REF!,Data!#REF!,(IF(B19=Data!#REF!,Data!#REF!,(IF(B19=Data!#REF!,Data!#REF!,(IF(B19=Data!#REF!,Data!#REF!,Data!#REF!)))))))))</f>
        <v>#REF!</v>
      </c>
      <c r="R19" s="593"/>
      <c r="S19" s="593"/>
      <c r="T19" s="594" t="e">
        <f>IF(B19=Data!#REF!,Data!#REF!,(IF(B19=Data!B2,Data!I2,(IF(B19=Data!B4,Data!I4,(IF(B19=Data!#REF!,Data!#REF!,(IF(B19=Data!B9,Data!I9,(IF(B19=Data!#REF!,Data!#REF!,(IF(B19=Data!#REF!,Data!#REF!,(IF(B19=Data!#REF!,Data!#REF!,Data!#REF!)))))))))))))))&amp;IF(B19=Data!B76,Data!I76,(IF(B19=Data!#REF!,Data!#REF!,(IF(B19=Data!#REF!,Data!#REF!,(IF(B19=Data!#REF!,Data!#REF!,(IF(B19=Data!#REF!,Data!#REF!,(IF(B19=Data!#REF!,Data!I816,(IF(B19=Data!#REF!,Data!#REF!,(IF(B19=Data!#REF!,Data!#REF!,Data!#REF!)))))))))))))))&amp;IF(B19=Data!#REF!,Data!#REF!,(IF(B19=Data!#REF!,Data!#REF!,(IF(B19=Data!#REF!,Data!#REF!,(IF(B19=Data!#REF!,Data!#REF!,(IF(B19=Data!#REF!,Data!#REF!,Data!#REF!)))))))))</f>
        <v>#REF!</v>
      </c>
      <c r="U19" s="595"/>
      <c r="V19" s="594" t="e">
        <f>IF(B19=Data!#REF!,Data!#REF!,(IF(B19=Data!B2,Data!J2,(IF(B19=Data!B4,Data!J4,(IF(B19=Data!#REF!,Data!#REF!,(IF(B19=Data!B9,Data!J9,(IF(B19=Data!#REF!,Data!#REF!,(IF(B19=Data!#REF!,Data!#REF!,(IF(B19=Data!#REF!,Data!#REF!,Data!#REF!)))))))))))))))&amp;IF(B19=Data!B76,Data!J76,(IF(B19=Data!#REF!,Data!#REF!,(IF(B19=Data!#REF!,Data!#REF!,(IF(B19=Data!#REF!,Data!#REF!,(IF(B19=Data!#REF!,Data!#REF!,(IF(B19=Data!#REF!,Data!J816,(IF(B19=Data!#REF!,Data!#REF!,(IF(B19=Data!#REF!,Data!#REF!,Data!#REF!)))))))))))))))&amp;IF(B19=Data!#REF!,Data!#REF!,(IF(B19=Data!#REF!,Data!#REF!,(IF(B19=Data!#REF!,Data!#REF!,(IF(B19=Data!#REF!,Data!#REF!,(IF(B19=Data!#REF!,Data!#REF!,Data!#REF!)))))))))</f>
        <v>#REF!</v>
      </c>
      <c r="W19" s="596">
        <f>IF(E19="","",VLOOKUP(B19,Data!$B$5:$J$503,9,FALSE)*E19)</f>
        <v>1.534</v>
      </c>
    </row>
    <row r="20" spans="1:23" s="597" customFormat="1" ht="19.25" customHeight="1">
      <c r="A20" s="860">
        <v>3</v>
      </c>
      <c r="B20" s="753" t="s">
        <v>537</v>
      </c>
      <c r="C20" s="738" t="str">
        <f>IF(E20="","",VLOOKUP(B20,Data!$B$5:$N$503,13,FALSE))</f>
        <v>Ymh</v>
      </c>
      <c r="D20" s="495" t="str">
        <f>IF(E20="","",VLOOKUP(B20,Data!$B$5:$L$503,2,FALSE))</f>
        <v>ZJ54440</v>
      </c>
      <c r="E20" s="823">
        <v>1</v>
      </c>
      <c r="F20" s="600" t="s">
        <v>545</v>
      </c>
      <c r="G20" s="587">
        <f>IF(E20="","",VLOOKUP(B20,Data!$B$5:$L$503,11,FALSE))</f>
        <v>4603.6099999999997</v>
      </c>
      <c r="H20" s="588">
        <f t="shared" si="0"/>
        <v>4603.6099999999997</v>
      </c>
      <c r="I20" s="589" t="str">
        <f>IF(E20="","",VLOOKUP(B20,Data!$B$5:$D$503,3,FALSE))</f>
        <v>C/T</v>
      </c>
      <c r="J20" s="589" t="str">
        <f>IF(E20="","",VLOOKUP(B20,Data!$B$5:$M$503,12,FALSE))</f>
        <v>Indonesia</v>
      </c>
      <c r="K20" s="590">
        <v>5129806</v>
      </c>
      <c r="L20" s="587">
        <f>IF(E20="","",VLOOKUP(B20,Data!$B$5:$E$503,4,FALSE)*E20)</f>
        <v>305</v>
      </c>
      <c r="M20" s="587">
        <f>IF(E20="","",VLOOKUP(B20,Data!$B$5:$F$503,5,FALSE)*E20)</f>
        <v>269</v>
      </c>
      <c r="N20" s="591" t="e">
        <f>IF(B20=Data!B1,Data!G1,(IF(B20=Data!B3,Data!G3,(IF(B20=Data!B5,Data!G5,(IF(B20=Data!#REF!,Data!#REF!,(IF(B20=Data!B10,Data!G10,(IF(B20=Data!#REF!,Data!#REF!,(IF(B20=Data!#REF!,Data!#REF!,(IF(B20=Data!#REF!,Data!#REF!,Data!#REF!)))))))))))))))&amp;IF(B20=Data!B77,Data!G77,(IF(B20=Data!#REF!,Data!#REF!,(IF(B20=Data!#REF!,Data!#REF!,(IF(B20=Data!#REF!,Data!#REF!,(IF(B20=Data!#REF!,Data!#REF!,(IF(B20=Data!#REF!,Data!G817,(IF(B20=Data!#REF!,Data!#REF!,(IF(B20=Data!#REF!,Data!#REF!,Data!#REF!)))))))))))))))&amp;IF(B20=Data!#REF!,Data!#REF!,(IF(B20=Data!#REF!,Data!#REF!,(IF(B20=Data!#REF!,Data!#REF!,(IF(B20=Data!#REF!,Data!#REF!,(IF(B20=Data!#REF!,Data!#REF!,Data!#REF!)))))))))</f>
        <v>#REF!</v>
      </c>
      <c r="O20" s="592"/>
      <c r="P20" s="593"/>
      <c r="Q20" s="594" t="e">
        <f>IF(B20=Data!B1,Data!H1,(IF(B20=Data!B3,Data!H3,(IF(B20=Data!B5,Data!H5,(IF(B20=Data!#REF!,Data!#REF!,(IF(B20=Data!B10,Data!H10,(IF(B20=Data!#REF!,Data!#REF!,(IF(B20=Data!#REF!,Data!#REF!,(IF(B20=Data!#REF!,Data!#REF!,Data!#REF!)))))))))))))))&amp;IF(B20=Data!B77,Data!H77,(IF(B20=Data!#REF!,Data!#REF!,(IF(B20=Data!#REF!,Data!#REF!,(IF(B20=Data!#REF!,Data!#REF!,(IF(B20=Data!#REF!,Data!#REF!,(IF(B20=Data!#REF!,Data!H817,(IF(B20=Data!#REF!,Data!#REF!,(IF(B20=Data!#REF!,Data!#REF!,Data!#REF!)))))))))))))))&amp;IF(B20=Data!#REF!,Data!#REF!,(IF(B20=Data!#REF!,Data!#REF!,(IF(B20=Data!#REF!,Data!#REF!,(IF(B20=Data!#REF!,Data!#REF!,(IF(B20=Data!#REF!,Data!#REF!,Data!#REF!)))))))))</f>
        <v>#REF!</v>
      </c>
      <c r="R20" s="593"/>
      <c r="S20" s="593"/>
      <c r="T20" s="594" t="e">
        <f>IF(B20=Data!B1,Data!I1,(IF(B20=Data!B3,Data!I3,(IF(B20=Data!B5,Data!I5,(IF(B20=Data!#REF!,Data!#REF!,(IF(B20=Data!B10,Data!I10,(IF(B20=Data!#REF!,Data!#REF!,(IF(B20=Data!#REF!,Data!#REF!,(IF(B20=Data!#REF!,Data!#REF!,Data!#REF!)))))))))))))))&amp;IF(B20=Data!B77,Data!I77,(IF(B20=Data!#REF!,Data!#REF!,(IF(B20=Data!#REF!,Data!#REF!,(IF(B20=Data!#REF!,Data!#REF!,(IF(B20=Data!#REF!,Data!#REF!,(IF(B20=Data!#REF!,Data!I817,(IF(B20=Data!#REF!,Data!#REF!,(IF(B20=Data!#REF!,Data!#REF!,Data!#REF!)))))))))))))))&amp;IF(B20=Data!#REF!,Data!#REF!,(IF(B20=Data!#REF!,Data!#REF!,(IF(B20=Data!#REF!,Data!#REF!,(IF(B20=Data!#REF!,Data!#REF!,(IF(B20=Data!#REF!,Data!#REF!,Data!#REF!)))))))))</f>
        <v>#REF!</v>
      </c>
      <c r="U20" s="595"/>
      <c r="V20" s="594" t="e">
        <f>IF(B20=Data!B1,Data!J1,(IF(B20=Data!B3,Data!J3,(IF(B20=Data!B5,Data!J5,(IF(B20=Data!#REF!,Data!#REF!,(IF(B20=Data!B10,Data!J10,(IF(B20=Data!#REF!,Data!#REF!,(IF(B20=Data!#REF!,Data!#REF!,(IF(B20=Data!#REF!,Data!#REF!,Data!#REF!)))))))))))))))&amp;IF(B20=Data!B77,Data!J77,(IF(B20=Data!#REF!,Data!#REF!,(IF(B20=Data!#REF!,Data!#REF!,(IF(B20=Data!#REF!,Data!#REF!,(IF(B20=Data!#REF!,Data!#REF!,(IF(B20=Data!#REF!,Data!J817,(IF(B20=Data!#REF!,Data!#REF!,(IF(B20=Data!#REF!,Data!#REF!,Data!#REF!)))))))))))))))&amp;IF(B20=Data!#REF!,Data!#REF!,(IF(B20=Data!#REF!,Data!#REF!,(IF(B20=Data!#REF!,Data!#REF!,(IF(B20=Data!#REF!,Data!#REF!,(IF(B20=Data!#REF!,Data!#REF!,Data!#REF!)))))))))</f>
        <v>#REF!</v>
      </c>
      <c r="W20" s="596">
        <f>IF(E20="","",VLOOKUP(B20,Data!$B$5:$J$503,9,FALSE)*E20)</f>
        <v>1.534</v>
      </c>
    </row>
    <row r="21" spans="1:23" s="597" customFormat="1" ht="19.25" customHeight="1">
      <c r="A21" s="860">
        <v>4</v>
      </c>
      <c r="B21" s="753" t="s">
        <v>495</v>
      </c>
      <c r="C21" s="738" t="str">
        <f>IF(E21="","",VLOOKUP(B21,Data!$B$5:$N$503,13,FALSE))</f>
        <v>Ymh</v>
      </c>
      <c r="D21" s="495" t="str">
        <f>IF(E21="","",VLOOKUP(B21,Data!$B$5:$L$503,2,FALSE))</f>
        <v>ZH66300</v>
      </c>
      <c r="E21" s="823">
        <v>3</v>
      </c>
      <c r="F21" s="600"/>
      <c r="G21" s="587">
        <f>IF(E21="","",VLOOKUP(B21,Data!$B$5:$L$503,11,FALSE))</f>
        <v>2086.5500000000002</v>
      </c>
      <c r="H21" s="588">
        <f t="shared" si="0"/>
        <v>6259.6500000000005</v>
      </c>
      <c r="I21" s="589" t="str">
        <f>IF(E21="","",VLOOKUP(B21,Data!$B$5:$D$503,3,FALSE))</f>
        <v>C/T</v>
      </c>
      <c r="J21" s="589" t="str">
        <f>IF(E21="","",VLOOKUP(B21,Data!$B$5:$M$503,12,FALSE))</f>
        <v>Indonesia</v>
      </c>
      <c r="K21" s="590">
        <v>5129806</v>
      </c>
      <c r="L21" s="587">
        <f>IF(E21="","",VLOOKUP(B21,Data!$B$5:$E$503,4,FALSE)*E21)</f>
        <v>645</v>
      </c>
      <c r="M21" s="587">
        <f>IF(E21="","",VLOOKUP(B21,Data!$B$5:$F$503,5,FALSE)*E21)</f>
        <v>582</v>
      </c>
      <c r="N21" s="591" t="e">
        <f>IF(B21=Data!B2,Data!G2,(IF(B21=Data!B4,Data!G4,(IF(B21=Data!B6,Data!G6,(IF(B21=Data!#REF!,Data!#REF!,(IF(B21=Data!B11,Data!G11,(IF(B21=Data!#REF!,Data!#REF!,(IF(B21=Data!#REF!,Data!#REF!,(IF(B21=Data!#REF!,Data!#REF!,Data!#REF!)))))))))))))))&amp;IF(B21=Data!B78,Data!G78,(IF(B21=Data!#REF!,Data!#REF!,(IF(B21=Data!#REF!,Data!#REF!,(IF(B21=Data!#REF!,Data!#REF!,(IF(B21=Data!#REF!,Data!#REF!,(IF(B21=Data!#REF!,Data!G818,(IF(B21=Data!#REF!,Data!#REF!,(IF(B21=Data!#REF!,Data!#REF!,Data!#REF!)))))))))))))))&amp;IF(B21=Data!#REF!,Data!#REF!,(IF(B21=Data!#REF!,Data!#REF!,(IF(B21=Data!#REF!,Data!#REF!,(IF(B21=Data!#REF!,Data!#REF!,(IF(B21=Data!#REF!,Data!#REF!,Data!#REF!)))))))))</f>
        <v>#REF!</v>
      </c>
      <c r="O21" s="592"/>
      <c r="P21" s="593"/>
      <c r="Q21" s="594" t="e">
        <f>IF(B21=Data!B2,Data!H2,(IF(B21=Data!B4,Data!H4,(IF(B21=Data!B6,Data!H6,(IF(B21=Data!#REF!,Data!#REF!,(IF(B21=Data!B11,Data!H11,(IF(B21=Data!#REF!,Data!#REF!,(IF(B21=Data!#REF!,Data!#REF!,(IF(B21=Data!#REF!,Data!#REF!,Data!#REF!)))))))))))))))&amp;IF(B21=Data!B78,Data!H78,(IF(B21=Data!#REF!,Data!#REF!,(IF(B21=Data!#REF!,Data!#REF!,(IF(B21=Data!#REF!,Data!#REF!,(IF(B21=Data!#REF!,Data!#REF!,(IF(B21=Data!#REF!,Data!H818,(IF(B21=Data!#REF!,Data!#REF!,(IF(B21=Data!#REF!,Data!#REF!,Data!#REF!)))))))))))))))&amp;IF(B21=Data!#REF!,Data!#REF!,(IF(B21=Data!#REF!,Data!#REF!,(IF(B21=Data!#REF!,Data!#REF!,(IF(B21=Data!#REF!,Data!#REF!,(IF(B21=Data!#REF!,Data!#REF!,Data!#REF!)))))))))</f>
        <v>#REF!</v>
      </c>
      <c r="R21" s="593"/>
      <c r="S21" s="593"/>
      <c r="T21" s="594" t="e">
        <f>IF(B21=Data!B2,Data!I2,(IF(B21=Data!B4,Data!I4,(IF(B21=Data!B6,Data!I6,(IF(B21=Data!#REF!,Data!#REF!,(IF(B21=Data!B11,Data!I11,(IF(B21=Data!#REF!,Data!#REF!,(IF(B21=Data!#REF!,Data!#REF!,(IF(B21=Data!#REF!,Data!#REF!,Data!#REF!)))))))))))))))&amp;IF(B21=Data!B78,Data!I78,(IF(B21=Data!#REF!,Data!#REF!,(IF(B21=Data!#REF!,Data!#REF!,(IF(B21=Data!#REF!,Data!#REF!,(IF(B21=Data!#REF!,Data!#REF!,(IF(B21=Data!#REF!,Data!I818,(IF(B21=Data!#REF!,Data!#REF!,(IF(B21=Data!#REF!,Data!#REF!,Data!#REF!)))))))))))))))&amp;IF(B21=Data!#REF!,Data!#REF!,(IF(B21=Data!#REF!,Data!#REF!,(IF(B21=Data!#REF!,Data!#REF!,(IF(B21=Data!#REF!,Data!#REF!,(IF(B21=Data!#REF!,Data!#REF!,Data!#REF!)))))))))</f>
        <v>#REF!</v>
      </c>
      <c r="U21" s="595"/>
      <c r="V21" s="594" t="e">
        <f>IF(B21=Data!B2,Data!J2,(IF(B21=Data!B4,Data!J4,(IF(B21=Data!B6,Data!J6,(IF(B21=Data!#REF!,Data!#REF!,(IF(B21=Data!B11,Data!J11,(IF(B21=Data!#REF!,Data!#REF!,(IF(B21=Data!#REF!,Data!#REF!,(IF(B21=Data!#REF!,Data!#REF!,Data!#REF!)))))))))))))))&amp;IF(B21=Data!B78,Data!J78,(IF(B21=Data!#REF!,Data!#REF!,(IF(B21=Data!#REF!,Data!#REF!,(IF(B21=Data!#REF!,Data!#REF!,(IF(B21=Data!#REF!,Data!#REF!,(IF(B21=Data!#REF!,Data!J818,(IF(B21=Data!#REF!,Data!#REF!,(IF(B21=Data!#REF!,Data!#REF!,Data!#REF!)))))))))))))))&amp;IF(B21=Data!#REF!,Data!#REF!,(IF(B21=Data!#REF!,Data!#REF!,(IF(B21=Data!#REF!,Data!#REF!,(IF(B21=Data!#REF!,Data!#REF!,(IF(B21=Data!#REF!,Data!#REF!,Data!#REF!)))))))))</f>
        <v>#REF!</v>
      </c>
      <c r="W21" s="596">
        <f>IF(E21="","",VLOOKUP(B21,Data!$B$5:$J$503,9,FALSE)*E21)</f>
        <v>3.5550000000000002</v>
      </c>
    </row>
    <row r="22" spans="1:23" s="597" customFormat="1" ht="19.25" customHeight="1">
      <c r="A22" s="860">
        <v>5</v>
      </c>
      <c r="B22" s="753" t="s">
        <v>717</v>
      </c>
      <c r="C22" s="738" t="str">
        <f>IF(E22="","",VLOOKUP(B22,Data!$B$5:$N$503,13,FALSE))</f>
        <v>Ymh</v>
      </c>
      <c r="D22" s="495" t="str">
        <f>IF(E22="","",VLOOKUP(B22,Data!$B$5:$L$503,2,FALSE))</f>
        <v>VAC9500</v>
      </c>
      <c r="E22" s="823">
        <v>1</v>
      </c>
      <c r="F22" s="601" t="s">
        <v>553</v>
      </c>
      <c r="G22" s="587">
        <f>IF(E22="","",VLOOKUP(B22,Data!$B$5:$L$503,11,FALSE))</f>
        <v>2627.86</v>
      </c>
      <c r="H22" s="588">
        <f t="shared" si="0"/>
        <v>2627.86</v>
      </c>
      <c r="I22" s="589" t="str">
        <f>IF(E22="","",VLOOKUP(B22,Data!$B$5:$D$503,3,FALSE))</f>
        <v>C/T</v>
      </c>
      <c r="J22" s="589" t="str">
        <f>IF(E22="","",VLOOKUP(B22,Data!$B$5:$M$503,12,FALSE))</f>
        <v>Indonesia</v>
      </c>
      <c r="K22" s="590">
        <v>5129806</v>
      </c>
      <c r="L22" s="587">
        <f>IF(E22="","",VLOOKUP(B22,Data!$B$5:$E$503,4,FALSE)*E22)</f>
        <v>267</v>
      </c>
      <c r="M22" s="587">
        <f>IF(E22="","",VLOOKUP(B22,Data!$B$5:$F$503,5,FALSE)*E22)</f>
        <v>247</v>
      </c>
      <c r="N22" s="591" t="e">
        <f>IF(B22=Data!B3,Data!G3,(IF(B22=Data!B5,Data!G5,(IF(B22=Data!B7,Data!G7,(IF(B22=Data!#REF!,Data!#REF!,(IF(B22=Data!B12,Data!G12,(IF(B22=Data!#REF!,Data!#REF!,(IF(B22=Data!#REF!,Data!#REF!,(IF(B22=Data!#REF!,Data!#REF!,Data!#REF!)))))))))))))))&amp;IF(B22=Data!B79,Data!G79,(IF(B22=Data!#REF!,Data!#REF!,(IF(B22=Data!#REF!,Data!#REF!,(IF(B22=Data!#REF!,Data!#REF!,(IF(B22=Data!#REF!,Data!#REF!,(IF(B22=Data!#REF!,Data!G819,(IF(B22=Data!#REF!,Data!#REF!,(IF(B22=Data!#REF!,Data!#REF!,Data!#REF!)))))))))))))))&amp;IF(B22=Data!#REF!,Data!#REF!,(IF(B22=Data!#REF!,Data!#REF!,(IF(B22=Data!#REF!,Data!#REF!,(IF(B22=Data!#REF!,Data!#REF!,(IF(B22=Data!#REF!,Data!#REF!,Data!#REF!)))))))))</f>
        <v>#REF!</v>
      </c>
      <c r="O22" s="592"/>
      <c r="P22" s="593"/>
      <c r="Q22" s="594" t="e">
        <f>IF(B22=Data!B3,Data!H3,(IF(B22=Data!B5,Data!H5,(IF(B22=Data!B7,Data!H7,(IF(B22=Data!#REF!,Data!#REF!,(IF(B22=Data!B12,Data!H12,(IF(B22=Data!#REF!,Data!#REF!,(IF(B22=Data!#REF!,Data!#REF!,(IF(B22=Data!#REF!,Data!#REF!,Data!#REF!)))))))))))))))&amp;IF(B22=Data!B79,Data!H79,(IF(B22=Data!#REF!,Data!#REF!,(IF(B22=Data!#REF!,Data!#REF!,(IF(B22=Data!#REF!,Data!#REF!,(IF(B22=Data!#REF!,Data!#REF!,(IF(B22=Data!#REF!,Data!H819,(IF(B22=Data!#REF!,Data!#REF!,(IF(B22=Data!#REF!,Data!#REF!,Data!#REF!)))))))))))))))&amp;IF(B22=Data!#REF!,Data!#REF!,(IF(B22=Data!#REF!,Data!#REF!,(IF(B22=Data!#REF!,Data!#REF!,(IF(B22=Data!#REF!,Data!#REF!,(IF(B22=Data!#REF!,Data!#REF!,Data!#REF!)))))))))</f>
        <v>#REF!</v>
      </c>
      <c r="R22" s="593"/>
      <c r="S22" s="593"/>
      <c r="T22" s="594" t="e">
        <f>IF(B22=Data!B3,Data!I3,(IF(B22=Data!B5,Data!I5,(IF(B22=Data!B7,Data!I7,(IF(B22=Data!#REF!,Data!#REF!,(IF(B22=Data!B12,Data!I12,(IF(B22=Data!#REF!,Data!#REF!,(IF(B22=Data!#REF!,Data!#REF!,(IF(B22=Data!#REF!,Data!#REF!,Data!#REF!)))))))))))))))&amp;IF(B22=Data!B79,Data!I79,(IF(B22=Data!#REF!,Data!#REF!,(IF(B22=Data!#REF!,Data!#REF!,(IF(B22=Data!#REF!,Data!#REF!,(IF(B22=Data!#REF!,Data!#REF!,(IF(B22=Data!#REF!,Data!I819,(IF(B22=Data!#REF!,Data!#REF!,(IF(B22=Data!#REF!,Data!#REF!,Data!#REF!)))))))))))))))&amp;IF(B22=Data!#REF!,Data!#REF!,(IF(B22=Data!#REF!,Data!#REF!,(IF(B22=Data!#REF!,Data!#REF!,(IF(B22=Data!#REF!,Data!#REF!,(IF(B22=Data!#REF!,Data!#REF!,Data!#REF!)))))))))</f>
        <v>#REF!</v>
      </c>
      <c r="U22" s="595"/>
      <c r="V22" s="594" t="e">
        <f>IF(B22=Data!B3,Data!J3,(IF(B22=Data!B5,Data!J5,(IF(B22=Data!B7,Data!J7,(IF(B22=Data!#REF!,Data!#REF!,(IF(B22=Data!B12,Data!J12,(IF(B22=Data!#REF!,Data!#REF!,(IF(B22=Data!#REF!,Data!#REF!,(IF(B22=Data!#REF!,Data!#REF!,Data!#REF!)))))))))))))))&amp;IF(B22=Data!B79,Data!J79,(IF(B22=Data!#REF!,Data!#REF!,(IF(B22=Data!#REF!,Data!#REF!,(IF(B22=Data!#REF!,Data!#REF!,(IF(B22=Data!#REF!,Data!#REF!,(IF(B22=Data!#REF!,Data!J819,(IF(B22=Data!#REF!,Data!#REF!,(IF(B22=Data!#REF!,Data!#REF!,Data!#REF!)))))))))))))))&amp;IF(B22=Data!#REF!,Data!#REF!,(IF(B22=Data!#REF!,Data!#REF!,(IF(B22=Data!#REF!,Data!#REF!,(IF(B22=Data!#REF!,Data!#REF!,(IF(B22=Data!#REF!,Data!#REF!,Data!#REF!)))))))))</f>
        <v>#REF!</v>
      </c>
      <c r="W22" s="596">
        <f>IF(E22="","",VLOOKUP(B22,Data!$B$5:$J$503,9,FALSE)*E22)</f>
        <v>1.488</v>
      </c>
    </row>
    <row r="23" spans="1:23" s="597" customFormat="1" ht="19.25" customHeight="1">
      <c r="A23" s="598"/>
      <c r="B23" s="582" t="s">
        <v>1097</v>
      </c>
      <c r="C23" s="738" t="str">
        <f>IF(E23="","",VLOOKUP(B23,Data!$B$5:$N$503,13,FALSE))</f>
        <v/>
      </c>
      <c r="D23" s="495" t="str">
        <f>IF(E23="","",VLOOKUP(B23,Data!$B$5:$L$503,2,FALSE))</f>
        <v/>
      </c>
      <c r="E23" s="823"/>
      <c r="F23" s="600"/>
      <c r="G23" s="587" t="str">
        <f>IF(E23="","",VLOOKUP(B23,Data!$B$5:$L$503,11,FALSE))</f>
        <v/>
      </c>
      <c r="H23" s="588" t="str">
        <f t="shared" si="0"/>
        <v>-</v>
      </c>
      <c r="I23" s="589" t="str">
        <f>IF(E23="","",VLOOKUP(B23,Data!$B$5:$D$503,3,FALSE))</f>
        <v/>
      </c>
      <c r="J23" s="589" t="str">
        <f>IF(E23="","",VLOOKUP(B23,Data!$B$5:$M$503,12,FALSE))</f>
        <v/>
      </c>
      <c r="K23" s="590">
        <v>5129806</v>
      </c>
      <c r="L23" s="587" t="str">
        <f>IF(E23="","",VLOOKUP(B23,Data!$B$5:$E$503,4,FALSE)*E23)</f>
        <v/>
      </c>
      <c r="M23" s="587" t="str">
        <f>IF(E23="","",VLOOKUP(B23,Data!$B$5:$F$503,5,FALSE)*E23)</f>
        <v/>
      </c>
      <c r="N23" s="591" t="e">
        <f>IF(B23=Data!B4,Data!G4,(IF(B23=Data!B6,Data!G6,(IF(B23=Data!B8,Data!G8,(IF(B23=Data!#REF!,Data!#REF!,(IF(B23=Data!B13,Data!G13,(IF(B23=Data!#REF!,Data!#REF!,(IF(B23=Data!#REF!,Data!#REF!,(IF(B23=Data!#REF!,Data!#REF!,Data!#REF!)))))))))))))))&amp;IF(B23=Data!B80,Data!G80,(IF(B23=Data!#REF!,Data!#REF!,(IF(B23=Data!#REF!,Data!#REF!,(IF(B23=Data!#REF!,Data!#REF!,(IF(B23=Data!#REF!,Data!#REF!,(IF(B23=Data!#REF!,Data!G820,(IF(B23=Data!#REF!,Data!#REF!,(IF(B23=Data!#REF!,Data!#REF!,Data!#REF!)))))))))))))))&amp;IF(B23=Data!#REF!,Data!#REF!,(IF(B23=Data!#REF!,Data!#REF!,(IF(B23=Data!#REF!,Data!#REF!,(IF(B23=Data!#REF!,Data!#REF!,(IF(B23=Data!#REF!,Data!#REF!,Data!#REF!)))))))))</f>
        <v>#REF!</v>
      </c>
      <c r="O23" s="592"/>
      <c r="P23" s="593"/>
      <c r="Q23" s="594" t="e">
        <f>IF(B23=Data!B4,Data!H4,(IF(B23=Data!B6,Data!H6,(IF(B23=Data!B8,Data!H8,(IF(B23=Data!#REF!,Data!#REF!,(IF(B23=Data!B13,Data!H13,(IF(B23=Data!#REF!,Data!#REF!,(IF(B23=Data!#REF!,Data!#REF!,(IF(B23=Data!#REF!,Data!#REF!,Data!#REF!)))))))))))))))&amp;IF(B23=Data!B80,Data!H80,(IF(B23=Data!#REF!,Data!#REF!,(IF(B23=Data!#REF!,Data!#REF!,(IF(B23=Data!#REF!,Data!#REF!,(IF(B23=Data!#REF!,Data!#REF!,(IF(B23=Data!#REF!,Data!H820,(IF(B23=Data!#REF!,Data!#REF!,(IF(B23=Data!#REF!,Data!#REF!,Data!#REF!)))))))))))))))&amp;IF(B23=Data!#REF!,Data!#REF!,(IF(B23=Data!#REF!,Data!#REF!,(IF(B23=Data!#REF!,Data!#REF!,(IF(B23=Data!#REF!,Data!#REF!,(IF(B23=Data!#REF!,Data!#REF!,Data!#REF!)))))))))</f>
        <v>#REF!</v>
      </c>
      <c r="R23" s="593"/>
      <c r="S23" s="593"/>
      <c r="T23" s="594" t="e">
        <f>IF(B23=Data!B4,Data!I4,(IF(B23=Data!B6,Data!I6,(IF(B23=Data!B8,Data!I8,(IF(B23=Data!#REF!,Data!#REF!,(IF(B23=Data!B13,Data!I13,(IF(B23=Data!#REF!,Data!#REF!,(IF(B23=Data!#REF!,Data!#REF!,(IF(B23=Data!#REF!,Data!#REF!,Data!#REF!)))))))))))))))&amp;IF(B23=Data!B80,Data!I80,(IF(B23=Data!#REF!,Data!#REF!,(IF(B23=Data!#REF!,Data!#REF!,(IF(B23=Data!#REF!,Data!#REF!,(IF(B23=Data!#REF!,Data!#REF!,(IF(B23=Data!#REF!,Data!I820,(IF(B23=Data!#REF!,Data!#REF!,(IF(B23=Data!#REF!,Data!#REF!,Data!#REF!)))))))))))))))&amp;IF(B23=Data!#REF!,Data!#REF!,(IF(B23=Data!#REF!,Data!#REF!,(IF(B23=Data!#REF!,Data!#REF!,(IF(B23=Data!#REF!,Data!#REF!,(IF(B23=Data!#REF!,Data!#REF!,Data!#REF!)))))))))</f>
        <v>#REF!</v>
      </c>
      <c r="U23" s="595"/>
      <c r="V23" s="594" t="e">
        <f>IF(B23=Data!B4,Data!J4,(IF(B23=Data!B6,Data!J6,(IF(B23=Data!B8,Data!J8,(IF(B23=Data!#REF!,Data!#REF!,(IF(B23=Data!B13,Data!J13,(IF(B23=Data!#REF!,Data!#REF!,(IF(B23=Data!#REF!,Data!#REF!,(IF(B23=Data!#REF!,Data!#REF!,Data!#REF!)))))))))))))))&amp;IF(B23=Data!B80,Data!J80,(IF(B23=Data!#REF!,Data!#REF!,(IF(B23=Data!#REF!,Data!#REF!,(IF(B23=Data!#REF!,Data!#REF!,(IF(B23=Data!#REF!,Data!#REF!,(IF(B23=Data!#REF!,Data!J820,(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v>6</v>
      </c>
      <c r="B24" s="753" t="s">
        <v>718</v>
      </c>
      <c r="C24" s="583" t="str">
        <f>IF(E24="","",VLOOKUP(B24,Data!$B$5:$N$503,13,FALSE))</f>
        <v>Ymh</v>
      </c>
      <c r="D24" s="584" t="str">
        <f>IF(E24="","",VLOOKUP(B24,Data!$B$5:$L$503,2,FALSE))</f>
        <v>VAC9580</v>
      </c>
      <c r="E24" s="823">
        <v>1</v>
      </c>
      <c r="F24" s="600"/>
      <c r="G24" s="587">
        <f>IF(E24="","",VLOOKUP(B24,Data!$B$5:$L$503,11,FALSE))</f>
        <v>5024.08</v>
      </c>
      <c r="H24" s="588">
        <f>IF(E24&gt;0,E24*G24,"-")</f>
        <v>5024.08</v>
      </c>
      <c r="I24" s="589" t="str">
        <f>IF(E24="","",VLOOKUP(B24,Data!$B$5:$D$503,3,FALSE))</f>
        <v>C/T</v>
      </c>
      <c r="J24" s="589" t="str">
        <f>IF(E24="","",VLOOKUP(B24,Data!$B$5:$M$503,12,FALSE))</f>
        <v>Indonesia</v>
      </c>
      <c r="K24" s="590"/>
      <c r="L24" s="587">
        <f>IF(E24="","",VLOOKUP(B24,Data!$B$5:$E$503,4,FALSE)*E24)</f>
        <v>302</v>
      </c>
      <c r="M24" s="587">
        <f>IF(E24="","",VLOOKUP(B24,Data!$B$5:$F$503,5,FALSE)*E24)</f>
        <v>267</v>
      </c>
      <c r="N24" s="591" t="e">
        <f>IF(B24=Data!B131,Data!G131,(IF(B24=Data!B133,Data!G133,(IF(B24=Data!B135,Data!G135,(IF(B24=Data!#REF!,Data!#REF!,(IF(B24=Data!B140,Data!G140,(IF(B24=Data!#REF!,Data!#REF!,(IF(B24=Data!#REF!,Data!#REF!,(IF(B24=Data!#REF!,Data!#REF!,Data!#REF!)))))))))))))))&amp;IF(B24=Data!B207,Data!G207,(IF(B24=Data!#REF!,Data!#REF!,(IF(B24=Data!#REF!,Data!#REF!,(IF(B24=Data!#REF!,Data!#REF!,(IF(B24=Data!#REF!,Data!#REF!,(IF(B24=Data!#REF!,Data!G947,(IF(B24=Data!#REF!,Data!#REF!,(IF(B24=Data!#REF!,Data!#REF!,Data!#REF!)))))))))))))))&amp;IF(B24=Data!#REF!,Data!#REF!,(IF(B24=Data!#REF!,Data!#REF!,(IF(B24=Data!#REF!,Data!#REF!,(IF(B24=Data!#REF!,Data!#REF!,(IF(B24=Data!#REF!,Data!#REF!,Data!#REF!)))))))))</f>
        <v>#REF!</v>
      </c>
      <c r="O24" s="592"/>
      <c r="P24" s="593"/>
      <c r="Q24" s="594" t="e">
        <f>IF(B24=Data!B131,Data!H131,(IF(B24=Data!B133,Data!H133,(IF(B24=Data!B135,Data!H135,(IF(B24=Data!#REF!,Data!#REF!,(IF(B24=Data!B140,Data!H140,(IF(B24=Data!#REF!,Data!#REF!,(IF(B24=Data!#REF!,Data!#REF!,(IF(B24=Data!#REF!,Data!#REF!,Data!#REF!)))))))))))))))&amp;IF(B24=Data!B207,Data!H207,(IF(B24=Data!#REF!,Data!#REF!,(IF(B24=Data!#REF!,Data!#REF!,(IF(B24=Data!#REF!,Data!#REF!,(IF(B24=Data!#REF!,Data!#REF!,(IF(B24=Data!#REF!,Data!H947,(IF(B24=Data!#REF!,Data!#REF!,(IF(B24=Data!#REF!,Data!#REF!,Data!#REF!)))))))))))))))&amp;IF(B24=Data!#REF!,Data!#REF!,(IF(B24=Data!#REF!,Data!#REF!,(IF(B24=Data!#REF!,Data!#REF!,(IF(B24=Data!#REF!,Data!#REF!,(IF(B24=Data!#REF!,Data!#REF!,Data!#REF!)))))))))</f>
        <v>#REF!</v>
      </c>
      <c r="R24" s="593"/>
      <c r="S24" s="593"/>
      <c r="T24" s="594" t="e">
        <f>IF(B24=Data!B131,Data!I131,(IF(B24=Data!B133,Data!I133,(IF(B24=Data!B135,Data!I135,(IF(B24=Data!#REF!,Data!#REF!,(IF(B24=Data!B140,Data!I140,(IF(B24=Data!#REF!,Data!#REF!,(IF(B24=Data!#REF!,Data!#REF!,(IF(B24=Data!#REF!,Data!#REF!,Data!#REF!)))))))))))))))&amp;IF(B24=Data!B207,Data!I207,(IF(B24=Data!#REF!,Data!#REF!,(IF(B24=Data!#REF!,Data!#REF!,(IF(B24=Data!#REF!,Data!#REF!,(IF(B24=Data!#REF!,Data!#REF!,(IF(B24=Data!#REF!,Data!I947,(IF(B24=Data!#REF!,Data!#REF!,(IF(B24=Data!#REF!,Data!#REF!,Data!#REF!)))))))))))))))&amp;IF(B24=Data!#REF!,Data!#REF!,(IF(B24=Data!#REF!,Data!#REF!,(IF(B24=Data!#REF!,Data!#REF!,(IF(B24=Data!#REF!,Data!#REF!,(IF(B24=Data!#REF!,Data!#REF!,Data!#REF!)))))))))</f>
        <v>#REF!</v>
      </c>
      <c r="U24" s="595"/>
      <c r="V24" s="594" t="e">
        <f>IF(B24=Data!B131,Data!J131,(IF(B24=Data!B133,Data!J133,(IF(B24=Data!B135,Data!J135,(IF(B24=Data!#REF!,Data!#REF!,(IF(B24=Data!B140,Data!J140,(IF(B24=Data!#REF!,Data!#REF!,(IF(B24=Data!#REF!,Data!#REF!,(IF(B24=Data!#REF!,Data!#REF!,Data!#REF!)))))))))))))))&amp;IF(B24=Data!B207,Data!J207,(IF(B24=Data!#REF!,Data!#REF!,(IF(B24=Data!#REF!,Data!#REF!,(IF(B24=Data!#REF!,Data!#REF!,(IF(B24=Data!#REF!,Data!#REF!,(IF(B24=Data!#REF!,Data!J947,(IF(B24=Data!#REF!,Data!#REF!,(IF(B24=Data!#REF!,Data!#REF!,Data!#REF!)))))))))))))))&amp;IF(B24=Data!#REF!,Data!#REF!,(IF(B24=Data!#REF!,Data!#REF!,(IF(B24=Data!#REF!,Data!#REF!,(IF(B24=Data!#REF!,Data!#REF!,(IF(B24=Data!#REF!,Data!#REF!,Data!#REF!)))))))))</f>
        <v>#REF!</v>
      </c>
      <c r="W24" s="596">
        <f>IF(E24="","",VLOOKUP(B24,Data!$B$5:$J$503,9,FALSE)*E24)</f>
        <v>1.534</v>
      </c>
    </row>
    <row r="25" spans="1:23" s="597" customFormat="1" ht="19.25" customHeight="1">
      <c r="A25" s="860">
        <v>7</v>
      </c>
      <c r="B25" s="753" t="s">
        <v>368</v>
      </c>
      <c r="C25" s="738" t="str">
        <f>IF(E25="","",VLOOKUP(B25,Data!$B$5:$N$503,13,FALSE))</f>
        <v>Ymh</v>
      </c>
      <c r="D25" s="495" t="str">
        <f>IF(E25="","",VLOOKUP(B25,Data!$B$5:$L$503,2,FALSE))</f>
        <v>WQ78230</v>
      </c>
      <c r="E25" s="823">
        <v>6</v>
      </c>
      <c r="F25" s="600"/>
      <c r="G25" s="587">
        <f>IF(E25="","",VLOOKUP(B25,Data!$B$5:$L$503,11,FALSE))</f>
        <v>4233.07</v>
      </c>
      <c r="H25" s="588">
        <f t="shared" ref="H25:H26" si="1">IF(E25&gt;0,E25*G25,"-")</f>
        <v>25398.42</v>
      </c>
      <c r="I25" s="589" t="str">
        <f>IF(E25="","",VLOOKUP(B25,Data!$B$5:$D$503,3,FALSE))</f>
        <v>C/T</v>
      </c>
      <c r="J25" s="589" t="str">
        <f>IF(E25="","",VLOOKUP(B25,Data!$B$5:$M$503,12,FALSE))</f>
        <v>Indonesia</v>
      </c>
      <c r="K25" s="590">
        <v>5132497</v>
      </c>
      <c r="L25" s="587">
        <f>IF(E25="","",VLOOKUP(B25,Data!$B$5:$E$503,4,FALSE)*E25)</f>
        <v>1782</v>
      </c>
      <c r="M25" s="587">
        <f>IF(E25="","",VLOOKUP(B25,Data!$B$5:$F$503,5,FALSE)*E25)</f>
        <v>1572</v>
      </c>
      <c r="N25" s="591" t="e">
        <f>IF(B25=Data!#REF!,Data!#REF!,(IF(B25=Data!#REF!,Data!#REF!,(IF(B25=Data!#REF!,Data!#REF!,(IF(B25=Data!#REF!,Data!#REF!,(IF(B25=Data!B2,Data!G2,(IF(B25=Data!#REF!,Data!#REF!,(IF(B25=Data!#REF!,Data!#REF!,(IF(B25=Data!#REF!,Data!#REF!,Data!#REF!)))))))))))))))&amp;IF(B25=Data!B69,Data!G69,(IF(B25=Data!#REF!,Data!#REF!,(IF(B25=Data!#REF!,Data!#REF!,(IF(B25=Data!#REF!,Data!#REF!,(IF(B25=Data!#REF!,Data!#REF!,(IF(B25=Data!#REF!,Data!G809,(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B2,Data!H2,(IF(B25=Data!#REF!,Data!#REF!,(IF(B25=Data!#REF!,Data!#REF!,(IF(B25=Data!#REF!,Data!#REF!,Data!#REF!)))))))))))))))&amp;IF(B25=Data!B69,Data!H69,(IF(B25=Data!#REF!,Data!#REF!,(IF(B25=Data!#REF!,Data!#REF!,(IF(B25=Data!#REF!,Data!#REF!,(IF(B25=Data!#REF!,Data!#REF!,(IF(B25=Data!#REF!,Data!H809,(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B2,Data!I2,(IF(B25=Data!#REF!,Data!#REF!,(IF(B25=Data!#REF!,Data!#REF!,(IF(B25=Data!#REF!,Data!#REF!,Data!#REF!)))))))))))))))&amp;IF(B25=Data!B69,Data!I69,(IF(B25=Data!#REF!,Data!#REF!,(IF(B25=Data!#REF!,Data!#REF!,(IF(B25=Data!#REF!,Data!#REF!,(IF(B25=Data!#REF!,Data!#REF!,(IF(B25=Data!#REF!,Data!I809,(IF(B25=Data!#REF!,Data!#REF!,(IF(B25=Data!#REF!,Data!#REF!,Data!#REF!)))))))))))))))&amp;IF(B25=Data!#REF!,Data!#REF!,(IF(B25=Data!#REF!,Data!#REF!,(IF(B25=Data!#REF!,Data!#REF!,(IF(B25=Data!#REF!,Data!#REF!,(IF(B25=Data!#REF!,Data!#REF!,Data!#REF!)))))))))</f>
        <v>#REF!</v>
      </c>
      <c r="U25" s="595"/>
      <c r="V25" s="594" t="e">
        <f>IF(B25=Data!#REF!,Data!#REF!,(IF(B25=Data!#REF!,Data!#REF!,(IF(B25=Data!#REF!,Data!#REF!,(IF(B25=Data!#REF!,Data!#REF!,(IF(B25=Data!B2,Data!J2,(IF(B25=Data!#REF!,Data!#REF!,(IF(B25=Data!#REF!,Data!#REF!,(IF(B25=Data!#REF!,Data!#REF!,Data!#REF!)))))))))))))))&amp;IF(B25=Data!B69,Data!J69,(IF(B25=Data!#REF!,Data!#REF!,(IF(B25=Data!#REF!,Data!#REF!,(IF(B25=Data!#REF!,Data!#REF!,(IF(B25=Data!#REF!,Data!#REF!,(IF(B25=Data!#REF!,Data!J809,(IF(B25=Data!#REF!,Data!#REF!,(IF(B25=Data!#REF!,Data!#REF!,Data!#REF!)))))))))))))))&amp;IF(B25=Data!#REF!,Data!#REF!,(IF(B25=Data!#REF!,Data!#REF!,(IF(B25=Data!#REF!,Data!#REF!,(IF(B25=Data!#REF!,Data!#REF!,(IF(B25=Data!#REF!,Data!#REF!,Data!#REF!)))))))))</f>
        <v>#REF!</v>
      </c>
      <c r="W25" s="596">
        <f>IF(E25="","",VLOOKUP(B25,Data!$B$5:$J$503,9,FALSE)*E25)</f>
        <v>9.2040000000000006</v>
      </c>
    </row>
    <row r="26" spans="1:23" s="597" customFormat="1" ht="19.25" customHeight="1">
      <c r="A26" s="860">
        <v>8</v>
      </c>
      <c r="B26" s="753" t="s">
        <v>231</v>
      </c>
      <c r="C26" s="738" t="str">
        <f>IF(E26="","",VLOOKUP(B26,Data!$B$5:$N$503,13,FALSE))</f>
        <v>Ymh</v>
      </c>
      <c r="D26" s="495" t="str">
        <f>IF(E26="","",VLOOKUP(B26,Data!$B$5:$L$503,2,FALSE))</f>
        <v>WN49720</v>
      </c>
      <c r="E26" s="823">
        <v>4</v>
      </c>
      <c r="F26" s="600"/>
      <c r="G26" s="587">
        <f>IF(E26="","",VLOOKUP(B26,Data!$B$5:$L$503,11,FALSE))</f>
        <v>1776.21</v>
      </c>
      <c r="H26" s="588">
        <f t="shared" si="1"/>
        <v>7104.84</v>
      </c>
      <c r="I26" s="589" t="str">
        <f>IF(E26="","",VLOOKUP(B26,Data!$B$5:$D$503,3,FALSE))</f>
        <v>C/T</v>
      </c>
      <c r="J26" s="589" t="str">
        <f>IF(E26="","",VLOOKUP(B26,Data!$B$5:$M$503,12,FALSE))</f>
        <v>Indonesia</v>
      </c>
      <c r="K26" s="590">
        <v>5132497</v>
      </c>
      <c r="L26" s="587">
        <f>IF(E26="","",VLOOKUP(B26,Data!$B$5:$E$503,4,FALSE)*E26)</f>
        <v>776</v>
      </c>
      <c r="M26" s="587">
        <f>IF(E26="","",VLOOKUP(B26,Data!$B$5:$F$503,5,FALSE)*E26)</f>
        <v>696</v>
      </c>
      <c r="N26" s="591" t="e">
        <f>IF(B26=Data!#REF!,Data!#REF!,(IF(B26=Data!#REF!,Data!#REF!,(IF(B26=Data!#REF!,Data!#REF!,(IF(B26=Data!#REF!,Data!#REF!,(IF(B26=Data!B4,Data!G4,(IF(B26=Data!#REF!,Data!#REF!,(IF(B26=Data!#REF!,Data!#REF!,(IF(B26=Data!#REF!,Data!#REF!,Data!#REF!)))))))))))))))&amp;IF(B26=Data!B71,Data!G71,(IF(B26=Data!#REF!,Data!#REF!,(IF(B26=Data!#REF!,Data!#REF!,(IF(B26=Data!#REF!,Data!#REF!,(IF(B26=Data!#REF!,Data!#REF!,(IF(B26=Data!#REF!,Data!G811,(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B4,Data!H4,(IF(B26=Data!#REF!,Data!#REF!,(IF(B26=Data!#REF!,Data!#REF!,(IF(B26=Data!#REF!,Data!#REF!,Data!#REF!)))))))))))))))&amp;IF(B26=Data!B71,Data!H71,(IF(B26=Data!#REF!,Data!#REF!,(IF(B26=Data!#REF!,Data!#REF!,(IF(B26=Data!#REF!,Data!#REF!,(IF(B26=Data!#REF!,Data!#REF!,(IF(B26=Data!#REF!,Data!H811,(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B4,Data!I4,(IF(B26=Data!#REF!,Data!#REF!,(IF(B26=Data!#REF!,Data!#REF!,(IF(B26=Data!#REF!,Data!#REF!,Data!#REF!)))))))))))))))&amp;IF(B26=Data!B71,Data!I71,(IF(B26=Data!#REF!,Data!#REF!,(IF(B26=Data!#REF!,Data!#REF!,(IF(B26=Data!#REF!,Data!#REF!,(IF(B26=Data!#REF!,Data!#REF!,(IF(B26=Data!#REF!,Data!I811,(IF(B26=Data!#REF!,Data!#REF!,(IF(B26=Data!#REF!,Data!#REF!,Data!#REF!)))))))))))))))&amp;IF(B26=Data!#REF!,Data!#REF!,(IF(B26=Data!#REF!,Data!#REF!,(IF(B26=Data!#REF!,Data!#REF!,(IF(B26=Data!#REF!,Data!#REF!,(IF(B26=Data!#REF!,Data!#REF!,Data!#REF!)))))))))</f>
        <v>#REF!</v>
      </c>
      <c r="U26" s="595"/>
      <c r="V26" s="594" t="e">
        <f>IF(B26=Data!#REF!,Data!#REF!,(IF(B26=Data!#REF!,Data!#REF!,(IF(B26=Data!#REF!,Data!#REF!,(IF(B26=Data!#REF!,Data!#REF!,(IF(B26=Data!B4,Data!J4,(IF(B26=Data!#REF!,Data!#REF!,(IF(B26=Data!#REF!,Data!#REF!,(IF(B26=Data!#REF!,Data!#REF!,Data!#REF!)))))))))))))))&amp;IF(B26=Data!B71,Data!J71,(IF(B26=Data!#REF!,Data!#REF!,(IF(B26=Data!#REF!,Data!#REF!,(IF(B26=Data!#REF!,Data!#REF!,(IF(B26=Data!#REF!,Data!#REF!,(IF(B26=Data!#REF!,Data!J811,(IF(B26=Data!#REF!,Data!#REF!,(IF(B26=Data!#REF!,Data!#REF!,Data!#REF!)))))))))))))))&amp;IF(B26=Data!#REF!,Data!#REF!,(IF(B26=Data!#REF!,Data!#REF!,(IF(B26=Data!#REF!,Data!#REF!,(IF(B26=Data!#REF!,Data!#REF!,(IF(B26=Data!#REF!,Data!#REF!,Data!#REF!)))))))))</f>
        <v>#REF!</v>
      </c>
      <c r="W26" s="596">
        <f>IF(E26="","",VLOOKUP(B26,Data!$B$5:$J$503,9,FALSE)*E26)</f>
        <v>4.516</v>
      </c>
    </row>
    <row r="27" spans="1:23" s="597" customFormat="1" ht="19.25" customHeight="1">
      <c r="A27" s="860"/>
      <c r="B27"/>
      <c r="C27" s="583" t="str">
        <f>IF(E27="","",VLOOKUP(B27,Data!$B$5:$N$503,13,FALSE))</f>
        <v/>
      </c>
      <c r="D27" s="584" t="str">
        <f>IF(E27="","",VLOOKUP(B27,Data!$B$5:$L$503,2,FALSE))</f>
        <v/>
      </c>
      <c r="E27" s="739"/>
      <c r="F27" s="600"/>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139,Data!G139,(IF(B27=Data!B141,Data!G141,(IF(B27=Data!B143,Data!G143,(IF(B27=Data!#REF!,Data!#REF!,(IF(B27=Data!B148,Data!G148,(IF(B27=Data!#REF!,Data!#REF!,(IF(B27=Data!#REF!,Data!#REF!,(IF(B27=Data!#REF!,Data!#REF!,Data!#REF!)))))))))))))))&amp;IF(B27=Data!B215,Data!G215,(IF(B27=Data!#REF!,Data!#REF!,(IF(B27=Data!#REF!,Data!#REF!,(IF(B27=Data!#REF!,Data!#REF!,(IF(B27=Data!#REF!,Data!#REF!,(IF(B27=Data!#REF!,Data!G955,(IF(B27=Data!#REF!,Data!#REF!,(IF(B27=Data!#REF!,Data!#REF!,Data!#REF!)))))))))))))))&amp;IF(B27=Data!#REF!,Data!#REF!,(IF(B27=Data!#REF!,Data!#REF!,(IF(B27=Data!#REF!,Data!#REF!,(IF(B27=Data!#REF!,Data!#REF!,(IF(B27=Data!#REF!,Data!#REF!,Data!#REF!)))))))))</f>
        <v>#REF!</v>
      </c>
      <c r="O27" s="592"/>
      <c r="P27" s="593"/>
      <c r="Q27" s="594" t="e">
        <f>IF(B27=Data!B139,Data!H139,(IF(B27=Data!B141,Data!H141,(IF(B27=Data!B143,Data!H143,(IF(B27=Data!#REF!,Data!#REF!,(IF(B27=Data!B148,Data!H148,(IF(B27=Data!#REF!,Data!#REF!,(IF(B27=Data!#REF!,Data!#REF!,(IF(B27=Data!#REF!,Data!#REF!,Data!#REF!)))))))))))))))&amp;IF(B27=Data!B215,Data!H215,(IF(B27=Data!#REF!,Data!#REF!,(IF(B27=Data!#REF!,Data!#REF!,(IF(B27=Data!#REF!,Data!#REF!,(IF(B27=Data!#REF!,Data!#REF!,(IF(B27=Data!#REF!,Data!H955,(IF(B27=Data!#REF!,Data!#REF!,(IF(B27=Data!#REF!,Data!#REF!,Data!#REF!)))))))))))))))&amp;IF(B27=Data!#REF!,Data!#REF!,(IF(B27=Data!#REF!,Data!#REF!,(IF(B27=Data!#REF!,Data!#REF!,(IF(B27=Data!#REF!,Data!#REF!,(IF(B27=Data!#REF!,Data!#REF!,Data!#REF!)))))))))</f>
        <v>#REF!</v>
      </c>
      <c r="R27" s="593"/>
      <c r="S27" s="593"/>
      <c r="T27" s="594" t="e">
        <f>IF(B27=Data!B139,Data!I139,(IF(B27=Data!B141,Data!I141,(IF(B27=Data!B143,Data!I143,(IF(B27=Data!#REF!,Data!#REF!,(IF(B27=Data!B148,Data!I148,(IF(B27=Data!#REF!,Data!#REF!,(IF(B27=Data!#REF!,Data!#REF!,(IF(B27=Data!#REF!,Data!#REF!,Data!#REF!)))))))))))))))&amp;IF(B27=Data!B215,Data!I215,(IF(B27=Data!#REF!,Data!#REF!,(IF(B27=Data!#REF!,Data!#REF!,(IF(B27=Data!#REF!,Data!#REF!,(IF(B27=Data!#REF!,Data!#REF!,(IF(B27=Data!#REF!,Data!I955,(IF(B27=Data!#REF!,Data!#REF!,(IF(B27=Data!#REF!,Data!#REF!,Data!#REF!)))))))))))))))&amp;IF(B27=Data!#REF!,Data!#REF!,(IF(B27=Data!#REF!,Data!#REF!,(IF(B27=Data!#REF!,Data!#REF!,(IF(B27=Data!#REF!,Data!#REF!,(IF(B27=Data!#REF!,Data!#REF!,Data!#REF!)))))))))</f>
        <v>#REF!</v>
      </c>
      <c r="U27" s="595"/>
      <c r="V27" s="594" t="e">
        <f>IF(B27=Data!B139,Data!J139,(IF(B27=Data!B141,Data!J141,(IF(B27=Data!B143,Data!J143,(IF(B27=Data!#REF!,Data!#REF!,(IF(B27=Data!B148,Data!J148,(IF(B27=Data!#REF!,Data!#REF!,(IF(B27=Data!#REF!,Data!#REF!,(IF(B27=Data!#REF!,Data!#REF!,Data!#REF!)))))))))))))))&amp;IF(B27=Data!B215,Data!J215,(IF(B27=Data!#REF!,Data!#REF!,(IF(B27=Data!#REF!,Data!#REF!,(IF(B27=Data!#REF!,Data!#REF!,(IF(B27=Data!#REF!,Data!#REF!,(IF(B27=Data!#REF!,Data!J955,(IF(B27=Data!#REF!,Data!#REF!,(IF(B27=Data!#REF!,Data!#REF!,Data!#REF!)))))))))))))))&amp;IF(B27=Data!#REF!,Data!#REF!,(IF(B27=Data!#REF!,Data!#REF!,(IF(B27=Data!#REF!,Data!#REF!,(IF(B27=Data!#REF!,Data!#REF!,(IF(B27=Data!#REF!,Data!#REF!,Data!#REF!)))))))))</f>
        <v>#REF!</v>
      </c>
      <c r="W27" s="596" t="str">
        <f>IF(E27="","",VLOOKUP(B27,Data!$B$5:$J$503,9,FALSE)*E27)</f>
        <v/>
      </c>
    </row>
    <row r="28" spans="1:23" s="611" customFormat="1" ht="31" customHeight="1">
      <c r="A28" s="860"/>
      <c r="B28" s="818" t="s">
        <v>1105</v>
      </c>
      <c r="C28" s="604"/>
      <c r="D28" s="605"/>
      <c r="E28" s="606">
        <f>SUM(E17:E27)</f>
        <v>19</v>
      </c>
      <c r="F28" s="606"/>
      <c r="G28" s="607"/>
      <c r="H28" s="607">
        <f>SUM(H17:H27)</f>
        <v>66427.31</v>
      </c>
      <c r="I28" s="608"/>
      <c r="J28" s="608"/>
      <c r="K28" s="608"/>
      <c r="L28" s="609">
        <f>SUM(L17:L27)</f>
        <v>4978</v>
      </c>
      <c r="M28" s="609">
        <f>SUM(M17:M27)</f>
        <v>4429</v>
      </c>
      <c r="N28" s="609" t="e">
        <f>SUM(N17:N27)</f>
        <v>#REF!</v>
      </c>
      <c r="O28" s="609" t="e">
        <f>SUM(#REF!)</f>
        <v>#REF!</v>
      </c>
      <c r="P28" s="609">
        <f>SUM(P16:P16)</f>
        <v>0</v>
      </c>
      <c r="Q28" s="609">
        <f>SUM(Q16:Q16)</f>
        <v>0</v>
      </c>
      <c r="R28" s="609" t="e">
        <f>SUM(#REF!)</f>
        <v>#REF!</v>
      </c>
      <c r="S28" s="609">
        <f>SUM(S16:S16)</f>
        <v>0</v>
      </c>
      <c r="T28" s="609">
        <f>SUM(T16:T16)</f>
        <v>0</v>
      </c>
      <c r="U28" s="609" t="e">
        <f>SUM(#REF!)</f>
        <v>#REF!</v>
      </c>
      <c r="V28" s="609">
        <f>SUM(V16:V16)</f>
        <v>0</v>
      </c>
      <c r="W28" s="610">
        <f>SUM(W17:W27)</f>
        <v>26.433</v>
      </c>
    </row>
    <row r="29" spans="1:23" ht="11.25" customHeight="1">
      <c r="A29" s="860"/>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939" t="s">
        <v>547</v>
      </c>
      <c r="D31" s="624"/>
      <c r="E31" s="499" t="s">
        <v>88</v>
      </c>
      <c r="G31" s="1079"/>
      <c r="H31" s="1080"/>
      <c r="I31" s="939" t="s">
        <v>89</v>
      </c>
      <c r="J31" s="625"/>
      <c r="K31" s="537" t="s">
        <v>90</v>
      </c>
      <c r="L31" s="537"/>
      <c r="M31" s="532"/>
      <c r="W31" s="538"/>
    </row>
    <row r="32" spans="1:23" ht="10.5" customHeight="1">
      <c r="A32" s="939" t="s">
        <v>548</v>
      </c>
      <c r="B32" s="503"/>
      <c r="D32" s="523"/>
      <c r="G32" s="1079"/>
      <c r="H32" s="1080"/>
      <c r="I32" s="939"/>
      <c r="J32" s="625"/>
      <c r="K32" s="537" t="s">
        <v>94</v>
      </c>
      <c r="L32" s="537"/>
      <c r="M32" s="532"/>
      <c r="W32" s="538"/>
    </row>
    <row r="33" spans="1:23" ht="10.5" customHeight="1">
      <c r="A33" s="544"/>
      <c r="B33" s="545"/>
      <c r="C33" s="545"/>
      <c r="D33" s="626"/>
      <c r="E33" s="499" t="s">
        <v>95</v>
      </c>
      <c r="G33" s="1079"/>
      <c r="H33" s="1080"/>
      <c r="I33" s="939" t="s">
        <v>96</v>
      </c>
      <c r="J33" s="625"/>
      <c r="K33" s="537"/>
      <c r="L33" s="537"/>
      <c r="M33" s="532"/>
      <c r="W33" s="538"/>
    </row>
    <row r="34" spans="1:23" ht="13">
      <c r="A34" s="512" t="s">
        <v>97</v>
      </c>
      <c r="C34" s="535"/>
      <c r="D34" s="514"/>
      <c r="E34" s="499" t="s">
        <v>98</v>
      </c>
      <c r="G34" s="627" t="s">
        <v>99</v>
      </c>
      <c r="H34" s="628"/>
      <c r="I34" s="939" t="s">
        <v>89</v>
      </c>
      <c r="J34" s="625"/>
      <c r="K34" s="537" t="s">
        <v>100</v>
      </c>
      <c r="L34" s="537"/>
      <c r="M34" s="532"/>
      <c r="W34" s="538"/>
    </row>
    <row r="35" spans="1:23" ht="13">
      <c r="A35" s="939" t="s">
        <v>561</v>
      </c>
      <c r="D35" s="523"/>
      <c r="E35" s="499" t="s">
        <v>101</v>
      </c>
      <c r="G35" s="629"/>
      <c r="H35" s="630"/>
      <c r="I35" s="939"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1106</v>
      </c>
      <c r="H36" s="1054"/>
      <c r="I36" s="1053" t="s">
        <v>1104</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ht="13.5" customHeight="1"/>
    <row r="43" spans="1:23" s="611" customFormat="1" ht="18" customHeight="1">
      <c r="A43" s="635" t="s">
        <v>964</v>
      </c>
      <c r="B43" s="500"/>
      <c r="C43" s="635" t="s">
        <v>622</v>
      </c>
      <c r="F43" s="636"/>
      <c r="G43" s="635" t="s">
        <v>958</v>
      </c>
      <c r="H43" s="500"/>
      <c r="I43" s="635" t="s">
        <v>969</v>
      </c>
      <c r="K43" s="636"/>
      <c r="L43" s="636"/>
      <c r="V43" s="637"/>
    </row>
    <row r="44" spans="1:23" s="611" customFormat="1" ht="18" customHeight="1">
      <c r="A44" s="635" t="s">
        <v>965</v>
      </c>
      <c r="B44" s="500"/>
      <c r="C44" s="635" t="s">
        <v>969</v>
      </c>
      <c r="F44" s="636"/>
      <c r="G44" s="635" t="s">
        <v>959</v>
      </c>
      <c r="H44" s="500"/>
      <c r="I44" s="635" t="s">
        <v>969</v>
      </c>
      <c r="K44" s="636"/>
      <c r="L44" s="636"/>
      <c r="V44" s="637"/>
    </row>
    <row r="45" spans="1:23" s="611" customFormat="1" ht="18" customHeight="1">
      <c r="A45" s="635" t="s">
        <v>966</v>
      </c>
      <c r="B45" s="500"/>
      <c r="C45" s="635" t="s">
        <v>969</v>
      </c>
      <c r="F45" s="636"/>
      <c r="G45" s="635" t="s">
        <v>960</v>
      </c>
      <c r="H45" s="500"/>
      <c r="I45" s="635" t="s">
        <v>622</v>
      </c>
      <c r="K45" s="636"/>
      <c r="L45" s="636"/>
      <c r="V45" s="637"/>
    </row>
    <row r="46" spans="1:23" s="611" customFormat="1" ht="18" customHeight="1">
      <c r="A46" s="635" t="s">
        <v>967</v>
      </c>
      <c r="B46" s="500"/>
      <c r="C46" s="635" t="s">
        <v>622</v>
      </c>
      <c r="F46" s="636"/>
      <c r="G46" s="635" t="s">
        <v>961</v>
      </c>
      <c r="H46" s="500"/>
      <c r="I46" s="635" t="s">
        <v>622</v>
      </c>
      <c r="K46" s="636"/>
      <c r="L46" s="636"/>
      <c r="V46" s="637"/>
    </row>
    <row r="47" spans="1:23" s="611" customFormat="1" ht="18" customHeight="1">
      <c r="A47" s="635" t="s">
        <v>968</v>
      </c>
      <c r="B47" s="500"/>
      <c r="C47" s="635" t="s">
        <v>622</v>
      </c>
      <c r="F47" s="636"/>
      <c r="G47" s="635" t="s">
        <v>963</v>
      </c>
      <c r="H47" s="500"/>
      <c r="I47" s="635" t="s">
        <v>622</v>
      </c>
      <c r="K47" s="636"/>
      <c r="L47" s="636"/>
      <c r="V47" s="637"/>
    </row>
    <row r="48" spans="1:23" ht="20">
      <c r="E48" s="940"/>
      <c r="F48" s="500"/>
      <c r="G48" s="635" t="s">
        <v>962</v>
      </c>
      <c r="I48" s="635" t="s">
        <v>622</v>
      </c>
      <c r="K48" s="500"/>
      <c r="M48" s="940"/>
      <c r="V48" s="501"/>
      <c r="W48" s="940"/>
    </row>
    <row r="49" spans="1:8" ht="17.5">
      <c r="A49" s="638"/>
      <c r="E49" s="940"/>
      <c r="G49" s="639"/>
      <c r="H49" s="639"/>
    </row>
    <row r="54" spans="1:8" ht="14">
      <c r="A54" s="640"/>
      <c r="C54" s="641"/>
      <c r="D54" s="641"/>
      <c r="E54" s="642"/>
    </row>
    <row r="55" spans="1:8" ht="14">
      <c r="A55" s="643"/>
      <c r="C55" s="641"/>
      <c r="D55" s="644"/>
      <c r="E55" s="642"/>
    </row>
    <row r="56" spans="1:8" ht="14">
      <c r="A56" s="643"/>
      <c r="B56" s="645"/>
      <c r="C56" s="641"/>
      <c r="D56" s="641"/>
      <c r="E56" s="642"/>
    </row>
    <row r="57" spans="1:8" ht="14">
      <c r="A57" s="643"/>
      <c r="B57" s="646" t="s">
        <v>354</v>
      </c>
      <c r="C57" s="641"/>
      <c r="D57" s="641"/>
      <c r="E57" s="642"/>
    </row>
    <row r="58" spans="1:8" ht="15.5">
      <c r="A58" s="643"/>
      <c r="B58" s="647" t="s">
        <v>249</v>
      </c>
      <c r="C58" s="641"/>
      <c r="D58" s="641"/>
      <c r="E58" s="642"/>
    </row>
    <row r="59" spans="1:8" ht="14">
      <c r="A59" s="643"/>
      <c r="B59" s="648" t="s">
        <v>250</v>
      </c>
      <c r="C59" s="641"/>
      <c r="D59" s="641"/>
      <c r="E59" s="642"/>
    </row>
    <row r="60" spans="1:8" ht="15.5">
      <c r="A60" s="649"/>
      <c r="B60" s="647" t="s">
        <v>251</v>
      </c>
      <c r="C60" s="641"/>
      <c r="D60" s="641"/>
      <c r="E60" s="642"/>
    </row>
    <row r="61" spans="1:8" ht="15.5">
      <c r="A61" s="643"/>
      <c r="B61" s="647" t="s">
        <v>252</v>
      </c>
      <c r="C61" s="641"/>
      <c r="D61" s="641"/>
      <c r="E61" s="642"/>
    </row>
    <row r="62" spans="1:8" ht="14">
      <c r="A62" s="649"/>
      <c r="B62" s="646" t="s">
        <v>253</v>
      </c>
      <c r="C62" s="641"/>
      <c r="D62" s="641"/>
      <c r="E62" s="642"/>
    </row>
    <row r="63" spans="1:8" ht="14">
      <c r="A63" s="649"/>
      <c r="B63" s="646" t="s">
        <v>357</v>
      </c>
      <c r="C63" s="641"/>
      <c r="D63" s="641"/>
      <c r="E63" s="642"/>
    </row>
    <row r="64" spans="1:8" ht="14">
      <c r="A64" s="643"/>
      <c r="B64" s="646" t="s">
        <v>358</v>
      </c>
      <c r="C64" s="641"/>
      <c r="D64" s="641"/>
      <c r="E64" s="642"/>
    </row>
    <row r="65" spans="1:5" ht="14">
      <c r="A65" s="643"/>
      <c r="B65" s="646" t="s">
        <v>288</v>
      </c>
      <c r="C65" s="641"/>
      <c r="D65" s="641"/>
      <c r="E65" s="642"/>
    </row>
    <row r="66" spans="1:5" ht="14">
      <c r="A66" s="643"/>
      <c r="B66" s="646" t="s">
        <v>292</v>
      </c>
      <c r="C66" s="641"/>
      <c r="D66" s="641"/>
      <c r="E66" s="642"/>
    </row>
    <row r="67" spans="1:5" ht="15.5">
      <c r="A67" s="643"/>
      <c r="B67" s="647" t="s">
        <v>423</v>
      </c>
      <c r="C67" s="641"/>
      <c r="D67" s="641"/>
      <c r="E67" s="642"/>
    </row>
    <row r="68" spans="1:5" ht="14">
      <c r="A68" s="643"/>
      <c r="B68" s="646" t="s">
        <v>424</v>
      </c>
      <c r="C68" s="641"/>
      <c r="D68" s="641"/>
      <c r="E68" s="642"/>
    </row>
    <row r="69" spans="1:5" ht="14">
      <c r="A69" s="643"/>
      <c r="B69" s="646" t="s">
        <v>279</v>
      </c>
      <c r="C69" s="641"/>
      <c r="D69" s="644"/>
      <c r="E69" s="642"/>
    </row>
    <row r="70" spans="1:5" ht="14">
      <c r="A70" s="643"/>
      <c r="B70" s="646" t="s">
        <v>281</v>
      </c>
      <c r="C70" s="641"/>
      <c r="D70" s="641"/>
      <c r="E70" s="642"/>
    </row>
    <row r="71" spans="1:5" ht="14">
      <c r="A71" s="643"/>
      <c r="B71" s="646" t="s">
        <v>287</v>
      </c>
      <c r="C71" s="641"/>
      <c r="D71" s="644"/>
      <c r="E71" s="642"/>
    </row>
    <row r="72" spans="1:5" ht="15.5">
      <c r="A72" s="643"/>
      <c r="B72" s="647" t="s">
        <v>420</v>
      </c>
      <c r="C72" s="641"/>
      <c r="D72" s="644"/>
      <c r="E72" s="642"/>
    </row>
    <row r="73" spans="1:5" ht="14">
      <c r="A73" s="650"/>
      <c r="B73" s="646" t="s">
        <v>421</v>
      </c>
      <c r="C73" s="579"/>
      <c r="D73" s="578"/>
      <c r="E73" s="575"/>
    </row>
    <row r="74" spans="1:5" ht="14">
      <c r="A74" s="572"/>
      <c r="B74" s="646" t="s">
        <v>422</v>
      </c>
      <c r="C74" s="579"/>
      <c r="D74" s="578"/>
      <c r="E74" s="651">
        <f>SUM(E53:E72)</f>
        <v>0</v>
      </c>
    </row>
    <row r="75" spans="1:5" ht="14">
      <c r="B75" s="646" t="s">
        <v>417</v>
      </c>
    </row>
    <row r="76" spans="1:5" ht="14">
      <c r="B76" s="646" t="s">
        <v>397</v>
      </c>
    </row>
  </sheetData>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B9CEB-D844-4046-ABFB-FFB47360025B}">
  <sheetPr>
    <pageSetUpPr fitToPage="1"/>
  </sheetPr>
  <dimension ref="A1:W73"/>
  <sheetViews>
    <sheetView zoomScale="80" zoomScaleNormal="80" zoomScaleSheetLayoutView="85" workbookViewId="0">
      <selection activeCell="D18" sqref="D18"/>
    </sheetView>
  </sheetViews>
  <sheetFormatPr defaultColWidth="9.1796875" defaultRowHeight="12.5"/>
  <cols>
    <col min="1" max="1" width="5.26953125" style="942" customWidth="1"/>
    <col min="2" max="2" width="40.1796875" style="942" bestFit="1" customWidth="1"/>
    <col min="3" max="3" width="6.453125" style="942" customWidth="1"/>
    <col min="4" max="4" width="13.453125" style="942" customWidth="1"/>
    <col min="5" max="5" width="10.453125" style="499" customWidth="1"/>
    <col min="6" max="6" width="13.08984375" style="942" customWidth="1"/>
    <col min="7" max="7" width="14.81640625" style="500" customWidth="1"/>
    <col min="8" max="8" width="17" style="500" customWidth="1"/>
    <col min="9" max="9" width="6.1796875" style="942" customWidth="1"/>
    <col min="10" max="10" width="14.1796875" style="942" customWidth="1"/>
    <col min="11" max="11" width="11.1796875" style="942" customWidth="1"/>
    <col min="12" max="12" width="15.1796875" style="500" customWidth="1"/>
    <col min="13" max="13" width="16.36328125" style="500" customWidth="1"/>
    <col min="14" max="14" width="0.453125" style="942" hidden="1" customWidth="1"/>
    <col min="15" max="15" width="3.1796875" style="942" customWidth="1"/>
    <col min="16" max="16" width="2.54296875" style="942" customWidth="1"/>
    <col min="17" max="17" width="4.81640625" style="942" hidden="1" customWidth="1"/>
    <col min="18" max="18" width="2" style="942" customWidth="1"/>
    <col min="19" max="19" width="2.54296875" style="942" customWidth="1"/>
    <col min="20" max="20" width="5.81640625" style="942" hidden="1" customWidth="1"/>
    <col min="21" max="21" width="1" style="942" customWidth="1"/>
    <col min="22" max="22" width="9.1796875" style="942" hidden="1" customWidth="1"/>
    <col min="23" max="23" width="15.08984375" style="501" customWidth="1"/>
    <col min="24" max="24" width="1.81640625" style="942" customWidth="1"/>
    <col min="25" max="25" width="9.1796875" style="942" customWidth="1"/>
    <col min="26" max="16384" width="9.1796875" style="94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4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4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41" t="s">
        <v>557</v>
      </c>
      <c r="D8" s="523"/>
      <c r="E8" s="531"/>
      <c r="G8" s="532"/>
      <c r="H8" s="533"/>
      <c r="I8" s="941"/>
      <c r="K8" s="514"/>
      <c r="L8" s="532"/>
      <c r="M8" s="534"/>
      <c r="O8" s="514"/>
      <c r="U8" s="535"/>
      <c r="V8" s="535"/>
      <c r="W8" s="536"/>
    </row>
    <row r="9" spans="1:23">
      <c r="A9" s="941" t="s">
        <v>558</v>
      </c>
      <c r="D9" s="523"/>
      <c r="E9" s="531" t="s">
        <v>54</v>
      </c>
      <c r="G9" s="532" t="s">
        <v>55</v>
      </c>
      <c r="H9" s="533"/>
      <c r="I9" s="941" t="s">
        <v>56</v>
      </c>
      <c r="K9" s="523"/>
      <c r="L9" s="532" t="s">
        <v>57</v>
      </c>
      <c r="M9" s="537"/>
      <c r="O9" s="523"/>
      <c r="P9" s="942" t="s">
        <v>58</v>
      </c>
      <c r="W9" s="538"/>
    </row>
    <row r="10" spans="1:23" ht="13">
      <c r="A10" s="941" t="s">
        <v>559</v>
      </c>
      <c r="D10" s="539" t="s">
        <v>560</v>
      </c>
      <c r="E10" s="531" t="s">
        <v>59</v>
      </c>
      <c r="G10" s="532"/>
      <c r="H10" s="533"/>
      <c r="I10" s="540"/>
      <c r="J10" s="541"/>
      <c r="K10" s="542"/>
      <c r="L10" s="532"/>
      <c r="M10" s="537"/>
      <c r="O10" s="523"/>
      <c r="W10" s="538"/>
    </row>
    <row r="11" spans="1:23" ht="13">
      <c r="A11" s="941" t="s">
        <v>551</v>
      </c>
      <c r="D11" s="523"/>
      <c r="E11" s="515"/>
      <c r="F11" s="543"/>
      <c r="G11" s="532" t="s">
        <v>60</v>
      </c>
      <c r="H11" s="533"/>
      <c r="I11" s="941" t="s">
        <v>61</v>
      </c>
      <c r="K11" s="523"/>
      <c r="L11" s="532" t="s">
        <v>523</v>
      </c>
      <c r="M11" s="537"/>
      <c r="O11" s="523"/>
      <c r="P11" s="942" t="s">
        <v>63</v>
      </c>
      <c r="W11" s="538"/>
    </row>
    <row r="12" spans="1:23">
      <c r="A12" s="544" t="s">
        <v>64</v>
      </c>
      <c r="D12" s="523"/>
      <c r="E12" s="531" t="s">
        <v>65</v>
      </c>
      <c r="G12" s="532"/>
      <c r="H12" s="533"/>
      <c r="I12" s="94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1097</v>
      </c>
      <c r="C17" s="738" t="str">
        <f>IF(E17="","",VLOOKUP(B17,Data!$B$5:$N$503,13,FALSE))</f>
        <v/>
      </c>
      <c r="D17" s="495" t="str">
        <f>IF(E17="","",VLOOKUP(B17,Data!$B$5:$L$503,2,FALSE))</f>
        <v/>
      </c>
      <c r="E17" s="823"/>
      <c r="F17" s="600"/>
      <c r="G17" s="587" t="str">
        <f>IF(E17="","",VLOOKUP(B17,Data!$B$5:$L$503,11,FALSE))</f>
        <v/>
      </c>
      <c r="H17" s="588" t="str">
        <f t="shared" ref="H17:H24"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4,Data!G4,(IF(B17=Data!B6,Data!G6,(IF(B17=Data!B8,Data!G8,(IF(B17=Data!#REF!,Data!#REF!,(IF(B17=Data!B13,Data!G13,(IF(B17=Data!#REF!,Data!#REF!,(IF(B17=Data!#REF!,Data!#REF!,(IF(B17=Data!#REF!,Data!#REF!,Data!#REF!)))))))))))))))&amp;IF(B17=Data!B80,Data!G80,(IF(B17=Data!#REF!,Data!#REF!,(IF(B17=Data!#REF!,Data!#REF!,(IF(B17=Data!#REF!,Data!#REF!,(IF(B17=Data!#REF!,Data!#REF!,(IF(B17=Data!#REF!,Data!G820,(IF(B17=Data!#REF!,Data!#REF!,(IF(B17=Data!#REF!,Data!#REF!,Data!#REF!)))))))))))))))&amp;IF(B17=Data!#REF!,Data!#REF!,(IF(B17=Data!#REF!,Data!#REF!,(IF(B17=Data!#REF!,Data!#REF!,(IF(B17=Data!#REF!,Data!#REF!,(IF(B17=Data!#REF!,Data!#REF!,Data!#REF!)))))))))</f>
        <v>#REF!</v>
      </c>
      <c r="O17" s="592"/>
      <c r="P17" s="593"/>
      <c r="Q17" s="594" t="e">
        <f>IF(B17=Data!B4,Data!H4,(IF(B17=Data!B6,Data!H6,(IF(B17=Data!B8,Data!H8,(IF(B17=Data!#REF!,Data!#REF!,(IF(B17=Data!B13,Data!H13,(IF(B17=Data!#REF!,Data!#REF!,(IF(B17=Data!#REF!,Data!#REF!,(IF(B17=Data!#REF!,Data!#REF!,Data!#REF!)))))))))))))))&amp;IF(B17=Data!B80,Data!H80,(IF(B17=Data!#REF!,Data!#REF!,(IF(B17=Data!#REF!,Data!#REF!,(IF(B17=Data!#REF!,Data!#REF!,(IF(B17=Data!#REF!,Data!#REF!,(IF(B17=Data!#REF!,Data!H820,(IF(B17=Data!#REF!,Data!#REF!,(IF(B17=Data!#REF!,Data!#REF!,Data!#REF!)))))))))))))))&amp;IF(B17=Data!#REF!,Data!#REF!,(IF(B17=Data!#REF!,Data!#REF!,(IF(B17=Data!#REF!,Data!#REF!,(IF(B17=Data!#REF!,Data!#REF!,(IF(B17=Data!#REF!,Data!#REF!,Data!#REF!)))))))))</f>
        <v>#REF!</v>
      </c>
      <c r="R17" s="593"/>
      <c r="S17" s="593"/>
      <c r="T17" s="594" t="e">
        <f>IF(B17=Data!B4,Data!I4,(IF(B17=Data!B6,Data!I6,(IF(B17=Data!B8,Data!I8,(IF(B17=Data!#REF!,Data!#REF!,(IF(B17=Data!B13,Data!I13,(IF(B17=Data!#REF!,Data!#REF!,(IF(B17=Data!#REF!,Data!#REF!,(IF(B17=Data!#REF!,Data!#REF!,Data!#REF!)))))))))))))))&amp;IF(B17=Data!B80,Data!I80,(IF(B17=Data!#REF!,Data!#REF!,(IF(B17=Data!#REF!,Data!#REF!,(IF(B17=Data!#REF!,Data!#REF!,(IF(B17=Data!#REF!,Data!#REF!,(IF(B17=Data!#REF!,Data!I820,(IF(B17=Data!#REF!,Data!#REF!,(IF(B17=Data!#REF!,Data!#REF!,Data!#REF!)))))))))))))))&amp;IF(B17=Data!#REF!,Data!#REF!,(IF(B17=Data!#REF!,Data!#REF!,(IF(B17=Data!#REF!,Data!#REF!,(IF(B17=Data!#REF!,Data!#REF!,(IF(B17=Data!#REF!,Data!#REF!,Data!#REF!)))))))))</f>
        <v>#REF!</v>
      </c>
      <c r="U17" s="595"/>
      <c r="V17" s="594" t="e">
        <f>IF(B17=Data!B4,Data!J4,(IF(B17=Data!B6,Data!J6,(IF(B17=Data!B8,Data!J8,(IF(B17=Data!#REF!,Data!#REF!,(IF(B17=Data!B13,Data!J13,(IF(B17=Data!#REF!,Data!#REF!,(IF(B17=Data!#REF!,Data!#REF!,(IF(B17=Data!#REF!,Data!#REF!,Data!#REF!)))))))))))))))&amp;IF(B17=Data!B80,Data!J80,(IF(B17=Data!#REF!,Data!#REF!,(IF(B17=Data!#REF!,Data!#REF!,(IF(B17=Data!#REF!,Data!#REF!,(IF(B17=Data!#REF!,Data!#REF!,(IF(B17=Data!#REF!,Data!J820,(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c r="B18" s="753" t="s">
        <v>715</v>
      </c>
      <c r="C18" s="738" t="str">
        <f>IF(E18="","",VLOOKUP(B18,Data!$B$5:$N$503,13,FALSE))</f>
        <v>Ymh</v>
      </c>
      <c r="D18" s="495" t="str">
        <f>IF(E18="","",VLOOKUP(B18,Data!$B$5:$L$503,2,FALSE))</f>
        <v>VAC9480</v>
      </c>
      <c r="E18" s="823">
        <v>10</v>
      </c>
      <c r="F18" s="600" t="s">
        <v>544</v>
      </c>
      <c r="G18" s="587">
        <f>IF(E18="","",VLOOKUP(B18,Data!$B$5:$L$503,11,FALSE))</f>
        <v>2008.01</v>
      </c>
      <c r="H18" s="588">
        <f t="shared" ref="H18:H23" si="1">IF(E18&gt;0,E18*G18,"-")</f>
        <v>20080.099999999999</v>
      </c>
      <c r="I18" s="589" t="str">
        <f>IF(E18="","",VLOOKUP(B18,Data!$B$5:$D$503,3,FALSE))</f>
        <v>C/T</v>
      </c>
      <c r="J18" s="589" t="str">
        <f>IF(E18="","",VLOOKUP(B18,Data!$B$5:$M$503,12,FALSE))</f>
        <v>Indonesia</v>
      </c>
      <c r="K18" s="590">
        <v>5132497</v>
      </c>
      <c r="L18" s="587">
        <f>IF(E18="","",VLOOKUP(B18,Data!$B$5:$E$503,4,FALSE)*E18)</f>
        <v>1990</v>
      </c>
      <c r="M18" s="587">
        <f>IF(E18="","",VLOOKUP(B18,Data!$B$5:$F$503,5,FALSE)*E18)</f>
        <v>1790</v>
      </c>
      <c r="N18" s="591" t="e">
        <f>IF(B18=Data!#REF!,Data!#REF!,(IF(B18=Data!#REF!,Data!#REF!,(IF(B18=Data!#REF!,Data!#REF!,(IF(B18=Data!#REF!,Data!#REF!,(IF(B18=Data!B4,Data!G4,(IF(B18=Data!#REF!,Data!#REF!,(IF(B18=Data!#REF!,Data!#REF!,(IF(B18=Data!#REF!,Data!#REF!,Data!#REF!)))))))))))))))&amp;IF(B18=Data!B71,Data!G71,(IF(B18=Data!#REF!,Data!#REF!,(IF(B18=Data!#REF!,Data!#REF!,(IF(B18=Data!#REF!,Data!#REF!,(IF(B18=Data!#REF!,Data!#REF!,(IF(B18=Data!#REF!,Data!G811,(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B4,Data!H4,(IF(B18=Data!#REF!,Data!#REF!,(IF(B18=Data!#REF!,Data!#REF!,(IF(B18=Data!#REF!,Data!#REF!,Data!#REF!)))))))))))))))&amp;IF(B18=Data!B71,Data!H71,(IF(B18=Data!#REF!,Data!#REF!,(IF(B18=Data!#REF!,Data!#REF!,(IF(B18=Data!#REF!,Data!#REF!,(IF(B18=Data!#REF!,Data!#REF!,(IF(B18=Data!#REF!,Data!H811,(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B4,Data!I4,(IF(B18=Data!#REF!,Data!#REF!,(IF(B18=Data!#REF!,Data!#REF!,(IF(B18=Data!#REF!,Data!#REF!,Data!#REF!)))))))))))))))&amp;IF(B18=Data!B71,Data!I71,(IF(B18=Data!#REF!,Data!#REF!,(IF(B18=Data!#REF!,Data!#REF!,(IF(B18=Data!#REF!,Data!#REF!,(IF(B18=Data!#REF!,Data!#REF!,(IF(B18=Data!#REF!,Data!I811,(IF(B18=Data!#REF!,Data!#REF!,(IF(B18=Data!#REF!,Data!#REF!,Data!#REF!)))))))))))))))&amp;IF(B18=Data!#REF!,Data!#REF!,(IF(B18=Data!#REF!,Data!#REF!,(IF(B18=Data!#REF!,Data!#REF!,(IF(B18=Data!#REF!,Data!#REF!,(IF(B18=Data!#REF!,Data!#REF!,Data!#REF!)))))))))</f>
        <v>#REF!</v>
      </c>
      <c r="U18" s="595"/>
      <c r="V18" s="594" t="e">
        <f>IF(B18=Data!#REF!,Data!#REF!,(IF(B18=Data!#REF!,Data!#REF!,(IF(B18=Data!#REF!,Data!#REF!,(IF(B18=Data!#REF!,Data!#REF!,(IF(B18=Data!B4,Data!J4,(IF(B18=Data!#REF!,Data!#REF!,(IF(B18=Data!#REF!,Data!#REF!,(IF(B18=Data!#REF!,Data!#REF!,Data!#REF!)))))))))))))))&amp;IF(B18=Data!B71,Data!J71,(IF(B18=Data!#REF!,Data!#REF!,(IF(B18=Data!#REF!,Data!#REF!,(IF(B18=Data!#REF!,Data!#REF!,(IF(B18=Data!#REF!,Data!#REF!,(IF(B18=Data!#REF!,Data!J811,(IF(B18=Data!#REF!,Data!#REF!,(IF(B18=Data!#REF!,Data!#REF!,Data!#REF!)))))))))))))))&amp;IF(B18=Data!#REF!,Data!#REF!,(IF(B18=Data!#REF!,Data!#REF!,(IF(B18=Data!#REF!,Data!#REF!,(IF(B18=Data!#REF!,Data!#REF!,(IF(B18=Data!#REF!,Data!#REF!,Data!#REF!)))))))))</f>
        <v>#REF!</v>
      </c>
      <c r="W18" s="596">
        <f>IF(E18="","",VLOOKUP(B18,Data!$B$5:$J$503,9,FALSE)*E18)</f>
        <v>11.29</v>
      </c>
    </row>
    <row r="19" spans="1:23" s="597" customFormat="1" ht="19.25" customHeight="1">
      <c r="A19" s="860"/>
      <c r="B19" s="753" t="s">
        <v>487</v>
      </c>
      <c r="C19" s="738" t="str">
        <f>IF(E19="","",VLOOKUP(B19,Data!$B$5:$N$503,13,FALSE))</f>
        <v>Ymh</v>
      </c>
      <c r="D19" s="495" t="str">
        <f>IF(E19="","",VLOOKUP(B19,Data!$B$5:$L$503,2,FALSE))</f>
        <v>ZH66310</v>
      </c>
      <c r="E19" s="823">
        <v>15</v>
      </c>
      <c r="F19" s="601"/>
      <c r="G19" s="587">
        <f>IF(E19="","",VLOOKUP(B19,Data!$B$5:$L$503,11,FALSE))</f>
        <v>1933.89</v>
      </c>
      <c r="H19" s="588">
        <f t="shared" si="1"/>
        <v>29008.350000000002</v>
      </c>
      <c r="I19" s="589" t="str">
        <f>IF(E19="","",VLOOKUP(B19,Data!$B$5:$D$503,3,FALSE))</f>
        <v>C/T</v>
      </c>
      <c r="J19" s="589" t="str">
        <f>IF(E19="","",VLOOKUP(B19,Data!$B$5:$M$503,12,FALSE))</f>
        <v>Indonesia</v>
      </c>
      <c r="K19" s="590">
        <v>5132497</v>
      </c>
      <c r="L19" s="587">
        <f>IF(E19="","",VLOOKUP(B19,Data!$B$5:$E$503,4,FALSE)*E19)</f>
        <v>3225</v>
      </c>
      <c r="M19" s="587">
        <f>IF(E19="","",VLOOKUP(B19,Data!$B$5:$F$503,5,FALSE)*E19)</f>
        <v>2910</v>
      </c>
      <c r="N19" s="591" t="e">
        <f>IF(B19=Data!#REF!,Data!#REF!,(IF(B19=Data!#REF!,Data!#REF!,(IF(B19=Data!#REF!,Data!#REF!,(IF(B19=Data!#REF!,Data!#REF!,(IF(B19=Data!B5,Data!G5,(IF(B19=Data!#REF!,Data!#REF!,(IF(B19=Data!#REF!,Data!#REF!,(IF(B19=Data!#REF!,Data!#REF!,Data!#REF!)))))))))))))))&amp;IF(B19=Data!B72,Data!G72,(IF(B19=Data!#REF!,Data!#REF!,(IF(B19=Data!#REF!,Data!#REF!,(IF(B19=Data!#REF!,Data!#REF!,(IF(B19=Data!#REF!,Data!#REF!,(IF(B19=Data!#REF!,Data!G812,(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B5,Data!H5,(IF(B19=Data!#REF!,Data!#REF!,(IF(B19=Data!#REF!,Data!#REF!,(IF(B19=Data!#REF!,Data!#REF!,Data!#REF!)))))))))))))))&amp;IF(B19=Data!B72,Data!H72,(IF(B19=Data!#REF!,Data!#REF!,(IF(B19=Data!#REF!,Data!#REF!,(IF(B19=Data!#REF!,Data!#REF!,(IF(B19=Data!#REF!,Data!#REF!,(IF(B19=Data!#REF!,Data!H812,(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B5,Data!I5,(IF(B19=Data!#REF!,Data!#REF!,(IF(B19=Data!#REF!,Data!#REF!,(IF(B19=Data!#REF!,Data!#REF!,Data!#REF!)))))))))))))))&amp;IF(B19=Data!B72,Data!I72,(IF(B19=Data!#REF!,Data!#REF!,(IF(B19=Data!#REF!,Data!#REF!,(IF(B19=Data!#REF!,Data!#REF!,(IF(B19=Data!#REF!,Data!#REF!,(IF(B19=Data!#REF!,Data!I812,(IF(B19=Data!#REF!,Data!#REF!,(IF(B19=Data!#REF!,Data!#REF!,Data!#REF!)))))))))))))))&amp;IF(B19=Data!#REF!,Data!#REF!,(IF(B19=Data!#REF!,Data!#REF!,(IF(B19=Data!#REF!,Data!#REF!,(IF(B19=Data!#REF!,Data!#REF!,(IF(B19=Data!#REF!,Data!#REF!,Data!#REF!)))))))))</f>
        <v>#REF!</v>
      </c>
      <c r="U19" s="595"/>
      <c r="V19" s="594" t="e">
        <f>IF(B19=Data!#REF!,Data!#REF!,(IF(B19=Data!#REF!,Data!#REF!,(IF(B19=Data!#REF!,Data!#REF!,(IF(B19=Data!#REF!,Data!#REF!,(IF(B19=Data!B5,Data!J5,(IF(B19=Data!#REF!,Data!#REF!,(IF(B19=Data!#REF!,Data!#REF!,(IF(B19=Data!#REF!,Data!#REF!,Data!#REF!)))))))))))))))&amp;IF(B19=Data!B72,Data!J72,(IF(B19=Data!#REF!,Data!#REF!,(IF(B19=Data!#REF!,Data!#REF!,(IF(B19=Data!#REF!,Data!#REF!,(IF(B19=Data!#REF!,Data!#REF!,(IF(B19=Data!#REF!,Data!J812,(IF(B19=Data!#REF!,Data!#REF!,(IF(B19=Data!#REF!,Data!#REF!,Data!#REF!)))))))))))))))&amp;IF(B19=Data!#REF!,Data!#REF!,(IF(B19=Data!#REF!,Data!#REF!,(IF(B19=Data!#REF!,Data!#REF!,(IF(B19=Data!#REF!,Data!#REF!,(IF(B19=Data!#REF!,Data!#REF!,Data!#REF!)))))))))</f>
        <v>#REF!</v>
      </c>
      <c r="W19" s="596">
        <f>IF(E19="","",VLOOKUP(B19,Data!$B$5:$J$503,9,FALSE)*E19)</f>
        <v>17.775000000000002</v>
      </c>
    </row>
    <row r="20" spans="1:23" s="597" customFormat="1" ht="19.25" customHeight="1">
      <c r="A20" s="860"/>
      <c r="B20" s="753" t="s">
        <v>489</v>
      </c>
      <c r="C20" s="738" t="str">
        <f>IF(E20="","",VLOOKUP(B20,Data!$B$5:$N$503,13,FALSE))</f>
        <v>Ymh</v>
      </c>
      <c r="D20" s="495" t="str">
        <f>IF(E20="","",VLOOKUP(B20,Data!$B$5:$L$503,2,FALSE))</f>
        <v>ZH66290</v>
      </c>
      <c r="E20" s="823">
        <v>5</v>
      </c>
      <c r="F20" s="600" t="s">
        <v>545</v>
      </c>
      <c r="G20" s="587">
        <f>IF(E20="","",VLOOKUP(B20,Data!$B$5:$L$503,11,FALSE))</f>
        <v>1975.79</v>
      </c>
      <c r="H20" s="588">
        <f t="shared" si="1"/>
        <v>9878.9500000000007</v>
      </c>
      <c r="I20" s="589" t="str">
        <f>IF(E20="","",VLOOKUP(B20,Data!$B$5:$D$503,3,FALSE))</f>
        <v>C/T</v>
      </c>
      <c r="J20" s="589" t="str">
        <f>IF(E20="","",VLOOKUP(B20,Data!$B$5:$M$503,12,FALSE))</f>
        <v>Indonesia</v>
      </c>
      <c r="K20" s="590">
        <v>5132497</v>
      </c>
      <c r="L20" s="587">
        <f>IF(E20="","",VLOOKUP(B20,Data!$B$5:$E$503,4,FALSE)*E20)</f>
        <v>1075</v>
      </c>
      <c r="M20" s="587">
        <f>IF(E20="","",VLOOKUP(B20,Data!$B$5:$F$503,5,FALSE)*E20)</f>
        <v>970</v>
      </c>
      <c r="N20" s="591" t="e">
        <f>IF(B20=Data!#REF!,Data!#REF!,(IF(B20=Data!#REF!,Data!#REF!,(IF(B20=Data!B1,Data!G1,(IF(B20=Data!#REF!,Data!#REF!,(IF(B20=Data!B6,Data!G6,(IF(B20=Data!#REF!,Data!#REF!,(IF(B20=Data!#REF!,Data!#REF!,(IF(B20=Data!#REF!,Data!#REF!,Data!#REF!)))))))))))))))&amp;IF(B20=Data!B73,Data!G73,(IF(B20=Data!#REF!,Data!#REF!,(IF(B20=Data!#REF!,Data!#REF!,(IF(B20=Data!#REF!,Data!#REF!,(IF(B20=Data!#REF!,Data!#REF!,(IF(B20=Data!#REF!,Data!G813,(IF(B20=Data!#REF!,Data!#REF!,(IF(B20=Data!#REF!,Data!#REF!,Data!#REF!)))))))))))))))&amp;IF(B20=Data!#REF!,Data!#REF!,(IF(B20=Data!#REF!,Data!#REF!,(IF(B20=Data!#REF!,Data!#REF!,(IF(B20=Data!#REF!,Data!#REF!,(IF(B20=Data!#REF!,Data!#REF!,Data!#REF!)))))))))</f>
        <v>#REF!</v>
      </c>
      <c r="O20" s="592"/>
      <c r="P20" s="593"/>
      <c r="Q20" s="594" t="e">
        <f>IF(B20=Data!#REF!,Data!#REF!,(IF(B20=Data!#REF!,Data!#REF!,(IF(B20=Data!B1,Data!H1,(IF(B20=Data!#REF!,Data!#REF!,(IF(B20=Data!B6,Data!H6,(IF(B20=Data!#REF!,Data!#REF!,(IF(B20=Data!#REF!,Data!#REF!,(IF(B20=Data!#REF!,Data!#REF!,Data!#REF!)))))))))))))))&amp;IF(B20=Data!B73,Data!H73,(IF(B20=Data!#REF!,Data!#REF!,(IF(B20=Data!#REF!,Data!#REF!,(IF(B20=Data!#REF!,Data!#REF!,(IF(B20=Data!#REF!,Data!#REF!,(IF(B20=Data!#REF!,Data!H813,(IF(B20=Data!#REF!,Data!#REF!,(IF(B20=Data!#REF!,Data!#REF!,Data!#REF!)))))))))))))))&amp;IF(B20=Data!#REF!,Data!#REF!,(IF(B20=Data!#REF!,Data!#REF!,(IF(B20=Data!#REF!,Data!#REF!,(IF(B20=Data!#REF!,Data!#REF!,(IF(B20=Data!#REF!,Data!#REF!,Data!#REF!)))))))))</f>
        <v>#REF!</v>
      </c>
      <c r="R20" s="593"/>
      <c r="S20" s="593"/>
      <c r="T20" s="594" t="e">
        <f>IF(B20=Data!#REF!,Data!#REF!,(IF(B20=Data!#REF!,Data!#REF!,(IF(B20=Data!B1,Data!I1,(IF(B20=Data!#REF!,Data!#REF!,(IF(B20=Data!B6,Data!I6,(IF(B20=Data!#REF!,Data!#REF!,(IF(B20=Data!#REF!,Data!#REF!,(IF(B20=Data!#REF!,Data!#REF!,Data!#REF!)))))))))))))))&amp;IF(B20=Data!B73,Data!I73,(IF(B20=Data!#REF!,Data!#REF!,(IF(B20=Data!#REF!,Data!#REF!,(IF(B20=Data!#REF!,Data!#REF!,(IF(B20=Data!#REF!,Data!#REF!,(IF(B20=Data!#REF!,Data!I813,(IF(B20=Data!#REF!,Data!#REF!,(IF(B20=Data!#REF!,Data!#REF!,Data!#REF!)))))))))))))))&amp;IF(B20=Data!#REF!,Data!#REF!,(IF(B20=Data!#REF!,Data!#REF!,(IF(B20=Data!#REF!,Data!#REF!,(IF(B20=Data!#REF!,Data!#REF!,(IF(B20=Data!#REF!,Data!#REF!,Data!#REF!)))))))))</f>
        <v>#REF!</v>
      </c>
      <c r="U20" s="595"/>
      <c r="V20" s="594" t="e">
        <f>IF(B20=Data!#REF!,Data!#REF!,(IF(B20=Data!#REF!,Data!#REF!,(IF(B20=Data!B1,Data!J1,(IF(B20=Data!#REF!,Data!#REF!,(IF(B20=Data!B6,Data!J6,(IF(B20=Data!#REF!,Data!#REF!,(IF(B20=Data!#REF!,Data!#REF!,(IF(B20=Data!#REF!,Data!#REF!,Data!#REF!)))))))))))))))&amp;IF(B20=Data!B73,Data!J73,(IF(B20=Data!#REF!,Data!#REF!,(IF(B20=Data!#REF!,Data!#REF!,(IF(B20=Data!#REF!,Data!#REF!,(IF(B20=Data!#REF!,Data!#REF!,(IF(B20=Data!#REF!,Data!J813,(IF(B20=Data!#REF!,Data!#REF!,(IF(B20=Data!#REF!,Data!#REF!,Data!#REF!)))))))))))))))&amp;IF(B20=Data!#REF!,Data!#REF!,(IF(B20=Data!#REF!,Data!#REF!,(IF(B20=Data!#REF!,Data!#REF!,(IF(B20=Data!#REF!,Data!#REF!,(IF(B20=Data!#REF!,Data!#REF!,Data!#REF!)))))))))</f>
        <v>#REF!</v>
      </c>
      <c r="W20" s="596">
        <f>IF(E20="","",VLOOKUP(B20,Data!$B$5:$J$503,9,FALSE)*E20)</f>
        <v>5.9250000000000007</v>
      </c>
    </row>
    <row r="21" spans="1:23" s="597" customFormat="1" ht="19.25" customHeight="1">
      <c r="A21" s="860"/>
      <c r="B21" s="753" t="s">
        <v>504</v>
      </c>
      <c r="C21" s="738" t="str">
        <f>IF(E21="","",VLOOKUP(B21,Data!$B$5:$N$503,13,FALSE))</f>
        <v>Ymh</v>
      </c>
      <c r="D21" s="495" t="str">
        <f>IF(E21="","",VLOOKUP(B21,Data!$B$5:$L$503,2,FALSE))</f>
        <v>ZH66250</v>
      </c>
      <c r="E21" s="823">
        <v>4</v>
      </c>
      <c r="F21" s="600"/>
      <c r="G21" s="587">
        <f>IF(E21="","",VLOOKUP(B21,Data!$B$5:$L$503,11,FALSE))</f>
        <v>2244.61</v>
      </c>
      <c r="H21" s="588">
        <f t="shared" si="1"/>
        <v>8978.44</v>
      </c>
      <c r="I21" s="589" t="str">
        <f>IF(E21="","",VLOOKUP(B21,Data!$B$5:$D$503,3,FALSE))</f>
        <v>C/T</v>
      </c>
      <c r="J21" s="589" t="str">
        <f>IF(E21="","",VLOOKUP(B21,Data!$B$5:$M$503,12,FALSE))</f>
        <v>Indonesia</v>
      </c>
      <c r="K21" s="590">
        <v>5132497</v>
      </c>
      <c r="L21" s="587">
        <f>IF(E21="","",VLOOKUP(B21,Data!$B$5:$E$503,4,FALSE)*E21)</f>
        <v>1048</v>
      </c>
      <c r="M21" s="587">
        <f>IF(E21="","",VLOOKUP(B21,Data!$B$5:$F$503,5,FALSE)*E21)</f>
        <v>948</v>
      </c>
      <c r="N21" s="591" t="e">
        <f>IF(B21=Data!#REF!,Data!#REF!,(IF(B21=Data!#REF!,Data!#REF!,(IF(B21=Data!B2,Data!G2,(IF(B21=Data!#REF!,Data!#REF!,(IF(B21=Data!B7,Data!G7,(IF(B21=Data!#REF!,Data!#REF!,(IF(B21=Data!#REF!,Data!#REF!,(IF(B21=Data!#REF!,Data!#REF!,Data!#REF!)))))))))))))))&amp;IF(B21=Data!B74,Data!G74,(IF(B21=Data!#REF!,Data!#REF!,(IF(B21=Data!#REF!,Data!#REF!,(IF(B21=Data!#REF!,Data!#REF!,(IF(B21=Data!#REF!,Data!#REF!,(IF(B21=Data!#REF!,Data!G814,(IF(B21=Data!#REF!,Data!#REF!,(IF(B21=Data!#REF!,Data!#REF!,Data!#REF!)))))))))))))))&amp;IF(B21=Data!#REF!,Data!#REF!,(IF(B21=Data!#REF!,Data!#REF!,(IF(B21=Data!#REF!,Data!#REF!,(IF(B21=Data!#REF!,Data!#REF!,(IF(B21=Data!#REF!,Data!#REF!,Data!#REF!)))))))))</f>
        <v>#REF!</v>
      </c>
      <c r="O21" s="592"/>
      <c r="P21" s="593"/>
      <c r="Q21" s="594" t="e">
        <f>IF(B21=Data!#REF!,Data!#REF!,(IF(B21=Data!#REF!,Data!#REF!,(IF(B21=Data!B2,Data!H2,(IF(B21=Data!#REF!,Data!#REF!,(IF(B21=Data!B7,Data!H7,(IF(B21=Data!#REF!,Data!#REF!,(IF(B21=Data!#REF!,Data!#REF!,(IF(B21=Data!#REF!,Data!#REF!,Data!#REF!)))))))))))))))&amp;IF(B21=Data!B74,Data!H74,(IF(B21=Data!#REF!,Data!#REF!,(IF(B21=Data!#REF!,Data!#REF!,(IF(B21=Data!#REF!,Data!#REF!,(IF(B21=Data!#REF!,Data!#REF!,(IF(B21=Data!#REF!,Data!H814,(IF(B21=Data!#REF!,Data!#REF!,(IF(B21=Data!#REF!,Data!#REF!,Data!#REF!)))))))))))))))&amp;IF(B21=Data!#REF!,Data!#REF!,(IF(B21=Data!#REF!,Data!#REF!,(IF(B21=Data!#REF!,Data!#REF!,(IF(B21=Data!#REF!,Data!#REF!,(IF(B21=Data!#REF!,Data!#REF!,Data!#REF!)))))))))</f>
        <v>#REF!</v>
      </c>
      <c r="R21" s="593"/>
      <c r="S21" s="593"/>
      <c r="T21" s="594" t="e">
        <f>IF(B21=Data!#REF!,Data!#REF!,(IF(B21=Data!#REF!,Data!#REF!,(IF(B21=Data!B2,Data!I2,(IF(B21=Data!#REF!,Data!#REF!,(IF(B21=Data!B7,Data!I7,(IF(B21=Data!#REF!,Data!#REF!,(IF(B21=Data!#REF!,Data!#REF!,(IF(B21=Data!#REF!,Data!#REF!,Data!#REF!)))))))))))))))&amp;IF(B21=Data!B74,Data!I74,(IF(B21=Data!#REF!,Data!#REF!,(IF(B21=Data!#REF!,Data!#REF!,(IF(B21=Data!#REF!,Data!#REF!,(IF(B21=Data!#REF!,Data!#REF!,(IF(B21=Data!#REF!,Data!I814,(IF(B21=Data!#REF!,Data!#REF!,(IF(B21=Data!#REF!,Data!#REF!,Data!#REF!)))))))))))))))&amp;IF(B21=Data!#REF!,Data!#REF!,(IF(B21=Data!#REF!,Data!#REF!,(IF(B21=Data!#REF!,Data!#REF!,(IF(B21=Data!#REF!,Data!#REF!,(IF(B21=Data!#REF!,Data!#REF!,Data!#REF!)))))))))</f>
        <v>#REF!</v>
      </c>
      <c r="U21" s="595"/>
      <c r="V21" s="594" t="e">
        <f>IF(B21=Data!#REF!,Data!#REF!,(IF(B21=Data!#REF!,Data!#REF!,(IF(B21=Data!B2,Data!J2,(IF(B21=Data!#REF!,Data!#REF!,(IF(B21=Data!B7,Data!J7,(IF(B21=Data!#REF!,Data!#REF!,(IF(B21=Data!#REF!,Data!#REF!,(IF(B21=Data!#REF!,Data!#REF!,Data!#REF!)))))))))))))))&amp;IF(B21=Data!B74,Data!J74,(IF(B21=Data!#REF!,Data!#REF!,(IF(B21=Data!#REF!,Data!#REF!,(IF(B21=Data!#REF!,Data!#REF!,(IF(B21=Data!#REF!,Data!#REF!,(IF(B21=Data!#REF!,Data!J814,(IF(B21=Data!#REF!,Data!#REF!,(IF(B21=Data!#REF!,Data!#REF!,Data!#REF!)))))))))))))))&amp;IF(B21=Data!#REF!,Data!#REF!,(IF(B21=Data!#REF!,Data!#REF!,(IF(B21=Data!#REF!,Data!#REF!,(IF(B21=Data!#REF!,Data!#REF!,(IF(B21=Data!#REF!,Data!#REF!,Data!#REF!)))))))))</f>
        <v>#REF!</v>
      </c>
      <c r="W21" s="596">
        <f>IF(E21="","",VLOOKUP(B21,Data!$B$5:$J$503,9,FALSE)*E21)</f>
        <v>5.952</v>
      </c>
    </row>
    <row r="22" spans="1:23" s="597" customFormat="1" ht="19.25" customHeight="1">
      <c r="A22" s="860"/>
      <c r="B22" s="753" t="s">
        <v>279</v>
      </c>
      <c r="C22" s="738" t="str">
        <f>IF(E22="","",VLOOKUP(B22,Data!$B$5:$N$503,13,FALSE))</f>
        <v>Ymh</v>
      </c>
      <c r="D22" s="495" t="str">
        <f>IF(E22="","",VLOOKUP(B22,Data!$B$5:$L$503,2,FALSE))</f>
        <v>WT58060</v>
      </c>
      <c r="E22" s="823">
        <v>1</v>
      </c>
      <c r="F22" s="601" t="s">
        <v>553</v>
      </c>
      <c r="G22" s="587">
        <f>IF(E22="","",VLOOKUP(B22,Data!$B$5:$L$503,11,FALSE))</f>
        <v>2511.65</v>
      </c>
      <c r="H22" s="588">
        <f t="shared" si="1"/>
        <v>2511.65</v>
      </c>
      <c r="I22" s="589" t="str">
        <f>IF(E22="","",VLOOKUP(B22,Data!$B$5:$D$503,3,FALSE))</f>
        <v>C/T</v>
      </c>
      <c r="J22" s="589" t="str">
        <f>IF(E22="","",VLOOKUP(B22,Data!$B$5:$M$503,12,FALSE))</f>
        <v>Indonesia</v>
      </c>
      <c r="K22" s="590">
        <v>5132497</v>
      </c>
      <c r="L22" s="587">
        <f>IF(E22="","",VLOOKUP(B22,Data!$B$5:$E$503,4,FALSE)*E22)</f>
        <v>254</v>
      </c>
      <c r="M22" s="587">
        <f>IF(E22="","",VLOOKUP(B22,Data!$B$5:$F$503,5,FALSE)*E22)</f>
        <v>229</v>
      </c>
      <c r="N22" s="591" t="e">
        <f>IF(B22=Data!#REF!,Data!#REF!,(IF(B22=Data!#REF!,Data!#REF!,(IF(B22=Data!B2,Data!G2,(IF(B22=Data!#REF!,Data!#REF!,(IF(B22=Data!B7,Data!G7,(IF(B22=Data!#REF!,Data!#REF!,(IF(B22=Data!#REF!,Data!#REF!,(IF(B22=Data!#REF!,Data!#REF!,Data!#REF!)))))))))))))))&amp;IF(B22=Data!B74,Data!G74,(IF(B22=Data!#REF!,Data!#REF!,(IF(B22=Data!#REF!,Data!#REF!,(IF(B22=Data!#REF!,Data!#REF!,(IF(B22=Data!#REF!,Data!#REF!,(IF(B22=Data!#REF!,Data!G814,(IF(B22=Data!#REF!,Data!#REF!,(IF(B22=Data!#REF!,Data!#REF!,Data!#REF!)))))))))))))))&amp;IF(B22=Data!#REF!,Data!#REF!,(IF(B22=Data!#REF!,Data!#REF!,(IF(B22=Data!#REF!,Data!#REF!,(IF(B22=Data!#REF!,Data!#REF!,(IF(B22=Data!#REF!,Data!#REF!,Data!#REF!)))))))))</f>
        <v>#REF!</v>
      </c>
      <c r="O22" s="592"/>
      <c r="P22" s="593"/>
      <c r="Q22" s="594" t="e">
        <f>IF(B22=Data!#REF!,Data!#REF!,(IF(B22=Data!#REF!,Data!#REF!,(IF(B22=Data!B2,Data!H2,(IF(B22=Data!#REF!,Data!#REF!,(IF(B22=Data!B7,Data!H7,(IF(B22=Data!#REF!,Data!#REF!,(IF(B22=Data!#REF!,Data!#REF!,(IF(B22=Data!#REF!,Data!#REF!,Data!#REF!)))))))))))))))&amp;IF(B22=Data!B74,Data!H74,(IF(B22=Data!#REF!,Data!#REF!,(IF(B22=Data!#REF!,Data!#REF!,(IF(B22=Data!#REF!,Data!#REF!,(IF(B22=Data!#REF!,Data!#REF!,(IF(B22=Data!#REF!,Data!H814,(IF(B22=Data!#REF!,Data!#REF!,(IF(B22=Data!#REF!,Data!#REF!,Data!#REF!)))))))))))))))&amp;IF(B22=Data!#REF!,Data!#REF!,(IF(B22=Data!#REF!,Data!#REF!,(IF(B22=Data!#REF!,Data!#REF!,(IF(B22=Data!#REF!,Data!#REF!,(IF(B22=Data!#REF!,Data!#REF!,Data!#REF!)))))))))</f>
        <v>#REF!</v>
      </c>
      <c r="R22" s="593"/>
      <c r="S22" s="593"/>
      <c r="T22" s="594" t="e">
        <f>IF(B22=Data!#REF!,Data!#REF!,(IF(B22=Data!#REF!,Data!#REF!,(IF(B22=Data!B2,Data!I2,(IF(B22=Data!#REF!,Data!#REF!,(IF(B22=Data!B7,Data!I7,(IF(B22=Data!#REF!,Data!#REF!,(IF(B22=Data!#REF!,Data!#REF!,(IF(B22=Data!#REF!,Data!#REF!,Data!#REF!)))))))))))))))&amp;IF(B22=Data!B74,Data!I74,(IF(B22=Data!#REF!,Data!#REF!,(IF(B22=Data!#REF!,Data!#REF!,(IF(B22=Data!#REF!,Data!#REF!,(IF(B22=Data!#REF!,Data!#REF!,(IF(B22=Data!#REF!,Data!I814,(IF(B22=Data!#REF!,Data!#REF!,(IF(B22=Data!#REF!,Data!#REF!,Data!#REF!)))))))))))))))&amp;IF(B22=Data!#REF!,Data!#REF!,(IF(B22=Data!#REF!,Data!#REF!,(IF(B22=Data!#REF!,Data!#REF!,(IF(B22=Data!#REF!,Data!#REF!,(IF(B22=Data!#REF!,Data!#REF!,Data!#REF!)))))))))</f>
        <v>#REF!</v>
      </c>
      <c r="U22" s="595"/>
      <c r="V22" s="594" t="e">
        <f>IF(B22=Data!#REF!,Data!#REF!,(IF(B22=Data!#REF!,Data!#REF!,(IF(B22=Data!B2,Data!J2,(IF(B22=Data!#REF!,Data!#REF!,(IF(B22=Data!B7,Data!J7,(IF(B22=Data!#REF!,Data!#REF!,(IF(B22=Data!#REF!,Data!#REF!,(IF(B22=Data!#REF!,Data!#REF!,Data!#REF!)))))))))))))))&amp;IF(B22=Data!B74,Data!J74,(IF(B22=Data!#REF!,Data!#REF!,(IF(B22=Data!#REF!,Data!#REF!,(IF(B22=Data!#REF!,Data!#REF!,(IF(B22=Data!#REF!,Data!#REF!,(IF(B22=Data!#REF!,Data!J814,(IF(B22=Data!#REF!,Data!#REF!,(IF(B22=Data!#REF!,Data!#REF!,Data!#REF!)))))))))))))))&amp;IF(B22=Data!#REF!,Data!#REF!,(IF(B22=Data!#REF!,Data!#REF!,(IF(B22=Data!#REF!,Data!#REF!,(IF(B22=Data!#REF!,Data!#REF!,(IF(B22=Data!#REF!,Data!#REF!,Data!#REF!)))))))))</f>
        <v>#REF!</v>
      </c>
      <c r="W22" s="596">
        <f>IF(E22="","",VLOOKUP(B22,Data!$B$5:$J$503,9,FALSE)*E22)</f>
        <v>1.484</v>
      </c>
    </row>
    <row r="23" spans="1:23" s="597" customFormat="1" ht="19.25" customHeight="1">
      <c r="A23" s="860"/>
      <c r="B23" s="753" t="s">
        <v>734</v>
      </c>
      <c r="C23" s="738" t="str">
        <f>IF(E23="","",VLOOKUP(B23,Data!$B$5:$N$503,13,FALSE))</f>
        <v>Ymh</v>
      </c>
      <c r="D23" s="495" t="str">
        <f>IF(E23="","",VLOOKUP(B23,Data!$B$5:$L$503,2,FALSE))</f>
        <v>VAC9520</v>
      </c>
      <c r="E23" s="823">
        <v>1</v>
      </c>
      <c r="F23" s="600"/>
      <c r="G23" s="587">
        <f>IF(E23="","",VLOOKUP(B23,Data!$B$5:$L$503,11,FALSE))</f>
        <v>2921.12</v>
      </c>
      <c r="H23" s="588">
        <f t="shared" si="1"/>
        <v>2921.12</v>
      </c>
      <c r="I23" s="589" t="str">
        <f>IF(E23="","",VLOOKUP(B23,Data!$B$5:$D$503,3,FALSE))</f>
        <v>C/T</v>
      </c>
      <c r="J23" s="589" t="str">
        <f>IF(E23="","",VLOOKUP(B23,Data!$B$5:$M$503,12,FALSE))</f>
        <v>Indonesia</v>
      </c>
      <c r="K23" s="590">
        <v>5132497</v>
      </c>
      <c r="L23" s="587">
        <f>IF(E23="","",VLOOKUP(B23,Data!$B$5:$E$503,4,FALSE)*E23)</f>
        <v>254</v>
      </c>
      <c r="M23" s="587">
        <f>IF(E23="","",VLOOKUP(B23,Data!$B$5:$F$503,5,FALSE)*E23)</f>
        <v>229</v>
      </c>
      <c r="N23" s="591" t="e">
        <f>IF(B23=Data!#REF!,Data!#REF!,(IF(B23=Data!B1,Data!G1,(IF(B23=Data!B3,Data!G3,(IF(B23=Data!#REF!,Data!#REF!,(IF(B23=Data!B8,Data!G8,(IF(B23=Data!#REF!,Data!#REF!,(IF(B23=Data!#REF!,Data!#REF!,(IF(B23=Data!#REF!,Data!#REF!,Data!#REF!)))))))))))))))&amp;IF(B23=Data!B75,Data!G75,(IF(B23=Data!#REF!,Data!#REF!,(IF(B23=Data!#REF!,Data!#REF!,(IF(B23=Data!#REF!,Data!#REF!,(IF(B23=Data!#REF!,Data!#REF!,(IF(B23=Data!#REF!,Data!G815,(IF(B23=Data!#REF!,Data!#REF!,(IF(B23=Data!#REF!,Data!#REF!,Data!#REF!)))))))))))))))&amp;IF(B23=Data!#REF!,Data!#REF!,(IF(B23=Data!#REF!,Data!#REF!,(IF(B23=Data!#REF!,Data!#REF!,(IF(B23=Data!#REF!,Data!#REF!,(IF(B23=Data!#REF!,Data!#REF!,Data!#REF!)))))))))</f>
        <v>#REF!</v>
      </c>
      <c r="O23" s="592"/>
      <c r="P23" s="593"/>
      <c r="Q23" s="594" t="e">
        <f>IF(B23=Data!#REF!,Data!#REF!,(IF(B23=Data!B1,Data!H1,(IF(B23=Data!B3,Data!H3,(IF(B23=Data!#REF!,Data!#REF!,(IF(B23=Data!B8,Data!H8,(IF(B23=Data!#REF!,Data!#REF!,(IF(B23=Data!#REF!,Data!#REF!,(IF(B23=Data!#REF!,Data!#REF!,Data!#REF!)))))))))))))))&amp;IF(B23=Data!B75,Data!H75,(IF(B23=Data!#REF!,Data!#REF!,(IF(B23=Data!#REF!,Data!#REF!,(IF(B23=Data!#REF!,Data!#REF!,(IF(B23=Data!#REF!,Data!#REF!,(IF(B23=Data!#REF!,Data!H815,(IF(B23=Data!#REF!,Data!#REF!,(IF(B23=Data!#REF!,Data!#REF!,Data!#REF!)))))))))))))))&amp;IF(B23=Data!#REF!,Data!#REF!,(IF(B23=Data!#REF!,Data!#REF!,(IF(B23=Data!#REF!,Data!#REF!,(IF(B23=Data!#REF!,Data!#REF!,(IF(B23=Data!#REF!,Data!#REF!,Data!#REF!)))))))))</f>
        <v>#REF!</v>
      </c>
      <c r="R23" s="593"/>
      <c r="S23" s="593"/>
      <c r="T23" s="594" t="e">
        <f>IF(B23=Data!#REF!,Data!#REF!,(IF(B23=Data!B1,Data!I1,(IF(B23=Data!B3,Data!I3,(IF(B23=Data!#REF!,Data!#REF!,(IF(B23=Data!B8,Data!I8,(IF(B23=Data!#REF!,Data!#REF!,(IF(B23=Data!#REF!,Data!#REF!,(IF(B23=Data!#REF!,Data!#REF!,Data!#REF!)))))))))))))))&amp;IF(B23=Data!B75,Data!I75,(IF(B23=Data!#REF!,Data!#REF!,(IF(B23=Data!#REF!,Data!#REF!,(IF(B23=Data!#REF!,Data!#REF!,(IF(B23=Data!#REF!,Data!#REF!,(IF(B23=Data!#REF!,Data!I815,(IF(B23=Data!#REF!,Data!#REF!,(IF(B23=Data!#REF!,Data!#REF!,Data!#REF!)))))))))))))))&amp;IF(B23=Data!#REF!,Data!#REF!,(IF(B23=Data!#REF!,Data!#REF!,(IF(B23=Data!#REF!,Data!#REF!,(IF(B23=Data!#REF!,Data!#REF!,(IF(B23=Data!#REF!,Data!#REF!,Data!#REF!)))))))))</f>
        <v>#REF!</v>
      </c>
      <c r="U23" s="595"/>
      <c r="V23" s="594" t="e">
        <f>IF(B23=Data!#REF!,Data!#REF!,(IF(B23=Data!B1,Data!J1,(IF(B23=Data!B3,Data!J3,(IF(B23=Data!#REF!,Data!#REF!,(IF(B23=Data!B8,Data!J8,(IF(B23=Data!#REF!,Data!#REF!,(IF(B23=Data!#REF!,Data!#REF!,(IF(B23=Data!#REF!,Data!#REF!,Data!#REF!)))))))))))))))&amp;IF(B23=Data!B75,Data!J75,(IF(B23=Data!#REF!,Data!#REF!,(IF(B23=Data!#REF!,Data!#REF!,(IF(B23=Data!#REF!,Data!#REF!,(IF(B23=Data!#REF!,Data!#REF!,(IF(B23=Data!#REF!,Data!J815,(IF(B23=Data!#REF!,Data!#REF!,(IF(B23=Data!#REF!,Data!#REF!,Data!#REF!)))))))))))))))&amp;IF(B23=Data!#REF!,Data!#REF!,(IF(B23=Data!#REF!,Data!#REF!,(IF(B23=Data!#REF!,Data!#REF!,(IF(B23=Data!#REF!,Data!#REF!,(IF(B23=Data!#REF!,Data!#REF!,Data!#REF!)))))))))</f>
        <v>#REF!</v>
      </c>
      <c r="W23" s="596">
        <f>IF(E23="","",VLOOKUP(B23,Data!$B$5:$J$503,9,FALSE)*E23)</f>
        <v>1.484</v>
      </c>
    </row>
    <row r="24" spans="1:23" s="597" customFormat="1" ht="19.25" customHeight="1">
      <c r="A24" s="860"/>
      <c r="B24"/>
      <c r="C24" s="583" t="str">
        <f>IF(E24="","",VLOOKUP(B24,Data!$B$5:$N$503,13,FALSE))</f>
        <v/>
      </c>
      <c r="D24" s="584" t="str">
        <f>IF(E24="","",VLOOKUP(B24,Data!$B$5:$L$503,2,FALSE))</f>
        <v/>
      </c>
      <c r="E24" s="739"/>
      <c r="F24" s="600"/>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B139,Data!G139,(IF(B24=Data!B141,Data!G141,(IF(B24=Data!B143,Data!G143,(IF(B24=Data!#REF!,Data!#REF!,(IF(B24=Data!B148,Data!G148,(IF(B24=Data!#REF!,Data!#REF!,(IF(B24=Data!#REF!,Data!#REF!,(IF(B24=Data!#REF!,Data!#REF!,Data!#REF!)))))))))))))))&amp;IF(B24=Data!B215,Data!G215,(IF(B24=Data!#REF!,Data!#REF!,(IF(B24=Data!#REF!,Data!#REF!,(IF(B24=Data!#REF!,Data!#REF!,(IF(B24=Data!#REF!,Data!#REF!,(IF(B24=Data!#REF!,Data!G955,(IF(B24=Data!#REF!,Data!#REF!,(IF(B24=Data!#REF!,Data!#REF!,Data!#REF!)))))))))))))))&amp;IF(B24=Data!#REF!,Data!#REF!,(IF(B24=Data!#REF!,Data!#REF!,(IF(B24=Data!#REF!,Data!#REF!,(IF(B24=Data!#REF!,Data!#REF!,(IF(B24=Data!#REF!,Data!#REF!,Data!#REF!)))))))))</f>
        <v>#REF!</v>
      </c>
      <c r="O24" s="592"/>
      <c r="P24" s="593"/>
      <c r="Q24" s="594" t="e">
        <f>IF(B24=Data!B139,Data!H139,(IF(B24=Data!B141,Data!H141,(IF(B24=Data!B143,Data!H143,(IF(B24=Data!#REF!,Data!#REF!,(IF(B24=Data!B148,Data!H148,(IF(B24=Data!#REF!,Data!#REF!,(IF(B24=Data!#REF!,Data!#REF!,(IF(B24=Data!#REF!,Data!#REF!,Data!#REF!)))))))))))))))&amp;IF(B24=Data!B215,Data!H215,(IF(B24=Data!#REF!,Data!#REF!,(IF(B24=Data!#REF!,Data!#REF!,(IF(B24=Data!#REF!,Data!#REF!,(IF(B24=Data!#REF!,Data!#REF!,(IF(B24=Data!#REF!,Data!H955,(IF(B24=Data!#REF!,Data!#REF!,(IF(B24=Data!#REF!,Data!#REF!,Data!#REF!)))))))))))))))&amp;IF(B24=Data!#REF!,Data!#REF!,(IF(B24=Data!#REF!,Data!#REF!,(IF(B24=Data!#REF!,Data!#REF!,(IF(B24=Data!#REF!,Data!#REF!,(IF(B24=Data!#REF!,Data!#REF!,Data!#REF!)))))))))</f>
        <v>#REF!</v>
      </c>
      <c r="R24" s="593"/>
      <c r="S24" s="593"/>
      <c r="T24" s="594" t="e">
        <f>IF(B24=Data!B139,Data!I139,(IF(B24=Data!B141,Data!I141,(IF(B24=Data!B143,Data!I143,(IF(B24=Data!#REF!,Data!#REF!,(IF(B24=Data!B148,Data!I148,(IF(B24=Data!#REF!,Data!#REF!,(IF(B24=Data!#REF!,Data!#REF!,(IF(B24=Data!#REF!,Data!#REF!,Data!#REF!)))))))))))))))&amp;IF(B24=Data!B215,Data!I215,(IF(B24=Data!#REF!,Data!#REF!,(IF(B24=Data!#REF!,Data!#REF!,(IF(B24=Data!#REF!,Data!#REF!,(IF(B24=Data!#REF!,Data!#REF!,(IF(B24=Data!#REF!,Data!I955,(IF(B24=Data!#REF!,Data!#REF!,(IF(B24=Data!#REF!,Data!#REF!,Data!#REF!)))))))))))))))&amp;IF(B24=Data!#REF!,Data!#REF!,(IF(B24=Data!#REF!,Data!#REF!,(IF(B24=Data!#REF!,Data!#REF!,(IF(B24=Data!#REF!,Data!#REF!,(IF(B24=Data!#REF!,Data!#REF!,Data!#REF!)))))))))</f>
        <v>#REF!</v>
      </c>
      <c r="U24" s="595"/>
      <c r="V24" s="594" t="e">
        <f>IF(B24=Data!B139,Data!J139,(IF(B24=Data!B141,Data!J141,(IF(B24=Data!B143,Data!J143,(IF(B24=Data!#REF!,Data!#REF!,(IF(B24=Data!B148,Data!J148,(IF(B24=Data!#REF!,Data!#REF!,(IF(B24=Data!#REF!,Data!#REF!,(IF(B24=Data!#REF!,Data!#REF!,Data!#REF!)))))))))))))))&amp;IF(B24=Data!B215,Data!J215,(IF(B24=Data!#REF!,Data!#REF!,(IF(B24=Data!#REF!,Data!#REF!,(IF(B24=Data!#REF!,Data!#REF!,(IF(B24=Data!#REF!,Data!#REF!,(IF(B24=Data!#REF!,Data!J955,(IF(B24=Data!#REF!,Data!#REF!,(IF(B24=Data!#REF!,Data!#REF!,Data!#REF!)))))))))))))))&amp;IF(B24=Data!#REF!,Data!#REF!,(IF(B24=Data!#REF!,Data!#REF!,(IF(B24=Data!#REF!,Data!#REF!,(IF(B24=Data!#REF!,Data!#REF!,(IF(B24=Data!#REF!,Data!#REF!,Data!#REF!)))))))))</f>
        <v>#REF!</v>
      </c>
      <c r="W24" s="596" t="str">
        <f>IF(E24="","",VLOOKUP(B24,Data!$B$5:$J$503,9,FALSE)*E24)</f>
        <v/>
      </c>
    </row>
    <row r="25" spans="1:23" s="611" customFormat="1" ht="31" customHeight="1">
      <c r="A25" s="860"/>
      <c r="B25" s="818" t="s">
        <v>1107</v>
      </c>
      <c r="C25" s="604"/>
      <c r="D25" s="605"/>
      <c r="E25" s="606">
        <f>SUM(E17:E24)</f>
        <v>36</v>
      </c>
      <c r="F25" s="606"/>
      <c r="G25" s="607"/>
      <c r="H25" s="607">
        <f>SUM(H17:H24)</f>
        <v>73378.609999999986</v>
      </c>
      <c r="I25" s="608"/>
      <c r="J25" s="608"/>
      <c r="K25" s="608"/>
      <c r="L25" s="609">
        <f>SUM(L17:L24)</f>
        <v>7846</v>
      </c>
      <c r="M25" s="609">
        <f>SUM(M17:M24)</f>
        <v>7076</v>
      </c>
      <c r="N25" s="609" t="e">
        <f>SUM(N17:N24)</f>
        <v>#REF!</v>
      </c>
      <c r="O25" s="609" t="e">
        <f>SUM(#REF!)</f>
        <v>#REF!</v>
      </c>
      <c r="P25" s="609">
        <f>SUM(P16:P16)</f>
        <v>0</v>
      </c>
      <c r="Q25" s="609">
        <f>SUM(Q16:Q16)</f>
        <v>0</v>
      </c>
      <c r="R25" s="609" t="e">
        <f>SUM(#REF!)</f>
        <v>#REF!</v>
      </c>
      <c r="S25" s="609">
        <f>SUM(S16:S16)</f>
        <v>0</v>
      </c>
      <c r="T25" s="609">
        <f>SUM(T16:T16)</f>
        <v>0</v>
      </c>
      <c r="U25" s="609" t="e">
        <f>SUM(#REF!)</f>
        <v>#REF!</v>
      </c>
      <c r="V25" s="609">
        <f>SUM(V16:V16)</f>
        <v>0</v>
      </c>
      <c r="W25" s="610">
        <f>SUM(W17:W24)</f>
        <v>43.910000000000004</v>
      </c>
    </row>
    <row r="26" spans="1:23" ht="11.25" customHeight="1">
      <c r="A26" s="860"/>
      <c r="B26" s="612"/>
      <c r="C26" s="545"/>
      <c r="D26" s="546"/>
      <c r="E26" s="613"/>
      <c r="F26" s="544"/>
      <c r="G26" s="614" t="s">
        <v>847</v>
      </c>
      <c r="H26" s="615"/>
      <c r="I26" s="616"/>
      <c r="J26" s="616"/>
      <c r="K26" s="616"/>
      <c r="L26" s="617"/>
      <c r="M26" s="548"/>
      <c r="N26" s="546"/>
      <c r="O26" s="545"/>
      <c r="P26" s="545"/>
      <c r="Q26" s="545"/>
      <c r="R26" s="545"/>
      <c r="S26" s="545"/>
      <c r="T26" s="545"/>
      <c r="U26" s="546"/>
      <c r="V26" s="546"/>
      <c r="W26" s="550"/>
    </row>
    <row r="27" spans="1:23" ht="14">
      <c r="A27" s="618" t="s">
        <v>546</v>
      </c>
      <c r="B27" s="619" t="s">
        <v>12</v>
      </c>
      <c r="C27" s="513"/>
      <c r="D27" s="620"/>
      <c r="E27" s="499" t="s">
        <v>555</v>
      </c>
      <c r="G27" s="621" t="s">
        <v>83</v>
      </c>
      <c r="H27" s="622"/>
      <c r="I27" s="562" t="s">
        <v>84</v>
      </c>
      <c r="J27" s="623"/>
      <c r="K27" s="534" t="s">
        <v>85</v>
      </c>
      <c r="L27" s="534"/>
      <c r="M27" s="1076" t="s">
        <v>86</v>
      </c>
      <c r="N27" s="1077"/>
      <c r="O27" s="1077"/>
      <c r="P27" s="1077"/>
      <c r="Q27" s="1077"/>
      <c r="R27" s="1077"/>
      <c r="S27" s="1077"/>
      <c r="T27" s="1077"/>
      <c r="U27" s="1077"/>
      <c r="V27" s="1077"/>
      <c r="W27" s="1078"/>
    </row>
    <row r="28" spans="1:23" ht="13">
      <c r="A28" s="941" t="s">
        <v>547</v>
      </c>
      <c r="D28" s="624"/>
      <c r="E28" s="499" t="s">
        <v>88</v>
      </c>
      <c r="G28" s="1079"/>
      <c r="H28" s="1080"/>
      <c r="I28" s="941" t="s">
        <v>89</v>
      </c>
      <c r="J28" s="625"/>
      <c r="K28" s="537" t="s">
        <v>90</v>
      </c>
      <c r="L28" s="537"/>
      <c r="M28" s="532"/>
      <c r="W28" s="538"/>
    </row>
    <row r="29" spans="1:23" ht="10.5" customHeight="1">
      <c r="A29" s="941" t="s">
        <v>548</v>
      </c>
      <c r="B29" s="503"/>
      <c r="D29" s="523"/>
      <c r="G29" s="1079"/>
      <c r="H29" s="1080"/>
      <c r="I29" s="941"/>
      <c r="J29" s="625"/>
      <c r="K29" s="537" t="s">
        <v>94</v>
      </c>
      <c r="L29" s="537"/>
      <c r="M29" s="532"/>
      <c r="W29" s="538"/>
    </row>
    <row r="30" spans="1:23" ht="10.5" customHeight="1">
      <c r="A30" s="544"/>
      <c r="B30" s="545"/>
      <c r="C30" s="545"/>
      <c r="D30" s="626"/>
      <c r="E30" s="499" t="s">
        <v>95</v>
      </c>
      <c r="G30" s="1079"/>
      <c r="H30" s="1080"/>
      <c r="I30" s="941" t="s">
        <v>96</v>
      </c>
      <c r="J30" s="625"/>
      <c r="K30" s="537"/>
      <c r="L30" s="537"/>
      <c r="M30" s="532"/>
      <c r="W30" s="538"/>
    </row>
    <row r="31" spans="1:23" ht="13">
      <c r="A31" s="512" t="s">
        <v>97</v>
      </c>
      <c r="C31" s="535"/>
      <c r="D31" s="514"/>
      <c r="E31" s="499" t="s">
        <v>98</v>
      </c>
      <c r="G31" s="627" t="s">
        <v>99</v>
      </c>
      <c r="H31" s="628"/>
      <c r="I31" s="941" t="s">
        <v>89</v>
      </c>
      <c r="J31" s="625"/>
      <c r="K31" s="537" t="s">
        <v>100</v>
      </c>
      <c r="L31" s="537"/>
      <c r="M31" s="532"/>
      <c r="W31" s="538"/>
    </row>
    <row r="32" spans="1:23" ht="13">
      <c r="A32" s="941" t="s">
        <v>561</v>
      </c>
      <c r="D32" s="523"/>
      <c r="E32" s="499" t="s">
        <v>101</v>
      </c>
      <c r="G32" s="629"/>
      <c r="H32" s="630"/>
      <c r="I32" s="941" t="s">
        <v>102</v>
      </c>
      <c r="J32" s="625"/>
      <c r="K32" s="537" t="s">
        <v>549</v>
      </c>
      <c r="L32" s="537"/>
      <c r="M32" s="1069" t="s">
        <v>616</v>
      </c>
      <c r="N32" s="1070"/>
      <c r="O32" s="1070"/>
      <c r="P32" s="1070"/>
      <c r="Q32" s="1070"/>
      <c r="R32" s="1070"/>
      <c r="S32" s="1070"/>
      <c r="T32" s="1070"/>
      <c r="U32" s="1070"/>
      <c r="V32" s="1070"/>
      <c r="W32" s="1071"/>
    </row>
    <row r="33" spans="1:23">
      <c r="A33" s="544"/>
      <c r="B33" s="545"/>
      <c r="C33" s="545"/>
      <c r="D33" s="546"/>
      <c r="E33" s="631"/>
      <c r="F33" s="545"/>
      <c r="G33" s="1053" t="s">
        <v>1106</v>
      </c>
      <c r="H33" s="1054"/>
      <c r="I33" s="1053" t="s">
        <v>1104</v>
      </c>
      <c r="J33" s="1054"/>
      <c r="K33" s="549" t="s">
        <v>105</v>
      </c>
      <c r="L33" s="549"/>
      <c r="M33" s="1072" t="s">
        <v>106</v>
      </c>
      <c r="N33" s="1073"/>
      <c r="O33" s="1073"/>
      <c r="P33" s="1073"/>
      <c r="Q33" s="1073"/>
      <c r="R33" s="1073"/>
      <c r="S33" s="1073"/>
      <c r="T33" s="1073"/>
      <c r="U33" s="1073"/>
      <c r="V33" s="1073"/>
      <c r="W33" s="1074"/>
    </row>
    <row r="34" spans="1:23">
      <c r="G34" s="500" t="s">
        <v>667</v>
      </c>
      <c r="K34" s="537"/>
      <c r="L34" s="537"/>
      <c r="M34" s="541"/>
      <c r="N34" s="541"/>
      <c r="O34" s="541"/>
      <c r="P34" s="541"/>
      <c r="Q34" s="541"/>
      <c r="R34" s="541"/>
      <c r="S34" s="541"/>
      <c r="T34" s="541"/>
      <c r="U34" s="541"/>
      <c r="V34" s="541"/>
      <c r="W34" s="632"/>
    </row>
    <row r="35" spans="1:23">
      <c r="G35" s="633"/>
      <c r="H35" s="633"/>
      <c r="I35" s="634"/>
      <c r="J35" s="633"/>
      <c r="K35" s="537"/>
      <c r="L35" s="537"/>
      <c r="M35" s="541"/>
      <c r="N35" s="541"/>
      <c r="O35" s="541"/>
      <c r="P35" s="541"/>
      <c r="Q35" s="541"/>
      <c r="R35" s="541"/>
      <c r="S35" s="541"/>
      <c r="T35" s="541"/>
      <c r="U35" s="541"/>
      <c r="V35" s="541"/>
      <c r="W35" s="632"/>
    </row>
    <row r="36" spans="1:23" ht="7.5" customHeight="1"/>
    <row r="37" spans="1:23" ht="13.5" customHeight="1"/>
    <row r="38" spans="1:23" ht="13.5" customHeight="1"/>
    <row r="39" spans="1:23" ht="13.5" customHeight="1"/>
    <row r="40" spans="1:23" s="611" customFormat="1" ht="18" customHeight="1">
      <c r="A40" s="635" t="s">
        <v>964</v>
      </c>
      <c r="B40" s="500"/>
      <c r="C40" s="635" t="s">
        <v>622</v>
      </c>
      <c r="F40" s="636"/>
      <c r="G40" s="635" t="s">
        <v>958</v>
      </c>
      <c r="H40" s="500"/>
      <c r="I40" s="635" t="s">
        <v>969</v>
      </c>
      <c r="K40" s="636"/>
      <c r="L40" s="636"/>
      <c r="V40" s="637"/>
    </row>
    <row r="41" spans="1:23" s="611" customFormat="1" ht="18" customHeight="1">
      <c r="A41" s="635" t="s">
        <v>965</v>
      </c>
      <c r="B41" s="500"/>
      <c r="C41" s="635" t="s">
        <v>969</v>
      </c>
      <c r="F41" s="636"/>
      <c r="G41" s="635" t="s">
        <v>959</v>
      </c>
      <c r="H41" s="500"/>
      <c r="I41" s="635" t="s">
        <v>969</v>
      </c>
      <c r="K41" s="636"/>
      <c r="L41" s="636"/>
      <c r="V41" s="637"/>
    </row>
    <row r="42" spans="1:23" s="611" customFormat="1" ht="18" customHeight="1">
      <c r="A42" s="635" t="s">
        <v>966</v>
      </c>
      <c r="B42" s="500"/>
      <c r="C42" s="635" t="s">
        <v>969</v>
      </c>
      <c r="F42" s="636"/>
      <c r="G42" s="635" t="s">
        <v>960</v>
      </c>
      <c r="H42" s="500"/>
      <c r="I42" s="635" t="s">
        <v>622</v>
      </c>
      <c r="K42" s="636"/>
      <c r="L42" s="636"/>
      <c r="V42" s="637"/>
    </row>
    <row r="43" spans="1:23" s="611" customFormat="1" ht="18" customHeight="1">
      <c r="A43" s="635" t="s">
        <v>967</v>
      </c>
      <c r="B43" s="500"/>
      <c r="C43" s="635" t="s">
        <v>622</v>
      </c>
      <c r="F43" s="636"/>
      <c r="G43" s="635" t="s">
        <v>961</v>
      </c>
      <c r="H43" s="500"/>
      <c r="I43" s="635" t="s">
        <v>622</v>
      </c>
      <c r="K43" s="636"/>
      <c r="L43" s="636"/>
      <c r="V43" s="637"/>
    </row>
    <row r="44" spans="1:23" s="611" customFormat="1" ht="18" customHeight="1">
      <c r="A44" s="635" t="s">
        <v>968</v>
      </c>
      <c r="B44" s="500"/>
      <c r="C44" s="635" t="s">
        <v>622</v>
      </c>
      <c r="F44" s="636"/>
      <c r="G44" s="635" t="s">
        <v>963</v>
      </c>
      <c r="H44" s="500"/>
      <c r="I44" s="635" t="s">
        <v>622</v>
      </c>
      <c r="K44" s="636"/>
      <c r="L44" s="636"/>
      <c r="V44" s="637"/>
    </row>
    <row r="45" spans="1:23" ht="20">
      <c r="E45" s="942"/>
      <c r="F45" s="500"/>
      <c r="G45" s="635" t="s">
        <v>962</v>
      </c>
      <c r="I45" s="635" t="s">
        <v>622</v>
      </c>
      <c r="K45" s="500"/>
      <c r="M45" s="942"/>
      <c r="V45" s="501"/>
      <c r="W45" s="942"/>
    </row>
    <row r="46" spans="1:23" ht="17.5">
      <c r="A46" s="638"/>
      <c r="E46" s="942"/>
      <c r="G46" s="639"/>
      <c r="H46" s="639"/>
    </row>
    <row r="51" spans="1:5" ht="14">
      <c r="A51" s="640"/>
      <c r="C51" s="641"/>
      <c r="D51" s="641"/>
      <c r="E51" s="642"/>
    </row>
    <row r="52" spans="1:5" ht="14">
      <c r="A52" s="643"/>
      <c r="C52" s="641"/>
      <c r="D52" s="644"/>
      <c r="E52" s="642"/>
    </row>
    <row r="53" spans="1:5" ht="14">
      <c r="A53" s="643"/>
      <c r="B53" s="645"/>
      <c r="C53" s="641"/>
      <c r="D53" s="641"/>
      <c r="E53" s="642"/>
    </row>
    <row r="54" spans="1:5" ht="14">
      <c r="A54" s="643"/>
      <c r="B54" s="646" t="s">
        <v>354</v>
      </c>
      <c r="C54" s="641"/>
      <c r="D54" s="641"/>
      <c r="E54" s="642"/>
    </row>
    <row r="55" spans="1:5" ht="15.5">
      <c r="A55" s="643"/>
      <c r="B55" s="647" t="s">
        <v>249</v>
      </c>
      <c r="C55" s="641"/>
      <c r="D55" s="641"/>
      <c r="E55" s="642"/>
    </row>
    <row r="56" spans="1:5" ht="14">
      <c r="A56" s="643"/>
      <c r="B56" s="648" t="s">
        <v>250</v>
      </c>
      <c r="C56" s="641"/>
      <c r="D56" s="641"/>
      <c r="E56" s="642"/>
    </row>
    <row r="57" spans="1:5" ht="15.5">
      <c r="A57" s="649"/>
      <c r="B57" s="647" t="s">
        <v>251</v>
      </c>
      <c r="C57" s="641"/>
      <c r="D57" s="641"/>
      <c r="E57" s="642"/>
    </row>
    <row r="58" spans="1:5" ht="15.5">
      <c r="A58" s="643"/>
      <c r="B58" s="647" t="s">
        <v>252</v>
      </c>
      <c r="C58" s="641"/>
      <c r="D58" s="641"/>
      <c r="E58" s="642"/>
    </row>
    <row r="59" spans="1:5" ht="14">
      <c r="A59" s="649"/>
      <c r="B59" s="646" t="s">
        <v>253</v>
      </c>
      <c r="C59" s="641"/>
      <c r="D59" s="641"/>
      <c r="E59" s="642"/>
    </row>
    <row r="60" spans="1:5" ht="14">
      <c r="A60" s="649"/>
      <c r="B60" s="646" t="s">
        <v>357</v>
      </c>
      <c r="C60" s="641"/>
      <c r="D60" s="641"/>
      <c r="E60" s="642"/>
    </row>
    <row r="61" spans="1:5" ht="14">
      <c r="A61" s="643"/>
      <c r="B61" s="646" t="s">
        <v>358</v>
      </c>
      <c r="C61" s="641"/>
      <c r="D61" s="641"/>
      <c r="E61" s="642"/>
    </row>
    <row r="62" spans="1:5" ht="14">
      <c r="A62" s="643"/>
      <c r="B62" s="646" t="s">
        <v>288</v>
      </c>
      <c r="C62" s="641"/>
      <c r="D62" s="641"/>
      <c r="E62" s="642"/>
    </row>
    <row r="63" spans="1:5" ht="14">
      <c r="A63" s="643"/>
      <c r="B63" s="646" t="s">
        <v>292</v>
      </c>
      <c r="C63" s="641"/>
      <c r="D63" s="641"/>
      <c r="E63" s="642"/>
    </row>
    <row r="64" spans="1:5" ht="15.5">
      <c r="A64" s="643"/>
      <c r="B64" s="647" t="s">
        <v>423</v>
      </c>
      <c r="C64" s="641"/>
      <c r="D64" s="641"/>
      <c r="E64" s="642"/>
    </row>
    <row r="65" spans="1:5" ht="14">
      <c r="A65" s="643"/>
      <c r="B65" s="646" t="s">
        <v>424</v>
      </c>
      <c r="C65" s="641"/>
      <c r="D65" s="641"/>
      <c r="E65" s="642"/>
    </row>
    <row r="66" spans="1:5" ht="14">
      <c r="A66" s="643"/>
      <c r="B66" s="646" t="s">
        <v>279</v>
      </c>
      <c r="C66" s="641"/>
      <c r="D66" s="644"/>
      <c r="E66" s="642"/>
    </row>
    <row r="67" spans="1:5" ht="14">
      <c r="A67" s="643"/>
      <c r="B67" s="646" t="s">
        <v>281</v>
      </c>
      <c r="C67" s="641"/>
      <c r="D67" s="641"/>
      <c r="E67" s="642"/>
    </row>
    <row r="68" spans="1:5" ht="14">
      <c r="A68" s="643"/>
      <c r="B68" s="646" t="s">
        <v>287</v>
      </c>
      <c r="C68" s="641"/>
      <c r="D68" s="644"/>
      <c r="E68" s="642"/>
    </row>
    <row r="69" spans="1:5" ht="15.5">
      <c r="A69" s="643"/>
      <c r="B69" s="647" t="s">
        <v>420</v>
      </c>
      <c r="C69" s="641"/>
      <c r="D69" s="644"/>
      <c r="E69" s="642"/>
    </row>
    <row r="70" spans="1:5" ht="14">
      <c r="A70" s="650"/>
      <c r="B70" s="646" t="s">
        <v>421</v>
      </c>
      <c r="C70" s="579"/>
      <c r="D70" s="578"/>
      <c r="E70" s="575"/>
    </row>
    <row r="71" spans="1:5" ht="14">
      <c r="A71" s="572"/>
      <c r="B71" s="646" t="s">
        <v>422</v>
      </c>
      <c r="C71" s="579"/>
      <c r="D71" s="578"/>
      <c r="E71" s="651">
        <f>SUM(E50:E69)</f>
        <v>0</v>
      </c>
    </row>
    <row r="72" spans="1:5" ht="14">
      <c r="B72" s="646" t="s">
        <v>417</v>
      </c>
    </row>
    <row r="73" spans="1:5" ht="14">
      <c r="B73" s="646" t="s">
        <v>397</v>
      </c>
    </row>
  </sheetData>
  <mergeCells count="10">
    <mergeCell ref="M32:W32"/>
    <mergeCell ref="G33:H33"/>
    <mergeCell ref="I33:J33"/>
    <mergeCell ref="M33:W33"/>
    <mergeCell ref="O1:S1"/>
    <mergeCell ref="P2:W2"/>
    <mergeCell ref="M27:W27"/>
    <mergeCell ref="G28:H28"/>
    <mergeCell ref="G29:H29"/>
    <mergeCell ref="G30:H30"/>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6EB4C-40E0-4D59-A866-6AF07375946E}">
  <sheetPr>
    <pageSetUpPr fitToPage="1"/>
  </sheetPr>
  <dimension ref="A1:W85"/>
  <sheetViews>
    <sheetView topLeftCell="A7" zoomScale="80" zoomScaleNormal="80" zoomScaleSheetLayoutView="85" workbookViewId="0">
      <selection activeCell="K18" sqref="K18"/>
    </sheetView>
  </sheetViews>
  <sheetFormatPr defaultColWidth="9.1796875" defaultRowHeight="12.5"/>
  <cols>
    <col min="1" max="1" width="5.26953125" style="944" customWidth="1"/>
    <col min="2" max="2" width="40.1796875" style="944" bestFit="1" customWidth="1"/>
    <col min="3" max="3" width="6.453125" style="944" customWidth="1"/>
    <col min="4" max="4" width="13.453125" style="944" customWidth="1"/>
    <col min="5" max="5" width="10.453125" style="499" customWidth="1"/>
    <col min="6" max="6" width="13.08984375" style="944" customWidth="1"/>
    <col min="7" max="7" width="14.81640625" style="500" customWidth="1"/>
    <col min="8" max="8" width="17" style="500" customWidth="1"/>
    <col min="9" max="9" width="6.1796875" style="944" customWidth="1"/>
    <col min="10" max="10" width="14.1796875" style="944" customWidth="1"/>
    <col min="11" max="11" width="11.1796875" style="944" customWidth="1"/>
    <col min="12" max="12" width="15.1796875" style="500" customWidth="1"/>
    <col min="13" max="13" width="16.36328125" style="500" customWidth="1"/>
    <col min="14" max="14" width="0.453125" style="944" hidden="1" customWidth="1"/>
    <col min="15" max="15" width="3.1796875" style="944" customWidth="1"/>
    <col min="16" max="16" width="2.54296875" style="944" customWidth="1"/>
    <col min="17" max="17" width="4.81640625" style="944" hidden="1" customWidth="1"/>
    <col min="18" max="18" width="2" style="944" customWidth="1"/>
    <col min="19" max="19" width="2.54296875" style="944" customWidth="1"/>
    <col min="20" max="20" width="5.81640625" style="944" hidden="1" customWidth="1"/>
    <col min="21" max="21" width="1" style="944" customWidth="1"/>
    <col min="22" max="22" width="9.1796875" style="944" hidden="1" customWidth="1"/>
    <col min="23" max="23" width="15.08984375" style="501" customWidth="1"/>
    <col min="24" max="24" width="1.81640625" style="944" customWidth="1"/>
    <col min="25" max="25" width="9.1796875" style="944" customWidth="1"/>
    <col min="26" max="16384" width="9.1796875" style="944"/>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44"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43"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43" t="s">
        <v>557</v>
      </c>
      <c r="D8" s="523"/>
      <c r="E8" s="531"/>
      <c r="G8" s="532"/>
      <c r="H8" s="533"/>
      <c r="I8" s="943"/>
      <c r="K8" s="514"/>
      <c r="L8" s="532"/>
      <c r="M8" s="534"/>
      <c r="O8" s="514"/>
      <c r="U8" s="535"/>
      <c r="V8" s="535"/>
      <c r="W8" s="536"/>
    </row>
    <row r="9" spans="1:23">
      <c r="A9" s="943" t="s">
        <v>558</v>
      </c>
      <c r="D9" s="523"/>
      <c r="E9" s="531" t="s">
        <v>54</v>
      </c>
      <c r="G9" s="532" t="s">
        <v>55</v>
      </c>
      <c r="H9" s="533"/>
      <c r="I9" s="943" t="s">
        <v>56</v>
      </c>
      <c r="K9" s="523"/>
      <c r="L9" s="532" t="s">
        <v>57</v>
      </c>
      <c r="M9" s="537"/>
      <c r="O9" s="523"/>
      <c r="P9" s="944" t="s">
        <v>58</v>
      </c>
      <c r="W9" s="538"/>
    </row>
    <row r="10" spans="1:23" ht="13">
      <c r="A10" s="943" t="s">
        <v>559</v>
      </c>
      <c r="D10" s="539" t="s">
        <v>560</v>
      </c>
      <c r="E10" s="531" t="s">
        <v>59</v>
      </c>
      <c r="G10" s="532"/>
      <c r="H10" s="533"/>
      <c r="I10" s="540"/>
      <c r="J10" s="541"/>
      <c r="K10" s="542"/>
      <c r="L10" s="532"/>
      <c r="M10" s="537"/>
      <c r="O10" s="523"/>
      <c r="W10" s="538"/>
    </row>
    <row r="11" spans="1:23" ht="13">
      <c r="A11" s="943" t="s">
        <v>551</v>
      </c>
      <c r="D11" s="523"/>
      <c r="E11" s="515"/>
      <c r="F11" s="543"/>
      <c r="G11" s="532" t="s">
        <v>60</v>
      </c>
      <c r="H11" s="533"/>
      <c r="I11" s="943" t="s">
        <v>61</v>
      </c>
      <c r="K11" s="523"/>
      <c r="L11" s="532" t="s">
        <v>523</v>
      </c>
      <c r="M11" s="537"/>
      <c r="O11" s="523"/>
      <c r="P11" s="944" t="s">
        <v>63</v>
      </c>
      <c r="W11" s="538"/>
    </row>
    <row r="12" spans="1:23">
      <c r="A12" s="544" t="s">
        <v>64</v>
      </c>
      <c r="D12" s="523"/>
      <c r="E12" s="531" t="s">
        <v>65</v>
      </c>
      <c r="G12" s="532"/>
      <c r="H12" s="533"/>
      <c r="I12" s="943"/>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1070</v>
      </c>
      <c r="C17" s="738" t="str">
        <f>IF(E17="","",VLOOKUP(B17,Data!$B$5:$N$503,13,FALSE))</f>
        <v/>
      </c>
      <c r="D17" s="495" t="str">
        <f>IF(E17="","",VLOOKUP(B17,Data!$B$5:$L$503,2,FALSE))</f>
        <v/>
      </c>
      <c r="E17" s="823"/>
      <c r="F17" s="600"/>
      <c r="G17" s="587" t="str">
        <f>IF(E17="","",VLOOKUP(B17,Data!$B$5:$L$503,11,FALSE))</f>
        <v/>
      </c>
      <c r="H17" s="588" t="str">
        <f t="shared" ref="H17:H36"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4,Data!G4,(IF(B17=Data!B6,Data!G6,(IF(B17=Data!B8,Data!G8,(IF(B17=Data!#REF!,Data!#REF!,(IF(B17=Data!B13,Data!G13,(IF(B17=Data!#REF!,Data!#REF!,(IF(B17=Data!#REF!,Data!#REF!,(IF(B17=Data!#REF!,Data!#REF!,Data!#REF!)))))))))))))))&amp;IF(B17=Data!B80,Data!G80,(IF(B17=Data!#REF!,Data!#REF!,(IF(B17=Data!#REF!,Data!#REF!,(IF(B17=Data!#REF!,Data!#REF!,(IF(B17=Data!#REF!,Data!#REF!,(IF(B17=Data!#REF!,Data!G820,(IF(B17=Data!#REF!,Data!#REF!,(IF(B17=Data!#REF!,Data!#REF!,Data!#REF!)))))))))))))))&amp;IF(B17=Data!#REF!,Data!#REF!,(IF(B17=Data!#REF!,Data!#REF!,(IF(B17=Data!#REF!,Data!#REF!,(IF(B17=Data!#REF!,Data!#REF!,(IF(B17=Data!#REF!,Data!#REF!,Data!#REF!)))))))))</f>
        <v>#REF!</v>
      </c>
      <c r="O17" s="592"/>
      <c r="P17" s="593"/>
      <c r="Q17" s="594" t="e">
        <f>IF(B17=Data!B4,Data!H4,(IF(B17=Data!B6,Data!H6,(IF(B17=Data!B8,Data!H8,(IF(B17=Data!#REF!,Data!#REF!,(IF(B17=Data!B13,Data!H13,(IF(B17=Data!#REF!,Data!#REF!,(IF(B17=Data!#REF!,Data!#REF!,(IF(B17=Data!#REF!,Data!#REF!,Data!#REF!)))))))))))))))&amp;IF(B17=Data!B80,Data!H80,(IF(B17=Data!#REF!,Data!#REF!,(IF(B17=Data!#REF!,Data!#REF!,(IF(B17=Data!#REF!,Data!#REF!,(IF(B17=Data!#REF!,Data!#REF!,(IF(B17=Data!#REF!,Data!H820,(IF(B17=Data!#REF!,Data!#REF!,(IF(B17=Data!#REF!,Data!#REF!,Data!#REF!)))))))))))))))&amp;IF(B17=Data!#REF!,Data!#REF!,(IF(B17=Data!#REF!,Data!#REF!,(IF(B17=Data!#REF!,Data!#REF!,(IF(B17=Data!#REF!,Data!#REF!,(IF(B17=Data!#REF!,Data!#REF!,Data!#REF!)))))))))</f>
        <v>#REF!</v>
      </c>
      <c r="R17" s="593"/>
      <c r="S17" s="593"/>
      <c r="T17" s="594" t="e">
        <f>IF(B17=Data!B4,Data!I4,(IF(B17=Data!B6,Data!I6,(IF(B17=Data!B8,Data!I8,(IF(B17=Data!#REF!,Data!#REF!,(IF(B17=Data!B13,Data!I13,(IF(B17=Data!#REF!,Data!#REF!,(IF(B17=Data!#REF!,Data!#REF!,(IF(B17=Data!#REF!,Data!#REF!,Data!#REF!)))))))))))))))&amp;IF(B17=Data!B80,Data!I80,(IF(B17=Data!#REF!,Data!#REF!,(IF(B17=Data!#REF!,Data!#REF!,(IF(B17=Data!#REF!,Data!#REF!,(IF(B17=Data!#REF!,Data!#REF!,(IF(B17=Data!#REF!,Data!I820,(IF(B17=Data!#REF!,Data!#REF!,(IF(B17=Data!#REF!,Data!#REF!,Data!#REF!)))))))))))))))&amp;IF(B17=Data!#REF!,Data!#REF!,(IF(B17=Data!#REF!,Data!#REF!,(IF(B17=Data!#REF!,Data!#REF!,(IF(B17=Data!#REF!,Data!#REF!,(IF(B17=Data!#REF!,Data!#REF!,Data!#REF!)))))))))</f>
        <v>#REF!</v>
      </c>
      <c r="U17" s="595"/>
      <c r="V17" s="594" t="e">
        <f>IF(B17=Data!B4,Data!J4,(IF(B17=Data!B6,Data!J6,(IF(B17=Data!B8,Data!J8,(IF(B17=Data!#REF!,Data!#REF!,(IF(B17=Data!B13,Data!J13,(IF(B17=Data!#REF!,Data!#REF!,(IF(B17=Data!#REF!,Data!#REF!,(IF(B17=Data!#REF!,Data!#REF!,Data!#REF!)))))))))))))))&amp;IF(B17=Data!B80,Data!J80,(IF(B17=Data!#REF!,Data!#REF!,(IF(B17=Data!#REF!,Data!#REF!,(IF(B17=Data!#REF!,Data!#REF!,(IF(B17=Data!#REF!,Data!#REF!,(IF(B17=Data!#REF!,Data!J820,(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428</v>
      </c>
      <c r="C18" s="738" t="str">
        <f>IF(E18="","",VLOOKUP(B18,Data!$B$5:$N$503,13,FALSE))</f>
        <v>Ymh</v>
      </c>
      <c r="D18" s="495" t="str">
        <f>IF(E18="","",VLOOKUP(B18,Data!$B$5:$L$503,2,FALSE))</f>
        <v>ZU62660</v>
      </c>
      <c r="E18" s="823">
        <v>1</v>
      </c>
      <c r="F18" s="600" t="s">
        <v>544</v>
      </c>
      <c r="G18" s="587">
        <f>IF(E18="","",VLOOKUP(B18,Data!$B$5:$L$503,11,FALSE))</f>
        <v>6831.9</v>
      </c>
      <c r="H18" s="588">
        <f t="shared" si="0"/>
        <v>6831.9</v>
      </c>
      <c r="I18" s="589" t="str">
        <f>IF(E18="","",VLOOKUP(B18,Data!$B$5:$D$503,3,FALSE))</f>
        <v>C/T</v>
      </c>
      <c r="J18" s="589" t="str">
        <f>IF(E18="","",VLOOKUP(B18,Data!$B$5:$M$503,12,FALSE))</f>
        <v>Indonesia</v>
      </c>
      <c r="K18" s="590">
        <v>5129806</v>
      </c>
      <c r="L18" s="587">
        <f>IF(E18="","",VLOOKUP(B18,Data!$B$5:$E$503,4,FALSE)*E18)</f>
        <v>338</v>
      </c>
      <c r="M18" s="587">
        <f>IF(E18="","",VLOOKUP(B18,Data!$B$5:$F$503,5,FALSE)*E18)</f>
        <v>297</v>
      </c>
      <c r="N18" s="591" t="e">
        <f>IF(B18=Data!#REF!,Data!#REF!,(IF(B18=Data!#REF!,Data!#REF!,(IF(B18=Data!#REF!,Data!#REF!,(IF(B18=Data!#REF!,Data!#REF!,(IF(B18=Data!B4,Data!G4,(IF(B18=Data!#REF!,Data!#REF!,(IF(B18=Data!#REF!,Data!#REF!,(IF(B18=Data!#REF!,Data!#REF!,Data!#REF!)))))))))))))))&amp;IF(B18=Data!B71,Data!G71,(IF(B18=Data!#REF!,Data!#REF!,(IF(B18=Data!#REF!,Data!#REF!,(IF(B18=Data!#REF!,Data!#REF!,(IF(B18=Data!#REF!,Data!#REF!,(IF(B18=Data!#REF!,Data!G811,(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B4,Data!H4,(IF(B18=Data!#REF!,Data!#REF!,(IF(B18=Data!#REF!,Data!#REF!,(IF(B18=Data!#REF!,Data!#REF!,Data!#REF!)))))))))))))))&amp;IF(B18=Data!B71,Data!H71,(IF(B18=Data!#REF!,Data!#REF!,(IF(B18=Data!#REF!,Data!#REF!,(IF(B18=Data!#REF!,Data!#REF!,(IF(B18=Data!#REF!,Data!#REF!,(IF(B18=Data!#REF!,Data!H811,(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B4,Data!I4,(IF(B18=Data!#REF!,Data!#REF!,(IF(B18=Data!#REF!,Data!#REF!,(IF(B18=Data!#REF!,Data!#REF!,Data!#REF!)))))))))))))))&amp;IF(B18=Data!B71,Data!I71,(IF(B18=Data!#REF!,Data!#REF!,(IF(B18=Data!#REF!,Data!#REF!,(IF(B18=Data!#REF!,Data!#REF!,(IF(B18=Data!#REF!,Data!#REF!,(IF(B18=Data!#REF!,Data!I811,(IF(B18=Data!#REF!,Data!#REF!,(IF(B18=Data!#REF!,Data!#REF!,Data!#REF!)))))))))))))))&amp;IF(B18=Data!#REF!,Data!#REF!,(IF(B18=Data!#REF!,Data!#REF!,(IF(B18=Data!#REF!,Data!#REF!,(IF(B18=Data!#REF!,Data!#REF!,(IF(B18=Data!#REF!,Data!#REF!,Data!#REF!)))))))))</f>
        <v>#REF!</v>
      </c>
      <c r="U18" s="595"/>
      <c r="V18" s="594" t="e">
        <f>IF(B18=Data!#REF!,Data!#REF!,(IF(B18=Data!#REF!,Data!#REF!,(IF(B18=Data!#REF!,Data!#REF!,(IF(B18=Data!#REF!,Data!#REF!,(IF(B18=Data!B4,Data!J4,(IF(B18=Data!#REF!,Data!#REF!,(IF(B18=Data!#REF!,Data!#REF!,(IF(B18=Data!#REF!,Data!#REF!,Data!#REF!)))))))))))))))&amp;IF(B18=Data!B71,Data!J71,(IF(B18=Data!#REF!,Data!#REF!,(IF(B18=Data!#REF!,Data!#REF!,(IF(B18=Data!#REF!,Data!#REF!,(IF(B18=Data!#REF!,Data!#REF!,(IF(B18=Data!#REF!,Data!J811,(IF(B18=Data!#REF!,Data!#REF!,(IF(B18=Data!#REF!,Data!#REF!,Data!#REF!)))))))))))))))&amp;IF(B18=Data!#REF!,Data!#REF!,(IF(B18=Data!#REF!,Data!#REF!,(IF(B18=Data!#REF!,Data!#REF!,(IF(B18=Data!#REF!,Data!#REF!,(IF(B18=Data!#REF!,Data!#REF!,Data!#REF!)))))))))</f>
        <v>#REF!</v>
      </c>
      <c r="W18" s="596">
        <f>IF(E18="","",VLOOKUP(B18,Data!$B$5:$J$503,9,FALSE)*E18)</f>
        <v>1.806</v>
      </c>
    </row>
    <row r="19" spans="1:23" s="597" customFormat="1" ht="19.25" customHeight="1">
      <c r="A19" s="860">
        <v>2</v>
      </c>
      <c r="B19" s="753" t="s">
        <v>385</v>
      </c>
      <c r="C19" s="738" t="str">
        <f>IF(E19="","",VLOOKUP(B19,Data!$B$5:$N$503,13,FALSE))</f>
        <v>Ymh</v>
      </c>
      <c r="D19" s="495" t="str">
        <f>IF(E19="","",VLOOKUP(B19,Data!$B$5:$L$503,2,FALSE))</f>
        <v>WQ78210</v>
      </c>
      <c r="E19" s="823">
        <v>1</v>
      </c>
      <c r="F19" s="601"/>
      <c r="G19" s="587">
        <f>IF(E19="","",VLOOKUP(B19,Data!$B$5:$L$503,11,FALSE))</f>
        <v>5360.69</v>
      </c>
      <c r="H19" s="588">
        <f t="shared" si="0"/>
        <v>5360.69</v>
      </c>
      <c r="I19" s="589" t="str">
        <f>IF(E19="","",VLOOKUP(B19,Data!$B$5:$D$503,3,FALSE))</f>
        <v>C/T</v>
      </c>
      <c r="J19" s="589" t="str">
        <f>IF(E19="","",VLOOKUP(B19,Data!$B$5:$M$503,12,FALSE))</f>
        <v>Indonesia</v>
      </c>
      <c r="K19" s="590">
        <v>5129806</v>
      </c>
      <c r="L19" s="587">
        <f>IF(E19="","",VLOOKUP(B19,Data!$B$5:$E$503,4,FALSE)*E19)</f>
        <v>297</v>
      </c>
      <c r="M19" s="587">
        <f>IF(E19="","",VLOOKUP(B19,Data!$B$5:$F$503,5,FALSE)*E19)</f>
        <v>262</v>
      </c>
      <c r="N19" s="591" t="e">
        <f>IF(B19=Data!#REF!,Data!#REF!,(IF(B19=Data!#REF!,Data!#REF!,(IF(B19=Data!#REF!,Data!#REF!,(IF(B19=Data!#REF!,Data!#REF!,(IF(B19=Data!B5,Data!G5,(IF(B19=Data!#REF!,Data!#REF!,(IF(B19=Data!#REF!,Data!#REF!,(IF(B19=Data!#REF!,Data!#REF!,Data!#REF!)))))))))))))))&amp;IF(B19=Data!B72,Data!G72,(IF(B19=Data!#REF!,Data!#REF!,(IF(B19=Data!#REF!,Data!#REF!,(IF(B19=Data!#REF!,Data!#REF!,(IF(B19=Data!#REF!,Data!#REF!,(IF(B19=Data!#REF!,Data!G812,(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B5,Data!H5,(IF(B19=Data!#REF!,Data!#REF!,(IF(B19=Data!#REF!,Data!#REF!,(IF(B19=Data!#REF!,Data!#REF!,Data!#REF!)))))))))))))))&amp;IF(B19=Data!B72,Data!H72,(IF(B19=Data!#REF!,Data!#REF!,(IF(B19=Data!#REF!,Data!#REF!,(IF(B19=Data!#REF!,Data!#REF!,(IF(B19=Data!#REF!,Data!#REF!,(IF(B19=Data!#REF!,Data!H812,(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B5,Data!I5,(IF(B19=Data!#REF!,Data!#REF!,(IF(B19=Data!#REF!,Data!#REF!,(IF(B19=Data!#REF!,Data!#REF!,Data!#REF!)))))))))))))))&amp;IF(B19=Data!B72,Data!I72,(IF(B19=Data!#REF!,Data!#REF!,(IF(B19=Data!#REF!,Data!#REF!,(IF(B19=Data!#REF!,Data!#REF!,(IF(B19=Data!#REF!,Data!#REF!,(IF(B19=Data!#REF!,Data!I812,(IF(B19=Data!#REF!,Data!#REF!,(IF(B19=Data!#REF!,Data!#REF!,Data!#REF!)))))))))))))))&amp;IF(B19=Data!#REF!,Data!#REF!,(IF(B19=Data!#REF!,Data!#REF!,(IF(B19=Data!#REF!,Data!#REF!,(IF(B19=Data!#REF!,Data!#REF!,(IF(B19=Data!#REF!,Data!#REF!,Data!#REF!)))))))))</f>
        <v>#REF!</v>
      </c>
      <c r="U19" s="595"/>
      <c r="V19" s="594" t="e">
        <f>IF(B19=Data!#REF!,Data!#REF!,(IF(B19=Data!#REF!,Data!#REF!,(IF(B19=Data!#REF!,Data!#REF!,(IF(B19=Data!#REF!,Data!#REF!,(IF(B19=Data!B5,Data!J5,(IF(B19=Data!#REF!,Data!#REF!,(IF(B19=Data!#REF!,Data!#REF!,(IF(B19=Data!#REF!,Data!#REF!,Data!#REF!)))))))))))))))&amp;IF(B19=Data!B72,Data!J72,(IF(B19=Data!#REF!,Data!#REF!,(IF(B19=Data!#REF!,Data!#REF!,(IF(B19=Data!#REF!,Data!#REF!,(IF(B19=Data!#REF!,Data!#REF!,(IF(B19=Data!#REF!,Data!J812,(IF(B19=Data!#REF!,Data!#REF!,(IF(B19=Data!#REF!,Data!#REF!,Data!#REF!)))))))))))))))&amp;IF(B19=Data!#REF!,Data!#REF!,(IF(B19=Data!#REF!,Data!#REF!,(IF(B19=Data!#REF!,Data!#REF!,(IF(B19=Data!#REF!,Data!#REF!,(IF(B19=Data!#REF!,Data!#REF!,Data!#REF!)))))))))</f>
        <v>#REF!</v>
      </c>
      <c r="W19" s="596">
        <f>IF(E19="","",VLOOKUP(B19,Data!$B$5:$J$503,9,FALSE)*E19)</f>
        <v>1.534</v>
      </c>
    </row>
    <row r="20" spans="1:23" s="597" customFormat="1" ht="19.25" customHeight="1">
      <c r="A20" s="598"/>
      <c r="B20" s="582" t="s">
        <v>1097</v>
      </c>
      <c r="C20" s="738" t="str">
        <f>IF(E20="","",VLOOKUP(B20,Data!$B$5:$N$503,13,FALSE))</f>
        <v/>
      </c>
      <c r="D20" s="495" t="str">
        <f>IF(E20="","",VLOOKUP(B20,Data!$B$5:$L$503,2,FALSE))</f>
        <v/>
      </c>
      <c r="E20" s="823"/>
      <c r="F20" s="600" t="s">
        <v>545</v>
      </c>
      <c r="G20" s="587" t="str">
        <f>IF(E20="","",VLOOKUP(B20,Data!$B$5:$L$503,11,FALSE))</f>
        <v/>
      </c>
      <c r="H20" s="588" t="str">
        <f t="shared" ref="H20:H22" si="1">IF(E20&gt;0,E20*G20,"-")</f>
        <v>-</v>
      </c>
      <c r="I20" s="589" t="str">
        <f>IF(E20="","",VLOOKUP(B20,Data!$B$5:$D$503,3,FALSE))</f>
        <v/>
      </c>
      <c r="J20" s="589" t="str">
        <f>IF(E20="","",VLOOKUP(B20,Data!$B$5:$M$503,12,FALSE))</f>
        <v/>
      </c>
      <c r="K20" s="590"/>
      <c r="L20" s="587" t="str">
        <f>IF(E20="","",VLOOKUP(B20,Data!$B$5:$E$503,4,FALSE)*E20)</f>
        <v/>
      </c>
      <c r="M20" s="587" t="str">
        <f>IF(E20="","",VLOOKUP(B20,Data!$B$5:$F$503,5,FALSE)*E20)</f>
        <v/>
      </c>
      <c r="N20" s="591" t="e">
        <f>IF(B20=Data!B7,Data!G7,(IF(B20=Data!B9,Data!G9,(IF(B20=Data!B11,Data!G11,(IF(B20=Data!#REF!,Data!#REF!,(IF(B20=Data!B16,Data!G16,(IF(B20=Data!#REF!,Data!#REF!,(IF(B20=Data!#REF!,Data!#REF!,(IF(B20=Data!#REF!,Data!#REF!,Data!#REF!)))))))))))))))&amp;IF(B20=Data!B83,Data!G83,(IF(B20=Data!#REF!,Data!#REF!,(IF(B20=Data!#REF!,Data!#REF!,(IF(B20=Data!#REF!,Data!#REF!,(IF(B20=Data!#REF!,Data!#REF!,(IF(B20=Data!#REF!,Data!G823,(IF(B20=Data!#REF!,Data!#REF!,(IF(B20=Data!#REF!,Data!#REF!,Data!#REF!)))))))))))))))&amp;IF(B20=Data!#REF!,Data!#REF!,(IF(B20=Data!#REF!,Data!#REF!,(IF(B20=Data!#REF!,Data!#REF!,(IF(B20=Data!#REF!,Data!#REF!,(IF(B20=Data!#REF!,Data!#REF!,Data!#REF!)))))))))</f>
        <v>#REF!</v>
      </c>
      <c r="O20" s="592"/>
      <c r="P20" s="593"/>
      <c r="Q20" s="594" t="e">
        <f>IF(B20=Data!B7,Data!H7,(IF(B20=Data!B9,Data!H9,(IF(B20=Data!B11,Data!H11,(IF(B20=Data!#REF!,Data!#REF!,(IF(B20=Data!B16,Data!H16,(IF(B20=Data!#REF!,Data!#REF!,(IF(B20=Data!#REF!,Data!#REF!,(IF(B20=Data!#REF!,Data!#REF!,Data!#REF!)))))))))))))))&amp;IF(B20=Data!B83,Data!H83,(IF(B20=Data!#REF!,Data!#REF!,(IF(B20=Data!#REF!,Data!#REF!,(IF(B20=Data!#REF!,Data!#REF!,(IF(B20=Data!#REF!,Data!#REF!,(IF(B20=Data!#REF!,Data!H823,(IF(B20=Data!#REF!,Data!#REF!,(IF(B20=Data!#REF!,Data!#REF!,Data!#REF!)))))))))))))))&amp;IF(B20=Data!#REF!,Data!#REF!,(IF(B20=Data!#REF!,Data!#REF!,(IF(B20=Data!#REF!,Data!#REF!,(IF(B20=Data!#REF!,Data!#REF!,(IF(B20=Data!#REF!,Data!#REF!,Data!#REF!)))))))))</f>
        <v>#REF!</v>
      </c>
      <c r="R20" s="593"/>
      <c r="S20" s="593"/>
      <c r="T20" s="594" t="e">
        <f>IF(B20=Data!B7,Data!I7,(IF(B20=Data!B9,Data!I9,(IF(B20=Data!B11,Data!I11,(IF(B20=Data!#REF!,Data!#REF!,(IF(B20=Data!B16,Data!I16,(IF(B20=Data!#REF!,Data!#REF!,(IF(B20=Data!#REF!,Data!#REF!,(IF(B20=Data!#REF!,Data!#REF!,Data!#REF!)))))))))))))))&amp;IF(B20=Data!B83,Data!I83,(IF(B20=Data!#REF!,Data!#REF!,(IF(B20=Data!#REF!,Data!#REF!,(IF(B20=Data!#REF!,Data!#REF!,(IF(B20=Data!#REF!,Data!#REF!,(IF(B20=Data!#REF!,Data!I823,(IF(B20=Data!#REF!,Data!#REF!,(IF(B20=Data!#REF!,Data!#REF!,Data!#REF!)))))))))))))))&amp;IF(B20=Data!#REF!,Data!#REF!,(IF(B20=Data!#REF!,Data!#REF!,(IF(B20=Data!#REF!,Data!#REF!,(IF(B20=Data!#REF!,Data!#REF!,(IF(B20=Data!#REF!,Data!#REF!,Data!#REF!)))))))))</f>
        <v>#REF!</v>
      </c>
      <c r="U20" s="595"/>
      <c r="V20" s="594" t="e">
        <f>IF(B20=Data!B7,Data!J7,(IF(B20=Data!B9,Data!J9,(IF(B20=Data!B11,Data!J11,(IF(B20=Data!#REF!,Data!#REF!,(IF(B20=Data!B16,Data!J16,(IF(B20=Data!#REF!,Data!#REF!,(IF(B20=Data!#REF!,Data!#REF!,(IF(B20=Data!#REF!,Data!#REF!,Data!#REF!)))))))))))))))&amp;IF(B20=Data!B83,Data!J83,(IF(B20=Data!#REF!,Data!#REF!,(IF(B20=Data!#REF!,Data!#REF!,(IF(B20=Data!#REF!,Data!#REF!,(IF(B20=Data!#REF!,Data!#REF!,(IF(B20=Data!#REF!,Data!J823,(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v>3</v>
      </c>
      <c r="B21" s="753" t="s">
        <v>718</v>
      </c>
      <c r="C21" s="738" t="str">
        <f>IF(E21="","",VLOOKUP(B21,Data!$B$5:$N$503,13,FALSE))</f>
        <v>Ymh</v>
      </c>
      <c r="D21" s="495" t="str">
        <f>IF(E21="","",VLOOKUP(B21,Data!$B$5:$L$503,2,FALSE))</f>
        <v>VAC9580</v>
      </c>
      <c r="E21" s="823">
        <v>2</v>
      </c>
      <c r="F21" s="600"/>
      <c r="G21" s="587">
        <f>IF(E21="","",VLOOKUP(B21,Data!$B$5:$L$503,11,FALSE))</f>
        <v>5024.08</v>
      </c>
      <c r="H21" s="588">
        <f t="shared" si="1"/>
        <v>10048.16</v>
      </c>
      <c r="I21" s="589" t="str">
        <f>IF(E21="","",VLOOKUP(B21,Data!$B$5:$D$503,3,FALSE))</f>
        <v>C/T</v>
      </c>
      <c r="J21" s="589" t="str">
        <f>IF(E21="","",VLOOKUP(B21,Data!$B$5:$M$503,12,FALSE))</f>
        <v>Indonesia</v>
      </c>
      <c r="K21" s="590">
        <v>5132497</v>
      </c>
      <c r="L21" s="587">
        <f>IF(E21="","",VLOOKUP(B21,Data!$B$5:$E$503,4,FALSE)*E21)</f>
        <v>604</v>
      </c>
      <c r="M21" s="587">
        <f>IF(E21="","",VLOOKUP(B21,Data!$B$5:$F$503,5,FALSE)*E21)</f>
        <v>534</v>
      </c>
      <c r="N21" s="591" t="e">
        <f>IF(B21=Data!#REF!,Data!#REF!,(IF(B21=Data!#REF!,Data!#REF!,(IF(B21=Data!#REF!,Data!#REF!,(IF(B21=Data!#REF!,Data!#REF!,(IF(B21=Data!B7,Data!G7,(IF(B21=Data!#REF!,Data!#REF!,(IF(B21=Data!#REF!,Data!#REF!,(IF(B21=Data!#REF!,Data!#REF!,Data!#REF!)))))))))))))))&amp;IF(B21=Data!B74,Data!G74,(IF(B21=Data!#REF!,Data!#REF!,(IF(B21=Data!#REF!,Data!#REF!,(IF(B21=Data!#REF!,Data!#REF!,(IF(B21=Data!#REF!,Data!#REF!,(IF(B21=Data!#REF!,Data!G814,(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B7,Data!H7,(IF(B21=Data!#REF!,Data!#REF!,(IF(B21=Data!#REF!,Data!#REF!,(IF(B21=Data!#REF!,Data!#REF!,Data!#REF!)))))))))))))))&amp;IF(B21=Data!B74,Data!H74,(IF(B21=Data!#REF!,Data!#REF!,(IF(B21=Data!#REF!,Data!#REF!,(IF(B21=Data!#REF!,Data!#REF!,(IF(B21=Data!#REF!,Data!#REF!,(IF(B21=Data!#REF!,Data!H814,(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B7,Data!I7,(IF(B21=Data!#REF!,Data!#REF!,(IF(B21=Data!#REF!,Data!#REF!,(IF(B21=Data!#REF!,Data!#REF!,Data!#REF!)))))))))))))))&amp;IF(B21=Data!B74,Data!I74,(IF(B21=Data!#REF!,Data!#REF!,(IF(B21=Data!#REF!,Data!#REF!,(IF(B21=Data!#REF!,Data!#REF!,(IF(B21=Data!#REF!,Data!#REF!,(IF(B21=Data!#REF!,Data!I814,(IF(B21=Data!#REF!,Data!#REF!,(IF(B21=Data!#REF!,Data!#REF!,Data!#REF!)))))))))))))))&amp;IF(B21=Data!#REF!,Data!#REF!,(IF(B21=Data!#REF!,Data!#REF!,(IF(B21=Data!#REF!,Data!#REF!,(IF(B21=Data!#REF!,Data!#REF!,(IF(B21=Data!#REF!,Data!#REF!,Data!#REF!)))))))))</f>
        <v>#REF!</v>
      </c>
      <c r="U21" s="595"/>
      <c r="V21" s="594" t="e">
        <f>IF(B21=Data!#REF!,Data!#REF!,(IF(B21=Data!#REF!,Data!#REF!,(IF(B21=Data!#REF!,Data!#REF!,(IF(B21=Data!#REF!,Data!#REF!,(IF(B21=Data!B7,Data!J7,(IF(B21=Data!#REF!,Data!#REF!,(IF(B21=Data!#REF!,Data!#REF!,(IF(B21=Data!#REF!,Data!#REF!,Data!#REF!)))))))))))))))&amp;IF(B21=Data!B74,Data!J74,(IF(B21=Data!#REF!,Data!#REF!,(IF(B21=Data!#REF!,Data!#REF!,(IF(B21=Data!#REF!,Data!#REF!,(IF(B21=Data!#REF!,Data!#REF!,(IF(B21=Data!#REF!,Data!J814,(IF(B21=Data!#REF!,Data!#REF!,(IF(B21=Data!#REF!,Data!#REF!,Data!#REF!)))))))))))))))&amp;IF(B21=Data!#REF!,Data!#REF!,(IF(B21=Data!#REF!,Data!#REF!,(IF(B21=Data!#REF!,Data!#REF!,(IF(B21=Data!#REF!,Data!#REF!,(IF(B21=Data!#REF!,Data!#REF!,Data!#REF!)))))))))</f>
        <v>#REF!</v>
      </c>
      <c r="W21" s="596">
        <f>IF(E21="","",VLOOKUP(B21,Data!$B$5:$J$503,9,FALSE)*E21)</f>
        <v>3.0680000000000001</v>
      </c>
    </row>
    <row r="22" spans="1:23" s="597" customFormat="1" ht="19.25" customHeight="1">
      <c r="A22" s="860">
        <v>4</v>
      </c>
      <c r="B22" s="753" t="s">
        <v>231</v>
      </c>
      <c r="C22" s="738" t="str">
        <f>IF(E22="","",VLOOKUP(B22,Data!$B$5:$N$503,13,FALSE))</f>
        <v>Ymh</v>
      </c>
      <c r="D22" s="495" t="str">
        <f>IF(E22="","",VLOOKUP(B22,Data!$B$5:$L$503,2,FALSE))</f>
        <v>WN49720</v>
      </c>
      <c r="E22" s="823">
        <v>4</v>
      </c>
      <c r="F22" s="601" t="s">
        <v>569</v>
      </c>
      <c r="G22" s="587">
        <f>IF(E22="","",VLOOKUP(B22,Data!$B$5:$L$503,11,FALSE))</f>
        <v>1776.21</v>
      </c>
      <c r="H22" s="588">
        <f t="shared" si="1"/>
        <v>7104.84</v>
      </c>
      <c r="I22" s="589" t="str">
        <f>IF(E22="","",VLOOKUP(B22,Data!$B$5:$D$503,3,FALSE))</f>
        <v>C/T</v>
      </c>
      <c r="J22" s="589" t="str">
        <f>IF(E22="","",VLOOKUP(B22,Data!$B$5:$M$503,12,FALSE))</f>
        <v>Indonesia</v>
      </c>
      <c r="K22" s="590">
        <v>5132497</v>
      </c>
      <c r="L22" s="587">
        <f>IF(E22="","",VLOOKUP(B22,Data!$B$5:$E$503,4,FALSE)*E22)</f>
        <v>776</v>
      </c>
      <c r="M22" s="587">
        <f>IF(E22="","",VLOOKUP(B22,Data!$B$5:$F$503,5,FALSE)*E22)</f>
        <v>696</v>
      </c>
      <c r="N22" s="591" t="e">
        <f>IF(B22=Data!#REF!,Data!#REF!,(IF(B22=Data!#REF!,Data!#REF!,(IF(B22=Data!#REF!,Data!#REF!,(IF(B22=Data!#REF!,Data!#REF!,(IF(B22=Data!B8,Data!G8,(IF(B22=Data!#REF!,Data!#REF!,(IF(B22=Data!#REF!,Data!#REF!,(IF(B22=Data!#REF!,Data!#REF!,Data!#REF!)))))))))))))))&amp;IF(B22=Data!B75,Data!G75,(IF(B22=Data!#REF!,Data!#REF!,(IF(B22=Data!#REF!,Data!#REF!,(IF(B22=Data!#REF!,Data!#REF!,(IF(B22=Data!#REF!,Data!#REF!,(IF(B22=Data!#REF!,Data!G815,(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B8,Data!H8,(IF(B22=Data!#REF!,Data!#REF!,(IF(B22=Data!#REF!,Data!#REF!,(IF(B22=Data!#REF!,Data!#REF!,Data!#REF!)))))))))))))))&amp;IF(B22=Data!B75,Data!H75,(IF(B22=Data!#REF!,Data!#REF!,(IF(B22=Data!#REF!,Data!#REF!,(IF(B22=Data!#REF!,Data!#REF!,(IF(B22=Data!#REF!,Data!#REF!,(IF(B22=Data!#REF!,Data!H815,(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B8,Data!I8,(IF(B22=Data!#REF!,Data!#REF!,(IF(B22=Data!#REF!,Data!#REF!,(IF(B22=Data!#REF!,Data!#REF!,Data!#REF!)))))))))))))))&amp;IF(B22=Data!B75,Data!I75,(IF(B22=Data!#REF!,Data!#REF!,(IF(B22=Data!#REF!,Data!#REF!,(IF(B22=Data!#REF!,Data!#REF!,(IF(B22=Data!#REF!,Data!#REF!,(IF(B22=Data!#REF!,Data!I815,(IF(B22=Data!#REF!,Data!#REF!,(IF(B22=Data!#REF!,Data!#REF!,Data!#REF!)))))))))))))))&amp;IF(B22=Data!#REF!,Data!#REF!,(IF(B22=Data!#REF!,Data!#REF!,(IF(B22=Data!#REF!,Data!#REF!,(IF(B22=Data!#REF!,Data!#REF!,(IF(B22=Data!#REF!,Data!#REF!,Data!#REF!)))))))))</f>
        <v>#REF!</v>
      </c>
      <c r="U22" s="595"/>
      <c r="V22" s="594" t="e">
        <f>IF(B22=Data!#REF!,Data!#REF!,(IF(B22=Data!#REF!,Data!#REF!,(IF(B22=Data!#REF!,Data!#REF!,(IF(B22=Data!#REF!,Data!#REF!,(IF(B22=Data!B8,Data!J8,(IF(B22=Data!#REF!,Data!#REF!,(IF(B22=Data!#REF!,Data!#REF!,(IF(B22=Data!#REF!,Data!#REF!,Data!#REF!)))))))))))))))&amp;IF(B22=Data!B75,Data!J75,(IF(B22=Data!#REF!,Data!#REF!,(IF(B22=Data!#REF!,Data!#REF!,(IF(B22=Data!#REF!,Data!#REF!,(IF(B22=Data!#REF!,Data!#REF!,(IF(B22=Data!#REF!,Data!J815,(IF(B22=Data!#REF!,Data!#REF!,(IF(B22=Data!#REF!,Data!#REF!,Data!#REF!)))))))))))))))&amp;IF(B22=Data!#REF!,Data!#REF!,(IF(B22=Data!#REF!,Data!#REF!,(IF(B22=Data!#REF!,Data!#REF!,(IF(B22=Data!#REF!,Data!#REF!,(IF(B22=Data!#REF!,Data!#REF!,Data!#REF!)))))))))</f>
        <v>#REF!</v>
      </c>
      <c r="W22" s="596">
        <f>IF(E22="","",VLOOKUP(B22,Data!$B$5:$J$503,9,FALSE)*E22)</f>
        <v>4.516</v>
      </c>
    </row>
    <row r="23" spans="1:23" s="597" customFormat="1" ht="19.25" customHeight="1">
      <c r="A23" s="860">
        <v>5</v>
      </c>
      <c r="B23" s="753" t="s">
        <v>715</v>
      </c>
      <c r="C23" s="738" t="str">
        <f>IF(E23="","",VLOOKUP(B23,Data!$B$5:$N$503,13,FALSE))</f>
        <v>Ymh</v>
      </c>
      <c r="D23" s="495" t="str">
        <f>IF(E23="","",VLOOKUP(B23,Data!$B$5:$L$503,2,FALSE))</f>
        <v>VAC9480</v>
      </c>
      <c r="E23" s="823">
        <v>1</v>
      </c>
      <c r="F23" s="600"/>
      <c r="G23" s="587">
        <f>IF(E23="","",VLOOKUP(B23,Data!$B$5:$L$503,11,FALSE))</f>
        <v>2008.01</v>
      </c>
      <c r="H23" s="588">
        <f t="shared" si="0"/>
        <v>2008.01</v>
      </c>
      <c r="I23" s="589" t="str">
        <f>IF(E23="","",VLOOKUP(B23,Data!$B$5:$D$503,3,FALSE))</f>
        <v>C/T</v>
      </c>
      <c r="J23" s="589" t="str">
        <f>IF(E23="","",VLOOKUP(B23,Data!$B$5:$M$503,12,FALSE))</f>
        <v>Indonesia</v>
      </c>
      <c r="K23" s="590">
        <v>5132497</v>
      </c>
      <c r="L23" s="587">
        <f>IF(E23="","",VLOOKUP(B23,Data!$B$5:$E$503,4,FALSE)*E23)</f>
        <v>199</v>
      </c>
      <c r="M23" s="587">
        <f>IF(E23="","",VLOOKUP(B23,Data!$B$5:$F$503,5,FALSE)*E23)</f>
        <v>179</v>
      </c>
      <c r="N23" s="591" t="e">
        <f>IF(B23=Data!#REF!,Data!#REF!,(IF(B23=Data!#REF!,Data!#REF!,(IF(B23=Data!B1,Data!G1,(IF(B23=Data!#REF!,Data!#REF!,(IF(B23=Data!B6,Data!G6,(IF(B23=Data!#REF!,Data!#REF!,(IF(B23=Data!#REF!,Data!#REF!,(IF(B23=Data!#REF!,Data!#REF!,Data!#REF!)))))))))))))))&amp;IF(B23=Data!B73,Data!G73,(IF(B23=Data!#REF!,Data!#REF!,(IF(B23=Data!#REF!,Data!#REF!,(IF(B23=Data!#REF!,Data!#REF!,(IF(B23=Data!#REF!,Data!#REF!,(IF(B23=Data!#REF!,Data!G813,(IF(B23=Data!#REF!,Data!#REF!,(IF(B23=Data!#REF!,Data!#REF!,Data!#REF!)))))))))))))))&amp;IF(B23=Data!#REF!,Data!#REF!,(IF(B23=Data!#REF!,Data!#REF!,(IF(B23=Data!#REF!,Data!#REF!,(IF(B23=Data!#REF!,Data!#REF!,(IF(B23=Data!#REF!,Data!#REF!,Data!#REF!)))))))))</f>
        <v>#REF!</v>
      </c>
      <c r="O23" s="592"/>
      <c r="P23" s="593"/>
      <c r="Q23" s="594" t="e">
        <f>IF(B23=Data!#REF!,Data!#REF!,(IF(B23=Data!#REF!,Data!#REF!,(IF(B23=Data!B1,Data!H1,(IF(B23=Data!#REF!,Data!#REF!,(IF(B23=Data!B6,Data!H6,(IF(B23=Data!#REF!,Data!#REF!,(IF(B23=Data!#REF!,Data!#REF!,(IF(B23=Data!#REF!,Data!#REF!,Data!#REF!)))))))))))))))&amp;IF(B23=Data!B73,Data!H73,(IF(B23=Data!#REF!,Data!#REF!,(IF(B23=Data!#REF!,Data!#REF!,(IF(B23=Data!#REF!,Data!#REF!,(IF(B23=Data!#REF!,Data!#REF!,(IF(B23=Data!#REF!,Data!H813,(IF(B23=Data!#REF!,Data!#REF!,(IF(B23=Data!#REF!,Data!#REF!,Data!#REF!)))))))))))))))&amp;IF(B23=Data!#REF!,Data!#REF!,(IF(B23=Data!#REF!,Data!#REF!,(IF(B23=Data!#REF!,Data!#REF!,(IF(B23=Data!#REF!,Data!#REF!,(IF(B23=Data!#REF!,Data!#REF!,Data!#REF!)))))))))</f>
        <v>#REF!</v>
      </c>
      <c r="R23" s="593"/>
      <c r="S23" s="593"/>
      <c r="T23" s="594" t="e">
        <f>IF(B23=Data!#REF!,Data!#REF!,(IF(B23=Data!#REF!,Data!#REF!,(IF(B23=Data!B1,Data!I1,(IF(B23=Data!#REF!,Data!#REF!,(IF(B23=Data!B6,Data!I6,(IF(B23=Data!#REF!,Data!#REF!,(IF(B23=Data!#REF!,Data!#REF!,(IF(B23=Data!#REF!,Data!#REF!,Data!#REF!)))))))))))))))&amp;IF(B23=Data!B73,Data!I73,(IF(B23=Data!#REF!,Data!#REF!,(IF(B23=Data!#REF!,Data!#REF!,(IF(B23=Data!#REF!,Data!#REF!,(IF(B23=Data!#REF!,Data!#REF!,(IF(B23=Data!#REF!,Data!I813,(IF(B23=Data!#REF!,Data!#REF!,(IF(B23=Data!#REF!,Data!#REF!,Data!#REF!)))))))))))))))&amp;IF(B23=Data!#REF!,Data!#REF!,(IF(B23=Data!#REF!,Data!#REF!,(IF(B23=Data!#REF!,Data!#REF!,(IF(B23=Data!#REF!,Data!#REF!,(IF(B23=Data!#REF!,Data!#REF!,Data!#REF!)))))))))</f>
        <v>#REF!</v>
      </c>
      <c r="U23" s="595"/>
      <c r="V23" s="594" t="e">
        <f>IF(B23=Data!#REF!,Data!#REF!,(IF(B23=Data!#REF!,Data!#REF!,(IF(B23=Data!B1,Data!J1,(IF(B23=Data!#REF!,Data!#REF!,(IF(B23=Data!B6,Data!J6,(IF(B23=Data!#REF!,Data!#REF!,(IF(B23=Data!#REF!,Data!#REF!,(IF(B23=Data!#REF!,Data!#REF!,Data!#REF!)))))))))))))))&amp;IF(B23=Data!B73,Data!J73,(IF(B23=Data!#REF!,Data!#REF!,(IF(B23=Data!#REF!,Data!#REF!,(IF(B23=Data!#REF!,Data!#REF!,(IF(B23=Data!#REF!,Data!#REF!,(IF(B23=Data!#REF!,Data!J813,(IF(B23=Data!#REF!,Data!#REF!,(IF(B23=Data!#REF!,Data!#REF!,Data!#REF!)))))))))))))))&amp;IF(B23=Data!#REF!,Data!#REF!,(IF(B23=Data!#REF!,Data!#REF!,(IF(B23=Data!#REF!,Data!#REF!,(IF(B23=Data!#REF!,Data!#REF!,(IF(B23=Data!#REF!,Data!#REF!,Data!#REF!)))))))))</f>
        <v>#REF!</v>
      </c>
      <c r="W23" s="596">
        <f>IF(E23="","",VLOOKUP(B23,Data!$B$5:$J$503,9,FALSE)*E23)</f>
        <v>1.129</v>
      </c>
    </row>
    <row r="24" spans="1:23" s="597" customFormat="1" ht="19.25" customHeight="1">
      <c r="A24" s="860">
        <v>6</v>
      </c>
      <c r="B24" s="753" t="s">
        <v>487</v>
      </c>
      <c r="C24" s="738" t="str">
        <f>IF(E24="","",VLOOKUP(B24,Data!$B$5:$N$503,13,FALSE))</f>
        <v>Ymh</v>
      </c>
      <c r="D24" s="495" t="str">
        <f>IF(E24="","",VLOOKUP(B24,Data!$B$5:$L$503,2,FALSE))</f>
        <v>ZH66310</v>
      </c>
      <c r="E24" s="823">
        <v>5</v>
      </c>
      <c r="F24" s="600"/>
      <c r="G24" s="587">
        <f>IF(E24="","",VLOOKUP(B24,Data!$B$5:$L$503,11,FALSE))</f>
        <v>1933.89</v>
      </c>
      <c r="H24" s="588">
        <f t="shared" si="0"/>
        <v>9669.4500000000007</v>
      </c>
      <c r="I24" s="589" t="str">
        <f>IF(E24="","",VLOOKUP(B24,Data!$B$5:$D$503,3,FALSE))</f>
        <v>C/T</v>
      </c>
      <c r="J24" s="589" t="str">
        <f>IF(E24="","",VLOOKUP(B24,Data!$B$5:$M$503,12,FALSE))</f>
        <v>Indonesia</v>
      </c>
      <c r="K24" s="590">
        <v>5132497</v>
      </c>
      <c r="L24" s="587">
        <f>IF(E24="","",VLOOKUP(B24,Data!$B$5:$E$503,4,FALSE)*E24)</f>
        <v>1075</v>
      </c>
      <c r="M24" s="587">
        <f>IF(E24="","",VLOOKUP(B24,Data!$B$5:$F$503,5,FALSE)*E24)</f>
        <v>970</v>
      </c>
      <c r="N24" s="591" t="e">
        <f>IF(B24=Data!#REF!,Data!#REF!,(IF(B24=Data!#REF!,Data!#REF!,(IF(B24=Data!B2,Data!G2,(IF(B24=Data!#REF!,Data!#REF!,(IF(B24=Data!B7,Data!G7,(IF(B24=Data!#REF!,Data!#REF!,(IF(B24=Data!#REF!,Data!#REF!,(IF(B24=Data!#REF!,Data!#REF!,Data!#REF!)))))))))))))))&amp;IF(B24=Data!B74,Data!G74,(IF(B24=Data!#REF!,Data!#REF!,(IF(B24=Data!#REF!,Data!#REF!,(IF(B24=Data!#REF!,Data!#REF!,(IF(B24=Data!#REF!,Data!#REF!,(IF(B24=Data!#REF!,Data!G814,(IF(B24=Data!#REF!,Data!#REF!,(IF(B24=Data!#REF!,Data!#REF!,Data!#REF!)))))))))))))))&amp;IF(B24=Data!#REF!,Data!#REF!,(IF(B24=Data!#REF!,Data!#REF!,(IF(B24=Data!#REF!,Data!#REF!,(IF(B24=Data!#REF!,Data!#REF!,(IF(B24=Data!#REF!,Data!#REF!,Data!#REF!)))))))))</f>
        <v>#REF!</v>
      </c>
      <c r="O24" s="592"/>
      <c r="P24" s="593"/>
      <c r="Q24" s="594" t="e">
        <f>IF(B24=Data!#REF!,Data!#REF!,(IF(B24=Data!#REF!,Data!#REF!,(IF(B24=Data!B2,Data!H2,(IF(B24=Data!#REF!,Data!#REF!,(IF(B24=Data!B7,Data!H7,(IF(B24=Data!#REF!,Data!#REF!,(IF(B24=Data!#REF!,Data!#REF!,(IF(B24=Data!#REF!,Data!#REF!,Data!#REF!)))))))))))))))&amp;IF(B24=Data!B74,Data!H74,(IF(B24=Data!#REF!,Data!#REF!,(IF(B24=Data!#REF!,Data!#REF!,(IF(B24=Data!#REF!,Data!#REF!,(IF(B24=Data!#REF!,Data!#REF!,(IF(B24=Data!#REF!,Data!H814,(IF(B24=Data!#REF!,Data!#REF!,(IF(B24=Data!#REF!,Data!#REF!,Data!#REF!)))))))))))))))&amp;IF(B24=Data!#REF!,Data!#REF!,(IF(B24=Data!#REF!,Data!#REF!,(IF(B24=Data!#REF!,Data!#REF!,(IF(B24=Data!#REF!,Data!#REF!,(IF(B24=Data!#REF!,Data!#REF!,Data!#REF!)))))))))</f>
        <v>#REF!</v>
      </c>
      <c r="R24" s="593"/>
      <c r="S24" s="593"/>
      <c r="T24" s="594" t="e">
        <f>IF(B24=Data!#REF!,Data!#REF!,(IF(B24=Data!#REF!,Data!#REF!,(IF(B24=Data!B2,Data!I2,(IF(B24=Data!#REF!,Data!#REF!,(IF(B24=Data!B7,Data!I7,(IF(B24=Data!#REF!,Data!#REF!,(IF(B24=Data!#REF!,Data!#REF!,(IF(B24=Data!#REF!,Data!#REF!,Data!#REF!)))))))))))))))&amp;IF(B24=Data!B74,Data!I74,(IF(B24=Data!#REF!,Data!#REF!,(IF(B24=Data!#REF!,Data!#REF!,(IF(B24=Data!#REF!,Data!#REF!,(IF(B24=Data!#REF!,Data!#REF!,(IF(B24=Data!#REF!,Data!I814,(IF(B24=Data!#REF!,Data!#REF!,(IF(B24=Data!#REF!,Data!#REF!,Data!#REF!)))))))))))))))&amp;IF(B24=Data!#REF!,Data!#REF!,(IF(B24=Data!#REF!,Data!#REF!,(IF(B24=Data!#REF!,Data!#REF!,(IF(B24=Data!#REF!,Data!#REF!,(IF(B24=Data!#REF!,Data!#REF!,Data!#REF!)))))))))</f>
        <v>#REF!</v>
      </c>
      <c r="U24" s="595"/>
      <c r="V24" s="594" t="e">
        <f>IF(B24=Data!#REF!,Data!#REF!,(IF(B24=Data!#REF!,Data!#REF!,(IF(B24=Data!B2,Data!J2,(IF(B24=Data!#REF!,Data!#REF!,(IF(B24=Data!B7,Data!J7,(IF(B24=Data!#REF!,Data!#REF!,(IF(B24=Data!#REF!,Data!#REF!,(IF(B24=Data!#REF!,Data!#REF!,Data!#REF!)))))))))))))))&amp;IF(B24=Data!B74,Data!J74,(IF(B24=Data!#REF!,Data!#REF!,(IF(B24=Data!#REF!,Data!#REF!,(IF(B24=Data!#REF!,Data!#REF!,(IF(B24=Data!#REF!,Data!#REF!,(IF(B24=Data!#REF!,Data!J814,(IF(B24=Data!#REF!,Data!#REF!,(IF(B24=Data!#REF!,Data!#REF!,Data!#REF!)))))))))))))))&amp;IF(B24=Data!#REF!,Data!#REF!,(IF(B24=Data!#REF!,Data!#REF!,(IF(B24=Data!#REF!,Data!#REF!,(IF(B24=Data!#REF!,Data!#REF!,(IF(B24=Data!#REF!,Data!#REF!,Data!#REF!)))))))))</f>
        <v>#REF!</v>
      </c>
      <c r="W24" s="596">
        <f>IF(E24="","",VLOOKUP(B24,Data!$B$5:$J$503,9,FALSE)*E24)</f>
        <v>5.9250000000000007</v>
      </c>
    </row>
    <row r="25" spans="1:23" s="597" customFormat="1" ht="19.25" customHeight="1">
      <c r="A25" s="860">
        <v>7</v>
      </c>
      <c r="B25" s="753" t="s">
        <v>489</v>
      </c>
      <c r="C25" s="738" t="str">
        <f>IF(E25="","",VLOOKUP(B25,Data!$B$5:$N$503,13,FALSE))</f>
        <v>Ymh</v>
      </c>
      <c r="D25" s="495" t="str">
        <f>IF(E25="","",VLOOKUP(B25,Data!$B$5:$L$503,2,FALSE))</f>
        <v>ZH66290</v>
      </c>
      <c r="E25" s="823">
        <v>2</v>
      </c>
      <c r="F25" s="601"/>
      <c r="G25" s="587">
        <f>IF(E25="","",VLOOKUP(B25,Data!$B$5:$L$503,11,FALSE))</f>
        <v>1975.79</v>
      </c>
      <c r="H25" s="588">
        <f t="shared" si="0"/>
        <v>3951.58</v>
      </c>
      <c r="I25" s="589" t="str">
        <f>IF(E25="","",VLOOKUP(B25,Data!$B$5:$D$503,3,FALSE))</f>
        <v>C/T</v>
      </c>
      <c r="J25" s="589" t="str">
        <f>IF(E25="","",VLOOKUP(B25,Data!$B$5:$M$503,12,FALSE))</f>
        <v>Indonesia</v>
      </c>
      <c r="K25" s="590">
        <v>5132497</v>
      </c>
      <c r="L25" s="587">
        <f>IF(E25="","",VLOOKUP(B25,Data!$B$5:$E$503,4,FALSE)*E25)</f>
        <v>430</v>
      </c>
      <c r="M25" s="587">
        <f>IF(E25="","",VLOOKUP(B25,Data!$B$5:$F$503,5,FALSE)*E25)</f>
        <v>388</v>
      </c>
      <c r="N25" s="591" t="e">
        <f>IF(B25=Data!#REF!,Data!#REF!,(IF(B25=Data!#REF!,Data!#REF!,(IF(B25=Data!B2,Data!G2,(IF(B25=Data!#REF!,Data!#REF!,(IF(B25=Data!B7,Data!G7,(IF(B25=Data!#REF!,Data!#REF!,(IF(B25=Data!#REF!,Data!#REF!,(IF(B25=Data!#REF!,Data!#REF!,Data!#REF!)))))))))))))))&amp;IF(B25=Data!B74,Data!G74,(IF(B25=Data!#REF!,Data!#REF!,(IF(B25=Data!#REF!,Data!#REF!,(IF(B25=Data!#REF!,Data!#REF!,(IF(B25=Data!#REF!,Data!#REF!,(IF(B25=Data!#REF!,Data!G814,(IF(B25=Data!#REF!,Data!#REF!,(IF(B25=Data!#REF!,Data!#REF!,Data!#REF!)))))))))))))))&amp;IF(B25=Data!#REF!,Data!#REF!,(IF(B25=Data!#REF!,Data!#REF!,(IF(B25=Data!#REF!,Data!#REF!,(IF(B25=Data!#REF!,Data!#REF!,(IF(B25=Data!#REF!,Data!#REF!,Data!#REF!)))))))))</f>
        <v>#REF!</v>
      </c>
      <c r="O25" s="592"/>
      <c r="P25" s="593"/>
      <c r="Q25" s="594" t="e">
        <f>IF(B25=Data!#REF!,Data!#REF!,(IF(B25=Data!#REF!,Data!#REF!,(IF(B25=Data!B2,Data!H2,(IF(B25=Data!#REF!,Data!#REF!,(IF(B25=Data!B7,Data!H7,(IF(B25=Data!#REF!,Data!#REF!,(IF(B25=Data!#REF!,Data!#REF!,(IF(B25=Data!#REF!,Data!#REF!,Data!#REF!)))))))))))))))&amp;IF(B25=Data!B74,Data!H74,(IF(B25=Data!#REF!,Data!#REF!,(IF(B25=Data!#REF!,Data!#REF!,(IF(B25=Data!#REF!,Data!#REF!,(IF(B25=Data!#REF!,Data!#REF!,(IF(B25=Data!#REF!,Data!H814,(IF(B25=Data!#REF!,Data!#REF!,(IF(B25=Data!#REF!,Data!#REF!,Data!#REF!)))))))))))))))&amp;IF(B25=Data!#REF!,Data!#REF!,(IF(B25=Data!#REF!,Data!#REF!,(IF(B25=Data!#REF!,Data!#REF!,(IF(B25=Data!#REF!,Data!#REF!,(IF(B25=Data!#REF!,Data!#REF!,Data!#REF!)))))))))</f>
        <v>#REF!</v>
      </c>
      <c r="R25" s="593"/>
      <c r="S25" s="593"/>
      <c r="T25" s="594" t="e">
        <f>IF(B25=Data!#REF!,Data!#REF!,(IF(B25=Data!#REF!,Data!#REF!,(IF(B25=Data!B2,Data!I2,(IF(B25=Data!#REF!,Data!#REF!,(IF(B25=Data!B7,Data!I7,(IF(B25=Data!#REF!,Data!#REF!,(IF(B25=Data!#REF!,Data!#REF!,(IF(B25=Data!#REF!,Data!#REF!,Data!#REF!)))))))))))))))&amp;IF(B25=Data!B74,Data!I74,(IF(B25=Data!#REF!,Data!#REF!,(IF(B25=Data!#REF!,Data!#REF!,(IF(B25=Data!#REF!,Data!#REF!,(IF(B25=Data!#REF!,Data!#REF!,(IF(B25=Data!#REF!,Data!I814,(IF(B25=Data!#REF!,Data!#REF!,(IF(B25=Data!#REF!,Data!#REF!,Data!#REF!)))))))))))))))&amp;IF(B25=Data!#REF!,Data!#REF!,(IF(B25=Data!#REF!,Data!#REF!,(IF(B25=Data!#REF!,Data!#REF!,(IF(B25=Data!#REF!,Data!#REF!,(IF(B25=Data!#REF!,Data!#REF!,Data!#REF!)))))))))</f>
        <v>#REF!</v>
      </c>
      <c r="U25" s="595"/>
      <c r="V25" s="594" t="e">
        <f>IF(B25=Data!#REF!,Data!#REF!,(IF(B25=Data!#REF!,Data!#REF!,(IF(B25=Data!B2,Data!J2,(IF(B25=Data!#REF!,Data!#REF!,(IF(B25=Data!B7,Data!J7,(IF(B25=Data!#REF!,Data!#REF!,(IF(B25=Data!#REF!,Data!#REF!,(IF(B25=Data!#REF!,Data!#REF!,Data!#REF!)))))))))))))))&amp;IF(B25=Data!B74,Data!J74,(IF(B25=Data!#REF!,Data!#REF!,(IF(B25=Data!#REF!,Data!#REF!,(IF(B25=Data!#REF!,Data!#REF!,(IF(B25=Data!#REF!,Data!#REF!,(IF(B25=Data!#REF!,Data!J814,(IF(B25=Data!#REF!,Data!#REF!,(IF(B25=Data!#REF!,Data!#REF!,Data!#REF!)))))))))))))))&amp;IF(B25=Data!#REF!,Data!#REF!,(IF(B25=Data!#REF!,Data!#REF!,(IF(B25=Data!#REF!,Data!#REF!,(IF(B25=Data!#REF!,Data!#REF!,(IF(B25=Data!#REF!,Data!#REF!,Data!#REF!)))))))))</f>
        <v>#REF!</v>
      </c>
      <c r="W25" s="596">
        <f>IF(E25="","",VLOOKUP(B25,Data!$B$5:$J$503,9,FALSE)*E25)</f>
        <v>2.37</v>
      </c>
    </row>
    <row r="26" spans="1:23" s="597" customFormat="1" ht="19.25" customHeight="1">
      <c r="A26" s="860">
        <v>8</v>
      </c>
      <c r="B26" s="753" t="s">
        <v>495</v>
      </c>
      <c r="C26" s="738" t="str">
        <f>IF(E26="","",VLOOKUP(B26,Data!$B$5:$N$503,13,FALSE))</f>
        <v>Ymh</v>
      </c>
      <c r="D26" s="495" t="str">
        <f>IF(E26="","",VLOOKUP(B26,Data!$B$5:$L$503,2,FALSE))</f>
        <v>ZH66300</v>
      </c>
      <c r="E26" s="823">
        <v>5</v>
      </c>
      <c r="F26" s="600"/>
      <c r="G26" s="587">
        <f>IF(E26="","",VLOOKUP(B26,Data!$B$5:$L$503,11,FALSE))</f>
        <v>2086.5500000000002</v>
      </c>
      <c r="H26" s="588">
        <f t="shared" ref="H26:H32" si="2">IF(E26&gt;0,E26*G26,"-")</f>
        <v>10432.75</v>
      </c>
      <c r="I26" s="589" t="str">
        <f>IF(E26="","",VLOOKUP(B26,Data!$B$5:$D$503,3,FALSE))</f>
        <v>C/T</v>
      </c>
      <c r="J26" s="589" t="str">
        <f>IF(E26="","",VLOOKUP(B26,Data!$B$5:$M$503,12,FALSE))</f>
        <v>Indonesia</v>
      </c>
      <c r="K26" s="590">
        <v>5132497</v>
      </c>
      <c r="L26" s="587">
        <f>IF(E26="","",VLOOKUP(B26,Data!$B$5:$E$503,4,FALSE)*E26)</f>
        <v>1075</v>
      </c>
      <c r="M26" s="587">
        <f>IF(E26="","",VLOOKUP(B26,Data!$B$5:$F$503,5,FALSE)*E26)</f>
        <v>970</v>
      </c>
      <c r="N26" s="591" t="e">
        <f>IF(B26=Data!#REF!,Data!#REF!,(IF(B26=Data!#REF!,Data!#REF!,(IF(B26=Data!#REF!,Data!#REF!,(IF(B26=Data!#REF!,Data!#REF!,(IF(B26=Data!B3,Data!G3,(IF(B26=Data!#REF!,Data!#REF!,(IF(B26=Data!#REF!,Data!#REF!,(IF(B26=Data!#REF!,Data!#REF!,Data!#REF!)))))))))))))))&amp;IF(B26=Data!B70,Data!G70,(IF(B26=Data!#REF!,Data!#REF!,(IF(B26=Data!#REF!,Data!#REF!,(IF(B26=Data!#REF!,Data!#REF!,(IF(B26=Data!#REF!,Data!#REF!,(IF(B26=Data!#REF!,Data!G810,(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B3,Data!H3,(IF(B26=Data!#REF!,Data!#REF!,(IF(B26=Data!#REF!,Data!#REF!,(IF(B26=Data!#REF!,Data!#REF!,Data!#REF!)))))))))))))))&amp;IF(B26=Data!B70,Data!H70,(IF(B26=Data!#REF!,Data!#REF!,(IF(B26=Data!#REF!,Data!#REF!,(IF(B26=Data!#REF!,Data!#REF!,(IF(B26=Data!#REF!,Data!#REF!,(IF(B26=Data!#REF!,Data!H810,(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B3,Data!I3,(IF(B26=Data!#REF!,Data!#REF!,(IF(B26=Data!#REF!,Data!#REF!,(IF(B26=Data!#REF!,Data!#REF!,Data!#REF!)))))))))))))))&amp;IF(B26=Data!B70,Data!I70,(IF(B26=Data!#REF!,Data!#REF!,(IF(B26=Data!#REF!,Data!#REF!,(IF(B26=Data!#REF!,Data!#REF!,(IF(B26=Data!#REF!,Data!#REF!,(IF(B26=Data!#REF!,Data!I810,(IF(B26=Data!#REF!,Data!#REF!,(IF(B26=Data!#REF!,Data!#REF!,Data!#REF!)))))))))))))))&amp;IF(B26=Data!#REF!,Data!#REF!,(IF(B26=Data!#REF!,Data!#REF!,(IF(B26=Data!#REF!,Data!#REF!,(IF(B26=Data!#REF!,Data!#REF!,(IF(B26=Data!#REF!,Data!#REF!,Data!#REF!)))))))))</f>
        <v>#REF!</v>
      </c>
      <c r="U26" s="595"/>
      <c r="V26" s="594" t="e">
        <f>IF(B26=Data!#REF!,Data!#REF!,(IF(B26=Data!#REF!,Data!#REF!,(IF(B26=Data!#REF!,Data!#REF!,(IF(B26=Data!#REF!,Data!#REF!,(IF(B26=Data!B3,Data!J3,(IF(B26=Data!#REF!,Data!#REF!,(IF(B26=Data!#REF!,Data!#REF!,(IF(B26=Data!#REF!,Data!#REF!,Data!#REF!)))))))))))))))&amp;IF(B26=Data!B70,Data!J70,(IF(B26=Data!#REF!,Data!#REF!,(IF(B26=Data!#REF!,Data!#REF!,(IF(B26=Data!#REF!,Data!#REF!,(IF(B26=Data!#REF!,Data!#REF!,(IF(B26=Data!#REF!,Data!J810,(IF(B26=Data!#REF!,Data!#REF!,(IF(B26=Data!#REF!,Data!#REF!,Data!#REF!)))))))))))))))&amp;IF(B26=Data!#REF!,Data!#REF!,(IF(B26=Data!#REF!,Data!#REF!,(IF(B26=Data!#REF!,Data!#REF!,(IF(B26=Data!#REF!,Data!#REF!,(IF(B26=Data!#REF!,Data!#REF!,Data!#REF!)))))))))</f>
        <v>#REF!</v>
      </c>
      <c r="W26" s="596">
        <f>IF(E26="","",VLOOKUP(B26,Data!$B$5:$J$503,9,FALSE)*E26)</f>
        <v>5.9250000000000007</v>
      </c>
    </row>
    <row r="27" spans="1:23" s="597" customFormat="1" ht="19.25" customHeight="1">
      <c r="A27" s="860">
        <v>9</v>
      </c>
      <c r="B27" s="753" t="s">
        <v>506</v>
      </c>
      <c r="C27" s="738" t="str">
        <f>IF(E27="","",VLOOKUP(B27,Data!$B$5:$N$503,13,FALSE))</f>
        <v>Ymh</v>
      </c>
      <c r="D27" s="495" t="str">
        <f>IF(E27="","",VLOOKUP(B27,Data!$B$5:$L$503,2,FALSE))</f>
        <v>ZH66260</v>
      </c>
      <c r="E27" s="823">
        <v>1</v>
      </c>
      <c r="F27" s="600"/>
      <c r="G27" s="587">
        <f>IF(E27="","",VLOOKUP(B27,Data!$B$5:$L$503,11,FALSE))</f>
        <v>2588.89</v>
      </c>
      <c r="H27" s="588">
        <f t="shared" si="2"/>
        <v>2588.89</v>
      </c>
      <c r="I27" s="589" t="str">
        <f>IF(E27="","",VLOOKUP(B27,Data!$B$5:$D$503,3,FALSE))</f>
        <v>C/T</v>
      </c>
      <c r="J27" s="589" t="str">
        <f>IF(E27="","",VLOOKUP(B27,Data!$B$5:$M$503,12,FALSE))</f>
        <v>Indonesia</v>
      </c>
      <c r="K27" s="590">
        <v>5132497</v>
      </c>
      <c r="L27" s="587">
        <f>IF(E27="","",VLOOKUP(B27,Data!$B$5:$E$503,4,FALSE)*E27)</f>
        <v>262</v>
      </c>
      <c r="M27" s="587">
        <f>IF(E27="","",VLOOKUP(B27,Data!$B$5:$F$503,5,FALSE)*E27)</f>
        <v>237</v>
      </c>
      <c r="N27" s="591" t="e">
        <f>IF(B27=Data!#REF!,Data!#REF!,(IF(B27=Data!#REF!,Data!#REF!,(IF(B27=Data!#REF!,Data!#REF!,(IF(B27=Data!#REF!,Data!#REF!,(IF(B27=Data!B4,Data!G4,(IF(B27=Data!#REF!,Data!#REF!,(IF(B27=Data!#REF!,Data!#REF!,(IF(B27=Data!#REF!,Data!#REF!,Data!#REF!)))))))))))))))&amp;IF(B27=Data!B71,Data!G71,(IF(B27=Data!#REF!,Data!#REF!,(IF(B27=Data!#REF!,Data!#REF!,(IF(B27=Data!#REF!,Data!#REF!,(IF(B27=Data!#REF!,Data!#REF!,(IF(B27=Data!#REF!,Data!G811,(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B4,Data!H4,(IF(B27=Data!#REF!,Data!#REF!,(IF(B27=Data!#REF!,Data!#REF!,(IF(B27=Data!#REF!,Data!#REF!,Data!#REF!)))))))))))))))&amp;IF(B27=Data!B71,Data!H71,(IF(B27=Data!#REF!,Data!#REF!,(IF(B27=Data!#REF!,Data!#REF!,(IF(B27=Data!#REF!,Data!#REF!,(IF(B27=Data!#REF!,Data!#REF!,(IF(B27=Data!#REF!,Data!H811,(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B4,Data!I4,(IF(B27=Data!#REF!,Data!#REF!,(IF(B27=Data!#REF!,Data!#REF!,(IF(B27=Data!#REF!,Data!#REF!,Data!#REF!)))))))))))))))&amp;IF(B27=Data!B71,Data!I71,(IF(B27=Data!#REF!,Data!#REF!,(IF(B27=Data!#REF!,Data!#REF!,(IF(B27=Data!#REF!,Data!#REF!,(IF(B27=Data!#REF!,Data!#REF!,(IF(B27=Data!#REF!,Data!I811,(IF(B27=Data!#REF!,Data!#REF!,(IF(B27=Data!#REF!,Data!#REF!,Data!#REF!)))))))))))))))&amp;IF(B27=Data!#REF!,Data!#REF!,(IF(B27=Data!#REF!,Data!#REF!,(IF(B27=Data!#REF!,Data!#REF!,(IF(B27=Data!#REF!,Data!#REF!,(IF(B27=Data!#REF!,Data!#REF!,Data!#REF!)))))))))</f>
        <v>#REF!</v>
      </c>
      <c r="U27" s="595"/>
      <c r="V27" s="594" t="e">
        <f>IF(B27=Data!#REF!,Data!#REF!,(IF(B27=Data!#REF!,Data!#REF!,(IF(B27=Data!#REF!,Data!#REF!,(IF(B27=Data!#REF!,Data!#REF!,(IF(B27=Data!B4,Data!J4,(IF(B27=Data!#REF!,Data!#REF!,(IF(B27=Data!#REF!,Data!#REF!,(IF(B27=Data!#REF!,Data!#REF!,Data!#REF!)))))))))))))))&amp;IF(B27=Data!B71,Data!J71,(IF(B27=Data!#REF!,Data!#REF!,(IF(B27=Data!#REF!,Data!#REF!,(IF(B27=Data!#REF!,Data!#REF!,(IF(B27=Data!#REF!,Data!#REF!,(IF(B27=Data!#REF!,Data!J811,(IF(B27=Data!#REF!,Data!#REF!,(IF(B27=Data!#REF!,Data!#REF!,Data!#REF!)))))))))))))))&amp;IF(B27=Data!#REF!,Data!#REF!,(IF(B27=Data!#REF!,Data!#REF!,(IF(B27=Data!#REF!,Data!#REF!,(IF(B27=Data!#REF!,Data!#REF!,(IF(B27=Data!#REF!,Data!#REF!,Data!#REF!)))))))))</f>
        <v>#REF!</v>
      </c>
      <c r="W27" s="596">
        <f>IF(E27="","",VLOOKUP(B27,Data!$B$5:$J$503,9,FALSE)*E27)</f>
        <v>1.488</v>
      </c>
    </row>
    <row r="28" spans="1:23" s="597" customFormat="1" ht="19.25" customHeight="1">
      <c r="A28" s="860">
        <v>10</v>
      </c>
      <c r="B28" s="753" t="s">
        <v>717</v>
      </c>
      <c r="C28" s="738" t="str">
        <f>IF(E28="","",VLOOKUP(B28,Data!$B$5:$N$503,13,FALSE))</f>
        <v>Ymh</v>
      </c>
      <c r="D28" s="495" t="str">
        <f>IF(E28="","",VLOOKUP(B28,Data!$B$5:$L$503,2,FALSE))</f>
        <v>VAC9500</v>
      </c>
      <c r="E28" s="823">
        <v>2</v>
      </c>
      <c r="F28" s="600"/>
      <c r="G28" s="587">
        <f>IF(E28="","",VLOOKUP(B28,Data!$B$5:$L$503,11,FALSE))</f>
        <v>2627.86</v>
      </c>
      <c r="H28" s="588">
        <f t="shared" si="2"/>
        <v>5255.72</v>
      </c>
      <c r="I28" s="589" t="str">
        <f>IF(E28="","",VLOOKUP(B28,Data!$B$5:$D$503,3,FALSE))</f>
        <v>C/T</v>
      </c>
      <c r="J28" s="589" t="str">
        <f>IF(E28="","",VLOOKUP(B28,Data!$B$5:$M$503,12,FALSE))</f>
        <v>Indonesia</v>
      </c>
      <c r="K28" s="590">
        <v>5132497</v>
      </c>
      <c r="L28" s="587">
        <f>IF(E28="","",VLOOKUP(B28,Data!$B$5:$E$503,4,FALSE)*E28)</f>
        <v>534</v>
      </c>
      <c r="M28" s="587">
        <f>IF(E28="","",VLOOKUP(B28,Data!$B$5:$F$503,5,FALSE)*E28)</f>
        <v>494</v>
      </c>
      <c r="N28" s="591" t="e">
        <f>IF(B28=Data!#REF!,Data!#REF!,(IF(B28=Data!#REF!,Data!#REF!,(IF(B28=Data!#REF!,Data!#REF!,(IF(B28=Data!#REF!,Data!#REF!,(IF(B28=Data!B5,Data!G5,(IF(B28=Data!#REF!,Data!#REF!,(IF(B28=Data!#REF!,Data!#REF!,(IF(B28=Data!#REF!,Data!#REF!,Data!#REF!)))))))))))))))&amp;IF(B28=Data!B72,Data!G72,(IF(B28=Data!#REF!,Data!#REF!,(IF(B28=Data!#REF!,Data!#REF!,(IF(B28=Data!#REF!,Data!#REF!,(IF(B28=Data!#REF!,Data!#REF!,(IF(B28=Data!#REF!,Data!G812,(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B5,Data!H5,(IF(B28=Data!#REF!,Data!#REF!,(IF(B28=Data!#REF!,Data!#REF!,(IF(B28=Data!#REF!,Data!#REF!,Data!#REF!)))))))))))))))&amp;IF(B28=Data!B72,Data!H72,(IF(B28=Data!#REF!,Data!#REF!,(IF(B28=Data!#REF!,Data!#REF!,(IF(B28=Data!#REF!,Data!#REF!,(IF(B28=Data!#REF!,Data!#REF!,(IF(B28=Data!#REF!,Data!H812,(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B5,Data!I5,(IF(B28=Data!#REF!,Data!#REF!,(IF(B28=Data!#REF!,Data!#REF!,(IF(B28=Data!#REF!,Data!#REF!,Data!#REF!)))))))))))))))&amp;IF(B28=Data!B72,Data!I72,(IF(B28=Data!#REF!,Data!#REF!,(IF(B28=Data!#REF!,Data!#REF!,(IF(B28=Data!#REF!,Data!#REF!,(IF(B28=Data!#REF!,Data!#REF!,(IF(B28=Data!#REF!,Data!I812,(IF(B28=Data!#REF!,Data!#REF!,(IF(B28=Data!#REF!,Data!#REF!,Data!#REF!)))))))))))))))&amp;IF(B28=Data!#REF!,Data!#REF!,(IF(B28=Data!#REF!,Data!#REF!,(IF(B28=Data!#REF!,Data!#REF!,(IF(B28=Data!#REF!,Data!#REF!,(IF(B28=Data!#REF!,Data!#REF!,Data!#REF!)))))))))</f>
        <v>#REF!</v>
      </c>
      <c r="U28" s="595"/>
      <c r="V28" s="594" t="e">
        <f>IF(B28=Data!#REF!,Data!#REF!,(IF(B28=Data!#REF!,Data!#REF!,(IF(B28=Data!#REF!,Data!#REF!,(IF(B28=Data!#REF!,Data!#REF!,(IF(B28=Data!B5,Data!J5,(IF(B28=Data!#REF!,Data!#REF!,(IF(B28=Data!#REF!,Data!#REF!,(IF(B28=Data!#REF!,Data!#REF!,Data!#REF!)))))))))))))))&amp;IF(B28=Data!B72,Data!J72,(IF(B28=Data!#REF!,Data!#REF!,(IF(B28=Data!#REF!,Data!#REF!,(IF(B28=Data!#REF!,Data!#REF!,(IF(B28=Data!#REF!,Data!#REF!,(IF(B28=Data!#REF!,Data!J812,(IF(B28=Data!#REF!,Data!#REF!,(IF(B28=Data!#REF!,Data!#REF!,Data!#REF!)))))))))))))))&amp;IF(B28=Data!#REF!,Data!#REF!,(IF(B28=Data!#REF!,Data!#REF!,(IF(B28=Data!#REF!,Data!#REF!,(IF(B28=Data!#REF!,Data!#REF!,(IF(B28=Data!#REF!,Data!#REF!,Data!#REF!)))))))))</f>
        <v>#REF!</v>
      </c>
      <c r="W28" s="596">
        <f>IF(E28="","",VLOOKUP(B28,Data!$B$5:$J$503,9,FALSE)*E28)</f>
        <v>2.976</v>
      </c>
    </row>
    <row r="29" spans="1:23" s="597" customFormat="1" ht="19.25" customHeight="1">
      <c r="A29" s="860">
        <v>11</v>
      </c>
      <c r="B29" s="753" t="s">
        <v>290</v>
      </c>
      <c r="C29" s="738" t="str">
        <f>IF(E29="","",VLOOKUP(B29,Data!$B$5:$N$503,13,FALSE))</f>
        <v>Ymh</v>
      </c>
      <c r="D29" s="495" t="str">
        <f>IF(E29="","",VLOOKUP(B29,Data!$B$5:$L$503,2,FALSE))</f>
        <v>WT58120</v>
      </c>
      <c r="E29" s="823">
        <v>1</v>
      </c>
      <c r="F29" s="600"/>
      <c r="G29" s="587">
        <f>IF(E29="","",VLOOKUP(B29,Data!$B$5:$L$503,11,FALSE))</f>
        <v>2312.42</v>
      </c>
      <c r="H29" s="588">
        <f t="shared" si="2"/>
        <v>2312.42</v>
      </c>
      <c r="I29" s="589" t="str">
        <f>IF(E29="","",VLOOKUP(B29,Data!$B$5:$D$503,3,FALSE))</f>
        <v>C/T</v>
      </c>
      <c r="J29" s="589" t="str">
        <f>IF(E29="","",VLOOKUP(B29,Data!$B$5:$M$503,12,FALSE))</f>
        <v>Indonesia</v>
      </c>
      <c r="K29" s="590">
        <v>5132497</v>
      </c>
      <c r="L29" s="587">
        <f>IF(E29="","",VLOOKUP(B29,Data!$B$5:$E$503,4,FALSE)*E29)</f>
        <v>238</v>
      </c>
      <c r="M29" s="587">
        <f>IF(E29="","",VLOOKUP(B29,Data!$B$5:$F$503,5,FALSE)*E29)</f>
        <v>216</v>
      </c>
      <c r="N29" s="591" t="e">
        <f>IF(B29=Data!#REF!,Data!#REF!,(IF(B29=Data!#REF!,Data!#REF!,(IF(B29=Data!B1,Data!G1,(IF(B29=Data!#REF!,Data!#REF!,(IF(B29=Data!B6,Data!G6,(IF(B29=Data!#REF!,Data!#REF!,(IF(B29=Data!#REF!,Data!#REF!,(IF(B29=Data!#REF!,Data!#REF!,Data!#REF!)))))))))))))))&amp;IF(B29=Data!B73,Data!G73,(IF(B29=Data!#REF!,Data!#REF!,(IF(B29=Data!#REF!,Data!#REF!,(IF(B29=Data!#REF!,Data!#REF!,(IF(B29=Data!#REF!,Data!#REF!,(IF(B29=Data!#REF!,Data!G813,(IF(B29=Data!#REF!,Data!#REF!,(IF(B29=Data!#REF!,Data!#REF!,Data!#REF!)))))))))))))))&amp;IF(B29=Data!#REF!,Data!#REF!,(IF(B29=Data!#REF!,Data!#REF!,(IF(B29=Data!#REF!,Data!#REF!,(IF(B29=Data!#REF!,Data!#REF!,(IF(B29=Data!#REF!,Data!#REF!,Data!#REF!)))))))))</f>
        <v>#REF!</v>
      </c>
      <c r="O29" s="592"/>
      <c r="P29" s="593"/>
      <c r="Q29" s="594" t="e">
        <f>IF(B29=Data!#REF!,Data!#REF!,(IF(B29=Data!#REF!,Data!#REF!,(IF(B29=Data!B1,Data!H1,(IF(B29=Data!#REF!,Data!#REF!,(IF(B29=Data!B6,Data!H6,(IF(B29=Data!#REF!,Data!#REF!,(IF(B29=Data!#REF!,Data!#REF!,(IF(B29=Data!#REF!,Data!#REF!,Data!#REF!)))))))))))))))&amp;IF(B29=Data!B73,Data!H73,(IF(B29=Data!#REF!,Data!#REF!,(IF(B29=Data!#REF!,Data!#REF!,(IF(B29=Data!#REF!,Data!#REF!,(IF(B29=Data!#REF!,Data!#REF!,(IF(B29=Data!#REF!,Data!H813,(IF(B29=Data!#REF!,Data!#REF!,(IF(B29=Data!#REF!,Data!#REF!,Data!#REF!)))))))))))))))&amp;IF(B29=Data!#REF!,Data!#REF!,(IF(B29=Data!#REF!,Data!#REF!,(IF(B29=Data!#REF!,Data!#REF!,(IF(B29=Data!#REF!,Data!#REF!,(IF(B29=Data!#REF!,Data!#REF!,Data!#REF!)))))))))</f>
        <v>#REF!</v>
      </c>
      <c r="R29" s="593"/>
      <c r="S29" s="593"/>
      <c r="T29" s="594" t="e">
        <f>IF(B29=Data!#REF!,Data!#REF!,(IF(B29=Data!#REF!,Data!#REF!,(IF(B29=Data!B1,Data!I1,(IF(B29=Data!#REF!,Data!#REF!,(IF(B29=Data!B6,Data!I6,(IF(B29=Data!#REF!,Data!#REF!,(IF(B29=Data!#REF!,Data!#REF!,(IF(B29=Data!#REF!,Data!#REF!,Data!#REF!)))))))))))))))&amp;IF(B29=Data!B73,Data!I73,(IF(B29=Data!#REF!,Data!#REF!,(IF(B29=Data!#REF!,Data!#REF!,(IF(B29=Data!#REF!,Data!#REF!,(IF(B29=Data!#REF!,Data!#REF!,(IF(B29=Data!#REF!,Data!I813,(IF(B29=Data!#REF!,Data!#REF!,(IF(B29=Data!#REF!,Data!#REF!,Data!#REF!)))))))))))))))&amp;IF(B29=Data!#REF!,Data!#REF!,(IF(B29=Data!#REF!,Data!#REF!,(IF(B29=Data!#REF!,Data!#REF!,(IF(B29=Data!#REF!,Data!#REF!,(IF(B29=Data!#REF!,Data!#REF!,Data!#REF!)))))))))</f>
        <v>#REF!</v>
      </c>
      <c r="U29" s="595"/>
      <c r="V29" s="594" t="e">
        <f>IF(B29=Data!#REF!,Data!#REF!,(IF(B29=Data!#REF!,Data!#REF!,(IF(B29=Data!B1,Data!J1,(IF(B29=Data!#REF!,Data!#REF!,(IF(B29=Data!B6,Data!J6,(IF(B29=Data!#REF!,Data!#REF!,(IF(B29=Data!#REF!,Data!#REF!,(IF(B29=Data!#REF!,Data!#REF!,Data!#REF!)))))))))))))))&amp;IF(B29=Data!B73,Data!J73,(IF(B29=Data!#REF!,Data!#REF!,(IF(B29=Data!#REF!,Data!#REF!,(IF(B29=Data!#REF!,Data!#REF!,(IF(B29=Data!#REF!,Data!#REF!,(IF(B29=Data!#REF!,Data!J813,(IF(B29=Data!#REF!,Data!#REF!,(IF(B29=Data!#REF!,Data!#REF!,Data!#REF!)))))))))))))))&amp;IF(B29=Data!#REF!,Data!#REF!,(IF(B29=Data!#REF!,Data!#REF!,(IF(B29=Data!#REF!,Data!#REF!,(IF(B29=Data!#REF!,Data!#REF!,(IF(B29=Data!#REF!,Data!#REF!,Data!#REF!)))))))))</f>
        <v>#REF!</v>
      </c>
      <c r="W29" s="596">
        <f>IF(E29="","",VLOOKUP(B29,Data!$B$5:$J$503,9,FALSE)*E29)</f>
        <v>1.3140000000000001</v>
      </c>
    </row>
    <row r="30" spans="1:23" s="597" customFormat="1" ht="19.25" customHeight="1">
      <c r="A30" s="860">
        <v>12</v>
      </c>
      <c r="B30" s="753" t="s">
        <v>279</v>
      </c>
      <c r="C30" s="738" t="str">
        <f>IF(E30="","",VLOOKUP(B30,Data!$B$5:$N$503,13,FALSE))</f>
        <v>Ymh</v>
      </c>
      <c r="D30" s="495" t="str">
        <f>IF(E30="","",VLOOKUP(B30,Data!$B$5:$L$503,2,FALSE))</f>
        <v>WT58060</v>
      </c>
      <c r="E30" s="823">
        <v>6</v>
      </c>
      <c r="F30" s="600"/>
      <c r="G30" s="587">
        <f>IF(E30="","",VLOOKUP(B30,Data!$B$5:$L$503,11,FALSE))</f>
        <v>2511.65</v>
      </c>
      <c r="H30" s="588">
        <f t="shared" si="2"/>
        <v>15069.900000000001</v>
      </c>
      <c r="I30" s="589" t="str">
        <f>IF(E30="","",VLOOKUP(B30,Data!$B$5:$D$503,3,FALSE))</f>
        <v>C/T</v>
      </c>
      <c r="J30" s="589" t="str">
        <f>IF(E30="","",VLOOKUP(B30,Data!$B$5:$M$503,12,FALSE))</f>
        <v>Indonesia</v>
      </c>
      <c r="K30" s="590">
        <v>5132497</v>
      </c>
      <c r="L30" s="587">
        <f>IF(E30="","",VLOOKUP(B30,Data!$B$5:$E$503,4,FALSE)*E30)</f>
        <v>1524</v>
      </c>
      <c r="M30" s="587">
        <f>IF(E30="","",VLOOKUP(B30,Data!$B$5:$F$503,5,FALSE)*E30)</f>
        <v>1374</v>
      </c>
      <c r="N30" s="591" t="e">
        <f>IF(B30=Data!#REF!,Data!#REF!,(IF(B30=Data!#REF!,Data!#REF!,(IF(B30=Data!B2,Data!G2,(IF(B30=Data!#REF!,Data!#REF!,(IF(B30=Data!B7,Data!G7,(IF(B30=Data!#REF!,Data!#REF!,(IF(B30=Data!#REF!,Data!#REF!,(IF(B30=Data!#REF!,Data!#REF!,Data!#REF!)))))))))))))))&amp;IF(B30=Data!B74,Data!G74,(IF(B30=Data!#REF!,Data!#REF!,(IF(B30=Data!#REF!,Data!#REF!,(IF(B30=Data!#REF!,Data!#REF!,(IF(B30=Data!#REF!,Data!#REF!,(IF(B30=Data!#REF!,Data!G814,(IF(B30=Data!#REF!,Data!#REF!,(IF(B30=Data!#REF!,Data!#REF!,Data!#REF!)))))))))))))))&amp;IF(B30=Data!#REF!,Data!#REF!,(IF(B30=Data!#REF!,Data!#REF!,(IF(B30=Data!#REF!,Data!#REF!,(IF(B30=Data!#REF!,Data!#REF!,(IF(B30=Data!#REF!,Data!#REF!,Data!#REF!)))))))))</f>
        <v>#REF!</v>
      </c>
      <c r="O30" s="592"/>
      <c r="P30" s="593"/>
      <c r="Q30" s="594" t="e">
        <f>IF(B30=Data!#REF!,Data!#REF!,(IF(B30=Data!#REF!,Data!#REF!,(IF(B30=Data!B2,Data!H2,(IF(B30=Data!#REF!,Data!#REF!,(IF(B30=Data!B7,Data!H7,(IF(B30=Data!#REF!,Data!#REF!,(IF(B30=Data!#REF!,Data!#REF!,(IF(B30=Data!#REF!,Data!#REF!,Data!#REF!)))))))))))))))&amp;IF(B30=Data!B74,Data!H74,(IF(B30=Data!#REF!,Data!#REF!,(IF(B30=Data!#REF!,Data!#REF!,(IF(B30=Data!#REF!,Data!#REF!,(IF(B30=Data!#REF!,Data!#REF!,(IF(B30=Data!#REF!,Data!H814,(IF(B30=Data!#REF!,Data!#REF!,(IF(B30=Data!#REF!,Data!#REF!,Data!#REF!)))))))))))))))&amp;IF(B30=Data!#REF!,Data!#REF!,(IF(B30=Data!#REF!,Data!#REF!,(IF(B30=Data!#REF!,Data!#REF!,(IF(B30=Data!#REF!,Data!#REF!,(IF(B30=Data!#REF!,Data!#REF!,Data!#REF!)))))))))</f>
        <v>#REF!</v>
      </c>
      <c r="R30" s="593"/>
      <c r="S30" s="593"/>
      <c r="T30" s="594" t="e">
        <f>IF(B30=Data!#REF!,Data!#REF!,(IF(B30=Data!#REF!,Data!#REF!,(IF(B30=Data!B2,Data!I2,(IF(B30=Data!#REF!,Data!#REF!,(IF(B30=Data!B7,Data!I7,(IF(B30=Data!#REF!,Data!#REF!,(IF(B30=Data!#REF!,Data!#REF!,(IF(B30=Data!#REF!,Data!#REF!,Data!#REF!)))))))))))))))&amp;IF(B30=Data!B74,Data!I74,(IF(B30=Data!#REF!,Data!#REF!,(IF(B30=Data!#REF!,Data!#REF!,(IF(B30=Data!#REF!,Data!#REF!,(IF(B30=Data!#REF!,Data!#REF!,(IF(B30=Data!#REF!,Data!I814,(IF(B30=Data!#REF!,Data!#REF!,(IF(B30=Data!#REF!,Data!#REF!,Data!#REF!)))))))))))))))&amp;IF(B30=Data!#REF!,Data!#REF!,(IF(B30=Data!#REF!,Data!#REF!,(IF(B30=Data!#REF!,Data!#REF!,(IF(B30=Data!#REF!,Data!#REF!,(IF(B30=Data!#REF!,Data!#REF!,Data!#REF!)))))))))</f>
        <v>#REF!</v>
      </c>
      <c r="U30" s="595"/>
      <c r="V30" s="594" t="e">
        <f>IF(B30=Data!#REF!,Data!#REF!,(IF(B30=Data!#REF!,Data!#REF!,(IF(B30=Data!B2,Data!J2,(IF(B30=Data!#REF!,Data!#REF!,(IF(B30=Data!B7,Data!J7,(IF(B30=Data!#REF!,Data!#REF!,(IF(B30=Data!#REF!,Data!#REF!,(IF(B30=Data!#REF!,Data!#REF!,Data!#REF!)))))))))))))))&amp;IF(B30=Data!B74,Data!J74,(IF(B30=Data!#REF!,Data!#REF!,(IF(B30=Data!#REF!,Data!#REF!,(IF(B30=Data!#REF!,Data!#REF!,(IF(B30=Data!#REF!,Data!#REF!,(IF(B30=Data!#REF!,Data!J814,(IF(B30=Data!#REF!,Data!#REF!,(IF(B30=Data!#REF!,Data!#REF!,Data!#REF!)))))))))))))))&amp;IF(B30=Data!#REF!,Data!#REF!,(IF(B30=Data!#REF!,Data!#REF!,(IF(B30=Data!#REF!,Data!#REF!,(IF(B30=Data!#REF!,Data!#REF!,(IF(B30=Data!#REF!,Data!#REF!,Data!#REF!)))))))))</f>
        <v>#REF!</v>
      </c>
      <c r="W30" s="596">
        <f>IF(E30="","",VLOOKUP(B30,Data!$B$5:$J$503,9,FALSE)*E30)</f>
        <v>8.9039999999999999</v>
      </c>
    </row>
    <row r="31" spans="1:23" s="597" customFormat="1" ht="19.25" customHeight="1">
      <c r="A31" s="598"/>
      <c r="B31" s="582" t="s">
        <v>1110</v>
      </c>
      <c r="C31" s="738" t="str">
        <f>IF(E31="","",VLOOKUP(B31,Data!$B$5:$N$503,13,FALSE))</f>
        <v/>
      </c>
      <c r="D31" s="495" t="str">
        <f>IF(E31="","",VLOOKUP(B31,Data!$B$5:$L$503,2,FALSE))</f>
        <v/>
      </c>
      <c r="E31" s="823"/>
      <c r="F31" s="600"/>
      <c r="G31" s="587" t="str">
        <f>IF(E31="","",VLOOKUP(B31,Data!$B$5:$L$503,11,FALSE))</f>
        <v/>
      </c>
      <c r="H31" s="588" t="str">
        <f t="shared" si="2"/>
        <v>-</v>
      </c>
      <c r="I31" s="589" t="str">
        <f>IF(E31="","",VLOOKUP(B31,Data!$B$5:$D$503,3,FALSE))</f>
        <v/>
      </c>
      <c r="J31" s="589" t="str">
        <f>IF(E31="","",VLOOKUP(B31,Data!$B$5:$M$503,12,FALSE))</f>
        <v/>
      </c>
      <c r="K31" s="590"/>
      <c r="L31" s="587" t="str">
        <f>IF(E31="","",VLOOKUP(B31,Data!$B$5:$E$503,4,FALSE)*E31)</f>
        <v/>
      </c>
      <c r="M31" s="587" t="str">
        <f>IF(E31="","",VLOOKUP(B31,Data!$B$5:$F$503,5,FALSE)*E31)</f>
        <v/>
      </c>
      <c r="N31" s="591" t="e">
        <f>IF(B31=Data!B18,Data!G18,(IF(B31=Data!B20,Data!G20,(IF(B31=Data!B22,Data!G22,(IF(B31=Data!#REF!,Data!#REF!,(IF(B31=Data!B27,Data!G27,(IF(B31=Data!#REF!,Data!#REF!,(IF(B31=Data!#REF!,Data!#REF!,(IF(B31=Data!#REF!,Data!#REF!,Data!#REF!)))))))))))))))&amp;IF(B31=Data!B94,Data!G94,(IF(B31=Data!#REF!,Data!#REF!,(IF(B31=Data!#REF!,Data!#REF!,(IF(B31=Data!#REF!,Data!#REF!,(IF(B31=Data!#REF!,Data!#REF!,(IF(B31=Data!#REF!,Data!G834,(IF(B31=Data!#REF!,Data!#REF!,(IF(B31=Data!#REF!,Data!#REF!,Data!#REF!)))))))))))))))&amp;IF(B31=Data!#REF!,Data!#REF!,(IF(B31=Data!#REF!,Data!#REF!,(IF(B31=Data!#REF!,Data!#REF!,(IF(B31=Data!#REF!,Data!#REF!,(IF(B31=Data!#REF!,Data!#REF!,Data!#REF!)))))))))</f>
        <v>#REF!</v>
      </c>
      <c r="O31" s="592"/>
      <c r="P31" s="593"/>
      <c r="Q31" s="594" t="e">
        <f>IF(B31=Data!B18,Data!H18,(IF(B31=Data!B20,Data!H20,(IF(B31=Data!B22,Data!H22,(IF(B31=Data!#REF!,Data!#REF!,(IF(B31=Data!B27,Data!H27,(IF(B31=Data!#REF!,Data!#REF!,(IF(B31=Data!#REF!,Data!#REF!,(IF(B31=Data!#REF!,Data!#REF!,Data!#REF!)))))))))))))))&amp;IF(B31=Data!B94,Data!H94,(IF(B31=Data!#REF!,Data!#REF!,(IF(B31=Data!#REF!,Data!#REF!,(IF(B31=Data!#REF!,Data!#REF!,(IF(B31=Data!#REF!,Data!#REF!,(IF(B31=Data!#REF!,Data!H834,(IF(B31=Data!#REF!,Data!#REF!,(IF(B31=Data!#REF!,Data!#REF!,Data!#REF!)))))))))))))))&amp;IF(B31=Data!#REF!,Data!#REF!,(IF(B31=Data!#REF!,Data!#REF!,(IF(B31=Data!#REF!,Data!#REF!,(IF(B31=Data!#REF!,Data!#REF!,(IF(B31=Data!#REF!,Data!#REF!,Data!#REF!)))))))))</f>
        <v>#REF!</v>
      </c>
      <c r="R31" s="593"/>
      <c r="S31" s="593"/>
      <c r="T31" s="594" t="e">
        <f>IF(B31=Data!B18,Data!I18,(IF(B31=Data!B20,Data!I20,(IF(B31=Data!B22,Data!I22,(IF(B31=Data!#REF!,Data!#REF!,(IF(B31=Data!B27,Data!I27,(IF(B31=Data!#REF!,Data!#REF!,(IF(B31=Data!#REF!,Data!#REF!,(IF(B31=Data!#REF!,Data!#REF!,Data!#REF!)))))))))))))))&amp;IF(B31=Data!B94,Data!I94,(IF(B31=Data!#REF!,Data!#REF!,(IF(B31=Data!#REF!,Data!#REF!,(IF(B31=Data!#REF!,Data!#REF!,(IF(B31=Data!#REF!,Data!#REF!,(IF(B31=Data!#REF!,Data!I834,(IF(B31=Data!#REF!,Data!#REF!,(IF(B31=Data!#REF!,Data!#REF!,Data!#REF!)))))))))))))))&amp;IF(B31=Data!#REF!,Data!#REF!,(IF(B31=Data!#REF!,Data!#REF!,(IF(B31=Data!#REF!,Data!#REF!,(IF(B31=Data!#REF!,Data!#REF!,(IF(B31=Data!#REF!,Data!#REF!,Data!#REF!)))))))))</f>
        <v>#REF!</v>
      </c>
      <c r="U31" s="595"/>
      <c r="V31" s="594" t="e">
        <f>IF(B31=Data!B18,Data!J18,(IF(B31=Data!B20,Data!J20,(IF(B31=Data!B22,Data!J22,(IF(B31=Data!#REF!,Data!#REF!,(IF(B31=Data!B27,Data!J27,(IF(B31=Data!#REF!,Data!#REF!,(IF(B31=Data!#REF!,Data!#REF!,(IF(B31=Data!#REF!,Data!#REF!,Data!#REF!)))))))))))))))&amp;IF(B31=Data!B94,Data!J94,(IF(B31=Data!#REF!,Data!#REF!,(IF(B31=Data!#REF!,Data!#REF!,(IF(B31=Data!#REF!,Data!#REF!,(IF(B31=Data!#REF!,Data!#REF!,(IF(B31=Data!#REF!,Data!J834,(IF(B31=Data!#REF!,Data!#REF!,(IF(B31=Data!#REF!,Data!#REF!,Data!#REF!)))))))))))))))&amp;IF(B31=Data!#REF!,Data!#REF!,(IF(B31=Data!#REF!,Data!#REF!,(IF(B31=Data!#REF!,Data!#REF!,(IF(B31=Data!#REF!,Data!#REF!,(IF(B31=Data!#REF!,Data!#REF!,Data!#REF!)))))))))</f>
        <v>#REF!</v>
      </c>
      <c r="W31" s="596" t="str">
        <f>IF(E31="","",VLOOKUP(B31,Data!$B$5:$J$503,9,FALSE)*E31)</f>
        <v/>
      </c>
    </row>
    <row r="32" spans="1:23" s="597" customFormat="1" ht="19.25" customHeight="1">
      <c r="A32" s="860">
        <v>13</v>
      </c>
      <c r="B32" s="753" t="s">
        <v>223</v>
      </c>
      <c r="C32" s="738" t="str">
        <f>IF(E32="","",VLOOKUP(B32,Data!$B$5:$N$503,13,FALSE))</f>
        <v>Ymh</v>
      </c>
      <c r="D32" s="495" t="str">
        <f>IF(E32="","",VLOOKUP(B32,Data!$B$5:$L$503,2,FALSE))</f>
        <v>AAE6337</v>
      </c>
      <c r="E32" s="823">
        <v>45</v>
      </c>
      <c r="F32" s="600"/>
      <c r="G32" s="587">
        <f>IF(E32="","",VLOOKUP(B32,Data!$B$5:$L$503,11,FALSE))</f>
        <v>1646.63</v>
      </c>
      <c r="H32" s="588">
        <f t="shared" si="2"/>
        <v>74098.350000000006</v>
      </c>
      <c r="I32" s="589" t="str">
        <f>IF(E32="","",VLOOKUP(B32,Data!$B$5:$D$503,3,FALSE))</f>
        <v>C/T</v>
      </c>
      <c r="J32" s="589" t="str">
        <f>IF(E32="","",VLOOKUP(B32,Data!$B$5:$M$503,12,FALSE))</f>
        <v>Indonesia</v>
      </c>
      <c r="K32" s="590">
        <v>5135631</v>
      </c>
      <c r="L32" s="587">
        <f>IF(E32="","",VLOOKUP(B32,Data!$B$5:$E$503,4,FALSE)*E32)</f>
        <v>8730</v>
      </c>
      <c r="M32" s="587">
        <f>IF(E32="","",VLOOKUP(B32,Data!$B$5:$F$503,5,FALSE)*E32)</f>
        <v>7830</v>
      </c>
      <c r="N32" s="591" t="e">
        <f>IF(B32=Data!#REF!,Data!#REF!,(IF(B32=Data!#REF!,Data!#REF!,(IF(B32=Data!#REF!,Data!#REF!,(IF(B32=Data!#REF!,Data!#REF!,(IF(B32=Data!B18,Data!G18,(IF(B32=Data!#REF!,Data!#REF!,(IF(B32=Data!#REF!,Data!#REF!,(IF(B32=Data!#REF!,Data!#REF!,Data!#REF!)))))))))))))))&amp;IF(B32=Data!B85,Data!G85,(IF(B32=Data!#REF!,Data!#REF!,(IF(B32=Data!#REF!,Data!#REF!,(IF(B32=Data!#REF!,Data!#REF!,(IF(B32=Data!#REF!,Data!#REF!,(IF(B32=Data!#REF!,Data!G825,(IF(B32=Data!#REF!,Data!#REF!,(IF(B32=Data!#REF!,Data!#REF!,Data!#REF!)))))))))))))))&amp;IF(B32=Data!#REF!,Data!#REF!,(IF(B32=Data!#REF!,Data!#REF!,(IF(B32=Data!#REF!,Data!#REF!,(IF(B32=Data!#REF!,Data!#REF!,(IF(B32=Data!#REF!,Data!#REF!,Data!#REF!)))))))))</f>
        <v>#REF!</v>
      </c>
      <c r="O32" s="592"/>
      <c r="P32" s="593"/>
      <c r="Q32" s="594" t="e">
        <f>IF(B32=Data!#REF!,Data!#REF!,(IF(B32=Data!#REF!,Data!#REF!,(IF(B32=Data!#REF!,Data!#REF!,(IF(B32=Data!#REF!,Data!#REF!,(IF(B32=Data!B18,Data!H18,(IF(B32=Data!#REF!,Data!#REF!,(IF(B32=Data!#REF!,Data!#REF!,(IF(B32=Data!#REF!,Data!#REF!,Data!#REF!)))))))))))))))&amp;IF(B32=Data!B85,Data!H85,(IF(B32=Data!#REF!,Data!#REF!,(IF(B32=Data!#REF!,Data!#REF!,(IF(B32=Data!#REF!,Data!#REF!,(IF(B32=Data!#REF!,Data!#REF!,(IF(B32=Data!#REF!,Data!H825,(IF(B32=Data!#REF!,Data!#REF!,(IF(B32=Data!#REF!,Data!#REF!,Data!#REF!)))))))))))))))&amp;IF(B32=Data!#REF!,Data!#REF!,(IF(B32=Data!#REF!,Data!#REF!,(IF(B32=Data!#REF!,Data!#REF!,(IF(B32=Data!#REF!,Data!#REF!,(IF(B32=Data!#REF!,Data!#REF!,Data!#REF!)))))))))</f>
        <v>#REF!</v>
      </c>
      <c r="R32" s="593"/>
      <c r="S32" s="593"/>
      <c r="T32" s="594" t="e">
        <f>IF(B32=Data!#REF!,Data!#REF!,(IF(B32=Data!#REF!,Data!#REF!,(IF(B32=Data!#REF!,Data!#REF!,(IF(B32=Data!#REF!,Data!#REF!,(IF(B32=Data!B18,Data!I18,(IF(B32=Data!#REF!,Data!#REF!,(IF(B32=Data!#REF!,Data!#REF!,(IF(B32=Data!#REF!,Data!#REF!,Data!#REF!)))))))))))))))&amp;IF(B32=Data!B85,Data!I85,(IF(B32=Data!#REF!,Data!#REF!,(IF(B32=Data!#REF!,Data!#REF!,(IF(B32=Data!#REF!,Data!#REF!,(IF(B32=Data!#REF!,Data!#REF!,(IF(B32=Data!#REF!,Data!I825,(IF(B32=Data!#REF!,Data!#REF!,(IF(B32=Data!#REF!,Data!#REF!,Data!#REF!)))))))))))))))&amp;IF(B32=Data!#REF!,Data!#REF!,(IF(B32=Data!#REF!,Data!#REF!,(IF(B32=Data!#REF!,Data!#REF!,(IF(B32=Data!#REF!,Data!#REF!,(IF(B32=Data!#REF!,Data!#REF!,Data!#REF!)))))))))</f>
        <v>#REF!</v>
      </c>
      <c r="U32" s="595"/>
      <c r="V32" s="594" t="e">
        <f>IF(B32=Data!#REF!,Data!#REF!,(IF(B32=Data!#REF!,Data!#REF!,(IF(B32=Data!#REF!,Data!#REF!,(IF(B32=Data!#REF!,Data!#REF!,(IF(B32=Data!B18,Data!J18,(IF(B32=Data!#REF!,Data!#REF!,(IF(B32=Data!#REF!,Data!#REF!,(IF(B32=Data!#REF!,Data!#REF!,Data!#REF!)))))))))))))))&amp;IF(B32=Data!B85,Data!J85,(IF(B32=Data!#REF!,Data!#REF!,(IF(B32=Data!#REF!,Data!#REF!,(IF(B32=Data!#REF!,Data!#REF!,(IF(B32=Data!#REF!,Data!#REF!,(IF(B32=Data!#REF!,Data!J825,(IF(B32=Data!#REF!,Data!#REF!,(IF(B32=Data!#REF!,Data!#REF!,Data!#REF!)))))))))))))))&amp;IF(B32=Data!#REF!,Data!#REF!,(IF(B32=Data!#REF!,Data!#REF!,(IF(B32=Data!#REF!,Data!#REF!,(IF(B32=Data!#REF!,Data!#REF!,(IF(B32=Data!#REF!,Data!#REF!,Data!#REF!)))))))))</f>
        <v>#REF!</v>
      </c>
      <c r="W32" s="596">
        <f>IF(E32="","",VLOOKUP(B32,Data!$B$5:$J$503,9,FALSE)*E32)</f>
        <v>50.805</v>
      </c>
    </row>
    <row r="33" spans="1:23" s="597" customFormat="1" ht="19.25" customHeight="1">
      <c r="A33" s="598"/>
      <c r="B33" s="582" t="s">
        <v>1111</v>
      </c>
      <c r="C33" s="738" t="str">
        <f>IF(E33="","",VLOOKUP(B33,Data!$B$5:$N$503,13,FALSE))</f>
        <v/>
      </c>
      <c r="D33" s="495" t="str">
        <f>IF(E33="","",VLOOKUP(B33,Data!$B$5:$L$503,2,FALSE))</f>
        <v/>
      </c>
      <c r="E33" s="823"/>
      <c r="F33" s="600"/>
      <c r="G33" s="587" t="str">
        <f>IF(E33="","",VLOOKUP(B33,Data!$B$5:$L$503,11,FALSE))</f>
        <v/>
      </c>
      <c r="H33" s="588" t="str">
        <f t="shared" ref="H33:H34" si="3">IF(E33&gt;0,E33*G33,"-")</f>
        <v>-</v>
      </c>
      <c r="I33" s="589" t="str">
        <f>IF(E33="","",VLOOKUP(B33,Data!$B$5:$D$503,3,FALSE))</f>
        <v/>
      </c>
      <c r="J33" s="589" t="str">
        <f>IF(E33="","",VLOOKUP(B33,Data!$B$5:$M$503,12,FALSE))</f>
        <v/>
      </c>
      <c r="K33" s="590"/>
      <c r="L33" s="587" t="str">
        <f>IF(E33="","",VLOOKUP(B33,Data!$B$5:$E$503,4,FALSE)*E33)</f>
        <v/>
      </c>
      <c r="M33" s="587" t="str">
        <f>IF(E33="","",VLOOKUP(B33,Data!$B$5:$F$503,5,FALSE)*E33)</f>
        <v/>
      </c>
      <c r="N33" s="591" t="e">
        <f>IF(B33=Data!B20,Data!G20,(IF(B33=Data!B22,Data!G22,(IF(B33=Data!B24,Data!G24,(IF(B33=Data!#REF!,Data!#REF!,(IF(B33=Data!B29,Data!G29,(IF(B33=Data!#REF!,Data!#REF!,(IF(B33=Data!#REF!,Data!#REF!,(IF(B33=Data!#REF!,Data!#REF!,Data!#REF!)))))))))))))))&amp;IF(B33=Data!B96,Data!G96,(IF(B33=Data!#REF!,Data!#REF!,(IF(B33=Data!#REF!,Data!#REF!,(IF(B33=Data!#REF!,Data!#REF!,(IF(B33=Data!#REF!,Data!#REF!,(IF(B33=Data!#REF!,Data!G836,(IF(B33=Data!#REF!,Data!#REF!,(IF(B33=Data!#REF!,Data!#REF!,Data!#REF!)))))))))))))))&amp;IF(B33=Data!#REF!,Data!#REF!,(IF(B33=Data!#REF!,Data!#REF!,(IF(B33=Data!#REF!,Data!#REF!,(IF(B33=Data!#REF!,Data!#REF!,(IF(B33=Data!#REF!,Data!#REF!,Data!#REF!)))))))))</f>
        <v>#REF!</v>
      </c>
      <c r="O33" s="592"/>
      <c r="P33" s="593"/>
      <c r="Q33" s="594" t="e">
        <f>IF(B33=Data!B20,Data!H20,(IF(B33=Data!B22,Data!H22,(IF(B33=Data!B24,Data!H24,(IF(B33=Data!#REF!,Data!#REF!,(IF(B33=Data!B29,Data!H29,(IF(B33=Data!#REF!,Data!#REF!,(IF(B33=Data!#REF!,Data!#REF!,(IF(B33=Data!#REF!,Data!#REF!,Data!#REF!)))))))))))))))&amp;IF(B33=Data!B96,Data!H96,(IF(B33=Data!#REF!,Data!#REF!,(IF(B33=Data!#REF!,Data!#REF!,(IF(B33=Data!#REF!,Data!#REF!,(IF(B33=Data!#REF!,Data!#REF!,(IF(B33=Data!#REF!,Data!H836,(IF(B33=Data!#REF!,Data!#REF!,(IF(B33=Data!#REF!,Data!#REF!,Data!#REF!)))))))))))))))&amp;IF(B33=Data!#REF!,Data!#REF!,(IF(B33=Data!#REF!,Data!#REF!,(IF(B33=Data!#REF!,Data!#REF!,(IF(B33=Data!#REF!,Data!#REF!,(IF(B33=Data!#REF!,Data!#REF!,Data!#REF!)))))))))</f>
        <v>#REF!</v>
      </c>
      <c r="R33" s="593"/>
      <c r="S33" s="593"/>
      <c r="T33" s="594" t="e">
        <f>IF(B33=Data!B20,Data!I20,(IF(B33=Data!B22,Data!I22,(IF(B33=Data!B24,Data!I24,(IF(B33=Data!#REF!,Data!#REF!,(IF(B33=Data!B29,Data!I29,(IF(B33=Data!#REF!,Data!#REF!,(IF(B33=Data!#REF!,Data!#REF!,(IF(B33=Data!#REF!,Data!#REF!,Data!#REF!)))))))))))))))&amp;IF(B33=Data!B96,Data!I96,(IF(B33=Data!#REF!,Data!#REF!,(IF(B33=Data!#REF!,Data!#REF!,(IF(B33=Data!#REF!,Data!#REF!,(IF(B33=Data!#REF!,Data!#REF!,(IF(B33=Data!#REF!,Data!I836,(IF(B33=Data!#REF!,Data!#REF!,(IF(B33=Data!#REF!,Data!#REF!,Data!#REF!)))))))))))))))&amp;IF(B33=Data!#REF!,Data!#REF!,(IF(B33=Data!#REF!,Data!#REF!,(IF(B33=Data!#REF!,Data!#REF!,(IF(B33=Data!#REF!,Data!#REF!,(IF(B33=Data!#REF!,Data!#REF!,Data!#REF!)))))))))</f>
        <v>#REF!</v>
      </c>
      <c r="U33" s="595"/>
      <c r="V33" s="594" t="e">
        <f>IF(B33=Data!B20,Data!J20,(IF(B33=Data!B22,Data!J22,(IF(B33=Data!B24,Data!J24,(IF(B33=Data!#REF!,Data!#REF!,(IF(B33=Data!B29,Data!J29,(IF(B33=Data!#REF!,Data!#REF!,(IF(B33=Data!#REF!,Data!#REF!,(IF(B33=Data!#REF!,Data!#REF!,Data!#REF!)))))))))))))))&amp;IF(B33=Data!B96,Data!J96,(IF(B33=Data!#REF!,Data!#REF!,(IF(B33=Data!#REF!,Data!#REF!,(IF(B33=Data!#REF!,Data!#REF!,(IF(B33=Data!#REF!,Data!#REF!,(IF(B33=Data!#REF!,Data!J836,(IF(B33=Data!#REF!,Data!#REF!,(IF(B33=Data!#REF!,Data!#REF!,Data!#REF!)))))))))))))))&amp;IF(B33=Data!#REF!,Data!#REF!,(IF(B33=Data!#REF!,Data!#REF!,(IF(B33=Data!#REF!,Data!#REF!,(IF(B33=Data!#REF!,Data!#REF!,(IF(B33=Data!#REF!,Data!#REF!,Data!#REF!)))))))))</f>
        <v>#REF!</v>
      </c>
      <c r="W33" s="596" t="str">
        <f>IF(E33="","",VLOOKUP(B33,Data!$B$5:$J$503,9,FALSE)*E33)</f>
        <v/>
      </c>
    </row>
    <row r="34" spans="1:23" s="597" customFormat="1" ht="19.25" customHeight="1">
      <c r="A34" s="860">
        <v>14</v>
      </c>
      <c r="B34" s="753" t="s">
        <v>718</v>
      </c>
      <c r="C34" s="738" t="str">
        <f>IF(E34="","",VLOOKUP(B34,Data!$B$5:$N$503,13,FALSE))</f>
        <v>Ymh</v>
      </c>
      <c r="D34" s="495" t="str">
        <f>IF(E34="","",VLOOKUP(B34,Data!$B$5:$L$503,2,FALSE))</f>
        <v>VAC9580</v>
      </c>
      <c r="E34" s="823">
        <v>1</v>
      </c>
      <c r="F34" s="600"/>
      <c r="G34" s="587">
        <f>IF(E34="","",VLOOKUP(B34,Data!$B$5:$L$503,11,FALSE))</f>
        <v>5024.08</v>
      </c>
      <c r="H34" s="588">
        <f t="shared" si="3"/>
        <v>5024.08</v>
      </c>
      <c r="I34" s="589" t="str">
        <f>IF(E34="","",VLOOKUP(B34,Data!$B$5:$D$503,3,FALSE))</f>
        <v>C/T</v>
      </c>
      <c r="J34" s="589" t="str">
        <f>IF(E34="","",VLOOKUP(B34,Data!$B$5:$M$503,12,FALSE))</f>
        <v>Indonesia</v>
      </c>
      <c r="K34" s="590">
        <v>5132808</v>
      </c>
      <c r="L34" s="587">
        <f>IF(E34="","",VLOOKUP(B34,Data!$B$5:$E$503,4,FALSE)*E34)</f>
        <v>302</v>
      </c>
      <c r="M34" s="587">
        <f>IF(E34="","",VLOOKUP(B34,Data!$B$5:$F$503,5,FALSE)*E34)</f>
        <v>267</v>
      </c>
      <c r="N34" s="591" t="e">
        <f>IF(B34=Data!#REF!,Data!#REF!,(IF(B34=Data!#REF!,Data!#REF!,(IF(B34=Data!#REF!,Data!#REF!,(IF(B34=Data!#REF!,Data!#REF!,(IF(B34=Data!B20,Data!G20,(IF(B34=Data!#REF!,Data!#REF!,(IF(B34=Data!#REF!,Data!#REF!,(IF(B34=Data!#REF!,Data!#REF!,Data!#REF!)))))))))))))))&amp;IF(B34=Data!B87,Data!G87,(IF(B34=Data!#REF!,Data!#REF!,(IF(B34=Data!#REF!,Data!#REF!,(IF(B34=Data!#REF!,Data!#REF!,(IF(B34=Data!#REF!,Data!#REF!,(IF(B34=Data!#REF!,Data!G827,(IF(B34=Data!#REF!,Data!#REF!,(IF(B34=Data!#REF!,Data!#REF!,Data!#REF!)))))))))))))))&amp;IF(B34=Data!#REF!,Data!#REF!,(IF(B34=Data!#REF!,Data!#REF!,(IF(B34=Data!#REF!,Data!#REF!,(IF(B34=Data!#REF!,Data!#REF!,(IF(B34=Data!#REF!,Data!#REF!,Data!#REF!)))))))))</f>
        <v>#REF!</v>
      </c>
      <c r="O34" s="592"/>
      <c r="P34" s="593"/>
      <c r="Q34" s="594" t="e">
        <f>IF(B34=Data!#REF!,Data!#REF!,(IF(B34=Data!#REF!,Data!#REF!,(IF(B34=Data!#REF!,Data!#REF!,(IF(B34=Data!#REF!,Data!#REF!,(IF(B34=Data!B20,Data!H20,(IF(B34=Data!#REF!,Data!#REF!,(IF(B34=Data!#REF!,Data!#REF!,(IF(B34=Data!#REF!,Data!#REF!,Data!#REF!)))))))))))))))&amp;IF(B34=Data!B87,Data!H87,(IF(B34=Data!#REF!,Data!#REF!,(IF(B34=Data!#REF!,Data!#REF!,(IF(B34=Data!#REF!,Data!#REF!,(IF(B34=Data!#REF!,Data!#REF!,(IF(B34=Data!#REF!,Data!H827,(IF(B34=Data!#REF!,Data!#REF!,(IF(B34=Data!#REF!,Data!#REF!,Data!#REF!)))))))))))))))&amp;IF(B34=Data!#REF!,Data!#REF!,(IF(B34=Data!#REF!,Data!#REF!,(IF(B34=Data!#REF!,Data!#REF!,(IF(B34=Data!#REF!,Data!#REF!,(IF(B34=Data!#REF!,Data!#REF!,Data!#REF!)))))))))</f>
        <v>#REF!</v>
      </c>
      <c r="R34" s="593"/>
      <c r="S34" s="593"/>
      <c r="T34" s="594" t="e">
        <f>IF(B34=Data!#REF!,Data!#REF!,(IF(B34=Data!#REF!,Data!#REF!,(IF(B34=Data!#REF!,Data!#REF!,(IF(B34=Data!#REF!,Data!#REF!,(IF(B34=Data!B20,Data!I20,(IF(B34=Data!#REF!,Data!#REF!,(IF(B34=Data!#REF!,Data!#REF!,(IF(B34=Data!#REF!,Data!#REF!,Data!#REF!)))))))))))))))&amp;IF(B34=Data!B87,Data!I87,(IF(B34=Data!#REF!,Data!#REF!,(IF(B34=Data!#REF!,Data!#REF!,(IF(B34=Data!#REF!,Data!#REF!,(IF(B34=Data!#REF!,Data!#REF!,(IF(B34=Data!#REF!,Data!I827,(IF(B34=Data!#REF!,Data!#REF!,(IF(B34=Data!#REF!,Data!#REF!,Data!#REF!)))))))))))))))&amp;IF(B34=Data!#REF!,Data!#REF!,(IF(B34=Data!#REF!,Data!#REF!,(IF(B34=Data!#REF!,Data!#REF!,(IF(B34=Data!#REF!,Data!#REF!,(IF(B34=Data!#REF!,Data!#REF!,Data!#REF!)))))))))</f>
        <v>#REF!</v>
      </c>
      <c r="U34" s="595"/>
      <c r="V34" s="594" t="e">
        <f>IF(B34=Data!#REF!,Data!#REF!,(IF(B34=Data!#REF!,Data!#REF!,(IF(B34=Data!#REF!,Data!#REF!,(IF(B34=Data!#REF!,Data!#REF!,(IF(B34=Data!B20,Data!J20,(IF(B34=Data!#REF!,Data!#REF!,(IF(B34=Data!#REF!,Data!#REF!,(IF(B34=Data!#REF!,Data!#REF!,Data!#REF!)))))))))))))))&amp;IF(B34=Data!B87,Data!J87,(IF(B34=Data!#REF!,Data!#REF!,(IF(B34=Data!#REF!,Data!#REF!,(IF(B34=Data!#REF!,Data!#REF!,(IF(B34=Data!#REF!,Data!#REF!,(IF(B34=Data!#REF!,Data!J827,(IF(B34=Data!#REF!,Data!#REF!,(IF(B34=Data!#REF!,Data!#REF!,Data!#REF!)))))))))))))))&amp;IF(B34=Data!#REF!,Data!#REF!,(IF(B34=Data!#REF!,Data!#REF!,(IF(B34=Data!#REF!,Data!#REF!,(IF(B34=Data!#REF!,Data!#REF!,(IF(B34=Data!#REF!,Data!#REF!,Data!#REF!)))))))))</f>
        <v>#REF!</v>
      </c>
      <c r="W34" s="596">
        <f>IF(E34="","",VLOOKUP(B34,Data!$B$5:$J$503,9,FALSE)*E34)</f>
        <v>1.534</v>
      </c>
    </row>
    <row r="35" spans="1:23" s="597" customFormat="1" ht="19.25" customHeight="1">
      <c r="A35" s="860">
        <v>15</v>
      </c>
      <c r="B35" s="753" t="s">
        <v>724</v>
      </c>
      <c r="C35" s="738" t="str">
        <f>IF(E35="","",VLOOKUP(B35,Data!$B$5:$N$503,13,FALSE))</f>
        <v>Ymh</v>
      </c>
      <c r="D35" s="495" t="str">
        <f>IF(E35="","",VLOOKUP(B35,Data!$B$5:$L$503,2,FALSE))</f>
        <v>VAD6650</v>
      </c>
      <c r="E35" s="823">
        <v>1</v>
      </c>
      <c r="F35" s="600"/>
      <c r="G35" s="587">
        <f>IF(E35="","",VLOOKUP(B35,Data!$B$5:$L$503,11,FALSE))</f>
        <v>2449.66</v>
      </c>
      <c r="H35" s="588">
        <f t="shared" si="0"/>
        <v>2449.66</v>
      </c>
      <c r="I35" s="589" t="str">
        <f>IF(E35="","",VLOOKUP(B35,Data!$B$5:$D$503,3,FALSE))</f>
        <v>C/T</v>
      </c>
      <c r="J35" s="589" t="str">
        <f>IF(E35="","",VLOOKUP(B35,Data!$B$5:$M$503,12,FALSE))</f>
        <v>Indonesia</v>
      </c>
      <c r="K35" s="590">
        <v>5132808</v>
      </c>
      <c r="L35" s="587">
        <f>IF(E35="","",VLOOKUP(B35,Data!$B$5:$E$503,4,FALSE)*E35)</f>
        <v>220</v>
      </c>
      <c r="M35" s="587">
        <f>IF(E35="","",VLOOKUP(B35,Data!$B$5:$F$503,5,FALSE)*E35)</f>
        <v>199</v>
      </c>
      <c r="N35" s="591" t="e">
        <f>IF(B35=Data!#REF!,Data!#REF!,(IF(B35=Data!B1,Data!G1,(IF(B35=Data!B3,Data!G3,(IF(B35=Data!#REF!,Data!#REF!,(IF(B35=Data!B8,Data!G8,(IF(B35=Data!#REF!,Data!#REF!,(IF(B35=Data!#REF!,Data!#REF!,(IF(B35=Data!#REF!,Data!#REF!,Data!#REF!)))))))))))))))&amp;IF(B35=Data!B75,Data!G75,(IF(B35=Data!#REF!,Data!#REF!,(IF(B35=Data!#REF!,Data!#REF!,(IF(B35=Data!#REF!,Data!#REF!,(IF(B35=Data!#REF!,Data!#REF!,(IF(B35=Data!#REF!,Data!G815,(IF(B35=Data!#REF!,Data!#REF!,(IF(B35=Data!#REF!,Data!#REF!,Data!#REF!)))))))))))))))&amp;IF(B35=Data!#REF!,Data!#REF!,(IF(B35=Data!#REF!,Data!#REF!,(IF(B35=Data!#REF!,Data!#REF!,(IF(B35=Data!#REF!,Data!#REF!,(IF(B35=Data!#REF!,Data!#REF!,Data!#REF!)))))))))</f>
        <v>#REF!</v>
      </c>
      <c r="O35" s="592"/>
      <c r="P35" s="593"/>
      <c r="Q35" s="594" t="e">
        <f>IF(B35=Data!#REF!,Data!#REF!,(IF(B35=Data!B1,Data!H1,(IF(B35=Data!B3,Data!H3,(IF(B35=Data!#REF!,Data!#REF!,(IF(B35=Data!B8,Data!H8,(IF(B35=Data!#REF!,Data!#REF!,(IF(B35=Data!#REF!,Data!#REF!,(IF(B35=Data!#REF!,Data!#REF!,Data!#REF!)))))))))))))))&amp;IF(B35=Data!B75,Data!H75,(IF(B35=Data!#REF!,Data!#REF!,(IF(B35=Data!#REF!,Data!#REF!,(IF(B35=Data!#REF!,Data!#REF!,(IF(B35=Data!#REF!,Data!#REF!,(IF(B35=Data!#REF!,Data!H815,(IF(B35=Data!#REF!,Data!#REF!,(IF(B35=Data!#REF!,Data!#REF!,Data!#REF!)))))))))))))))&amp;IF(B35=Data!#REF!,Data!#REF!,(IF(B35=Data!#REF!,Data!#REF!,(IF(B35=Data!#REF!,Data!#REF!,(IF(B35=Data!#REF!,Data!#REF!,(IF(B35=Data!#REF!,Data!#REF!,Data!#REF!)))))))))</f>
        <v>#REF!</v>
      </c>
      <c r="R35" s="593"/>
      <c r="S35" s="593"/>
      <c r="T35" s="594" t="e">
        <f>IF(B35=Data!#REF!,Data!#REF!,(IF(B35=Data!B1,Data!I1,(IF(B35=Data!B3,Data!I3,(IF(B35=Data!#REF!,Data!#REF!,(IF(B35=Data!B8,Data!I8,(IF(B35=Data!#REF!,Data!#REF!,(IF(B35=Data!#REF!,Data!#REF!,(IF(B35=Data!#REF!,Data!#REF!,Data!#REF!)))))))))))))))&amp;IF(B35=Data!B75,Data!I75,(IF(B35=Data!#REF!,Data!#REF!,(IF(B35=Data!#REF!,Data!#REF!,(IF(B35=Data!#REF!,Data!#REF!,(IF(B35=Data!#REF!,Data!#REF!,(IF(B35=Data!#REF!,Data!I815,(IF(B35=Data!#REF!,Data!#REF!,(IF(B35=Data!#REF!,Data!#REF!,Data!#REF!)))))))))))))))&amp;IF(B35=Data!#REF!,Data!#REF!,(IF(B35=Data!#REF!,Data!#REF!,(IF(B35=Data!#REF!,Data!#REF!,(IF(B35=Data!#REF!,Data!#REF!,(IF(B35=Data!#REF!,Data!#REF!,Data!#REF!)))))))))</f>
        <v>#REF!</v>
      </c>
      <c r="U35" s="595"/>
      <c r="V35" s="594" t="e">
        <f>IF(B35=Data!#REF!,Data!#REF!,(IF(B35=Data!B1,Data!J1,(IF(B35=Data!B3,Data!J3,(IF(B35=Data!#REF!,Data!#REF!,(IF(B35=Data!B8,Data!J8,(IF(B35=Data!#REF!,Data!#REF!,(IF(B35=Data!#REF!,Data!#REF!,(IF(B35=Data!#REF!,Data!#REF!,Data!#REF!)))))))))))))))&amp;IF(B35=Data!B75,Data!J75,(IF(B35=Data!#REF!,Data!#REF!,(IF(B35=Data!#REF!,Data!#REF!,(IF(B35=Data!#REF!,Data!#REF!,(IF(B35=Data!#REF!,Data!#REF!,(IF(B35=Data!#REF!,Data!J815,(IF(B35=Data!#REF!,Data!#REF!,(IF(B35=Data!#REF!,Data!#REF!,Data!#REF!)))))))))))))))&amp;IF(B35=Data!#REF!,Data!#REF!,(IF(B35=Data!#REF!,Data!#REF!,(IF(B35=Data!#REF!,Data!#REF!,(IF(B35=Data!#REF!,Data!#REF!,(IF(B35=Data!#REF!,Data!#REF!,Data!#REF!)))))))))</f>
        <v>#REF!</v>
      </c>
      <c r="W35" s="596">
        <f>IF(E35="","",VLOOKUP(B35,Data!$B$5:$J$503,9,FALSE)*E35)</f>
        <v>1.1850000000000001</v>
      </c>
    </row>
    <row r="36" spans="1:23" s="597" customFormat="1" ht="19.25" customHeight="1">
      <c r="A36" s="860"/>
      <c r="B36"/>
      <c r="C36" s="583" t="str">
        <f>IF(E36="","",VLOOKUP(B36,Data!$B$5:$N$503,13,FALSE))</f>
        <v/>
      </c>
      <c r="D36" s="584" t="str">
        <f>IF(E36="","",VLOOKUP(B36,Data!$B$5:$L$503,2,FALSE))</f>
        <v/>
      </c>
      <c r="E36" s="739"/>
      <c r="F36" s="600"/>
      <c r="G36" s="587" t="str">
        <f>IF(E36="","",VLOOKUP(B36,Data!$B$5:$L$503,11,FALSE))</f>
        <v/>
      </c>
      <c r="H36" s="588" t="str">
        <f t="shared" si="0"/>
        <v>-</v>
      </c>
      <c r="I36" s="589" t="str">
        <f>IF(E36="","",VLOOKUP(B36,Data!$B$5:$D$503,3,FALSE))</f>
        <v/>
      </c>
      <c r="J36" s="589" t="str">
        <f>IF(E36="","",VLOOKUP(B36,Data!$B$5:$M$503,12,FALSE))</f>
        <v/>
      </c>
      <c r="K36" s="590"/>
      <c r="L36" s="587" t="str">
        <f>IF(E36="","",VLOOKUP(B36,Data!$B$5:$E$503,4,FALSE)*E36)</f>
        <v/>
      </c>
      <c r="M36" s="587" t="str">
        <f>IF(E36="","",VLOOKUP(B36,Data!$B$5:$F$503,5,FALSE)*E36)</f>
        <v/>
      </c>
      <c r="N36" s="591" t="e">
        <f>IF(B36=Data!B139,Data!G139,(IF(B36=Data!B141,Data!G141,(IF(B36=Data!B143,Data!G143,(IF(B36=Data!#REF!,Data!#REF!,(IF(B36=Data!B148,Data!G148,(IF(B36=Data!#REF!,Data!#REF!,(IF(B36=Data!#REF!,Data!#REF!,(IF(B36=Data!#REF!,Data!#REF!,Data!#REF!)))))))))))))))&amp;IF(B36=Data!B215,Data!G215,(IF(B36=Data!#REF!,Data!#REF!,(IF(B36=Data!#REF!,Data!#REF!,(IF(B36=Data!#REF!,Data!#REF!,(IF(B36=Data!#REF!,Data!#REF!,(IF(B36=Data!#REF!,Data!G955,(IF(B36=Data!#REF!,Data!#REF!,(IF(B36=Data!#REF!,Data!#REF!,Data!#REF!)))))))))))))))&amp;IF(B36=Data!#REF!,Data!#REF!,(IF(B36=Data!#REF!,Data!#REF!,(IF(B36=Data!#REF!,Data!#REF!,(IF(B36=Data!#REF!,Data!#REF!,(IF(B36=Data!#REF!,Data!#REF!,Data!#REF!)))))))))</f>
        <v>#REF!</v>
      </c>
      <c r="O36" s="592"/>
      <c r="P36" s="593"/>
      <c r="Q36" s="594" t="e">
        <f>IF(B36=Data!B139,Data!H139,(IF(B36=Data!B141,Data!H141,(IF(B36=Data!B143,Data!H143,(IF(B36=Data!#REF!,Data!#REF!,(IF(B36=Data!B148,Data!H148,(IF(B36=Data!#REF!,Data!#REF!,(IF(B36=Data!#REF!,Data!#REF!,(IF(B36=Data!#REF!,Data!#REF!,Data!#REF!)))))))))))))))&amp;IF(B36=Data!B215,Data!H215,(IF(B36=Data!#REF!,Data!#REF!,(IF(B36=Data!#REF!,Data!#REF!,(IF(B36=Data!#REF!,Data!#REF!,(IF(B36=Data!#REF!,Data!#REF!,(IF(B36=Data!#REF!,Data!H955,(IF(B36=Data!#REF!,Data!#REF!,(IF(B36=Data!#REF!,Data!#REF!,Data!#REF!)))))))))))))))&amp;IF(B36=Data!#REF!,Data!#REF!,(IF(B36=Data!#REF!,Data!#REF!,(IF(B36=Data!#REF!,Data!#REF!,(IF(B36=Data!#REF!,Data!#REF!,(IF(B36=Data!#REF!,Data!#REF!,Data!#REF!)))))))))</f>
        <v>#REF!</v>
      </c>
      <c r="R36" s="593"/>
      <c r="S36" s="593"/>
      <c r="T36" s="594" t="e">
        <f>IF(B36=Data!B139,Data!I139,(IF(B36=Data!B141,Data!I141,(IF(B36=Data!B143,Data!I143,(IF(B36=Data!#REF!,Data!#REF!,(IF(B36=Data!B148,Data!I148,(IF(B36=Data!#REF!,Data!#REF!,(IF(B36=Data!#REF!,Data!#REF!,(IF(B36=Data!#REF!,Data!#REF!,Data!#REF!)))))))))))))))&amp;IF(B36=Data!B215,Data!I215,(IF(B36=Data!#REF!,Data!#REF!,(IF(B36=Data!#REF!,Data!#REF!,(IF(B36=Data!#REF!,Data!#REF!,(IF(B36=Data!#REF!,Data!#REF!,(IF(B36=Data!#REF!,Data!I955,(IF(B36=Data!#REF!,Data!#REF!,(IF(B36=Data!#REF!,Data!#REF!,Data!#REF!)))))))))))))))&amp;IF(B36=Data!#REF!,Data!#REF!,(IF(B36=Data!#REF!,Data!#REF!,(IF(B36=Data!#REF!,Data!#REF!,(IF(B36=Data!#REF!,Data!#REF!,(IF(B36=Data!#REF!,Data!#REF!,Data!#REF!)))))))))</f>
        <v>#REF!</v>
      </c>
      <c r="U36" s="595"/>
      <c r="V36" s="594" t="e">
        <f>IF(B36=Data!B139,Data!J139,(IF(B36=Data!B141,Data!J141,(IF(B36=Data!B143,Data!J143,(IF(B36=Data!#REF!,Data!#REF!,(IF(B36=Data!B148,Data!J148,(IF(B36=Data!#REF!,Data!#REF!,(IF(B36=Data!#REF!,Data!#REF!,(IF(B36=Data!#REF!,Data!#REF!,Data!#REF!)))))))))))))))&amp;IF(B36=Data!B215,Data!J215,(IF(B36=Data!#REF!,Data!#REF!,(IF(B36=Data!#REF!,Data!#REF!,(IF(B36=Data!#REF!,Data!#REF!,(IF(B36=Data!#REF!,Data!#REF!,(IF(B36=Data!#REF!,Data!J955,(IF(B36=Data!#REF!,Data!#REF!,(IF(B36=Data!#REF!,Data!#REF!,Data!#REF!)))))))))))))))&amp;IF(B36=Data!#REF!,Data!#REF!,(IF(B36=Data!#REF!,Data!#REF!,(IF(B36=Data!#REF!,Data!#REF!,(IF(B36=Data!#REF!,Data!#REF!,(IF(B36=Data!#REF!,Data!#REF!,Data!#REF!)))))))))</f>
        <v>#REF!</v>
      </c>
      <c r="W36" s="596" t="str">
        <f>IF(E36="","",VLOOKUP(B36,Data!$B$5:$J$503,9,FALSE)*E36)</f>
        <v/>
      </c>
    </row>
    <row r="37" spans="1:23" s="611" customFormat="1" ht="31" customHeight="1">
      <c r="A37" s="860"/>
      <c r="B37" s="818"/>
      <c r="C37" s="604"/>
      <c r="D37" s="605"/>
      <c r="E37" s="606">
        <f>SUM(E17:E36)</f>
        <v>78</v>
      </c>
      <c r="F37" s="606"/>
      <c r="G37" s="607"/>
      <c r="H37" s="607">
        <f>SUM(H17:H36)</f>
        <v>162206.39999999999</v>
      </c>
      <c r="I37" s="608"/>
      <c r="J37" s="608"/>
      <c r="K37" s="608"/>
      <c r="L37" s="609">
        <f>SUM(L17:L36)</f>
        <v>16604</v>
      </c>
      <c r="M37" s="609">
        <f>SUM(M17:M36)</f>
        <v>14913</v>
      </c>
      <c r="N37" s="609" t="e">
        <f>SUM(N17:N36)</f>
        <v>#REF!</v>
      </c>
      <c r="O37" s="609" t="e">
        <f>SUM(#REF!)</f>
        <v>#REF!</v>
      </c>
      <c r="P37" s="609">
        <f>SUM(P16:P16)</f>
        <v>0</v>
      </c>
      <c r="Q37" s="609">
        <f>SUM(Q16:Q16)</f>
        <v>0</v>
      </c>
      <c r="R37" s="609" t="e">
        <f>SUM(#REF!)</f>
        <v>#REF!</v>
      </c>
      <c r="S37" s="609">
        <f>SUM(S16:S16)</f>
        <v>0</v>
      </c>
      <c r="T37" s="609">
        <f>SUM(T16:T16)</f>
        <v>0</v>
      </c>
      <c r="U37" s="609" t="e">
        <f>SUM(#REF!)</f>
        <v>#REF!</v>
      </c>
      <c r="V37" s="609">
        <f>SUM(V16:V16)</f>
        <v>0</v>
      </c>
      <c r="W37" s="610">
        <f>SUM(W17:W36)</f>
        <v>94.478999999999999</v>
      </c>
    </row>
    <row r="38" spans="1:23" ht="11.25" customHeight="1">
      <c r="A38" s="860"/>
      <c r="B38" s="612"/>
      <c r="C38" s="545"/>
      <c r="D38" s="546"/>
      <c r="E38" s="613"/>
      <c r="F38" s="544"/>
      <c r="G38" s="614" t="s">
        <v>847</v>
      </c>
      <c r="H38" s="615"/>
      <c r="I38" s="616"/>
      <c r="J38" s="616"/>
      <c r="K38" s="616"/>
      <c r="L38" s="617"/>
      <c r="M38" s="548"/>
      <c r="N38" s="546"/>
      <c r="O38" s="545"/>
      <c r="P38" s="545"/>
      <c r="Q38" s="545"/>
      <c r="R38" s="545"/>
      <c r="S38" s="545"/>
      <c r="T38" s="545"/>
      <c r="U38" s="546"/>
      <c r="V38" s="546"/>
      <c r="W38" s="550"/>
    </row>
    <row r="39" spans="1:23" ht="14">
      <c r="A39" s="618" t="s">
        <v>546</v>
      </c>
      <c r="B39" s="619" t="s">
        <v>12</v>
      </c>
      <c r="C39" s="513"/>
      <c r="D39" s="620"/>
      <c r="E39" s="499" t="s">
        <v>555</v>
      </c>
      <c r="G39" s="621" t="s">
        <v>83</v>
      </c>
      <c r="H39" s="622"/>
      <c r="I39" s="562" t="s">
        <v>84</v>
      </c>
      <c r="J39" s="623"/>
      <c r="K39" s="534" t="s">
        <v>85</v>
      </c>
      <c r="L39" s="534"/>
      <c r="M39" s="1076" t="s">
        <v>86</v>
      </c>
      <c r="N39" s="1077"/>
      <c r="O39" s="1077"/>
      <c r="P39" s="1077"/>
      <c r="Q39" s="1077"/>
      <c r="R39" s="1077"/>
      <c r="S39" s="1077"/>
      <c r="T39" s="1077"/>
      <c r="U39" s="1077"/>
      <c r="V39" s="1077"/>
      <c r="W39" s="1078"/>
    </row>
    <row r="40" spans="1:23" ht="13">
      <c r="A40" s="943" t="s">
        <v>547</v>
      </c>
      <c r="D40" s="624"/>
      <c r="E40" s="499" t="s">
        <v>88</v>
      </c>
      <c r="G40" s="1079"/>
      <c r="H40" s="1080"/>
      <c r="I40" s="943" t="s">
        <v>89</v>
      </c>
      <c r="J40" s="625"/>
      <c r="K40" s="537" t="s">
        <v>90</v>
      </c>
      <c r="L40" s="537"/>
      <c r="M40" s="532"/>
      <c r="W40" s="538"/>
    </row>
    <row r="41" spans="1:23" ht="10.5" customHeight="1">
      <c r="A41" s="943" t="s">
        <v>548</v>
      </c>
      <c r="B41" s="503"/>
      <c r="D41" s="523"/>
      <c r="G41" s="1079"/>
      <c r="H41" s="1080"/>
      <c r="I41" s="943"/>
      <c r="J41" s="625"/>
      <c r="K41" s="537" t="s">
        <v>94</v>
      </c>
      <c r="L41" s="537"/>
      <c r="M41" s="532"/>
      <c r="W41" s="538"/>
    </row>
    <row r="42" spans="1:23" ht="10.5" customHeight="1">
      <c r="A42" s="544"/>
      <c r="B42" s="545"/>
      <c r="C42" s="545"/>
      <c r="D42" s="626"/>
      <c r="E42" s="499" t="s">
        <v>95</v>
      </c>
      <c r="G42" s="1079"/>
      <c r="H42" s="1080"/>
      <c r="I42" s="943" t="s">
        <v>96</v>
      </c>
      <c r="J42" s="625"/>
      <c r="K42" s="537"/>
      <c r="L42" s="537"/>
      <c r="M42" s="532"/>
      <c r="W42" s="538"/>
    </row>
    <row r="43" spans="1:23" ht="13">
      <c r="A43" s="512" t="s">
        <v>97</v>
      </c>
      <c r="C43" s="535"/>
      <c r="D43" s="514"/>
      <c r="E43" s="499" t="s">
        <v>98</v>
      </c>
      <c r="G43" s="627" t="s">
        <v>99</v>
      </c>
      <c r="H43" s="628"/>
      <c r="I43" s="943" t="s">
        <v>89</v>
      </c>
      <c r="J43" s="625"/>
      <c r="K43" s="537" t="s">
        <v>100</v>
      </c>
      <c r="L43" s="537"/>
      <c r="M43" s="532"/>
      <c r="W43" s="538"/>
    </row>
    <row r="44" spans="1:23" ht="13">
      <c r="A44" s="943" t="s">
        <v>561</v>
      </c>
      <c r="D44" s="523"/>
      <c r="E44" s="499" t="s">
        <v>101</v>
      </c>
      <c r="G44" s="629"/>
      <c r="H44" s="630"/>
      <c r="I44" s="943" t="s">
        <v>102</v>
      </c>
      <c r="J44" s="625"/>
      <c r="K44" s="537" t="s">
        <v>549</v>
      </c>
      <c r="L44" s="537"/>
      <c r="M44" s="1069" t="s">
        <v>616</v>
      </c>
      <c r="N44" s="1070"/>
      <c r="O44" s="1070"/>
      <c r="P44" s="1070"/>
      <c r="Q44" s="1070"/>
      <c r="R44" s="1070"/>
      <c r="S44" s="1070"/>
      <c r="T44" s="1070"/>
      <c r="U44" s="1070"/>
      <c r="V44" s="1070"/>
      <c r="W44" s="1071"/>
    </row>
    <row r="45" spans="1:23">
      <c r="A45" s="544"/>
      <c r="B45" s="545"/>
      <c r="C45" s="545"/>
      <c r="D45" s="546"/>
      <c r="E45" s="631"/>
      <c r="F45" s="545"/>
      <c r="G45" s="1053" t="s">
        <v>1109</v>
      </c>
      <c r="H45" s="1054"/>
      <c r="I45" s="1053" t="s">
        <v>1108</v>
      </c>
      <c r="J45" s="1054"/>
      <c r="K45" s="549" t="s">
        <v>105</v>
      </c>
      <c r="L45" s="549"/>
      <c r="M45" s="1072" t="s">
        <v>106</v>
      </c>
      <c r="N45" s="1073"/>
      <c r="O45" s="1073"/>
      <c r="P45" s="1073"/>
      <c r="Q45" s="1073"/>
      <c r="R45" s="1073"/>
      <c r="S45" s="1073"/>
      <c r="T45" s="1073"/>
      <c r="U45" s="1073"/>
      <c r="V45" s="1073"/>
      <c r="W45" s="1074"/>
    </row>
    <row r="46" spans="1:23">
      <c r="G46" s="500" t="s">
        <v>667</v>
      </c>
      <c r="K46" s="537"/>
      <c r="L46" s="537"/>
      <c r="M46" s="541"/>
      <c r="N46" s="541"/>
      <c r="O46" s="541"/>
      <c r="P46" s="541"/>
      <c r="Q46" s="541"/>
      <c r="R46" s="541"/>
      <c r="S46" s="541"/>
      <c r="T46" s="541"/>
      <c r="U46" s="541"/>
      <c r="V46" s="541"/>
      <c r="W46" s="632"/>
    </row>
    <row r="47" spans="1:23">
      <c r="G47" s="633"/>
      <c r="H47" s="633"/>
      <c r="I47" s="634"/>
      <c r="J47" s="633"/>
      <c r="K47" s="537"/>
      <c r="L47" s="537"/>
      <c r="M47" s="541"/>
      <c r="N47" s="541"/>
      <c r="O47" s="541"/>
      <c r="P47" s="541"/>
      <c r="Q47" s="541"/>
      <c r="R47" s="541"/>
      <c r="S47" s="541"/>
      <c r="T47" s="541"/>
      <c r="U47" s="541"/>
      <c r="V47" s="541"/>
      <c r="W47" s="632"/>
    </row>
    <row r="48" spans="1:23" ht="7.5" customHeight="1"/>
    <row r="49" spans="1:23" ht="13.5" customHeight="1"/>
    <row r="50" spans="1:23" ht="13.5" customHeight="1"/>
    <row r="51" spans="1:23" ht="13.5" customHeight="1"/>
    <row r="52" spans="1:23" s="611" customFormat="1" ht="18" customHeight="1">
      <c r="A52" s="635" t="s">
        <v>964</v>
      </c>
      <c r="B52" s="500"/>
      <c r="C52" s="635" t="s">
        <v>622</v>
      </c>
      <c r="F52" s="636"/>
      <c r="G52" s="635" t="s">
        <v>958</v>
      </c>
      <c r="H52" s="500"/>
      <c r="I52" s="635" t="s">
        <v>969</v>
      </c>
      <c r="K52" s="636"/>
      <c r="L52" s="636"/>
      <c r="V52" s="637"/>
    </row>
    <row r="53" spans="1:23" s="611" customFormat="1" ht="18" customHeight="1">
      <c r="A53" s="635" t="s">
        <v>965</v>
      </c>
      <c r="B53" s="500"/>
      <c r="C53" s="635" t="s">
        <v>969</v>
      </c>
      <c r="F53" s="636"/>
      <c r="G53" s="635" t="s">
        <v>959</v>
      </c>
      <c r="H53" s="500"/>
      <c r="I53" s="635" t="s">
        <v>969</v>
      </c>
      <c r="K53" s="636"/>
      <c r="L53" s="636"/>
      <c r="V53" s="637"/>
    </row>
    <row r="54" spans="1:23" s="611" customFormat="1" ht="18" customHeight="1">
      <c r="A54" s="635" t="s">
        <v>966</v>
      </c>
      <c r="B54" s="500"/>
      <c r="C54" s="635" t="s">
        <v>969</v>
      </c>
      <c r="F54" s="636"/>
      <c r="G54" s="635" t="s">
        <v>960</v>
      </c>
      <c r="H54" s="500"/>
      <c r="I54" s="635" t="s">
        <v>622</v>
      </c>
      <c r="K54" s="636"/>
      <c r="L54" s="636"/>
      <c r="V54" s="637"/>
    </row>
    <row r="55" spans="1:23" s="611" customFormat="1" ht="18" customHeight="1">
      <c r="A55" s="635" t="s">
        <v>967</v>
      </c>
      <c r="B55" s="500"/>
      <c r="C55" s="635" t="s">
        <v>622</v>
      </c>
      <c r="F55" s="636"/>
      <c r="G55" s="635" t="s">
        <v>961</v>
      </c>
      <c r="H55" s="500"/>
      <c r="I55" s="635" t="s">
        <v>622</v>
      </c>
      <c r="K55" s="636"/>
      <c r="L55" s="636"/>
      <c r="V55" s="637"/>
    </row>
    <row r="56" spans="1:23" s="611" customFormat="1" ht="18" customHeight="1">
      <c r="A56" s="635" t="s">
        <v>968</v>
      </c>
      <c r="B56" s="500"/>
      <c r="C56" s="635" t="s">
        <v>622</v>
      </c>
      <c r="F56" s="636"/>
      <c r="G56" s="635" t="s">
        <v>963</v>
      </c>
      <c r="H56" s="500"/>
      <c r="I56" s="635" t="s">
        <v>622</v>
      </c>
      <c r="K56" s="636"/>
      <c r="L56" s="636"/>
      <c r="V56" s="637"/>
    </row>
    <row r="57" spans="1:23" ht="20">
      <c r="E57" s="944"/>
      <c r="F57" s="500"/>
      <c r="G57" s="635" t="s">
        <v>962</v>
      </c>
      <c r="I57" s="635" t="s">
        <v>622</v>
      </c>
      <c r="K57" s="500"/>
      <c r="M57" s="944"/>
      <c r="V57" s="501"/>
      <c r="W57" s="944"/>
    </row>
    <row r="58" spans="1:23" ht="17.5">
      <c r="A58" s="638"/>
      <c r="E58" s="944"/>
      <c r="G58" s="639"/>
      <c r="H58" s="639"/>
    </row>
    <row r="63" spans="1:23" ht="14">
      <c r="A63" s="640"/>
      <c r="C63" s="641"/>
      <c r="D63" s="641"/>
      <c r="E63" s="642"/>
    </row>
    <row r="64" spans="1:23" ht="14">
      <c r="A64" s="643"/>
      <c r="C64" s="641"/>
      <c r="D64" s="644"/>
      <c r="E64" s="642"/>
    </row>
    <row r="65" spans="1:5" ht="14">
      <c r="A65" s="643"/>
      <c r="B65" s="645"/>
      <c r="C65" s="641"/>
      <c r="D65" s="641"/>
      <c r="E65" s="642"/>
    </row>
    <row r="66" spans="1:5" ht="14">
      <c r="A66" s="643"/>
      <c r="B66" s="646" t="s">
        <v>354</v>
      </c>
      <c r="C66" s="641"/>
      <c r="D66" s="641"/>
      <c r="E66" s="642"/>
    </row>
    <row r="67" spans="1:5" ht="15.5">
      <c r="A67" s="643"/>
      <c r="B67" s="647" t="s">
        <v>249</v>
      </c>
      <c r="C67" s="641"/>
      <c r="D67" s="641"/>
      <c r="E67" s="642"/>
    </row>
    <row r="68" spans="1:5" ht="14">
      <c r="A68" s="643"/>
      <c r="B68" s="648" t="s">
        <v>250</v>
      </c>
      <c r="C68" s="641"/>
      <c r="D68" s="641"/>
      <c r="E68" s="642"/>
    </row>
    <row r="69" spans="1:5" ht="15.5">
      <c r="A69" s="649"/>
      <c r="B69" s="647" t="s">
        <v>251</v>
      </c>
      <c r="C69" s="641"/>
      <c r="D69" s="641"/>
      <c r="E69" s="642"/>
    </row>
    <row r="70" spans="1:5" ht="15.5">
      <c r="A70" s="643"/>
      <c r="B70" s="647" t="s">
        <v>252</v>
      </c>
      <c r="C70" s="641"/>
      <c r="D70" s="641"/>
      <c r="E70" s="642"/>
    </row>
    <row r="71" spans="1:5" ht="14">
      <c r="A71" s="649"/>
      <c r="B71" s="646" t="s">
        <v>253</v>
      </c>
      <c r="C71" s="641"/>
      <c r="D71" s="641"/>
      <c r="E71" s="642"/>
    </row>
    <row r="72" spans="1:5" ht="14">
      <c r="A72" s="649"/>
      <c r="B72" s="646" t="s">
        <v>357</v>
      </c>
      <c r="C72" s="641"/>
      <c r="D72" s="641"/>
      <c r="E72" s="642"/>
    </row>
    <row r="73" spans="1:5" ht="14">
      <c r="A73" s="643"/>
      <c r="B73" s="646" t="s">
        <v>358</v>
      </c>
      <c r="C73" s="641"/>
      <c r="D73" s="641"/>
      <c r="E73" s="642"/>
    </row>
    <row r="74" spans="1:5" ht="14">
      <c r="A74" s="643"/>
      <c r="B74" s="646" t="s">
        <v>288</v>
      </c>
      <c r="C74" s="641"/>
      <c r="D74" s="641"/>
      <c r="E74" s="642"/>
    </row>
    <row r="75" spans="1:5" ht="14">
      <c r="A75" s="643"/>
      <c r="B75" s="646" t="s">
        <v>292</v>
      </c>
      <c r="C75" s="641"/>
      <c r="D75" s="641"/>
      <c r="E75" s="642"/>
    </row>
    <row r="76" spans="1:5" ht="15.5">
      <c r="A76" s="643"/>
      <c r="B76" s="647" t="s">
        <v>423</v>
      </c>
      <c r="C76" s="641"/>
      <c r="D76" s="641"/>
      <c r="E76" s="642"/>
    </row>
    <row r="77" spans="1:5" ht="14">
      <c r="A77" s="643"/>
      <c r="B77" s="646" t="s">
        <v>424</v>
      </c>
      <c r="C77" s="641"/>
      <c r="D77" s="641"/>
      <c r="E77" s="642"/>
    </row>
    <row r="78" spans="1:5" ht="14">
      <c r="A78" s="643"/>
      <c r="B78" s="646" t="s">
        <v>279</v>
      </c>
      <c r="C78" s="641"/>
      <c r="D78" s="644"/>
      <c r="E78" s="642"/>
    </row>
    <row r="79" spans="1:5" ht="14">
      <c r="A79" s="643"/>
      <c r="B79" s="646" t="s">
        <v>281</v>
      </c>
      <c r="C79" s="641"/>
      <c r="D79" s="641"/>
      <c r="E79" s="642"/>
    </row>
    <row r="80" spans="1:5" ht="14">
      <c r="A80" s="643"/>
      <c r="B80" s="646" t="s">
        <v>287</v>
      </c>
      <c r="C80" s="641"/>
      <c r="D80" s="644"/>
      <c r="E80" s="642"/>
    </row>
    <row r="81" spans="1:5" ht="15.5">
      <c r="A81" s="643"/>
      <c r="B81" s="647" t="s">
        <v>420</v>
      </c>
      <c r="C81" s="641"/>
      <c r="D81" s="644"/>
      <c r="E81" s="642"/>
    </row>
    <row r="82" spans="1:5" ht="14">
      <c r="A82" s="650"/>
      <c r="B82" s="646" t="s">
        <v>421</v>
      </c>
      <c r="C82" s="579"/>
      <c r="D82" s="578"/>
      <c r="E82" s="575"/>
    </row>
    <row r="83" spans="1:5" ht="14">
      <c r="A83" s="572"/>
      <c r="B83" s="646" t="s">
        <v>422</v>
      </c>
      <c r="C83" s="579"/>
      <c r="D83" s="578"/>
      <c r="E83" s="651">
        <f>SUM(E62:E81)</f>
        <v>0</v>
      </c>
    </row>
    <row r="84" spans="1:5" ht="14">
      <c r="B84" s="646" t="s">
        <v>417</v>
      </c>
    </row>
    <row r="85" spans="1:5" ht="14">
      <c r="B85" s="646" t="s">
        <v>397</v>
      </c>
    </row>
  </sheetData>
  <mergeCells count="10">
    <mergeCell ref="M44:W44"/>
    <mergeCell ref="G45:H45"/>
    <mergeCell ref="I45:J45"/>
    <mergeCell ref="M45:W45"/>
    <mergeCell ref="O1:S1"/>
    <mergeCell ref="P2:W2"/>
    <mergeCell ref="M39:W39"/>
    <mergeCell ref="G40:H40"/>
    <mergeCell ref="G41:H41"/>
    <mergeCell ref="G42:H42"/>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7D38-2309-4532-804E-F0AB0548045B}">
  <sheetPr>
    <pageSetUpPr fitToPage="1"/>
  </sheetPr>
  <dimension ref="A1:W74"/>
  <sheetViews>
    <sheetView topLeftCell="A7" zoomScale="80" zoomScaleNormal="80" zoomScaleSheetLayoutView="85" workbookViewId="0">
      <selection activeCell="K21" sqref="K21"/>
    </sheetView>
  </sheetViews>
  <sheetFormatPr defaultColWidth="9.1796875" defaultRowHeight="12.5"/>
  <cols>
    <col min="1" max="1" width="5.26953125" style="946" customWidth="1"/>
    <col min="2" max="2" width="40.1796875" style="946" bestFit="1" customWidth="1"/>
    <col min="3" max="3" width="6.453125" style="946" customWidth="1"/>
    <col min="4" max="4" width="13.453125" style="946" customWidth="1"/>
    <col min="5" max="5" width="10.453125" style="499" customWidth="1"/>
    <col min="6" max="6" width="13.08984375" style="946" customWidth="1"/>
    <col min="7" max="7" width="14.81640625" style="500" customWidth="1"/>
    <col min="8" max="8" width="17" style="500" customWidth="1"/>
    <col min="9" max="9" width="6.1796875" style="946" customWidth="1"/>
    <col min="10" max="10" width="14.1796875" style="946" customWidth="1"/>
    <col min="11" max="11" width="11.1796875" style="946" customWidth="1"/>
    <col min="12" max="12" width="15.1796875" style="500" customWidth="1"/>
    <col min="13" max="13" width="16.36328125" style="500" customWidth="1"/>
    <col min="14" max="14" width="0.453125" style="946" hidden="1" customWidth="1"/>
    <col min="15" max="15" width="3.1796875" style="946" customWidth="1"/>
    <col min="16" max="16" width="2.54296875" style="946" customWidth="1"/>
    <col min="17" max="17" width="4.81640625" style="946" hidden="1" customWidth="1"/>
    <col min="18" max="18" width="2" style="946" customWidth="1"/>
    <col min="19" max="19" width="2.54296875" style="946" customWidth="1"/>
    <col min="20" max="20" width="5.81640625" style="946" hidden="1" customWidth="1"/>
    <col min="21" max="21" width="1" style="946" customWidth="1"/>
    <col min="22" max="22" width="9.1796875" style="946" hidden="1" customWidth="1"/>
    <col min="23" max="23" width="15.08984375" style="501" customWidth="1"/>
    <col min="24" max="24" width="1.81640625" style="946" customWidth="1"/>
    <col min="25" max="25" width="9.1796875" style="946" customWidth="1"/>
    <col min="26" max="16384" width="9.1796875" style="946"/>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46"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45"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45" t="s">
        <v>557</v>
      </c>
      <c r="D8" s="523"/>
      <c r="E8" s="531"/>
      <c r="G8" s="532"/>
      <c r="H8" s="533"/>
      <c r="I8" s="945"/>
      <c r="K8" s="514"/>
      <c r="L8" s="532"/>
      <c r="M8" s="534"/>
      <c r="O8" s="514"/>
      <c r="U8" s="535"/>
      <c r="V8" s="535"/>
      <c r="W8" s="536"/>
    </row>
    <row r="9" spans="1:23">
      <c r="A9" s="945" t="s">
        <v>558</v>
      </c>
      <c r="D9" s="523"/>
      <c r="E9" s="531" t="s">
        <v>54</v>
      </c>
      <c r="G9" s="532" t="s">
        <v>55</v>
      </c>
      <c r="H9" s="533"/>
      <c r="I9" s="945" t="s">
        <v>56</v>
      </c>
      <c r="K9" s="523"/>
      <c r="L9" s="532" t="s">
        <v>57</v>
      </c>
      <c r="M9" s="537"/>
      <c r="O9" s="523"/>
      <c r="P9" s="946" t="s">
        <v>58</v>
      </c>
      <c r="W9" s="538"/>
    </row>
    <row r="10" spans="1:23" ht="13">
      <c r="A10" s="945" t="s">
        <v>559</v>
      </c>
      <c r="D10" s="539" t="s">
        <v>560</v>
      </c>
      <c r="E10" s="531" t="s">
        <v>59</v>
      </c>
      <c r="G10" s="532"/>
      <c r="H10" s="533"/>
      <c r="I10" s="540"/>
      <c r="J10" s="541"/>
      <c r="K10" s="542"/>
      <c r="L10" s="532"/>
      <c r="M10" s="537"/>
      <c r="O10" s="523"/>
      <c r="W10" s="538"/>
    </row>
    <row r="11" spans="1:23" ht="13">
      <c r="A11" s="945" t="s">
        <v>551</v>
      </c>
      <c r="D11" s="523"/>
      <c r="E11" s="515"/>
      <c r="F11" s="543"/>
      <c r="G11" s="532" t="s">
        <v>60</v>
      </c>
      <c r="H11" s="533"/>
      <c r="I11" s="945" t="s">
        <v>61</v>
      </c>
      <c r="K11" s="523"/>
      <c r="L11" s="532" t="s">
        <v>523</v>
      </c>
      <c r="M11" s="537"/>
      <c r="O11" s="523"/>
      <c r="P11" s="946" t="s">
        <v>63</v>
      </c>
      <c r="W11" s="538"/>
    </row>
    <row r="12" spans="1:23">
      <c r="A12" s="544" t="s">
        <v>64</v>
      </c>
      <c r="D12" s="523"/>
      <c r="E12" s="531" t="s">
        <v>65</v>
      </c>
      <c r="G12" s="532"/>
      <c r="H12" s="533"/>
      <c r="I12" s="945"/>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1097</v>
      </c>
      <c r="C17" s="738" t="str">
        <f>IF(E17="","",VLOOKUP(B17,Data!$B$5:$N$503,13,FALSE))</f>
        <v/>
      </c>
      <c r="D17" s="495" t="str">
        <f>IF(E17="","",VLOOKUP(B17,Data!$B$5:$L$503,2,FALSE))</f>
        <v/>
      </c>
      <c r="E17" s="823"/>
      <c r="F17" s="600"/>
      <c r="G17" s="587" t="str">
        <f>IF(E17="","",VLOOKUP(B17,Data!$B$5:$L$503,11,FALSE))</f>
        <v/>
      </c>
      <c r="H17" s="588" t="str">
        <f t="shared" ref="H17:H25"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7,Data!G7,(IF(B17=Data!B9,Data!G9,(IF(B17=Data!B11,Data!G11,(IF(B17=Data!#REF!,Data!#REF!,(IF(B17=Data!B16,Data!G16,(IF(B17=Data!#REF!,Data!#REF!,(IF(B17=Data!#REF!,Data!#REF!,(IF(B17=Data!#REF!,Data!#REF!,Data!#REF!)))))))))))))))&amp;IF(B17=Data!B83,Data!G83,(IF(B17=Data!#REF!,Data!#REF!,(IF(B17=Data!#REF!,Data!#REF!,(IF(B17=Data!#REF!,Data!#REF!,(IF(B17=Data!#REF!,Data!#REF!,(IF(B17=Data!#REF!,Data!G823,(IF(B17=Data!#REF!,Data!#REF!,(IF(B17=Data!#REF!,Data!#REF!,Data!#REF!)))))))))))))))&amp;IF(B17=Data!#REF!,Data!#REF!,(IF(B17=Data!#REF!,Data!#REF!,(IF(B17=Data!#REF!,Data!#REF!,(IF(B17=Data!#REF!,Data!#REF!,(IF(B17=Data!#REF!,Data!#REF!,Data!#REF!)))))))))</f>
        <v>#REF!</v>
      </c>
      <c r="O17" s="592"/>
      <c r="P17" s="593"/>
      <c r="Q17" s="594" t="e">
        <f>IF(B17=Data!B7,Data!H7,(IF(B17=Data!B9,Data!H9,(IF(B17=Data!B11,Data!H11,(IF(B17=Data!#REF!,Data!#REF!,(IF(B17=Data!B16,Data!H16,(IF(B17=Data!#REF!,Data!#REF!,(IF(B17=Data!#REF!,Data!#REF!,(IF(B17=Data!#REF!,Data!#REF!,Data!#REF!)))))))))))))))&amp;IF(B17=Data!B83,Data!H83,(IF(B17=Data!#REF!,Data!#REF!,(IF(B17=Data!#REF!,Data!#REF!,(IF(B17=Data!#REF!,Data!#REF!,(IF(B17=Data!#REF!,Data!#REF!,(IF(B17=Data!#REF!,Data!H823,(IF(B17=Data!#REF!,Data!#REF!,(IF(B17=Data!#REF!,Data!#REF!,Data!#REF!)))))))))))))))&amp;IF(B17=Data!#REF!,Data!#REF!,(IF(B17=Data!#REF!,Data!#REF!,(IF(B17=Data!#REF!,Data!#REF!,(IF(B17=Data!#REF!,Data!#REF!,(IF(B17=Data!#REF!,Data!#REF!,Data!#REF!)))))))))</f>
        <v>#REF!</v>
      </c>
      <c r="R17" s="593"/>
      <c r="S17" s="593"/>
      <c r="T17" s="594" t="e">
        <f>IF(B17=Data!B7,Data!I7,(IF(B17=Data!B9,Data!I9,(IF(B17=Data!B11,Data!I11,(IF(B17=Data!#REF!,Data!#REF!,(IF(B17=Data!B16,Data!I16,(IF(B17=Data!#REF!,Data!#REF!,(IF(B17=Data!#REF!,Data!#REF!,(IF(B17=Data!#REF!,Data!#REF!,Data!#REF!)))))))))))))))&amp;IF(B17=Data!B83,Data!I83,(IF(B17=Data!#REF!,Data!#REF!,(IF(B17=Data!#REF!,Data!#REF!,(IF(B17=Data!#REF!,Data!#REF!,(IF(B17=Data!#REF!,Data!#REF!,(IF(B17=Data!#REF!,Data!I823,(IF(B17=Data!#REF!,Data!#REF!,(IF(B17=Data!#REF!,Data!#REF!,Data!#REF!)))))))))))))))&amp;IF(B17=Data!#REF!,Data!#REF!,(IF(B17=Data!#REF!,Data!#REF!,(IF(B17=Data!#REF!,Data!#REF!,(IF(B17=Data!#REF!,Data!#REF!,(IF(B17=Data!#REF!,Data!#REF!,Data!#REF!)))))))))</f>
        <v>#REF!</v>
      </c>
      <c r="U17" s="595"/>
      <c r="V17" s="594" t="e">
        <f>IF(B17=Data!B7,Data!J7,(IF(B17=Data!B9,Data!J9,(IF(B17=Data!B11,Data!J11,(IF(B17=Data!#REF!,Data!#REF!,(IF(B17=Data!B16,Data!J16,(IF(B17=Data!#REF!,Data!#REF!,(IF(B17=Data!#REF!,Data!#REF!,(IF(B17=Data!#REF!,Data!#REF!,Data!#REF!)))))))))))))))&amp;IF(B17=Data!B83,Data!J83,(IF(B17=Data!#REF!,Data!#REF!,(IF(B17=Data!#REF!,Data!#REF!,(IF(B17=Data!#REF!,Data!#REF!,(IF(B17=Data!#REF!,Data!#REF!,(IF(B17=Data!#REF!,Data!J823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c r="B18" s="753" t="s">
        <v>487</v>
      </c>
      <c r="C18" s="738" t="str">
        <f>IF(E18="","",VLOOKUP(B18,Data!$B$5:$N$503,13,FALSE))</f>
        <v>Ymh</v>
      </c>
      <c r="D18" s="495" t="str">
        <f>IF(E18="","",VLOOKUP(B18,Data!$B$5:$L$503,2,FALSE))</f>
        <v>ZH66310</v>
      </c>
      <c r="E18" s="823">
        <v>5</v>
      </c>
      <c r="F18" s="600" t="s">
        <v>544</v>
      </c>
      <c r="G18" s="587">
        <f>IF(E18="","",VLOOKUP(B18,Data!$B$5:$L$503,11,FALSE))</f>
        <v>1933.89</v>
      </c>
      <c r="H18" s="588">
        <f t="shared" si="0"/>
        <v>9669.4500000000007</v>
      </c>
      <c r="I18" s="589" t="str">
        <f>IF(E18="","",VLOOKUP(B18,Data!$B$5:$D$503,3,FALSE))</f>
        <v>C/T</v>
      </c>
      <c r="J18" s="589" t="str">
        <f>IF(E18="","",VLOOKUP(B18,Data!$B$5:$M$503,12,FALSE))</f>
        <v>Indonesia</v>
      </c>
      <c r="K18" s="590">
        <v>5132497</v>
      </c>
      <c r="L18" s="587">
        <f>IF(E18="","",VLOOKUP(B18,Data!$B$5:$E$503,4,FALSE)*E18)</f>
        <v>1075</v>
      </c>
      <c r="M18" s="587">
        <f>IF(E18="","",VLOOKUP(B18,Data!$B$5:$F$503,5,FALSE)*E18)</f>
        <v>970</v>
      </c>
      <c r="N18" s="591" t="e">
        <f>IF(B18=Data!#REF!,Data!#REF!,(IF(B18=Data!#REF!,Data!#REF!,(IF(B18=Data!#REF!,Data!#REF!,(IF(B18=Data!#REF!,Data!#REF!,(IF(B18=Data!B8,Data!G8,(IF(B18=Data!#REF!,Data!#REF!,(IF(B18=Data!#REF!,Data!#REF!,(IF(B18=Data!#REF!,Data!#REF!,Data!#REF!)))))))))))))))&amp;IF(B18=Data!B75,Data!G75,(IF(B18=Data!#REF!,Data!#REF!,(IF(B18=Data!#REF!,Data!#REF!,(IF(B18=Data!#REF!,Data!#REF!,(IF(B18=Data!#REF!,Data!#REF!,(IF(B18=Data!#REF!,Data!G815,(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B8,Data!H8,(IF(B18=Data!#REF!,Data!#REF!,(IF(B18=Data!#REF!,Data!#REF!,(IF(B18=Data!#REF!,Data!#REF!,Data!#REF!)))))))))))))))&amp;IF(B18=Data!B75,Data!H75,(IF(B18=Data!#REF!,Data!#REF!,(IF(B18=Data!#REF!,Data!#REF!,(IF(B18=Data!#REF!,Data!#REF!,(IF(B18=Data!#REF!,Data!#REF!,(IF(B18=Data!#REF!,Data!H815,(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B8,Data!I8,(IF(B18=Data!#REF!,Data!#REF!,(IF(B18=Data!#REF!,Data!#REF!,(IF(B18=Data!#REF!,Data!#REF!,Data!#REF!)))))))))))))))&amp;IF(B18=Data!B75,Data!I75,(IF(B18=Data!#REF!,Data!#REF!,(IF(B18=Data!#REF!,Data!#REF!,(IF(B18=Data!#REF!,Data!#REF!,(IF(B18=Data!#REF!,Data!#REF!,(IF(B18=Data!#REF!,Data!I815,(IF(B18=Data!#REF!,Data!#REF!,(IF(B18=Data!#REF!,Data!#REF!,Data!#REF!)))))))))))))))&amp;IF(B18=Data!#REF!,Data!#REF!,(IF(B18=Data!#REF!,Data!#REF!,(IF(B18=Data!#REF!,Data!#REF!,(IF(B18=Data!#REF!,Data!#REF!,(IF(B18=Data!#REF!,Data!#REF!,Data!#REF!)))))))))</f>
        <v>#REF!</v>
      </c>
      <c r="U18" s="595"/>
      <c r="V18" s="594" t="e">
        <f>IF(B18=Data!#REF!,Data!#REF!,(IF(B18=Data!#REF!,Data!#REF!,(IF(B18=Data!#REF!,Data!#REF!,(IF(B18=Data!#REF!,Data!#REF!,(IF(B18=Data!B8,Data!J8,(IF(B18=Data!#REF!,Data!#REF!,(IF(B18=Data!#REF!,Data!#REF!,(IF(B18=Data!#REF!,Data!#REF!,Data!#REF!)))))))))))))))&amp;IF(B18=Data!B75,Data!J75,(IF(B18=Data!#REF!,Data!#REF!,(IF(B18=Data!#REF!,Data!#REF!,(IF(B18=Data!#REF!,Data!#REF!,(IF(B18=Data!#REF!,Data!#REF!,(IF(B18=Data!#REF!,Data!J815,(IF(B18=Data!#REF!,Data!#REF!,(IF(B18=Data!#REF!,Data!#REF!,Data!#REF!)))))))))))))))&amp;IF(B18=Data!#REF!,Data!#REF!,(IF(B18=Data!#REF!,Data!#REF!,(IF(B18=Data!#REF!,Data!#REF!,(IF(B18=Data!#REF!,Data!#REF!,(IF(B18=Data!#REF!,Data!#REF!,Data!#REF!)))))))))</f>
        <v>#REF!</v>
      </c>
      <c r="W18" s="596">
        <f>IF(E18="","",VLOOKUP(B18,Data!$B$5:$J$503,9,FALSE)*E18)</f>
        <v>5.9250000000000007</v>
      </c>
    </row>
    <row r="19" spans="1:23" s="597" customFormat="1" ht="19.25" customHeight="1">
      <c r="A19" s="860"/>
      <c r="B19" s="753" t="s">
        <v>504</v>
      </c>
      <c r="C19" s="738" t="str">
        <f>IF(E19="","",VLOOKUP(B19,Data!$B$5:$N$503,13,FALSE))</f>
        <v>Ymh</v>
      </c>
      <c r="D19" s="495" t="str">
        <f>IF(E19="","",VLOOKUP(B19,Data!$B$5:$L$503,2,FALSE))</f>
        <v>ZH66250</v>
      </c>
      <c r="E19" s="823">
        <v>25</v>
      </c>
      <c r="F19" s="601"/>
      <c r="G19" s="587">
        <f>IF(E19="","",VLOOKUP(B19,Data!$B$5:$L$503,11,FALSE))</f>
        <v>2244.61</v>
      </c>
      <c r="H19" s="588">
        <f t="shared" si="0"/>
        <v>56115.25</v>
      </c>
      <c r="I19" s="589" t="str">
        <f>IF(E19="","",VLOOKUP(B19,Data!$B$5:$D$503,3,FALSE))</f>
        <v>C/T</v>
      </c>
      <c r="J19" s="589" t="str">
        <f>IF(E19="","",VLOOKUP(B19,Data!$B$5:$M$503,12,FALSE))</f>
        <v>Indonesia</v>
      </c>
      <c r="K19" s="590">
        <v>5132497</v>
      </c>
      <c r="L19" s="587">
        <f>IF(E19="","",VLOOKUP(B19,Data!$B$5:$E$503,4,FALSE)*E19)</f>
        <v>6550</v>
      </c>
      <c r="M19" s="587">
        <f>IF(E19="","",VLOOKUP(B19,Data!$B$5:$F$503,5,FALSE)*E19)</f>
        <v>5925</v>
      </c>
      <c r="N19" s="591" t="e">
        <f>IF(B19=Data!#REF!,Data!#REF!,(IF(B19=Data!#REF!,Data!#REF!,(IF(B19=Data!B1,Data!G1,(IF(B19=Data!#REF!,Data!#REF!,(IF(B19=Data!B6,Data!G6,(IF(B19=Data!#REF!,Data!#REF!,(IF(B19=Data!#REF!,Data!#REF!,(IF(B19=Data!#REF!,Data!#REF!,Data!#REF!)))))))))))))))&amp;IF(B19=Data!B73,Data!G73,(IF(B19=Data!#REF!,Data!#REF!,(IF(B19=Data!#REF!,Data!#REF!,(IF(B19=Data!#REF!,Data!#REF!,(IF(B19=Data!#REF!,Data!#REF!,(IF(B19=Data!#REF!,Data!G813,(IF(B19=Data!#REF!,Data!#REF!,(IF(B19=Data!#REF!,Data!#REF!,Data!#REF!)))))))))))))))&amp;IF(B19=Data!#REF!,Data!#REF!,(IF(B19=Data!#REF!,Data!#REF!,(IF(B19=Data!#REF!,Data!#REF!,(IF(B19=Data!#REF!,Data!#REF!,(IF(B19=Data!#REF!,Data!#REF!,Data!#REF!)))))))))</f>
        <v>#REF!</v>
      </c>
      <c r="O19" s="592"/>
      <c r="P19" s="593"/>
      <c r="Q19" s="594" t="e">
        <f>IF(B19=Data!#REF!,Data!#REF!,(IF(B19=Data!#REF!,Data!#REF!,(IF(B19=Data!B1,Data!H1,(IF(B19=Data!#REF!,Data!#REF!,(IF(B19=Data!B6,Data!H6,(IF(B19=Data!#REF!,Data!#REF!,(IF(B19=Data!#REF!,Data!#REF!,(IF(B19=Data!#REF!,Data!#REF!,Data!#REF!)))))))))))))))&amp;IF(B19=Data!B73,Data!H73,(IF(B19=Data!#REF!,Data!#REF!,(IF(B19=Data!#REF!,Data!#REF!,(IF(B19=Data!#REF!,Data!#REF!,(IF(B19=Data!#REF!,Data!#REF!,(IF(B19=Data!#REF!,Data!H813,(IF(B19=Data!#REF!,Data!#REF!,(IF(B19=Data!#REF!,Data!#REF!,Data!#REF!)))))))))))))))&amp;IF(B19=Data!#REF!,Data!#REF!,(IF(B19=Data!#REF!,Data!#REF!,(IF(B19=Data!#REF!,Data!#REF!,(IF(B19=Data!#REF!,Data!#REF!,(IF(B19=Data!#REF!,Data!#REF!,Data!#REF!)))))))))</f>
        <v>#REF!</v>
      </c>
      <c r="R19" s="593"/>
      <c r="S19" s="593"/>
      <c r="T19" s="594" t="e">
        <f>IF(B19=Data!#REF!,Data!#REF!,(IF(B19=Data!#REF!,Data!#REF!,(IF(B19=Data!B1,Data!I1,(IF(B19=Data!#REF!,Data!#REF!,(IF(B19=Data!B6,Data!I6,(IF(B19=Data!#REF!,Data!#REF!,(IF(B19=Data!#REF!,Data!#REF!,(IF(B19=Data!#REF!,Data!#REF!,Data!#REF!)))))))))))))))&amp;IF(B19=Data!B73,Data!I73,(IF(B19=Data!#REF!,Data!#REF!,(IF(B19=Data!#REF!,Data!#REF!,(IF(B19=Data!#REF!,Data!#REF!,(IF(B19=Data!#REF!,Data!#REF!,(IF(B19=Data!#REF!,Data!I813,(IF(B19=Data!#REF!,Data!#REF!,(IF(B19=Data!#REF!,Data!#REF!,Data!#REF!)))))))))))))))&amp;IF(B19=Data!#REF!,Data!#REF!,(IF(B19=Data!#REF!,Data!#REF!,(IF(B19=Data!#REF!,Data!#REF!,(IF(B19=Data!#REF!,Data!#REF!,(IF(B19=Data!#REF!,Data!#REF!,Data!#REF!)))))))))</f>
        <v>#REF!</v>
      </c>
      <c r="U19" s="595"/>
      <c r="V19" s="594" t="e">
        <f>IF(B19=Data!#REF!,Data!#REF!,(IF(B19=Data!#REF!,Data!#REF!,(IF(B19=Data!B1,Data!J1,(IF(B19=Data!#REF!,Data!#REF!,(IF(B19=Data!B6,Data!J6,(IF(B19=Data!#REF!,Data!#REF!,(IF(B19=Data!#REF!,Data!#REF!,(IF(B19=Data!#REF!,Data!#REF!,Data!#REF!)))))))))))))))&amp;IF(B19=Data!B73,Data!J73,(IF(B19=Data!#REF!,Data!#REF!,(IF(B19=Data!#REF!,Data!#REF!,(IF(B19=Data!#REF!,Data!#REF!,(IF(B19=Data!#REF!,Data!#REF!,(IF(B19=Data!#REF!,Data!J813,(IF(B19=Data!#REF!,Data!#REF!,(IF(B19=Data!#REF!,Data!#REF!,Data!#REF!)))))))))))))))&amp;IF(B19=Data!#REF!,Data!#REF!,(IF(B19=Data!#REF!,Data!#REF!,(IF(B19=Data!#REF!,Data!#REF!,(IF(B19=Data!#REF!,Data!#REF!,(IF(B19=Data!#REF!,Data!#REF!,Data!#REF!)))))))))</f>
        <v>#REF!</v>
      </c>
      <c r="W19" s="596">
        <f>IF(E19="","",VLOOKUP(B19,Data!$B$5:$J$503,9,FALSE)*E19)</f>
        <v>37.200000000000003</v>
      </c>
    </row>
    <row r="20" spans="1:23" s="597" customFormat="1" ht="19.25" customHeight="1">
      <c r="A20" s="598"/>
      <c r="B20" s="582" t="s">
        <v>1110</v>
      </c>
      <c r="C20" s="738" t="str">
        <f>IF(E20="","",VLOOKUP(B20,Data!$B$5:$N$503,13,FALSE))</f>
        <v/>
      </c>
      <c r="D20" s="495" t="str">
        <f>IF(E20="","",VLOOKUP(B20,Data!$B$5:$L$503,2,FALSE))</f>
        <v/>
      </c>
      <c r="E20" s="823"/>
      <c r="F20" s="600" t="s">
        <v>545</v>
      </c>
      <c r="G20" s="587" t="str">
        <f>IF(E20="","",VLOOKUP(B20,Data!$B$5:$L$503,11,FALSE))</f>
        <v/>
      </c>
      <c r="H20" s="588" t="str">
        <f t="shared" si="0"/>
        <v>-</v>
      </c>
      <c r="I20" s="589" t="str">
        <f>IF(E20="","",VLOOKUP(B20,Data!$B$5:$D$503,3,FALSE))</f>
        <v/>
      </c>
      <c r="J20" s="589" t="str">
        <f>IF(E20="","",VLOOKUP(B20,Data!$B$5:$M$503,12,FALSE))</f>
        <v/>
      </c>
      <c r="K20" s="590"/>
      <c r="L20" s="587" t="str">
        <f>IF(E20="","",VLOOKUP(B20,Data!$B$5:$E$503,4,FALSE)*E20)</f>
        <v/>
      </c>
      <c r="M20" s="587" t="str">
        <f>IF(E20="","",VLOOKUP(B20,Data!$B$5:$F$503,5,FALSE)*E20)</f>
        <v/>
      </c>
      <c r="N20" s="591" t="e">
        <f>IF(B20=Data!B18,Data!G18,(IF(B20=Data!B20,Data!G20,(IF(B20=Data!B22,Data!G22,(IF(B20=Data!#REF!,Data!#REF!,(IF(B20=Data!B27,Data!G27,(IF(B20=Data!#REF!,Data!#REF!,(IF(B20=Data!#REF!,Data!#REF!,(IF(B20=Data!#REF!,Data!#REF!,Data!#REF!)))))))))))))))&amp;IF(B20=Data!B94,Data!G94,(IF(B20=Data!#REF!,Data!#REF!,(IF(B20=Data!#REF!,Data!#REF!,(IF(B20=Data!#REF!,Data!#REF!,(IF(B20=Data!#REF!,Data!#REF!,(IF(B20=Data!#REF!,Data!G834,(IF(B20=Data!#REF!,Data!#REF!,(IF(B20=Data!#REF!,Data!#REF!,Data!#REF!)))))))))))))))&amp;IF(B20=Data!#REF!,Data!#REF!,(IF(B20=Data!#REF!,Data!#REF!,(IF(B20=Data!#REF!,Data!#REF!,(IF(B20=Data!#REF!,Data!#REF!,(IF(B20=Data!#REF!,Data!#REF!,Data!#REF!)))))))))</f>
        <v>#REF!</v>
      </c>
      <c r="O20" s="592"/>
      <c r="P20" s="593"/>
      <c r="Q20" s="594" t="e">
        <f>IF(B20=Data!B18,Data!H18,(IF(B20=Data!B20,Data!H20,(IF(B20=Data!B22,Data!H22,(IF(B20=Data!#REF!,Data!#REF!,(IF(B20=Data!B27,Data!H27,(IF(B20=Data!#REF!,Data!#REF!,(IF(B20=Data!#REF!,Data!#REF!,(IF(B20=Data!#REF!,Data!#REF!,Data!#REF!)))))))))))))))&amp;IF(B20=Data!B94,Data!H94,(IF(B20=Data!#REF!,Data!#REF!,(IF(B20=Data!#REF!,Data!#REF!,(IF(B20=Data!#REF!,Data!#REF!,(IF(B20=Data!#REF!,Data!#REF!,(IF(B20=Data!#REF!,Data!H834,(IF(B20=Data!#REF!,Data!#REF!,(IF(B20=Data!#REF!,Data!#REF!,Data!#REF!)))))))))))))))&amp;IF(B20=Data!#REF!,Data!#REF!,(IF(B20=Data!#REF!,Data!#REF!,(IF(B20=Data!#REF!,Data!#REF!,(IF(B20=Data!#REF!,Data!#REF!,(IF(B20=Data!#REF!,Data!#REF!,Data!#REF!)))))))))</f>
        <v>#REF!</v>
      </c>
      <c r="R20" s="593"/>
      <c r="S20" s="593"/>
      <c r="T20" s="594" t="e">
        <f>IF(B20=Data!B18,Data!I18,(IF(B20=Data!B20,Data!I20,(IF(B20=Data!B22,Data!I22,(IF(B20=Data!#REF!,Data!#REF!,(IF(B20=Data!B27,Data!I27,(IF(B20=Data!#REF!,Data!#REF!,(IF(B20=Data!#REF!,Data!#REF!,(IF(B20=Data!#REF!,Data!#REF!,Data!#REF!)))))))))))))))&amp;IF(B20=Data!B94,Data!I94,(IF(B20=Data!#REF!,Data!#REF!,(IF(B20=Data!#REF!,Data!#REF!,(IF(B20=Data!#REF!,Data!#REF!,(IF(B20=Data!#REF!,Data!#REF!,(IF(B20=Data!#REF!,Data!I834,(IF(B20=Data!#REF!,Data!#REF!,(IF(B20=Data!#REF!,Data!#REF!,Data!#REF!)))))))))))))))&amp;IF(B20=Data!#REF!,Data!#REF!,(IF(B20=Data!#REF!,Data!#REF!,(IF(B20=Data!#REF!,Data!#REF!,(IF(B20=Data!#REF!,Data!#REF!,(IF(B20=Data!#REF!,Data!#REF!,Data!#REF!)))))))))</f>
        <v>#REF!</v>
      </c>
      <c r="U20" s="595"/>
      <c r="V20" s="594" t="e">
        <f>IF(B20=Data!B18,Data!J18,(IF(B20=Data!B20,Data!J20,(IF(B20=Data!B22,Data!J22,(IF(B20=Data!#REF!,Data!#REF!,(IF(B20=Data!B27,Data!J27,(IF(B20=Data!#REF!,Data!#REF!,(IF(B20=Data!#REF!,Data!#REF!,(IF(B20=Data!#REF!,Data!#REF!,Data!#REF!)))))))))))))))&amp;IF(B20=Data!B94,Data!J94,(IF(B20=Data!#REF!,Data!#REF!,(IF(B20=Data!#REF!,Data!#REF!,(IF(B20=Data!#REF!,Data!#REF!,(IF(B20=Data!#REF!,Data!#REF!,(IF(B20=Data!#REF!,Data!J834,(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c r="B21" s="753" t="s">
        <v>225</v>
      </c>
      <c r="C21" s="738" t="str">
        <f>IF(E21="","",VLOOKUP(B21,Data!$B$5:$N$503,13,FALSE))</f>
        <v>Ymh</v>
      </c>
      <c r="D21" s="495" t="str">
        <f>IF(E21="","",VLOOKUP(B21,Data!$B$5:$L$503,2,FALSE))</f>
        <v>WV62290</v>
      </c>
      <c r="E21" s="823">
        <v>1</v>
      </c>
      <c r="F21" s="600"/>
      <c r="G21" s="587">
        <f>IF(E21="","",VLOOKUP(B21,Data!$B$5:$L$503,11,FALSE))</f>
        <v>1690.21</v>
      </c>
      <c r="H21" s="588">
        <f t="shared" si="0"/>
        <v>1690.21</v>
      </c>
      <c r="I21" s="589" t="str">
        <f>IF(E21="","",VLOOKUP(B21,Data!$B$5:$D$503,3,FALSE))</f>
        <v>C/T</v>
      </c>
      <c r="J21" s="589" t="str">
        <f>IF(E21="","",VLOOKUP(B21,Data!$B$5:$M$503,12,FALSE))</f>
        <v>Indonesia</v>
      </c>
      <c r="K21" s="590">
        <v>5135631</v>
      </c>
      <c r="L21" s="587">
        <f>IF(E21="","",VLOOKUP(B21,Data!$B$5:$E$503,4,FALSE)*E21)</f>
        <v>194</v>
      </c>
      <c r="M21" s="587">
        <f>IF(E21="","",VLOOKUP(B21,Data!$B$5:$F$503,5,FALSE)*E21)</f>
        <v>174</v>
      </c>
      <c r="N21" s="591" t="e">
        <f>IF(B21=Data!#REF!,Data!#REF!,(IF(B21=Data!#REF!,Data!#REF!,(IF(B21=Data!#REF!,Data!#REF!,(IF(B21=Data!#REF!,Data!#REF!,(IF(B21=Data!B18,Data!G18,(IF(B21=Data!#REF!,Data!#REF!,(IF(B21=Data!#REF!,Data!#REF!,(IF(B21=Data!#REF!,Data!#REF!,Data!#REF!)))))))))))))))&amp;IF(B21=Data!B85,Data!G85,(IF(B21=Data!#REF!,Data!#REF!,(IF(B21=Data!#REF!,Data!#REF!,(IF(B21=Data!#REF!,Data!#REF!,(IF(B21=Data!#REF!,Data!#REF!,(IF(B21=Data!#REF!,Data!G825,(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B18,Data!H18,(IF(B21=Data!#REF!,Data!#REF!,(IF(B21=Data!#REF!,Data!#REF!,(IF(B21=Data!#REF!,Data!#REF!,Data!#REF!)))))))))))))))&amp;IF(B21=Data!B85,Data!H85,(IF(B21=Data!#REF!,Data!#REF!,(IF(B21=Data!#REF!,Data!#REF!,(IF(B21=Data!#REF!,Data!#REF!,(IF(B21=Data!#REF!,Data!#REF!,(IF(B21=Data!#REF!,Data!H825,(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B18,Data!I18,(IF(B21=Data!#REF!,Data!#REF!,(IF(B21=Data!#REF!,Data!#REF!,(IF(B21=Data!#REF!,Data!#REF!,Data!#REF!)))))))))))))))&amp;IF(B21=Data!B85,Data!I85,(IF(B21=Data!#REF!,Data!#REF!,(IF(B21=Data!#REF!,Data!#REF!,(IF(B21=Data!#REF!,Data!#REF!,(IF(B21=Data!#REF!,Data!#REF!,(IF(B21=Data!#REF!,Data!I825,(IF(B21=Data!#REF!,Data!#REF!,(IF(B21=Data!#REF!,Data!#REF!,Data!#REF!)))))))))))))))&amp;IF(B21=Data!#REF!,Data!#REF!,(IF(B21=Data!#REF!,Data!#REF!,(IF(B21=Data!#REF!,Data!#REF!,(IF(B21=Data!#REF!,Data!#REF!,(IF(B21=Data!#REF!,Data!#REF!,Data!#REF!)))))))))</f>
        <v>#REF!</v>
      </c>
      <c r="U21" s="595"/>
      <c r="V21" s="594" t="e">
        <f>IF(B21=Data!#REF!,Data!#REF!,(IF(B21=Data!#REF!,Data!#REF!,(IF(B21=Data!#REF!,Data!#REF!,(IF(B21=Data!#REF!,Data!#REF!,(IF(B21=Data!B18,Data!J18,(IF(B21=Data!#REF!,Data!#REF!,(IF(B21=Data!#REF!,Data!#REF!,(IF(B21=Data!#REF!,Data!#REF!,Data!#REF!)))))))))))))))&amp;IF(B21=Data!B85,Data!J85,(IF(B21=Data!#REF!,Data!#REF!,(IF(B21=Data!#REF!,Data!#REF!,(IF(B21=Data!#REF!,Data!#REF!,(IF(B21=Data!#REF!,Data!#REF!,(IF(B21=Data!#REF!,Data!J825,(IF(B21=Data!#REF!,Data!#REF!,(IF(B21=Data!#REF!,Data!#REF!,Data!#REF!)))))))))))))))&amp;IF(B21=Data!#REF!,Data!#REF!,(IF(B21=Data!#REF!,Data!#REF!,(IF(B21=Data!#REF!,Data!#REF!,(IF(B21=Data!#REF!,Data!#REF!,(IF(B21=Data!#REF!,Data!#REF!,Data!#REF!)))))))))</f>
        <v>#REF!</v>
      </c>
      <c r="W21" s="596">
        <f>IF(E21="","",VLOOKUP(B21,Data!$B$5:$J$503,9,FALSE)*E21)</f>
        <v>1.129</v>
      </c>
    </row>
    <row r="22" spans="1:23" s="597" customFormat="1" ht="19.25" customHeight="1">
      <c r="A22" s="598"/>
      <c r="B22" s="582"/>
      <c r="C22" s="738" t="str">
        <f>IF(E22="","",VLOOKUP(B22,Data!$B$5:$N$503,13,FALSE))</f>
        <v/>
      </c>
      <c r="D22" s="495" t="str">
        <f>IF(E22="","",VLOOKUP(B22,Data!$B$5:$L$503,2,FALSE))</f>
        <v/>
      </c>
      <c r="E22" s="823"/>
      <c r="F22" s="601" t="s">
        <v>553</v>
      </c>
      <c r="G22" s="587" t="str">
        <f>IF(E22="","",VLOOKUP(B22,Data!$B$5:$L$503,11,FALSE))</f>
        <v/>
      </c>
      <c r="H22" s="588" t="str">
        <f t="shared" si="0"/>
        <v>-</v>
      </c>
      <c r="I22" s="589" t="str">
        <f>IF(E22="","",VLOOKUP(B22,Data!$B$5:$D$503,3,FALSE))</f>
        <v/>
      </c>
      <c r="J22" s="589" t="str">
        <f>IF(E22="","",VLOOKUP(B22,Data!$B$5:$M$503,12,FALSE))</f>
        <v/>
      </c>
      <c r="K22" s="590"/>
      <c r="L22" s="587" t="str">
        <f>IF(E22="","",VLOOKUP(B22,Data!$B$5:$E$503,4,FALSE)*E22)</f>
        <v/>
      </c>
      <c r="M22" s="587" t="str">
        <f>IF(E22="","",VLOOKUP(B22,Data!$B$5:$F$503,5,FALSE)*E22)</f>
        <v/>
      </c>
      <c r="N22" s="591" t="e">
        <f>IF(B22=Data!B20,Data!G20,(IF(B22=Data!B22,Data!G22,(IF(B22=Data!B24,Data!G24,(IF(B22=Data!#REF!,Data!#REF!,(IF(B22=Data!B29,Data!G29,(IF(B22=Data!#REF!,Data!#REF!,(IF(B22=Data!#REF!,Data!#REF!,(IF(B22=Data!#REF!,Data!#REF!,Data!#REF!)))))))))))))))&amp;IF(B22=Data!B96,Data!G96,(IF(B22=Data!#REF!,Data!#REF!,(IF(B22=Data!#REF!,Data!#REF!,(IF(B22=Data!#REF!,Data!#REF!,(IF(B22=Data!#REF!,Data!#REF!,(IF(B22=Data!#REF!,Data!G836,(IF(B22=Data!#REF!,Data!#REF!,(IF(B22=Data!#REF!,Data!#REF!,Data!#REF!)))))))))))))))&amp;IF(B22=Data!#REF!,Data!#REF!,(IF(B22=Data!#REF!,Data!#REF!,(IF(B22=Data!#REF!,Data!#REF!,(IF(B22=Data!#REF!,Data!#REF!,(IF(B22=Data!#REF!,Data!#REF!,Data!#REF!)))))))))</f>
        <v>#REF!</v>
      </c>
      <c r="O22" s="592"/>
      <c r="P22" s="593"/>
      <c r="Q22" s="594" t="e">
        <f>IF(B22=Data!B20,Data!H20,(IF(B22=Data!B22,Data!H22,(IF(B22=Data!B24,Data!H24,(IF(B22=Data!#REF!,Data!#REF!,(IF(B22=Data!B29,Data!H29,(IF(B22=Data!#REF!,Data!#REF!,(IF(B22=Data!#REF!,Data!#REF!,(IF(B22=Data!#REF!,Data!#REF!,Data!#REF!)))))))))))))))&amp;IF(B22=Data!B96,Data!H96,(IF(B22=Data!#REF!,Data!#REF!,(IF(B22=Data!#REF!,Data!#REF!,(IF(B22=Data!#REF!,Data!#REF!,(IF(B22=Data!#REF!,Data!#REF!,(IF(B22=Data!#REF!,Data!H836,(IF(B22=Data!#REF!,Data!#REF!,(IF(B22=Data!#REF!,Data!#REF!,Data!#REF!)))))))))))))))&amp;IF(B22=Data!#REF!,Data!#REF!,(IF(B22=Data!#REF!,Data!#REF!,(IF(B22=Data!#REF!,Data!#REF!,(IF(B22=Data!#REF!,Data!#REF!,(IF(B22=Data!#REF!,Data!#REF!,Data!#REF!)))))))))</f>
        <v>#REF!</v>
      </c>
      <c r="R22" s="593"/>
      <c r="S22" s="593"/>
      <c r="T22" s="594" t="e">
        <f>IF(B22=Data!B20,Data!I20,(IF(B22=Data!B22,Data!I22,(IF(B22=Data!B24,Data!I24,(IF(B22=Data!#REF!,Data!#REF!,(IF(B22=Data!B29,Data!I29,(IF(B22=Data!#REF!,Data!#REF!,(IF(B22=Data!#REF!,Data!#REF!,(IF(B22=Data!#REF!,Data!#REF!,Data!#REF!)))))))))))))))&amp;IF(B22=Data!B96,Data!I96,(IF(B22=Data!#REF!,Data!#REF!,(IF(B22=Data!#REF!,Data!#REF!,(IF(B22=Data!#REF!,Data!#REF!,(IF(B22=Data!#REF!,Data!#REF!,(IF(B22=Data!#REF!,Data!I836,(IF(B22=Data!#REF!,Data!#REF!,(IF(B22=Data!#REF!,Data!#REF!,Data!#REF!)))))))))))))))&amp;IF(B22=Data!#REF!,Data!#REF!,(IF(B22=Data!#REF!,Data!#REF!,(IF(B22=Data!#REF!,Data!#REF!,(IF(B22=Data!#REF!,Data!#REF!,(IF(B22=Data!#REF!,Data!#REF!,Data!#REF!)))))))))</f>
        <v>#REF!</v>
      </c>
      <c r="U22" s="595"/>
      <c r="V22" s="594" t="e">
        <f>IF(B22=Data!B20,Data!J20,(IF(B22=Data!B22,Data!J22,(IF(B22=Data!B24,Data!J24,(IF(B22=Data!#REF!,Data!#REF!,(IF(B22=Data!B29,Data!J29,(IF(B22=Data!#REF!,Data!#REF!,(IF(B22=Data!#REF!,Data!#REF!,(IF(B22=Data!#REF!,Data!#REF!,Data!#REF!)))))))))))))))&amp;IF(B22=Data!B96,Data!J96,(IF(B22=Data!#REF!,Data!#REF!,(IF(B22=Data!#REF!,Data!#REF!,(IF(B22=Data!#REF!,Data!#REF!,(IF(B22=Data!#REF!,Data!#REF!,(IF(B22=Data!#REF!,Data!J836,(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c r="B23" s="753"/>
      <c r="C23" s="738" t="str">
        <f>IF(E23="","",VLOOKUP(B23,Data!$B$5:$N$503,13,FALSE))</f>
        <v/>
      </c>
      <c r="D23" s="495" t="str">
        <f>IF(E23="","",VLOOKUP(B23,Data!$B$5:$L$503,2,FALSE))</f>
        <v/>
      </c>
      <c r="E23" s="823"/>
      <c r="F23" s="600"/>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REF!,Data!#REF!,(IF(B23=Data!#REF!,Data!#REF!,(IF(B23=Data!#REF!,Data!#REF!,(IF(B23=Data!#REF!,Data!#REF!,(IF(B23=Data!B20,Data!G20,(IF(B23=Data!#REF!,Data!#REF!,(IF(B23=Data!#REF!,Data!#REF!,(IF(B23=Data!#REF!,Data!#REF!,Data!#REF!)))))))))))))))&amp;IF(B23=Data!B87,Data!G87,(IF(B23=Data!#REF!,Data!#REF!,(IF(B23=Data!#REF!,Data!#REF!,(IF(B23=Data!#REF!,Data!#REF!,(IF(B23=Data!#REF!,Data!#REF!,(IF(B23=Data!#REF!,Data!G827,(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B20,Data!H20,(IF(B23=Data!#REF!,Data!#REF!,(IF(B23=Data!#REF!,Data!#REF!,(IF(B23=Data!#REF!,Data!#REF!,Data!#REF!)))))))))))))))&amp;IF(B23=Data!B87,Data!H87,(IF(B23=Data!#REF!,Data!#REF!,(IF(B23=Data!#REF!,Data!#REF!,(IF(B23=Data!#REF!,Data!#REF!,(IF(B23=Data!#REF!,Data!#REF!,(IF(B23=Data!#REF!,Data!H827,(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B20,Data!I20,(IF(B23=Data!#REF!,Data!#REF!,(IF(B23=Data!#REF!,Data!#REF!,(IF(B23=Data!#REF!,Data!#REF!,Data!#REF!)))))))))))))))&amp;IF(B23=Data!B87,Data!I87,(IF(B23=Data!#REF!,Data!#REF!,(IF(B23=Data!#REF!,Data!#REF!,(IF(B23=Data!#REF!,Data!#REF!,(IF(B23=Data!#REF!,Data!#REF!,(IF(B23=Data!#REF!,Data!I827,(IF(B23=Data!#REF!,Data!#REF!,(IF(B23=Data!#REF!,Data!#REF!,Data!#REF!)))))))))))))))&amp;IF(B23=Data!#REF!,Data!#REF!,(IF(B23=Data!#REF!,Data!#REF!,(IF(B23=Data!#REF!,Data!#REF!,(IF(B23=Data!#REF!,Data!#REF!,(IF(B23=Data!#REF!,Data!#REF!,Data!#REF!)))))))))</f>
        <v>#REF!</v>
      </c>
      <c r="U23" s="595"/>
      <c r="V23" s="594" t="e">
        <f>IF(B23=Data!#REF!,Data!#REF!,(IF(B23=Data!#REF!,Data!#REF!,(IF(B23=Data!#REF!,Data!#REF!,(IF(B23=Data!#REF!,Data!#REF!,(IF(B23=Data!B20,Data!J20,(IF(B23=Data!#REF!,Data!#REF!,(IF(B23=Data!#REF!,Data!#REF!,(IF(B23=Data!#REF!,Data!#REF!,Data!#REF!)))))))))))))))&amp;IF(B23=Data!B87,Data!J87,(IF(B23=Data!#REF!,Data!#REF!,(IF(B23=Data!#REF!,Data!#REF!,(IF(B23=Data!#REF!,Data!#REF!,(IF(B23=Data!#REF!,Data!#REF!,(IF(B23=Data!#REF!,Data!J827,(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753"/>
      <c r="C24" s="738" t="str">
        <f>IF(E24="","",VLOOKUP(B24,Data!$B$5:$N$503,13,FALSE))</f>
        <v/>
      </c>
      <c r="D24" s="495" t="str">
        <f>IF(E24="","",VLOOKUP(B24,Data!$B$5:$L$503,2,FALSE))</f>
        <v/>
      </c>
      <c r="E24" s="823"/>
      <c r="F24" s="600"/>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B1,Data!G1,(IF(B24=Data!B3,Data!G3,(IF(B24=Data!#REF!,Data!#REF!,(IF(B24=Data!B8,Data!G8,(IF(B24=Data!#REF!,Data!#REF!,(IF(B24=Data!#REF!,Data!#REF!,(IF(B24=Data!#REF!,Data!#REF!,Data!#REF!)))))))))))))))&amp;IF(B24=Data!B75,Data!G75,(IF(B24=Data!#REF!,Data!#REF!,(IF(B24=Data!#REF!,Data!#REF!,(IF(B24=Data!#REF!,Data!#REF!,(IF(B24=Data!#REF!,Data!#REF!,(IF(B24=Data!#REF!,Data!G815,(IF(B24=Data!#REF!,Data!#REF!,(IF(B24=Data!#REF!,Data!#REF!,Data!#REF!)))))))))))))))&amp;IF(B24=Data!#REF!,Data!#REF!,(IF(B24=Data!#REF!,Data!#REF!,(IF(B24=Data!#REF!,Data!#REF!,(IF(B24=Data!#REF!,Data!#REF!,(IF(B24=Data!#REF!,Data!#REF!,Data!#REF!)))))))))</f>
        <v>#REF!</v>
      </c>
      <c r="O24" s="592"/>
      <c r="P24" s="593"/>
      <c r="Q24" s="594" t="e">
        <f>IF(B24=Data!#REF!,Data!#REF!,(IF(B24=Data!B1,Data!H1,(IF(B24=Data!B3,Data!H3,(IF(B24=Data!#REF!,Data!#REF!,(IF(B24=Data!B8,Data!H8,(IF(B24=Data!#REF!,Data!#REF!,(IF(B24=Data!#REF!,Data!#REF!,(IF(B24=Data!#REF!,Data!#REF!,Data!#REF!)))))))))))))))&amp;IF(B24=Data!B75,Data!H75,(IF(B24=Data!#REF!,Data!#REF!,(IF(B24=Data!#REF!,Data!#REF!,(IF(B24=Data!#REF!,Data!#REF!,(IF(B24=Data!#REF!,Data!#REF!,(IF(B24=Data!#REF!,Data!H815,(IF(B24=Data!#REF!,Data!#REF!,(IF(B24=Data!#REF!,Data!#REF!,Data!#REF!)))))))))))))))&amp;IF(B24=Data!#REF!,Data!#REF!,(IF(B24=Data!#REF!,Data!#REF!,(IF(B24=Data!#REF!,Data!#REF!,(IF(B24=Data!#REF!,Data!#REF!,(IF(B24=Data!#REF!,Data!#REF!,Data!#REF!)))))))))</f>
        <v>#REF!</v>
      </c>
      <c r="R24" s="593"/>
      <c r="S24" s="593"/>
      <c r="T24" s="594" t="e">
        <f>IF(B24=Data!#REF!,Data!#REF!,(IF(B24=Data!B1,Data!I1,(IF(B24=Data!B3,Data!I3,(IF(B24=Data!#REF!,Data!#REF!,(IF(B24=Data!B8,Data!I8,(IF(B24=Data!#REF!,Data!#REF!,(IF(B24=Data!#REF!,Data!#REF!,(IF(B24=Data!#REF!,Data!#REF!,Data!#REF!)))))))))))))))&amp;IF(B24=Data!B75,Data!I75,(IF(B24=Data!#REF!,Data!#REF!,(IF(B24=Data!#REF!,Data!#REF!,(IF(B24=Data!#REF!,Data!#REF!,(IF(B24=Data!#REF!,Data!#REF!,(IF(B24=Data!#REF!,Data!I815,(IF(B24=Data!#REF!,Data!#REF!,(IF(B24=Data!#REF!,Data!#REF!,Data!#REF!)))))))))))))))&amp;IF(B24=Data!#REF!,Data!#REF!,(IF(B24=Data!#REF!,Data!#REF!,(IF(B24=Data!#REF!,Data!#REF!,(IF(B24=Data!#REF!,Data!#REF!,(IF(B24=Data!#REF!,Data!#REF!,Data!#REF!)))))))))</f>
        <v>#REF!</v>
      </c>
      <c r="U24" s="595"/>
      <c r="V24" s="594" t="e">
        <f>IF(B24=Data!#REF!,Data!#REF!,(IF(B24=Data!B1,Data!J1,(IF(B24=Data!B3,Data!J3,(IF(B24=Data!#REF!,Data!#REF!,(IF(B24=Data!B8,Data!J8,(IF(B24=Data!#REF!,Data!#REF!,(IF(B24=Data!#REF!,Data!#REF!,(IF(B24=Data!#REF!,Data!#REF!,Data!#REF!)))))))))))))))&amp;IF(B24=Data!B75,Data!J75,(IF(B24=Data!#REF!,Data!#REF!,(IF(B24=Data!#REF!,Data!#REF!,(IF(B24=Data!#REF!,Data!#REF!,(IF(B24=Data!#REF!,Data!#REF!,(IF(B24=Data!#REF!,Data!J815,(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c r="B25"/>
      <c r="C25" s="583" t="str">
        <f>IF(E25="","",VLOOKUP(B25,Data!$B$5:$N$503,13,FALSE))</f>
        <v/>
      </c>
      <c r="D25" s="584" t="str">
        <f>IF(E25="","",VLOOKUP(B25,Data!$B$5:$L$503,2,FALSE))</f>
        <v/>
      </c>
      <c r="E25" s="739"/>
      <c r="F25" s="600"/>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B139,Data!G139,(IF(B25=Data!B141,Data!G141,(IF(B25=Data!B143,Data!G143,(IF(B25=Data!#REF!,Data!#REF!,(IF(B25=Data!B148,Data!G148,(IF(B25=Data!#REF!,Data!#REF!,(IF(B25=Data!#REF!,Data!#REF!,(IF(B25=Data!#REF!,Data!#REF!,Data!#REF!)))))))))))))))&amp;IF(B25=Data!B215,Data!G215,(IF(B25=Data!#REF!,Data!#REF!,(IF(B25=Data!#REF!,Data!#REF!,(IF(B25=Data!#REF!,Data!#REF!,(IF(B25=Data!#REF!,Data!#REF!,(IF(B25=Data!#REF!,Data!G955,(IF(B25=Data!#REF!,Data!#REF!,(IF(B25=Data!#REF!,Data!#REF!,Data!#REF!)))))))))))))))&amp;IF(B25=Data!#REF!,Data!#REF!,(IF(B25=Data!#REF!,Data!#REF!,(IF(B25=Data!#REF!,Data!#REF!,(IF(B25=Data!#REF!,Data!#REF!,(IF(B25=Data!#REF!,Data!#REF!,Data!#REF!)))))))))</f>
        <v>#REF!</v>
      </c>
      <c r="O25" s="592"/>
      <c r="P25" s="593"/>
      <c r="Q25" s="594" t="e">
        <f>IF(B25=Data!B139,Data!H139,(IF(B25=Data!B141,Data!H141,(IF(B25=Data!B143,Data!H143,(IF(B25=Data!#REF!,Data!#REF!,(IF(B25=Data!B148,Data!H148,(IF(B25=Data!#REF!,Data!#REF!,(IF(B25=Data!#REF!,Data!#REF!,(IF(B25=Data!#REF!,Data!#REF!,Data!#REF!)))))))))))))))&amp;IF(B25=Data!B215,Data!H215,(IF(B25=Data!#REF!,Data!#REF!,(IF(B25=Data!#REF!,Data!#REF!,(IF(B25=Data!#REF!,Data!#REF!,(IF(B25=Data!#REF!,Data!#REF!,(IF(B25=Data!#REF!,Data!H955,(IF(B25=Data!#REF!,Data!#REF!,(IF(B25=Data!#REF!,Data!#REF!,Data!#REF!)))))))))))))))&amp;IF(B25=Data!#REF!,Data!#REF!,(IF(B25=Data!#REF!,Data!#REF!,(IF(B25=Data!#REF!,Data!#REF!,(IF(B25=Data!#REF!,Data!#REF!,(IF(B25=Data!#REF!,Data!#REF!,Data!#REF!)))))))))</f>
        <v>#REF!</v>
      </c>
      <c r="R25" s="593"/>
      <c r="S25" s="593"/>
      <c r="T25" s="594" t="e">
        <f>IF(B25=Data!B139,Data!I139,(IF(B25=Data!B141,Data!I141,(IF(B25=Data!B143,Data!I143,(IF(B25=Data!#REF!,Data!#REF!,(IF(B25=Data!B148,Data!I148,(IF(B25=Data!#REF!,Data!#REF!,(IF(B25=Data!#REF!,Data!#REF!,(IF(B25=Data!#REF!,Data!#REF!,Data!#REF!)))))))))))))))&amp;IF(B25=Data!B215,Data!I215,(IF(B25=Data!#REF!,Data!#REF!,(IF(B25=Data!#REF!,Data!#REF!,(IF(B25=Data!#REF!,Data!#REF!,(IF(B25=Data!#REF!,Data!#REF!,(IF(B25=Data!#REF!,Data!I955,(IF(B25=Data!#REF!,Data!#REF!,(IF(B25=Data!#REF!,Data!#REF!,Data!#REF!)))))))))))))))&amp;IF(B25=Data!#REF!,Data!#REF!,(IF(B25=Data!#REF!,Data!#REF!,(IF(B25=Data!#REF!,Data!#REF!,(IF(B25=Data!#REF!,Data!#REF!,(IF(B25=Data!#REF!,Data!#REF!,Data!#REF!)))))))))</f>
        <v>#REF!</v>
      </c>
      <c r="U25" s="595"/>
      <c r="V25" s="594" t="e">
        <f>IF(B25=Data!B139,Data!J139,(IF(B25=Data!B141,Data!J141,(IF(B25=Data!B143,Data!J143,(IF(B25=Data!#REF!,Data!#REF!,(IF(B25=Data!B148,Data!J148,(IF(B25=Data!#REF!,Data!#REF!,(IF(B25=Data!#REF!,Data!#REF!,(IF(B25=Data!#REF!,Data!#REF!,Data!#REF!)))))))))))))))&amp;IF(B25=Data!B215,Data!J215,(IF(B25=Data!#REF!,Data!#REF!,(IF(B25=Data!#REF!,Data!#REF!,(IF(B25=Data!#REF!,Data!#REF!,(IF(B25=Data!#REF!,Data!#REF!,(IF(B25=Data!#REF!,Data!J955,(IF(B25=Data!#REF!,Data!#REF!,(IF(B25=Data!#REF!,Data!#REF!,Data!#REF!)))))))))))))))&amp;IF(B25=Data!#REF!,Data!#REF!,(IF(B25=Data!#REF!,Data!#REF!,(IF(B25=Data!#REF!,Data!#REF!,(IF(B25=Data!#REF!,Data!#REF!,(IF(B25=Data!#REF!,Data!#REF!,Data!#REF!)))))))))</f>
        <v>#REF!</v>
      </c>
      <c r="W25" s="596" t="str">
        <f>IF(E25="","",VLOOKUP(B25,Data!$B$5:$J$503,9,FALSE)*E25)</f>
        <v/>
      </c>
    </row>
    <row r="26" spans="1:23" s="611" customFormat="1" ht="31" customHeight="1">
      <c r="A26" s="860"/>
      <c r="B26" s="818"/>
      <c r="C26" s="604"/>
      <c r="D26" s="605"/>
      <c r="E26" s="606">
        <f>SUM(E17:E25)</f>
        <v>31</v>
      </c>
      <c r="F26" s="606"/>
      <c r="G26" s="607"/>
      <c r="H26" s="607">
        <f>SUM(H17:H25)</f>
        <v>67474.91</v>
      </c>
      <c r="I26" s="608"/>
      <c r="J26" s="608"/>
      <c r="K26" s="608"/>
      <c r="L26" s="609">
        <f>SUM(L17:L25)</f>
        <v>7819</v>
      </c>
      <c r="M26" s="609">
        <f>SUM(M17:M25)</f>
        <v>7069</v>
      </c>
      <c r="N26" s="609" t="e">
        <f>SUM(N17:N25)</f>
        <v>#REF!</v>
      </c>
      <c r="O26" s="609" t="e">
        <f>SUM(#REF!)</f>
        <v>#REF!</v>
      </c>
      <c r="P26" s="609">
        <f>SUM(P16:P16)</f>
        <v>0</v>
      </c>
      <c r="Q26" s="609">
        <f>SUM(Q16:Q16)</f>
        <v>0</v>
      </c>
      <c r="R26" s="609" t="e">
        <f>SUM(#REF!)</f>
        <v>#REF!</v>
      </c>
      <c r="S26" s="609">
        <f>SUM(S16:S16)</f>
        <v>0</v>
      </c>
      <c r="T26" s="609">
        <f>SUM(T16:T16)</f>
        <v>0</v>
      </c>
      <c r="U26" s="609" t="e">
        <f>SUM(#REF!)</f>
        <v>#REF!</v>
      </c>
      <c r="V26" s="609">
        <f>SUM(V16:V16)</f>
        <v>0</v>
      </c>
      <c r="W26" s="610">
        <f>SUM(W17:W25)</f>
        <v>44.253999999999998</v>
      </c>
    </row>
    <row r="27" spans="1:23" ht="11.25" customHeight="1">
      <c r="A27" s="860"/>
      <c r="B27" s="612"/>
      <c r="C27" s="545"/>
      <c r="D27" s="546"/>
      <c r="E27" s="613"/>
      <c r="F27" s="544"/>
      <c r="G27" s="614" t="s">
        <v>847</v>
      </c>
      <c r="H27" s="615"/>
      <c r="I27" s="616"/>
      <c r="J27" s="616"/>
      <c r="K27" s="616"/>
      <c r="L27" s="617"/>
      <c r="M27" s="548"/>
      <c r="N27" s="546"/>
      <c r="O27" s="545"/>
      <c r="P27" s="545"/>
      <c r="Q27" s="545"/>
      <c r="R27" s="545"/>
      <c r="S27" s="545"/>
      <c r="T27" s="545"/>
      <c r="U27" s="546"/>
      <c r="V27" s="546"/>
      <c r="W27" s="550"/>
    </row>
    <row r="28" spans="1:23" ht="14">
      <c r="A28" s="618" t="s">
        <v>546</v>
      </c>
      <c r="B28" s="619" t="s">
        <v>12</v>
      </c>
      <c r="C28" s="513"/>
      <c r="D28" s="620"/>
      <c r="E28" s="499" t="s">
        <v>555</v>
      </c>
      <c r="G28" s="621" t="s">
        <v>83</v>
      </c>
      <c r="H28" s="622"/>
      <c r="I28" s="562" t="s">
        <v>84</v>
      </c>
      <c r="J28" s="623"/>
      <c r="K28" s="534" t="s">
        <v>85</v>
      </c>
      <c r="L28" s="534"/>
      <c r="M28" s="1076" t="s">
        <v>86</v>
      </c>
      <c r="N28" s="1077"/>
      <c r="O28" s="1077"/>
      <c r="P28" s="1077"/>
      <c r="Q28" s="1077"/>
      <c r="R28" s="1077"/>
      <c r="S28" s="1077"/>
      <c r="T28" s="1077"/>
      <c r="U28" s="1077"/>
      <c r="V28" s="1077"/>
      <c r="W28" s="1078"/>
    </row>
    <row r="29" spans="1:23" ht="13">
      <c r="A29" s="945" t="s">
        <v>547</v>
      </c>
      <c r="D29" s="624"/>
      <c r="E29" s="499" t="s">
        <v>88</v>
      </c>
      <c r="G29" s="1079"/>
      <c r="H29" s="1080"/>
      <c r="I29" s="945" t="s">
        <v>89</v>
      </c>
      <c r="J29" s="625"/>
      <c r="K29" s="537" t="s">
        <v>90</v>
      </c>
      <c r="L29" s="537"/>
      <c r="M29" s="532"/>
      <c r="W29" s="538"/>
    </row>
    <row r="30" spans="1:23" ht="10.5" customHeight="1">
      <c r="A30" s="945" t="s">
        <v>548</v>
      </c>
      <c r="B30" s="503"/>
      <c r="D30" s="523"/>
      <c r="G30" s="1079"/>
      <c r="H30" s="1080"/>
      <c r="I30" s="945"/>
      <c r="J30" s="625"/>
      <c r="K30" s="537" t="s">
        <v>94</v>
      </c>
      <c r="L30" s="537"/>
      <c r="M30" s="532"/>
      <c r="W30" s="538"/>
    </row>
    <row r="31" spans="1:23" ht="10.5" customHeight="1">
      <c r="A31" s="544"/>
      <c r="B31" s="545"/>
      <c r="C31" s="545"/>
      <c r="D31" s="626"/>
      <c r="E31" s="499" t="s">
        <v>95</v>
      </c>
      <c r="G31" s="1079"/>
      <c r="H31" s="1080"/>
      <c r="I31" s="945" t="s">
        <v>96</v>
      </c>
      <c r="J31" s="625"/>
      <c r="K31" s="537"/>
      <c r="L31" s="537"/>
      <c r="M31" s="532"/>
      <c r="W31" s="538"/>
    </row>
    <row r="32" spans="1:23" ht="13">
      <c r="A32" s="512" t="s">
        <v>97</v>
      </c>
      <c r="C32" s="535"/>
      <c r="D32" s="514"/>
      <c r="E32" s="499" t="s">
        <v>98</v>
      </c>
      <c r="G32" s="627" t="s">
        <v>99</v>
      </c>
      <c r="H32" s="628"/>
      <c r="I32" s="945" t="s">
        <v>89</v>
      </c>
      <c r="J32" s="625"/>
      <c r="K32" s="537" t="s">
        <v>100</v>
      </c>
      <c r="L32" s="537"/>
      <c r="M32" s="532"/>
      <c r="W32" s="538"/>
    </row>
    <row r="33" spans="1:23" ht="13">
      <c r="A33" s="945" t="s">
        <v>561</v>
      </c>
      <c r="D33" s="523"/>
      <c r="E33" s="499" t="s">
        <v>101</v>
      </c>
      <c r="G33" s="629"/>
      <c r="H33" s="630"/>
      <c r="I33" s="945" t="s">
        <v>102</v>
      </c>
      <c r="J33" s="625"/>
      <c r="K33" s="537" t="s">
        <v>549</v>
      </c>
      <c r="L33" s="537"/>
      <c r="M33" s="1069" t="s">
        <v>616</v>
      </c>
      <c r="N33" s="1070"/>
      <c r="O33" s="1070"/>
      <c r="P33" s="1070"/>
      <c r="Q33" s="1070"/>
      <c r="R33" s="1070"/>
      <c r="S33" s="1070"/>
      <c r="T33" s="1070"/>
      <c r="U33" s="1070"/>
      <c r="V33" s="1070"/>
      <c r="W33" s="1071"/>
    </row>
    <row r="34" spans="1:23">
      <c r="A34" s="544"/>
      <c r="B34" s="545"/>
      <c r="C34" s="545"/>
      <c r="D34" s="546"/>
      <c r="E34" s="631"/>
      <c r="F34" s="545"/>
      <c r="G34" s="1053" t="s">
        <v>1109</v>
      </c>
      <c r="H34" s="1054"/>
      <c r="I34" s="1053" t="s">
        <v>1112</v>
      </c>
      <c r="J34" s="1054"/>
      <c r="K34" s="549" t="s">
        <v>105</v>
      </c>
      <c r="L34" s="549"/>
      <c r="M34" s="1072" t="s">
        <v>106</v>
      </c>
      <c r="N34" s="1073"/>
      <c r="O34" s="1073"/>
      <c r="P34" s="1073"/>
      <c r="Q34" s="1073"/>
      <c r="R34" s="1073"/>
      <c r="S34" s="1073"/>
      <c r="T34" s="1073"/>
      <c r="U34" s="1073"/>
      <c r="V34" s="1073"/>
      <c r="W34" s="1074"/>
    </row>
    <row r="35" spans="1:23">
      <c r="G35" s="500" t="s">
        <v>667</v>
      </c>
      <c r="K35" s="537"/>
      <c r="L35" s="537"/>
      <c r="M35" s="541"/>
      <c r="N35" s="541"/>
      <c r="O35" s="541"/>
      <c r="P35" s="541"/>
      <c r="Q35" s="541"/>
      <c r="R35" s="541"/>
      <c r="S35" s="541"/>
      <c r="T35" s="541"/>
      <c r="U35" s="541"/>
      <c r="V35" s="541"/>
      <c r="W35" s="632"/>
    </row>
    <row r="36" spans="1:23">
      <c r="G36" s="633"/>
      <c r="H36" s="633"/>
      <c r="I36" s="634"/>
      <c r="J36" s="633"/>
      <c r="K36" s="537"/>
      <c r="L36" s="537"/>
      <c r="M36" s="541"/>
      <c r="N36" s="541"/>
      <c r="O36" s="541"/>
      <c r="P36" s="541"/>
      <c r="Q36" s="541"/>
      <c r="R36" s="541"/>
      <c r="S36" s="541"/>
      <c r="T36" s="541"/>
      <c r="U36" s="541"/>
      <c r="V36" s="541"/>
      <c r="W36" s="632"/>
    </row>
    <row r="37" spans="1:23" ht="7.5" customHeight="1"/>
    <row r="38" spans="1:23" ht="13.5" customHeight="1"/>
    <row r="39" spans="1:23" ht="13.5" customHeight="1"/>
    <row r="40" spans="1:23" ht="13.5" customHeight="1"/>
    <row r="41" spans="1:23" s="611" customFormat="1" ht="18" customHeight="1">
      <c r="A41" s="635" t="s">
        <v>964</v>
      </c>
      <c r="B41" s="500"/>
      <c r="C41" s="635" t="s">
        <v>622</v>
      </c>
      <c r="F41" s="636"/>
      <c r="G41" s="635" t="s">
        <v>958</v>
      </c>
      <c r="H41" s="500"/>
      <c r="I41" s="635" t="s">
        <v>969</v>
      </c>
      <c r="K41" s="636"/>
      <c r="L41" s="636"/>
      <c r="V41" s="637"/>
    </row>
    <row r="42" spans="1:23" s="611" customFormat="1" ht="18" customHeight="1">
      <c r="A42" s="635" t="s">
        <v>965</v>
      </c>
      <c r="B42" s="500"/>
      <c r="C42" s="635" t="s">
        <v>969</v>
      </c>
      <c r="F42" s="636"/>
      <c r="G42" s="635" t="s">
        <v>959</v>
      </c>
      <c r="H42" s="500"/>
      <c r="I42" s="635" t="s">
        <v>969</v>
      </c>
      <c r="K42" s="636"/>
      <c r="L42" s="636"/>
      <c r="V42" s="637"/>
    </row>
    <row r="43" spans="1:23" s="611" customFormat="1" ht="18" customHeight="1">
      <c r="A43" s="635" t="s">
        <v>966</v>
      </c>
      <c r="B43" s="500"/>
      <c r="C43" s="635" t="s">
        <v>969</v>
      </c>
      <c r="F43" s="636"/>
      <c r="G43" s="635" t="s">
        <v>960</v>
      </c>
      <c r="H43" s="500"/>
      <c r="I43" s="635" t="s">
        <v>622</v>
      </c>
      <c r="K43" s="636"/>
      <c r="L43" s="636"/>
      <c r="V43" s="637"/>
    </row>
    <row r="44" spans="1:23" s="611" customFormat="1" ht="18" customHeight="1">
      <c r="A44" s="635" t="s">
        <v>967</v>
      </c>
      <c r="B44" s="500"/>
      <c r="C44" s="635" t="s">
        <v>622</v>
      </c>
      <c r="F44" s="636"/>
      <c r="G44" s="635" t="s">
        <v>961</v>
      </c>
      <c r="H44" s="500"/>
      <c r="I44" s="635" t="s">
        <v>622</v>
      </c>
      <c r="K44" s="636"/>
      <c r="L44" s="636"/>
      <c r="V44" s="637"/>
    </row>
    <row r="45" spans="1:23" s="611" customFormat="1" ht="18" customHeight="1">
      <c r="A45" s="635" t="s">
        <v>968</v>
      </c>
      <c r="B45" s="500"/>
      <c r="C45" s="635" t="s">
        <v>622</v>
      </c>
      <c r="F45" s="636"/>
      <c r="G45" s="635" t="s">
        <v>963</v>
      </c>
      <c r="H45" s="500"/>
      <c r="I45" s="635" t="s">
        <v>622</v>
      </c>
      <c r="K45" s="636"/>
      <c r="L45" s="636"/>
      <c r="V45" s="637"/>
    </row>
    <row r="46" spans="1:23" ht="20">
      <c r="E46" s="946"/>
      <c r="F46" s="500"/>
      <c r="G46" s="635" t="s">
        <v>962</v>
      </c>
      <c r="I46" s="635" t="s">
        <v>622</v>
      </c>
      <c r="K46" s="500"/>
      <c r="M46" s="946"/>
      <c r="V46" s="501"/>
      <c r="W46" s="946"/>
    </row>
    <row r="47" spans="1:23" ht="17.5">
      <c r="A47" s="638"/>
      <c r="E47" s="946"/>
      <c r="G47" s="639"/>
      <c r="H47" s="639"/>
    </row>
    <row r="52" spans="1:5" ht="14">
      <c r="A52" s="640"/>
      <c r="C52" s="641"/>
      <c r="D52" s="641"/>
      <c r="E52" s="642"/>
    </row>
    <row r="53" spans="1:5" ht="14">
      <c r="A53" s="643"/>
      <c r="C53" s="641"/>
      <c r="D53" s="644"/>
      <c r="E53" s="642"/>
    </row>
    <row r="54" spans="1:5" ht="14">
      <c r="A54" s="643"/>
      <c r="B54" s="645"/>
      <c r="C54" s="641"/>
      <c r="D54" s="641"/>
      <c r="E54" s="642"/>
    </row>
    <row r="55" spans="1:5" ht="14">
      <c r="A55" s="643"/>
      <c r="B55" s="646" t="s">
        <v>354</v>
      </c>
      <c r="C55" s="641"/>
      <c r="D55" s="641"/>
      <c r="E55" s="642"/>
    </row>
    <row r="56" spans="1:5" ht="15.5">
      <c r="A56" s="643"/>
      <c r="B56" s="647" t="s">
        <v>249</v>
      </c>
      <c r="C56" s="641"/>
      <c r="D56" s="641"/>
      <c r="E56" s="642"/>
    </row>
    <row r="57" spans="1:5" ht="14">
      <c r="A57" s="643"/>
      <c r="B57" s="648" t="s">
        <v>250</v>
      </c>
      <c r="C57" s="641"/>
      <c r="D57" s="641"/>
      <c r="E57" s="642"/>
    </row>
    <row r="58" spans="1:5" ht="15.5">
      <c r="A58" s="649"/>
      <c r="B58" s="647" t="s">
        <v>251</v>
      </c>
      <c r="C58" s="641"/>
      <c r="D58" s="641"/>
      <c r="E58" s="642"/>
    </row>
    <row r="59" spans="1:5" ht="15.5">
      <c r="A59" s="643"/>
      <c r="B59" s="647" t="s">
        <v>252</v>
      </c>
      <c r="C59" s="641"/>
      <c r="D59" s="641"/>
      <c r="E59" s="642"/>
    </row>
    <row r="60" spans="1:5" ht="14">
      <c r="A60" s="649"/>
      <c r="B60" s="646" t="s">
        <v>253</v>
      </c>
      <c r="C60" s="641"/>
      <c r="D60" s="641"/>
      <c r="E60" s="642"/>
    </row>
    <row r="61" spans="1:5" ht="14">
      <c r="A61" s="649"/>
      <c r="B61" s="646" t="s">
        <v>357</v>
      </c>
      <c r="C61" s="641"/>
      <c r="D61" s="641"/>
      <c r="E61" s="642"/>
    </row>
    <row r="62" spans="1:5" ht="14">
      <c r="A62" s="643"/>
      <c r="B62" s="646" t="s">
        <v>358</v>
      </c>
      <c r="C62" s="641"/>
      <c r="D62" s="641"/>
      <c r="E62" s="642"/>
    </row>
    <row r="63" spans="1:5" ht="14">
      <c r="A63" s="643"/>
      <c r="B63" s="646" t="s">
        <v>288</v>
      </c>
      <c r="C63" s="641"/>
      <c r="D63" s="641"/>
      <c r="E63" s="642"/>
    </row>
    <row r="64" spans="1:5" ht="14">
      <c r="A64" s="643"/>
      <c r="B64" s="646" t="s">
        <v>292</v>
      </c>
      <c r="C64" s="641"/>
      <c r="D64" s="641"/>
      <c r="E64" s="642"/>
    </row>
    <row r="65" spans="1:5" ht="15.5">
      <c r="A65" s="643"/>
      <c r="B65" s="647" t="s">
        <v>423</v>
      </c>
      <c r="C65" s="641"/>
      <c r="D65" s="641"/>
      <c r="E65" s="642"/>
    </row>
    <row r="66" spans="1:5" ht="14">
      <c r="A66" s="643"/>
      <c r="B66" s="646" t="s">
        <v>424</v>
      </c>
      <c r="C66" s="641"/>
      <c r="D66" s="641"/>
      <c r="E66" s="642"/>
    </row>
    <row r="67" spans="1:5" ht="14">
      <c r="A67" s="643"/>
      <c r="B67" s="646" t="s">
        <v>279</v>
      </c>
      <c r="C67" s="641"/>
      <c r="D67" s="644"/>
      <c r="E67" s="642"/>
    </row>
    <row r="68" spans="1:5" ht="14">
      <c r="A68" s="643"/>
      <c r="B68" s="646" t="s">
        <v>281</v>
      </c>
      <c r="C68" s="641"/>
      <c r="D68" s="641"/>
      <c r="E68" s="642"/>
    </row>
    <row r="69" spans="1:5" ht="14">
      <c r="A69" s="643"/>
      <c r="B69" s="646" t="s">
        <v>287</v>
      </c>
      <c r="C69" s="641"/>
      <c r="D69" s="644"/>
      <c r="E69" s="642"/>
    </row>
    <row r="70" spans="1:5" ht="15.5">
      <c r="A70" s="643"/>
      <c r="B70" s="647" t="s">
        <v>420</v>
      </c>
      <c r="C70" s="641"/>
      <c r="D70" s="644"/>
      <c r="E70" s="642"/>
    </row>
    <row r="71" spans="1:5" ht="14">
      <c r="A71" s="650"/>
      <c r="B71" s="646" t="s">
        <v>421</v>
      </c>
      <c r="C71" s="579"/>
      <c r="D71" s="578"/>
      <c r="E71" s="575"/>
    </row>
    <row r="72" spans="1:5" ht="14">
      <c r="A72" s="572"/>
      <c r="B72" s="646" t="s">
        <v>422</v>
      </c>
      <c r="C72" s="579"/>
      <c r="D72" s="578"/>
      <c r="E72" s="651">
        <f>SUM(E51:E70)</f>
        <v>0</v>
      </c>
    </row>
    <row r="73" spans="1:5" ht="14">
      <c r="B73" s="646" t="s">
        <v>417</v>
      </c>
    </row>
    <row r="74" spans="1:5" ht="14">
      <c r="B74" s="646" t="s">
        <v>397</v>
      </c>
    </row>
  </sheetData>
  <mergeCells count="10">
    <mergeCell ref="M33:W33"/>
    <mergeCell ref="G34:H34"/>
    <mergeCell ref="I34:J34"/>
    <mergeCell ref="M34:W34"/>
    <mergeCell ref="O1:S1"/>
    <mergeCell ref="P2:W2"/>
    <mergeCell ref="M28:W28"/>
    <mergeCell ref="G29:H29"/>
    <mergeCell ref="G30:H30"/>
    <mergeCell ref="G31:H31"/>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95421-41F6-4C9A-BCE3-BD52C2FB930F}">
  <sheetPr>
    <pageSetUpPr fitToPage="1"/>
  </sheetPr>
  <dimension ref="A1:W86"/>
  <sheetViews>
    <sheetView topLeftCell="A10" zoomScale="80" zoomScaleNormal="80" zoomScaleSheetLayoutView="85" workbookViewId="0">
      <selection activeCell="L1" sqref="L1"/>
    </sheetView>
  </sheetViews>
  <sheetFormatPr defaultColWidth="9.1796875" defaultRowHeight="12.5"/>
  <cols>
    <col min="1" max="1" width="5.26953125" style="948" customWidth="1"/>
    <col min="2" max="2" width="40.1796875" style="948" bestFit="1" customWidth="1"/>
    <col min="3" max="3" width="6.453125" style="948" customWidth="1"/>
    <col min="4" max="4" width="13.453125" style="948" customWidth="1"/>
    <col min="5" max="5" width="10.453125" style="499" customWidth="1"/>
    <col min="6" max="6" width="13.08984375" style="948" customWidth="1"/>
    <col min="7" max="7" width="14.81640625" style="500" customWidth="1"/>
    <col min="8" max="8" width="17" style="500" customWidth="1"/>
    <col min="9" max="9" width="6.1796875" style="948" customWidth="1"/>
    <col min="10" max="10" width="14.1796875" style="948" customWidth="1"/>
    <col min="11" max="11" width="11.1796875" style="948" customWidth="1"/>
    <col min="12" max="12" width="15.1796875" style="500" customWidth="1"/>
    <col min="13" max="13" width="16.36328125" style="500" customWidth="1"/>
    <col min="14" max="14" width="0.453125" style="948" hidden="1" customWidth="1"/>
    <col min="15" max="15" width="3.1796875" style="948" customWidth="1"/>
    <col min="16" max="16" width="2.54296875" style="948" customWidth="1"/>
    <col min="17" max="17" width="4.81640625" style="948" hidden="1" customWidth="1"/>
    <col min="18" max="18" width="2" style="948" customWidth="1"/>
    <col min="19" max="19" width="2.54296875" style="948" customWidth="1"/>
    <col min="20" max="20" width="5.81640625" style="948" hidden="1" customWidth="1"/>
    <col min="21" max="21" width="1" style="948" customWidth="1"/>
    <col min="22" max="22" width="9.1796875" style="948" hidden="1" customWidth="1"/>
    <col min="23" max="23" width="15.08984375" style="501" customWidth="1"/>
    <col min="24" max="24" width="1.81640625" style="948" customWidth="1"/>
    <col min="25" max="25" width="9.1796875" style="948" customWidth="1"/>
    <col min="26" max="16384" width="9.1796875" style="94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4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4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47" t="s">
        <v>557</v>
      </c>
      <c r="D8" s="523"/>
      <c r="E8" s="531"/>
      <c r="G8" s="532"/>
      <c r="H8" s="533"/>
      <c r="I8" s="947"/>
      <c r="K8" s="514"/>
      <c r="L8" s="532"/>
      <c r="M8" s="534"/>
      <c r="O8" s="514"/>
      <c r="U8" s="535"/>
      <c r="V8" s="535"/>
      <c r="W8" s="536"/>
    </row>
    <row r="9" spans="1:23">
      <c r="A9" s="947" t="s">
        <v>558</v>
      </c>
      <c r="D9" s="523"/>
      <c r="E9" s="531" t="s">
        <v>54</v>
      </c>
      <c r="G9" s="532" t="s">
        <v>55</v>
      </c>
      <c r="H9" s="533"/>
      <c r="I9" s="947" t="s">
        <v>56</v>
      </c>
      <c r="K9" s="523"/>
      <c r="L9" s="532" t="s">
        <v>57</v>
      </c>
      <c r="M9" s="537"/>
      <c r="O9" s="523"/>
      <c r="P9" s="948" t="s">
        <v>58</v>
      </c>
      <c r="W9" s="538"/>
    </row>
    <row r="10" spans="1:23" ht="13">
      <c r="A10" s="947" t="s">
        <v>559</v>
      </c>
      <c r="D10" s="539" t="s">
        <v>560</v>
      </c>
      <c r="E10" s="531" t="s">
        <v>59</v>
      </c>
      <c r="G10" s="532"/>
      <c r="H10" s="533"/>
      <c r="I10" s="540"/>
      <c r="J10" s="541"/>
      <c r="K10" s="542"/>
      <c r="L10" s="532"/>
      <c r="M10" s="537"/>
      <c r="O10" s="523"/>
      <c r="W10" s="538"/>
    </row>
    <row r="11" spans="1:23" ht="13">
      <c r="A11" s="947" t="s">
        <v>551</v>
      </c>
      <c r="D11" s="523"/>
      <c r="E11" s="515"/>
      <c r="F11" s="543"/>
      <c r="G11" s="532" t="s">
        <v>60</v>
      </c>
      <c r="H11" s="533"/>
      <c r="I11" s="947" t="s">
        <v>61</v>
      </c>
      <c r="K11" s="523"/>
      <c r="L11" s="532" t="s">
        <v>523</v>
      </c>
      <c r="M11" s="537"/>
      <c r="O11" s="523"/>
      <c r="P11" s="948" t="s">
        <v>63</v>
      </c>
      <c r="W11" s="538"/>
    </row>
    <row r="12" spans="1:23">
      <c r="A12" s="544" t="s">
        <v>64</v>
      </c>
      <c r="D12" s="523"/>
      <c r="E12" s="531" t="s">
        <v>65</v>
      </c>
      <c r="G12" s="532"/>
      <c r="H12" s="533"/>
      <c r="I12" s="94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1097</v>
      </c>
      <c r="C17" s="738" t="str">
        <f>IF(E17="","",VLOOKUP(B17,Data!$B$5:$N$503,13,FALSE))</f>
        <v/>
      </c>
      <c r="D17" s="495" t="str">
        <f>IF(E17="","",VLOOKUP(B17,Data!$B$5:$L$503,2,FALSE))</f>
        <v/>
      </c>
      <c r="E17" s="823"/>
      <c r="F17" s="600"/>
      <c r="G17" s="587" t="str">
        <f>IF(E17="","",VLOOKUP(B17,Data!$B$5:$L$503,11,FALSE))</f>
        <v/>
      </c>
      <c r="H17" s="588" t="str">
        <f t="shared" ref="H17:H3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7,Data!G7,(IF(B17=Data!B9,Data!G9,(IF(B17=Data!B11,Data!G11,(IF(B17=Data!#REF!,Data!#REF!,(IF(B17=Data!B16,Data!G16,(IF(B17=Data!#REF!,Data!#REF!,(IF(B17=Data!#REF!,Data!#REF!,(IF(B17=Data!#REF!,Data!#REF!,Data!#REF!)))))))))))))))&amp;IF(B17=Data!B83,Data!G83,(IF(B17=Data!#REF!,Data!#REF!,(IF(B17=Data!#REF!,Data!#REF!,(IF(B17=Data!#REF!,Data!#REF!,(IF(B17=Data!#REF!,Data!#REF!,(IF(B17=Data!#REF!,Data!G823,(IF(B17=Data!#REF!,Data!#REF!,(IF(B17=Data!#REF!,Data!#REF!,Data!#REF!)))))))))))))))&amp;IF(B17=Data!#REF!,Data!#REF!,(IF(B17=Data!#REF!,Data!#REF!,(IF(B17=Data!#REF!,Data!#REF!,(IF(B17=Data!#REF!,Data!#REF!,(IF(B17=Data!#REF!,Data!#REF!,Data!#REF!)))))))))</f>
        <v>#REF!</v>
      </c>
      <c r="O17" s="592"/>
      <c r="P17" s="593"/>
      <c r="Q17" s="594" t="e">
        <f>IF(B17=Data!B7,Data!H7,(IF(B17=Data!B9,Data!H9,(IF(B17=Data!B11,Data!H11,(IF(B17=Data!#REF!,Data!#REF!,(IF(B17=Data!B16,Data!H16,(IF(B17=Data!#REF!,Data!#REF!,(IF(B17=Data!#REF!,Data!#REF!,(IF(B17=Data!#REF!,Data!#REF!,Data!#REF!)))))))))))))))&amp;IF(B17=Data!B83,Data!H83,(IF(B17=Data!#REF!,Data!#REF!,(IF(B17=Data!#REF!,Data!#REF!,(IF(B17=Data!#REF!,Data!#REF!,(IF(B17=Data!#REF!,Data!#REF!,(IF(B17=Data!#REF!,Data!H823,(IF(B17=Data!#REF!,Data!#REF!,(IF(B17=Data!#REF!,Data!#REF!,Data!#REF!)))))))))))))))&amp;IF(B17=Data!#REF!,Data!#REF!,(IF(B17=Data!#REF!,Data!#REF!,(IF(B17=Data!#REF!,Data!#REF!,(IF(B17=Data!#REF!,Data!#REF!,(IF(B17=Data!#REF!,Data!#REF!,Data!#REF!)))))))))</f>
        <v>#REF!</v>
      </c>
      <c r="R17" s="593"/>
      <c r="S17" s="593"/>
      <c r="T17" s="594" t="e">
        <f>IF(B17=Data!B7,Data!I7,(IF(B17=Data!B9,Data!I9,(IF(B17=Data!B11,Data!I11,(IF(B17=Data!#REF!,Data!#REF!,(IF(B17=Data!B16,Data!I16,(IF(B17=Data!#REF!,Data!#REF!,(IF(B17=Data!#REF!,Data!#REF!,(IF(B17=Data!#REF!,Data!#REF!,Data!#REF!)))))))))))))))&amp;IF(B17=Data!B83,Data!I83,(IF(B17=Data!#REF!,Data!#REF!,(IF(B17=Data!#REF!,Data!#REF!,(IF(B17=Data!#REF!,Data!#REF!,(IF(B17=Data!#REF!,Data!#REF!,(IF(B17=Data!#REF!,Data!I823,(IF(B17=Data!#REF!,Data!#REF!,(IF(B17=Data!#REF!,Data!#REF!,Data!#REF!)))))))))))))))&amp;IF(B17=Data!#REF!,Data!#REF!,(IF(B17=Data!#REF!,Data!#REF!,(IF(B17=Data!#REF!,Data!#REF!,(IF(B17=Data!#REF!,Data!#REF!,(IF(B17=Data!#REF!,Data!#REF!,Data!#REF!)))))))))</f>
        <v>#REF!</v>
      </c>
      <c r="U17" s="595"/>
      <c r="V17" s="594" t="e">
        <f>IF(B17=Data!B7,Data!J7,(IF(B17=Data!B9,Data!J9,(IF(B17=Data!B11,Data!J11,(IF(B17=Data!#REF!,Data!#REF!,(IF(B17=Data!B16,Data!J16,(IF(B17=Data!#REF!,Data!#REF!,(IF(B17=Data!#REF!,Data!#REF!,(IF(B17=Data!#REF!,Data!#REF!,Data!#REF!)))))))))))))))&amp;IF(B17=Data!B83,Data!J83,(IF(B17=Data!#REF!,Data!#REF!,(IF(B17=Data!#REF!,Data!#REF!,(IF(B17=Data!#REF!,Data!#REF!,(IF(B17=Data!#REF!,Data!#REF!,(IF(B17=Data!#REF!,Data!J823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385</v>
      </c>
      <c r="C18" s="738" t="str">
        <f>IF(E18="","",VLOOKUP(B18,Data!$B$5:$N$503,13,FALSE))</f>
        <v>Ymh</v>
      </c>
      <c r="D18" s="495" t="str">
        <f>IF(E18="","",VLOOKUP(B18,Data!$B$5:$L$503,2,FALSE))</f>
        <v>WQ78210</v>
      </c>
      <c r="E18" s="823">
        <v>2</v>
      </c>
      <c r="F18" s="600" t="s">
        <v>544</v>
      </c>
      <c r="G18" s="587">
        <f>IF(E18="","",VLOOKUP(B18,Data!$B$5:$L$503,11,FALSE))</f>
        <v>5360.69</v>
      </c>
      <c r="H18" s="588">
        <f t="shared" ref="H18:H34" si="1">IF(E18&gt;0,E18*G18,"-")</f>
        <v>10721.38</v>
      </c>
      <c r="I18" s="589" t="str">
        <f>IF(E18="","",VLOOKUP(B18,Data!$B$5:$D$503,3,FALSE))</f>
        <v>C/T</v>
      </c>
      <c r="J18" s="589" t="str">
        <f>IF(E18="","",VLOOKUP(B18,Data!$B$5:$M$503,12,FALSE))</f>
        <v>Indonesia</v>
      </c>
      <c r="K18" s="590">
        <v>5132497</v>
      </c>
      <c r="L18" s="587">
        <f>IF(E18="","",VLOOKUP(B18,Data!$B$5:$E$503,4,FALSE)*E18)</f>
        <v>594</v>
      </c>
      <c r="M18" s="587">
        <f>IF(E18="","",VLOOKUP(B18,Data!$B$5:$F$503,5,FALSE)*E18)</f>
        <v>524</v>
      </c>
      <c r="N18" s="591" t="e">
        <f>IF(B18=Data!#REF!,Data!#REF!,(IF(B18=Data!#REF!,Data!#REF!,(IF(B18=Data!#REF!,Data!#REF!,(IF(B18=Data!#REF!,Data!#REF!,(IF(B18=Data!#REF!,Data!#REF!,(IF(B18=Data!#REF!,Data!#REF!,(IF(B18=Data!#REF!,Data!#REF!,(IF(B18=Data!#REF!,Data!#REF!,Data!#REF!)))))))))))))))&amp;IF(B18=Data!B53,Data!G53,(IF(B18=Data!#REF!,Data!#REF!,(IF(B18=Data!#REF!,Data!#REF!,(IF(B18=Data!#REF!,Data!#REF!,(IF(B18=Data!#REF!,Data!#REF!,(IF(B18=Data!#REF!,Data!G793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53,Data!H53,(IF(B18=Data!#REF!,Data!#REF!,(IF(B18=Data!#REF!,Data!#REF!,(IF(B18=Data!#REF!,Data!#REF!,(IF(B18=Data!#REF!,Data!#REF!,(IF(B18=Data!#REF!,Data!H793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53,Data!I53,(IF(B18=Data!#REF!,Data!#REF!,(IF(B18=Data!#REF!,Data!#REF!,(IF(B18=Data!#REF!,Data!#REF!,(IF(B18=Data!#REF!,Data!#REF!,(IF(B18=Data!#REF!,Data!I793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53,Data!J53,(IF(B18=Data!#REF!,Data!#REF!,(IF(B18=Data!#REF!,Data!#REF!,(IF(B18=Data!#REF!,Data!#REF!,(IF(B18=Data!#REF!,Data!#REF!,(IF(B18=Data!#REF!,Data!J793,(IF(B18=Data!#REF!,Data!#REF!,(IF(B18=Data!#REF!,Data!#REF!,Data!#REF!)))))))))))))))&amp;IF(B18=Data!#REF!,Data!#REF!,(IF(B18=Data!#REF!,Data!#REF!,(IF(B18=Data!#REF!,Data!#REF!,(IF(B18=Data!#REF!,Data!#REF!,(IF(B18=Data!#REF!,Data!#REF!,Data!#REF!)))))))))</f>
        <v>#REF!</v>
      </c>
      <c r="W18" s="596">
        <f>IF(E18="","",VLOOKUP(B18,Data!$B$5:$J$503,9,FALSE)*E18)</f>
        <v>3.0680000000000001</v>
      </c>
    </row>
    <row r="19" spans="1:23" s="597" customFormat="1" ht="19.25" customHeight="1">
      <c r="A19" s="860">
        <v>2</v>
      </c>
      <c r="B19" s="753" t="s">
        <v>537</v>
      </c>
      <c r="C19" s="738" t="str">
        <f>IF(E19="","",VLOOKUP(B19,Data!$B$5:$N$503,13,FALSE))</f>
        <v>Ymh</v>
      </c>
      <c r="D19" s="495" t="str">
        <f>IF(E19="","",VLOOKUP(B19,Data!$B$5:$L$503,2,FALSE))</f>
        <v>ZJ54440</v>
      </c>
      <c r="E19" s="823">
        <v>2</v>
      </c>
      <c r="F19" s="601"/>
      <c r="G19" s="587">
        <f>IF(E19="","",VLOOKUP(B19,Data!$B$5:$L$503,11,FALSE))</f>
        <v>4603.6099999999997</v>
      </c>
      <c r="H19" s="588">
        <f t="shared" si="1"/>
        <v>9207.2199999999993</v>
      </c>
      <c r="I19" s="589" t="str">
        <f>IF(E19="","",VLOOKUP(B19,Data!$B$5:$D$503,3,FALSE))</f>
        <v>C/T</v>
      </c>
      <c r="J19" s="589" t="str">
        <f>IF(E19="","",VLOOKUP(B19,Data!$B$5:$M$503,12,FALSE))</f>
        <v>Indonesia</v>
      </c>
      <c r="K19" s="590">
        <v>5132497</v>
      </c>
      <c r="L19" s="587">
        <f>IF(E19="","",VLOOKUP(B19,Data!$B$5:$E$503,4,FALSE)*E19)</f>
        <v>610</v>
      </c>
      <c r="M19" s="587">
        <f>IF(E19="","",VLOOKUP(B19,Data!$B$5:$F$503,5,FALSE)*E19)</f>
        <v>538</v>
      </c>
      <c r="N19" s="591" t="e">
        <f>IF(B19=Data!#REF!,Data!#REF!,(IF(B19=Data!#REF!,Data!#REF!,(IF(B19=Data!#REF!,Data!#REF!,(IF(B19=Data!#REF!,Data!#REF!,(IF(B19=Data!#REF!,Data!#REF!,(IF(B19=Data!#REF!,Data!#REF!,(IF(B19=Data!#REF!,Data!#REF!,(IF(B19=Data!#REF!,Data!#REF!,Data!#REF!)))))))))))))))&amp;IF(B19=Data!B54,Data!G54,(IF(B19=Data!#REF!,Data!#REF!,(IF(B19=Data!#REF!,Data!#REF!,(IF(B19=Data!#REF!,Data!#REF!,(IF(B19=Data!#REF!,Data!#REF!,(IF(B19=Data!#REF!,Data!G794,(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54,Data!H54,(IF(B19=Data!#REF!,Data!#REF!,(IF(B19=Data!#REF!,Data!#REF!,(IF(B19=Data!#REF!,Data!#REF!,(IF(B19=Data!#REF!,Data!#REF!,(IF(B19=Data!#REF!,Data!H794,(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54,Data!I54,(IF(B19=Data!#REF!,Data!#REF!,(IF(B19=Data!#REF!,Data!#REF!,(IF(B19=Data!#REF!,Data!#REF!,(IF(B19=Data!#REF!,Data!#REF!,(IF(B19=Data!#REF!,Data!I794,(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54,Data!J54,(IF(B19=Data!#REF!,Data!#REF!,(IF(B19=Data!#REF!,Data!#REF!,(IF(B19=Data!#REF!,Data!#REF!,(IF(B19=Data!#REF!,Data!#REF!,(IF(B19=Data!#REF!,Data!J794,(IF(B19=Data!#REF!,Data!#REF!,(IF(B19=Data!#REF!,Data!#REF!,Data!#REF!)))))))))))))))&amp;IF(B19=Data!#REF!,Data!#REF!,(IF(B19=Data!#REF!,Data!#REF!,(IF(B19=Data!#REF!,Data!#REF!,(IF(B19=Data!#REF!,Data!#REF!,(IF(B19=Data!#REF!,Data!#REF!,Data!#REF!)))))))))</f>
        <v>#REF!</v>
      </c>
      <c r="W19" s="596">
        <f>IF(E19="","",VLOOKUP(B19,Data!$B$5:$J$503,9,FALSE)*E19)</f>
        <v>3.0680000000000001</v>
      </c>
    </row>
    <row r="20" spans="1:23" s="597" customFormat="1" ht="19.25" customHeight="1">
      <c r="A20" s="860">
        <v>3</v>
      </c>
      <c r="B20" s="753" t="s">
        <v>231</v>
      </c>
      <c r="C20" s="738" t="str">
        <f>IF(E20="","",VLOOKUP(B20,Data!$B$5:$N$503,13,FALSE))</f>
        <v>Ymh</v>
      </c>
      <c r="D20" s="495" t="str">
        <f>IF(E20="","",VLOOKUP(B20,Data!$B$5:$L$503,2,FALSE))</f>
        <v>WN49720</v>
      </c>
      <c r="E20" s="823">
        <v>8</v>
      </c>
      <c r="F20" s="600" t="s">
        <v>545</v>
      </c>
      <c r="G20" s="587">
        <f>IF(E20="","",VLOOKUP(B20,Data!$B$5:$L$503,11,FALSE))</f>
        <v>1776.21</v>
      </c>
      <c r="H20" s="588">
        <f t="shared" si="1"/>
        <v>14209.68</v>
      </c>
      <c r="I20" s="589" t="str">
        <f>IF(E20="","",VLOOKUP(B20,Data!$B$5:$D$503,3,FALSE))</f>
        <v>C/T</v>
      </c>
      <c r="J20" s="589" t="str">
        <f>IF(E20="","",VLOOKUP(B20,Data!$B$5:$M$503,12,FALSE))</f>
        <v>Indonesia</v>
      </c>
      <c r="K20" s="590">
        <v>5132497</v>
      </c>
      <c r="L20" s="587">
        <f>IF(E20="","",VLOOKUP(B20,Data!$B$5:$E$503,4,FALSE)*E20)</f>
        <v>1552</v>
      </c>
      <c r="M20" s="587">
        <f>IF(E20="","",VLOOKUP(B20,Data!$B$5:$F$503,5,FALSE)*E20)</f>
        <v>1392</v>
      </c>
      <c r="N20" s="591" t="e">
        <f>IF(B20=Data!#REF!,Data!#REF!,(IF(B20=Data!#REF!,Data!#REF!,(IF(B20=Data!#REF!,Data!#REF!,(IF(B20=Data!#REF!,Data!#REF!,(IF(B20=Data!#REF!,Data!#REF!,(IF(B20=Data!#REF!,Data!#REF!,(IF(B20=Data!#REF!,Data!#REF!,(IF(B20=Data!#REF!,Data!#REF!,Data!#REF!)))))))))))))))&amp;IF(B20=Data!B55,Data!G55,(IF(B20=Data!#REF!,Data!#REF!,(IF(B20=Data!#REF!,Data!#REF!,(IF(B20=Data!#REF!,Data!#REF!,(IF(B20=Data!#REF!,Data!#REF!,(IF(B20=Data!#REF!,Data!G795,(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55,Data!H55,(IF(B20=Data!#REF!,Data!#REF!,(IF(B20=Data!#REF!,Data!#REF!,(IF(B20=Data!#REF!,Data!#REF!,(IF(B20=Data!#REF!,Data!#REF!,(IF(B20=Data!#REF!,Data!H795,(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55,Data!I55,(IF(B20=Data!#REF!,Data!#REF!,(IF(B20=Data!#REF!,Data!#REF!,(IF(B20=Data!#REF!,Data!#REF!,(IF(B20=Data!#REF!,Data!#REF!,(IF(B20=Data!#REF!,Data!I795,(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55,Data!J55,(IF(B20=Data!#REF!,Data!#REF!,(IF(B20=Data!#REF!,Data!#REF!,(IF(B20=Data!#REF!,Data!#REF!,(IF(B20=Data!#REF!,Data!#REF!,(IF(B20=Data!#REF!,Data!J795,(IF(B20=Data!#REF!,Data!#REF!,(IF(B20=Data!#REF!,Data!#REF!,Data!#REF!)))))))))))))))&amp;IF(B20=Data!#REF!,Data!#REF!,(IF(B20=Data!#REF!,Data!#REF!,(IF(B20=Data!#REF!,Data!#REF!,(IF(B20=Data!#REF!,Data!#REF!,(IF(B20=Data!#REF!,Data!#REF!,Data!#REF!)))))))))</f>
        <v>#REF!</v>
      </c>
      <c r="W20" s="596">
        <f>IF(E20="","",VLOOKUP(B20,Data!$B$5:$J$503,9,FALSE)*E20)</f>
        <v>9.032</v>
      </c>
    </row>
    <row r="21" spans="1:23" s="597" customFormat="1" ht="19.25" customHeight="1">
      <c r="A21" s="860">
        <v>4</v>
      </c>
      <c r="B21" s="753" t="s">
        <v>715</v>
      </c>
      <c r="C21" s="738" t="str">
        <f>IF(E21="","",VLOOKUP(B21,Data!$B$5:$N$503,13,FALSE))</f>
        <v>Ymh</v>
      </c>
      <c r="D21" s="495" t="str">
        <f>IF(E21="","",VLOOKUP(B21,Data!$B$5:$L$503,2,FALSE))</f>
        <v>VAC9480</v>
      </c>
      <c r="E21" s="823">
        <v>3</v>
      </c>
      <c r="F21" s="600"/>
      <c r="G21" s="587">
        <f>IF(E21="","",VLOOKUP(B21,Data!$B$5:$L$503,11,FALSE))</f>
        <v>2008.01</v>
      </c>
      <c r="H21" s="588">
        <f t="shared" si="1"/>
        <v>6024.03</v>
      </c>
      <c r="I21" s="589" t="str">
        <f>IF(E21="","",VLOOKUP(B21,Data!$B$5:$D$503,3,FALSE))</f>
        <v>C/T</v>
      </c>
      <c r="J21" s="589" t="str">
        <f>IF(E21="","",VLOOKUP(B21,Data!$B$5:$M$503,12,FALSE))</f>
        <v>Indonesia</v>
      </c>
      <c r="K21" s="590">
        <v>5132497</v>
      </c>
      <c r="L21" s="587">
        <f>IF(E21="","",VLOOKUP(B21,Data!$B$5:$E$503,4,FALSE)*E21)</f>
        <v>597</v>
      </c>
      <c r="M21" s="587">
        <f>IF(E21="","",VLOOKUP(B21,Data!$B$5:$F$503,5,FALSE)*E21)</f>
        <v>537</v>
      </c>
      <c r="N21" s="591" t="e">
        <f>IF(B21=Data!#REF!,Data!#REF!,(IF(B21=Data!#REF!,Data!#REF!,(IF(B21=Data!#REF!,Data!#REF!,(IF(B21=Data!#REF!,Data!#REF!,(IF(B21=Data!#REF!,Data!#REF!,(IF(B21=Data!#REF!,Data!#REF!,(IF(B21=Data!#REF!,Data!#REF!,(IF(B21=Data!#REF!,Data!#REF!,Data!#REF!)))))))))))))))&amp;IF(B21=Data!B56,Data!G56,(IF(B21=Data!#REF!,Data!#REF!,(IF(B21=Data!#REF!,Data!#REF!,(IF(B21=Data!#REF!,Data!#REF!,(IF(B21=Data!#REF!,Data!#REF!,(IF(B21=Data!#REF!,Data!G796,(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56,Data!H56,(IF(B21=Data!#REF!,Data!#REF!,(IF(B21=Data!#REF!,Data!#REF!,(IF(B21=Data!#REF!,Data!#REF!,(IF(B21=Data!#REF!,Data!#REF!,(IF(B21=Data!#REF!,Data!H796,(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56,Data!I56,(IF(B21=Data!#REF!,Data!#REF!,(IF(B21=Data!#REF!,Data!#REF!,(IF(B21=Data!#REF!,Data!#REF!,(IF(B21=Data!#REF!,Data!#REF!,(IF(B21=Data!#REF!,Data!I796,(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56,Data!J56,(IF(B21=Data!#REF!,Data!#REF!,(IF(B21=Data!#REF!,Data!#REF!,(IF(B21=Data!#REF!,Data!#REF!,(IF(B21=Data!#REF!,Data!#REF!,(IF(B21=Data!#REF!,Data!J796,(IF(B21=Data!#REF!,Data!#REF!,(IF(B21=Data!#REF!,Data!#REF!,Data!#REF!)))))))))))))))&amp;IF(B21=Data!#REF!,Data!#REF!,(IF(B21=Data!#REF!,Data!#REF!,(IF(B21=Data!#REF!,Data!#REF!,(IF(B21=Data!#REF!,Data!#REF!,(IF(B21=Data!#REF!,Data!#REF!,Data!#REF!)))))))))</f>
        <v>#REF!</v>
      </c>
      <c r="W21" s="596">
        <f>IF(E21="","",VLOOKUP(B21,Data!$B$5:$J$503,9,FALSE)*E21)</f>
        <v>3.387</v>
      </c>
    </row>
    <row r="22" spans="1:23" s="597" customFormat="1" ht="19.25" customHeight="1">
      <c r="A22" s="860">
        <v>5</v>
      </c>
      <c r="B22" s="753" t="s">
        <v>487</v>
      </c>
      <c r="C22" s="738" t="str">
        <f>IF(E22="","",VLOOKUP(B22,Data!$B$5:$N$503,13,FALSE))</f>
        <v>Ymh</v>
      </c>
      <c r="D22" s="495" t="str">
        <f>IF(E22="","",VLOOKUP(B22,Data!$B$5:$L$503,2,FALSE))</f>
        <v>ZH66310</v>
      </c>
      <c r="E22" s="823">
        <v>5</v>
      </c>
      <c r="F22" s="601" t="s">
        <v>569</v>
      </c>
      <c r="G22" s="587">
        <f>IF(E22="","",VLOOKUP(B22,Data!$B$5:$L$503,11,FALSE))</f>
        <v>1933.89</v>
      </c>
      <c r="H22" s="588">
        <f t="shared" si="1"/>
        <v>9669.4500000000007</v>
      </c>
      <c r="I22" s="589" t="str">
        <f>IF(E22="","",VLOOKUP(B22,Data!$B$5:$D$503,3,FALSE))</f>
        <v>C/T</v>
      </c>
      <c r="J22" s="589" t="str">
        <f>IF(E22="","",VLOOKUP(B22,Data!$B$5:$M$503,12,FALSE))</f>
        <v>Indonesia</v>
      </c>
      <c r="K22" s="590">
        <v>5132497</v>
      </c>
      <c r="L22" s="587">
        <f>IF(E22="","",VLOOKUP(B22,Data!$B$5:$E$503,4,FALSE)*E22)</f>
        <v>1075</v>
      </c>
      <c r="M22" s="587">
        <f>IF(E22="","",VLOOKUP(B22,Data!$B$5:$F$503,5,FALSE)*E22)</f>
        <v>970</v>
      </c>
      <c r="N22" s="591" t="e">
        <f>IF(B22=Data!#REF!,Data!#REF!,(IF(B22=Data!#REF!,Data!#REF!,(IF(B22=Data!#REF!,Data!#REF!,(IF(B22=Data!#REF!,Data!#REF!,(IF(B22=Data!#REF!,Data!#REF!,(IF(B22=Data!#REF!,Data!#REF!,(IF(B22=Data!#REF!,Data!#REF!,(IF(B22=Data!#REF!,Data!#REF!,Data!#REF!)))))))))))))))&amp;IF(B22=Data!B57,Data!G57,(IF(B22=Data!#REF!,Data!#REF!,(IF(B22=Data!#REF!,Data!#REF!,(IF(B22=Data!#REF!,Data!#REF!,(IF(B22=Data!#REF!,Data!#REF!,(IF(B22=Data!#REF!,Data!G797,(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57,Data!H57,(IF(B22=Data!#REF!,Data!#REF!,(IF(B22=Data!#REF!,Data!#REF!,(IF(B22=Data!#REF!,Data!#REF!,(IF(B22=Data!#REF!,Data!#REF!,(IF(B22=Data!#REF!,Data!H797,(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57,Data!I57,(IF(B22=Data!#REF!,Data!#REF!,(IF(B22=Data!#REF!,Data!#REF!,(IF(B22=Data!#REF!,Data!#REF!,(IF(B22=Data!#REF!,Data!#REF!,(IF(B22=Data!#REF!,Data!I797,(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57,Data!J57,(IF(B22=Data!#REF!,Data!#REF!,(IF(B22=Data!#REF!,Data!#REF!,(IF(B22=Data!#REF!,Data!#REF!,(IF(B22=Data!#REF!,Data!#REF!,(IF(B22=Data!#REF!,Data!J797,(IF(B22=Data!#REF!,Data!#REF!,(IF(B22=Data!#REF!,Data!#REF!,Data!#REF!)))))))))))))))&amp;IF(B22=Data!#REF!,Data!#REF!,(IF(B22=Data!#REF!,Data!#REF!,(IF(B22=Data!#REF!,Data!#REF!,(IF(B22=Data!#REF!,Data!#REF!,(IF(B22=Data!#REF!,Data!#REF!,Data!#REF!)))))))))</f>
        <v>#REF!</v>
      </c>
      <c r="W22" s="596">
        <f>IF(E22="","",VLOOKUP(B22,Data!$B$5:$J$503,9,FALSE)*E22)</f>
        <v>5.9250000000000007</v>
      </c>
    </row>
    <row r="23" spans="1:23" s="597" customFormat="1" ht="19.25" customHeight="1">
      <c r="A23" s="860">
        <v>6</v>
      </c>
      <c r="B23" s="753" t="s">
        <v>493</v>
      </c>
      <c r="C23" s="738" t="str">
        <f>IF(E23="","",VLOOKUP(B23,Data!$B$5:$N$503,13,FALSE))</f>
        <v>Ymh</v>
      </c>
      <c r="D23" s="495" t="str">
        <f>IF(E23="","",VLOOKUP(B23,Data!$B$5:$L$503,2,FALSE))</f>
        <v>ZH66350</v>
      </c>
      <c r="E23" s="823">
        <v>1</v>
      </c>
      <c r="F23" s="601"/>
      <c r="G23" s="587">
        <f>IF(E23="","",VLOOKUP(B23,Data!$B$5:$L$503,11,FALSE))</f>
        <v>2382.59</v>
      </c>
      <c r="H23" s="588">
        <f t="shared" si="1"/>
        <v>2382.59</v>
      </c>
      <c r="I23" s="589" t="str">
        <f>IF(E23="","",VLOOKUP(B23,Data!$B$5:$D$503,3,FALSE))</f>
        <v>C/T</v>
      </c>
      <c r="J23" s="589" t="str">
        <f>IF(E23="","",VLOOKUP(B23,Data!$B$5:$M$503,12,FALSE))</f>
        <v>Indonesia</v>
      </c>
      <c r="K23" s="590">
        <v>5132497</v>
      </c>
      <c r="L23" s="587">
        <f>IF(E23="","",VLOOKUP(B23,Data!$B$5:$E$503,4,FALSE)*E23)</f>
        <v>215</v>
      </c>
      <c r="M23" s="587">
        <f>IF(E23="","",VLOOKUP(B23,Data!$B$5:$F$503,5,FALSE)*E23)</f>
        <v>194</v>
      </c>
      <c r="N23" s="591" t="e">
        <f>IF(B23=Data!#REF!,Data!#REF!,(IF(B23=Data!#REF!,Data!#REF!,(IF(B23=Data!#REF!,Data!#REF!,(IF(B23=Data!#REF!,Data!#REF!,(IF(B23=Data!#REF!,Data!#REF!,(IF(B23=Data!#REF!,Data!#REF!,(IF(B23=Data!#REF!,Data!#REF!,(IF(B23=Data!#REF!,Data!#REF!,Data!#REF!)))))))))))))))&amp;IF(B23=Data!B58,Data!G58,(IF(B23=Data!#REF!,Data!#REF!,(IF(B23=Data!#REF!,Data!#REF!,(IF(B23=Data!#REF!,Data!#REF!,(IF(B23=Data!#REF!,Data!#REF!,(IF(B23=Data!#REF!,Data!G798,(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58,Data!H58,(IF(B23=Data!#REF!,Data!#REF!,(IF(B23=Data!#REF!,Data!#REF!,(IF(B23=Data!#REF!,Data!#REF!,(IF(B23=Data!#REF!,Data!#REF!,(IF(B23=Data!#REF!,Data!H798,(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58,Data!I58,(IF(B23=Data!#REF!,Data!#REF!,(IF(B23=Data!#REF!,Data!#REF!,(IF(B23=Data!#REF!,Data!#REF!,(IF(B23=Data!#REF!,Data!#REF!,(IF(B23=Data!#REF!,Data!I798,(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58,Data!J58,(IF(B23=Data!#REF!,Data!#REF!,(IF(B23=Data!#REF!,Data!#REF!,(IF(B23=Data!#REF!,Data!#REF!,(IF(B23=Data!#REF!,Data!#REF!,(IF(B23=Data!#REF!,Data!J798,(IF(B23=Data!#REF!,Data!#REF!,(IF(B23=Data!#REF!,Data!#REF!,Data!#REF!)))))))))))))))&amp;IF(B23=Data!#REF!,Data!#REF!,(IF(B23=Data!#REF!,Data!#REF!,(IF(B23=Data!#REF!,Data!#REF!,(IF(B23=Data!#REF!,Data!#REF!,(IF(B23=Data!#REF!,Data!#REF!,Data!#REF!)))))))))</f>
        <v>#REF!</v>
      </c>
      <c r="W23" s="596">
        <f>IF(E23="","",VLOOKUP(B23,Data!$B$5:$J$503,9,FALSE)*E23)</f>
        <v>1.1850000000000001</v>
      </c>
    </row>
    <row r="24" spans="1:23" s="597" customFormat="1" ht="19.25" customHeight="1">
      <c r="A24" s="860">
        <v>7</v>
      </c>
      <c r="B24" s="753" t="s">
        <v>495</v>
      </c>
      <c r="C24" s="738" t="str">
        <f>IF(E24="","",VLOOKUP(B24,Data!$B$5:$N$503,13,FALSE))</f>
        <v>Ymh</v>
      </c>
      <c r="D24" s="495" t="str">
        <f>IF(E24="","",VLOOKUP(B24,Data!$B$5:$L$503,2,FALSE))</f>
        <v>ZH66300</v>
      </c>
      <c r="E24" s="823">
        <v>4</v>
      </c>
      <c r="F24" s="601"/>
      <c r="G24" s="587">
        <f>IF(E24="","",VLOOKUP(B24,Data!$B$5:$L$503,11,FALSE))</f>
        <v>2086.5500000000002</v>
      </c>
      <c r="H24" s="588">
        <f t="shared" si="1"/>
        <v>8346.2000000000007</v>
      </c>
      <c r="I24" s="589" t="str">
        <f>IF(E24="","",VLOOKUP(B24,Data!$B$5:$D$503,3,FALSE))</f>
        <v>C/T</v>
      </c>
      <c r="J24" s="589" t="str">
        <f>IF(E24="","",VLOOKUP(B24,Data!$B$5:$M$503,12,FALSE))</f>
        <v>Indonesia</v>
      </c>
      <c r="K24" s="590">
        <v>5132497</v>
      </c>
      <c r="L24" s="587">
        <f>IF(E24="","",VLOOKUP(B24,Data!$B$5:$E$503,4,FALSE)*E24)</f>
        <v>860</v>
      </c>
      <c r="M24" s="587">
        <f>IF(E24="","",VLOOKUP(B24,Data!$B$5:$F$503,5,FALSE)*E24)</f>
        <v>776</v>
      </c>
      <c r="N24" s="591" t="e">
        <f>IF(B24=Data!#REF!,Data!#REF!,(IF(B24=Data!#REF!,Data!#REF!,(IF(B24=Data!#REF!,Data!#REF!,(IF(B24=Data!#REF!,Data!#REF!,(IF(B24=Data!#REF!,Data!#REF!,(IF(B24=Data!#REF!,Data!#REF!,(IF(B24=Data!#REF!,Data!#REF!,(IF(B24=Data!#REF!,Data!#REF!,Data!#REF!)))))))))))))))&amp;IF(B24=Data!B59,Data!G59,(IF(B24=Data!#REF!,Data!#REF!,(IF(B24=Data!#REF!,Data!#REF!,(IF(B24=Data!#REF!,Data!#REF!,(IF(B24=Data!#REF!,Data!#REF!,(IF(B24=Data!#REF!,Data!G799,(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59,Data!H59,(IF(B24=Data!#REF!,Data!#REF!,(IF(B24=Data!#REF!,Data!#REF!,(IF(B24=Data!#REF!,Data!#REF!,(IF(B24=Data!#REF!,Data!#REF!,(IF(B24=Data!#REF!,Data!H799,(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59,Data!I59,(IF(B24=Data!#REF!,Data!#REF!,(IF(B24=Data!#REF!,Data!#REF!,(IF(B24=Data!#REF!,Data!#REF!,(IF(B24=Data!#REF!,Data!#REF!,(IF(B24=Data!#REF!,Data!I799,(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59,Data!J59,(IF(B24=Data!#REF!,Data!#REF!,(IF(B24=Data!#REF!,Data!#REF!,(IF(B24=Data!#REF!,Data!#REF!,(IF(B24=Data!#REF!,Data!#REF!,(IF(B24=Data!#REF!,Data!J799,(IF(B24=Data!#REF!,Data!#REF!,(IF(B24=Data!#REF!,Data!#REF!,Data!#REF!)))))))))))))))&amp;IF(B24=Data!#REF!,Data!#REF!,(IF(B24=Data!#REF!,Data!#REF!,(IF(B24=Data!#REF!,Data!#REF!,(IF(B24=Data!#REF!,Data!#REF!,(IF(B24=Data!#REF!,Data!#REF!,Data!#REF!)))))))))</f>
        <v>#REF!</v>
      </c>
      <c r="W24" s="596">
        <f>IF(E24="","",VLOOKUP(B24,Data!$B$5:$J$503,9,FALSE)*E24)</f>
        <v>4.74</v>
      </c>
    </row>
    <row r="25" spans="1:23" s="597" customFormat="1" ht="19.25" customHeight="1">
      <c r="A25" s="860">
        <v>8</v>
      </c>
      <c r="B25" s="753" t="s">
        <v>716</v>
      </c>
      <c r="C25" s="738" t="str">
        <f>IF(E25="","",VLOOKUP(B25,Data!$B$5:$N$503,13,FALSE))</f>
        <v>Ymh</v>
      </c>
      <c r="D25" s="495" t="str">
        <f>IF(E25="","",VLOOKUP(B25,Data!$B$5:$L$503,2,FALSE))</f>
        <v>VAC9490</v>
      </c>
      <c r="E25" s="823">
        <v>3</v>
      </c>
      <c r="F25" s="601"/>
      <c r="G25" s="587">
        <f>IF(E25="","",VLOOKUP(B25,Data!$B$5:$L$503,11,FALSE))</f>
        <v>2297.34</v>
      </c>
      <c r="H25" s="588">
        <f t="shared" si="1"/>
        <v>6892.02</v>
      </c>
      <c r="I25" s="589" t="str">
        <f>IF(E25="","",VLOOKUP(B25,Data!$B$5:$D$503,3,FALSE))</f>
        <v>C/T</v>
      </c>
      <c r="J25" s="589" t="str">
        <f>IF(E25="","",VLOOKUP(B25,Data!$B$5:$M$503,12,FALSE))</f>
        <v>Indonesia</v>
      </c>
      <c r="K25" s="590">
        <v>5132497</v>
      </c>
      <c r="L25" s="587">
        <f>IF(E25="","",VLOOKUP(B25,Data!$B$5:$E$503,4,FALSE)*E25)</f>
        <v>660</v>
      </c>
      <c r="M25" s="587">
        <f>IF(E25="","",VLOOKUP(B25,Data!$B$5:$F$503,5,FALSE)*E25)</f>
        <v>597</v>
      </c>
      <c r="N25" s="591" t="e">
        <f>IF(B25=Data!#REF!,Data!#REF!,(IF(B25=Data!#REF!,Data!#REF!,(IF(B25=Data!#REF!,Data!#REF!,(IF(B25=Data!#REF!,Data!#REF!,(IF(B25=Data!#REF!,Data!#REF!,(IF(B25=Data!#REF!,Data!#REF!,(IF(B25=Data!#REF!,Data!#REF!,(IF(B25=Data!#REF!,Data!#REF!,Data!#REF!)))))))))))))))&amp;IF(B25=Data!B60,Data!G60,(IF(B25=Data!#REF!,Data!#REF!,(IF(B25=Data!#REF!,Data!#REF!,(IF(B25=Data!#REF!,Data!#REF!,(IF(B25=Data!#REF!,Data!#REF!,(IF(B25=Data!#REF!,Data!G800,(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60,Data!H60,(IF(B25=Data!#REF!,Data!#REF!,(IF(B25=Data!#REF!,Data!#REF!,(IF(B25=Data!#REF!,Data!#REF!,(IF(B25=Data!#REF!,Data!#REF!,(IF(B25=Data!#REF!,Data!H800,(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60,Data!I60,(IF(B25=Data!#REF!,Data!#REF!,(IF(B25=Data!#REF!,Data!#REF!,(IF(B25=Data!#REF!,Data!#REF!,(IF(B25=Data!#REF!,Data!#REF!,(IF(B25=Data!#REF!,Data!I800,(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60,Data!J60,(IF(B25=Data!#REF!,Data!#REF!,(IF(B25=Data!#REF!,Data!#REF!,(IF(B25=Data!#REF!,Data!#REF!,(IF(B25=Data!#REF!,Data!#REF!,(IF(B25=Data!#REF!,Data!J800,(IF(B25=Data!#REF!,Data!#REF!,(IF(B25=Data!#REF!,Data!#REF!,Data!#REF!)))))))))))))))&amp;IF(B25=Data!#REF!,Data!#REF!,(IF(B25=Data!#REF!,Data!#REF!,(IF(B25=Data!#REF!,Data!#REF!,(IF(B25=Data!#REF!,Data!#REF!,(IF(B25=Data!#REF!,Data!#REF!,Data!#REF!)))))))))</f>
        <v>#REF!</v>
      </c>
      <c r="W25" s="596">
        <f>IF(E25="","",VLOOKUP(B25,Data!$B$5:$J$503,9,FALSE)*E25)</f>
        <v>3.5550000000000002</v>
      </c>
    </row>
    <row r="26" spans="1:23" s="597" customFormat="1" ht="19.25" customHeight="1">
      <c r="A26" s="860">
        <v>9</v>
      </c>
      <c r="B26" s="753" t="s">
        <v>504</v>
      </c>
      <c r="C26" s="738" t="str">
        <f>IF(E26="","",VLOOKUP(B26,Data!$B$5:$N$503,13,FALSE))</f>
        <v>Ymh</v>
      </c>
      <c r="D26" s="495" t="str">
        <f>IF(E26="","",VLOOKUP(B26,Data!$B$5:$L$503,2,FALSE))</f>
        <v>ZH66250</v>
      </c>
      <c r="E26" s="823">
        <v>15</v>
      </c>
      <c r="F26" s="601"/>
      <c r="G26" s="587">
        <f>IF(E26="","",VLOOKUP(B26,Data!$B$5:$L$503,11,FALSE))</f>
        <v>2244.61</v>
      </c>
      <c r="H26" s="588">
        <f t="shared" si="1"/>
        <v>33669.15</v>
      </c>
      <c r="I26" s="589" t="str">
        <f>IF(E26="","",VLOOKUP(B26,Data!$B$5:$D$503,3,FALSE))</f>
        <v>C/T</v>
      </c>
      <c r="J26" s="589" t="str">
        <f>IF(E26="","",VLOOKUP(B26,Data!$B$5:$M$503,12,FALSE))</f>
        <v>Indonesia</v>
      </c>
      <c r="K26" s="590">
        <v>5132497</v>
      </c>
      <c r="L26" s="587">
        <f>IF(E26="","",VLOOKUP(B26,Data!$B$5:$E$503,4,FALSE)*E26)</f>
        <v>3930</v>
      </c>
      <c r="M26" s="587">
        <f>IF(E26="","",VLOOKUP(B26,Data!$B$5:$F$503,5,FALSE)*E26)</f>
        <v>3555</v>
      </c>
      <c r="N26" s="591" t="e">
        <f>IF(B26=Data!#REF!,Data!#REF!,(IF(B26=Data!#REF!,Data!#REF!,(IF(B26=Data!#REF!,Data!#REF!,(IF(B26=Data!#REF!,Data!#REF!,(IF(B26=Data!#REF!,Data!#REF!,(IF(B26=Data!#REF!,Data!#REF!,(IF(B26=Data!#REF!,Data!#REF!,(IF(B26=Data!#REF!,Data!#REF!,Data!#REF!)))))))))))))))&amp;IF(B26=Data!B61,Data!G61,(IF(B26=Data!#REF!,Data!#REF!,(IF(B26=Data!#REF!,Data!#REF!,(IF(B26=Data!#REF!,Data!#REF!,(IF(B26=Data!#REF!,Data!#REF!,(IF(B26=Data!#REF!,Data!G801,(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61,Data!H61,(IF(B26=Data!#REF!,Data!#REF!,(IF(B26=Data!#REF!,Data!#REF!,(IF(B26=Data!#REF!,Data!#REF!,(IF(B26=Data!#REF!,Data!#REF!,(IF(B26=Data!#REF!,Data!H801,(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61,Data!I61,(IF(B26=Data!#REF!,Data!#REF!,(IF(B26=Data!#REF!,Data!#REF!,(IF(B26=Data!#REF!,Data!#REF!,(IF(B26=Data!#REF!,Data!#REF!,(IF(B26=Data!#REF!,Data!I801,(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61,Data!J61,(IF(B26=Data!#REF!,Data!#REF!,(IF(B26=Data!#REF!,Data!#REF!,(IF(B26=Data!#REF!,Data!#REF!,(IF(B26=Data!#REF!,Data!#REF!,(IF(B26=Data!#REF!,Data!J801,(IF(B26=Data!#REF!,Data!#REF!,(IF(B26=Data!#REF!,Data!#REF!,Data!#REF!)))))))))))))))&amp;IF(B26=Data!#REF!,Data!#REF!,(IF(B26=Data!#REF!,Data!#REF!,(IF(B26=Data!#REF!,Data!#REF!,(IF(B26=Data!#REF!,Data!#REF!,(IF(B26=Data!#REF!,Data!#REF!,Data!#REF!)))))))))</f>
        <v>#REF!</v>
      </c>
      <c r="W26" s="596">
        <f>IF(E26="","",VLOOKUP(B26,Data!$B$5:$J$503,9,FALSE)*E26)</f>
        <v>22.32</v>
      </c>
    </row>
    <row r="27" spans="1:23" s="597" customFormat="1" ht="19.25" customHeight="1">
      <c r="A27" s="860">
        <v>10</v>
      </c>
      <c r="B27" s="753" t="s">
        <v>594</v>
      </c>
      <c r="C27" s="738" t="str">
        <f>IF(E27="","",VLOOKUP(B27,Data!$B$5:$N$503,13,FALSE))</f>
        <v>Ymh</v>
      </c>
      <c r="D27" s="495" t="str">
        <f>IF(E27="","",VLOOKUP(B27,Data!$B$5:$L$503,2,FALSE))</f>
        <v>ZN12160</v>
      </c>
      <c r="E27" s="823">
        <v>4</v>
      </c>
      <c r="F27" s="601"/>
      <c r="G27" s="587">
        <f>IF(E27="","",VLOOKUP(B27,Data!$B$5:$L$503,11,FALSE))</f>
        <v>2286.36</v>
      </c>
      <c r="H27" s="588">
        <f t="shared" si="1"/>
        <v>9145.44</v>
      </c>
      <c r="I27" s="589" t="str">
        <f>IF(E27="","",VLOOKUP(B27,Data!$B$5:$D$503,3,FALSE))</f>
        <v>C/T</v>
      </c>
      <c r="J27" s="589" t="str">
        <f>IF(E27="","",VLOOKUP(B27,Data!$B$5:$M$503,12,FALSE))</f>
        <v>Indonesia</v>
      </c>
      <c r="K27" s="590">
        <v>5132497</v>
      </c>
      <c r="L27" s="587">
        <f>IF(E27="","",VLOOKUP(B27,Data!$B$5:$E$503,4,FALSE)*E27)</f>
        <v>1048</v>
      </c>
      <c r="M27" s="587">
        <f>IF(E27="","",VLOOKUP(B27,Data!$B$5:$F$503,5,FALSE)*E27)</f>
        <v>948</v>
      </c>
      <c r="N27" s="591" t="e">
        <f>IF(B27=Data!#REF!,Data!#REF!,(IF(B27=Data!#REF!,Data!#REF!,(IF(B27=Data!#REF!,Data!#REF!,(IF(B27=Data!#REF!,Data!#REF!,(IF(B27=Data!#REF!,Data!#REF!,(IF(B27=Data!#REF!,Data!#REF!,(IF(B27=Data!#REF!,Data!#REF!,(IF(B27=Data!#REF!,Data!#REF!,Data!#REF!)))))))))))))))&amp;IF(B27=Data!B62,Data!G62,(IF(B27=Data!#REF!,Data!#REF!,(IF(B27=Data!#REF!,Data!#REF!,(IF(B27=Data!#REF!,Data!#REF!,(IF(B27=Data!#REF!,Data!#REF!,(IF(B27=Data!#REF!,Data!G802,(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62,Data!H62,(IF(B27=Data!#REF!,Data!#REF!,(IF(B27=Data!#REF!,Data!#REF!,(IF(B27=Data!#REF!,Data!#REF!,(IF(B27=Data!#REF!,Data!#REF!,(IF(B27=Data!#REF!,Data!H802,(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62,Data!I62,(IF(B27=Data!#REF!,Data!#REF!,(IF(B27=Data!#REF!,Data!#REF!,(IF(B27=Data!#REF!,Data!#REF!,(IF(B27=Data!#REF!,Data!#REF!,(IF(B27=Data!#REF!,Data!I802,(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62,Data!J62,(IF(B27=Data!#REF!,Data!#REF!,(IF(B27=Data!#REF!,Data!#REF!,(IF(B27=Data!#REF!,Data!#REF!,(IF(B27=Data!#REF!,Data!#REF!,(IF(B27=Data!#REF!,Data!J802,(IF(B27=Data!#REF!,Data!#REF!,(IF(B27=Data!#REF!,Data!#REF!,Data!#REF!)))))))))))))))&amp;IF(B27=Data!#REF!,Data!#REF!,(IF(B27=Data!#REF!,Data!#REF!,(IF(B27=Data!#REF!,Data!#REF!,(IF(B27=Data!#REF!,Data!#REF!,(IF(B27=Data!#REF!,Data!#REF!,Data!#REF!)))))))))</f>
        <v>#REF!</v>
      </c>
      <c r="W27" s="596">
        <f>IF(E27="","",VLOOKUP(B27,Data!$B$5:$J$503,9,FALSE)*E27)</f>
        <v>5.952</v>
      </c>
    </row>
    <row r="28" spans="1:23" s="597" customFormat="1" ht="19.25" customHeight="1">
      <c r="A28" s="860">
        <v>11</v>
      </c>
      <c r="B28" s="753" t="s">
        <v>508</v>
      </c>
      <c r="C28" s="738" t="str">
        <f>IF(E28="","",VLOOKUP(B28,Data!$B$5:$N$503,13,FALSE))</f>
        <v>Ymh</v>
      </c>
      <c r="D28" s="495" t="str">
        <f>IF(E28="","",VLOOKUP(B28,Data!$B$5:$L$503,2,FALSE))</f>
        <v>ZH66280</v>
      </c>
      <c r="E28" s="823">
        <v>2</v>
      </c>
      <c r="F28" s="601"/>
      <c r="G28" s="587">
        <f>IF(E28="","",VLOOKUP(B28,Data!$B$5:$L$503,11,FALSE))</f>
        <v>2450.15</v>
      </c>
      <c r="H28" s="588">
        <f t="shared" si="1"/>
        <v>4900.3</v>
      </c>
      <c r="I28" s="589" t="str">
        <f>IF(E28="","",VLOOKUP(B28,Data!$B$5:$D$503,3,FALSE))</f>
        <v>C/T</v>
      </c>
      <c r="J28" s="589" t="str">
        <f>IF(E28="","",VLOOKUP(B28,Data!$B$5:$M$503,12,FALSE))</f>
        <v>Indonesia</v>
      </c>
      <c r="K28" s="590">
        <v>5132497</v>
      </c>
      <c r="L28" s="587">
        <f>IF(E28="","",VLOOKUP(B28,Data!$B$5:$E$503,4,FALSE)*E28)</f>
        <v>524</v>
      </c>
      <c r="M28" s="587">
        <f>IF(E28="","",VLOOKUP(B28,Data!$B$5:$F$503,5,FALSE)*E28)</f>
        <v>474</v>
      </c>
      <c r="N28" s="591" t="e">
        <f>IF(B28=Data!#REF!,Data!#REF!,(IF(B28=Data!#REF!,Data!#REF!,(IF(B28=Data!#REF!,Data!#REF!,(IF(B28=Data!#REF!,Data!#REF!,(IF(B28=Data!#REF!,Data!#REF!,(IF(B28=Data!#REF!,Data!#REF!,(IF(B28=Data!#REF!,Data!#REF!,(IF(B28=Data!#REF!,Data!#REF!,Data!#REF!)))))))))))))))&amp;IF(B28=Data!B63,Data!G63,(IF(B28=Data!#REF!,Data!#REF!,(IF(B28=Data!#REF!,Data!#REF!,(IF(B28=Data!#REF!,Data!#REF!,(IF(B28=Data!#REF!,Data!#REF!,(IF(B28=Data!#REF!,Data!G803,(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63,Data!H63,(IF(B28=Data!#REF!,Data!#REF!,(IF(B28=Data!#REF!,Data!#REF!,(IF(B28=Data!#REF!,Data!#REF!,(IF(B28=Data!#REF!,Data!#REF!,(IF(B28=Data!#REF!,Data!H803,(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63,Data!I63,(IF(B28=Data!#REF!,Data!#REF!,(IF(B28=Data!#REF!,Data!#REF!,(IF(B28=Data!#REF!,Data!#REF!,(IF(B28=Data!#REF!,Data!#REF!,(IF(B28=Data!#REF!,Data!I803,(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63,Data!J63,(IF(B28=Data!#REF!,Data!#REF!,(IF(B28=Data!#REF!,Data!#REF!,(IF(B28=Data!#REF!,Data!#REF!,(IF(B28=Data!#REF!,Data!#REF!,(IF(B28=Data!#REF!,Data!J803,(IF(B28=Data!#REF!,Data!#REF!,(IF(B28=Data!#REF!,Data!#REF!,Data!#REF!)))))))))))))))&amp;IF(B28=Data!#REF!,Data!#REF!,(IF(B28=Data!#REF!,Data!#REF!,(IF(B28=Data!#REF!,Data!#REF!,(IF(B28=Data!#REF!,Data!#REF!,(IF(B28=Data!#REF!,Data!#REF!,Data!#REF!)))))))))</f>
        <v>#REF!</v>
      </c>
      <c r="W28" s="596">
        <f>IF(E28="","",VLOOKUP(B28,Data!$B$5:$J$503,9,FALSE)*E28)</f>
        <v>2.976</v>
      </c>
    </row>
    <row r="29" spans="1:23" s="597" customFormat="1" ht="19.25" customHeight="1">
      <c r="A29" s="860">
        <v>12</v>
      </c>
      <c r="B29" s="753" t="s">
        <v>717</v>
      </c>
      <c r="C29" s="738" t="str">
        <f>IF(E29="","",VLOOKUP(B29,Data!$B$5:$N$503,13,FALSE))</f>
        <v>Ymh</v>
      </c>
      <c r="D29" s="495" t="str">
        <f>IF(E29="","",VLOOKUP(B29,Data!$B$5:$L$503,2,FALSE))</f>
        <v>VAC9500</v>
      </c>
      <c r="E29" s="823">
        <v>1</v>
      </c>
      <c r="F29" s="601"/>
      <c r="G29" s="587">
        <f>IF(E29="","",VLOOKUP(B29,Data!$B$5:$L$503,11,FALSE))</f>
        <v>2627.86</v>
      </c>
      <c r="H29" s="588">
        <f t="shared" si="1"/>
        <v>2627.86</v>
      </c>
      <c r="I29" s="589" t="str">
        <f>IF(E29="","",VLOOKUP(B29,Data!$B$5:$D$503,3,FALSE))</f>
        <v>C/T</v>
      </c>
      <c r="J29" s="589" t="str">
        <f>IF(E29="","",VLOOKUP(B29,Data!$B$5:$M$503,12,FALSE))</f>
        <v>Indonesia</v>
      </c>
      <c r="K29" s="590">
        <v>5132497</v>
      </c>
      <c r="L29" s="587">
        <f>IF(E29="","",VLOOKUP(B29,Data!$B$5:$E$503,4,FALSE)*E29)</f>
        <v>267</v>
      </c>
      <c r="M29" s="587">
        <f>IF(E29="","",VLOOKUP(B29,Data!$B$5:$F$503,5,FALSE)*E29)</f>
        <v>247</v>
      </c>
      <c r="N29" s="591" t="e">
        <f>IF(B29=Data!#REF!,Data!#REF!,(IF(B29=Data!#REF!,Data!#REF!,(IF(B29=Data!#REF!,Data!#REF!,(IF(B29=Data!#REF!,Data!#REF!,(IF(B29=Data!#REF!,Data!#REF!,(IF(B29=Data!#REF!,Data!#REF!,(IF(B29=Data!#REF!,Data!#REF!,(IF(B29=Data!#REF!,Data!#REF!,Data!#REF!)))))))))))))))&amp;IF(B29=Data!B64,Data!G64,(IF(B29=Data!#REF!,Data!#REF!,(IF(B29=Data!#REF!,Data!#REF!,(IF(B29=Data!#REF!,Data!#REF!,(IF(B29=Data!#REF!,Data!#REF!,(IF(B29=Data!#REF!,Data!G804,(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64,Data!H64,(IF(B29=Data!#REF!,Data!#REF!,(IF(B29=Data!#REF!,Data!#REF!,(IF(B29=Data!#REF!,Data!#REF!,(IF(B29=Data!#REF!,Data!#REF!,(IF(B29=Data!#REF!,Data!H804,(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64,Data!I64,(IF(B29=Data!#REF!,Data!#REF!,(IF(B29=Data!#REF!,Data!#REF!,(IF(B29=Data!#REF!,Data!#REF!,(IF(B29=Data!#REF!,Data!#REF!,(IF(B29=Data!#REF!,Data!I804,(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64,Data!J64,(IF(B29=Data!#REF!,Data!#REF!,(IF(B29=Data!#REF!,Data!#REF!,(IF(B29=Data!#REF!,Data!#REF!,(IF(B29=Data!#REF!,Data!#REF!,(IF(B29=Data!#REF!,Data!J804,(IF(B29=Data!#REF!,Data!#REF!,(IF(B29=Data!#REF!,Data!#REF!,Data!#REF!)))))))))))))))&amp;IF(B29=Data!#REF!,Data!#REF!,(IF(B29=Data!#REF!,Data!#REF!,(IF(B29=Data!#REF!,Data!#REF!,(IF(B29=Data!#REF!,Data!#REF!,(IF(B29=Data!#REF!,Data!#REF!,Data!#REF!)))))))))</f>
        <v>#REF!</v>
      </c>
      <c r="W29" s="596">
        <f>IF(E29="","",VLOOKUP(B29,Data!$B$5:$J$503,9,FALSE)*E29)</f>
        <v>1.488</v>
      </c>
    </row>
    <row r="30" spans="1:23" s="597" customFormat="1" ht="19.25" customHeight="1">
      <c r="A30" s="860">
        <v>13</v>
      </c>
      <c r="B30" s="753" t="s">
        <v>288</v>
      </c>
      <c r="C30" s="738" t="str">
        <f>IF(E30="","",VLOOKUP(B30,Data!$B$5:$N$503,13,FALSE))</f>
        <v>Ymh</v>
      </c>
      <c r="D30" s="495" t="str">
        <f>IF(E30="","",VLOOKUP(B30,Data!$B$5:$L$503,2,FALSE))</f>
        <v>WT58110</v>
      </c>
      <c r="E30" s="823">
        <v>8</v>
      </c>
      <c r="F30" s="601"/>
      <c r="G30" s="587">
        <f>IF(E30="","",VLOOKUP(B30,Data!$B$5:$L$503,11,FALSE))</f>
        <v>2268.35</v>
      </c>
      <c r="H30" s="588">
        <f t="shared" si="1"/>
        <v>18146.8</v>
      </c>
      <c r="I30" s="589" t="str">
        <f>IF(E30="","",VLOOKUP(B30,Data!$B$5:$D$503,3,FALSE))</f>
        <v>C/T</v>
      </c>
      <c r="J30" s="589" t="str">
        <f>IF(E30="","",VLOOKUP(B30,Data!$B$5:$M$503,12,FALSE))</f>
        <v>Indonesia</v>
      </c>
      <c r="K30" s="590">
        <v>5132497</v>
      </c>
      <c r="L30" s="587">
        <f>IF(E30="","",VLOOKUP(B30,Data!$B$5:$E$503,4,FALSE)*E30)</f>
        <v>1904</v>
      </c>
      <c r="M30" s="587">
        <f>IF(E30="","",VLOOKUP(B30,Data!$B$5:$F$503,5,FALSE)*E30)</f>
        <v>1728</v>
      </c>
      <c r="N30" s="591" t="e">
        <f>IF(B30=Data!#REF!,Data!#REF!,(IF(B30=Data!#REF!,Data!#REF!,(IF(B30=Data!#REF!,Data!#REF!,(IF(B30=Data!#REF!,Data!#REF!,(IF(B30=Data!#REF!,Data!#REF!,(IF(B30=Data!#REF!,Data!#REF!,(IF(B30=Data!#REF!,Data!#REF!,(IF(B30=Data!#REF!,Data!#REF!,Data!#REF!)))))))))))))))&amp;IF(B30=Data!B65,Data!G65,(IF(B30=Data!#REF!,Data!#REF!,(IF(B30=Data!#REF!,Data!#REF!,(IF(B30=Data!#REF!,Data!#REF!,(IF(B30=Data!#REF!,Data!#REF!,(IF(B30=Data!#REF!,Data!G805,(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REF!,Data!#REF!,(IF(B30=Data!#REF!,Data!#REF!,(IF(B30=Data!#REF!,Data!#REF!,(IF(B30=Data!#REF!,Data!#REF!,Data!#REF!)))))))))))))))&amp;IF(B30=Data!B65,Data!H65,(IF(B30=Data!#REF!,Data!#REF!,(IF(B30=Data!#REF!,Data!#REF!,(IF(B30=Data!#REF!,Data!#REF!,(IF(B30=Data!#REF!,Data!#REF!,(IF(B30=Data!#REF!,Data!H805,(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REF!,Data!#REF!,(IF(B30=Data!#REF!,Data!#REF!,(IF(B30=Data!#REF!,Data!#REF!,(IF(B30=Data!#REF!,Data!#REF!,Data!#REF!)))))))))))))))&amp;IF(B30=Data!B65,Data!I65,(IF(B30=Data!#REF!,Data!#REF!,(IF(B30=Data!#REF!,Data!#REF!,(IF(B30=Data!#REF!,Data!#REF!,(IF(B30=Data!#REF!,Data!#REF!,(IF(B30=Data!#REF!,Data!I805,(IF(B30=Data!#REF!,Data!#REF!,(IF(B30=Data!#REF!,Data!#REF!,Data!#REF!)))))))))))))))&amp;IF(B30=Data!#REF!,Data!#REF!,(IF(B30=Data!#REF!,Data!#REF!,(IF(B30=Data!#REF!,Data!#REF!,(IF(B30=Data!#REF!,Data!#REF!,(IF(B30=Data!#REF!,Data!#REF!,Data!#REF!)))))))))</f>
        <v>#REF!</v>
      </c>
      <c r="U30" s="595"/>
      <c r="V30" s="594" t="e">
        <f>IF(B30=Data!#REF!,Data!#REF!,(IF(B30=Data!#REF!,Data!#REF!,(IF(B30=Data!#REF!,Data!#REF!,(IF(B30=Data!#REF!,Data!#REF!,(IF(B30=Data!#REF!,Data!#REF!,(IF(B30=Data!#REF!,Data!#REF!,(IF(B30=Data!#REF!,Data!#REF!,(IF(B30=Data!#REF!,Data!#REF!,Data!#REF!)))))))))))))))&amp;IF(B30=Data!B65,Data!J65,(IF(B30=Data!#REF!,Data!#REF!,(IF(B30=Data!#REF!,Data!#REF!,(IF(B30=Data!#REF!,Data!#REF!,(IF(B30=Data!#REF!,Data!#REF!,(IF(B30=Data!#REF!,Data!J805,(IF(B30=Data!#REF!,Data!#REF!,(IF(B30=Data!#REF!,Data!#REF!,Data!#REF!)))))))))))))))&amp;IF(B30=Data!#REF!,Data!#REF!,(IF(B30=Data!#REF!,Data!#REF!,(IF(B30=Data!#REF!,Data!#REF!,(IF(B30=Data!#REF!,Data!#REF!,(IF(B30=Data!#REF!,Data!#REF!,Data!#REF!)))))))))</f>
        <v>#REF!</v>
      </c>
      <c r="W30" s="596">
        <f>IF(E30="","",VLOOKUP(B30,Data!$B$5:$J$503,9,FALSE)*E30)</f>
        <v>10.512</v>
      </c>
    </row>
    <row r="31" spans="1:23" s="597" customFormat="1" ht="19.25" customHeight="1">
      <c r="A31" s="860">
        <v>14</v>
      </c>
      <c r="B31" s="753" t="s">
        <v>292</v>
      </c>
      <c r="C31" s="738" t="str">
        <f>IF(E31="","",VLOOKUP(B31,Data!$B$5:$N$503,13,FALSE))</f>
        <v>Ymh</v>
      </c>
      <c r="D31" s="495" t="str">
        <f>IF(E31="","",VLOOKUP(B31,Data!$B$5:$L$503,2,FALSE))</f>
        <v>WT58130</v>
      </c>
      <c r="E31" s="823">
        <v>1</v>
      </c>
      <c r="F31" s="601"/>
      <c r="G31" s="587">
        <f>IF(E31="","",VLOOKUP(B31,Data!$B$5:$L$503,11,FALSE))</f>
        <v>2401.4899999999998</v>
      </c>
      <c r="H31" s="588">
        <f t="shared" si="1"/>
        <v>2401.4899999999998</v>
      </c>
      <c r="I31" s="589" t="str">
        <f>IF(E31="","",VLOOKUP(B31,Data!$B$5:$D$503,3,FALSE))</f>
        <v>C/T</v>
      </c>
      <c r="J31" s="589" t="str">
        <f>IF(E31="","",VLOOKUP(B31,Data!$B$5:$M$503,12,FALSE))</f>
        <v>Indonesia</v>
      </c>
      <c r="K31" s="590">
        <v>5132497</v>
      </c>
      <c r="L31" s="587">
        <f>IF(E31="","",VLOOKUP(B31,Data!$B$5:$E$503,4,FALSE)*E31)</f>
        <v>238</v>
      </c>
      <c r="M31" s="587">
        <f>IF(E31="","",VLOOKUP(B31,Data!$B$5:$F$503,5,FALSE)*E31)</f>
        <v>216</v>
      </c>
      <c r="N31" s="591" t="e">
        <f>IF(B31=Data!#REF!,Data!#REF!,(IF(B31=Data!#REF!,Data!#REF!,(IF(B31=Data!#REF!,Data!#REF!,(IF(B31=Data!#REF!,Data!#REF!,(IF(B31=Data!#REF!,Data!#REF!,(IF(B31=Data!#REF!,Data!#REF!,(IF(B31=Data!#REF!,Data!#REF!,(IF(B31=Data!#REF!,Data!#REF!,Data!#REF!)))))))))))))))&amp;IF(B31=Data!B66,Data!G66,(IF(B31=Data!#REF!,Data!#REF!,(IF(B31=Data!#REF!,Data!#REF!,(IF(B31=Data!#REF!,Data!#REF!,(IF(B31=Data!#REF!,Data!#REF!,(IF(B31=Data!#REF!,Data!G806,(IF(B31=Data!#REF!,Data!#REF!,(IF(B31=Data!#REF!,Data!#REF!,Data!#REF!)))))))))))))))&amp;IF(B31=Data!#REF!,Data!#REF!,(IF(B31=Data!#REF!,Data!#REF!,(IF(B31=Data!#REF!,Data!#REF!,(IF(B31=Data!#REF!,Data!#REF!,(IF(B31=Data!#REF!,Data!#REF!,Data!#REF!)))))))))</f>
        <v>#REF!</v>
      </c>
      <c r="O31" s="592"/>
      <c r="P31" s="593"/>
      <c r="Q31" s="594" t="e">
        <f>IF(B31=Data!#REF!,Data!#REF!,(IF(B31=Data!#REF!,Data!#REF!,(IF(B31=Data!#REF!,Data!#REF!,(IF(B31=Data!#REF!,Data!#REF!,(IF(B31=Data!#REF!,Data!#REF!,(IF(B31=Data!#REF!,Data!#REF!,(IF(B31=Data!#REF!,Data!#REF!,(IF(B31=Data!#REF!,Data!#REF!,Data!#REF!)))))))))))))))&amp;IF(B31=Data!B66,Data!H66,(IF(B31=Data!#REF!,Data!#REF!,(IF(B31=Data!#REF!,Data!#REF!,(IF(B31=Data!#REF!,Data!#REF!,(IF(B31=Data!#REF!,Data!#REF!,(IF(B31=Data!#REF!,Data!H806,(IF(B31=Data!#REF!,Data!#REF!,(IF(B31=Data!#REF!,Data!#REF!,Data!#REF!)))))))))))))))&amp;IF(B31=Data!#REF!,Data!#REF!,(IF(B31=Data!#REF!,Data!#REF!,(IF(B31=Data!#REF!,Data!#REF!,(IF(B31=Data!#REF!,Data!#REF!,(IF(B31=Data!#REF!,Data!#REF!,Data!#REF!)))))))))</f>
        <v>#REF!</v>
      </c>
      <c r="R31" s="593"/>
      <c r="S31" s="593"/>
      <c r="T31" s="594" t="e">
        <f>IF(B31=Data!#REF!,Data!#REF!,(IF(B31=Data!#REF!,Data!#REF!,(IF(B31=Data!#REF!,Data!#REF!,(IF(B31=Data!#REF!,Data!#REF!,(IF(B31=Data!#REF!,Data!#REF!,(IF(B31=Data!#REF!,Data!#REF!,(IF(B31=Data!#REF!,Data!#REF!,(IF(B31=Data!#REF!,Data!#REF!,Data!#REF!)))))))))))))))&amp;IF(B31=Data!B66,Data!I66,(IF(B31=Data!#REF!,Data!#REF!,(IF(B31=Data!#REF!,Data!#REF!,(IF(B31=Data!#REF!,Data!#REF!,(IF(B31=Data!#REF!,Data!#REF!,(IF(B31=Data!#REF!,Data!I806,(IF(B31=Data!#REF!,Data!#REF!,(IF(B31=Data!#REF!,Data!#REF!,Data!#REF!)))))))))))))))&amp;IF(B31=Data!#REF!,Data!#REF!,(IF(B31=Data!#REF!,Data!#REF!,(IF(B31=Data!#REF!,Data!#REF!,(IF(B31=Data!#REF!,Data!#REF!,(IF(B31=Data!#REF!,Data!#REF!,Data!#REF!)))))))))</f>
        <v>#REF!</v>
      </c>
      <c r="U31" s="595"/>
      <c r="V31" s="594" t="e">
        <f>IF(B31=Data!#REF!,Data!#REF!,(IF(B31=Data!#REF!,Data!#REF!,(IF(B31=Data!#REF!,Data!#REF!,(IF(B31=Data!#REF!,Data!#REF!,(IF(B31=Data!#REF!,Data!#REF!,(IF(B31=Data!#REF!,Data!#REF!,(IF(B31=Data!#REF!,Data!#REF!,(IF(B31=Data!#REF!,Data!#REF!,Data!#REF!)))))))))))))))&amp;IF(B31=Data!B66,Data!J66,(IF(B31=Data!#REF!,Data!#REF!,(IF(B31=Data!#REF!,Data!#REF!,(IF(B31=Data!#REF!,Data!#REF!,(IF(B31=Data!#REF!,Data!#REF!,(IF(B31=Data!#REF!,Data!J806,(IF(B31=Data!#REF!,Data!#REF!,(IF(B31=Data!#REF!,Data!#REF!,Data!#REF!)))))))))))))))&amp;IF(B31=Data!#REF!,Data!#REF!,(IF(B31=Data!#REF!,Data!#REF!,(IF(B31=Data!#REF!,Data!#REF!,(IF(B31=Data!#REF!,Data!#REF!,(IF(B31=Data!#REF!,Data!#REF!,Data!#REF!)))))))))</f>
        <v>#REF!</v>
      </c>
      <c r="W31" s="596">
        <f>IF(E31="","",VLOOKUP(B31,Data!$B$5:$J$503,9,FALSE)*E31)</f>
        <v>1.3140000000000001</v>
      </c>
    </row>
    <row r="32" spans="1:23" s="597" customFormat="1" ht="19.25" customHeight="1">
      <c r="A32" s="860">
        <v>15</v>
      </c>
      <c r="B32" s="753" t="s">
        <v>279</v>
      </c>
      <c r="C32" s="738" t="str">
        <f>IF(E32="","",VLOOKUP(B32,Data!$B$5:$N$503,13,FALSE))</f>
        <v>Ymh</v>
      </c>
      <c r="D32" s="495" t="str">
        <f>IF(E32="","",VLOOKUP(B32,Data!$B$5:$L$503,2,FALSE))</f>
        <v>WT58060</v>
      </c>
      <c r="E32" s="823">
        <v>10</v>
      </c>
      <c r="F32" s="601"/>
      <c r="G32" s="587">
        <f>IF(E32="","",VLOOKUP(B32,Data!$B$5:$L$503,11,FALSE))</f>
        <v>2511.65</v>
      </c>
      <c r="H32" s="588">
        <f t="shared" si="1"/>
        <v>25116.5</v>
      </c>
      <c r="I32" s="589" t="str">
        <f>IF(E32="","",VLOOKUP(B32,Data!$B$5:$D$503,3,FALSE))</f>
        <v>C/T</v>
      </c>
      <c r="J32" s="589" t="str">
        <f>IF(E32="","",VLOOKUP(B32,Data!$B$5:$M$503,12,FALSE))</f>
        <v>Indonesia</v>
      </c>
      <c r="K32" s="590">
        <v>5132497</v>
      </c>
      <c r="L32" s="587">
        <f>IF(E32="","",VLOOKUP(B32,Data!$B$5:$E$503,4,FALSE)*E32)</f>
        <v>2540</v>
      </c>
      <c r="M32" s="587">
        <f>IF(E32="","",VLOOKUP(B32,Data!$B$5:$F$503,5,FALSE)*E32)</f>
        <v>2290</v>
      </c>
      <c r="N32" s="591" t="e">
        <f>IF(B32=Data!#REF!,Data!#REF!,(IF(B32=Data!#REF!,Data!#REF!,(IF(B32=Data!#REF!,Data!#REF!,(IF(B32=Data!#REF!,Data!#REF!,(IF(B32=Data!#REF!,Data!#REF!,(IF(B32=Data!#REF!,Data!#REF!,(IF(B32=Data!#REF!,Data!#REF!,(IF(B32=Data!#REF!,Data!#REF!,Data!#REF!)))))))))))))))&amp;IF(B32=Data!B67,Data!G67,(IF(B32=Data!#REF!,Data!#REF!,(IF(B32=Data!#REF!,Data!#REF!,(IF(B32=Data!#REF!,Data!#REF!,(IF(B32=Data!#REF!,Data!#REF!,(IF(B32=Data!#REF!,Data!G807,(IF(B32=Data!#REF!,Data!#REF!,(IF(B32=Data!#REF!,Data!#REF!,Data!#REF!)))))))))))))))&amp;IF(B32=Data!#REF!,Data!#REF!,(IF(B32=Data!#REF!,Data!#REF!,(IF(B32=Data!#REF!,Data!#REF!,(IF(B32=Data!#REF!,Data!#REF!,(IF(B32=Data!#REF!,Data!#REF!,Data!#REF!)))))))))</f>
        <v>#REF!</v>
      </c>
      <c r="O32" s="592"/>
      <c r="P32" s="593"/>
      <c r="Q32" s="594" t="e">
        <f>IF(B32=Data!#REF!,Data!#REF!,(IF(B32=Data!#REF!,Data!#REF!,(IF(B32=Data!#REF!,Data!#REF!,(IF(B32=Data!#REF!,Data!#REF!,(IF(B32=Data!#REF!,Data!#REF!,(IF(B32=Data!#REF!,Data!#REF!,(IF(B32=Data!#REF!,Data!#REF!,(IF(B32=Data!#REF!,Data!#REF!,Data!#REF!)))))))))))))))&amp;IF(B32=Data!B67,Data!H67,(IF(B32=Data!#REF!,Data!#REF!,(IF(B32=Data!#REF!,Data!#REF!,(IF(B32=Data!#REF!,Data!#REF!,(IF(B32=Data!#REF!,Data!#REF!,(IF(B32=Data!#REF!,Data!H807,(IF(B32=Data!#REF!,Data!#REF!,(IF(B32=Data!#REF!,Data!#REF!,Data!#REF!)))))))))))))))&amp;IF(B32=Data!#REF!,Data!#REF!,(IF(B32=Data!#REF!,Data!#REF!,(IF(B32=Data!#REF!,Data!#REF!,(IF(B32=Data!#REF!,Data!#REF!,(IF(B32=Data!#REF!,Data!#REF!,Data!#REF!)))))))))</f>
        <v>#REF!</v>
      </c>
      <c r="R32" s="593"/>
      <c r="S32" s="593"/>
      <c r="T32" s="594" t="e">
        <f>IF(B32=Data!#REF!,Data!#REF!,(IF(B32=Data!#REF!,Data!#REF!,(IF(B32=Data!#REF!,Data!#REF!,(IF(B32=Data!#REF!,Data!#REF!,(IF(B32=Data!#REF!,Data!#REF!,(IF(B32=Data!#REF!,Data!#REF!,(IF(B32=Data!#REF!,Data!#REF!,(IF(B32=Data!#REF!,Data!#REF!,Data!#REF!)))))))))))))))&amp;IF(B32=Data!B67,Data!I67,(IF(B32=Data!#REF!,Data!#REF!,(IF(B32=Data!#REF!,Data!#REF!,(IF(B32=Data!#REF!,Data!#REF!,(IF(B32=Data!#REF!,Data!#REF!,(IF(B32=Data!#REF!,Data!I807,(IF(B32=Data!#REF!,Data!#REF!,(IF(B32=Data!#REF!,Data!#REF!,Data!#REF!)))))))))))))))&amp;IF(B32=Data!#REF!,Data!#REF!,(IF(B32=Data!#REF!,Data!#REF!,(IF(B32=Data!#REF!,Data!#REF!,(IF(B32=Data!#REF!,Data!#REF!,(IF(B32=Data!#REF!,Data!#REF!,Data!#REF!)))))))))</f>
        <v>#REF!</v>
      </c>
      <c r="U32" s="595"/>
      <c r="V32" s="594" t="e">
        <f>IF(B32=Data!#REF!,Data!#REF!,(IF(B32=Data!#REF!,Data!#REF!,(IF(B32=Data!#REF!,Data!#REF!,(IF(B32=Data!#REF!,Data!#REF!,(IF(B32=Data!#REF!,Data!#REF!,(IF(B32=Data!#REF!,Data!#REF!,(IF(B32=Data!#REF!,Data!#REF!,(IF(B32=Data!#REF!,Data!#REF!,Data!#REF!)))))))))))))))&amp;IF(B32=Data!B67,Data!J67,(IF(B32=Data!#REF!,Data!#REF!,(IF(B32=Data!#REF!,Data!#REF!,(IF(B32=Data!#REF!,Data!#REF!,(IF(B32=Data!#REF!,Data!#REF!,(IF(B32=Data!#REF!,Data!J807,(IF(B32=Data!#REF!,Data!#REF!,(IF(B32=Data!#REF!,Data!#REF!,Data!#REF!)))))))))))))))&amp;IF(B32=Data!#REF!,Data!#REF!,(IF(B32=Data!#REF!,Data!#REF!,(IF(B32=Data!#REF!,Data!#REF!,(IF(B32=Data!#REF!,Data!#REF!,(IF(B32=Data!#REF!,Data!#REF!,Data!#REF!)))))))))</f>
        <v>#REF!</v>
      </c>
      <c r="W32" s="596">
        <f>IF(E32="","",VLOOKUP(B32,Data!$B$5:$J$503,9,FALSE)*E32)</f>
        <v>14.84</v>
      </c>
    </row>
    <row r="33" spans="1:23" s="597" customFormat="1" ht="19.25" customHeight="1">
      <c r="A33" s="860">
        <v>16</v>
      </c>
      <c r="B33" s="753" t="s">
        <v>281</v>
      </c>
      <c r="C33" s="738" t="str">
        <f>IF(E33="","",VLOOKUP(B33,Data!$B$5:$N$503,13,FALSE))</f>
        <v>Ymh</v>
      </c>
      <c r="D33" s="495" t="str">
        <f>IF(E33="","",VLOOKUP(B33,Data!$B$5:$L$503,2,FALSE))</f>
        <v>WT58070</v>
      </c>
      <c r="E33" s="823">
        <v>1</v>
      </c>
      <c r="F33" s="601"/>
      <c r="G33" s="587">
        <f>IF(E33="","",VLOOKUP(B33,Data!$B$5:$L$503,11,FALSE))</f>
        <v>2555.37</v>
      </c>
      <c r="H33" s="588">
        <f t="shared" si="1"/>
        <v>2555.37</v>
      </c>
      <c r="I33" s="589" t="str">
        <f>IF(E33="","",VLOOKUP(B33,Data!$B$5:$D$503,3,FALSE))</f>
        <v>C/T</v>
      </c>
      <c r="J33" s="589" t="str">
        <f>IF(E33="","",VLOOKUP(B33,Data!$B$5:$M$503,12,FALSE))</f>
        <v>Indonesia</v>
      </c>
      <c r="K33" s="590">
        <v>5132497</v>
      </c>
      <c r="L33" s="587">
        <f>IF(E33="","",VLOOKUP(B33,Data!$B$5:$E$503,4,FALSE)*E33)</f>
        <v>254</v>
      </c>
      <c r="M33" s="587">
        <f>IF(E33="","",VLOOKUP(B33,Data!$B$5:$F$503,5,FALSE)*E33)</f>
        <v>229</v>
      </c>
      <c r="N33" s="591" t="e">
        <f>IF(B33=Data!#REF!,Data!#REF!,(IF(B33=Data!#REF!,Data!#REF!,(IF(B33=Data!#REF!,Data!#REF!,(IF(B33=Data!#REF!,Data!#REF!,(IF(B33=Data!B1,Data!G1,(IF(B33=Data!#REF!,Data!#REF!,(IF(B33=Data!#REF!,Data!#REF!,(IF(B33=Data!#REF!,Data!#REF!,Data!#REF!)))))))))))))))&amp;IF(B33=Data!B68,Data!G68,(IF(B33=Data!#REF!,Data!#REF!,(IF(B33=Data!#REF!,Data!#REF!,(IF(B33=Data!#REF!,Data!#REF!,(IF(B33=Data!#REF!,Data!#REF!,(IF(B33=Data!#REF!,Data!G808,(IF(B33=Data!#REF!,Data!#REF!,(IF(B33=Data!#REF!,Data!#REF!,Data!#REF!)))))))))))))))&amp;IF(B33=Data!#REF!,Data!#REF!,(IF(B33=Data!#REF!,Data!#REF!,(IF(B33=Data!#REF!,Data!#REF!,(IF(B33=Data!#REF!,Data!#REF!,(IF(B33=Data!#REF!,Data!#REF!,Data!#REF!)))))))))</f>
        <v>#REF!</v>
      </c>
      <c r="O33" s="592"/>
      <c r="P33" s="593"/>
      <c r="Q33" s="594" t="e">
        <f>IF(B33=Data!#REF!,Data!#REF!,(IF(B33=Data!#REF!,Data!#REF!,(IF(B33=Data!#REF!,Data!#REF!,(IF(B33=Data!#REF!,Data!#REF!,(IF(B33=Data!B1,Data!H1,(IF(B33=Data!#REF!,Data!#REF!,(IF(B33=Data!#REF!,Data!#REF!,(IF(B33=Data!#REF!,Data!#REF!,Data!#REF!)))))))))))))))&amp;IF(B33=Data!B68,Data!H68,(IF(B33=Data!#REF!,Data!#REF!,(IF(B33=Data!#REF!,Data!#REF!,(IF(B33=Data!#REF!,Data!#REF!,(IF(B33=Data!#REF!,Data!#REF!,(IF(B33=Data!#REF!,Data!H808,(IF(B33=Data!#REF!,Data!#REF!,(IF(B33=Data!#REF!,Data!#REF!,Data!#REF!)))))))))))))))&amp;IF(B33=Data!#REF!,Data!#REF!,(IF(B33=Data!#REF!,Data!#REF!,(IF(B33=Data!#REF!,Data!#REF!,(IF(B33=Data!#REF!,Data!#REF!,(IF(B33=Data!#REF!,Data!#REF!,Data!#REF!)))))))))</f>
        <v>#REF!</v>
      </c>
      <c r="R33" s="593"/>
      <c r="S33" s="593"/>
      <c r="T33" s="594" t="e">
        <f>IF(B33=Data!#REF!,Data!#REF!,(IF(B33=Data!#REF!,Data!#REF!,(IF(B33=Data!#REF!,Data!#REF!,(IF(B33=Data!#REF!,Data!#REF!,(IF(B33=Data!B1,Data!I1,(IF(B33=Data!#REF!,Data!#REF!,(IF(B33=Data!#REF!,Data!#REF!,(IF(B33=Data!#REF!,Data!#REF!,Data!#REF!)))))))))))))))&amp;IF(B33=Data!B68,Data!I68,(IF(B33=Data!#REF!,Data!#REF!,(IF(B33=Data!#REF!,Data!#REF!,(IF(B33=Data!#REF!,Data!#REF!,(IF(B33=Data!#REF!,Data!#REF!,(IF(B33=Data!#REF!,Data!I808,(IF(B33=Data!#REF!,Data!#REF!,(IF(B33=Data!#REF!,Data!#REF!,Data!#REF!)))))))))))))))&amp;IF(B33=Data!#REF!,Data!#REF!,(IF(B33=Data!#REF!,Data!#REF!,(IF(B33=Data!#REF!,Data!#REF!,(IF(B33=Data!#REF!,Data!#REF!,(IF(B33=Data!#REF!,Data!#REF!,Data!#REF!)))))))))</f>
        <v>#REF!</v>
      </c>
      <c r="U33" s="595"/>
      <c r="V33" s="594" t="e">
        <f>IF(B33=Data!#REF!,Data!#REF!,(IF(B33=Data!#REF!,Data!#REF!,(IF(B33=Data!#REF!,Data!#REF!,(IF(B33=Data!#REF!,Data!#REF!,(IF(B33=Data!B1,Data!J1,(IF(B33=Data!#REF!,Data!#REF!,(IF(B33=Data!#REF!,Data!#REF!,(IF(B33=Data!#REF!,Data!#REF!,Data!#REF!)))))))))))))))&amp;IF(B33=Data!B68,Data!J68,(IF(B33=Data!#REF!,Data!#REF!,(IF(B33=Data!#REF!,Data!#REF!,(IF(B33=Data!#REF!,Data!#REF!,(IF(B33=Data!#REF!,Data!#REF!,(IF(B33=Data!#REF!,Data!J808,(IF(B33=Data!#REF!,Data!#REF!,(IF(B33=Data!#REF!,Data!#REF!,Data!#REF!)))))))))))))))&amp;IF(B33=Data!#REF!,Data!#REF!,(IF(B33=Data!#REF!,Data!#REF!,(IF(B33=Data!#REF!,Data!#REF!,(IF(B33=Data!#REF!,Data!#REF!,(IF(B33=Data!#REF!,Data!#REF!,Data!#REF!)))))))))</f>
        <v>#REF!</v>
      </c>
      <c r="W33" s="596">
        <f>IF(E33="","",VLOOKUP(B33,Data!$B$5:$J$503,9,FALSE)*E33)</f>
        <v>1.484</v>
      </c>
    </row>
    <row r="34" spans="1:23" s="597" customFormat="1" ht="19.25" customHeight="1">
      <c r="A34" s="860">
        <v>17</v>
      </c>
      <c r="B34" s="753" t="s">
        <v>283</v>
      </c>
      <c r="C34" s="738" t="str">
        <f>IF(E34="","",VLOOKUP(B34,Data!$B$5:$N$503,13,FALSE))</f>
        <v>Ymh</v>
      </c>
      <c r="D34" s="495" t="str">
        <f>IF(E34="","",VLOOKUP(B34,Data!$B$5:$L$503,2,FALSE))</f>
        <v>WT58080</v>
      </c>
      <c r="E34" s="823">
        <v>1</v>
      </c>
      <c r="F34" s="601"/>
      <c r="G34" s="587">
        <f>IF(E34="","",VLOOKUP(B34,Data!$B$5:$L$503,11,FALSE))</f>
        <v>2653.84</v>
      </c>
      <c r="H34" s="588">
        <f t="shared" si="1"/>
        <v>2653.84</v>
      </c>
      <c r="I34" s="589" t="str">
        <f>IF(E34="","",VLOOKUP(B34,Data!$B$5:$D$503,3,FALSE))</f>
        <v>C/T</v>
      </c>
      <c r="J34" s="589" t="str">
        <f>IF(E34="","",VLOOKUP(B34,Data!$B$5:$M$503,12,FALSE))</f>
        <v>Indonesia</v>
      </c>
      <c r="K34" s="590">
        <v>5132497</v>
      </c>
      <c r="L34" s="587">
        <f>IF(E34="","",VLOOKUP(B34,Data!$B$5:$E$503,4,FALSE)*E34)</f>
        <v>254</v>
      </c>
      <c r="M34" s="587">
        <f>IF(E34="","",VLOOKUP(B34,Data!$B$5:$F$503,5,FALSE)*E34)</f>
        <v>229</v>
      </c>
      <c r="N34" s="591" t="e">
        <f>IF(B34=Data!#REF!,Data!#REF!,(IF(B34=Data!#REF!,Data!#REF!,(IF(B34=Data!#REF!,Data!#REF!,(IF(B34=Data!#REF!,Data!#REF!,(IF(B34=Data!B2,Data!G2,(IF(B34=Data!#REF!,Data!#REF!,(IF(B34=Data!#REF!,Data!#REF!,(IF(B34=Data!#REF!,Data!#REF!,Data!#REF!)))))))))))))))&amp;IF(B34=Data!B69,Data!G69,(IF(B34=Data!#REF!,Data!#REF!,(IF(B34=Data!#REF!,Data!#REF!,(IF(B34=Data!#REF!,Data!#REF!,(IF(B34=Data!#REF!,Data!#REF!,(IF(B34=Data!#REF!,Data!G809,(IF(B34=Data!#REF!,Data!#REF!,(IF(B34=Data!#REF!,Data!#REF!,Data!#REF!)))))))))))))))&amp;IF(B34=Data!#REF!,Data!#REF!,(IF(B34=Data!#REF!,Data!#REF!,(IF(B34=Data!#REF!,Data!#REF!,(IF(B34=Data!#REF!,Data!#REF!,(IF(B34=Data!#REF!,Data!#REF!,Data!#REF!)))))))))</f>
        <v>#REF!</v>
      </c>
      <c r="O34" s="592"/>
      <c r="P34" s="593"/>
      <c r="Q34" s="594" t="e">
        <f>IF(B34=Data!#REF!,Data!#REF!,(IF(B34=Data!#REF!,Data!#REF!,(IF(B34=Data!#REF!,Data!#REF!,(IF(B34=Data!#REF!,Data!#REF!,(IF(B34=Data!B2,Data!H2,(IF(B34=Data!#REF!,Data!#REF!,(IF(B34=Data!#REF!,Data!#REF!,(IF(B34=Data!#REF!,Data!#REF!,Data!#REF!)))))))))))))))&amp;IF(B34=Data!B69,Data!H69,(IF(B34=Data!#REF!,Data!#REF!,(IF(B34=Data!#REF!,Data!#REF!,(IF(B34=Data!#REF!,Data!#REF!,(IF(B34=Data!#REF!,Data!#REF!,(IF(B34=Data!#REF!,Data!H809,(IF(B34=Data!#REF!,Data!#REF!,(IF(B34=Data!#REF!,Data!#REF!,Data!#REF!)))))))))))))))&amp;IF(B34=Data!#REF!,Data!#REF!,(IF(B34=Data!#REF!,Data!#REF!,(IF(B34=Data!#REF!,Data!#REF!,(IF(B34=Data!#REF!,Data!#REF!,(IF(B34=Data!#REF!,Data!#REF!,Data!#REF!)))))))))</f>
        <v>#REF!</v>
      </c>
      <c r="R34" s="593"/>
      <c r="S34" s="593"/>
      <c r="T34" s="594" t="e">
        <f>IF(B34=Data!#REF!,Data!#REF!,(IF(B34=Data!#REF!,Data!#REF!,(IF(B34=Data!#REF!,Data!#REF!,(IF(B34=Data!#REF!,Data!#REF!,(IF(B34=Data!B2,Data!I2,(IF(B34=Data!#REF!,Data!#REF!,(IF(B34=Data!#REF!,Data!#REF!,(IF(B34=Data!#REF!,Data!#REF!,Data!#REF!)))))))))))))))&amp;IF(B34=Data!B69,Data!I69,(IF(B34=Data!#REF!,Data!#REF!,(IF(B34=Data!#REF!,Data!#REF!,(IF(B34=Data!#REF!,Data!#REF!,(IF(B34=Data!#REF!,Data!#REF!,(IF(B34=Data!#REF!,Data!I809,(IF(B34=Data!#REF!,Data!#REF!,(IF(B34=Data!#REF!,Data!#REF!,Data!#REF!)))))))))))))))&amp;IF(B34=Data!#REF!,Data!#REF!,(IF(B34=Data!#REF!,Data!#REF!,(IF(B34=Data!#REF!,Data!#REF!,(IF(B34=Data!#REF!,Data!#REF!,(IF(B34=Data!#REF!,Data!#REF!,Data!#REF!)))))))))</f>
        <v>#REF!</v>
      </c>
      <c r="U34" s="595"/>
      <c r="V34" s="594" t="e">
        <f>IF(B34=Data!#REF!,Data!#REF!,(IF(B34=Data!#REF!,Data!#REF!,(IF(B34=Data!#REF!,Data!#REF!,(IF(B34=Data!#REF!,Data!#REF!,(IF(B34=Data!B2,Data!J2,(IF(B34=Data!#REF!,Data!#REF!,(IF(B34=Data!#REF!,Data!#REF!,(IF(B34=Data!#REF!,Data!#REF!,Data!#REF!)))))))))))))))&amp;IF(B34=Data!B69,Data!J69,(IF(B34=Data!#REF!,Data!#REF!,(IF(B34=Data!#REF!,Data!#REF!,(IF(B34=Data!#REF!,Data!#REF!,(IF(B34=Data!#REF!,Data!#REF!,(IF(B34=Data!#REF!,Data!J809,(IF(B34=Data!#REF!,Data!#REF!,(IF(B34=Data!#REF!,Data!#REF!,Data!#REF!)))))))))))))))&amp;IF(B34=Data!#REF!,Data!#REF!,(IF(B34=Data!#REF!,Data!#REF!,(IF(B34=Data!#REF!,Data!#REF!,(IF(B34=Data!#REF!,Data!#REF!,(IF(B34=Data!#REF!,Data!#REF!,Data!#REF!)))))))))</f>
        <v>#REF!</v>
      </c>
      <c r="W34" s="596">
        <f>IF(E34="","",VLOOKUP(B34,Data!$B$5:$J$503,9,FALSE)*E34)</f>
        <v>1.484</v>
      </c>
    </row>
    <row r="35" spans="1:23" s="597" customFormat="1" ht="19.25" customHeight="1">
      <c r="A35" s="598"/>
      <c r="B35" s="582"/>
      <c r="C35" s="738" t="str">
        <f>IF(E35="","",VLOOKUP(B35,Data!$B$5:$N$503,13,FALSE))</f>
        <v/>
      </c>
      <c r="D35" s="495" t="str">
        <f>IF(E35="","",VLOOKUP(B35,Data!$B$5:$L$503,2,FALSE))</f>
        <v/>
      </c>
      <c r="E35" s="823"/>
      <c r="F35" s="601"/>
      <c r="G35" s="587" t="str">
        <f>IF(E35="","",VLOOKUP(B35,Data!$B$5:$L$503,11,FALSE))</f>
        <v/>
      </c>
      <c r="H35" s="588" t="str">
        <f t="shared" si="0"/>
        <v>-</v>
      </c>
      <c r="I35" s="589" t="str">
        <f>IF(E35="","",VLOOKUP(B35,Data!$B$5:$D$503,3,FALSE))</f>
        <v/>
      </c>
      <c r="J35" s="589" t="str">
        <f>IF(E35="","",VLOOKUP(B35,Data!$B$5:$M$503,12,FALSE))</f>
        <v/>
      </c>
      <c r="K35" s="590"/>
      <c r="L35" s="587" t="str">
        <f>IF(E35="","",VLOOKUP(B35,Data!$B$5:$E$503,4,FALSE)*E35)</f>
        <v/>
      </c>
      <c r="M35" s="587" t="str">
        <f>IF(E35="","",VLOOKUP(B35,Data!$B$5:$F$503,5,FALSE)*E35)</f>
        <v/>
      </c>
      <c r="N35" s="591" t="e">
        <f>IF(B35=Data!B18,Data!G18,(IF(B35=Data!B20,Data!G20,(IF(B35=Data!B22,Data!G22,(IF(B35=Data!#REF!,Data!#REF!,(IF(B35=Data!B27,Data!G27,(IF(B35=Data!#REF!,Data!#REF!,(IF(B35=Data!#REF!,Data!#REF!,(IF(B35=Data!#REF!,Data!#REF!,Data!#REF!)))))))))))))))&amp;IF(B35=Data!B94,Data!G94,(IF(B35=Data!#REF!,Data!#REF!,(IF(B35=Data!#REF!,Data!#REF!,(IF(B35=Data!#REF!,Data!#REF!,(IF(B35=Data!#REF!,Data!#REF!,(IF(B35=Data!#REF!,Data!G834,(IF(B35=Data!#REF!,Data!#REF!,(IF(B35=Data!#REF!,Data!#REF!,Data!#REF!)))))))))))))))&amp;IF(B35=Data!#REF!,Data!#REF!,(IF(B35=Data!#REF!,Data!#REF!,(IF(B35=Data!#REF!,Data!#REF!,(IF(B35=Data!#REF!,Data!#REF!,(IF(B35=Data!#REF!,Data!#REF!,Data!#REF!)))))))))</f>
        <v>#REF!</v>
      </c>
      <c r="O35" s="592"/>
      <c r="P35" s="593"/>
      <c r="Q35" s="594" t="e">
        <f>IF(B35=Data!B18,Data!H18,(IF(B35=Data!B20,Data!H20,(IF(B35=Data!B22,Data!H22,(IF(B35=Data!#REF!,Data!#REF!,(IF(B35=Data!B27,Data!H27,(IF(B35=Data!#REF!,Data!#REF!,(IF(B35=Data!#REF!,Data!#REF!,(IF(B35=Data!#REF!,Data!#REF!,Data!#REF!)))))))))))))))&amp;IF(B35=Data!B94,Data!H94,(IF(B35=Data!#REF!,Data!#REF!,(IF(B35=Data!#REF!,Data!#REF!,(IF(B35=Data!#REF!,Data!#REF!,(IF(B35=Data!#REF!,Data!#REF!,(IF(B35=Data!#REF!,Data!H834,(IF(B35=Data!#REF!,Data!#REF!,(IF(B35=Data!#REF!,Data!#REF!,Data!#REF!)))))))))))))))&amp;IF(B35=Data!#REF!,Data!#REF!,(IF(B35=Data!#REF!,Data!#REF!,(IF(B35=Data!#REF!,Data!#REF!,(IF(B35=Data!#REF!,Data!#REF!,(IF(B35=Data!#REF!,Data!#REF!,Data!#REF!)))))))))</f>
        <v>#REF!</v>
      </c>
      <c r="R35" s="593"/>
      <c r="S35" s="593"/>
      <c r="T35" s="594" t="e">
        <f>IF(B35=Data!B18,Data!I18,(IF(B35=Data!B20,Data!I20,(IF(B35=Data!B22,Data!I22,(IF(B35=Data!#REF!,Data!#REF!,(IF(B35=Data!B27,Data!I27,(IF(B35=Data!#REF!,Data!#REF!,(IF(B35=Data!#REF!,Data!#REF!,(IF(B35=Data!#REF!,Data!#REF!,Data!#REF!)))))))))))))))&amp;IF(B35=Data!B94,Data!I94,(IF(B35=Data!#REF!,Data!#REF!,(IF(B35=Data!#REF!,Data!#REF!,(IF(B35=Data!#REF!,Data!#REF!,(IF(B35=Data!#REF!,Data!#REF!,(IF(B35=Data!#REF!,Data!I834,(IF(B35=Data!#REF!,Data!#REF!,(IF(B35=Data!#REF!,Data!#REF!,Data!#REF!)))))))))))))))&amp;IF(B35=Data!#REF!,Data!#REF!,(IF(B35=Data!#REF!,Data!#REF!,(IF(B35=Data!#REF!,Data!#REF!,(IF(B35=Data!#REF!,Data!#REF!,(IF(B35=Data!#REF!,Data!#REF!,Data!#REF!)))))))))</f>
        <v>#REF!</v>
      </c>
      <c r="U35" s="595"/>
      <c r="V35" s="594" t="e">
        <f>IF(B35=Data!B18,Data!J18,(IF(B35=Data!B20,Data!J20,(IF(B35=Data!B22,Data!J22,(IF(B35=Data!#REF!,Data!#REF!,(IF(B35=Data!B27,Data!J27,(IF(B35=Data!#REF!,Data!#REF!,(IF(B35=Data!#REF!,Data!#REF!,(IF(B35=Data!#REF!,Data!#REF!,Data!#REF!)))))))))))))))&amp;IF(B35=Data!B94,Data!J94,(IF(B35=Data!#REF!,Data!#REF!,(IF(B35=Data!#REF!,Data!#REF!,(IF(B35=Data!#REF!,Data!#REF!,(IF(B35=Data!#REF!,Data!#REF!,(IF(B35=Data!#REF!,Data!J834,(IF(B35=Data!#REF!,Data!#REF!,(IF(B35=Data!#REF!,Data!#REF!,Data!#REF!)))))))))))))))&amp;IF(B35=Data!#REF!,Data!#REF!,(IF(B35=Data!#REF!,Data!#REF!,(IF(B35=Data!#REF!,Data!#REF!,(IF(B35=Data!#REF!,Data!#REF!,(IF(B35=Data!#REF!,Data!#REF!,Data!#REF!)))))))))</f>
        <v>#REF!</v>
      </c>
      <c r="W35" s="596" t="str">
        <f>IF(E35="","",VLOOKUP(B35,Data!$B$5:$J$503,9,FALSE)*E35)</f>
        <v/>
      </c>
    </row>
    <row r="36" spans="1:23" s="597" customFormat="1" ht="19.25" customHeight="1">
      <c r="A36" s="860"/>
      <c r="B36" s="753"/>
      <c r="C36" s="738" t="str">
        <f>IF(E36="","",VLOOKUP(B36,Data!$B$5:$N$503,13,FALSE))</f>
        <v/>
      </c>
      <c r="D36" s="495" t="str">
        <f>IF(E36="","",VLOOKUP(B36,Data!$B$5:$L$503,2,FALSE))</f>
        <v/>
      </c>
      <c r="E36" s="823"/>
      <c r="F36" s="600"/>
      <c r="G36" s="587" t="str">
        <f>IF(E36="","",VLOOKUP(B36,Data!$B$5:$L$503,11,FALSE))</f>
        <v/>
      </c>
      <c r="H36" s="588" t="str">
        <f t="shared" si="0"/>
        <v>-</v>
      </c>
      <c r="I36" s="589" t="str">
        <f>IF(E36="","",VLOOKUP(B36,Data!$B$5:$D$503,3,FALSE))</f>
        <v/>
      </c>
      <c r="J36" s="589" t="str">
        <f>IF(E36="","",VLOOKUP(B36,Data!$B$5:$M$503,12,FALSE))</f>
        <v/>
      </c>
      <c r="K36" s="590"/>
      <c r="L36" s="587" t="str">
        <f>IF(E36="","",VLOOKUP(B36,Data!$B$5:$E$503,4,FALSE)*E36)</f>
        <v/>
      </c>
      <c r="M36" s="587" t="str">
        <f>IF(E36="","",VLOOKUP(B36,Data!$B$5:$F$503,5,FALSE)*E36)</f>
        <v/>
      </c>
      <c r="N36" s="591" t="e">
        <f>IF(B36=Data!#REF!,Data!#REF!,(IF(B36=Data!B1,Data!G1,(IF(B36=Data!B3,Data!G3,(IF(B36=Data!#REF!,Data!#REF!,(IF(B36=Data!B8,Data!G8,(IF(B36=Data!#REF!,Data!#REF!,(IF(B36=Data!#REF!,Data!#REF!,(IF(B36=Data!#REF!,Data!#REF!,Data!#REF!)))))))))))))))&amp;IF(B36=Data!B75,Data!G75,(IF(B36=Data!#REF!,Data!#REF!,(IF(B36=Data!#REF!,Data!#REF!,(IF(B36=Data!#REF!,Data!#REF!,(IF(B36=Data!#REF!,Data!#REF!,(IF(B36=Data!#REF!,Data!G815,(IF(B36=Data!#REF!,Data!#REF!,(IF(B36=Data!#REF!,Data!#REF!,Data!#REF!)))))))))))))))&amp;IF(B36=Data!#REF!,Data!#REF!,(IF(B36=Data!#REF!,Data!#REF!,(IF(B36=Data!#REF!,Data!#REF!,(IF(B36=Data!#REF!,Data!#REF!,(IF(B36=Data!#REF!,Data!#REF!,Data!#REF!)))))))))</f>
        <v>#REF!</v>
      </c>
      <c r="O36" s="592"/>
      <c r="P36" s="593"/>
      <c r="Q36" s="594" t="e">
        <f>IF(B36=Data!#REF!,Data!#REF!,(IF(B36=Data!B1,Data!H1,(IF(B36=Data!B3,Data!H3,(IF(B36=Data!#REF!,Data!#REF!,(IF(B36=Data!B8,Data!H8,(IF(B36=Data!#REF!,Data!#REF!,(IF(B36=Data!#REF!,Data!#REF!,(IF(B36=Data!#REF!,Data!#REF!,Data!#REF!)))))))))))))))&amp;IF(B36=Data!B75,Data!H75,(IF(B36=Data!#REF!,Data!#REF!,(IF(B36=Data!#REF!,Data!#REF!,(IF(B36=Data!#REF!,Data!#REF!,(IF(B36=Data!#REF!,Data!#REF!,(IF(B36=Data!#REF!,Data!H815,(IF(B36=Data!#REF!,Data!#REF!,(IF(B36=Data!#REF!,Data!#REF!,Data!#REF!)))))))))))))))&amp;IF(B36=Data!#REF!,Data!#REF!,(IF(B36=Data!#REF!,Data!#REF!,(IF(B36=Data!#REF!,Data!#REF!,(IF(B36=Data!#REF!,Data!#REF!,(IF(B36=Data!#REF!,Data!#REF!,Data!#REF!)))))))))</f>
        <v>#REF!</v>
      </c>
      <c r="R36" s="593"/>
      <c r="S36" s="593"/>
      <c r="T36" s="594" t="e">
        <f>IF(B36=Data!#REF!,Data!#REF!,(IF(B36=Data!B1,Data!I1,(IF(B36=Data!B3,Data!I3,(IF(B36=Data!#REF!,Data!#REF!,(IF(B36=Data!B8,Data!I8,(IF(B36=Data!#REF!,Data!#REF!,(IF(B36=Data!#REF!,Data!#REF!,(IF(B36=Data!#REF!,Data!#REF!,Data!#REF!)))))))))))))))&amp;IF(B36=Data!B75,Data!I75,(IF(B36=Data!#REF!,Data!#REF!,(IF(B36=Data!#REF!,Data!#REF!,(IF(B36=Data!#REF!,Data!#REF!,(IF(B36=Data!#REF!,Data!#REF!,(IF(B36=Data!#REF!,Data!I815,(IF(B36=Data!#REF!,Data!#REF!,(IF(B36=Data!#REF!,Data!#REF!,Data!#REF!)))))))))))))))&amp;IF(B36=Data!#REF!,Data!#REF!,(IF(B36=Data!#REF!,Data!#REF!,(IF(B36=Data!#REF!,Data!#REF!,(IF(B36=Data!#REF!,Data!#REF!,(IF(B36=Data!#REF!,Data!#REF!,Data!#REF!)))))))))</f>
        <v>#REF!</v>
      </c>
      <c r="U36" s="595"/>
      <c r="V36" s="594" t="e">
        <f>IF(B36=Data!#REF!,Data!#REF!,(IF(B36=Data!B1,Data!J1,(IF(B36=Data!B3,Data!J3,(IF(B36=Data!#REF!,Data!#REF!,(IF(B36=Data!B8,Data!J8,(IF(B36=Data!#REF!,Data!#REF!,(IF(B36=Data!#REF!,Data!#REF!,(IF(B36=Data!#REF!,Data!#REF!,Data!#REF!)))))))))))))))&amp;IF(B36=Data!B75,Data!J75,(IF(B36=Data!#REF!,Data!#REF!,(IF(B36=Data!#REF!,Data!#REF!,(IF(B36=Data!#REF!,Data!#REF!,(IF(B36=Data!#REF!,Data!#REF!,(IF(B36=Data!#REF!,Data!J815,(IF(B36=Data!#REF!,Data!#REF!,(IF(B36=Data!#REF!,Data!#REF!,Data!#REF!)))))))))))))))&amp;IF(B36=Data!#REF!,Data!#REF!,(IF(B36=Data!#REF!,Data!#REF!,(IF(B36=Data!#REF!,Data!#REF!,(IF(B36=Data!#REF!,Data!#REF!,(IF(B36=Data!#REF!,Data!#REF!,Data!#REF!)))))))))</f>
        <v>#REF!</v>
      </c>
      <c r="W36" s="596" t="str">
        <f>IF(E36="","",VLOOKUP(B36,Data!$B$5:$J$503,9,FALSE)*E36)</f>
        <v/>
      </c>
    </row>
    <row r="37" spans="1:23" s="597" customFormat="1" ht="19.25" customHeight="1">
      <c r="A37" s="860"/>
      <c r="B37"/>
      <c r="C37" s="583" t="str">
        <f>IF(E37="","",VLOOKUP(B37,Data!$B$5:$N$503,13,FALSE))</f>
        <v/>
      </c>
      <c r="D37" s="584" t="str">
        <f>IF(E37="","",VLOOKUP(B37,Data!$B$5:$L$503,2,FALSE))</f>
        <v/>
      </c>
      <c r="E37" s="739"/>
      <c r="F37" s="600"/>
      <c r="G37" s="587" t="str">
        <f>IF(E37="","",VLOOKUP(B37,Data!$B$5:$L$503,11,FALSE))</f>
        <v/>
      </c>
      <c r="H37" s="588" t="str">
        <f t="shared" si="0"/>
        <v>-</v>
      </c>
      <c r="I37" s="589" t="str">
        <f>IF(E37="","",VLOOKUP(B37,Data!$B$5:$D$503,3,FALSE))</f>
        <v/>
      </c>
      <c r="J37" s="589" t="str">
        <f>IF(E37="","",VLOOKUP(B37,Data!$B$5:$M$503,12,FALSE))</f>
        <v/>
      </c>
      <c r="K37" s="590"/>
      <c r="L37" s="587" t="str">
        <f>IF(E37="","",VLOOKUP(B37,Data!$B$5:$E$503,4,FALSE)*E37)</f>
        <v/>
      </c>
      <c r="M37" s="587" t="str">
        <f>IF(E37="","",VLOOKUP(B37,Data!$B$5:$F$503,5,FALSE)*E37)</f>
        <v/>
      </c>
      <c r="N37" s="591" t="e">
        <f>IF(B37=Data!B139,Data!G139,(IF(B37=Data!B141,Data!G141,(IF(B37=Data!B143,Data!G143,(IF(B37=Data!#REF!,Data!#REF!,(IF(B37=Data!B148,Data!G148,(IF(B37=Data!#REF!,Data!#REF!,(IF(B37=Data!#REF!,Data!#REF!,(IF(B37=Data!#REF!,Data!#REF!,Data!#REF!)))))))))))))))&amp;IF(B37=Data!B215,Data!G215,(IF(B37=Data!#REF!,Data!#REF!,(IF(B37=Data!#REF!,Data!#REF!,(IF(B37=Data!#REF!,Data!#REF!,(IF(B37=Data!#REF!,Data!#REF!,(IF(B37=Data!#REF!,Data!G955,(IF(B37=Data!#REF!,Data!#REF!,(IF(B37=Data!#REF!,Data!#REF!,Data!#REF!)))))))))))))))&amp;IF(B37=Data!#REF!,Data!#REF!,(IF(B37=Data!#REF!,Data!#REF!,(IF(B37=Data!#REF!,Data!#REF!,(IF(B37=Data!#REF!,Data!#REF!,(IF(B37=Data!#REF!,Data!#REF!,Data!#REF!)))))))))</f>
        <v>#REF!</v>
      </c>
      <c r="O37" s="592"/>
      <c r="P37" s="593"/>
      <c r="Q37" s="594" t="e">
        <f>IF(B37=Data!B139,Data!H139,(IF(B37=Data!B141,Data!H141,(IF(B37=Data!B143,Data!H143,(IF(B37=Data!#REF!,Data!#REF!,(IF(B37=Data!B148,Data!H148,(IF(B37=Data!#REF!,Data!#REF!,(IF(B37=Data!#REF!,Data!#REF!,(IF(B37=Data!#REF!,Data!#REF!,Data!#REF!)))))))))))))))&amp;IF(B37=Data!B215,Data!H215,(IF(B37=Data!#REF!,Data!#REF!,(IF(B37=Data!#REF!,Data!#REF!,(IF(B37=Data!#REF!,Data!#REF!,(IF(B37=Data!#REF!,Data!#REF!,(IF(B37=Data!#REF!,Data!H955,(IF(B37=Data!#REF!,Data!#REF!,(IF(B37=Data!#REF!,Data!#REF!,Data!#REF!)))))))))))))))&amp;IF(B37=Data!#REF!,Data!#REF!,(IF(B37=Data!#REF!,Data!#REF!,(IF(B37=Data!#REF!,Data!#REF!,(IF(B37=Data!#REF!,Data!#REF!,(IF(B37=Data!#REF!,Data!#REF!,Data!#REF!)))))))))</f>
        <v>#REF!</v>
      </c>
      <c r="R37" s="593"/>
      <c r="S37" s="593"/>
      <c r="T37" s="594" t="e">
        <f>IF(B37=Data!B139,Data!I139,(IF(B37=Data!B141,Data!I141,(IF(B37=Data!B143,Data!I143,(IF(B37=Data!#REF!,Data!#REF!,(IF(B37=Data!B148,Data!I148,(IF(B37=Data!#REF!,Data!#REF!,(IF(B37=Data!#REF!,Data!#REF!,(IF(B37=Data!#REF!,Data!#REF!,Data!#REF!)))))))))))))))&amp;IF(B37=Data!B215,Data!I215,(IF(B37=Data!#REF!,Data!#REF!,(IF(B37=Data!#REF!,Data!#REF!,(IF(B37=Data!#REF!,Data!#REF!,(IF(B37=Data!#REF!,Data!#REF!,(IF(B37=Data!#REF!,Data!I955,(IF(B37=Data!#REF!,Data!#REF!,(IF(B37=Data!#REF!,Data!#REF!,Data!#REF!)))))))))))))))&amp;IF(B37=Data!#REF!,Data!#REF!,(IF(B37=Data!#REF!,Data!#REF!,(IF(B37=Data!#REF!,Data!#REF!,(IF(B37=Data!#REF!,Data!#REF!,(IF(B37=Data!#REF!,Data!#REF!,Data!#REF!)))))))))</f>
        <v>#REF!</v>
      </c>
      <c r="U37" s="595"/>
      <c r="V37" s="594" t="e">
        <f>IF(B37=Data!B139,Data!J139,(IF(B37=Data!B141,Data!J141,(IF(B37=Data!B143,Data!J143,(IF(B37=Data!#REF!,Data!#REF!,(IF(B37=Data!B148,Data!J148,(IF(B37=Data!#REF!,Data!#REF!,(IF(B37=Data!#REF!,Data!#REF!,(IF(B37=Data!#REF!,Data!#REF!,Data!#REF!)))))))))))))))&amp;IF(B37=Data!B215,Data!J215,(IF(B37=Data!#REF!,Data!#REF!,(IF(B37=Data!#REF!,Data!#REF!,(IF(B37=Data!#REF!,Data!#REF!,(IF(B37=Data!#REF!,Data!#REF!,(IF(B37=Data!#REF!,Data!J955,(IF(B37=Data!#REF!,Data!#REF!,(IF(B37=Data!#REF!,Data!#REF!,Data!#REF!)))))))))))))))&amp;IF(B37=Data!#REF!,Data!#REF!,(IF(B37=Data!#REF!,Data!#REF!,(IF(B37=Data!#REF!,Data!#REF!,(IF(B37=Data!#REF!,Data!#REF!,(IF(B37=Data!#REF!,Data!#REF!,Data!#REF!)))))))))</f>
        <v>#REF!</v>
      </c>
      <c r="W37" s="596" t="str">
        <f>IF(E37="","",VLOOKUP(B37,Data!$B$5:$J$503,9,FALSE)*E37)</f>
        <v/>
      </c>
    </row>
    <row r="38" spans="1:23" s="611" customFormat="1" ht="31" customHeight="1">
      <c r="A38" s="860"/>
      <c r="B38" s="818"/>
      <c r="C38" s="604"/>
      <c r="D38" s="605"/>
      <c r="E38" s="606">
        <f>SUM(E17:E37)</f>
        <v>71</v>
      </c>
      <c r="F38" s="606"/>
      <c r="G38" s="607"/>
      <c r="H38" s="607">
        <f>SUM(H17:H37)</f>
        <v>168669.31999999998</v>
      </c>
      <c r="I38" s="608"/>
      <c r="J38" s="608"/>
      <c r="K38" s="608"/>
      <c r="L38" s="609">
        <f>SUM(L17:L37)</f>
        <v>17122</v>
      </c>
      <c r="M38" s="609">
        <f>SUM(M17:M37)</f>
        <v>15444</v>
      </c>
      <c r="N38" s="609" t="e">
        <f>SUM(N17:N37)</f>
        <v>#REF!</v>
      </c>
      <c r="O38" s="609" t="e">
        <f>SUM(#REF!)</f>
        <v>#REF!</v>
      </c>
      <c r="P38" s="609">
        <f>SUM(P16:P16)</f>
        <v>0</v>
      </c>
      <c r="Q38" s="609">
        <f>SUM(Q16:Q16)</f>
        <v>0</v>
      </c>
      <c r="R38" s="609" t="e">
        <f>SUM(#REF!)</f>
        <v>#REF!</v>
      </c>
      <c r="S38" s="609">
        <f>SUM(S16:S16)</f>
        <v>0</v>
      </c>
      <c r="T38" s="609">
        <f>SUM(T16:T16)</f>
        <v>0</v>
      </c>
      <c r="U38" s="609" t="e">
        <f>SUM(#REF!)</f>
        <v>#REF!</v>
      </c>
      <c r="V38" s="609">
        <f>SUM(V16:V16)</f>
        <v>0</v>
      </c>
      <c r="W38" s="610">
        <f>SUM(W17:W37)</f>
        <v>96.329999999999984</v>
      </c>
    </row>
    <row r="39" spans="1:23" ht="11.25" customHeight="1">
      <c r="A39" s="860"/>
      <c r="B39" s="612"/>
      <c r="C39" s="545"/>
      <c r="D39" s="546"/>
      <c r="E39" s="613"/>
      <c r="F39" s="544"/>
      <c r="G39" s="614" t="s">
        <v>847</v>
      </c>
      <c r="H39" s="615"/>
      <c r="I39" s="616"/>
      <c r="J39" s="616"/>
      <c r="K39" s="616"/>
      <c r="L39" s="617"/>
      <c r="M39" s="548"/>
      <c r="N39" s="546"/>
      <c r="O39" s="545"/>
      <c r="P39" s="545"/>
      <c r="Q39" s="545"/>
      <c r="R39" s="545"/>
      <c r="S39" s="545"/>
      <c r="T39" s="545"/>
      <c r="U39" s="546"/>
      <c r="V39" s="546"/>
      <c r="W39" s="550"/>
    </row>
    <row r="40" spans="1:23" ht="14">
      <c r="A40" s="618" t="s">
        <v>546</v>
      </c>
      <c r="B40" s="619" t="s">
        <v>12</v>
      </c>
      <c r="C40" s="513"/>
      <c r="D40" s="620"/>
      <c r="E40" s="499" t="s">
        <v>555</v>
      </c>
      <c r="G40" s="621" t="s">
        <v>83</v>
      </c>
      <c r="H40" s="622"/>
      <c r="I40" s="562" t="s">
        <v>84</v>
      </c>
      <c r="J40" s="623"/>
      <c r="K40" s="534" t="s">
        <v>85</v>
      </c>
      <c r="L40" s="534"/>
      <c r="M40" s="1076" t="s">
        <v>86</v>
      </c>
      <c r="N40" s="1077"/>
      <c r="O40" s="1077"/>
      <c r="P40" s="1077"/>
      <c r="Q40" s="1077"/>
      <c r="R40" s="1077"/>
      <c r="S40" s="1077"/>
      <c r="T40" s="1077"/>
      <c r="U40" s="1077"/>
      <c r="V40" s="1077"/>
      <c r="W40" s="1078"/>
    </row>
    <row r="41" spans="1:23" ht="13">
      <c r="A41" s="947" t="s">
        <v>547</v>
      </c>
      <c r="D41" s="624"/>
      <c r="E41" s="499" t="s">
        <v>88</v>
      </c>
      <c r="G41" s="1079"/>
      <c r="H41" s="1080"/>
      <c r="I41" s="947" t="s">
        <v>89</v>
      </c>
      <c r="J41" s="625"/>
      <c r="K41" s="537" t="s">
        <v>90</v>
      </c>
      <c r="L41" s="537"/>
      <c r="M41" s="532"/>
      <c r="W41" s="538"/>
    </row>
    <row r="42" spans="1:23" ht="10.5" customHeight="1">
      <c r="A42" s="947" t="s">
        <v>548</v>
      </c>
      <c r="B42" s="503"/>
      <c r="D42" s="523"/>
      <c r="G42" s="1079"/>
      <c r="H42" s="1080"/>
      <c r="I42" s="947"/>
      <c r="J42" s="625"/>
      <c r="K42" s="537" t="s">
        <v>94</v>
      </c>
      <c r="L42" s="537"/>
      <c r="M42" s="532"/>
      <c r="W42" s="538"/>
    </row>
    <row r="43" spans="1:23" ht="10.5" customHeight="1">
      <c r="A43" s="544"/>
      <c r="B43" s="545"/>
      <c r="C43" s="545"/>
      <c r="D43" s="626"/>
      <c r="E43" s="499" t="s">
        <v>95</v>
      </c>
      <c r="G43" s="1079"/>
      <c r="H43" s="1080"/>
      <c r="I43" s="947" t="s">
        <v>96</v>
      </c>
      <c r="J43" s="625"/>
      <c r="K43" s="537"/>
      <c r="L43" s="537"/>
      <c r="M43" s="532"/>
      <c r="W43" s="538"/>
    </row>
    <row r="44" spans="1:23" ht="13">
      <c r="A44" s="512" t="s">
        <v>97</v>
      </c>
      <c r="C44" s="535"/>
      <c r="D44" s="514"/>
      <c r="E44" s="499" t="s">
        <v>98</v>
      </c>
      <c r="G44" s="627" t="s">
        <v>99</v>
      </c>
      <c r="H44" s="628"/>
      <c r="I44" s="947" t="s">
        <v>89</v>
      </c>
      <c r="J44" s="625"/>
      <c r="K44" s="537" t="s">
        <v>100</v>
      </c>
      <c r="L44" s="537"/>
      <c r="M44" s="532"/>
      <c r="W44" s="538"/>
    </row>
    <row r="45" spans="1:23" ht="13">
      <c r="A45" s="947" t="s">
        <v>561</v>
      </c>
      <c r="D45" s="523"/>
      <c r="E45" s="499" t="s">
        <v>101</v>
      </c>
      <c r="G45" s="629"/>
      <c r="H45" s="630"/>
      <c r="I45" s="947" t="s">
        <v>102</v>
      </c>
      <c r="J45" s="625"/>
      <c r="K45" s="537" t="s">
        <v>549</v>
      </c>
      <c r="L45" s="537"/>
      <c r="M45" s="1069" t="s">
        <v>616</v>
      </c>
      <c r="N45" s="1070"/>
      <c r="O45" s="1070"/>
      <c r="P45" s="1070"/>
      <c r="Q45" s="1070"/>
      <c r="R45" s="1070"/>
      <c r="S45" s="1070"/>
      <c r="T45" s="1070"/>
      <c r="U45" s="1070"/>
      <c r="V45" s="1070"/>
      <c r="W45" s="1071"/>
    </row>
    <row r="46" spans="1:23">
      <c r="A46" s="544"/>
      <c r="B46" s="545"/>
      <c r="C46" s="545"/>
      <c r="D46" s="546"/>
      <c r="E46" s="631"/>
      <c r="F46" s="545"/>
      <c r="G46" s="1053" t="s">
        <v>1114</v>
      </c>
      <c r="H46" s="1054"/>
      <c r="I46" s="1053" t="s">
        <v>1113</v>
      </c>
      <c r="J46" s="1054"/>
      <c r="K46" s="549" t="s">
        <v>105</v>
      </c>
      <c r="L46" s="549"/>
      <c r="M46" s="1072" t="s">
        <v>106</v>
      </c>
      <c r="N46" s="1073"/>
      <c r="O46" s="1073"/>
      <c r="P46" s="1073"/>
      <c r="Q46" s="1073"/>
      <c r="R46" s="1073"/>
      <c r="S46" s="1073"/>
      <c r="T46" s="1073"/>
      <c r="U46" s="1073"/>
      <c r="V46" s="1073"/>
      <c r="W46" s="1074"/>
    </row>
    <row r="47" spans="1:23">
      <c r="G47" s="500" t="s">
        <v>667</v>
      </c>
      <c r="K47" s="537"/>
      <c r="L47" s="537"/>
      <c r="M47" s="541"/>
      <c r="N47" s="541"/>
      <c r="O47" s="541"/>
      <c r="P47" s="541"/>
      <c r="Q47" s="541"/>
      <c r="R47" s="541"/>
      <c r="S47" s="541"/>
      <c r="T47" s="541"/>
      <c r="U47" s="541"/>
      <c r="V47" s="541"/>
      <c r="W47" s="632"/>
    </row>
    <row r="48" spans="1:23">
      <c r="G48" s="633"/>
      <c r="H48" s="633"/>
      <c r="I48" s="634"/>
      <c r="J48" s="633"/>
      <c r="K48" s="537"/>
      <c r="L48" s="537"/>
      <c r="M48" s="541"/>
      <c r="N48" s="541"/>
      <c r="O48" s="541"/>
      <c r="P48" s="541"/>
      <c r="Q48" s="541"/>
      <c r="R48" s="541"/>
      <c r="S48" s="541"/>
      <c r="T48" s="541"/>
      <c r="U48" s="541"/>
      <c r="V48" s="541"/>
      <c r="W48" s="632"/>
    </row>
    <row r="49" spans="1:23" ht="7.5" customHeight="1"/>
    <row r="50" spans="1:23" ht="13.5" customHeight="1"/>
    <row r="51" spans="1:23" ht="13.5" customHeight="1"/>
    <row r="52" spans="1:23" ht="13.5" customHeight="1"/>
    <row r="53" spans="1:23" s="611" customFormat="1" ht="18" customHeight="1">
      <c r="A53" s="635" t="s">
        <v>964</v>
      </c>
      <c r="B53" s="500"/>
      <c r="C53" s="635" t="s">
        <v>622</v>
      </c>
      <c r="F53" s="636"/>
      <c r="G53" s="635" t="s">
        <v>958</v>
      </c>
      <c r="H53" s="500"/>
      <c r="I53" s="635" t="s">
        <v>969</v>
      </c>
      <c r="K53" s="636"/>
      <c r="L53" s="636"/>
      <c r="V53" s="637"/>
    </row>
    <row r="54" spans="1:23" s="611" customFormat="1" ht="18" customHeight="1">
      <c r="A54" s="635" t="s">
        <v>965</v>
      </c>
      <c r="B54" s="500"/>
      <c r="C54" s="635" t="s">
        <v>969</v>
      </c>
      <c r="F54" s="636"/>
      <c r="G54" s="635" t="s">
        <v>959</v>
      </c>
      <c r="H54" s="500"/>
      <c r="I54" s="635" t="s">
        <v>969</v>
      </c>
      <c r="K54" s="636"/>
      <c r="L54" s="636"/>
      <c r="V54" s="637"/>
    </row>
    <row r="55" spans="1:23" s="611" customFormat="1" ht="18" customHeight="1">
      <c r="A55" s="635" t="s">
        <v>966</v>
      </c>
      <c r="B55" s="500"/>
      <c r="C55" s="635" t="s">
        <v>969</v>
      </c>
      <c r="F55" s="636"/>
      <c r="G55" s="635" t="s">
        <v>960</v>
      </c>
      <c r="H55" s="500"/>
      <c r="I55" s="635" t="s">
        <v>622</v>
      </c>
      <c r="K55" s="636"/>
      <c r="L55" s="636"/>
      <c r="V55" s="637"/>
    </row>
    <row r="56" spans="1:23" s="611" customFormat="1" ht="18" customHeight="1">
      <c r="A56" s="635" t="s">
        <v>967</v>
      </c>
      <c r="B56" s="500"/>
      <c r="C56" s="635" t="s">
        <v>622</v>
      </c>
      <c r="F56" s="636"/>
      <c r="G56" s="635" t="s">
        <v>961</v>
      </c>
      <c r="H56" s="500"/>
      <c r="I56" s="635" t="s">
        <v>622</v>
      </c>
      <c r="K56" s="636"/>
      <c r="L56" s="636"/>
      <c r="V56" s="637"/>
    </row>
    <row r="57" spans="1:23" s="611" customFormat="1" ht="18" customHeight="1">
      <c r="A57" s="635" t="s">
        <v>968</v>
      </c>
      <c r="B57" s="500"/>
      <c r="C57" s="635" t="s">
        <v>622</v>
      </c>
      <c r="F57" s="636"/>
      <c r="G57" s="635" t="s">
        <v>963</v>
      </c>
      <c r="H57" s="500"/>
      <c r="I57" s="635" t="s">
        <v>622</v>
      </c>
      <c r="K57" s="636"/>
      <c r="L57" s="636"/>
      <c r="V57" s="637"/>
    </row>
    <row r="58" spans="1:23" ht="20">
      <c r="E58" s="948"/>
      <c r="F58" s="500"/>
      <c r="G58" s="635" t="s">
        <v>962</v>
      </c>
      <c r="I58" s="635" t="s">
        <v>622</v>
      </c>
      <c r="K58" s="500"/>
      <c r="M58" s="948"/>
      <c r="V58" s="501"/>
      <c r="W58" s="948"/>
    </row>
    <row r="59" spans="1:23" ht="17.5">
      <c r="A59" s="638"/>
      <c r="E59" s="948"/>
      <c r="G59" s="639"/>
      <c r="H59" s="639"/>
    </row>
    <row r="64" spans="1:23" ht="14">
      <c r="A64" s="640"/>
      <c r="C64" s="641"/>
      <c r="D64" s="641"/>
      <c r="E64" s="642"/>
    </row>
    <row r="65" spans="1:5" ht="14">
      <c r="A65" s="643"/>
      <c r="C65" s="641"/>
      <c r="D65" s="644"/>
      <c r="E65" s="642"/>
    </row>
    <row r="66" spans="1:5" ht="14">
      <c r="A66" s="643"/>
      <c r="B66" s="645"/>
      <c r="C66" s="641"/>
      <c r="D66" s="641"/>
      <c r="E66" s="642"/>
    </row>
    <row r="67" spans="1:5" ht="14">
      <c r="A67" s="643"/>
      <c r="B67" s="646" t="s">
        <v>354</v>
      </c>
      <c r="C67" s="641"/>
      <c r="D67" s="641"/>
      <c r="E67" s="642"/>
    </row>
    <row r="68" spans="1:5" ht="15.5">
      <c r="A68" s="643"/>
      <c r="B68" s="647" t="s">
        <v>249</v>
      </c>
      <c r="C68" s="641"/>
      <c r="D68" s="641"/>
      <c r="E68" s="642"/>
    </row>
    <row r="69" spans="1:5" ht="14">
      <c r="A69" s="643"/>
      <c r="B69" s="648" t="s">
        <v>250</v>
      </c>
      <c r="C69" s="641"/>
      <c r="D69" s="641"/>
      <c r="E69" s="642"/>
    </row>
    <row r="70" spans="1:5" ht="15.5">
      <c r="A70" s="649"/>
      <c r="B70" s="647" t="s">
        <v>251</v>
      </c>
      <c r="C70" s="641"/>
      <c r="D70" s="641"/>
      <c r="E70" s="642"/>
    </row>
    <row r="71" spans="1:5" ht="15.5">
      <c r="A71" s="643"/>
      <c r="B71" s="647" t="s">
        <v>252</v>
      </c>
      <c r="C71" s="641"/>
      <c r="D71" s="641"/>
      <c r="E71" s="642"/>
    </row>
    <row r="72" spans="1:5" ht="14">
      <c r="A72" s="649"/>
      <c r="B72" s="646" t="s">
        <v>253</v>
      </c>
      <c r="C72" s="641"/>
      <c r="D72" s="641"/>
      <c r="E72" s="642"/>
    </row>
    <row r="73" spans="1:5" ht="14">
      <c r="A73" s="649"/>
      <c r="B73" s="646" t="s">
        <v>357</v>
      </c>
      <c r="C73" s="641"/>
      <c r="D73" s="641"/>
      <c r="E73" s="642"/>
    </row>
    <row r="74" spans="1:5" ht="14">
      <c r="A74" s="643"/>
      <c r="B74" s="646" t="s">
        <v>358</v>
      </c>
      <c r="C74" s="641"/>
      <c r="D74" s="641"/>
      <c r="E74" s="642"/>
    </row>
    <row r="75" spans="1:5" ht="14">
      <c r="A75" s="643"/>
      <c r="B75" s="646" t="s">
        <v>288</v>
      </c>
      <c r="C75" s="641"/>
      <c r="D75" s="641"/>
      <c r="E75" s="642"/>
    </row>
    <row r="76" spans="1:5" ht="14">
      <c r="A76" s="643"/>
      <c r="B76" s="646" t="s">
        <v>292</v>
      </c>
      <c r="C76" s="641"/>
      <c r="D76" s="641"/>
      <c r="E76" s="642"/>
    </row>
    <row r="77" spans="1:5" ht="15.5">
      <c r="A77" s="643"/>
      <c r="B77" s="647" t="s">
        <v>423</v>
      </c>
      <c r="C77" s="641"/>
      <c r="D77" s="641"/>
      <c r="E77" s="642"/>
    </row>
    <row r="78" spans="1:5" ht="14">
      <c r="A78" s="643"/>
      <c r="B78" s="646" t="s">
        <v>424</v>
      </c>
      <c r="C78" s="641"/>
      <c r="D78" s="641"/>
      <c r="E78" s="642"/>
    </row>
    <row r="79" spans="1:5" ht="14">
      <c r="A79" s="643"/>
      <c r="B79" s="646" t="s">
        <v>279</v>
      </c>
      <c r="C79" s="641"/>
      <c r="D79" s="644"/>
      <c r="E79" s="642"/>
    </row>
    <row r="80" spans="1:5" ht="14">
      <c r="A80" s="643"/>
      <c r="B80" s="646" t="s">
        <v>281</v>
      </c>
      <c r="C80" s="641"/>
      <c r="D80" s="641"/>
      <c r="E80" s="642"/>
    </row>
    <row r="81" spans="1:5" ht="14">
      <c r="A81" s="643"/>
      <c r="B81" s="646" t="s">
        <v>287</v>
      </c>
      <c r="C81" s="641"/>
      <c r="D81" s="644"/>
      <c r="E81" s="642"/>
    </row>
    <row r="82" spans="1:5" ht="15.5">
      <c r="A82" s="643"/>
      <c r="B82" s="647" t="s">
        <v>420</v>
      </c>
      <c r="C82" s="641"/>
      <c r="D82" s="644"/>
      <c r="E82" s="642"/>
    </row>
    <row r="83" spans="1:5" ht="14">
      <c r="A83" s="650"/>
      <c r="B83" s="646" t="s">
        <v>421</v>
      </c>
      <c r="C83" s="579"/>
      <c r="D83" s="578"/>
      <c r="E83" s="575"/>
    </row>
    <row r="84" spans="1:5" ht="14">
      <c r="A84" s="572"/>
      <c r="B84" s="646" t="s">
        <v>422</v>
      </c>
      <c r="C84" s="579"/>
      <c r="D84" s="578"/>
      <c r="E84" s="651">
        <f>SUM(E63:E82)</f>
        <v>0</v>
      </c>
    </row>
    <row r="85" spans="1:5" ht="14">
      <c r="B85" s="646" t="s">
        <v>417</v>
      </c>
    </row>
    <row r="86" spans="1:5" ht="14">
      <c r="B86" s="646" t="s">
        <v>397</v>
      </c>
    </row>
  </sheetData>
  <mergeCells count="10">
    <mergeCell ref="M45:W45"/>
    <mergeCell ref="G46:H46"/>
    <mergeCell ref="I46:J46"/>
    <mergeCell ref="M46:W46"/>
    <mergeCell ref="O1:S1"/>
    <mergeCell ref="P2:W2"/>
    <mergeCell ref="M40:W40"/>
    <mergeCell ref="G41:H41"/>
    <mergeCell ref="G42:H42"/>
    <mergeCell ref="G43:H43"/>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36AFD-4AB1-4A49-B150-E981E620FD25}">
  <sheetPr>
    <pageSetUpPr fitToPage="1"/>
  </sheetPr>
  <dimension ref="A1:W79"/>
  <sheetViews>
    <sheetView topLeftCell="A7" zoomScale="80" zoomScaleNormal="80" zoomScaleSheetLayoutView="85" workbookViewId="0">
      <selection activeCell="F23" sqref="F23"/>
    </sheetView>
  </sheetViews>
  <sheetFormatPr defaultColWidth="9.1796875" defaultRowHeight="12.5"/>
  <cols>
    <col min="1" max="1" width="5.26953125" style="950" customWidth="1"/>
    <col min="2" max="2" width="40.1796875" style="950" bestFit="1" customWidth="1"/>
    <col min="3" max="3" width="6.453125" style="950" customWidth="1"/>
    <col min="4" max="4" width="13.453125" style="950" customWidth="1"/>
    <col min="5" max="5" width="10.453125" style="499" customWidth="1"/>
    <col min="6" max="6" width="13.08984375" style="950" customWidth="1"/>
    <col min="7" max="7" width="14.81640625" style="500" customWidth="1"/>
    <col min="8" max="8" width="17" style="500" customWidth="1"/>
    <col min="9" max="9" width="6.1796875" style="950" customWidth="1"/>
    <col min="10" max="10" width="14.1796875" style="950" customWidth="1"/>
    <col min="11" max="11" width="11.1796875" style="950" customWidth="1"/>
    <col min="12" max="12" width="15.1796875" style="500" customWidth="1"/>
    <col min="13" max="13" width="16.36328125" style="500" customWidth="1"/>
    <col min="14" max="14" width="0.453125" style="950" hidden="1" customWidth="1"/>
    <col min="15" max="15" width="3.1796875" style="950" customWidth="1"/>
    <col min="16" max="16" width="2.54296875" style="950" customWidth="1"/>
    <col min="17" max="17" width="4.81640625" style="950" hidden="1" customWidth="1"/>
    <col min="18" max="18" width="2" style="950" customWidth="1"/>
    <col min="19" max="19" width="2.54296875" style="950" customWidth="1"/>
    <col min="20" max="20" width="5.81640625" style="950" hidden="1" customWidth="1"/>
    <col min="21" max="21" width="1" style="950" customWidth="1"/>
    <col min="22" max="22" width="9.1796875" style="950" hidden="1" customWidth="1"/>
    <col min="23" max="23" width="15.08984375" style="501" customWidth="1"/>
    <col min="24" max="24" width="1.81640625" style="950" customWidth="1"/>
    <col min="25" max="25" width="9.1796875" style="950" customWidth="1"/>
    <col min="26" max="16384" width="9.1796875" style="95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5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4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49" t="s">
        <v>557</v>
      </c>
      <c r="D8" s="523"/>
      <c r="E8" s="531"/>
      <c r="G8" s="532"/>
      <c r="H8" s="533"/>
      <c r="I8" s="949"/>
      <c r="K8" s="514"/>
      <c r="L8" s="532"/>
      <c r="M8" s="534"/>
      <c r="O8" s="514"/>
      <c r="U8" s="535"/>
      <c r="V8" s="535"/>
      <c r="W8" s="536"/>
    </row>
    <row r="9" spans="1:23">
      <c r="A9" s="949" t="s">
        <v>558</v>
      </c>
      <c r="D9" s="523"/>
      <c r="E9" s="531" t="s">
        <v>54</v>
      </c>
      <c r="G9" s="532" t="s">
        <v>55</v>
      </c>
      <c r="H9" s="533"/>
      <c r="I9" s="949" t="s">
        <v>56</v>
      </c>
      <c r="K9" s="523"/>
      <c r="L9" s="532" t="s">
        <v>57</v>
      </c>
      <c r="M9" s="537"/>
      <c r="O9" s="523"/>
      <c r="P9" s="950" t="s">
        <v>58</v>
      </c>
      <c r="W9" s="538"/>
    </row>
    <row r="10" spans="1:23" ht="13">
      <c r="A10" s="949" t="s">
        <v>559</v>
      </c>
      <c r="D10" s="539" t="s">
        <v>560</v>
      </c>
      <c r="E10" s="531" t="s">
        <v>59</v>
      </c>
      <c r="G10" s="532"/>
      <c r="H10" s="533"/>
      <c r="I10" s="540"/>
      <c r="J10" s="541"/>
      <c r="K10" s="542"/>
      <c r="L10" s="532"/>
      <c r="M10" s="537"/>
      <c r="O10" s="523"/>
      <c r="W10" s="538"/>
    </row>
    <row r="11" spans="1:23" ht="13">
      <c r="A11" s="949" t="s">
        <v>551</v>
      </c>
      <c r="D11" s="523"/>
      <c r="E11" s="515"/>
      <c r="F11" s="543"/>
      <c r="G11" s="532" t="s">
        <v>60</v>
      </c>
      <c r="H11" s="533"/>
      <c r="I11" s="949" t="s">
        <v>61</v>
      </c>
      <c r="K11" s="523"/>
      <c r="L11" s="532" t="s">
        <v>523</v>
      </c>
      <c r="M11" s="537"/>
      <c r="O11" s="523"/>
      <c r="P11" s="950" t="s">
        <v>63</v>
      </c>
      <c r="W11" s="538"/>
    </row>
    <row r="12" spans="1:23">
      <c r="A12" s="544" t="s">
        <v>64</v>
      </c>
      <c r="D12" s="523"/>
      <c r="E12" s="531" t="s">
        <v>65</v>
      </c>
      <c r="G12" s="532"/>
      <c r="H12" s="533"/>
      <c r="I12" s="94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1097</v>
      </c>
      <c r="C17" s="738" t="str">
        <f>IF(E17="","",VLOOKUP(B17,Data!$B$5:$N$503,13,FALSE))</f>
        <v/>
      </c>
      <c r="D17" s="495" t="str">
        <f>IF(E17="","",VLOOKUP(B17,Data!$B$5:$L$503,2,FALSE))</f>
        <v/>
      </c>
      <c r="E17" s="823"/>
      <c r="F17" s="600"/>
      <c r="G17" s="587" t="str">
        <f>IF(E17="","",VLOOKUP(B17,Data!$B$5:$L$503,11,FALSE))</f>
        <v/>
      </c>
      <c r="H17" s="588" t="str">
        <f t="shared" ref="H17:H30"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7,Data!G7,(IF(B17=Data!B9,Data!G9,(IF(B17=Data!B11,Data!G11,(IF(B17=Data!#REF!,Data!#REF!,(IF(B17=Data!B16,Data!G16,(IF(B17=Data!#REF!,Data!#REF!,(IF(B17=Data!#REF!,Data!#REF!,(IF(B17=Data!#REF!,Data!#REF!,Data!#REF!)))))))))))))))&amp;IF(B17=Data!B83,Data!G83,(IF(B17=Data!#REF!,Data!#REF!,(IF(B17=Data!#REF!,Data!#REF!,(IF(B17=Data!#REF!,Data!#REF!,(IF(B17=Data!#REF!,Data!#REF!,(IF(B17=Data!#REF!,Data!G823,(IF(B17=Data!#REF!,Data!#REF!,(IF(B17=Data!#REF!,Data!#REF!,Data!#REF!)))))))))))))))&amp;IF(B17=Data!#REF!,Data!#REF!,(IF(B17=Data!#REF!,Data!#REF!,(IF(B17=Data!#REF!,Data!#REF!,(IF(B17=Data!#REF!,Data!#REF!,(IF(B17=Data!#REF!,Data!#REF!,Data!#REF!)))))))))</f>
        <v>#REF!</v>
      </c>
      <c r="O17" s="592"/>
      <c r="P17" s="593"/>
      <c r="Q17" s="594" t="e">
        <f>IF(B17=Data!B7,Data!H7,(IF(B17=Data!B9,Data!H9,(IF(B17=Data!B11,Data!H11,(IF(B17=Data!#REF!,Data!#REF!,(IF(B17=Data!B16,Data!H16,(IF(B17=Data!#REF!,Data!#REF!,(IF(B17=Data!#REF!,Data!#REF!,(IF(B17=Data!#REF!,Data!#REF!,Data!#REF!)))))))))))))))&amp;IF(B17=Data!B83,Data!H83,(IF(B17=Data!#REF!,Data!#REF!,(IF(B17=Data!#REF!,Data!#REF!,(IF(B17=Data!#REF!,Data!#REF!,(IF(B17=Data!#REF!,Data!#REF!,(IF(B17=Data!#REF!,Data!H823,(IF(B17=Data!#REF!,Data!#REF!,(IF(B17=Data!#REF!,Data!#REF!,Data!#REF!)))))))))))))))&amp;IF(B17=Data!#REF!,Data!#REF!,(IF(B17=Data!#REF!,Data!#REF!,(IF(B17=Data!#REF!,Data!#REF!,(IF(B17=Data!#REF!,Data!#REF!,(IF(B17=Data!#REF!,Data!#REF!,Data!#REF!)))))))))</f>
        <v>#REF!</v>
      </c>
      <c r="R17" s="593"/>
      <c r="S17" s="593"/>
      <c r="T17" s="594" t="e">
        <f>IF(B17=Data!B7,Data!I7,(IF(B17=Data!B9,Data!I9,(IF(B17=Data!B11,Data!I11,(IF(B17=Data!#REF!,Data!#REF!,(IF(B17=Data!B16,Data!I16,(IF(B17=Data!#REF!,Data!#REF!,(IF(B17=Data!#REF!,Data!#REF!,(IF(B17=Data!#REF!,Data!#REF!,Data!#REF!)))))))))))))))&amp;IF(B17=Data!B83,Data!I83,(IF(B17=Data!#REF!,Data!#REF!,(IF(B17=Data!#REF!,Data!#REF!,(IF(B17=Data!#REF!,Data!#REF!,(IF(B17=Data!#REF!,Data!#REF!,(IF(B17=Data!#REF!,Data!I823,(IF(B17=Data!#REF!,Data!#REF!,(IF(B17=Data!#REF!,Data!#REF!,Data!#REF!)))))))))))))))&amp;IF(B17=Data!#REF!,Data!#REF!,(IF(B17=Data!#REF!,Data!#REF!,(IF(B17=Data!#REF!,Data!#REF!,(IF(B17=Data!#REF!,Data!#REF!,(IF(B17=Data!#REF!,Data!#REF!,Data!#REF!)))))))))</f>
        <v>#REF!</v>
      </c>
      <c r="U17" s="595"/>
      <c r="V17" s="594" t="e">
        <f>IF(B17=Data!B7,Data!J7,(IF(B17=Data!B9,Data!J9,(IF(B17=Data!B11,Data!J11,(IF(B17=Data!#REF!,Data!#REF!,(IF(B17=Data!B16,Data!J16,(IF(B17=Data!#REF!,Data!#REF!,(IF(B17=Data!#REF!,Data!#REF!,(IF(B17=Data!#REF!,Data!#REF!,Data!#REF!)))))))))))))))&amp;IF(B17=Data!B83,Data!J83,(IF(B17=Data!#REF!,Data!#REF!,(IF(B17=Data!#REF!,Data!#REF!,(IF(B17=Data!#REF!,Data!#REF!,(IF(B17=Data!#REF!,Data!#REF!,(IF(B17=Data!#REF!,Data!J823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715</v>
      </c>
      <c r="C18" s="738" t="str">
        <f>IF(E18="","",VLOOKUP(B18,Data!$B$5:$N$503,13,FALSE))</f>
        <v>Ymh</v>
      </c>
      <c r="D18" s="495" t="str">
        <f>IF(E18="","",VLOOKUP(B18,Data!$B$5:$L$503,2,FALSE))</f>
        <v>VAC9480</v>
      </c>
      <c r="E18" s="823">
        <v>4</v>
      </c>
      <c r="F18" s="600" t="s">
        <v>544</v>
      </c>
      <c r="G18" s="587">
        <f>IF(E18="","",VLOOKUP(B18,Data!$B$5:$L$503,11,FALSE))</f>
        <v>2008.01</v>
      </c>
      <c r="H18" s="588">
        <f t="shared" si="0"/>
        <v>8032.04</v>
      </c>
      <c r="I18" s="589" t="str">
        <f>IF(E18="","",VLOOKUP(B18,Data!$B$5:$D$503,3,FALSE))</f>
        <v>C/T</v>
      </c>
      <c r="J18" s="589" t="str">
        <f>IF(E18="","",VLOOKUP(B18,Data!$B$5:$M$503,12,FALSE))</f>
        <v>Indonesia</v>
      </c>
      <c r="K18" s="590">
        <v>5132497</v>
      </c>
      <c r="L18" s="587">
        <f>IF(E18="","",VLOOKUP(B18,Data!$B$5:$E$503,4,FALSE)*E18)</f>
        <v>796</v>
      </c>
      <c r="M18" s="587">
        <f>IF(E18="","",VLOOKUP(B18,Data!$B$5:$F$503,5,FALSE)*E18)</f>
        <v>716</v>
      </c>
      <c r="N18" s="591" t="e">
        <f>IF(B18=Data!#REF!,Data!#REF!,(IF(B18=Data!#REF!,Data!#REF!,(IF(B18=Data!#REF!,Data!#REF!,(IF(B18=Data!#REF!,Data!#REF!,(IF(B18=Data!#REF!,Data!#REF!,(IF(B18=Data!#REF!,Data!#REF!,(IF(B18=Data!#REF!,Data!#REF!,(IF(B18=Data!#REF!,Data!#REF!,Data!#REF!)))))))))))))))&amp;IF(B18=Data!B53,Data!G53,(IF(B18=Data!#REF!,Data!#REF!,(IF(B18=Data!#REF!,Data!#REF!,(IF(B18=Data!#REF!,Data!#REF!,(IF(B18=Data!#REF!,Data!#REF!,(IF(B18=Data!#REF!,Data!G793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53,Data!H53,(IF(B18=Data!#REF!,Data!#REF!,(IF(B18=Data!#REF!,Data!#REF!,(IF(B18=Data!#REF!,Data!#REF!,(IF(B18=Data!#REF!,Data!#REF!,(IF(B18=Data!#REF!,Data!H793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53,Data!I53,(IF(B18=Data!#REF!,Data!#REF!,(IF(B18=Data!#REF!,Data!#REF!,(IF(B18=Data!#REF!,Data!#REF!,(IF(B18=Data!#REF!,Data!#REF!,(IF(B18=Data!#REF!,Data!I793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53,Data!J53,(IF(B18=Data!#REF!,Data!#REF!,(IF(B18=Data!#REF!,Data!#REF!,(IF(B18=Data!#REF!,Data!#REF!,(IF(B18=Data!#REF!,Data!#REF!,(IF(B18=Data!#REF!,Data!J793,(IF(B18=Data!#REF!,Data!#REF!,(IF(B18=Data!#REF!,Data!#REF!,Data!#REF!)))))))))))))))&amp;IF(B18=Data!#REF!,Data!#REF!,(IF(B18=Data!#REF!,Data!#REF!,(IF(B18=Data!#REF!,Data!#REF!,(IF(B18=Data!#REF!,Data!#REF!,(IF(B18=Data!#REF!,Data!#REF!,Data!#REF!)))))))))</f>
        <v>#REF!</v>
      </c>
      <c r="W18" s="596">
        <f>IF(E18="","",VLOOKUP(B18,Data!$B$5:$J$503,9,FALSE)*E18)</f>
        <v>4.516</v>
      </c>
    </row>
    <row r="19" spans="1:23" s="597" customFormat="1" ht="19.25" customHeight="1">
      <c r="A19" s="860">
        <v>2</v>
      </c>
      <c r="B19" s="753" t="s">
        <v>487</v>
      </c>
      <c r="C19" s="738" t="str">
        <f>IF(E19="","",VLOOKUP(B19,Data!$B$5:$N$503,13,FALSE))</f>
        <v>Ymh</v>
      </c>
      <c r="D19" s="495" t="str">
        <f>IF(E19="","",VLOOKUP(B19,Data!$B$5:$L$503,2,FALSE))</f>
        <v>ZH66310</v>
      </c>
      <c r="E19" s="823">
        <v>4</v>
      </c>
      <c r="F19" s="601"/>
      <c r="G19" s="587">
        <f>IF(E19="","",VLOOKUP(B19,Data!$B$5:$L$503,11,FALSE))</f>
        <v>1933.89</v>
      </c>
      <c r="H19" s="588">
        <f t="shared" si="0"/>
        <v>7735.56</v>
      </c>
      <c r="I19" s="589" t="str">
        <f>IF(E19="","",VLOOKUP(B19,Data!$B$5:$D$503,3,FALSE))</f>
        <v>C/T</v>
      </c>
      <c r="J19" s="589" t="str">
        <f>IF(E19="","",VLOOKUP(B19,Data!$B$5:$M$503,12,FALSE))</f>
        <v>Indonesia</v>
      </c>
      <c r="K19" s="590">
        <v>5132497</v>
      </c>
      <c r="L19" s="587">
        <f>IF(E19="","",VLOOKUP(B19,Data!$B$5:$E$503,4,FALSE)*E19)</f>
        <v>860</v>
      </c>
      <c r="M19" s="587">
        <f>IF(E19="","",VLOOKUP(B19,Data!$B$5:$F$503,5,FALSE)*E19)</f>
        <v>776</v>
      </c>
      <c r="N19" s="591" t="e">
        <f>IF(B19=Data!#REF!,Data!#REF!,(IF(B19=Data!#REF!,Data!#REF!,(IF(B19=Data!#REF!,Data!#REF!,(IF(B19=Data!#REF!,Data!#REF!,(IF(B19=Data!#REF!,Data!#REF!,(IF(B19=Data!#REF!,Data!#REF!,(IF(B19=Data!#REF!,Data!#REF!,(IF(B19=Data!#REF!,Data!#REF!,Data!#REF!)))))))))))))))&amp;IF(B19=Data!B54,Data!G54,(IF(B19=Data!#REF!,Data!#REF!,(IF(B19=Data!#REF!,Data!#REF!,(IF(B19=Data!#REF!,Data!#REF!,(IF(B19=Data!#REF!,Data!#REF!,(IF(B19=Data!#REF!,Data!G794,(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54,Data!H54,(IF(B19=Data!#REF!,Data!#REF!,(IF(B19=Data!#REF!,Data!#REF!,(IF(B19=Data!#REF!,Data!#REF!,(IF(B19=Data!#REF!,Data!#REF!,(IF(B19=Data!#REF!,Data!H794,(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54,Data!I54,(IF(B19=Data!#REF!,Data!#REF!,(IF(B19=Data!#REF!,Data!#REF!,(IF(B19=Data!#REF!,Data!#REF!,(IF(B19=Data!#REF!,Data!#REF!,(IF(B19=Data!#REF!,Data!I794,(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54,Data!J54,(IF(B19=Data!#REF!,Data!#REF!,(IF(B19=Data!#REF!,Data!#REF!,(IF(B19=Data!#REF!,Data!#REF!,(IF(B19=Data!#REF!,Data!#REF!,(IF(B19=Data!#REF!,Data!J794,(IF(B19=Data!#REF!,Data!#REF!,(IF(B19=Data!#REF!,Data!#REF!,Data!#REF!)))))))))))))))&amp;IF(B19=Data!#REF!,Data!#REF!,(IF(B19=Data!#REF!,Data!#REF!,(IF(B19=Data!#REF!,Data!#REF!,(IF(B19=Data!#REF!,Data!#REF!,(IF(B19=Data!#REF!,Data!#REF!,Data!#REF!)))))))))</f>
        <v>#REF!</v>
      </c>
      <c r="W19" s="596">
        <f>IF(E19="","",VLOOKUP(B19,Data!$B$5:$J$503,9,FALSE)*E19)</f>
        <v>4.74</v>
      </c>
    </row>
    <row r="20" spans="1:23" s="597" customFormat="1" ht="19.25" customHeight="1">
      <c r="A20" s="860">
        <v>3</v>
      </c>
      <c r="B20" s="753" t="s">
        <v>495</v>
      </c>
      <c r="C20" s="738" t="str">
        <f>IF(E20="","",VLOOKUP(B20,Data!$B$5:$N$503,13,FALSE))</f>
        <v>Ymh</v>
      </c>
      <c r="D20" s="495" t="str">
        <f>IF(E20="","",VLOOKUP(B20,Data!$B$5:$L$503,2,FALSE))</f>
        <v>ZH66300</v>
      </c>
      <c r="E20" s="823">
        <v>2</v>
      </c>
      <c r="F20" s="600" t="s">
        <v>545</v>
      </c>
      <c r="G20" s="587">
        <f>IF(E20="","",VLOOKUP(B20,Data!$B$5:$L$503,11,FALSE))</f>
        <v>2086.5500000000002</v>
      </c>
      <c r="H20" s="588">
        <f t="shared" si="0"/>
        <v>4173.1000000000004</v>
      </c>
      <c r="I20" s="589" t="str">
        <f>IF(E20="","",VLOOKUP(B20,Data!$B$5:$D$503,3,FALSE))</f>
        <v>C/T</v>
      </c>
      <c r="J20" s="589" t="str">
        <f>IF(E20="","",VLOOKUP(B20,Data!$B$5:$M$503,12,FALSE))</f>
        <v>Indonesia</v>
      </c>
      <c r="K20" s="590">
        <v>5132497</v>
      </c>
      <c r="L20" s="587">
        <f>IF(E20="","",VLOOKUP(B20,Data!$B$5:$E$503,4,FALSE)*E20)</f>
        <v>430</v>
      </c>
      <c r="M20" s="587">
        <f>IF(E20="","",VLOOKUP(B20,Data!$B$5:$F$503,5,FALSE)*E20)</f>
        <v>388</v>
      </c>
      <c r="N20" s="591" t="e">
        <f>IF(B20=Data!#REF!,Data!#REF!,(IF(B20=Data!#REF!,Data!#REF!,(IF(B20=Data!#REF!,Data!#REF!,(IF(B20=Data!#REF!,Data!#REF!,(IF(B20=Data!#REF!,Data!#REF!,(IF(B20=Data!#REF!,Data!#REF!,(IF(B20=Data!#REF!,Data!#REF!,(IF(B20=Data!#REF!,Data!#REF!,Data!#REF!)))))))))))))))&amp;IF(B20=Data!B55,Data!G55,(IF(B20=Data!#REF!,Data!#REF!,(IF(B20=Data!#REF!,Data!#REF!,(IF(B20=Data!#REF!,Data!#REF!,(IF(B20=Data!#REF!,Data!#REF!,(IF(B20=Data!#REF!,Data!G795,(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55,Data!H55,(IF(B20=Data!#REF!,Data!#REF!,(IF(B20=Data!#REF!,Data!#REF!,(IF(B20=Data!#REF!,Data!#REF!,(IF(B20=Data!#REF!,Data!#REF!,(IF(B20=Data!#REF!,Data!H795,(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55,Data!I55,(IF(B20=Data!#REF!,Data!#REF!,(IF(B20=Data!#REF!,Data!#REF!,(IF(B20=Data!#REF!,Data!#REF!,(IF(B20=Data!#REF!,Data!#REF!,(IF(B20=Data!#REF!,Data!I795,(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55,Data!J55,(IF(B20=Data!#REF!,Data!#REF!,(IF(B20=Data!#REF!,Data!#REF!,(IF(B20=Data!#REF!,Data!#REF!,(IF(B20=Data!#REF!,Data!#REF!,(IF(B20=Data!#REF!,Data!J795,(IF(B20=Data!#REF!,Data!#REF!,(IF(B20=Data!#REF!,Data!#REF!,Data!#REF!)))))))))))))))&amp;IF(B20=Data!#REF!,Data!#REF!,(IF(B20=Data!#REF!,Data!#REF!,(IF(B20=Data!#REF!,Data!#REF!,(IF(B20=Data!#REF!,Data!#REF!,(IF(B20=Data!#REF!,Data!#REF!,Data!#REF!)))))))))</f>
        <v>#REF!</v>
      </c>
      <c r="W20" s="596">
        <f>IF(E20="","",VLOOKUP(B20,Data!$B$5:$J$503,9,FALSE)*E20)</f>
        <v>2.37</v>
      </c>
    </row>
    <row r="21" spans="1:23" s="597" customFormat="1" ht="19.25" customHeight="1">
      <c r="A21" s="860">
        <v>4</v>
      </c>
      <c r="B21" s="753" t="s">
        <v>716</v>
      </c>
      <c r="C21" s="738" t="str">
        <f>IF(E21="","",VLOOKUP(B21,Data!$B$5:$N$503,13,FALSE))</f>
        <v>Ymh</v>
      </c>
      <c r="D21" s="495" t="str">
        <f>IF(E21="","",VLOOKUP(B21,Data!$B$5:$L$503,2,FALSE))</f>
        <v>VAC9490</v>
      </c>
      <c r="E21" s="823">
        <v>2</v>
      </c>
      <c r="F21" s="600"/>
      <c r="G21" s="587">
        <f>IF(E21="","",VLOOKUP(B21,Data!$B$5:$L$503,11,FALSE))</f>
        <v>2297.34</v>
      </c>
      <c r="H21" s="588">
        <f t="shared" si="0"/>
        <v>4594.68</v>
      </c>
      <c r="I21" s="589" t="str">
        <f>IF(E21="","",VLOOKUP(B21,Data!$B$5:$D$503,3,FALSE))</f>
        <v>C/T</v>
      </c>
      <c r="J21" s="589" t="str">
        <f>IF(E21="","",VLOOKUP(B21,Data!$B$5:$M$503,12,FALSE))</f>
        <v>Indonesia</v>
      </c>
      <c r="K21" s="590">
        <v>5132497</v>
      </c>
      <c r="L21" s="587">
        <f>IF(E21="","",VLOOKUP(B21,Data!$B$5:$E$503,4,FALSE)*E21)</f>
        <v>440</v>
      </c>
      <c r="M21" s="587">
        <f>IF(E21="","",VLOOKUP(B21,Data!$B$5:$F$503,5,FALSE)*E21)</f>
        <v>398</v>
      </c>
      <c r="N21" s="591" t="e">
        <f>IF(B21=Data!#REF!,Data!#REF!,(IF(B21=Data!#REF!,Data!#REF!,(IF(B21=Data!#REF!,Data!#REF!,(IF(B21=Data!#REF!,Data!#REF!,(IF(B21=Data!#REF!,Data!#REF!,(IF(B21=Data!#REF!,Data!#REF!,(IF(B21=Data!#REF!,Data!#REF!,(IF(B21=Data!#REF!,Data!#REF!,Data!#REF!)))))))))))))))&amp;IF(B21=Data!B56,Data!G56,(IF(B21=Data!#REF!,Data!#REF!,(IF(B21=Data!#REF!,Data!#REF!,(IF(B21=Data!#REF!,Data!#REF!,(IF(B21=Data!#REF!,Data!#REF!,(IF(B21=Data!#REF!,Data!G796,(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56,Data!H56,(IF(B21=Data!#REF!,Data!#REF!,(IF(B21=Data!#REF!,Data!#REF!,(IF(B21=Data!#REF!,Data!#REF!,(IF(B21=Data!#REF!,Data!#REF!,(IF(B21=Data!#REF!,Data!H796,(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56,Data!I56,(IF(B21=Data!#REF!,Data!#REF!,(IF(B21=Data!#REF!,Data!#REF!,(IF(B21=Data!#REF!,Data!#REF!,(IF(B21=Data!#REF!,Data!#REF!,(IF(B21=Data!#REF!,Data!I796,(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56,Data!J56,(IF(B21=Data!#REF!,Data!#REF!,(IF(B21=Data!#REF!,Data!#REF!,(IF(B21=Data!#REF!,Data!#REF!,(IF(B21=Data!#REF!,Data!#REF!,(IF(B21=Data!#REF!,Data!J796,(IF(B21=Data!#REF!,Data!#REF!,(IF(B21=Data!#REF!,Data!#REF!,Data!#REF!)))))))))))))))&amp;IF(B21=Data!#REF!,Data!#REF!,(IF(B21=Data!#REF!,Data!#REF!,(IF(B21=Data!#REF!,Data!#REF!,(IF(B21=Data!#REF!,Data!#REF!,(IF(B21=Data!#REF!,Data!#REF!,Data!#REF!)))))))))</f>
        <v>#REF!</v>
      </c>
      <c r="W21" s="596">
        <f>IF(E21="","",VLOOKUP(B21,Data!$B$5:$J$503,9,FALSE)*E21)</f>
        <v>2.37</v>
      </c>
    </row>
    <row r="22" spans="1:23" s="597" customFormat="1" ht="19.25" customHeight="1">
      <c r="A22" s="860">
        <v>5</v>
      </c>
      <c r="B22" s="753" t="s">
        <v>504</v>
      </c>
      <c r="C22" s="738" t="str">
        <f>IF(E22="","",VLOOKUP(B22,Data!$B$5:$N$503,13,FALSE))</f>
        <v>Ymh</v>
      </c>
      <c r="D22" s="495" t="str">
        <f>IF(E22="","",VLOOKUP(B22,Data!$B$5:$L$503,2,FALSE))</f>
        <v>ZH66250</v>
      </c>
      <c r="E22" s="823">
        <v>16</v>
      </c>
      <c r="F22" s="601" t="s">
        <v>569</v>
      </c>
      <c r="G22" s="587">
        <f>IF(E22="","",VLOOKUP(B22,Data!$B$5:$L$503,11,FALSE))</f>
        <v>2244.61</v>
      </c>
      <c r="H22" s="588">
        <f t="shared" si="0"/>
        <v>35913.760000000002</v>
      </c>
      <c r="I22" s="589" t="str">
        <f>IF(E22="","",VLOOKUP(B22,Data!$B$5:$D$503,3,FALSE))</f>
        <v>C/T</v>
      </c>
      <c r="J22" s="589" t="str">
        <f>IF(E22="","",VLOOKUP(B22,Data!$B$5:$M$503,12,FALSE))</f>
        <v>Indonesia</v>
      </c>
      <c r="K22" s="590">
        <v>5132497</v>
      </c>
      <c r="L22" s="587">
        <f>IF(E22="","",VLOOKUP(B22,Data!$B$5:$E$503,4,FALSE)*E22)</f>
        <v>4192</v>
      </c>
      <c r="M22" s="587">
        <f>IF(E22="","",VLOOKUP(B22,Data!$B$5:$F$503,5,FALSE)*E22)</f>
        <v>3792</v>
      </c>
      <c r="N22" s="591" t="e">
        <f>IF(B22=Data!#REF!,Data!#REF!,(IF(B22=Data!#REF!,Data!#REF!,(IF(B22=Data!#REF!,Data!#REF!,(IF(B22=Data!#REF!,Data!#REF!,(IF(B22=Data!#REF!,Data!#REF!,(IF(B22=Data!#REF!,Data!#REF!,(IF(B22=Data!#REF!,Data!#REF!,(IF(B22=Data!#REF!,Data!#REF!,Data!#REF!)))))))))))))))&amp;IF(B22=Data!B57,Data!G57,(IF(B22=Data!#REF!,Data!#REF!,(IF(B22=Data!#REF!,Data!#REF!,(IF(B22=Data!#REF!,Data!#REF!,(IF(B22=Data!#REF!,Data!#REF!,(IF(B22=Data!#REF!,Data!G797,(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57,Data!H57,(IF(B22=Data!#REF!,Data!#REF!,(IF(B22=Data!#REF!,Data!#REF!,(IF(B22=Data!#REF!,Data!#REF!,(IF(B22=Data!#REF!,Data!#REF!,(IF(B22=Data!#REF!,Data!H797,(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57,Data!I57,(IF(B22=Data!#REF!,Data!#REF!,(IF(B22=Data!#REF!,Data!#REF!,(IF(B22=Data!#REF!,Data!#REF!,(IF(B22=Data!#REF!,Data!#REF!,(IF(B22=Data!#REF!,Data!I797,(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57,Data!J57,(IF(B22=Data!#REF!,Data!#REF!,(IF(B22=Data!#REF!,Data!#REF!,(IF(B22=Data!#REF!,Data!#REF!,(IF(B22=Data!#REF!,Data!#REF!,(IF(B22=Data!#REF!,Data!J797,(IF(B22=Data!#REF!,Data!#REF!,(IF(B22=Data!#REF!,Data!#REF!,Data!#REF!)))))))))))))))&amp;IF(B22=Data!#REF!,Data!#REF!,(IF(B22=Data!#REF!,Data!#REF!,(IF(B22=Data!#REF!,Data!#REF!,(IF(B22=Data!#REF!,Data!#REF!,(IF(B22=Data!#REF!,Data!#REF!,Data!#REF!)))))))))</f>
        <v>#REF!</v>
      </c>
      <c r="W22" s="596">
        <f>IF(E22="","",VLOOKUP(B22,Data!$B$5:$J$503,9,FALSE)*E22)</f>
        <v>23.808</v>
      </c>
    </row>
    <row r="23" spans="1:23" s="597" customFormat="1" ht="19.25" customHeight="1">
      <c r="A23" s="860">
        <v>6</v>
      </c>
      <c r="B23" s="753" t="s">
        <v>292</v>
      </c>
      <c r="C23" s="738" t="str">
        <f>IF(E23="","",VLOOKUP(B23,Data!$B$5:$N$503,13,FALSE))</f>
        <v>Ymh</v>
      </c>
      <c r="D23" s="495" t="str">
        <f>IF(E23="","",VLOOKUP(B23,Data!$B$5:$L$503,2,FALSE))</f>
        <v>WT58130</v>
      </c>
      <c r="E23" s="823">
        <v>1</v>
      </c>
      <c r="F23" s="601"/>
      <c r="G23" s="587">
        <f>IF(E23="","",VLOOKUP(B23,Data!$B$5:$L$503,11,FALSE))</f>
        <v>2401.4899999999998</v>
      </c>
      <c r="H23" s="588">
        <f t="shared" si="0"/>
        <v>2401.4899999999998</v>
      </c>
      <c r="I23" s="589" t="str">
        <f>IF(E23="","",VLOOKUP(B23,Data!$B$5:$D$503,3,FALSE))</f>
        <v>C/T</v>
      </c>
      <c r="J23" s="589" t="str">
        <f>IF(E23="","",VLOOKUP(B23,Data!$B$5:$M$503,12,FALSE))</f>
        <v>Indonesia</v>
      </c>
      <c r="K23" s="590">
        <v>5132497</v>
      </c>
      <c r="L23" s="587">
        <f>IF(E23="","",VLOOKUP(B23,Data!$B$5:$E$503,4,FALSE)*E23)</f>
        <v>238</v>
      </c>
      <c r="M23" s="587">
        <f>IF(E23="","",VLOOKUP(B23,Data!$B$5:$F$503,5,FALSE)*E23)</f>
        <v>216</v>
      </c>
      <c r="N23" s="591" t="e">
        <f>IF(B23=Data!#REF!,Data!#REF!,(IF(B23=Data!#REF!,Data!#REF!,(IF(B23=Data!#REF!,Data!#REF!,(IF(B23=Data!#REF!,Data!#REF!,(IF(B23=Data!#REF!,Data!#REF!,(IF(B23=Data!#REF!,Data!#REF!,(IF(B23=Data!#REF!,Data!#REF!,(IF(B23=Data!#REF!,Data!#REF!,Data!#REF!)))))))))))))))&amp;IF(B23=Data!B58,Data!G58,(IF(B23=Data!#REF!,Data!#REF!,(IF(B23=Data!#REF!,Data!#REF!,(IF(B23=Data!#REF!,Data!#REF!,(IF(B23=Data!#REF!,Data!#REF!,(IF(B23=Data!#REF!,Data!G798,(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58,Data!H58,(IF(B23=Data!#REF!,Data!#REF!,(IF(B23=Data!#REF!,Data!#REF!,(IF(B23=Data!#REF!,Data!#REF!,(IF(B23=Data!#REF!,Data!#REF!,(IF(B23=Data!#REF!,Data!H798,(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58,Data!I58,(IF(B23=Data!#REF!,Data!#REF!,(IF(B23=Data!#REF!,Data!#REF!,(IF(B23=Data!#REF!,Data!#REF!,(IF(B23=Data!#REF!,Data!#REF!,(IF(B23=Data!#REF!,Data!I798,(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58,Data!J58,(IF(B23=Data!#REF!,Data!#REF!,(IF(B23=Data!#REF!,Data!#REF!,(IF(B23=Data!#REF!,Data!#REF!,(IF(B23=Data!#REF!,Data!#REF!,(IF(B23=Data!#REF!,Data!J798,(IF(B23=Data!#REF!,Data!#REF!,(IF(B23=Data!#REF!,Data!#REF!,Data!#REF!)))))))))))))))&amp;IF(B23=Data!#REF!,Data!#REF!,(IF(B23=Data!#REF!,Data!#REF!,(IF(B23=Data!#REF!,Data!#REF!,(IF(B23=Data!#REF!,Data!#REF!,(IF(B23=Data!#REF!,Data!#REF!,Data!#REF!)))))))))</f>
        <v>#REF!</v>
      </c>
      <c r="W23" s="596">
        <f>IF(E23="","",VLOOKUP(B23,Data!$B$5:$J$503,9,FALSE)*E23)</f>
        <v>1.3140000000000001</v>
      </c>
    </row>
    <row r="24" spans="1:23" s="597" customFormat="1" ht="19.25" customHeight="1">
      <c r="A24" s="860">
        <v>7</v>
      </c>
      <c r="B24" s="753" t="s">
        <v>279</v>
      </c>
      <c r="C24" s="738" t="str">
        <f>IF(E24="","",VLOOKUP(B24,Data!$B$5:$N$503,13,FALSE))</f>
        <v>Ymh</v>
      </c>
      <c r="D24" s="495" t="str">
        <f>IF(E24="","",VLOOKUP(B24,Data!$B$5:$L$503,2,FALSE))</f>
        <v>WT58060</v>
      </c>
      <c r="E24" s="823">
        <v>10</v>
      </c>
      <c r="F24" s="601"/>
      <c r="G24" s="587">
        <f>IF(E24="","",VLOOKUP(B24,Data!$B$5:$L$503,11,FALSE))</f>
        <v>2511.65</v>
      </c>
      <c r="H24" s="588">
        <f t="shared" si="0"/>
        <v>25116.5</v>
      </c>
      <c r="I24" s="589" t="str">
        <f>IF(E24="","",VLOOKUP(B24,Data!$B$5:$D$503,3,FALSE))</f>
        <v>C/T</v>
      </c>
      <c r="J24" s="589" t="str">
        <f>IF(E24="","",VLOOKUP(B24,Data!$B$5:$M$503,12,FALSE))</f>
        <v>Indonesia</v>
      </c>
      <c r="K24" s="590">
        <v>5132497</v>
      </c>
      <c r="L24" s="587">
        <f>IF(E24="","",VLOOKUP(B24,Data!$B$5:$E$503,4,FALSE)*E24)</f>
        <v>2540</v>
      </c>
      <c r="M24" s="587">
        <f>IF(E24="","",VLOOKUP(B24,Data!$B$5:$F$503,5,FALSE)*E24)</f>
        <v>2290</v>
      </c>
      <c r="N24" s="591" t="e">
        <f>IF(B24=Data!#REF!,Data!#REF!,(IF(B24=Data!#REF!,Data!#REF!,(IF(B24=Data!#REF!,Data!#REF!,(IF(B24=Data!#REF!,Data!#REF!,(IF(B24=Data!#REF!,Data!#REF!,(IF(B24=Data!#REF!,Data!#REF!,(IF(B24=Data!#REF!,Data!#REF!,(IF(B24=Data!#REF!,Data!#REF!,Data!#REF!)))))))))))))))&amp;IF(B24=Data!B59,Data!G59,(IF(B24=Data!#REF!,Data!#REF!,(IF(B24=Data!#REF!,Data!#REF!,(IF(B24=Data!#REF!,Data!#REF!,(IF(B24=Data!#REF!,Data!#REF!,(IF(B24=Data!#REF!,Data!G799,(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59,Data!H59,(IF(B24=Data!#REF!,Data!#REF!,(IF(B24=Data!#REF!,Data!#REF!,(IF(B24=Data!#REF!,Data!#REF!,(IF(B24=Data!#REF!,Data!#REF!,(IF(B24=Data!#REF!,Data!H799,(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59,Data!I59,(IF(B24=Data!#REF!,Data!#REF!,(IF(B24=Data!#REF!,Data!#REF!,(IF(B24=Data!#REF!,Data!#REF!,(IF(B24=Data!#REF!,Data!#REF!,(IF(B24=Data!#REF!,Data!I799,(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59,Data!J59,(IF(B24=Data!#REF!,Data!#REF!,(IF(B24=Data!#REF!,Data!#REF!,(IF(B24=Data!#REF!,Data!#REF!,(IF(B24=Data!#REF!,Data!#REF!,(IF(B24=Data!#REF!,Data!J799,(IF(B24=Data!#REF!,Data!#REF!,(IF(B24=Data!#REF!,Data!#REF!,Data!#REF!)))))))))))))))&amp;IF(B24=Data!#REF!,Data!#REF!,(IF(B24=Data!#REF!,Data!#REF!,(IF(B24=Data!#REF!,Data!#REF!,(IF(B24=Data!#REF!,Data!#REF!,(IF(B24=Data!#REF!,Data!#REF!,Data!#REF!)))))))))</f>
        <v>#REF!</v>
      </c>
      <c r="W24" s="596">
        <f>IF(E24="","",VLOOKUP(B24,Data!$B$5:$J$503,9,FALSE)*E24)</f>
        <v>14.84</v>
      </c>
    </row>
    <row r="25" spans="1:23" s="597" customFormat="1" ht="19.25" customHeight="1">
      <c r="A25" s="598"/>
      <c r="B25" s="582" t="s">
        <v>1110</v>
      </c>
      <c r="C25" s="738" t="str">
        <f>IF(E25="","",VLOOKUP(B25,Data!$B$5:$N$503,13,FALSE))</f>
        <v/>
      </c>
      <c r="D25" s="495" t="str">
        <f>IF(E25="","",VLOOKUP(B25,Data!$B$5:$L$503,2,FALSE))</f>
        <v/>
      </c>
      <c r="E25" s="823"/>
      <c r="F25" s="600"/>
      <c r="G25" s="587" t="str">
        <f>IF(E25="","",VLOOKUP(B25,Data!$B$5:$L$503,11,FALSE))</f>
        <v/>
      </c>
      <c r="H25" s="588" t="str">
        <f t="shared" ref="H25:H28" si="1">IF(E25&gt;0,E25*G25,"-")</f>
        <v>-</v>
      </c>
      <c r="I25" s="589" t="str">
        <f>IF(E25="","",VLOOKUP(B25,Data!$B$5:$D$503,3,FALSE))</f>
        <v/>
      </c>
      <c r="J25" s="589" t="str">
        <f>IF(E25="","",VLOOKUP(B25,Data!$B$5:$M$503,12,FALSE))</f>
        <v/>
      </c>
      <c r="K25" s="590"/>
      <c r="L25" s="587" t="str">
        <f>IF(E25="","",VLOOKUP(B25,Data!$B$5:$E$503,4,FALSE)*E25)</f>
        <v/>
      </c>
      <c r="M25" s="587" t="str">
        <f>IF(E25="","",VLOOKUP(B25,Data!$B$5:$F$503,5,FALSE)*E25)</f>
        <v/>
      </c>
      <c r="N25" s="591" t="e">
        <f>IF(B25=Data!B21,Data!G21,(IF(B25=Data!B23,Data!G23,(IF(B25=Data!B25,Data!G25,(IF(B25=Data!#REF!,Data!#REF!,(IF(B25=Data!B30,Data!G30,(IF(B25=Data!#REF!,Data!#REF!,(IF(B25=Data!#REF!,Data!#REF!,(IF(B25=Data!#REF!,Data!#REF!,Data!#REF!)))))))))))))))&amp;IF(B25=Data!B97,Data!G97,(IF(B25=Data!#REF!,Data!#REF!,(IF(B25=Data!#REF!,Data!#REF!,(IF(B25=Data!#REF!,Data!#REF!,(IF(B25=Data!#REF!,Data!#REF!,(IF(B25=Data!#REF!,Data!G837,(IF(B25=Data!#REF!,Data!#REF!,(IF(B25=Data!#REF!,Data!#REF!,Data!#REF!)))))))))))))))&amp;IF(B25=Data!#REF!,Data!#REF!,(IF(B25=Data!#REF!,Data!#REF!,(IF(B25=Data!#REF!,Data!#REF!,(IF(B25=Data!#REF!,Data!#REF!,(IF(B25=Data!#REF!,Data!#REF!,Data!#REF!)))))))))</f>
        <v>#REF!</v>
      </c>
      <c r="O25" s="592"/>
      <c r="P25" s="593"/>
      <c r="Q25" s="594" t="e">
        <f>IF(B25=Data!B21,Data!H21,(IF(B25=Data!B23,Data!H23,(IF(B25=Data!B25,Data!H25,(IF(B25=Data!#REF!,Data!#REF!,(IF(B25=Data!B30,Data!H30,(IF(B25=Data!#REF!,Data!#REF!,(IF(B25=Data!#REF!,Data!#REF!,(IF(B25=Data!#REF!,Data!#REF!,Data!#REF!)))))))))))))))&amp;IF(B25=Data!B97,Data!H97,(IF(B25=Data!#REF!,Data!#REF!,(IF(B25=Data!#REF!,Data!#REF!,(IF(B25=Data!#REF!,Data!#REF!,(IF(B25=Data!#REF!,Data!#REF!,(IF(B25=Data!#REF!,Data!H837,(IF(B25=Data!#REF!,Data!#REF!,(IF(B25=Data!#REF!,Data!#REF!,Data!#REF!)))))))))))))))&amp;IF(B25=Data!#REF!,Data!#REF!,(IF(B25=Data!#REF!,Data!#REF!,(IF(B25=Data!#REF!,Data!#REF!,(IF(B25=Data!#REF!,Data!#REF!,(IF(B25=Data!#REF!,Data!#REF!,Data!#REF!)))))))))</f>
        <v>#REF!</v>
      </c>
      <c r="R25" s="593"/>
      <c r="S25" s="593"/>
      <c r="T25" s="594" t="e">
        <f>IF(B25=Data!B21,Data!I21,(IF(B25=Data!B23,Data!I23,(IF(B25=Data!B25,Data!I25,(IF(B25=Data!#REF!,Data!#REF!,(IF(B25=Data!B30,Data!I30,(IF(B25=Data!#REF!,Data!#REF!,(IF(B25=Data!#REF!,Data!#REF!,(IF(B25=Data!#REF!,Data!#REF!,Data!#REF!)))))))))))))))&amp;IF(B25=Data!B97,Data!I97,(IF(B25=Data!#REF!,Data!#REF!,(IF(B25=Data!#REF!,Data!#REF!,(IF(B25=Data!#REF!,Data!#REF!,(IF(B25=Data!#REF!,Data!#REF!,(IF(B25=Data!#REF!,Data!I837,(IF(B25=Data!#REF!,Data!#REF!,(IF(B25=Data!#REF!,Data!#REF!,Data!#REF!)))))))))))))))&amp;IF(B25=Data!#REF!,Data!#REF!,(IF(B25=Data!#REF!,Data!#REF!,(IF(B25=Data!#REF!,Data!#REF!,(IF(B25=Data!#REF!,Data!#REF!,(IF(B25=Data!#REF!,Data!#REF!,Data!#REF!)))))))))</f>
        <v>#REF!</v>
      </c>
      <c r="U25" s="595"/>
      <c r="V25" s="594" t="e">
        <f>IF(B25=Data!B21,Data!J21,(IF(B25=Data!B23,Data!J23,(IF(B25=Data!B25,Data!J25,(IF(B25=Data!#REF!,Data!#REF!,(IF(B25=Data!B30,Data!J30,(IF(B25=Data!#REF!,Data!#REF!,(IF(B25=Data!#REF!,Data!#REF!,(IF(B25=Data!#REF!,Data!#REF!,Data!#REF!)))))))))))))))&amp;IF(B25=Data!B97,Data!J97,(IF(B25=Data!#REF!,Data!#REF!,(IF(B25=Data!#REF!,Data!#REF!,(IF(B25=Data!#REF!,Data!#REF!,(IF(B25=Data!#REF!,Data!#REF!,(IF(B25=Data!#REF!,Data!J837,(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v>8</v>
      </c>
      <c r="B26" s="753" t="s">
        <v>223</v>
      </c>
      <c r="C26" s="738" t="str">
        <f>IF(E26="","",VLOOKUP(B26,Data!$B$5:$N$503,13,FALSE))</f>
        <v>Ymh</v>
      </c>
      <c r="D26" s="495" t="str">
        <f>IF(E26="","",VLOOKUP(B26,Data!$B$5:$L$503,2,FALSE))</f>
        <v>AAE6337</v>
      </c>
      <c r="E26" s="823">
        <v>18</v>
      </c>
      <c r="F26" s="600"/>
      <c r="G26" s="587">
        <f>IF(E26="","",VLOOKUP(B26,Data!$B$5:$L$503,11,FALSE))</f>
        <v>1646.63</v>
      </c>
      <c r="H26" s="588">
        <f t="shared" ref="H26:H27" si="2">IF(E26&gt;0,E26*G26,"-")</f>
        <v>29639.340000000004</v>
      </c>
      <c r="I26" s="589" t="str">
        <f>IF(E26="","",VLOOKUP(B26,Data!$B$5:$D$503,3,FALSE))</f>
        <v>C/T</v>
      </c>
      <c r="J26" s="589" t="str">
        <f>IF(E26="","",VLOOKUP(B26,Data!$B$5:$M$503,12,FALSE))</f>
        <v>Indonesia</v>
      </c>
      <c r="K26" s="590">
        <v>5135631</v>
      </c>
      <c r="L26" s="587">
        <f>IF(E26="","",VLOOKUP(B26,Data!$B$5:$E$503,4,FALSE)*E26)</f>
        <v>3492</v>
      </c>
      <c r="M26" s="587">
        <f>IF(E26="","",VLOOKUP(B26,Data!$B$5:$F$503,5,FALSE)*E26)</f>
        <v>3132</v>
      </c>
      <c r="N26" s="591" t="e">
        <f>IF(B26=Data!#REF!,Data!#REF!,(IF(B26=Data!#REF!,Data!#REF!,(IF(B26=Data!#REF!,Data!#REF!,(IF(B26=Data!#REF!,Data!#REF!,(IF(B26=Data!#REF!,Data!#REF!,(IF(B26=Data!#REF!,Data!#REF!,(IF(B26=Data!#REF!,Data!#REF!,(IF(B26=Data!#REF!,Data!#REF!,Data!#REF!)))))))))))))))&amp;IF(B26=Data!B66,Data!G66,(IF(B26=Data!#REF!,Data!#REF!,(IF(B26=Data!#REF!,Data!#REF!,(IF(B26=Data!#REF!,Data!#REF!,(IF(B26=Data!#REF!,Data!#REF!,(IF(B26=Data!#REF!,Data!G806,(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66,Data!H66,(IF(B26=Data!#REF!,Data!#REF!,(IF(B26=Data!#REF!,Data!#REF!,(IF(B26=Data!#REF!,Data!#REF!,(IF(B26=Data!#REF!,Data!#REF!,(IF(B26=Data!#REF!,Data!H806,(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66,Data!I66,(IF(B26=Data!#REF!,Data!#REF!,(IF(B26=Data!#REF!,Data!#REF!,(IF(B26=Data!#REF!,Data!#REF!,(IF(B26=Data!#REF!,Data!#REF!,(IF(B26=Data!#REF!,Data!I806,(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66,Data!J66,(IF(B26=Data!#REF!,Data!#REF!,(IF(B26=Data!#REF!,Data!#REF!,(IF(B26=Data!#REF!,Data!#REF!,(IF(B26=Data!#REF!,Data!#REF!,(IF(B26=Data!#REF!,Data!J806,(IF(B26=Data!#REF!,Data!#REF!,(IF(B26=Data!#REF!,Data!#REF!,Data!#REF!)))))))))))))))&amp;IF(B26=Data!#REF!,Data!#REF!,(IF(B26=Data!#REF!,Data!#REF!,(IF(B26=Data!#REF!,Data!#REF!,(IF(B26=Data!#REF!,Data!#REF!,(IF(B26=Data!#REF!,Data!#REF!,Data!#REF!)))))))))</f>
        <v>#REF!</v>
      </c>
      <c r="W26" s="596">
        <f>IF(E26="","",VLOOKUP(B26,Data!$B$5:$J$503,9,FALSE)*E26)</f>
        <v>20.321999999999999</v>
      </c>
    </row>
    <row r="27" spans="1:23" s="597" customFormat="1" ht="19.25" customHeight="1">
      <c r="A27" s="598"/>
      <c r="B27" s="582" t="s">
        <v>1111</v>
      </c>
      <c r="C27" s="738" t="str">
        <f>IF(E27="","",VLOOKUP(B27,Data!$B$5:$N$503,13,FALSE))</f>
        <v/>
      </c>
      <c r="D27" s="495" t="str">
        <f>IF(E27="","",VLOOKUP(B27,Data!$B$5:$L$503,2,FALSE))</f>
        <v/>
      </c>
      <c r="E27" s="823"/>
      <c r="F27" s="600"/>
      <c r="G27" s="587" t="str">
        <f>IF(E27="","",VLOOKUP(B27,Data!$B$5:$L$503,11,FALSE))</f>
        <v/>
      </c>
      <c r="H27" s="588" t="str">
        <f t="shared" si="2"/>
        <v>-</v>
      </c>
      <c r="I27" s="589" t="str">
        <f>IF(E27="","",VLOOKUP(B27,Data!$B$5:$D$503,3,FALSE))</f>
        <v/>
      </c>
      <c r="J27" s="589" t="str">
        <f>IF(E27="","",VLOOKUP(B27,Data!$B$5:$M$503,12,FALSE))</f>
        <v/>
      </c>
      <c r="K27" s="590"/>
      <c r="L27" s="587" t="str">
        <f>IF(E27="","",VLOOKUP(B27,Data!$B$5:$E$503,4,FALSE)*E27)</f>
        <v/>
      </c>
      <c r="M27" s="587" t="str">
        <f>IF(E27="","",VLOOKUP(B27,Data!$B$5:$F$503,5,FALSE)*E27)</f>
        <v/>
      </c>
      <c r="N27" s="591" t="e">
        <f>IF(B27=Data!B23,Data!G23,(IF(B27=Data!B25,Data!G25,(IF(B27=Data!B27,Data!G27,(IF(B27=Data!#REF!,Data!#REF!,(IF(B27=Data!B32,Data!G32,(IF(B27=Data!#REF!,Data!#REF!,(IF(B27=Data!#REF!,Data!#REF!,(IF(B27=Data!#REF!,Data!#REF!,Data!#REF!)))))))))))))))&amp;IF(B27=Data!B99,Data!G99,(IF(B27=Data!#REF!,Data!#REF!,(IF(B27=Data!#REF!,Data!#REF!,(IF(B27=Data!#REF!,Data!#REF!,(IF(B27=Data!#REF!,Data!#REF!,(IF(B27=Data!#REF!,Data!G839,(IF(B27=Data!#REF!,Data!#REF!,(IF(B27=Data!#REF!,Data!#REF!,Data!#REF!)))))))))))))))&amp;IF(B27=Data!#REF!,Data!#REF!,(IF(B27=Data!#REF!,Data!#REF!,(IF(B27=Data!#REF!,Data!#REF!,(IF(B27=Data!#REF!,Data!#REF!,(IF(B27=Data!#REF!,Data!#REF!,Data!#REF!)))))))))</f>
        <v>#REF!</v>
      </c>
      <c r="O27" s="592"/>
      <c r="P27" s="593"/>
      <c r="Q27" s="594" t="e">
        <f>IF(B27=Data!B23,Data!H23,(IF(B27=Data!B25,Data!H25,(IF(B27=Data!B27,Data!H27,(IF(B27=Data!#REF!,Data!#REF!,(IF(B27=Data!B32,Data!H32,(IF(B27=Data!#REF!,Data!#REF!,(IF(B27=Data!#REF!,Data!#REF!,(IF(B27=Data!#REF!,Data!#REF!,Data!#REF!)))))))))))))))&amp;IF(B27=Data!B99,Data!H99,(IF(B27=Data!#REF!,Data!#REF!,(IF(B27=Data!#REF!,Data!#REF!,(IF(B27=Data!#REF!,Data!#REF!,(IF(B27=Data!#REF!,Data!#REF!,(IF(B27=Data!#REF!,Data!H839,(IF(B27=Data!#REF!,Data!#REF!,(IF(B27=Data!#REF!,Data!#REF!,Data!#REF!)))))))))))))))&amp;IF(B27=Data!#REF!,Data!#REF!,(IF(B27=Data!#REF!,Data!#REF!,(IF(B27=Data!#REF!,Data!#REF!,(IF(B27=Data!#REF!,Data!#REF!,(IF(B27=Data!#REF!,Data!#REF!,Data!#REF!)))))))))</f>
        <v>#REF!</v>
      </c>
      <c r="R27" s="593"/>
      <c r="S27" s="593"/>
      <c r="T27" s="594" t="e">
        <f>IF(B27=Data!B23,Data!I23,(IF(B27=Data!B25,Data!I25,(IF(B27=Data!B27,Data!I27,(IF(B27=Data!#REF!,Data!#REF!,(IF(B27=Data!B32,Data!I32,(IF(B27=Data!#REF!,Data!#REF!,(IF(B27=Data!#REF!,Data!#REF!,(IF(B27=Data!#REF!,Data!#REF!,Data!#REF!)))))))))))))))&amp;IF(B27=Data!B99,Data!I99,(IF(B27=Data!#REF!,Data!#REF!,(IF(B27=Data!#REF!,Data!#REF!,(IF(B27=Data!#REF!,Data!#REF!,(IF(B27=Data!#REF!,Data!#REF!,(IF(B27=Data!#REF!,Data!I839,(IF(B27=Data!#REF!,Data!#REF!,(IF(B27=Data!#REF!,Data!#REF!,Data!#REF!)))))))))))))))&amp;IF(B27=Data!#REF!,Data!#REF!,(IF(B27=Data!#REF!,Data!#REF!,(IF(B27=Data!#REF!,Data!#REF!,(IF(B27=Data!#REF!,Data!#REF!,(IF(B27=Data!#REF!,Data!#REF!,Data!#REF!)))))))))</f>
        <v>#REF!</v>
      </c>
      <c r="U27" s="595"/>
      <c r="V27" s="594" t="e">
        <f>IF(B27=Data!B23,Data!J23,(IF(B27=Data!B25,Data!J25,(IF(B27=Data!B27,Data!J27,(IF(B27=Data!#REF!,Data!#REF!,(IF(B27=Data!B32,Data!J32,(IF(B27=Data!#REF!,Data!#REF!,(IF(B27=Data!#REF!,Data!#REF!,(IF(B27=Data!#REF!,Data!#REF!,Data!#REF!)))))))))))))))&amp;IF(B27=Data!B99,Data!J99,(IF(B27=Data!#REF!,Data!#REF!,(IF(B27=Data!#REF!,Data!#REF!,(IF(B27=Data!#REF!,Data!#REF!,(IF(B27=Data!#REF!,Data!#REF!,(IF(B27=Data!#REF!,Data!J839,(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860">
        <v>9</v>
      </c>
      <c r="B28" s="753" t="s">
        <v>715</v>
      </c>
      <c r="C28" s="738" t="str">
        <f>IF(E28="","",VLOOKUP(B28,Data!$B$5:$N$503,13,FALSE))</f>
        <v>Ymh</v>
      </c>
      <c r="D28" s="495" t="str">
        <f>IF(E28="","",VLOOKUP(B28,Data!$B$5:$L$503,2,FALSE))</f>
        <v>VAC9480</v>
      </c>
      <c r="E28" s="823">
        <v>4</v>
      </c>
      <c r="F28" s="600"/>
      <c r="G28" s="587">
        <f>IF(E28="","",VLOOKUP(B28,Data!$B$5:$L$503,11,FALSE))</f>
        <v>2008.01</v>
      </c>
      <c r="H28" s="588">
        <f t="shared" si="1"/>
        <v>8032.04</v>
      </c>
      <c r="I28" s="589" t="str">
        <f>IF(E28="","",VLOOKUP(B28,Data!$B$5:$D$503,3,FALSE))</f>
        <v>C/T</v>
      </c>
      <c r="J28" s="589" t="str">
        <f>IF(E28="","",VLOOKUP(B28,Data!$B$5:$M$503,12,FALSE))</f>
        <v>Indonesia</v>
      </c>
      <c r="K28" s="590">
        <v>5132808</v>
      </c>
      <c r="L28" s="587">
        <f>IF(E28="","",VLOOKUP(B28,Data!$B$5:$E$503,4,FALSE)*E28)</f>
        <v>796</v>
      </c>
      <c r="M28" s="587">
        <f>IF(E28="","",VLOOKUP(B28,Data!$B$5:$F$503,5,FALSE)*E28)</f>
        <v>716</v>
      </c>
      <c r="N28" s="591" t="e">
        <f>IF(B28=Data!#REF!,Data!#REF!,(IF(B28=Data!#REF!,Data!#REF!,(IF(B28=Data!#REF!,Data!#REF!,(IF(B28=Data!#REF!,Data!#REF!,(IF(B28=Data!#REF!,Data!#REF!,(IF(B28=Data!#REF!,Data!#REF!,(IF(B28=Data!#REF!,Data!#REF!,(IF(B28=Data!#REF!,Data!#REF!,Data!#REF!)))))))))))))))&amp;IF(B28=Data!B67,Data!G67,(IF(B28=Data!#REF!,Data!#REF!,(IF(B28=Data!#REF!,Data!#REF!,(IF(B28=Data!#REF!,Data!#REF!,(IF(B28=Data!#REF!,Data!#REF!,(IF(B28=Data!#REF!,Data!G807,(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67,Data!H67,(IF(B28=Data!#REF!,Data!#REF!,(IF(B28=Data!#REF!,Data!#REF!,(IF(B28=Data!#REF!,Data!#REF!,(IF(B28=Data!#REF!,Data!#REF!,(IF(B28=Data!#REF!,Data!H807,(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67,Data!I67,(IF(B28=Data!#REF!,Data!#REF!,(IF(B28=Data!#REF!,Data!#REF!,(IF(B28=Data!#REF!,Data!#REF!,(IF(B28=Data!#REF!,Data!#REF!,(IF(B28=Data!#REF!,Data!I807,(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67,Data!J67,(IF(B28=Data!#REF!,Data!#REF!,(IF(B28=Data!#REF!,Data!#REF!,(IF(B28=Data!#REF!,Data!#REF!,(IF(B28=Data!#REF!,Data!#REF!,(IF(B28=Data!#REF!,Data!J807,(IF(B28=Data!#REF!,Data!#REF!,(IF(B28=Data!#REF!,Data!#REF!,Data!#REF!)))))))))))))))&amp;IF(B28=Data!#REF!,Data!#REF!,(IF(B28=Data!#REF!,Data!#REF!,(IF(B28=Data!#REF!,Data!#REF!,(IF(B28=Data!#REF!,Data!#REF!,(IF(B28=Data!#REF!,Data!#REF!,Data!#REF!)))))))))</f>
        <v>#REF!</v>
      </c>
      <c r="W28" s="596">
        <f>IF(E28="","",VLOOKUP(B28,Data!$B$5:$J$503,9,FALSE)*E28)</f>
        <v>4.516</v>
      </c>
    </row>
    <row r="29" spans="1:23" s="597" customFormat="1" ht="19.25" customHeight="1">
      <c r="A29" s="598"/>
      <c r="B29" s="582"/>
      <c r="C29" s="738" t="str">
        <f>IF(E29="","",VLOOKUP(B29,Data!$B$5:$N$503,13,FALSE))</f>
        <v/>
      </c>
      <c r="D29" s="495" t="str">
        <f>IF(E29="","",VLOOKUP(B29,Data!$B$5:$L$503,2,FALSE))</f>
        <v/>
      </c>
      <c r="E29" s="823"/>
      <c r="F29" s="601"/>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B18,Data!G18,(IF(B29=Data!B20,Data!G20,(IF(B29=Data!B22,Data!G22,(IF(B29=Data!#REF!,Data!#REF!,(IF(B29=Data!B27,Data!G27,(IF(B29=Data!#REF!,Data!#REF!,(IF(B29=Data!#REF!,Data!#REF!,(IF(B29=Data!#REF!,Data!#REF!,Data!#REF!)))))))))))))))&amp;IF(B29=Data!B94,Data!G94,(IF(B29=Data!#REF!,Data!#REF!,(IF(B29=Data!#REF!,Data!#REF!,(IF(B29=Data!#REF!,Data!#REF!,(IF(B29=Data!#REF!,Data!#REF!,(IF(B29=Data!#REF!,Data!G834,(IF(B29=Data!#REF!,Data!#REF!,(IF(B29=Data!#REF!,Data!#REF!,Data!#REF!)))))))))))))))&amp;IF(B29=Data!#REF!,Data!#REF!,(IF(B29=Data!#REF!,Data!#REF!,(IF(B29=Data!#REF!,Data!#REF!,(IF(B29=Data!#REF!,Data!#REF!,(IF(B29=Data!#REF!,Data!#REF!,Data!#REF!)))))))))</f>
        <v>#REF!</v>
      </c>
      <c r="O29" s="592"/>
      <c r="P29" s="593"/>
      <c r="Q29" s="594" t="e">
        <f>IF(B29=Data!B18,Data!H18,(IF(B29=Data!B20,Data!H20,(IF(B29=Data!B22,Data!H22,(IF(B29=Data!#REF!,Data!#REF!,(IF(B29=Data!B27,Data!H27,(IF(B29=Data!#REF!,Data!#REF!,(IF(B29=Data!#REF!,Data!#REF!,(IF(B29=Data!#REF!,Data!#REF!,Data!#REF!)))))))))))))))&amp;IF(B29=Data!B94,Data!H94,(IF(B29=Data!#REF!,Data!#REF!,(IF(B29=Data!#REF!,Data!#REF!,(IF(B29=Data!#REF!,Data!#REF!,(IF(B29=Data!#REF!,Data!#REF!,(IF(B29=Data!#REF!,Data!H834,(IF(B29=Data!#REF!,Data!#REF!,(IF(B29=Data!#REF!,Data!#REF!,Data!#REF!)))))))))))))))&amp;IF(B29=Data!#REF!,Data!#REF!,(IF(B29=Data!#REF!,Data!#REF!,(IF(B29=Data!#REF!,Data!#REF!,(IF(B29=Data!#REF!,Data!#REF!,(IF(B29=Data!#REF!,Data!#REF!,Data!#REF!)))))))))</f>
        <v>#REF!</v>
      </c>
      <c r="R29" s="593"/>
      <c r="S29" s="593"/>
      <c r="T29" s="594" t="e">
        <f>IF(B29=Data!B18,Data!I18,(IF(B29=Data!B20,Data!I20,(IF(B29=Data!B22,Data!I22,(IF(B29=Data!#REF!,Data!#REF!,(IF(B29=Data!B27,Data!I27,(IF(B29=Data!#REF!,Data!#REF!,(IF(B29=Data!#REF!,Data!#REF!,(IF(B29=Data!#REF!,Data!#REF!,Data!#REF!)))))))))))))))&amp;IF(B29=Data!B94,Data!I94,(IF(B29=Data!#REF!,Data!#REF!,(IF(B29=Data!#REF!,Data!#REF!,(IF(B29=Data!#REF!,Data!#REF!,(IF(B29=Data!#REF!,Data!#REF!,(IF(B29=Data!#REF!,Data!I834,(IF(B29=Data!#REF!,Data!#REF!,(IF(B29=Data!#REF!,Data!#REF!,Data!#REF!)))))))))))))))&amp;IF(B29=Data!#REF!,Data!#REF!,(IF(B29=Data!#REF!,Data!#REF!,(IF(B29=Data!#REF!,Data!#REF!,(IF(B29=Data!#REF!,Data!#REF!,(IF(B29=Data!#REF!,Data!#REF!,Data!#REF!)))))))))</f>
        <v>#REF!</v>
      </c>
      <c r="U29" s="595"/>
      <c r="V29" s="594" t="e">
        <f>IF(B29=Data!B18,Data!J18,(IF(B29=Data!B20,Data!J20,(IF(B29=Data!B22,Data!J22,(IF(B29=Data!#REF!,Data!#REF!,(IF(B29=Data!B27,Data!J27,(IF(B29=Data!#REF!,Data!#REF!,(IF(B29=Data!#REF!,Data!#REF!,(IF(B29=Data!#REF!,Data!#REF!,Data!#REF!)))))))))))))))&amp;IF(B29=Data!B94,Data!J94,(IF(B29=Data!#REF!,Data!#REF!,(IF(B29=Data!#REF!,Data!#REF!,(IF(B29=Data!#REF!,Data!#REF!,(IF(B29=Data!#REF!,Data!#REF!,(IF(B29=Data!#REF!,Data!J834,(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860"/>
      <c r="B30"/>
      <c r="C30" s="583" t="str">
        <f>IF(E30="","",VLOOKUP(B30,Data!$B$5:$N$503,13,FALSE))</f>
        <v/>
      </c>
      <c r="D30" s="584" t="str">
        <f>IF(E30="","",VLOOKUP(B30,Data!$B$5:$L$503,2,FALSE))</f>
        <v/>
      </c>
      <c r="E30" s="739"/>
      <c r="F30" s="600"/>
      <c r="G30" s="587" t="str">
        <f>IF(E30="","",VLOOKUP(B30,Data!$B$5:$L$503,11,FALSE))</f>
        <v/>
      </c>
      <c r="H30" s="588" t="str">
        <f t="shared" si="0"/>
        <v>-</v>
      </c>
      <c r="I30" s="589" t="str">
        <f>IF(E30="","",VLOOKUP(B30,Data!$B$5:$D$503,3,FALSE))</f>
        <v/>
      </c>
      <c r="J30" s="589" t="str">
        <f>IF(E30="","",VLOOKUP(B30,Data!$B$5:$M$503,12,FALSE))</f>
        <v/>
      </c>
      <c r="K30" s="590"/>
      <c r="L30" s="587" t="str">
        <f>IF(E30="","",VLOOKUP(B30,Data!$B$5:$E$503,4,FALSE)*E30)</f>
        <v/>
      </c>
      <c r="M30" s="587" t="str">
        <f>IF(E30="","",VLOOKUP(B30,Data!$B$5:$F$503,5,FALSE)*E30)</f>
        <v/>
      </c>
      <c r="N30" s="591" t="e">
        <f>IF(B30=Data!B139,Data!G139,(IF(B30=Data!B141,Data!G141,(IF(B30=Data!B143,Data!G143,(IF(B30=Data!#REF!,Data!#REF!,(IF(B30=Data!B148,Data!G148,(IF(B30=Data!#REF!,Data!#REF!,(IF(B30=Data!#REF!,Data!#REF!,(IF(B30=Data!#REF!,Data!#REF!,Data!#REF!)))))))))))))))&amp;IF(B30=Data!B215,Data!G215,(IF(B30=Data!#REF!,Data!#REF!,(IF(B30=Data!#REF!,Data!#REF!,(IF(B30=Data!#REF!,Data!#REF!,(IF(B30=Data!#REF!,Data!#REF!,(IF(B30=Data!#REF!,Data!G955,(IF(B30=Data!#REF!,Data!#REF!,(IF(B30=Data!#REF!,Data!#REF!,Data!#REF!)))))))))))))))&amp;IF(B30=Data!#REF!,Data!#REF!,(IF(B30=Data!#REF!,Data!#REF!,(IF(B30=Data!#REF!,Data!#REF!,(IF(B30=Data!#REF!,Data!#REF!,(IF(B30=Data!#REF!,Data!#REF!,Data!#REF!)))))))))</f>
        <v>#REF!</v>
      </c>
      <c r="O30" s="592"/>
      <c r="P30" s="593"/>
      <c r="Q30" s="594" t="e">
        <f>IF(B30=Data!B139,Data!H139,(IF(B30=Data!B141,Data!H141,(IF(B30=Data!B143,Data!H143,(IF(B30=Data!#REF!,Data!#REF!,(IF(B30=Data!B148,Data!H148,(IF(B30=Data!#REF!,Data!#REF!,(IF(B30=Data!#REF!,Data!#REF!,(IF(B30=Data!#REF!,Data!#REF!,Data!#REF!)))))))))))))))&amp;IF(B30=Data!B215,Data!H215,(IF(B30=Data!#REF!,Data!#REF!,(IF(B30=Data!#REF!,Data!#REF!,(IF(B30=Data!#REF!,Data!#REF!,(IF(B30=Data!#REF!,Data!#REF!,(IF(B30=Data!#REF!,Data!H955,(IF(B30=Data!#REF!,Data!#REF!,(IF(B30=Data!#REF!,Data!#REF!,Data!#REF!)))))))))))))))&amp;IF(B30=Data!#REF!,Data!#REF!,(IF(B30=Data!#REF!,Data!#REF!,(IF(B30=Data!#REF!,Data!#REF!,(IF(B30=Data!#REF!,Data!#REF!,(IF(B30=Data!#REF!,Data!#REF!,Data!#REF!)))))))))</f>
        <v>#REF!</v>
      </c>
      <c r="R30" s="593"/>
      <c r="S30" s="593"/>
      <c r="T30" s="594" t="e">
        <f>IF(B30=Data!B139,Data!I139,(IF(B30=Data!B141,Data!I141,(IF(B30=Data!B143,Data!I143,(IF(B30=Data!#REF!,Data!#REF!,(IF(B30=Data!B148,Data!I148,(IF(B30=Data!#REF!,Data!#REF!,(IF(B30=Data!#REF!,Data!#REF!,(IF(B30=Data!#REF!,Data!#REF!,Data!#REF!)))))))))))))))&amp;IF(B30=Data!B215,Data!I215,(IF(B30=Data!#REF!,Data!#REF!,(IF(B30=Data!#REF!,Data!#REF!,(IF(B30=Data!#REF!,Data!#REF!,(IF(B30=Data!#REF!,Data!#REF!,(IF(B30=Data!#REF!,Data!I955,(IF(B30=Data!#REF!,Data!#REF!,(IF(B30=Data!#REF!,Data!#REF!,Data!#REF!)))))))))))))))&amp;IF(B30=Data!#REF!,Data!#REF!,(IF(B30=Data!#REF!,Data!#REF!,(IF(B30=Data!#REF!,Data!#REF!,(IF(B30=Data!#REF!,Data!#REF!,(IF(B30=Data!#REF!,Data!#REF!,Data!#REF!)))))))))</f>
        <v>#REF!</v>
      </c>
      <c r="U30" s="595"/>
      <c r="V30" s="594" t="e">
        <f>IF(B30=Data!B139,Data!J139,(IF(B30=Data!B141,Data!J141,(IF(B30=Data!B143,Data!J143,(IF(B30=Data!#REF!,Data!#REF!,(IF(B30=Data!B148,Data!J148,(IF(B30=Data!#REF!,Data!#REF!,(IF(B30=Data!#REF!,Data!#REF!,(IF(B30=Data!#REF!,Data!#REF!,Data!#REF!)))))))))))))))&amp;IF(B30=Data!B215,Data!J215,(IF(B30=Data!#REF!,Data!#REF!,(IF(B30=Data!#REF!,Data!#REF!,(IF(B30=Data!#REF!,Data!#REF!,(IF(B30=Data!#REF!,Data!#REF!,(IF(B30=Data!#REF!,Data!J955,(IF(B30=Data!#REF!,Data!#REF!,(IF(B30=Data!#REF!,Data!#REF!,Data!#REF!)))))))))))))))&amp;IF(B30=Data!#REF!,Data!#REF!,(IF(B30=Data!#REF!,Data!#REF!,(IF(B30=Data!#REF!,Data!#REF!,(IF(B30=Data!#REF!,Data!#REF!,(IF(B30=Data!#REF!,Data!#REF!,Data!#REF!)))))))))</f>
        <v>#REF!</v>
      </c>
      <c r="W30" s="596" t="str">
        <f>IF(E30="","",VLOOKUP(B30,Data!$B$5:$J$503,9,FALSE)*E30)</f>
        <v/>
      </c>
    </row>
    <row r="31" spans="1:23" s="611" customFormat="1" ht="31" customHeight="1">
      <c r="A31" s="860"/>
      <c r="B31" s="818"/>
      <c r="C31" s="604"/>
      <c r="D31" s="605"/>
      <c r="E31" s="606">
        <f>SUM(E17:E30)</f>
        <v>61</v>
      </c>
      <c r="F31" s="606"/>
      <c r="G31" s="607"/>
      <c r="H31" s="607">
        <f>SUM(H17:H30)</f>
        <v>125638.51</v>
      </c>
      <c r="I31" s="608"/>
      <c r="J31" s="608"/>
      <c r="K31" s="608"/>
      <c r="L31" s="609">
        <f>SUM(L17:L30)</f>
        <v>13784</v>
      </c>
      <c r="M31" s="609">
        <f>SUM(M17:M30)</f>
        <v>12424</v>
      </c>
      <c r="N31" s="609" t="e">
        <f>SUM(N17:N30)</f>
        <v>#REF!</v>
      </c>
      <c r="O31" s="609" t="e">
        <f>SUM(#REF!)</f>
        <v>#REF!</v>
      </c>
      <c r="P31" s="609">
        <f>SUM(P16:P16)</f>
        <v>0</v>
      </c>
      <c r="Q31" s="609">
        <f>SUM(Q16:Q16)</f>
        <v>0</v>
      </c>
      <c r="R31" s="609" t="e">
        <f>SUM(#REF!)</f>
        <v>#REF!</v>
      </c>
      <c r="S31" s="609">
        <f>SUM(S16:S16)</f>
        <v>0</v>
      </c>
      <c r="T31" s="609">
        <f>SUM(T16:T16)</f>
        <v>0</v>
      </c>
      <c r="U31" s="609" t="e">
        <f>SUM(#REF!)</f>
        <v>#REF!</v>
      </c>
      <c r="V31" s="609">
        <f>SUM(V16:V16)</f>
        <v>0</v>
      </c>
      <c r="W31" s="610">
        <f>SUM(W17:W30)</f>
        <v>78.796000000000006</v>
      </c>
    </row>
    <row r="32" spans="1:23" ht="11.25" customHeight="1">
      <c r="A32" s="860"/>
      <c r="B32" s="612"/>
      <c r="C32" s="545"/>
      <c r="D32" s="546"/>
      <c r="E32" s="613"/>
      <c r="F32" s="544"/>
      <c r="G32" s="614" t="s">
        <v>847</v>
      </c>
      <c r="H32" s="615"/>
      <c r="I32" s="616"/>
      <c r="J32" s="616"/>
      <c r="K32" s="616"/>
      <c r="L32" s="617"/>
      <c r="M32" s="548"/>
      <c r="N32" s="546"/>
      <c r="O32" s="545"/>
      <c r="P32" s="545"/>
      <c r="Q32" s="545"/>
      <c r="R32" s="545"/>
      <c r="S32" s="545"/>
      <c r="T32" s="545"/>
      <c r="U32" s="546"/>
      <c r="V32" s="546"/>
      <c r="W32" s="550"/>
    </row>
    <row r="33" spans="1:23" ht="14">
      <c r="A33" s="618" t="s">
        <v>546</v>
      </c>
      <c r="B33" s="619" t="s">
        <v>12</v>
      </c>
      <c r="C33" s="513"/>
      <c r="D33" s="620"/>
      <c r="E33" s="499" t="s">
        <v>555</v>
      </c>
      <c r="G33" s="621" t="s">
        <v>83</v>
      </c>
      <c r="H33" s="622"/>
      <c r="I33" s="562" t="s">
        <v>84</v>
      </c>
      <c r="J33" s="623"/>
      <c r="K33" s="534" t="s">
        <v>85</v>
      </c>
      <c r="L33" s="534"/>
      <c r="M33" s="1076" t="s">
        <v>86</v>
      </c>
      <c r="N33" s="1077"/>
      <c r="O33" s="1077"/>
      <c r="P33" s="1077"/>
      <c r="Q33" s="1077"/>
      <c r="R33" s="1077"/>
      <c r="S33" s="1077"/>
      <c r="T33" s="1077"/>
      <c r="U33" s="1077"/>
      <c r="V33" s="1077"/>
      <c r="W33" s="1078"/>
    </row>
    <row r="34" spans="1:23" ht="13">
      <c r="A34" s="949" t="s">
        <v>547</v>
      </c>
      <c r="D34" s="624"/>
      <c r="E34" s="499" t="s">
        <v>88</v>
      </c>
      <c r="G34" s="1079"/>
      <c r="H34" s="1080"/>
      <c r="I34" s="949" t="s">
        <v>89</v>
      </c>
      <c r="J34" s="625"/>
      <c r="K34" s="537" t="s">
        <v>90</v>
      </c>
      <c r="L34" s="537"/>
      <c r="M34" s="532"/>
      <c r="W34" s="538"/>
    </row>
    <row r="35" spans="1:23" ht="10.5" customHeight="1">
      <c r="A35" s="949" t="s">
        <v>548</v>
      </c>
      <c r="B35" s="503"/>
      <c r="D35" s="523"/>
      <c r="G35" s="1079"/>
      <c r="H35" s="1080"/>
      <c r="I35" s="949"/>
      <c r="J35" s="625"/>
      <c r="K35" s="537" t="s">
        <v>94</v>
      </c>
      <c r="L35" s="537"/>
      <c r="M35" s="532"/>
      <c r="W35" s="538"/>
    </row>
    <row r="36" spans="1:23" ht="10.5" customHeight="1">
      <c r="A36" s="544"/>
      <c r="B36" s="545"/>
      <c r="C36" s="545"/>
      <c r="D36" s="626"/>
      <c r="E36" s="499" t="s">
        <v>95</v>
      </c>
      <c r="G36" s="1079"/>
      <c r="H36" s="1080"/>
      <c r="I36" s="949" t="s">
        <v>96</v>
      </c>
      <c r="J36" s="625"/>
      <c r="K36" s="537"/>
      <c r="L36" s="537"/>
      <c r="M36" s="532"/>
      <c r="W36" s="538"/>
    </row>
    <row r="37" spans="1:23" ht="13">
      <c r="A37" s="512" t="s">
        <v>97</v>
      </c>
      <c r="C37" s="535"/>
      <c r="D37" s="514"/>
      <c r="E37" s="499" t="s">
        <v>98</v>
      </c>
      <c r="G37" s="627" t="s">
        <v>99</v>
      </c>
      <c r="H37" s="628"/>
      <c r="I37" s="949" t="s">
        <v>89</v>
      </c>
      <c r="J37" s="625"/>
      <c r="K37" s="537" t="s">
        <v>100</v>
      </c>
      <c r="L37" s="537"/>
      <c r="M37" s="532"/>
      <c r="W37" s="538"/>
    </row>
    <row r="38" spans="1:23" ht="13">
      <c r="A38" s="949" t="s">
        <v>561</v>
      </c>
      <c r="D38" s="523"/>
      <c r="E38" s="499" t="s">
        <v>101</v>
      </c>
      <c r="G38" s="629"/>
      <c r="H38" s="630"/>
      <c r="I38" s="949" t="s">
        <v>102</v>
      </c>
      <c r="J38" s="625"/>
      <c r="K38" s="537" t="s">
        <v>549</v>
      </c>
      <c r="L38" s="537"/>
      <c r="M38" s="1069" t="s">
        <v>616</v>
      </c>
      <c r="N38" s="1070"/>
      <c r="O38" s="1070"/>
      <c r="P38" s="1070"/>
      <c r="Q38" s="1070"/>
      <c r="R38" s="1070"/>
      <c r="S38" s="1070"/>
      <c r="T38" s="1070"/>
      <c r="U38" s="1070"/>
      <c r="V38" s="1070"/>
      <c r="W38" s="1071"/>
    </row>
    <row r="39" spans="1:23">
      <c r="A39" s="544"/>
      <c r="B39" s="545"/>
      <c r="C39" s="545"/>
      <c r="D39" s="546"/>
      <c r="E39" s="631"/>
      <c r="F39" s="545"/>
      <c r="G39" s="1053" t="s">
        <v>1114</v>
      </c>
      <c r="H39" s="1054"/>
      <c r="I39" s="1053" t="s">
        <v>1115</v>
      </c>
      <c r="J39" s="1054"/>
      <c r="K39" s="549" t="s">
        <v>105</v>
      </c>
      <c r="L39" s="549"/>
      <c r="M39" s="1072" t="s">
        <v>106</v>
      </c>
      <c r="N39" s="1073"/>
      <c r="O39" s="1073"/>
      <c r="P39" s="1073"/>
      <c r="Q39" s="1073"/>
      <c r="R39" s="1073"/>
      <c r="S39" s="1073"/>
      <c r="T39" s="1073"/>
      <c r="U39" s="1073"/>
      <c r="V39" s="1073"/>
      <c r="W39" s="1074"/>
    </row>
    <row r="40" spans="1:23">
      <c r="G40" s="500" t="s">
        <v>667</v>
      </c>
      <c r="K40" s="537"/>
      <c r="L40" s="537"/>
      <c r="M40" s="541"/>
      <c r="N40" s="541"/>
      <c r="O40" s="541"/>
      <c r="P40" s="541"/>
      <c r="Q40" s="541"/>
      <c r="R40" s="541"/>
      <c r="S40" s="541"/>
      <c r="T40" s="541"/>
      <c r="U40" s="541"/>
      <c r="V40" s="541"/>
      <c r="W40" s="632"/>
    </row>
    <row r="41" spans="1:23">
      <c r="G41" s="633"/>
      <c r="H41" s="633"/>
      <c r="I41" s="634"/>
      <c r="J41" s="633"/>
      <c r="K41" s="537"/>
      <c r="L41" s="537"/>
      <c r="M41" s="541"/>
      <c r="N41" s="541"/>
      <c r="O41" s="541"/>
      <c r="P41" s="541"/>
      <c r="Q41" s="541"/>
      <c r="R41" s="541"/>
      <c r="S41" s="541"/>
      <c r="T41" s="541"/>
      <c r="U41" s="541"/>
      <c r="V41" s="541"/>
      <c r="W41" s="632"/>
    </row>
    <row r="42" spans="1:23" ht="7.5" customHeight="1"/>
    <row r="43" spans="1:23" ht="13.5" customHeight="1"/>
    <row r="44" spans="1:23" ht="13.5" customHeight="1"/>
    <row r="45" spans="1:23" ht="13.5" customHeight="1"/>
    <row r="46" spans="1:23" s="611" customFormat="1" ht="18" customHeight="1">
      <c r="A46" s="635" t="s">
        <v>964</v>
      </c>
      <c r="B46" s="500"/>
      <c r="C46" s="635" t="s">
        <v>622</v>
      </c>
      <c r="F46" s="636"/>
      <c r="G46" s="635" t="s">
        <v>958</v>
      </c>
      <c r="H46" s="500"/>
      <c r="I46" s="635" t="s">
        <v>969</v>
      </c>
      <c r="K46" s="636"/>
      <c r="L46" s="636"/>
      <c r="V46" s="637"/>
    </row>
    <row r="47" spans="1:23" s="611" customFormat="1" ht="18" customHeight="1">
      <c r="A47" s="635" t="s">
        <v>965</v>
      </c>
      <c r="B47" s="500"/>
      <c r="C47" s="635" t="s">
        <v>969</v>
      </c>
      <c r="F47" s="636"/>
      <c r="G47" s="635" t="s">
        <v>959</v>
      </c>
      <c r="H47" s="500"/>
      <c r="I47" s="635" t="s">
        <v>969</v>
      </c>
      <c r="K47" s="636"/>
      <c r="L47" s="636"/>
      <c r="V47" s="637"/>
    </row>
    <row r="48" spans="1:23" s="611" customFormat="1" ht="18" customHeight="1">
      <c r="A48" s="635" t="s">
        <v>966</v>
      </c>
      <c r="B48" s="500"/>
      <c r="C48" s="635" t="s">
        <v>969</v>
      </c>
      <c r="F48" s="636"/>
      <c r="G48" s="635" t="s">
        <v>960</v>
      </c>
      <c r="H48" s="500"/>
      <c r="I48" s="635" t="s">
        <v>622</v>
      </c>
      <c r="K48" s="636"/>
      <c r="L48" s="636"/>
      <c r="V48" s="637"/>
    </row>
    <row r="49" spans="1:23" s="611" customFormat="1" ht="18" customHeight="1">
      <c r="A49" s="635" t="s">
        <v>967</v>
      </c>
      <c r="B49" s="500"/>
      <c r="C49" s="635" t="s">
        <v>622</v>
      </c>
      <c r="F49" s="636"/>
      <c r="G49" s="635" t="s">
        <v>961</v>
      </c>
      <c r="H49" s="500"/>
      <c r="I49" s="635" t="s">
        <v>622</v>
      </c>
      <c r="K49" s="636"/>
      <c r="L49" s="636"/>
      <c r="V49" s="637"/>
    </row>
    <row r="50" spans="1:23" s="611" customFormat="1" ht="18" customHeight="1">
      <c r="A50" s="635" t="s">
        <v>968</v>
      </c>
      <c r="B50" s="500"/>
      <c r="C50" s="635" t="s">
        <v>622</v>
      </c>
      <c r="F50" s="636"/>
      <c r="G50" s="635" t="s">
        <v>963</v>
      </c>
      <c r="H50" s="500"/>
      <c r="I50" s="635" t="s">
        <v>622</v>
      </c>
      <c r="K50" s="636"/>
      <c r="L50" s="636"/>
      <c r="V50" s="637"/>
    </row>
    <row r="51" spans="1:23" ht="20">
      <c r="E51" s="950"/>
      <c r="F51" s="500"/>
      <c r="G51" s="635" t="s">
        <v>962</v>
      </c>
      <c r="I51" s="635" t="s">
        <v>622</v>
      </c>
      <c r="K51" s="500"/>
      <c r="M51" s="950"/>
      <c r="V51" s="501"/>
      <c r="W51" s="950"/>
    </row>
    <row r="52" spans="1:23" ht="17.5">
      <c r="A52" s="638"/>
      <c r="E52" s="950"/>
      <c r="G52" s="639"/>
      <c r="H52" s="639"/>
    </row>
    <row r="57" spans="1:23" ht="14">
      <c r="A57" s="640"/>
      <c r="C57" s="641"/>
      <c r="D57" s="641"/>
      <c r="E57" s="642"/>
    </row>
    <row r="58" spans="1:23" ht="14">
      <c r="A58" s="643"/>
      <c r="C58" s="641"/>
      <c r="D58" s="644"/>
      <c r="E58" s="642"/>
    </row>
    <row r="59" spans="1:23" ht="14">
      <c r="A59" s="643"/>
      <c r="B59" s="645"/>
      <c r="C59" s="641"/>
      <c r="D59" s="641"/>
      <c r="E59" s="642"/>
    </row>
    <row r="60" spans="1:23" ht="14">
      <c r="A60" s="643"/>
      <c r="B60" s="646" t="s">
        <v>354</v>
      </c>
      <c r="C60" s="641"/>
      <c r="D60" s="641"/>
      <c r="E60" s="642"/>
    </row>
    <row r="61" spans="1:23" ht="15.5">
      <c r="A61" s="643"/>
      <c r="B61" s="647" t="s">
        <v>249</v>
      </c>
      <c r="C61" s="641"/>
      <c r="D61" s="641"/>
      <c r="E61" s="642"/>
    </row>
    <row r="62" spans="1:23" ht="14">
      <c r="A62" s="643"/>
      <c r="B62" s="648" t="s">
        <v>250</v>
      </c>
      <c r="C62" s="641"/>
      <c r="D62" s="641"/>
      <c r="E62" s="642"/>
    </row>
    <row r="63" spans="1:23" ht="15.5">
      <c r="A63" s="649"/>
      <c r="B63" s="647" t="s">
        <v>251</v>
      </c>
      <c r="C63" s="641"/>
      <c r="D63" s="641"/>
      <c r="E63" s="642"/>
    </row>
    <row r="64" spans="1:23" ht="15.5">
      <c r="A64" s="643"/>
      <c r="B64" s="647" t="s">
        <v>252</v>
      </c>
      <c r="C64" s="641"/>
      <c r="D64" s="641"/>
      <c r="E64" s="642"/>
    </row>
    <row r="65" spans="1:5" ht="14">
      <c r="A65" s="649"/>
      <c r="B65" s="646" t="s">
        <v>253</v>
      </c>
      <c r="C65" s="641"/>
      <c r="D65" s="641"/>
      <c r="E65" s="642"/>
    </row>
    <row r="66" spans="1:5" ht="14">
      <c r="A66" s="649"/>
      <c r="B66" s="646" t="s">
        <v>357</v>
      </c>
      <c r="C66" s="641"/>
      <c r="D66" s="641"/>
      <c r="E66" s="642"/>
    </row>
    <row r="67" spans="1:5" ht="14">
      <c r="A67" s="643"/>
      <c r="B67" s="646" t="s">
        <v>358</v>
      </c>
      <c r="C67" s="641"/>
      <c r="D67" s="641"/>
      <c r="E67" s="642"/>
    </row>
    <row r="68" spans="1:5" ht="14">
      <c r="A68" s="643"/>
      <c r="B68" s="646" t="s">
        <v>288</v>
      </c>
      <c r="C68" s="641"/>
      <c r="D68" s="641"/>
      <c r="E68" s="642"/>
    </row>
    <row r="69" spans="1:5" ht="14">
      <c r="A69" s="643"/>
      <c r="B69" s="646" t="s">
        <v>292</v>
      </c>
      <c r="C69" s="641"/>
      <c r="D69" s="641"/>
      <c r="E69" s="642"/>
    </row>
    <row r="70" spans="1:5" ht="15.5">
      <c r="A70" s="643"/>
      <c r="B70" s="647" t="s">
        <v>423</v>
      </c>
      <c r="C70" s="641"/>
      <c r="D70" s="641"/>
      <c r="E70" s="642"/>
    </row>
    <row r="71" spans="1:5" ht="14">
      <c r="A71" s="643"/>
      <c r="B71" s="646" t="s">
        <v>424</v>
      </c>
      <c r="C71" s="641"/>
      <c r="D71" s="641"/>
      <c r="E71" s="642"/>
    </row>
    <row r="72" spans="1:5" ht="14">
      <c r="A72" s="643"/>
      <c r="B72" s="646" t="s">
        <v>279</v>
      </c>
      <c r="C72" s="641"/>
      <c r="D72" s="644"/>
      <c r="E72" s="642"/>
    </row>
    <row r="73" spans="1:5" ht="14">
      <c r="A73" s="643"/>
      <c r="B73" s="646" t="s">
        <v>281</v>
      </c>
      <c r="C73" s="641"/>
      <c r="D73" s="641"/>
      <c r="E73" s="642"/>
    </row>
    <row r="74" spans="1:5" ht="14">
      <c r="A74" s="643"/>
      <c r="B74" s="646" t="s">
        <v>287</v>
      </c>
      <c r="C74" s="641"/>
      <c r="D74" s="644"/>
      <c r="E74" s="642"/>
    </row>
    <row r="75" spans="1:5" ht="15.5">
      <c r="A75" s="643"/>
      <c r="B75" s="647" t="s">
        <v>420</v>
      </c>
      <c r="C75" s="641"/>
      <c r="D75" s="644"/>
      <c r="E75" s="642"/>
    </row>
    <row r="76" spans="1:5" ht="14">
      <c r="A76" s="650"/>
      <c r="B76" s="646" t="s">
        <v>421</v>
      </c>
      <c r="C76" s="579"/>
      <c r="D76" s="578"/>
      <c r="E76" s="575"/>
    </row>
    <row r="77" spans="1:5" ht="14">
      <c r="A77" s="572"/>
      <c r="B77" s="646" t="s">
        <v>422</v>
      </c>
      <c r="C77" s="579"/>
      <c r="D77" s="578"/>
      <c r="E77" s="651">
        <f>SUM(E56:E75)</f>
        <v>0</v>
      </c>
    </row>
    <row r="78" spans="1:5" ht="14">
      <c r="B78" s="646" t="s">
        <v>417</v>
      </c>
    </row>
    <row r="79" spans="1:5" ht="14">
      <c r="B79" s="646" t="s">
        <v>397</v>
      </c>
    </row>
  </sheetData>
  <mergeCells count="10">
    <mergeCell ref="M38:W38"/>
    <mergeCell ref="G39:H39"/>
    <mergeCell ref="I39:J39"/>
    <mergeCell ref="M39:W39"/>
    <mergeCell ref="O1:S1"/>
    <mergeCell ref="P2:W2"/>
    <mergeCell ref="M33:W33"/>
    <mergeCell ref="G34:H34"/>
    <mergeCell ref="G35:H35"/>
    <mergeCell ref="G36:H36"/>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CC33A-4522-4C17-940C-FBF8C8CDB241}">
  <sheetPr>
    <pageSetUpPr fitToPage="1"/>
  </sheetPr>
  <dimension ref="A1:W81"/>
  <sheetViews>
    <sheetView topLeftCell="A13" zoomScale="80" zoomScaleNormal="80" zoomScaleSheetLayoutView="85" workbookViewId="0">
      <selection activeCell="D24" sqref="D24"/>
    </sheetView>
  </sheetViews>
  <sheetFormatPr defaultColWidth="9.1796875" defaultRowHeight="12.5"/>
  <cols>
    <col min="1" max="1" width="5.26953125" style="952" customWidth="1"/>
    <col min="2" max="2" width="40.1796875" style="952" bestFit="1" customWidth="1"/>
    <col min="3" max="3" width="6.453125" style="952" customWidth="1"/>
    <col min="4" max="4" width="13.453125" style="952" customWidth="1"/>
    <col min="5" max="5" width="10.453125" style="499" customWidth="1"/>
    <col min="6" max="6" width="13.08984375" style="952" customWidth="1"/>
    <col min="7" max="7" width="14.81640625" style="500" customWidth="1"/>
    <col min="8" max="8" width="17" style="500" customWidth="1"/>
    <col min="9" max="9" width="6.1796875" style="952" customWidth="1"/>
    <col min="10" max="10" width="14.1796875" style="952" customWidth="1"/>
    <col min="11" max="11" width="11.1796875" style="952" customWidth="1"/>
    <col min="12" max="12" width="15.1796875" style="500" customWidth="1"/>
    <col min="13" max="13" width="16.36328125" style="500" customWidth="1"/>
    <col min="14" max="14" width="0.453125" style="952" hidden="1" customWidth="1"/>
    <col min="15" max="15" width="3.1796875" style="952" customWidth="1"/>
    <col min="16" max="16" width="2.54296875" style="952" customWidth="1"/>
    <col min="17" max="17" width="4.81640625" style="952" hidden="1" customWidth="1"/>
    <col min="18" max="18" width="2" style="952" customWidth="1"/>
    <col min="19" max="19" width="2.54296875" style="952" customWidth="1"/>
    <col min="20" max="20" width="5.81640625" style="952" hidden="1" customWidth="1"/>
    <col min="21" max="21" width="1" style="952" customWidth="1"/>
    <col min="22" max="22" width="9.1796875" style="952" hidden="1" customWidth="1"/>
    <col min="23" max="23" width="15.08984375" style="501" customWidth="1"/>
    <col min="24" max="24" width="1.81640625" style="952" customWidth="1"/>
    <col min="25" max="25" width="9.1796875" style="952" customWidth="1"/>
    <col min="26" max="16384" width="9.1796875" style="95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5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5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51" t="s">
        <v>557</v>
      </c>
      <c r="D8" s="523"/>
      <c r="E8" s="531"/>
      <c r="G8" s="532"/>
      <c r="H8" s="533"/>
      <c r="I8" s="951"/>
      <c r="K8" s="514"/>
      <c r="L8" s="532"/>
      <c r="M8" s="534"/>
      <c r="O8" s="514"/>
      <c r="U8" s="535"/>
      <c r="V8" s="535"/>
      <c r="W8" s="536"/>
    </row>
    <row r="9" spans="1:23">
      <c r="A9" s="951" t="s">
        <v>558</v>
      </c>
      <c r="D9" s="523"/>
      <c r="E9" s="531" t="s">
        <v>54</v>
      </c>
      <c r="G9" s="532" t="s">
        <v>55</v>
      </c>
      <c r="H9" s="533"/>
      <c r="I9" s="951" t="s">
        <v>56</v>
      </c>
      <c r="K9" s="523"/>
      <c r="L9" s="532" t="s">
        <v>57</v>
      </c>
      <c r="M9" s="537"/>
      <c r="O9" s="523"/>
      <c r="P9" s="952" t="s">
        <v>58</v>
      </c>
      <c r="W9" s="538"/>
    </row>
    <row r="10" spans="1:23" ht="13">
      <c r="A10" s="951" t="s">
        <v>559</v>
      </c>
      <c r="D10" s="539" t="s">
        <v>560</v>
      </c>
      <c r="E10" s="531" t="s">
        <v>59</v>
      </c>
      <c r="G10" s="532"/>
      <c r="H10" s="533"/>
      <c r="I10" s="540"/>
      <c r="J10" s="541"/>
      <c r="K10" s="542"/>
      <c r="L10" s="532"/>
      <c r="M10" s="537"/>
      <c r="O10" s="523"/>
      <c r="W10" s="538"/>
    </row>
    <row r="11" spans="1:23" ht="13">
      <c r="A11" s="951" t="s">
        <v>551</v>
      </c>
      <c r="D11" s="523"/>
      <c r="E11" s="515"/>
      <c r="F11" s="543"/>
      <c r="G11" s="532" t="s">
        <v>60</v>
      </c>
      <c r="H11" s="533"/>
      <c r="I11" s="951" t="s">
        <v>61</v>
      </c>
      <c r="K11" s="523"/>
      <c r="L11" s="532" t="s">
        <v>523</v>
      </c>
      <c r="M11" s="537"/>
      <c r="O11" s="523"/>
      <c r="P11" s="952" t="s">
        <v>63</v>
      </c>
      <c r="W11" s="538"/>
    </row>
    <row r="12" spans="1:23">
      <c r="A12" s="544" t="s">
        <v>64</v>
      </c>
      <c r="D12" s="523"/>
      <c r="E12" s="531" t="s">
        <v>65</v>
      </c>
      <c r="G12" s="532"/>
      <c r="H12" s="533"/>
      <c r="I12" s="95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598"/>
      <c r="B17" s="582" t="s">
        <v>1070</v>
      </c>
      <c r="C17" s="738" t="str">
        <f>IF(E17="","",VLOOKUP(B17,Data!$B$5:$N$503,13,FALSE))</f>
        <v/>
      </c>
      <c r="D17" s="495" t="str">
        <f>IF(E17="","",VLOOKUP(B17,Data!$B$5:$L$503,2,FALSE))</f>
        <v/>
      </c>
      <c r="E17" s="823"/>
      <c r="F17" s="600"/>
      <c r="G17" s="587" t="str">
        <f>IF(E17="","",VLOOKUP(B17,Data!$B$5:$L$503,11,FALSE))</f>
        <v/>
      </c>
      <c r="H17" s="588" t="str">
        <f t="shared" ref="H17:H32"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7,Data!G7,(IF(B17=Data!B9,Data!G9,(IF(B17=Data!B11,Data!G11,(IF(B17=Data!#REF!,Data!#REF!,(IF(B17=Data!B16,Data!G16,(IF(B17=Data!#REF!,Data!#REF!,(IF(B17=Data!#REF!,Data!#REF!,(IF(B17=Data!#REF!,Data!#REF!,Data!#REF!)))))))))))))))&amp;IF(B17=Data!B83,Data!G83,(IF(B17=Data!#REF!,Data!#REF!,(IF(B17=Data!#REF!,Data!#REF!,(IF(B17=Data!#REF!,Data!#REF!,(IF(B17=Data!#REF!,Data!#REF!,(IF(B17=Data!#REF!,Data!G823,(IF(B17=Data!#REF!,Data!#REF!,(IF(B17=Data!#REF!,Data!#REF!,Data!#REF!)))))))))))))))&amp;IF(B17=Data!#REF!,Data!#REF!,(IF(B17=Data!#REF!,Data!#REF!,(IF(B17=Data!#REF!,Data!#REF!,(IF(B17=Data!#REF!,Data!#REF!,(IF(B17=Data!#REF!,Data!#REF!,Data!#REF!)))))))))</f>
        <v>#REF!</v>
      </c>
      <c r="O17" s="592"/>
      <c r="P17" s="593"/>
      <c r="Q17" s="594" t="e">
        <f>IF(B17=Data!B7,Data!H7,(IF(B17=Data!B9,Data!H9,(IF(B17=Data!B11,Data!H11,(IF(B17=Data!#REF!,Data!#REF!,(IF(B17=Data!B16,Data!H16,(IF(B17=Data!#REF!,Data!#REF!,(IF(B17=Data!#REF!,Data!#REF!,(IF(B17=Data!#REF!,Data!#REF!,Data!#REF!)))))))))))))))&amp;IF(B17=Data!B83,Data!H83,(IF(B17=Data!#REF!,Data!#REF!,(IF(B17=Data!#REF!,Data!#REF!,(IF(B17=Data!#REF!,Data!#REF!,(IF(B17=Data!#REF!,Data!#REF!,(IF(B17=Data!#REF!,Data!H823,(IF(B17=Data!#REF!,Data!#REF!,(IF(B17=Data!#REF!,Data!#REF!,Data!#REF!)))))))))))))))&amp;IF(B17=Data!#REF!,Data!#REF!,(IF(B17=Data!#REF!,Data!#REF!,(IF(B17=Data!#REF!,Data!#REF!,(IF(B17=Data!#REF!,Data!#REF!,(IF(B17=Data!#REF!,Data!#REF!,Data!#REF!)))))))))</f>
        <v>#REF!</v>
      </c>
      <c r="R17" s="593"/>
      <c r="S17" s="593"/>
      <c r="T17" s="594" t="e">
        <f>IF(B17=Data!B7,Data!I7,(IF(B17=Data!B9,Data!I9,(IF(B17=Data!B11,Data!I11,(IF(B17=Data!#REF!,Data!#REF!,(IF(B17=Data!B16,Data!I16,(IF(B17=Data!#REF!,Data!#REF!,(IF(B17=Data!#REF!,Data!#REF!,(IF(B17=Data!#REF!,Data!#REF!,Data!#REF!)))))))))))))))&amp;IF(B17=Data!B83,Data!I83,(IF(B17=Data!#REF!,Data!#REF!,(IF(B17=Data!#REF!,Data!#REF!,(IF(B17=Data!#REF!,Data!#REF!,(IF(B17=Data!#REF!,Data!#REF!,(IF(B17=Data!#REF!,Data!I823,(IF(B17=Data!#REF!,Data!#REF!,(IF(B17=Data!#REF!,Data!#REF!,Data!#REF!)))))))))))))))&amp;IF(B17=Data!#REF!,Data!#REF!,(IF(B17=Data!#REF!,Data!#REF!,(IF(B17=Data!#REF!,Data!#REF!,(IF(B17=Data!#REF!,Data!#REF!,(IF(B17=Data!#REF!,Data!#REF!,Data!#REF!)))))))))</f>
        <v>#REF!</v>
      </c>
      <c r="U17" s="595"/>
      <c r="V17" s="594" t="e">
        <f>IF(B17=Data!B7,Data!J7,(IF(B17=Data!B9,Data!J9,(IF(B17=Data!B11,Data!J11,(IF(B17=Data!#REF!,Data!#REF!,(IF(B17=Data!B16,Data!J16,(IF(B17=Data!#REF!,Data!#REF!,(IF(B17=Data!#REF!,Data!#REF!,(IF(B17=Data!#REF!,Data!#REF!,Data!#REF!)))))))))))))))&amp;IF(B17=Data!B83,Data!J83,(IF(B17=Data!#REF!,Data!#REF!,(IF(B17=Data!#REF!,Data!#REF!,(IF(B17=Data!#REF!,Data!#REF!,(IF(B17=Data!#REF!,Data!#REF!,(IF(B17=Data!#REF!,Data!J823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321</v>
      </c>
      <c r="C18" s="738" t="str">
        <f>IF(E18="","",VLOOKUP(B18,Data!$B$5:$N$503,13,FALSE))</f>
        <v>Ymh</v>
      </c>
      <c r="D18" s="495" t="str">
        <f>IF(E18="","",VLOOKUP(B18,Data!$B$5:$L$503,2,FALSE))</f>
        <v>ZV78250</v>
      </c>
      <c r="E18" s="823">
        <v>1</v>
      </c>
      <c r="F18" s="955" t="s">
        <v>544</v>
      </c>
      <c r="G18" s="587">
        <f>IF(E18="","",VLOOKUP(B18,Data!$B$5:$L$503,11,FALSE))</f>
        <v>7332.41</v>
      </c>
      <c r="H18" s="588">
        <f t="shared" si="0"/>
        <v>7332.41</v>
      </c>
      <c r="I18" s="589" t="str">
        <f>IF(E18="","",VLOOKUP(B18,Data!$B$5:$D$503,3,FALSE))</f>
        <v>C/T</v>
      </c>
      <c r="J18" s="589" t="str">
        <f>IF(E18="","",VLOOKUP(B18,Data!$B$5:$M$503,12,FALSE))</f>
        <v>Indonesia</v>
      </c>
      <c r="K18" s="590">
        <v>5129806</v>
      </c>
      <c r="L18" s="587">
        <f>IF(E18="","",VLOOKUP(B18,Data!$B$5:$E$503,4,FALSE)*E18)</f>
        <v>338</v>
      </c>
      <c r="M18" s="587">
        <f>IF(E18="","",VLOOKUP(B18,Data!$B$5:$F$503,5,FALSE)*E18)</f>
        <v>297</v>
      </c>
      <c r="N18" s="591" t="e">
        <f>IF(B18=Data!#REF!,Data!#REF!,(IF(B18=Data!#REF!,Data!#REF!,(IF(B18=Data!#REF!,Data!#REF!,(IF(B18=Data!#REF!,Data!#REF!,(IF(B18=Data!#REF!,Data!#REF!,(IF(B18=Data!#REF!,Data!#REF!,(IF(B18=Data!#REF!,Data!#REF!,(IF(B18=Data!#REF!,Data!#REF!,Data!#REF!)))))))))))))))&amp;IF(B18=Data!B53,Data!G53,(IF(B18=Data!#REF!,Data!#REF!,(IF(B18=Data!#REF!,Data!#REF!,(IF(B18=Data!#REF!,Data!#REF!,(IF(B18=Data!#REF!,Data!#REF!,(IF(B18=Data!#REF!,Data!G793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53,Data!H53,(IF(B18=Data!#REF!,Data!#REF!,(IF(B18=Data!#REF!,Data!#REF!,(IF(B18=Data!#REF!,Data!#REF!,(IF(B18=Data!#REF!,Data!#REF!,(IF(B18=Data!#REF!,Data!H793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53,Data!I53,(IF(B18=Data!#REF!,Data!#REF!,(IF(B18=Data!#REF!,Data!#REF!,(IF(B18=Data!#REF!,Data!#REF!,(IF(B18=Data!#REF!,Data!#REF!,(IF(B18=Data!#REF!,Data!I793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53,Data!J53,(IF(B18=Data!#REF!,Data!#REF!,(IF(B18=Data!#REF!,Data!#REF!,(IF(B18=Data!#REF!,Data!#REF!,(IF(B18=Data!#REF!,Data!#REF!,(IF(B18=Data!#REF!,Data!J793,(IF(B18=Data!#REF!,Data!#REF!,(IF(B18=Data!#REF!,Data!#REF!,Data!#REF!)))))))))))))))&amp;IF(B18=Data!#REF!,Data!#REF!,(IF(B18=Data!#REF!,Data!#REF!,(IF(B18=Data!#REF!,Data!#REF!,(IF(B18=Data!#REF!,Data!#REF!,(IF(B18=Data!#REF!,Data!#REF!,Data!#REF!)))))))))</f>
        <v>#REF!</v>
      </c>
      <c r="W18" s="596">
        <f>IF(E18="","",VLOOKUP(B18,Data!$B$5:$J$503,9,FALSE)*E18)</f>
        <v>1.806</v>
      </c>
    </row>
    <row r="19" spans="1:23" s="597" customFormat="1" ht="19.25" customHeight="1">
      <c r="A19" s="860"/>
      <c r="B19" s="582" t="s">
        <v>1097</v>
      </c>
      <c r="C19" s="738" t="str">
        <f>IF(E19="","",VLOOKUP(B19,Data!$B$5:$N$503,13,FALSE))</f>
        <v/>
      </c>
      <c r="D19" s="495" t="str">
        <f>IF(E19="","",VLOOKUP(B19,Data!$B$5:$L$503,2,FALSE))</f>
        <v/>
      </c>
      <c r="E19" s="823"/>
      <c r="F19" s="955"/>
      <c r="G19" s="587" t="str">
        <f>IF(E19="","",VLOOKUP(B19,Data!$B$5:$L$503,11,FALSE))</f>
        <v/>
      </c>
      <c r="H19" s="588" t="str">
        <f t="shared" ref="H19:H20"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B9,Data!G9,(IF(B19=Data!B11,Data!G11,(IF(B19=Data!B13,Data!G13,(IF(B19=Data!#REF!,Data!#REF!,(IF(B19=Data!B18,Data!G18,(IF(B19=Data!#REF!,Data!#REF!,(IF(B19=Data!#REF!,Data!#REF!,(IF(B19=Data!#REF!,Data!#REF!,Data!#REF!)))))))))))))))&amp;IF(B19=Data!B85,Data!G85,(IF(B19=Data!#REF!,Data!#REF!,(IF(B19=Data!#REF!,Data!#REF!,(IF(B19=Data!#REF!,Data!#REF!,(IF(B19=Data!#REF!,Data!#REF!,(IF(B19=Data!#REF!,Data!G825,(IF(B19=Data!#REF!,Data!#REF!,(IF(B19=Data!#REF!,Data!#REF!,Data!#REF!)))))))))))))))&amp;IF(B19=Data!#REF!,Data!#REF!,(IF(B19=Data!#REF!,Data!#REF!,(IF(B19=Data!#REF!,Data!#REF!,(IF(B19=Data!#REF!,Data!#REF!,(IF(B19=Data!#REF!,Data!#REF!,Data!#REF!)))))))))</f>
        <v>#REF!</v>
      </c>
      <c r="O19" s="592"/>
      <c r="P19" s="593"/>
      <c r="Q19" s="594" t="e">
        <f>IF(B19=Data!B9,Data!H9,(IF(B19=Data!B11,Data!H11,(IF(B19=Data!B13,Data!H13,(IF(B19=Data!#REF!,Data!#REF!,(IF(B19=Data!B18,Data!H18,(IF(B19=Data!#REF!,Data!#REF!,(IF(B19=Data!#REF!,Data!#REF!,(IF(B19=Data!#REF!,Data!#REF!,Data!#REF!)))))))))))))))&amp;IF(B19=Data!B85,Data!H85,(IF(B19=Data!#REF!,Data!#REF!,(IF(B19=Data!#REF!,Data!#REF!,(IF(B19=Data!#REF!,Data!#REF!,(IF(B19=Data!#REF!,Data!#REF!,(IF(B19=Data!#REF!,Data!H825,(IF(B19=Data!#REF!,Data!#REF!,(IF(B19=Data!#REF!,Data!#REF!,Data!#REF!)))))))))))))))&amp;IF(B19=Data!#REF!,Data!#REF!,(IF(B19=Data!#REF!,Data!#REF!,(IF(B19=Data!#REF!,Data!#REF!,(IF(B19=Data!#REF!,Data!#REF!,(IF(B19=Data!#REF!,Data!#REF!,Data!#REF!)))))))))</f>
        <v>#REF!</v>
      </c>
      <c r="R19" s="593"/>
      <c r="S19" s="593"/>
      <c r="T19" s="594" t="e">
        <f>IF(B19=Data!B9,Data!I9,(IF(B19=Data!B11,Data!I11,(IF(B19=Data!B13,Data!I13,(IF(B19=Data!#REF!,Data!#REF!,(IF(B19=Data!B18,Data!I18,(IF(B19=Data!#REF!,Data!#REF!,(IF(B19=Data!#REF!,Data!#REF!,(IF(B19=Data!#REF!,Data!#REF!,Data!#REF!)))))))))))))))&amp;IF(B19=Data!B85,Data!I85,(IF(B19=Data!#REF!,Data!#REF!,(IF(B19=Data!#REF!,Data!#REF!,(IF(B19=Data!#REF!,Data!#REF!,(IF(B19=Data!#REF!,Data!#REF!,(IF(B19=Data!#REF!,Data!I825,(IF(B19=Data!#REF!,Data!#REF!,(IF(B19=Data!#REF!,Data!#REF!,Data!#REF!)))))))))))))))&amp;IF(B19=Data!#REF!,Data!#REF!,(IF(B19=Data!#REF!,Data!#REF!,(IF(B19=Data!#REF!,Data!#REF!,(IF(B19=Data!#REF!,Data!#REF!,(IF(B19=Data!#REF!,Data!#REF!,Data!#REF!)))))))))</f>
        <v>#REF!</v>
      </c>
      <c r="U19" s="595"/>
      <c r="V19" s="594" t="e">
        <f>IF(B19=Data!B9,Data!J9,(IF(B19=Data!B11,Data!J11,(IF(B19=Data!B13,Data!J13,(IF(B19=Data!#REF!,Data!#REF!,(IF(B19=Data!B18,Data!J18,(IF(B19=Data!#REF!,Data!#REF!,(IF(B19=Data!#REF!,Data!#REF!,(IF(B19=Data!#REF!,Data!#REF!,Data!#REF!)))))))))))))))&amp;IF(B19=Data!B85,Data!J85,(IF(B19=Data!#REF!,Data!#REF!,(IF(B19=Data!#REF!,Data!#REF!,(IF(B19=Data!#REF!,Data!#REF!,(IF(B19=Data!#REF!,Data!#REF!,(IF(B19=Data!#REF!,Data!J825,(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428</v>
      </c>
      <c r="C20" s="738" t="str">
        <f>IF(E20="","",VLOOKUP(B20,Data!$B$5:$N$503,13,FALSE))</f>
        <v>Ymh</v>
      </c>
      <c r="D20" s="495" t="str">
        <f>IF(E20="","",VLOOKUP(B20,Data!$B$5:$L$503,2,FALSE))</f>
        <v>ZU62660</v>
      </c>
      <c r="E20" s="823">
        <v>4</v>
      </c>
      <c r="F20" s="955" t="s">
        <v>544</v>
      </c>
      <c r="G20" s="587">
        <f>IF(E20="","",VLOOKUP(B20,Data!$B$5:$L$503,11,FALSE))</f>
        <v>6831.9</v>
      </c>
      <c r="H20" s="588">
        <f t="shared" si="1"/>
        <v>27327.599999999999</v>
      </c>
      <c r="I20" s="589" t="str">
        <f>IF(E20="","",VLOOKUP(B20,Data!$B$5:$D$503,3,FALSE))</f>
        <v>C/T</v>
      </c>
      <c r="J20" s="589" t="str">
        <f>IF(E20="","",VLOOKUP(B20,Data!$B$5:$M$503,12,FALSE))</f>
        <v>Indonesia</v>
      </c>
      <c r="K20" s="590">
        <v>5132497</v>
      </c>
      <c r="L20" s="587">
        <f>IF(E20="","",VLOOKUP(B20,Data!$B$5:$E$503,4,FALSE)*E20)</f>
        <v>1352</v>
      </c>
      <c r="M20" s="587">
        <f>IF(E20="","",VLOOKUP(B20,Data!$B$5:$F$503,5,FALSE)*E20)</f>
        <v>1188</v>
      </c>
      <c r="N20" s="591" t="e">
        <f>IF(B20=Data!#REF!,Data!#REF!,(IF(B20=Data!#REF!,Data!#REF!,(IF(B20=Data!#REF!,Data!#REF!,(IF(B20=Data!#REF!,Data!#REF!,(IF(B20=Data!#REF!,Data!#REF!,(IF(B20=Data!#REF!,Data!#REF!,(IF(B20=Data!#REF!,Data!#REF!,(IF(B20=Data!#REF!,Data!#REF!,Data!#REF!)))))))))))))))&amp;IF(B20=Data!B55,Data!G55,(IF(B20=Data!#REF!,Data!#REF!,(IF(B20=Data!#REF!,Data!#REF!,(IF(B20=Data!#REF!,Data!#REF!,(IF(B20=Data!#REF!,Data!#REF!,(IF(B20=Data!#REF!,Data!G795,(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55,Data!H55,(IF(B20=Data!#REF!,Data!#REF!,(IF(B20=Data!#REF!,Data!#REF!,(IF(B20=Data!#REF!,Data!#REF!,(IF(B20=Data!#REF!,Data!#REF!,(IF(B20=Data!#REF!,Data!H795,(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55,Data!I55,(IF(B20=Data!#REF!,Data!#REF!,(IF(B20=Data!#REF!,Data!#REF!,(IF(B20=Data!#REF!,Data!#REF!,(IF(B20=Data!#REF!,Data!#REF!,(IF(B20=Data!#REF!,Data!I795,(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55,Data!J55,(IF(B20=Data!#REF!,Data!#REF!,(IF(B20=Data!#REF!,Data!#REF!,(IF(B20=Data!#REF!,Data!#REF!,(IF(B20=Data!#REF!,Data!#REF!,(IF(B20=Data!#REF!,Data!J795,(IF(B20=Data!#REF!,Data!#REF!,(IF(B20=Data!#REF!,Data!#REF!,Data!#REF!)))))))))))))))&amp;IF(B20=Data!#REF!,Data!#REF!,(IF(B20=Data!#REF!,Data!#REF!,(IF(B20=Data!#REF!,Data!#REF!,(IF(B20=Data!#REF!,Data!#REF!,(IF(B20=Data!#REF!,Data!#REF!,Data!#REF!)))))))))</f>
        <v>#REF!</v>
      </c>
      <c r="W20" s="596">
        <f>IF(E20="","",VLOOKUP(B20,Data!$B$5:$J$503,9,FALSE)*E20)</f>
        <v>7.2240000000000002</v>
      </c>
    </row>
    <row r="21" spans="1:23" s="597" customFormat="1" ht="19.25" customHeight="1">
      <c r="A21" s="860">
        <v>3</v>
      </c>
      <c r="B21" s="753" t="s">
        <v>537</v>
      </c>
      <c r="C21" s="738" t="str">
        <f>IF(E21="","",VLOOKUP(B21,Data!$B$5:$N$503,13,FALSE))</f>
        <v>Ymh</v>
      </c>
      <c r="D21" s="495" t="str">
        <f>IF(E21="","",VLOOKUP(B21,Data!$B$5:$L$503,2,FALSE))</f>
        <v>ZJ54440</v>
      </c>
      <c r="E21" s="823">
        <v>1</v>
      </c>
      <c r="F21" s="956"/>
      <c r="G21" s="587">
        <f>IF(E21="","",VLOOKUP(B21,Data!$B$5:$L$503,11,FALSE))</f>
        <v>4603.6099999999997</v>
      </c>
      <c r="H21" s="588">
        <f t="shared" si="0"/>
        <v>4603.6099999999997</v>
      </c>
      <c r="I21" s="589" t="str">
        <f>IF(E21="","",VLOOKUP(B21,Data!$B$5:$D$503,3,FALSE))</f>
        <v>C/T</v>
      </c>
      <c r="J21" s="589" t="str">
        <f>IF(E21="","",VLOOKUP(B21,Data!$B$5:$M$503,12,FALSE))</f>
        <v>Indonesia</v>
      </c>
      <c r="K21" s="590">
        <v>5132497</v>
      </c>
      <c r="L21" s="587">
        <f>IF(E21="","",VLOOKUP(B21,Data!$B$5:$E$503,4,FALSE)*E21)</f>
        <v>305</v>
      </c>
      <c r="M21" s="587">
        <f>IF(E21="","",VLOOKUP(B21,Data!$B$5:$F$503,5,FALSE)*E21)</f>
        <v>269</v>
      </c>
      <c r="N21" s="591" t="e">
        <f>IF(B21=Data!#REF!,Data!#REF!,(IF(B21=Data!#REF!,Data!#REF!,(IF(B21=Data!#REF!,Data!#REF!,(IF(B21=Data!#REF!,Data!#REF!,(IF(B21=Data!#REF!,Data!#REF!,(IF(B21=Data!#REF!,Data!#REF!,(IF(B21=Data!#REF!,Data!#REF!,(IF(B21=Data!#REF!,Data!#REF!,Data!#REF!)))))))))))))))&amp;IF(B21=Data!B54,Data!G54,(IF(B21=Data!#REF!,Data!#REF!,(IF(B21=Data!#REF!,Data!#REF!,(IF(B21=Data!#REF!,Data!#REF!,(IF(B21=Data!#REF!,Data!#REF!,(IF(B21=Data!#REF!,Data!G794,(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54,Data!H54,(IF(B21=Data!#REF!,Data!#REF!,(IF(B21=Data!#REF!,Data!#REF!,(IF(B21=Data!#REF!,Data!#REF!,(IF(B21=Data!#REF!,Data!#REF!,(IF(B21=Data!#REF!,Data!H794,(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54,Data!I54,(IF(B21=Data!#REF!,Data!#REF!,(IF(B21=Data!#REF!,Data!#REF!,(IF(B21=Data!#REF!,Data!#REF!,(IF(B21=Data!#REF!,Data!#REF!,(IF(B21=Data!#REF!,Data!I794,(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54,Data!J54,(IF(B21=Data!#REF!,Data!#REF!,(IF(B21=Data!#REF!,Data!#REF!,(IF(B21=Data!#REF!,Data!#REF!,(IF(B21=Data!#REF!,Data!#REF!,(IF(B21=Data!#REF!,Data!J794,(IF(B21=Data!#REF!,Data!#REF!,(IF(B21=Data!#REF!,Data!#REF!,Data!#REF!)))))))))))))))&amp;IF(B21=Data!#REF!,Data!#REF!,(IF(B21=Data!#REF!,Data!#REF!,(IF(B21=Data!#REF!,Data!#REF!,(IF(B21=Data!#REF!,Data!#REF!,(IF(B21=Data!#REF!,Data!#REF!,Data!#REF!)))))))))</f>
        <v>#REF!</v>
      </c>
      <c r="W21" s="596">
        <f>IF(E21="","",VLOOKUP(B21,Data!$B$5:$J$503,9,FALSE)*E21)</f>
        <v>1.534</v>
      </c>
    </row>
    <row r="22" spans="1:23" s="597" customFormat="1" ht="19.25" customHeight="1">
      <c r="A22" s="860">
        <v>4</v>
      </c>
      <c r="B22" s="753" t="s">
        <v>231</v>
      </c>
      <c r="C22" s="738" t="str">
        <f>IF(E22="","",VLOOKUP(B22,Data!$B$5:$N$503,13,FALSE))</f>
        <v>Ymh</v>
      </c>
      <c r="D22" s="495" t="str">
        <f>IF(E22="","",VLOOKUP(B22,Data!$B$5:$L$503,2,FALSE))</f>
        <v>WN49720</v>
      </c>
      <c r="E22" s="823">
        <v>2</v>
      </c>
      <c r="F22" s="956" t="s">
        <v>553</v>
      </c>
      <c r="G22" s="587">
        <f>IF(E22="","",VLOOKUP(B22,Data!$B$5:$L$503,11,FALSE))</f>
        <v>1776.21</v>
      </c>
      <c r="H22" s="588">
        <f t="shared" si="0"/>
        <v>3552.42</v>
      </c>
      <c r="I22" s="589" t="str">
        <f>IF(E22="","",VLOOKUP(B22,Data!$B$5:$D$503,3,FALSE))</f>
        <v>C/T</v>
      </c>
      <c r="J22" s="589" t="str">
        <f>IF(E22="","",VLOOKUP(B22,Data!$B$5:$M$503,12,FALSE))</f>
        <v>Indonesia</v>
      </c>
      <c r="K22" s="590">
        <v>5132497</v>
      </c>
      <c r="L22" s="587">
        <f>IF(E22="","",VLOOKUP(B22,Data!$B$5:$E$503,4,FALSE)*E22)</f>
        <v>388</v>
      </c>
      <c r="M22" s="587">
        <f>IF(E22="","",VLOOKUP(B22,Data!$B$5:$F$503,5,FALSE)*E22)</f>
        <v>348</v>
      </c>
      <c r="N22" s="591" t="e">
        <f>IF(B22=Data!#REF!,Data!#REF!,(IF(B22=Data!#REF!,Data!#REF!,(IF(B22=Data!#REF!,Data!#REF!,(IF(B22=Data!#REF!,Data!#REF!,(IF(B22=Data!#REF!,Data!#REF!,(IF(B22=Data!#REF!,Data!#REF!,(IF(B22=Data!#REF!,Data!#REF!,(IF(B22=Data!#REF!,Data!#REF!,Data!#REF!)))))))))))))))&amp;IF(B22=Data!B55,Data!G55,(IF(B22=Data!#REF!,Data!#REF!,(IF(B22=Data!#REF!,Data!#REF!,(IF(B22=Data!#REF!,Data!#REF!,(IF(B22=Data!#REF!,Data!#REF!,(IF(B22=Data!#REF!,Data!G795,(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55,Data!H55,(IF(B22=Data!#REF!,Data!#REF!,(IF(B22=Data!#REF!,Data!#REF!,(IF(B22=Data!#REF!,Data!#REF!,(IF(B22=Data!#REF!,Data!#REF!,(IF(B22=Data!#REF!,Data!H795,(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55,Data!I55,(IF(B22=Data!#REF!,Data!#REF!,(IF(B22=Data!#REF!,Data!#REF!,(IF(B22=Data!#REF!,Data!#REF!,(IF(B22=Data!#REF!,Data!#REF!,(IF(B22=Data!#REF!,Data!I795,(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55,Data!J55,(IF(B22=Data!#REF!,Data!#REF!,(IF(B22=Data!#REF!,Data!#REF!,(IF(B22=Data!#REF!,Data!#REF!,(IF(B22=Data!#REF!,Data!#REF!,(IF(B22=Data!#REF!,Data!J795,(IF(B22=Data!#REF!,Data!#REF!,(IF(B22=Data!#REF!,Data!#REF!,Data!#REF!)))))))))))))))&amp;IF(B22=Data!#REF!,Data!#REF!,(IF(B22=Data!#REF!,Data!#REF!,(IF(B22=Data!#REF!,Data!#REF!,(IF(B22=Data!#REF!,Data!#REF!,(IF(B22=Data!#REF!,Data!#REF!,Data!#REF!)))))))))</f>
        <v>#REF!</v>
      </c>
      <c r="W22" s="596">
        <f>IF(E22="","",VLOOKUP(B22,Data!$B$5:$J$503,9,FALSE)*E22)</f>
        <v>2.258</v>
      </c>
    </row>
    <row r="23" spans="1:23" s="597" customFormat="1" ht="19.25" customHeight="1">
      <c r="A23" s="860">
        <v>5</v>
      </c>
      <c r="B23" s="753" t="s">
        <v>487</v>
      </c>
      <c r="C23" s="738" t="str">
        <f>IF(E23="","",VLOOKUP(B23,Data!$B$5:$N$503,13,FALSE))</f>
        <v>Ymh</v>
      </c>
      <c r="D23" s="495" t="str">
        <f>IF(E23="","",VLOOKUP(B23,Data!$B$5:$L$503,2,FALSE))</f>
        <v>ZH66310</v>
      </c>
      <c r="E23" s="823">
        <v>6</v>
      </c>
      <c r="F23" s="955"/>
      <c r="G23" s="587">
        <f>IF(E23="","",VLOOKUP(B23,Data!$B$5:$L$503,11,FALSE))</f>
        <v>1933.89</v>
      </c>
      <c r="H23" s="588">
        <f t="shared" ref="H23:H25" si="2">IF(E23&gt;0,E23*G23,"-")</f>
        <v>11603.34</v>
      </c>
      <c r="I23" s="589" t="str">
        <f>IF(E23="","",VLOOKUP(B23,Data!$B$5:$D$503,3,FALSE))</f>
        <v>C/T</v>
      </c>
      <c r="J23" s="589" t="str">
        <f>IF(E23="","",VLOOKUP(B23,Data!$B$5:$M$503,12,FALSE))</f>
        <v>Indonesia</v>
      </c>
      <c r="K23" s="590">
        <v>5132497</v>
      </c>
      <c r="L23" s="587">
        <f>IF(E23="","",VLOOKUP(B23,Data!$B$5:$E$503,4,FALSE)*E23)</f>
        <v>1290</v>
      </c>
      <c r="M23" s="587">
        <f>IF(E23="","",VLOOKUP(B23,Data!$B$5:$F$503,5,FALSE)*E23)</f>
        <v>1164</v>
      </c>
      <c r="N23" s="591" t="e">
        <f>IF(B23=Data!#REF!,Data!#REF!,(IF(B23=Data!#REF!,Data!#REF!,(IF(B23=Data!#REF!,Data!#REF!,(IF(B23=Data!#REF!,Data!#REF!,(IF(B23=Data!#REF!,Data!#REF!,(IF(B23=Data!#REF!,Data!#REF!,(IF(B23=Data!#REF!,Data!#REF!,(IF(B23=Data!#REF!,Data!#REF!,Data!#REF!)))))))))))))))&amp;IF(B23=Data!B52,Data!G52,(IF(B23=Data!#REF!,Data!#REF!,(IF(B23=Data!#REF!,Data!#REF!,(IF(B23=Data!#REF!,Data!#REF!,(IF(B23=Data!#REF!,Data!#REF!,(IF(B23=Data!#REF!,Data!G792,(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52,Data!H52,(IF(B23=Data!#REF!,Data!#REF!,(IF(B23=Data!#REF!,Data!#REF!,(IF(B23=Data!#REF!,Data!#REF!,(IF(B23=Data!#REF!,Data!#REF!,(IF(B23=Data!#REF!,Data!H792,(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52,Data!I52,(IF(B23=Data!#REF!,Data!#REF!,(IF(B23=Data!#REF!,Data!#REF!,(IF(B23=Data!#REF!,Data!#REF!,(IF(B23=Data!#REF!,Data!#REF!,(IF(B23=Data!#REF!,Data!I792,(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52,Data!J52,(IF(B23=Data!#REF!,Data!#REF!,(IF(B23=Data!#REF!,Data!#REF!,(IF(B23=Data!#REF!,Data!#REF!,(IF(B23=Data!#REF!,Data!#REF!,(IF(B23=Data!#REF!,Data!J792,(IF(B23=Data!#REF!,Data!#REF!,(IF(B23=Data!#REF!,Data!#REF!,Data!#REF!)))))))))))))))&amp;IF(B23=Data!#REF!,Data!#REF!,(IF(B23=Data!#REF!,Data!#REF!,(IF(B23=Data!#REF!,Data!#REF!,(IF(B23=Data!#REF!,Data!#REF!,(IF(B23=Data!#REF!,Data!#REF!,Data!#REF!)))))))))</f>
        <v>#REF!</v>
      </c>
      <c r="W23" s="596">
        <f>IF(E23="","",VLOOKUP(B23,Data!$B$5:$J$503,9,FALSE)*E23)</f>
        <v>7.11</v>
      </c>
    </row>
    <row r="24" spans="1:23" s="597" customFormat="1" ht="19.25" customHeight="1">
      <c r="A24" s="860">
        <v>6</v>
      </c>
      <c r="B24" s="753" t="s">
        <v>495</v>
      </c>
      <c r="C24" s="738" t="str">
        <f>IF(E24="","",VLOOKUP(B24,Data!$B$5:$N$503,13,FALSE))</f>
        <v>Ymh</v>
      </c>
      <c r="D24" s="495" t="str">
        <f>IF(E24="","",VLOOKUP(B24,Data!$B$5:$L$503,2,FALSE))</f>
        <v>ZH66300</v>
      </c>
      <c r="E24" s="823">
        <v>2</v>
      </c>
      <c r="F24" s="955"/>
      <c r="G24" s="587">
        <f>IF(E24="","",VLOOKUP(B24,Data!$B$5:$L$503,11,FALSE))</f>
        <v>2086.5500000000002</v>
      </c>
      <c r="H24" s="588">
        <f t="shared" si="2"/>
        <v>4173.1000000000004</v>
      </c>
      <c r="I24" s="589" t="str">
        <f>IF(E24="","",VLOOKUP(B24,Data!$B$5:$D$503,3,FALSE))</f>
        <v>C/T</v>
      </c>
      <c r="J24" s="589" t="str">
        <f>IF(E24="","",VLOOKUP(B24,Data!$B$5:$M$503,12,FALSE))</f>
        <v>Indonesia</v>
      </c>
      <c r="K24" s="590">
        <v>5132497</v>
      </c>
      <c r="L24" s="587">
        <f>IF(E24="","",VLOOKUP(B24,Data!$B$5:$E$503,4,FALSE)*E24)</f>
        <v>430</v>
      </c>
      <c r="M24" s="587">
        <f>IF(E24="","",VLOOKUP(B24,Data!$B$5:$F$503,5,FALSE)*E24)</f>
        <v>388</v>
      </c>
      <c r="N24" s="591" t="e">
        <f>IF(B24=Data!#REF!,Data!#REF!,(IF(B24=Data!#REF!,Data!#REF!,(IF(B24=Data!#REF!,Data!#REF!,(IF(B24=Data!#REF!,Data!#REF!,(IF(B24=Data!#REF!,Data!#REF!,(IF(B24=Data!#REF!,Data!#REF!,(IF(B24=Data!#REF!,Data!#REF!,(IF(B24=Data!#REF!,Data!#REF!,Data!#REF!)))))))))))))))&amp;IF(B24=Data!B53,Data!G53,(IF(B24=Data!#REF!,Data!#REF!,(IF(B24=Data!#REF!,Data!#REF!,(IF(B24=Data!#REF!,Data!#REF!,(IF(B24=Data!#REF!,Data!#REF!,(IF(B24=Data!#REF!,Data!G793,(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53,Data!H53,(IF(B24=Data!#REF!,Data!#REF!,(IF(B24=Data!#REF!,Data!#REF!,(IF(B24=Data!#REF!,Data!#REF!,(IF(B24=Data!#REF!,Data!#REF!,(IF(B24=Data!#REF!,Data!H793,(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53,Data!I53,(IF(B24=Data!#REF!,Data!#REF!,(IF(B24=Data!#REF!,Data!#REF!,(IF(B24=Data!#REF!,Data!#REF!,(IF(B24=Data!#REF!,Data!#REF!,(IF(B24=Data!#REF!,Data!I793,(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53,Data!J53,(IF(B24=Data!#REF!,Data!#REF!,(IF(B24=Data!#REF!,Data!#REF!,(IF(B24=Data!#REF!,Data!#REF!,(IF(B24=Data!#REF!,Data!#REF!,(IF(B24=Data!#REF!,Data!J793,(IF(B24=Data!#REF!,Data!#REF!,(IF(B24=Data!#REF!,Data!#REF!,Data!#REF!)))))))))))))))&amp;IF(B24=Data!#REF!,Data!#REF!,(IF(B24=Data!#REF!,Data!#REF!,(IF(B24=Data!#REF!,Data!#REF!,(IF(B24=Data!#REF!,Data!#REF!,(IF(B24=Data!#REF!,Data!#REF!,Data!#REF!)))))))))</f>
        <v>#REF!</v>
      </c>
      <c r="W24" s="596">
        <f>IF(E24="","",VLOOKUP(B24,Data!$B$5:$J$503,9,FALSE)*E24)</f>
        <v>2.37</v>
      </c>
    </row>
    <row r="25" spans="1:23" s="597" customFormat="1" ht="19.25" customHeight="1">
      <c r="A25" s="860">
        <v>7</v>
      </c>
      <c r="B25" s="753" t="s">
        <v>594</v>
      </c>
      <c r="C25" s="738" t="str">
        <f>IF(E25="","",VLOOKUP(B25,Data!$B$5:$N$503,13,FALSE))</f>
        <v>Ymh</v>
      </c>
      <c r="D25" s="495" t="str">
        <f>IF(E25="","",VLOOKUP(B25,Data!$B$5:$L$503,2,FALSE))</f>
        <v>ZN12160</v>
      </c>
      <c r="E25" s="823">
        <v>4</v>
      </c>
      <c r="F25" s="955"/>
      <c r="G25" s="587">
        <f>IF(E25="","",VLOOKUP(B25,Data!$B$5:$L$503,11,FALSE))</f>
        <v>2286.36</v>
      </c>
      <c r="H25" s="588">
        <f t="shared" si="2"/>
        <v>9145.44</v>
      </c>
      <c r="I25" s="589" t="str">
        <f>IF(E25="","",VLOOKUP(B25,Data!$B$5:$D$503,3,FALSE))</f>
        <v>C/T</v>
      </c>
      <c r="J25" s="589" t="str">
        <f>IF(E25="","",VLOOKUP(B25,Data!$B$5:$M$503,12,FALSE))</f>
        <v>Indonesia</v>
      </c>
      <c r="K25" s="590">
        <v>5132497</v>
      </c>
      <c r="L25" s="587">
        <f>IF(E25="","",VLOOKUP(B25,Data!$B$5:$E$503,4,FALSE)*E25)</f>
        <v>1048</v>
      </c>
      <c r="M25" s="587">
        <f>IF(E25="","",VLOOKUP(B25,Data!$B$5:$F$503,5,FALSE)*E25)</f>
        <v>948</v>
      </c>
      <c r="N25" s="591" t="e">
        <f>IF(B25=Data!#REF!,Data!#REF!,(IF(B25=Data!#REF!,Data!#REF!,(IF(B25=Data!#REF!,Data!#REF!,(IF(B25=Data!#REF!,Data!#REF!,(IF(B25=Data!#REF!,Data!#REF!,(IF(B25=Data!#REF!,Data!#REF!,(IF(B25=Data!#REF!,Data!#REF!,(IF(B25=Data!#REF!,Data!#REF!,Data!#REF!)))))))))))))))&amp;IF(B25=Data!B55,Data!G55,(IF(B25=Data!#REF!,Data!#REF!,(IF(B25=Data!#REF!,Data!#REF!,(IF(B25=Data!#REF!,Data!#REF!,(IF(B25=Data!#REF!,Data!#REF!,(IF(B25=Data!#REF!,Data!G795,(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55,Data!H55,(IF(B25=Data!#REF!,Data!#REF!,(IF(B25=Data!#REF!,Data!#REF!,(IF(B25=Data!#REF!,Data!#REF!,(IF(B25=Data!#REF!,Data!#REF!,(IF(B25=Data!#REF!,Data!H795,(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55,Data!I55,(IF(B25=Data!#REF!,Data!#REF!,(IF(B25=Data!#REF!,Data!#REF!,(IF(B25=Data!#REF!,Data!#REF!,(IF(B25=Data!#REF!,Data!#REF!,(IF(B25=Data!#REF!,Data!I795,(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55,Data!J55,(IF(B25=Data!#REF!,Data!#REF!,(IF(B25=Data!#REF!,Data!#REF!,(IF(B25=Data!#REF!,Data!#REF!,(IF(B25=Data!#REF!,Data!#REF!,(IF(B25=Data!#REF!,Data!J795,(IF(B25=Data!#REF!,Data!#REF!,(IF(B25=Data!#REF!,Data!#REF!,Data!#REF!)))))))))))))))&amp;IF(B25=Data!#REF!,Data!#REF!,(IF(B25=Data!#REF!,Data!#REF!,(IF(B25=Data!#REF!,Data!#REF!,(IF(B25=Data!#REF!,Data!#REF!,(IF(B25=Data!#REF!,Data!#REF!,Data!#REF!)))))))))</f>
        <v>#REF!</v>
      </c>
      <c r="W25" s="596">
        <f>IF(E25="","",VLOOKUP(B25,Data!$B$5:$J$503,9,FALSE)*E25)</f>
        <v>5.952</v>
      </c>
    </row>
    <row r="26" spans="1:23" s="597" customFormat="1" ht="19.25" customHeight="1">
      <c r="A26" s="860">
        <v>8</v>
      </c>
      <c r="B26" s="753" t="s">
        <v>717</v>
      </c>
      <c r="C26" s="738" t="str">
        <f>IF(E26="","",VLOOKUP(B26,Data!$B$5:$N$503,13,FALSE))</f>
        <v>Ymh</v>
      </c>
      <c r="D26" s="495" t="str">
        <f>IF(E26="","",VLOOKUP(B26,Data!$B$5:$L$503,2,FALSE))</f>
        <v>VAC9500</v>
      </c>
      <c r="E26" s="823">
        <v>1</v>
      </c>
      <c r="F26" s="955"/>
      <c r="G26" s="587">
        <f>IF(E26="","",VLOOKUP(B26,Data!$B$5:$L$503,11,FALSE))</f>
        <v>2627.86</v>
      </c>
      <c r="H26" s="588">
        <f t="shared" si="0"/>
        <v>2627.86</v>
      </c>
      <c r="I26" s="589" t="str">
        <f>IF(E26="","",VLOOKUP(B26,Data!$B$5:$D$503,3,FALSE))</f>
        <v>C/T</v>
      </c>
      <c r="J26" s="589" t="str">
        <f>IF(E26="","",VLOOKUP(B26,Data!$B$5:$M$503,12,FALSE))</f>
        <v>Indonesia</v>
      </c>
      <c r="K26" s="590">
        <v>5132497</v>
      </c>
      <c r="L26" s="587">
        <f>IF(E26="","",VLOOKUP(B26,Data!$B$5:$E$503,4,FALSE)*E26)</f>
        <v>267</v>
      </c>
      <c r="M26" s="587">
        <f>IF(E26="","",VLOOKUP(B26,Data!$B$5:$F$503,5,FALSE)*E26)</f>
        <v>247</v>
      </c>
      <c r="N26" s="591" t="e">
        <f>IF(B26=Data!#REF!,Data!#REF!,(IF(B26=Data!#REF!,Data!#REF!,(IF(B26=Data!#REF!,Data!#REF!,(IF(B26=Data!#REF!,Data!#REF!,(IF(B26=Data!#REF!,Data!#REF!,(IF(B26=Data!#REF!,Data!#REF!,(IF(B26=Data!#REF!,Data!#REF!,(IF(B26=Data!#REF!,Data!#REF!,Data!#REF!)))))))))))))))&amp;IF(B26=Data!B56,Data!G56,(IF(B26=Data!#REF!,Data!#REF!,(IF(B26=Data!#REF!,Data!#REF!,(IF(B26=Data!#REF!,Data!#REF!,(IF(B26=Data!#REF!,Data!#REF!,(IF(B26=Data!#REF!,Data!G796,(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56,Data!H56,(IF(B26=Data!#REF!,Data!#REF!,(IF(B26=Data!#REF!,Data!#REF!,(IF(B26=Data!#REF!,Data!#REF!,(IF(B26=Data!#REF!,Data!#REF!,(IF(B26=Data!#REF!,Data!H796,(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56,Data!I56,(IF(B26=Data!#REF!,Data!#REF!,(IF(B26=Data!#REF!,Data!#REF!,(IF(B26=Data!#REF!,Data!#REF!,(IF(B26=Data!#REF!,Data!#REF!,(IF(B26=Data!#REF!,Data!I796,(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56,Data!J56,(IF(B26=Data!#REF!,Data!#REF!,(IF(B26=Data!#REF!,Data!#REF!,(IF(B26=Data!#REF!,Data!#REF!,(IF(B26=Data!#REF!,Data!#REF!,(IF(B26=Data!#REF!,Data!J796,(IF(B26=Data!#REF!,Data!#REF!,(IF(B26=Data!#REF!,Data!#REF!,Data!#REF!)))))))))))))))&amp;IF(B26=Data!#REF!,Data!#REF!,(IF(B26=Data!#REF!,Data!#REF!,(IF(B26=Data!#REF!,Data!#REF!,(IF(B26=Data!#REF!,Data!#REF!,(IF(B26=Data!#REF!,Data!#REF!,Data!#REF!)))))))))</f>
        <v>#REF!</v>
      </c>
      <c r="W26" s="596">
        <f>IF(E26="","",VLOOKUP(B26,Data!$B$5:$J$503,9,FALSE)*E26)</f>
        <v>1.488</v>
      </c>
    </row>
    <row r="27" spans="1:23" s="597" customFormat="1" ht="19.25" customHeight="1">
      <c r="A27" s="860">
        <v>9</v>
      </c>
      <c r="B27" s="753" t="s">
        <v>288</v>
      </c>
      <c r="C27" s="738" t="str">
        <f>IF(E27="","",VLOOKUP(B27,Data!$B$5:$N$503,13,FALSE))</f>
        <v>Ymh</v>
      </c>
      <c r="D27" s="495" t="str">
        <f>IF(E27="","",VLOOKUP(B27,Data!$B$5:$L$503,2,FALSE))</f>
        <v>WT58110</v>
      </c>
      <c r="E27" s="823">
        <v>2</v>
      </c>
      <c r="F27" s="955"/>
      <c r="G27" s="587">
        <f>IF(E27="","",VLOOKUP(B27,Data!$B$5:$L$503,11,FALSE))</f>
        <v>2268.35</v>
      </c>
      <c r="H27" s="588">
        <f t="shared" si="0"/>
        <v>4536.7</v>
      </c>
      <c r="I27" s="589" t="str">
        <f>IF(E27="","",VLOOKUP(B27,Data!$B$5:$D$503,3,FALSE))</f>
        <v>C/T</v>
      </c>
      <c r="J27" s="589" t="str">
        <f>IF(E27="","",VLOOKUP(B27,Data!$B$5:$M$503,12,FALSE))</f>
        <v>Indonesia</v>
      </c>
      <c r="K27" s="590">
        <v>5132497</v>
      </c>
      <c r="L27" s="587">
        <f>IF(E27="","",VLOOKUP(B27,Data!$B$5:$E$503,4,FALSE)*E27)</f>
        <v>476</v>
      </c>
      <c r="M27" s="587">
        <f>IF(E27="","",VLOOKUP(B27,Data!$B$5:$F$503,5,FALSE)*E27)</f>
        <v>432</v>
      </c>
      <c r="N27" s="591" t="e">
        <f>IF(B27=Data!#REF!,Data!#REF!,(IF(B27=Data!#REF!,Data!#REF!,(IF(B27=Data!#REF!,Data!#REF!,(IF(B27=Data!#REF!,Data!#REF!,(IF(B27=Data!#REF!,Data!#REF!,(IF(B27=Data!#REF!,Data!#REF!,(IF(B27=Data!#REF!,Data!#REF!,(IF(B27=Data!#REF!,Data!#REF!,Data!#REF!)))))))))))))))&amp;IF(B27=Data!B57,Data!G57,(IF(B27=Data!#REF!,Data!#REF!,(IF(B27=Data!#REF!,Data!#REF!,(IF(B27=Data!#REF!,Data!#REF!,(IF(B27=Data!#REF!,Data!#REF!,(IF(B27=Data!#REF!,Data!G797,(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57,Data!H57,(IF(B27=Data!#REF!,Data!#REF!,(IF(B27=Data!#REF!,Data!#REF!,(IF(B27=Data!#REF!,Data!#REF!,(IF(B27=Data!#REF!,Data!#REF!,(IF(B27=Data!#REF!,Data!H797,(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57,Data!I57,(IF(B27=Data!#REF!,Data!#REF!,(IF(B27=Data!#REF!,Data!#REF!,(IF(B27=Data!#REF!,Data!#REF!,(IF(B27=Data!#REF!,Data!#REF!,(IF(B27=Data!#REF!,Data!I797,(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57,Data!J57,(IF(B27=Data!#REF!,Data!#REF!,(IF(B27=Data!#REF!,Data!#REF!,(IF(B27=Data!#REF!,Data!#REF!,(IF(B27=Data!#REF!,Data!#REF!,(IF(B27=Data!#REF!,Data!J797,(IF(B27=Data!#REF!,Data!#REF!,(IF(B27=Data!#REF!,Data!#REF!,Data!#REF!)))))))))))))))&amp;IF(B27=Data!#REF!,Data!#REF!,(IF(B27=Data!#REF!,Data!#REF!,(IF(B27=Data!#REF!,Data!#REF!,(IF(B27=Data!#REF!,Data!#REF!,(IF(B27=Data!#REF!,Data!#REF!,Data!#REF!)))))))))</f>
        <v>#REF!</v>
      </c>
      <c r="W27" s="596">
        <f>IF(E27="","",VLOOKUP(B27,Data!$B$5:$J$503,9,FALSE)*E27)</f>
        <v>2.6280000000000001</v>
      </c>
    </row>
    <row r="28" spans="1:23" s="597" customFormat="1" ht="19.25" customHeight="1">
      <c r="A28" s="860">
        <v>10</v>
      </c>
      <c r="B28" s="753" t="s">
        <v>279</v>
      </c>
      <c r="C28" s="738" t="str">
        <f>IF(E28="","",VLOOKUP(B28,Data!$B$5:$N$503,13,FALSE))</f>
        <v>Ymh</v>
      </c>
      <c r="D28" s="495" t="str">
        <f>IF(E28="","",VLOOKUP(B28,Data!$B$5:$L$503,2,FALSE))</f>
        <v>WT58060</v>
      </c>
      <c r="E28" s="823">
        <v>2</v>
      </c>
      <c r="F28" s="956"/>
      <c r="G28" s="587">
        <f>IF(E28="","",VLOOKUP(B28,Data!$B$5:$L$503,11,FALSE))</f>
        <v>2511.65</v>
      </c>
      <c r="H28" s="588">
        <f t="shared" si="0"/>
        <v>5023.3</v>
      </c>
      <c r="I28" s="589" t="str">
        <f>IF(E28="","",VLOOKUP(B28,Data!$B$5:$D$503,3,FALSE))</f>
        <v>C/T</v>
      </c>
      <c r="J28" s="589" t="str">
        <f>IF(E28="","",VLOOKUP(B28,Data!$B$5:$M$503,12,FALSE))</f>
        <v>Indonesia</v>
      </c>
      <c r="K28" s="590">
        <v>5132497</v>
      </c>
      <c r="L28" s="587">
        <f>IF(E28="","",VLOOKUP(B28,Data!$B$5:$E$503,4,FALSE)*E28)</f>
        <v>508</v>
      </c>
      <c r="M28" s="587">
        <f>IF(E28="","",VLOOKUP(B28,Data!$B$5:$F$503,5,FALSE)*E28)</f>
        <v>458</v>
      </c>
      <c r="N28" s="591" t="e">
        <f>IF(B28=Data!#REF!,Data!#REF!,(IF(B28=Data!#REF!,Data!#REF!,(IF(B28=Data!#REF!,Data!#REF!,(IF(B28=Data!#REF!,Data!#REF!,(IF(B28=Data!#REF!,Data!#REF!,(IF(B28=Data!#REF!,Data!#REF!,(IF(B28=Data!#REF!,Data!#REF!,(IF(B28=Data!#REF!,Data!#REF!,Data!#REF!)))))))))))))))&amp;IF(B28=Data!B58,Data!G58,(IF(B28=Data!#REF!,Data!#REF!,(IF(B28=Data!#REF!,Data!#REF!,(IF(B28=Data!#REF!,Data!#REF!,(IF(B28=Data!#REF!,Data!#REF!,(IF(B28=Data!#REF!,Data!G798,(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58,Data!H58,(IF(B28=Data!#REF!,Data!#REF!,(IF(B28=Data!#REF!,Data!#REF!,(IF(B28=Data!#REF!,Data!#REF!,(IF(B28=Data!#REF!,Data!#REF!,(IF(B28=Data!#REF!,Data!H798,(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58,Data!I58,(IF(B28=Data!#REF!,Data!#REF!,(IF(B28=Data!#REF!,Data!#REF!,(IF(B28=Data!#REF!,Data!#REF!,(IF(B28=Data!#REF!,Data!#REF!,(IF(B28=Data!#REF!,Data!I798,(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58,Data!J58,(IF(B28=Data!#REF!,Data!#REF!,(IF(B28=Data!#REF!,Data!#REF!,(IF(B28=Data!#REF!,Data!#REF!,(IF(B28=Data!#REF!,Data!#REF!,(IF(B28=Data!#REF!,Data!J798,(IF(B28=Data!#REF!,Data!#REF!,(IF(B28=Data!#REF!,Data!#REF!,Data!#REF!)))))))))))))))&amp;IF(B28=Data!#REF!,Data!#REF!,(IF(B28=Data!#REF!,Data!#REF!,(IF(B28=Data!#REF!,Data!#REF!,(IF(B28=Data!#REF!,Data!#REF!,(IF(B28=Data!#REF!,Data!#REF!,Data!#REF!)))))))))</f>
        <v>#REF!</v>
      </c>
      <c r="W28" s="596">
        <f>IF(E28="","",VLOOKUP(B28,Data!$B$5:$J$503,9,FALSE)*E28)</f>
        <v>2.968</v>
      </c>
    </row>
    <row r="29" spans="1:23" s="597" customFormat="1" ht="19.25" customHeight="1">
      <c r="A29" s="860"/>
      <c r="B29" s="582" t="s">
        <v>1110</v>
      </c>
      <c r="C29" s="738" t="str">
        <f>IF(E29="","",VLOOKUP(B29,Data!$B$5:$N$503,13,FALSE))</f>
        <v/>
      </c>
      <c r="D29" s="495" t="str">
        <f>IF(E29="","",VLOOKUP(B29,Data!$B$5:$L$503,2,FALSE))</f>
        <v/>
      </c>
      <c r="E29" s="823"/>
      <c r="F29" s="955"/>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B21,Data!G21,(IF(B29=Data!B23,Data!G23,(IF(B29=Data!B25,Data!G25,(IF(B29=Data!#REF!,Data!#REF!,(IF(B29=Data!B30,Data!G30,(IF(B29=Data!#REF!,Data!#REF!,(IF(B29=Data!#REF!,Data!#REF!,(IF(B29=Data!#REF!,Data!#REF!,Data!#REF!)))))))))))))))&amp;IF(B29=Data!B97,Data!G97,(IF(B29=Data!#REF!,Data!#REF!,(IF(B29=Data!#REF!,Data!#REF!,(IF(B29=Data!#REF!,Data!#REF!,(IF(B29=Data!#REF!,Data!#REF!,(IF(B29=Data!#REF!,Data!G837,(IF(B29=Data!#REF!,Data!#REF!,(IF(B29=Data!#REF!,Data!#REF!,Data!#REF!)))))))))))))))&amp;IF(B29=Data!#REF!,Data!#REF!,(IF(B29=Data!#REF!,Data!#REF!,(IF(B29=Data!#REF!,Data!#REF!,(IF(B29=Data!#REF!,Data!#REF!,(IF(B29=Data!#REF!,Data!#REF!,Data!#REF!)))))))))</f>
        <v>#REF!</v>
      </c>
      <c r="O29" s="592"/>
      <c r="P29" s="593"/>
      <c r="Q29" s="594" t="e">
        <f>IF(B29=Data!B21,Data!H21,(IF(B29=Data!B23,Data!H23,(IF(B29=Data!B25,Data!H25,(IF(B29=Data!#REF!,Data!#REF!,(IF(B29=Data!B30,Data!H30,(IF(B29=Data!#REF!,Data!#REF!,(IF(B29=Data!#REF!,Data!#REF!,(IF(B29=Data!#REF!,Data!#REF!,Data!#REF!)))))))))))))))&amp;IF(B29=Data!B97,Data!H97,(IF(B29=Data!#REF!,Data!#REF!,(IF(B29=Data!#REF!,Data!#REF!,(IF(B29=Data!#REF!,Data!#REF!,(IF(B29=Data!#REF!,Data!#REF!,(IF(B29=Data!#REF!,Data!H837,(IF(B29=Data!#REF!,Data!#REF!,(IF(B29=Data!#REF!,Data!#REF!,Data!#REF!)))))))))))))))&amp;IF(B29=Data!#REF!,Data!#REF!,(IF(B29=Data!#REF!,Data!#REF!,(IF(B29=Data!#REF!,Data!#REF!,(IF(B29=Data!#REF!,Data!#REF!,(IF(B29=Data!#REF!,Data!#REF!,Data!#REF!)))))))))</f>
        <v>#REF!</v>
      </c>
      <c r="R29" s="593"/>
      <c r="S29" s="593"/>
      <c r="T29" s="594" t="e">
        <f>IF(B29=Data!B21,Data!I21,(IF(B29=Data!B23,Data!I23,(IF(B29=Data!B25,Data!I25,(IF(B29=Data!#REF!,Data!#REF!,(IF(B29=Data!B30,Data!I30,(IF(B29=Data!#REF!,Data!#REF!,(IF(B29=Data!#REF!,Data!#REF!,(IF(B29=Data!#REF!,Data!#REF!,Data!#REF!)))))))))))))))&amp;IF(B29=Data!B97,Data!I97,(IF(B29=Data!#REF!,Data!#REF!,(IF(B29=Data!#REF!,Data!#REF!,(IF(B29=Data!#REF!,Data!#REF!,(IF(B29=Data!#REF!,Data!#REF!,(IF(B29=Data!#REF!,Data!I837,(IF(B29=Data!#REF!,Data!#REF!,(IF(B29=Data!#REF!,Data!#REF!,Data!#REF!)))))))))))))))&amp;IF(B29=Data!#REF!,Data!#REF!,(IF(B29=Data!#REF!,Data!#REF!,(IF(B29=Data!#REF!,Data!#REF!,(IF(B29=Data!#REF!,Data!#REF!,(IF(B29=Data!#REF!,Data!#REF!,Data!#REF!)))))))))</f>
        <v>#REF!</v>
      </c>
      <c r="U29" s="595"/>
      <c r="V29" s="594" t="e">
        <f>IF(B29=Data!B21,Data!J21,(IF(B29=Data!B23,Data!J23,(IF(B29=Data!B25,Data!J25,(IF(B29=Data!#REF!,Data!#REF!,(IF(B29=Data!B30,Data!J30,(IF(B29=Data!#REF!,Data!#REF!,(IF(B29=Data!#REF!,Data!#REF!,(IF(B29=Data!#REF!,Data!#REF!,Data!#REF!)))))))))))))))&amp;IF(B29=Data!B97,Data!J97,(IF(B29=Data!#REF!,Data!#REF!,(IF(B29=Data!#REF!,Data!#REF!,(IF(B29=Data!#REF!,Data!#REF!,(IF(B29=Data!#REF!,Data!#REF!,(IF(B29=Data!#REF!,Data!J837,(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860">
        <v>11</v>
      </c>
      <c r="B30" s="753" t="s">
        <v>223</v>
      </c>
      <c r="C30" s="738" t="str">
        <f>IF(E30="","",VLOOKUP(B30,Data!$B$5:$N$503,13,FALSE))</f>
        <v>Ymh</v>
      </c>
      <c r="D30" s="495" t="str">
        <f>IF(E30="","",VLOOKUP(B30,Data!$B$5:$L$503,2,FALSE))</f>
        <v>AAE6337</v>
      </c>
      <c r="E30" s="823">
        <v>11</v>
      </c>
      <c r="F30" s="955"/>
      <c r="G30" s="587">
        <f>IF(E30="","",VLOOKUP(B30,Data!$B$5:$L$503,11,FALSE))</f>
        <v>1646.63</v>
      </c>
      <c r="H30" s="588">
        <f t="shared" ref="H30" si="3">IF(E30&gt;0,E30*G30,"-")</f>
        <v>18112.93</v>
      </c>
      <c r="I30" s="589" t="str">
        <f>IF(E30="","",VLOOKUP(B30,Data!$B$5:$D$503,3,FALSE))</f>
        <v>C/T</v>
      </c>
      <c r="J30" s="589" t="str">
        <f>IF(E30="","",VLOOKUP(B30,Data!$B$5:$M$503,12,FALSE))</f>
        <v>Indonesia</v>
      </c>
      <c r="K30" s="590">
        <v>5135631</v>
      </c>
      <c r="L30" s="587">
        <f>IF(E30="","",VLOOKUP(B30,Data!$B$5:$E$503,4,FALSE)*E30)</f>
        <v>2134</v>
      </c>
      <c r="M30" s="587">
        <f>IF(E30="","",VLOOKUP(B30,Data!$B$5:$F$503,5,FALSE)*E30)</f>
        <v>1914</v>
      </c>
      <c r="N30" s="591" t="e">
        <f>IF(B30=Data!#REF!,Data!#REF!,(IF(B30=Data!#REF!,Data!#REF!,(IF(B30=Data!#REF!,Data!#REF!,(IF(B30=Data!#REF!,Data!#REF!,(IF(B30=Data!#REF!,Data!#REF!,(IF(B30=Data!#REF!,Data!#REF!,(IF(B30=Data!#REF!,Data!#REF!,(IF(B30=Data!#REF!,Data!#REF!,Data!#REF!)))))))))))))))&amp;IF(B30=Data!B63,Data!G63,(IF(B30=Data!#REF!,Data!#REF!,(IF(B30=Data!#REF!,Data!#REF!,(IF(B30=Data!#REF!,Data!#REF!,(IF(B30=Data!#REF!,Data!#REF!,(IF(B30=Data!#REF!,Data!G803,(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REF!,Data!#REF!,(IF(B30=Data!#REF!,Data!#REF!,(IF(B30=Data!#REF!,Data!#REF!,(IF(B30=Data!#REF!,Data!#REF!,Data!#REF!)))))))))))))))&amp;IF(B30=Data!B63,Data!H63,(IF(B30=Data!#REF!,Data!#REF!,(IF(B30=Data!#REF!,Data!#REF!,(IF(B30=Data!#REF!,Data!#REF!,(IF(B30=Data!#REF!,Data!#REF!,(IF(B30=Data!#REF!,Data!H803,(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REF!,Data!#REF!,(IF(B30=Data!#REF!,Data!#REF!,(IF(B30=Data!#REF!,Data!#REF!,(IF(B30=Data!#REF!,Data!#REF!,Data!#REF!)))))))))))))))&amp;IF(B30=Data!B63,Data!I63,(IF(B30=Data!#REF!,Data!#REF!,(IF(B30=Data!#REF!,Data!#REF!,(IF(B30=Data!#REF!,Data!#REF!,(IF(B30=Data!#REF!,Data!#REF!,(IF(B30=Data!#REF!,Data!I803,(IF(B30=Data!#REF!,Data!#REF!,(IF(B30=Data!#REF!,Data!#REF!,Data!#REF!)))))))))))))))&amp;IF(B30=Data!#REF!,Data!#REF!,(IF(B30=Data!#REF!,Data!#REF!,(IF(B30=Data!#REF!,Data!#REF!,(IF(B30=Data!#REF!,Data!#REF!,(IF(B30=Data!#REF!,Data!#REF!,Data!#REF!)))))))))</f>
        <v>#REF!</v>
      </c>
      <c r="U30" s="595"/>
      <c r="V30" s="594" t="e">
        <f>IF(B30=Data!#REF!,Data!#REF!,(IF(B30=Data!#REF!,Data!#REF!,(IF(B30=Data!#REF!,Data!#REF!,(IF(B30=Data!#REF!,Data!#REF!,(IF(B30=Data!#REF!,Data!#REF!,(IF(B30=Data!#REF!,Data!#REF!,(IF(B30=Data!#REF!,Data!#REF!,(IF(B30=Data!#REF!,Data!#REF!,Data!#REF!)))))))))))))))&amp;IF(B30=Data!B63,Data!J63,(IF(B30=Data!#REF!,Data!#REF!,(IF(B30=Data!#REF!,Data!#REF!,(IF(B30=Data!#REF!,Data!#REF!,(IF(B30=Data!#REF!,Data!#REF!,(IF(B30=Data!#REF!,Data!J803,(IF(B30=Data!#REF!,Data!#REF!,(IF(B30=Data!#REF!,Data!#REF!,Data!#REF!)))))))))))))))&amp;IF(B30=Data!#REF!,Data!#REF!,(IF(B30=Data!#REF!,Data!#REF!,(IF(B30=Data!#REF!,Data!#REF!,(IF(B30=Data!#REF!,Data!#REF!,(IF(B30=Data!#REF!,Data!#REF!,Data!#REF!)))))))))</f>
        <v>#REF!</v>
      </c>
      <c r="W30" s="596">
        <f>IF(E30="","",VLOOKUP(B30,Data!$B$5:$J$503,9,FALSE)*E30)</f>
        <v>12.419</v>
      </c>
    </row>
    <row r="31" spans="1:23" s="597" customFormat="1" ht="19.25" customHeight="1">
      <c r="A31" s="598"/>
      <c r="B31" s="582"/>
      <c r="C31" s="738" t="str">
        <f>IF(E31="","",VLOOKUP(B31,Data!$B$5:$N$503,13,FALSE))</f>
        <v/>
      </c>
      <c r="D31" s="495" t="str">
        <f>IF(E31="","",VLOOKUP(B31,Data!$B$5:$L$503,2,FALSE))</f>
        <v/>
      </c>
      <c r="E31" s="823"/>
      <c r="F31" s="601"/>
      <c r="G31" s="587" t="str">
        <f>IF(E31="","",VLOOKUP(B31,Data!$B$5:$L$503,11,FALSE))</f>
        <v/>
      </c>
      <c r="H31" s="588" t="str">
        <f t="shared" si="0"/>
        <v>-</v>
      </c>
      <c r="I31" s="589" t="str">
        <f>IF(E31="","",VLOOKUP(B31,Data!$B$5:$D$503,3,FALSE))</f>
        <v/>
      </c>
      <c r="J31" s="589" t="str">
        <f>IF(E31="","",VLOOKUP(B31,Data!$B$5:$M$503,12,FALSE))</f>
        <v/>
      </c>
      <c r="K31" s="590"/>
      <c r="L31" s="587" t="str">
        <f>IF(E31="","",VLOOKUP(B31,Data!$B$5:$E$503,4,FALSE)*E31)</f>
        <v/>
      </c>
      <c r="M31" s="587" t="str">
        <f>IF(E31="","",VLOOKUP(B31,Data!$B$5:$F$503,5,FALSE)*E31)</f>
        <v/>
      </c>
      <c r="N31" s="591" t="e">
        <f>IF(B31=Data!B18,Data!G18,(IF(B31=Data!B20,Data!G20,(IF(B31=Data!B22,Data!G22,(IF(B31=Data!#REF!,Data!#REF!,(IF(B31=Data!B27,Data!G27,(IF(B31=Data!#REF!,Data!#REF!,(IF(B31=Data!#REF!,Data!#REF!,(IF(B31=Data!#REF!,Data!#REF!,Data!#REF!)))))))))))))))&amp;IF(B31=Data!B94,Data!G94,(IF(B31=Data!#REF!,Data!#REF!,(IF(B31=Data!#REF!,Data!#REF!,(IF(B31=Data!#REF!,Data!#REF!,(IF(B31=Data!#REF!,Data!#REF!,(IF(B31=Data!#REF!,Data!G834,(IF(B31=Data!#REF!,Data!#REF!,(IF(B31=Data!#REF!,Data!#REF!,Data!#REF!)))))))))))))))&amp;IF(B31=Data!#REF!,Data!#REF!,(IF(B31=Data!#REF!,Data!#REF!,(IF(B31=Data!#REF!,Data!#REF!,(IF(B31=Data!#REF!,Data!#REF!,(IF(B31=Data!#REF!,Data!#REF!,Data!#REF!)))))))))</f>
        <v>#REF!</v>
      </c>
      <c r="O31" s="592"/>
      <c r="P31" s="593"/>
      <c r="Q31" s="594" t="e">
        <f>IF(B31=Data!B18,Data!H18,(IF(B31=Data!B20,Data!H20,(IF(B31=Data!B22,Data!H22,(IF(B31=Data!#REF!,Data!#REF!,(IF(B31=Data!B27,Data!H27,(IF(B31=Data!#REF!,Data!#REF!,(IF(B31=Data!#REF!,Data!#REF!,(IF(B31=Data!#REF!,Data!#REF!,Data!#REF!)))))))))))))))&amp;IF(B31=Data!B94,Data!H94,(IF(B31=Data!#REF!,Data!#REF!,(IF(B31=Data!#REF!,Data!#REF!,(IF(B31=Data!#REF!,Data!#REF!,(IF(B31=Data!#REF!,Data!#REF!,(IF(B31=Data!#REF!,Data!H834,(IF(B31=Data!#REF!,Data!#REF!,(IF(B31=Data!#REF!,Data!#REF!,Data!#REF!)))))))))))))))&amp;IF(B31=Data!#REF!,Data!#REF!,(IF(B31=Data!#REF!,Data!#REF!,(IF(B31=Data!#REF!,Data!#REF!,(IF(B31=Data!#REF!,Data!#REF!,(IF(B31=Data!#REF!,Data!#REF!,Data!#REF!)))))))))</f>
        <v>#REF!</v>
      </c>
      <c r="R31" s="593"/>
      <c r="S31" s="593"/>
      <c r="T31" s="594" t="e">
        <f>IF(B31=Data!B18,Data!I18,(IF(B31=Data!B20,Data!I20,(IF(B31=Data!B22,Data!I22,(IF(B31=Data!#REF!,Data!#REF!,(IF(B31=Data!B27,Data!I27,(IF(B31=Data!#REF!,Data!#REF!,(IF(B31=Data!#REF!,Data!#REF!,(IF(B31=Data!#REF!,Data!#REF!,Data!#REF!)))))))))))))))&amp;IF(B31=Data!B94,Data!I94,(IF(B31=Data!#REF!,Data!#REF!,(IF(B31=Data!#REF!,Data!#REF!,(IF(B31=Data!#REF!,Data!#REF!,(IF(B31=Data!#REF!,Data!#REF!,(IF(B31=Data!#REF!,Data!I834,(IF(B31=Data!#REF!,Data!#REF!,(IF(B31=Data!#REF!,Data!#REF!,Data!#REF!)))))))))))))))&amp;IF(B31=Data!#REF!,Data!#REF!,(IF(B31=Data!#REF!,Data!#REF!,(IF(B31=Data!#REF!,Data!#REF!,(IF(B31=Data!#REF!,Data!#REF!,(IF(B31=Data!#REF!,Data!#REF!,Data!#REF!)))))))))</f>
        <v>#REF!</v>
      </c>
      <c r="U31" s="595"/>
      <c r="V31" s="594" t="e">
        <f>IF(B31=Data!B18,Data!J18,(IF(B31=Data!B20,Data!J20,(IF(B31=Data!B22,Data!J22,(IF(B31=Data!#REF!,Data!#REF!,(IF(B31=Data!B27,Data!J27,(IF(B31=Data!#REF!,Data!#REF!,(IF(B31=Data!#REF!,Data!#REF!,(IF(B31=Data!#REF!,Data!#REF!,Data!#REF!)))))))))))))))&amp;IF(B31=Data!B94,Data!J94,(IF(B31=Data!#REF!,Data!#REF!,(IF(B31=Data!#REF!,Data!#REF!,(IF(B31=Data!#REF!,Data!#REF!,(IF(B31=Data!#REF!,Data!#REF!,(IF(B31=Data!#REF!,Data!J834,(IF(B31=Data!#REF!,Data!#REF!,(IF(B31=Data!#REF!,Data!#REF!,Data!#REF!)))))))))))))))&amp;IF(B31=Data!#REF!,Data!#REF!,(IF(B31=Data!#REF!,Data!#REF!,(IF(B31=Data!#REF!,Data!#REF!,(IF(B31=Data!#REF!,Data!#REF!,(IF(B31=Data!#REF!,Data!#REF!,Data!#REF!)))))))))</f>
        <v>#REF!</v>
      </c>
      <c r="W31" s="596" t="str">
        <f>IF(E31="","",VLOOKUP(B31,Data!$B$5:$J$503,9,FALSE)*E31)</f>
        <v/>
      </c>
    </row>
    <row r="32" spans="1:23" s="597" customFormat="1" ht="19.25" customHeight="1">
      <c r="A32" s="860"/>
      <c r="B32"/>
      <c r="C32" s="583" t="str">
        <f>IF(E32="","",VLOOKUP(B32,Data!$B$5:$N$503,13,FALSE))</f>
        <v/>
      </c>
      <c r="D32" s="584" t="str">
        <f>IF(E32="","",VLOOKUP(B32,Data!$B$5:$L$503,2,FALSE))</f>
        <v/>
      </c>
      <c r="E32" s="739"/>
      <c r="F32" s="600"/>
      <c r="G32" s="587" t="str">
        <f>IF(E32="","",VLOOKUP(B32,Data!$B$5:$L$503,11,FALSE))</f>
        <v/>
      </c>
      <c r="H32" s="588" t="str">
        <f t="shared" si="0"/>
        <v>-</v>
      </c>
      <c r="I32" s="589" t="str">
        <f>IF(E32="","",VLOOKUP(B32,Data!$B$5:$D$503,3,FALSE))</f>
        <v/>
      </c>
      <c r="J32" s="589" t="str">
        <f>IF(E32="","",VLOOKUP(B32,Data!$B$5:$M$503,12,FALSE))</f>
        <v/>
      </c>
      <c r="K32" s="590"/>
      <c r="L32" s="587" t="str">
        <f>IF(E32="","",VLOOKUP(B32,Data!$B$5:$E$503,4,FALSE)*E32)</f>
        <v/>
      </c>
      <c r="M32" s="587" t="str">
        <f>IF(E32="","",VLOOKUP(B32,Data!$B$5:$F$503,5,FALSE)*E32)</f>
        <v/>
      </c>
      <c r="N32" s="591" t="e">
        <f>IF(B32=Data!B139,Data!G139,(IF(B32=Data!B141,Data!G141,(IF(B32=Data!B143,Data!G143,(IF(B32=Data!#REF!,Data!#REF!,(IF(B32=Data!B148,Data!G148,(IF(B32=Data!#REF!,Data!#REF!,(IF(B32=Data!#REF!,Data!#REF!,(IF(B32=Data!#REF!,Data!#REF!,Data!#REF!)))))))))))))))&amp;IF(B32=Data!B215,Data!G215,(IF(B32=Data!#REF!,Data!#REF!,(IF(B32=Data!#REF!,Data!#REF!,(IF(B32=Data!#REF!,Data!#REF!,(IF(B32=Data!#REF!,Data!#REF!,(IF(B32=Data!#REF!,Data!G955,(IF(B32=Data!#REF!,Data!#REF!,(IF(B32=Data!#REF!,Data!#REF!,Data!#REF!)))))))))))))))&amp;IF(B32=Data!#REF!,Data!#REF!,(IF(B32=Data!#REF!,Data!#REF!,(IF(B32=Data!#REF!,Data!#REF!,(IF(B32=Data!#REF!,Data!#REF!,(IF(B32=Data!#REF!,Data!#REF!,Data!#REF!)))))))))</f>
        <v>#REF!</v>
      </c>
      <c r="O32" s="592"/>
      <c r="P32" s="593"/>
      <c r="Q32" s="594" t="e">
        <f>IF(B32=Data!B139,Data!H139,(IF(B32=Data!B141,Data!H141,(IF(B32=Data!B143,Data!H143,(IF(B32=Data!#REF!,Data!#REF!,(IF(B32=Data!B148,Data!H148,(IF(B32=Data!#REF!,Data!#REF!,(IF(B32=Data!#REF!,Data!#REF!,(IF(B32=Data!#REF!,Data!#REF!,Data!#REF!)))))))))))))))&amp;IF(B32=Data!B215,Data!H215,(IF(B32=Data!#REF!,Data!#REF!,(IF(B32=Data!#REF!,Data!#REF!,(IF(B32=Data!#REF!,Data!#REF!,(IF(B32=Data!#REF!,Data!#REF!,(IF(B32=Data!#REF!,Data!H955,(IF(B32=Data!#REF!,Data!#REF!,(IF(B32=Data!#REF!,Data!#REF!,Data!#REF!)))))))))))))))&amp;IF(B32=Data!#REF!,Data!#REF!,(IF(B32=Data!#REF!,Data!#REF!,(IF(B32=Data!#REF!,Data!#REF!,(IF(B32=Data!#REF!,Data!#REF!,(IF(B32=Data!#REF!,Data!#REF!,Data!#REF!)))))))))</f>
        <v>#REF!</v>
      </c>
      <c r="R32" s="593"/>
      <c r="S32" s="593"/>
      <c r="T32" s="594" t="e">
        <f>IF(B32=Data!B139,Data!I139,(IF(B32=Data!B141,Data!I141,(IF(B32=Data!B143,Data!I143,(IF(B32=Data!#REF!,Data!#REF!,(IF(B32=Data!B148,Data!I148,(IF(B32=Data!#REF!,Data!#REF!,(IF(B32=Data!#REF!,Data!#REF!,(IF(B32=Data!#REF!,Data!#REF!,Data!#REF!)))))))))))))))&amp;IF(B32=Data!B215,Data!I215,(IF(B32=Data!#REF!,Data!#REF!,(IF(B32=Data!#REF!,Data!#REF!,(IF(B32=Data!#REF!,Data!#REF!,(IF(B32=Data!#REF!,Data!#REF!,(IF(B32=Data!#REF!,Data!I955,(IF(B32=Data!#REF!,Data!#REF!,(IF(B32=Data!#REF!,Data!#REF!,Data!#REF!)))))))))))))))&amp;IF(B32=Data!#REF!,Data!#REF!,(IF(B32=Data!#REF!,Data!#REF!,(IF(B32=Data!#REF!,Data!#REF!,(IF(B32=Data!#REF!,Data!#REF!,(IF(B32=Data!#REF!,Data!#REF!,Data!#REF!)))))))))</f>
        <v>#REF!</v>
      </c>
      <c r="U32" s="595"/>
      <c r="V32" s="594" t="e">
        <f>IF(B32=Data!B139,Data!J139,(IF(B32=Data!B141,Data!J141,(IF(B32=Data!B143,Data!J143,(IF(B32=Data!#REF!,Data!#REF!,(IF(B32=Data!B148,Data!J148,(IF(B32=Data!#REF!,Data!#REF!,(IF(B32=Data!#REF!,Data!#REF!,(IF(B32=Data!#REF!,Data!#REF!,Data!#REF!)))))))))))))))&amp;IF(B32=Data!B215,Data!J215,(IF(B32=Data!#REF!,Data!#REF!,(IF(B32=Data!#REF!,Data!#REF!,(IF(B32=Data!#REF!,Data!#REF!,(IF(B32=Data!#REF!,Data!#REF!,(IF(B32=Data!#REF!,Data!J955,(IF(B32=Data!#REF!,Data!#REF!,(IF(B32=Data!#REF!,Data!#REF!,Data!#REF!)))))))))))))))&amp;IF(B32=Data!#REF!,Data!#REF!,(IF(B32=Data!#REF!,Data!#REF!,(IF(B32=Data!#REF!,Data!#REF!,(IF(B32=Data!#REF!,Data!#REF!,(IF(B32=Data!#REF!,Data!#REF!,Data!#REF!)))))))))</f>
        <v>#REF!</v>
      </c>
      <c r="W32" s="596" t="str">
        <f>IF(E32="","",VLOOKUP(B32,Data!$B$5:$J$503,9,FALSE)*E32)</f>
        <v/>
      </c>
    </row>
    <row r="33" spans="1:23" s="611" customFormat="1" ht="31" customHeight="1">
      <c r="A33" s="860"/>
      <c r="B33" s="818"/>
      <c r="C33" s="604"/>
      <c r="D33" s="605"/>
      <c r="E33" s="606">
        <f>SUM(E17:E32)</f>
        <v>36</v>
      </c>
      <c r="F33" s="606"/>
      <c r="G33" s="607"/>
      <c r="H33" s="607">
        <f>SUM(H17:H32)</f>
        <v>98038.709999999992</v>
      </c>
      <c r="I33" s="608"/>
      <c r="J33" s="608"/>
      <c r="K33" s="608"/>
      <c r="L33" s="609">
        <f>SUM(L17:L32)</f>
        <v>8536</v>
      </c>
      <c r="M33" s="609">
        <f>SUM(M17:M32)</f>
        <v>7653</v>
      </c>
      <c r="N33" s="609" t="e">
        <f>SUM(N17:N32)</f>
        <v>#REF!</v>
      </c>
      <c r="O33" s="609" t="e">
        <f>SUM(#REF!)</f>
        <v>#REF!</v>
      </c>
      <c r="P33" s="609">
        <f>SUM(P16:P16)</f>
        <v>0</v>
      </c>
      <c r="Q33" s="609">
        <f>SUM(Q16:Q16)</f>
        <v>0</v>
      </c>
      <c r="R33" s="609" t="e">
        <f>SUM(#REF!)</f>
        <v>#REF!</v>
      </c>
      <c r="S33" s="609">
        <f>SUM(S16:S16)</f>
        <v>0</v>
      </c>
      <c r="T33" s="609">
        <f>SUM(T16:T16)</f>
        <v>0</v>
      </c>
      <c r="U33" s="609" t="e">
        <f>SUM(#REF!)</f>
        <v>#REF!</v>
      </c>
      <c r="V33" s="609">
        <f>SUM(V16:V16)</f>
        <v>0</v>
      </c>
      <c r="W33" s="610">
        <f>SUM(W17:W32)</f>
        <v>47.757000000000005</v>
      </c>
    </row>
    <row r="34" spans="1:23" ht="11.25" customHeight="1">
      <c r="A34" s="860"/>
      <c r="B34" s="612"/>
      <c r="C34" s="545"/>
      <c r="D34" s="546"/>
      <c r="E34" s="613"/>
      <c r="F34" s="544"/>
      <c r="G34" s="614" t="s">
        <v>847</v>
      </c>
      <c r="H34" s="615"/>
      <c r="I34" s="616"/>
      <c r="J34" s="616"/>
      <c r="K34" s="616"/>
      <c r="L34" s="617"/>
      <c r="M34" s="548"/>
      <c r="N34" s="546"/>
      <c r="O34" s="545"/>
      <c r="P34" s="545"/>
      <c r="Q34" s="545"/>
      <c r="R34" s="545"/>
      <c r="S34" s="545"/>
      <c r="T34" s="545"/>
      <c r="U34" s="546"/>
      <c r="V34" s="546"/>
      <c r="W34" s="550"/>
    </row>
    <row r="35" spans="1:23" ht="14">
      <c r="A35" s="618" t="s">
        <v>546</v>
      </c>
      <c r="B35" s="619" t="s">
        <v>12</v>
      </c>
      <c r="C35" s="513"/>
      <c r="D35" s="620"/>
      <c r="E35" s="499" t="s">
        <v>555</v>
      </c>
      <c r="G35" s="621" t="s">
        <v>83</v>
      </c>
      <c r="H35" s="622"/>
      <c r="I35" s="562" t="s">
        <v>84</v>
      </c>
      <c r="J35" s="623"/>
      <c r="K35" s="534" t="s">
        <v>85</v>
      </c>
      <c r="L35" s="534"/>
      <c r="M35" s="1076" t="s">
        <v>86</v>
      </c>
      <c r="N35" s="1077"/>
      <c r="O35" s="1077"/>
      <c r="P35" s="1077"/>
      <c r="Q35" s="1077"/>
      <c r="R35" s="1077"/>
      <c r="S35" s="1077"/>
      <c r="T35" s="1077"/>
      <c r="U35" s="1077"/>
      <c r="V35" s="1077"/>
      <c r="W35" s="1078"/>
    </row>
    <row r="36" spans="1:23" ht="13">
      <c r="A36" s="951" t="s">
        <v>547</v>
      </c>
      <c r="D36" s="624"/>
      <c r="E36" s="499" t="s">
        <v>88</v>
      </c>
      <c r="G36" s="1079"/>
      <c r="H36" s="1080"/>
      <c r="I36" s="951" t="s">
        <v>89</v>
      </c>
      <c r="J36" s="625"/>
      <c r="K36" s="537" t="s">
        <v>90</v>
      </c>
      <c r="L36" s="537"/>
      <c r="M36" s="532"/>
      <c r="W36" s="538"/>
    </row>
    <row r="37" spans="1:23" ht="10.5" customHeight="1">
      <c r="A37" s="951" t="s">
        <v>548</v>
      </c>
      <c r="B37" s="503"/>
      <c r="D37" s="523"/>
      <c r="G37" s="1079"/>
      <c r="H37" s="1080"/>
      <c r="I37" s="951"/>
      <c r="J37" s="625"/>
      <c r="K37" s="537" t="s">
        <v>94</v>
      </c>
      <c r="L37" s="537"/>
      <c r="M37" s="532"/>
      <c r="W37" s="538"/>
    </row>
    <row r="38" spans="1:23" ht="10.5" customHeight="1">
      <c r="A38" s="544"/>
      <c r="B38" s="545"/>
      <c r="C38" s="545"/>
      <c r="D38" s="626"/>
      <c r="E38" s="499" t="s">
        <v>95</v>
      </c>
      <c r="G38" s="1079"/>
      <c r="H38" s="1080"/>
      <c r="I38" s="951" t="s">
        <v>96</v>
      </c>
      <c r="J38" s="625"/>
      <c r="K38" s="537"/>
      <c r="L38" s="537"/>
      <c r="M38" s="532"/>
      <c r="W38" s="538"/>
    </row>
    <row r="39" spans="1:23" ht="13">
      <c r="A39" s="512" t="s">
        <v>97</v>
      </c>
      <c r="C39" s="535"/>
      <c r="D39" s="514"/>
      <c r="E39" s="499" t="s">
        <v>98</v>
      </c>
      <c r="G39" s="627" t="s">
        <v>99</v>
      </c>
      <c r="H39" s="628"/>
      <c r="I39" s="951" t="s">
        <v>89</v>
      </c>
      <c r="J39" s="625"/>
      <c r="K39" s="537" t="s">
        <v>100</v>
      </c>
      <c r="L39" s="537"/>
      <c r="M39" s="532"/>
      <c r="W39" s="538"/>
    </row>
    <row r="40" spans="1:23" ht="13">
      <c r="A40" s="951" t="s">
        <v>561</v>
      </c>
      <c r="D40" s="523"/>
      <c r="E40" s="499" t="s">
        <v>101</v>
      </c>
      <c r="G40" s="629"/>
      <c r="H40" s="630"/>
      <c r="I40" s="951" t="s">
        <v>102</v>
      </c>
      <c r="J40" s="625"/>
      <c r="K40" s="537" t="s">
        <v>549</v>
      </c>
      <c r="L40" s="537"/>
      <c r="M40" s="1069" t="s">
        <v>616</v>
      </c>
      <c r="N40" s="1070"/>
      <c r="O40" s="1070"/>
      <c r="P40" s="1070"/>
      <c r="Q40" s="1070"/>
      <c r="R40" s="1070"/>
      <c r="S40" s="1070"/>
      <c r="T40" s="1070"/>
      <c r="U40" s="1070"/>
      <c r="V40" s="1070"/>
      <c r="W40" s="1071"/>
    </row>
    <row r="41" spans="1:23">
      <c r="A41" s="544"/>
      <c r="B41" s="545"/>
      <c r="C41" s="545"/>
      <c r="D41" s="546"/>
      <c r="E41" s="631"/>
      <c r="F41" s="545"/>
      <c r="G41" s="1053" t="s">
        <v>1117</v>
      </c>
      <c r="H41" s="1054"/>
      <c r="I41" s="1053" t="s">
        <v>1116</v>
      </c>
      <c r="J41" s="1054"/>
      <c r="K41" s="549" t="s">
        <v>105</v>
      </c>
      <c r="L41" s="549"/>
      <c r="M41" s="1072" t="s">
        <v>106</v>
      </c>
      <c r="N41" s="1073"/>
      <c r="O41" s="1073"/>
      <c r="P41" s="1073"/>
      <c r="Q41" s="1073"/>
      <c r="R41" s="1073"/>
      <c r="S41" s="1073"/>
      <c r="T41" s="1073"/>
      <c r="U41" s="1073"/>
      <c r="V41" s="1073"/>
      <c r="W41" s="1074"/>
    </row>
    <row r="42" spans="1:23">
      <c r="G42" s="500" t="s">
        <v>667</v>
      </c>
      <c r="K42" s="537"/>
      <c r="L42" s="537"/>
      <c r="M42" s="541"/>
      <c r="N42" s="541"/>
      <c r="O42" s="541"/>
      <c r="P42" s="541"/>
      <c r="Q42" s="541"/>
      <c r="R42" s="541"/>
      <c r="S42" s="541"/>
      <c r="T42" s="541"/>
      <c r="U42" s="541"/>
      <c r="V42" s="541"/>
      <c r="W42" s="632"/>
    </row>
    <row r="43" spans="1:23">
      <c r="G43" s="633"/>
      <c r="H43" s="633"/>
      <c r="I43" s="634"/>
      <c r="J43" s="633"/>
      <c r="K43" s="537"/>
      <c r="L43" s="537"/>
      <c r="M43" s="541"/>
      <c r="N43" s="541"/>
      <c r="O43" s="541"/>
      <c r="P43" s="541"/>
      <c r="Q43" s="541"/>
      <c r="R43" s="541"/>
      <c r="S43" s="541"/>
      <c r="T43" s="541"/>
      <c r="U43" s="541"/>
      <c r="V43" s="541"/>
      <c r="W43" s="632"/>
    </row>
    <row r="44" spans="1:23" ht="7.5" customHeight="1"/>
    <row r="45" spans="1:23" ht="13.5" customHeight="1"/>
    <row r="46" spans="1:23" ht="13.5" customHeight="1"/>
    <row r="47" spans="1:23" ht="13.5" customHeight="1"/>
    <row r="48" spans="1:23" s="611" customFormat="1" ht="18" customHeight="1">
      <c r="A48" s="635" t="s">
        <v>964</v>
      </c>
      <c r="B48" s="500"/>
      <c r="C48" s="635" t="s">
        <v>622</v>
      </c>
      <c r="F48" s="636"/>
      <c r="G48" s="635" t="s">
        <v>958</v>
      </c>
      <c r="H48" s="500"/>
      <c r="I48" s="635" t="s">
        <v>969</v>
      </c>
      <c r="K48" s="636"/>
      <c r="L48" s="636"/>
      <c r="V48" s="637"/>
    </row>
    <row r="49" spans="1:23" s="611" customFormat="1" ht="18" customHeight="1">
      <c r="A49" s="635" t="s">
        <v>965</v>
      </c>
      <c r="B49" s="500"/>
      <c r="C49" s="635" t="s">
        <v>969</v>
      </c>
      <c r="F49" s="636"/>
      <c r="G49" s="635" t="s">
        <v>959</v>
      </c>
      <c r="H49" s="500"/>
      <c r="I49" s="635" t="s">
        <v>969</v>
      </c>
      <c r="K49" s="636"/>
      <c r="L49" s="636"/>
      <c r="V49" s="637"/>
    </row>
    <row r="50" spans="1:23" s="611" customFormat="1" ht="18" customHeight="1">
      <c r="A50" s="635" t="s">
        <v>966</v>
      </c>
      <c r="B50" s="500"/>
      <c r="C50" s="635" t="s">
        <v>969</v>
      </c>
      <c r="F50" s="636"/>
      <c r="G50" s="635" t="s">
        <v>960</v>
      </c>
      <c r="H50" s="500"/>
      <c r="I50" s="635" t="s">
        <v>622</v>
      </c>
      <c r="K50" s="636"/>
      <c r="L50" s="636"/>
      <c r="V50" s="637"/>
    </row>
    <row r="51" spans="1:23" s="611" customFormat="1" ht="18" customHeight="1">
      <c r="A51" s="635" t="s">
        <v>967</v>
      </c>
      <c r="B51" s="500"/>
      <c r="C51" s="635" t="s">
        <v>622</v>
      </c>
      <c r="F51" s="636"/>
      <c r="G51" s="635" t="s">
        <v>961</v>
      </c>
      <c r="H51" s="500"/>
      <c r="I51" s="635" t="s">
        <v>622</v>
      </c>
      <c r="K51" s="636"/>
      <c r="L51" s="636"/>
      <c r="V51" s="637"/>
    </row>
    <row r="52" spans="1:23" s="611" customFormat="1" ht="18" customHeight="1">
      <c r="A52" s="635" t="s">
        <v>968</v>
      </c>
      <c r="B52" s="500"/>
      <c r="C52" s="635" t="s">
        <v>622</v>
      </c>
      <c r="F52" s="636"/>
      <c r="G52" s="635" t="s">
        <v>963</v>
      </c>
      <c r="H52" s="500"/>
      <c r="I52" s="635" t="s">
        <v>622</v>
      </c>
      <c r="K52" s="636"/>
      <c r="L52" s="636"/>
      <c r="V52" s="637"/>
    </row>
    <row r="53" spans="1:23" ht="20">
      <c r="E53" s="952"/>
      <c r="F53" s="500"/>
      <c r="G53" s="635" t="s">
        <v>962</v>
      </c>
      <c r="I53" s="635" t="s">
        <v>622</v>
      </c>
      <c r="K53" s="500"/>
      <c r="M53" s="952"/>
      <c r="V53" s="501"/>
      <c r="W53" s="952"/>
    </row>
    <row r="54" spans="1:23" ht="17.5">
      <c r="A54" s="638"/>
      <c r="E54" s="952"/>
      <c r="G54" s="639"/>
      <c r="H54" s="639"/>
    </row>
    <row r="59" spans="1:23" ht="14">
      <c r="A59" s="640"/>
      <c r="C59" s="641"/>
      <c r="D59" s="641"/>
      <c r="E59" s="642"/>
    </row>
    <row r="60" spans="1:23" ht="14">
      <c r="A60" s="643"/>
      <c r="C60" s="641"/>
      <c r="D60" s="644"/>
      <c r="E60" s="642"/>
    </row>
    <row r="61" spans="1:23" ht="14">
      <c r="A61" s="643"/>
      <c r="B61" s="645"/>
      <c r="C61" s="641"/>
      <c r="D61" s="641"/>
      <c r="E61" s="642"/>
    </row>
    <row r="62" spans="1:23" ht="14">
      <c r="A62" s="643"/>
      <c r="B62" s="646" t="s">
        <v>354</v>
      </c>
      <c r="C62" s="641"/>
      <c r="D62" s="641"/>
      <c r="E62" s="642"/>
    </row>
    <row r="63" spans="1:23" ht="15.5">
      <c r="A63" s="643"/>
      <c r="B63" s="647" t="s">
        <v>249</v>
      </c>
      <c r="C63" s="641"/>
      <c r="D63" s="641"/>
      <c r="E63" s="642"/>
    </row>
    <row r="64" spans="1:23" ht="14">
      <c r="A64" s="643"/>
      <c r="B64" s="648" t="s">
        <v>250</v>
      </c>
      <c r="C64" s="641"/>
      <c r="D64" s="641"/>
      <c r="E64" s="642"/>
    </row>
    <row r="65" spans="1:5" ht="15.5">
      <c r="A65" s="649"/>
      <c r="B65" s="647" t="s">
        <v>251</v>
      </c>
      <c r="C65" s="641"/>
      <c r="D65" s="641"/>
      <c r="E65" s="642"/>
    </row>
    <row r="66" spans="1:5" ht="15.5">
      <c r="A66" s="643"/>
      <c r="B66" s="647" t="s">
        <v>252</v>
      </c>
      <c r="C66" s="641"/>
      <c r="D66" s="641"/>
      <c r="E66" s="642"/>
    </row>
    <row r="67" spans="1:5" ht="14">
      <c r="A67" s="649"/>
      <c r="B67" s="646" t="s">
        <v>253</v>
      </c>
      <c r="C67" s="641"/>
      <c r="D67" s="641"/>
      <c r="E67" s="642"/>
    </row>
    <row r="68" spans="1:5" ht="14">
      <c r="A68" s="649"/>
      <c r="B68" s="646" t="s">
        <v>357</v>
      </c>
      <c r="C68" s="641"/>
      <c r="D68" s="641"/>
      <c r="E68" s="642"/>
    </row>
    <row r="69" spans="1:5" ht="14">
      <c r="A69" s="643"/>
      <c r="B69" s="646" t="s">
        <v>358</v>
      </c>
      <c r="C69" s="641"/>
      <c r="D69" s="641"/>
      <c r="E69" s="642"/>
    </row>
    <row r="70" spans="1:5" ht="14">
      <c r="A70" s="643"/>
      <c r="B70" s="646" t="s">
        <v>288</v>
      </c>
      <c r="C70" s="641"/>
      <c r="D70" s="641"/>
      <c r="E70" s="642"/>
    </row>
    <row r="71" spans="1:5" ht="14">
      <c r="A71" s="643"/>
      <c r="B71" s="646" t="s">
        <v>292</v>
      </c>
      <c r="C71" s="641"/>
      <c r="D71" s="641"/>
      <c r="E71" s="642"/>
    </row>
    <row r="72" spans="1:5" ht="15.5">
      <c r="A72" s="643"/>
      <c r="B72" s="647" t="s">
        <v>423</v>
      </c>
      <c r="C72" s="641"/>
      <c r="D72" s="641"/>
      <c r="E72" s="642"/>
    </row>
    <row r="73" spans="1:5" ht="14">
      <c r="A73" s="643"/>
      <c r="B73" s="646" t="s">
        <v>424</v>
      </c>
      <c r="C73" s="641"/>
      <c r="D73" s="641"/>
      <c r="E73" s="642"/>
    </row>
    <row r="74" spans="1:5" ht="14">
      <c r="A74" s="643"/>
      <c r="B74" s="646" t="s">
        <v>279</v>
      </c>
      <c r="C74" s="641"/>
      <c r="D74" s="644"/>
      <c r="E74" s="642"/>
    </row>
    <row r="75" spans="1:5" ht="14">
      <c r="A75" s="643"/>
      <c r="B75" s="646" t="s">
        <v>281</v>
      </c>
      <c r="C75" s="641"/>
      <c r="D75" s="641"/>
      <c r="E75" s="642"/>
    </row>
    <row r="76" spans="1:5" ht="14">
      <c r="A76" s="643"/>
      <c r="B76" s="646" t="s">
        <v>287</v>
      </c>
      <c r="C76" s="641"/>
      <c r="D76" s="644"/>
      <c r="E76" s="642"/>
    </row>
    <row r="77" spans="1:5" ht="15.5">
      <c r="A77" s="643"/>
      <c r="B77" s="647" t="s">
        <v>420</v>
      </c>
      <c r="C77" s="641"/>
      <c r="D77" s="644"/>
      <c r="E77" s="642"/>
    </row>
    <row r="78" spans="1:5" ht="14">
      <c r="A78" s="650"/>
      <c r="B78" s="646" t="s">
        <v>421</v>
      </c>
      <c r="C78" s="579"/>
      <c r="D78" s="578"/>
      <c r="E78" s="575"/>
    </row>
    <row r="79" spans="1:5" ht="14">
      <c r="A79" s="572"/>
      <c r="B79" s="646" t="s">
        <v>422</v>
      </c>
      <c r="C79" s="579"/>
      <c r="D79" s="578"/>
      <c r="E79" s="651">
        <f>SUM(E58:E77)</f>
        <v>0</v>
      </c>
    </row>
    <row r="80" spans="1:5" ht="14">
      <c r="B80" s="646" t="s">
        <v>417</v>
      </c>
    </row>
    <row r="81" spans="2:2" ht="14">
      <c r="B81" s="646" t="s">
        <v>397</v>
      </c>
    </row>
  </sheetData>
  <mergeCells count="10">
    <mergeCell ref="M40:W40"/>
    <mergeCell ref="G41:H41"/>
    <mergeCell ref="I41:J41"/>
    <mergeCell ref="M41:W41"/>
    <mergeCell ref="O1:S1"/>
    <mergeCell ref="P2:W2"/>
    <mergeCell ref="M35:W35"/>
    <mergeCell ref="G36:H36"/>
    <mergeCell ref="G37:H37"/>
    <mergeCell ref="G38:H38"/>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317E0-2E80-44F5-9EE9-36ADFAFB6F6F}">
  <sheetPr>
    <pageSetUpPr fitToPage="1"/>
  </sheetPr>
  <dimension ref="A1:X81"/>
  <sheetViews>
    <sheetView topLeftCell="A16" zoomScale="80" zoomScaleNormal="80" zoomScaleSheetLayoutView="85" workbookViewId="0">
      <selection activeCell="D27" sqref="D27"/>
    </sheetView>
  </sheetViews>
  <sheetFormatPr defaultColWidth="9.1796875" defaultRowHeight="12.5"/>
  <cols>
    <col min="1" max="1" width="5.26953125" style="954" customWidth="1"/>
    <col min="2" max="2" width="40.1796875" style="954" bestFit="1" customWidth="1"/>
    <col min="3" max="3" width="6.453125" style="954" customWidth="1"/>
    <col min="4" max="4" width="13.453125" style="954" customWidth="1"/>
    <col min="5" max="6" width="10.453125" style="499" customWidth="1"/>
    <col min="7" max="7" width="13.08984375" style="954" customWidth="1"/>
    <col min="8" max="8" width="14.81640625" style="500" customWidth="1"/>
    <col min="9" max="9" width="17" style="500" customWidth="1"/>
    <col min="10" max="10" width="6.1796875" style="954" customWidth="1"/>
    <col min="11" max="11" width="14.1796875" style="954" customWidth="1"/>
    <col min="12" max="12" width="11.1796875" style="954" customWidth="1"/>
    <col min="13" max="13" width="15.1796875" style="500" customWidth="1"/>
    <col min="14" max="14" width="16.36328125" style="500" customWidth="1"/>
    <col min="15" max="15" width="0.453125" style="954" hidden="1" customWidth="1"/>
    <col min="16" max="16" width="3.1796875" style="954" customWidth="1"/>
    <col min="17" max="17" width="2.54296875" style="954" customWidth="1"/>
    <col min="18" max="18" width="4.81640625" style="954" hidden="1" customWidth="1"/>
    <col min="19" max="19" width="2" style="954" customWidth="1"/>
    <col min="20" max="20" width="2.54296875" style="954" customWidth="1"/>
    <col min="21" max="21" width="5.81640625" style="954" hidden="1" customWidth="1"/>
    <col min="22" max="22" width="1" style="954" customWidth="1"/>
    <col min="23" max="23" width="9.1796875" style="954" hidden="1" customWidth="1"/>
    <col min="24" max="24" width="15.08984375" style="501" customWidth="1"/>
    <col min="25" max="25" width="1.81640625" style="954" customWidth="1"/>
    <col min="26" max="26" width="9.1796875" style="954" customWidth="1"/>
    <col min="27" max="16384" width="9.1796875" style="954"/>
  </cols>
  <sheetData>
    <row r="1" spans="1:24" ht="15.5">
      <c r="A1" s="497"/>
      <c r="B1" s="497"/>
      <c r="C1" s="497"/>
      <c r="P1" s="1075"/>
      <c r="Q1" s="1075"/>
      <c r="R1" s="1075"/>
      <c r="S1" s="1075"/>
      <c r="T1" s="1075"/>
    </row>
    <row r="2" spans="1:24" ht="13.25" customHeight="1">
      <c r="N2" s="502"/>
      <c r="P2" s="503"/>
      <c r="Q2" s="1075"/>
      <c r="R2" s="1075"/>
      <c r="S2" s="1075"/>
      <c r="T2" s="1075"/>
      <c r="U2" s="1075"/>
      <c r="V2" s="1075"/>
      <c r="W2" s="1075"/>
      <c r="X2" s="1075"/>
    </row>
    <row r="3" spans="1:24" ht="15" customHeight="1">
      <c r="A3" s="504" t="s">
        <v>42</v>
      </c>
      <c r="B3" s="504"/>
      <c r="C3" s="504"/>
      <c r="D3" s="504"/>
      <c r="E3" s="505"/>
      <c r="F3" s="505"/>
      <c r="G3" s="504"/>
      <c r="H3" s="506"/>
      <c r="I3" s="506"/>
      <c r="J3" s="504"/>
      <c r="K3" s="504"/>
      <c r="L3" s="504"/>
      <c r="M3" s="506"/>
      <c r="N3" s="506"/>
      <c r="O3" s="504"/>
      <c r="P3" s="504"/>
      <c r="Q3" s="504"/>
      <c r="R3" s="504"/>
      <c r="S3" s="504"/>
      <c r="T3" s="504"/>
      <c r="U3" s="504"/>
      <c r="V3" s="504"/>
      <c r="W3" s="504"/>
      <c r="X3" s="507"/>
    </row>
    <row r="4" spans="1:24" ht="3.75" customHeight="1"/>
    <row r="5" spans="1:24" ht="12.65" customHeight="1">
      <c r="A5" s="954" t="s">
        <v>522</v>
      </c>
      <c r="J5" s="508" t="s">
        <v>44</v>
      </c>
      <c r="K5" s="509">
        <f ca="1">TODAY()</f>
        <v>44826</v>
      </c>
      <c r="L5" s="509"/>
      <c r="M5" s="510"/>
      <c r="N5" s="511"/>
      <c r="O5" s="508"/>
      <c r="P5" s="508"/>
      <c r="Q5" s="508"/>
      <c r="R5" s="508"/>
      <c r="S5" s="508"/>
      <c r="T5" s="508"/>
      <c r="U5" s="508"/>
      <c r="V5" s="508"/>
      <c r="W5" s="508"/>
    </row>
    <row r="6" spans="1:24" ht="13">
      <c r="A6" s="512" t="s">
        <v>45</v>
      </c>
      <c r="B6" s="513"/>
      <c r="C6" s="513"/>
      <c r="D6" s="514"/>
      <c r="E6" s="515"/>
      <c r="F6" s="861"/>
      <c r="G6" s="513"/>
      <c r="H6" s="516" t="s">
        <v>46</v>
      </c>
      <c r="I6" s="517"/>
      <c r="J6" s="518" t="s">
        <v>47</v>
      </c>
      <c r="K6" s="519"/>
      <c r="L6" s="520"/>
      <c r="M6" s="516" t="s">
        <v>48</v>
      </c>
      <c r="N6" s="517"/>
      <c r="O6" s="520"/>
      <c r="P6" s="520"/>
      <c r="Q6" s="512"/>
      <c r="R6" s="520"/>
      <c r="S6" s="520"/>
      <c r="T6" s="520"/>
      <c r="U6" s="520"/>
      <c r="V6" s="513"/>
      <c r="W6" s="513"/>
      <c r="X6" s="521"/>
    </row>
    <row r="7" spans="1:24" ht="13">
      <c r="A7" s="953" t="s">
        <v>556</v>
      </c>
      <c r="D7" s="523"/>
      <c r="E7" s="524" t="s">
        <v>49</v>
      </c>
      <c r="F7" s="862"/>
      <c r="G7" s="525"/>
      <c r="H7" s="526" t="s">
        <v>50</v>
      </c>
      <c r="I7" s="527"/>
      <c r="J7" s="528" t="s">
        <v>51</v>
      </c>
      <c r="K7" s="529"/>
      <c r="L7" s="525"/>
      <c r="M7" s="526" t="s">
        <v>52</v>
      </c>
      <c r="N7" s="527"/>
      <c r="O7" s="525"/>
      <c r="P7" s="525"/>
      <c r="Q7" s="528" t="s">
        <v>53</v>
      </c>
      <c r="R7" s="525"/>
      <c r="S7" s="525"/>
      <c r="T7" s="525"/>
      <c r="U7" s="525"/>
      <c r="V7" s="525"/>
      <c r="W7" s="525"/>
      <c r="X7" s="530"/>
    </row>
    <row r="8" spans="1:24">
      <c r="A8" s="953" t="s">
        <v>557</v>
      </c>
      <c r="D8" s="523"/>
      <c r="E8" s="531"/>
      <c r="F8" s="863"/>
      <c r="H8" s="532"/>
      <c r="I8" s="533"/>
      <c r="J8" s="953"/>
      <c r="L8" s="514"/>
      <c r="M8" s="532"/>
      <c r="N8" s="534"/>
      <c r="P8" s="514"/>
      <c r="V8" s="535"/>
      <c r="W8" s="535"/>
      <c r="X8" s="536"/>
    </row>
    <row r="9" spans="1:24">
      <c r="A9" s="953" t="s">
        <v>558</v>
      </c>
      <c r="D9" s="523"/>
      <c r="E9" s="531" t="s">
        <v>54</v>
      </c>
      <c r="F9" s="863"/>
      <c r="H9" s="532" t="s">
        <v>55</v>
      </c>
      <c r="I9" s="533"/>
      <c r="J9" s="953" t="s">
        <v>56</v>
      </c>
      <c r="L9" s="523"/>
      <c r="M9" s="532" t="s">
        <v>57</v>
      </c>
      <c r="N9" s="537"/>
      <c r="P9" s="523"/>
      <c r="Q9" s="954" t="s">
        <v>58</v>
      </c>
      <c r="X9" s="538"/>
    </row>
    <row r="10" spans="1:24" ht="13">
      <c r="A10" s="953" t="s">
        <v>559</v>
      </c>
      <c r="D10" s="539" t="s">
        <v>560</v>
      </c>
      <c r="E10" s="531" t="s">
        <v>59</v>
      </c>
      <c r="F10" s="863"/>
      <c r="H10" s="532"/>
      <c r="I10" s="533"/>
      <c r="J10" s="540"/>
      <c r="K10" s="541"/>
      <c r="L10" s="542"/>
      <c r="M10" s="532"/>
      <c r="N10" s="537"/>
      <c r="P10" s="523"/>
      <c r="X10" s="538"/>
    </row>
    <row r="11" spans="1:24" ht="13">
      <c r="A11" s="953" t="s">
        <v>551</v>
      </c>
      <c r="D11" s="523"/>
      <c r="E11" s="515"/>
      <c r="F11" s="861"/>
      <c r="G11" s="543"/>
      <c r="H11" s="532" t="s">
        <v>60</v>
      </c>
      <c r="I11" s="533"/>
      <c r="J11" s="953" t="s">
        <v>61</v>
      </c>
      <c r="L11" s="523"/>
      <c r="M11" s="532" t="s">
        <v>523</v>
      </c>
      <c r="N11" s="537"/>
      <c r="P11" s="523"/>
      <c r="Q11" s="954" t="s">
        <v>63</v>
      </c>
      <c r="X11" s="538"/>
    </row>
    <row r="12" spans="1:24">
      <c r="A12" s="544" t="s">
        <v>64</v>
      </c>
      <c r="D12" s="523"/>
      <c r="E12" s="531" t="s">
        <v>65</v>
      </c>
      <c r="F12" s="863"/>
      <c r="H12" s="532"/>
      <c r="I12" s="533"/>
      <c r="J12" s="953"/>
      <c r="L12" s="523"/>
      <c r="M12" s="532"/>
      <c r="N12" s="537"/>
      <c r="P12" s="523"/>
      <c r="X12" s="538"/>
    </row>
    <row r="13" spans="1:24" ht="13.5" customHeight="1">
      <c r="A13" s="544"/>
      <c r="B13" s="545"/>
      <c r="C13" s="545"/>
      <c r="D13" s="546"/>
      <c r="E13" s="531" t="s">
        <v>66</v>
      </c>
      <c r="F13" s="863"/>
      <c r="H13" s="547"/>
      <c r="I13" s="548"/>
      <c r="J13" s="544"/>
      <c r="K13" s="545"/>
      <c r="L13" s="546"/>
      <c r="M13" s="547"/>
      <c r="N13" s="549"/>
      <c r="O13" s="545"/>
      <c r="P13" s="546"/>
      <c r="Q13" s="545"/>
      <c r="R13" s="545"/>
      <c r="S13" s="545"/>
      <c r="T13" s="545"/>
      <c r="U13" s="545"/>
      <c r="V13" s="545"/>
      <c r="W13" s="545"/>
      <c r="X13" s="550"/>
    </row>
    <row r="14" spans="1:24">
      <c r="A14" s="551" t="s">
        <v>524</v>
      </c>
      <c r="B14" s="552" t="s">
        <v>525</v>
      </c>
      <c r="C14" s="552"/>
      <c r="D14" s="552"/>
      <c r="E14" s="553" t="s">
        <v>526</v>
      </c>
      <c r="F14" s="563"/>
      <c r="G14" s="554" t="s">
        <v>527</v>
      </c>
      <c r="H14" s="555" t="s">
        <v>528</v>
      </c>
      <c r="I14" s="555" t="s">
        <v>72</v>
      </c>
      <c r="J14" s="556" t="s">
        <v>529</v>
      </c>
      <c r="K14" s="556" t="s">
        <v>530</v>
      </c>
      <c r="L14" s="557" t="s">
        <v>531</v>
      </c>
      <c r="M14" s="558" t="s">
        <v>532</v>
      </c>
      <c r="N14" s="558" t="s">
        <v>533</v>
      </c>
      <c r="O14" s="559"/>
      <c r="P14" s="559" t="s">
        <v>534</v>
      </c>
      <c r="Q14" s="551"/>
      <c r="R14" s="551"/>
      <c r="S14" s="551"/>
      <c r="T14" s="551"/>
      <c r="U14" s="551"/>
      <c r="V14" s="551"/>
      <c r="W14" s="551"/>
      <c r="X14" s="560" t="s">
        <v>535</v>
      </c>
    </row>
    <row r="15" spans="1:24" ht="9" customHeight="1">
      <c r="A15" s="561"/>
      <c r="B15" s="562"/>
      <c r="C15" s="535"/>
      <c r="D15" s="514"/>
      <c r="E15" s="563" t="s">
        <v>536</v>
      </c>
      <c r="F15" s="864"/>
      <c r="G15" s="564" t="s">
        <v>539</v>
      </c>
      <c r="H15" s="565" t="s">
        <v>540</v>
      </c>
      <c r="I15" s="565" t="s">
        <v>540</v>
      </c>
      <c r="J15" s="554"/>
      <c r="K15" s="554"/>
      <c r="L15" s="554"/>
      <c r="M15" s="565" t="s">
        <v>541</v>
      </c>
      <c r="N15" s="566" t="s">
        <v>541</v>
      </c>
      <c r="O15" s="567"/>
      <c r="P15" s="568" t="s">
        <v>542</v>
      </c>
      <c r="Q15" s="569"/>
      <c r="R15" s="569"/>
      <c r="S15" s="569"/>
      <c r="T15" s="569"/>
      <c r="U15" s="569"/>
      <c r="V15" s="570"/>
      <c r="W15" s="570"/>
      <c r="X15" s="571" t="s">
        <v>76</v>
      </c>
    </row>
    <row r="16" spans="1:24" ht="12.5" customHeight="1">
      <c r="A16" s="572"/>
      <c r="B16" s="573" t="s">
        <v>552</v>
      </c>
      <c r="C16" s="574"/>
      <c r="D16" s="574"/>
      <c r="E16" s="575"/>
      <c r="F16" s="575"/>
      <c r="G16" s="572"/>
      <c r="H16" s="576"/>
      <c r="I16" s="576"/>
      <c r="J16" s="572"/>
      <c r="K16" s="572"/>
      <c r="L16" s="572"/>
      <c r="M16" s="576"/>
      <c r="N16" s="577"/>
      <c r="O16" s="578"/>
      <c r="P16" s="579"/>
      <c r="Q16" s="579"/>
      <c r="R16" s="579"/>
      <c r="S16" s="579"/>
      <c r="T16" s="579"/>
      <c r="U16" s="579"/>
      <c r="V16" s="578"/>
      <c r="W16" s="578"/>
      <c r="X16" s="580"/>
    </row>
    <row r="17" spans="1:24" s="597" customFormat="1" ht="19.25" customHeight="1">
      <c r="A17" s="598"/>
      <c r="B17" s="582" t="s">
        <v>1070</v>
      </c>
      <c r="C17" s="738" t="str">
        <f>IF(E17="","",VLOOKUP(B17,Data!$B$5:$N$503,13,FALSE))</f>
        <v/>
      </c>
      <c r="D17" s="495" t="str">
        <f>IF(E17="","",VLOOKUP(B17,Data!$B$5:$L$503,2,FALSE))</f>
        <v/>
      </c>
      <c r="E17" s="823"/>
      <c r="F17" s="823"/>
      <c r="G17" s="600"/>
      <c r="H17" s="587" t="str">
        <f>IF(E17="","",VLOOKUP(B17,Data!$B$5:$L$503,11,FALSE))</f>
        <v/>
      </c>
      <c r="I17" s="588" t="str">
        <f>IF(E17&gt;0,E17*H17,"-")</f>
        <v>-</v>
      </c>
      <c r="J17" s="589" t="str">
        <f>IF(E17="","",VLOOKUP(B17,Data!$B$5:$D$503,3,FALSE))</f>
        <v/>
      </c>
      <c r="K17" s="589" t="str">
        <f>IF(E17="","",VLOOKUP(B17,Data!$B$5:$M$503,12,FALSE))</f>
        <v/>
      </c>
      <c r="L17" s="590"/>
      <c r="M17" s="587" t="str">
        <f>IF(E17="","",VLOOKUP(B17,Data!$B$5:$E$503,4,FALSE)*E17)</f>
        <v/>
      </c>
      <c r="N17" s="587" t="str">
        <f>IF(E17="","",VLOOKUP(B17,Data!$B$5:$F$503,5,FALSE)*E17)</f>
        <v/>
      </c>
      <c r="O17" s="591" t="e">
        <f>IF(B17=Data!B7,Data!G7,(IF(B17=Data!B9,Data!G9,(IF(B17=Data!B11,Data!G11,(IF(B17=Data!#REF!,Data!#REF!,(IF(B17=Data!B16,Data!G16,(IF(B17=Data!#REF!,Data!#REF!,(IF(B17=Data!#REF!,Data!#REF!,(IF(B17=Data!#REF!,Data!#REF!,Data!#REF!)))))))))))))))&amp;IF(B17=Data!B83,Data!G83,(IF(B17=Data!#REF!,Data!#REF!,(IF(B17=Data!#REF!,Data!#REF!,(IF(B17=Data!#REF!,Data!#REF!,(IF(B17=Data!#REF!,Data!#REF!,(IF(B17=Data!#REF!,Data!G823,(IF(B17=Data!#REF!,Data!#REF!,(IF(B17=Data!#REF!,Data!#REF!,Data!#REF!)))))))))))))))&amp;IF(B17=Data!#REF!,Data!#REF!,(IF(B17=Data!#REF!,Data!#REF!,(IF(B17=Data!#REF!,Data!#REF!,(IF(B17=Data!#REF!,Data!#REF!,(IF(B17=Data!#REF!,Data!#REF!,Data!#REF!)))))))))</f>
        <v>#REF!</v>
      </c>
      <c r="P17" s="592"/>
      <c r="Q17" s="593"/>
      <c r="R17" s="594" t="e">
        <f>IF(B17=Data!B7,Data!H7,(IF(B17=Data!B9,Data!H9,(IF(B17=Data!B11,Data!H11,(IF(B17=Data!#REF!,Data!#REF!,(IF(B17=Data!B16,Data!H16,(IF(B17=Data!#REF!,Data!#REF!,(IF(B17=Data!#REF!,Data!#REF!,(IF(B17=Data!#REF!,Data!#REF!,Data!#REF!)))))))))))))))&amp;IF(B17=Data!B83,Data!H83,(IF(B17=Data!#REF!,Data!#REF!,(IF(B17=Data!#REF!,Data!#REF!,(IF(B17=Data!#REF!,Data!#REF!,(IF(B17=Data!#REF!,Data!#REF!,(IF(B17=Data!#REF!,Data!H823,(IF(B17=Data!#REF!,Data!#REF!,(IF(B17=Data!#REF!,Data!#REF!,Data!#REF!)))))))))))))))&amp;IF(B17=Data!#REF!,Data!#REF!,(IF(B17=Data!#REF!,Data!#REF!,(IF(B17=Data!#REF!,Data!#REF!,(IF(B17=Data!#REF!,Data!#REF!,(IF(B17=Data!#REF!,Data!#REF!,Data!#REF!)))))))))</f>
        <v>#REF!</v>
      </c>
      <c r="S17" s="593"/>
      <c r="T17" s="593"/>
      <c r="U17" s="594" t="e">
        <f>IF(B17=Data!B7,Data!I7,(IF(B17=Data!B9,Data!I9,(IF(B17=Data!B11,Data!I11,(IF(B17=Data!#REF!,Data!#REF!,(IF(B17=Data!B16,Data!I16,(IF(B17=Data!#REF!,Data!#REF!,(IF(B17=Data!#REF!,Data!#REF!,(IF(B17=Data!#REF!,Data!#REF!,Data!#REF!)))))))))))))))&amp;IF(B17=Data!B83,Data!I83,(IF(B17=Data!#REF!,Data!#REF!,(IF(B17=Data!#REF!,Data!#REF!,(IF(B17=Data!#REF!,Data!#REF!,(IF(B17=Data!#REF!,Data!#REF!,(IF(B17=Data!#REF!,Data!I823,(IF(B17=Data!#REF!,Data!#REF!,(IF(B17=Data!#REF!,Data!#REF!,Data!#REF!)))))))))))))))&amp;IF(B17=Data!#REF!,Data!#REF!,(IF(B17=Data!#REF!,Data!#REF!,(IF(B17=Data!#REF!,Data!#REF!,(IF(B17=Data!#REF!,Data!#REF!,(IF(B17=Data!#REF!,Data!#REF!,Data!#REF!)))))))))</f>
        <v>#REF!</v>
      </c>
      <c r="V17" s="595"/>
      <c r="W17" s="594" t="e">
        <f>IF(B17=Data!B7,Data!J7,(IF(B17=Data!B9,Data!J9,(IF(B17=Data!B11,Data!J11,(IF(B17=Data!#REF!,Data!#REF!,(IF(B17=Data!B16,Data!J16,(IF(B17=Data!#REF!,Data!#REF!,(IF(B17=Data!#REF!,Data!#REF!,(IF(B17=Data!#REF!,Data!#REF!,Data!#REF!)))))))))))))))&amp;IF(B17=Data!B83,Data!J83,(IF(B17=Data!#REF!,Data!#REF!,(IF(B17=Data!#REF!,Data!#REF!,(IF(B17=Data!#REF!,Data!#REF!,(IF(B17=Data!#REF!,Data!#REF!,(IF(B17=Data!#REF!,Data!J823,(IF(B17=Data!#REF!,Data!#REF!,(IF(B17=Data!#REF!,Data!#REF!,Data!#REF!)))))))))))))))&amp;IF(B17=Data!#REF!,Data!#REF!,(IF(B17=Data!#REF!,Data!#REF!,(IF(B17=Data!#REF!,Data!#REF!,(IF(B17=Data!#REF!,Data!#REF!,(IF(B17=Data!#REF!,Data!#REF!,Data!#REF!)))))))))</f>
        <v>#REF!</v>
      </c>
      <c r="X17" s="596" t="str">
        <f>IF(E17="","",VLOOKUP(B17,Data!$B$5:$J$503,9,FALSE)*E17)</f>
        <v/>
      </c>
    </row>
    <row r="18" spans="1:24" s="597" customFormat="1" ht="19.25" customHeight="1">
      <c r="A18" s="860"/>
      <c r="B18" s="753" t="s">
        <v>321</v>
      </c>
      <c r="C18" s="738" t="str">
        <f>IF(E18="","",VLOOKUP(B18,Data!$B$5:$N$503,13,FALSE))</f>
        <v>Ymh</v>
      </c>
      <c r="D18" s="495" t="str">
        <f>IF(E18="","",VLOOKUP(B18,Data!$B$5:$L$503,2,FALSE))</f>
        <v>ZV78250</v>
      </c>
      <c r="E18" s="823">
        <v>2</v>
      </c>
      <c r="F18" s="823"/>
      <c r="G18" s="955" t="s">
        <v>544</v>
      </c>
      <c r="H18" s="587">
        <f>IF(E18="","",VLOOKUP(B18,Data!$B$5:$L$503,11,FALSE))</f>
        <v>7332.41</v>
      </c>
      <c r="I18" s="588">
        <f>IF(E18&gt;0,E18*H18,"-")</f>
        <v>14664.82</v>
      </c>
      <c r="J18" s="589" t="str">
        <f>IF(E18="","",VLOOKUP(B18,Data!$B$5:$D$503,3,FALSE))</f>
        <v>C/T</v>
      </c>
      <c r="K18" s="589" t="str">
        <f>IF(E18="","",VLOOKUP(B18,Data!$B$5:$M$503,12,FALSE))</f>
        <v>Indonesia</v>
      </c>
      <c r="L18" s="590">
        <v>5129806</v>
      </c>
      <c r="M18" s="587">
        <f>IF(E18="","",VLOOKUP(B18,Data!$B$5:$E$503,4,FALSE)*E18)</f>
        <v>676</v>
      </c>
      <c r="N18" s="587">
        <f>IF(E18="","",VLOOKUP(B18,Data!$B$5:$F$503,5,FALSE)*E18)</f>
        <v>594</v>
      </c>
      <c r="O18" s="591" t="e">
        <f>IF(B18=Data!#REF!,Data!#REF!,(IF(B18=Data!#REF!,Data!#REF!,(IF(B18=Data!#REF!,Data!#REF!,(IF(B18=Data!#REF!,Data!#REF!,(IF(B18=Data!#REF!,Data!#REF!,(IF(B18=Data!#REF!,Data!#REF!,(IF(B18=Data!#REF!,Data!#REF!,(IF(B18=Data!#REF!,Data!#REF!,Data!#REF!)))))))))))))))&amp;IF(B18=Data!B53,Data!G53,(IF(B18=Data!#REF!,Data!#REF!,(IF(B18=Data!#REF!,Data!#REF!,(IF(B18=Data!#REF!,Data!#REF!,(IF(B18=Data!#REF!,Data!#REF!,(IF(B18=Data!#REF!,Data!G793,(IF(B18=Data!#REF!,Data!#REF!,(IF(B18=Data!#REF!,Data!#REF!,Data!#REF!)))))))))))))))&amp;IF(B18=Data!#REF!,Data!#REF!,(IF(B18=Data!#REF!,Data!#REF!,(IF(B18=Data!#REF!,Data!#REF!,(IF(B18=Data!#REF!,Data!#REF!,(IF(B18=Data!#REF!,Data!#REF!,Data!#REF!)))))))))</f>
        <v>#REF!</v>
      </c>
      <c r="P18" s="592"/>
      <c r="Q18" s="593"/>
      <c r="R18" s="594" t="e">
        <f>IF(B18=Data!#REF!,Data!#REF!,(IF(B18=Data!#REF!,Data!#REF!,(IF(B18=Data!#REF!,Data!#REF!,(IF(B18=Data!#REF!,Data!#REF!,(IF(B18=Data!#REF!,Data!#REF!,(IF(B18=Data!#REF!,Data!#REF!,(IF(B18=Data!#REF!,Data!#REF!,(IF(B18=Data!#REF!,Data!#REF!,Data!#REF!)))))))))))))))&amp;IF(B18=Data!B53,Data!H53,(IF(B18=Data!#REF!,Data!#REF!,(IF(B18=Data!#REF!,Data!#REF!,(IF(B18=Data!#REF!,Data!#REF!,(IF(B18=Data!#REF!,Data!#REF!,(IF(B18=Data!#REF!,Data!H793,(IF(B18=Data!#REF!,Data!#REF!,(IF(B18=Data!#REF!,Data!#REF!,Data!#REF!)))))))))))))))&amp;IF(B18=Data!#REF!,Data!#REF!,(IF(B18=Data!#REF!,Data!#REF!,(IF(B18=Data!#REF!,Data!#REF!,(IF(B18=Data!#REF!,Data!#REF!,(IF(B18=Data!#REF!,Data!#REF!,Data!#REF!)))))))))</f>
        <v>#REF!</v>
      </c>
      <c r="S18" s="593"/>
      <c r="T18" s="593"/>
      <c r="U18" s="594" t="e">
        <f>IF(B18=Data!#REF!,Data!#REF!,(IF(B18=Data!#REF!,Data!#REF!,(IF(B18=Data!#REF!,Data!#REF!,(IF(B18=Data!#REF!,Data!#REF!,(IF(B18=Data!#REF!,Data!#REF!,(IF(B18=Data!#REF!,Data!#REF!,(IF(B18=Data!#REF!,Data!#REF!,(IF(B18=Data!#REF!,Data!#REF!,Data!#REF!)))))))))))))))&amp;IF(B18=Data!B53,Data!I53,(IF(B18=Data!#REF!,Data!#REF!,(IF(B18=Data!#REF!,Data!#REF!,(IF(B18=Data!#REF!,Data!#REF!,(IF(B18=Data!#REF!,Data!#REF!,(IF(B18=Data!#REF!,Data!I793,(IF(B18=Data!#REF!,Data!#REF!,(IF(B18=Data!#REF!,Data!#REF!,Data!#REF!)))))))))))))))&amp;IF(B18=Data!#REF!,Data!#REF!,(IF(B18=Data!#REF!,Data!#REF!,(IF(B18=Data!#REF!,Data!#REF!,(IF(B18=Data!#REF!,Data!#REF!,(IF(B18=Data!#REF!,Data!#REF!,Data!#REF!)))))))))</f>
        <v>#REF!</v>
      </c>
      <c r="V18" s="595"/>
      <c r="W18" s="594" t="e">
        <f>IF(B18=Data!#REF!,Data!#REF!,(IF(B18=Data!#REF!,Data!#REF!,(IF(B18=Data!#REF!,Data!#REF!,(IF(B18=Data!#REF!,Data!#REF!,(IF(B18=Data!#REF!,Data!#REF!,(IF(B18=Data!#REF!,Data!#REF!,(IF(B18=Data!#REF!,Data!#REF!,(IF(B18=Data!#REF!,Data!#REF!,Data!#REF!)))))))))))))))&amp;IF(B18=Data!B53,Data!J53,(IF(B18=Data!#REF!,Data!#REF!,(IF(B18=Data!#REF!,Data!#REF!,(IF(B18=Data!#REF!,Data!#REF!,(IF(B18=Data!#REF!,Data!#REF!,(IF(B18=Data!#REF!,Data!J793,(IF(B18=Data!#REF!,Data!#REF!,(IF(B18=Data!#REF!,Data!#REF!,Data!#REF!)))))))))))))))&amp;IF(B18=Data!#REF!,Data!#REF!,(IF(B18=Data!#REF!,Data!#REF!,(IF(B18=Data!#REF!,Data!#REF!,(IF(B18=Data!#REF!,Data!#REF!,(IF(B18=Data!#REF!,Data!#REF!,Data!#REF!)))))))))</f>
        <v>#REF!</v>
      </c>
      <c r="X18" s="596">
        <f>IF(E18="","",VLOOKUP(B18,Data!$B$5:$J$503,9,FALSE)*E18)</f>
        <v>3.6120000000000001</v>
      </c>
    </row>
    <row r="19" spans="1:24" s="597" customFormat="1" ht="19.25" customHeight="1">
      <c r="A19" s="860"/>
      <c r="B19" s="582" t="s">
        <v>1097</v>
      </c>
      <c r="C19" s="738" t="str">
        <f>IF(E19="","",VLOOKUP(B19,Data!$B$5:$N$503,13,FALSE))</f>
        <v/>
      </c>
      <c r="D19" s="495" t="str">
        <f>IF(E19="","",VLOOKUP(B19,Data!$B$5:$L$503,2,FALSE))</f>
        <v/>
      </c>
      <c r="E19" s="823"/>
      <c r="F19" s="823"/>
      <c r="G19" s="955"/>
      <c r="H19" s="587" t="str">
        <f>IF(E19="","",VLOOKUP(B19,Data!$B$5:$L$503,11,FALSE))</f>
        <v/>
      </c>
      <c r="I19" s="588" t="str">
        <f>IF(E19&gt;0,E19*H19,"-")</f>
        <v>-</v>
      </c>
      <c r="J19" s="589" t="str">
        <f>IF(E19="","",VLOOKUP(B19,Data!$B$5:$D$503,3,FALSE))</f>
        <v/>
      </c>
      <c r="K19" s="589" t="str">
        <f>IF(E19="","",VLOOKUP(B19,Data!$B$5:$M$503,12,FALSE))</f>
        <v/>
      </c>
      <c r="L19" s="590"/>
      <c r="M19" s="587" t="str">
        <f>IF(E19="","",VLOOKUP(B19,Data!$B$5:$E$503,4,FALSE)*E19)</f>
        <v/>
      </c>
      <c r="N19" s="587" t="str">
        <f>IF(E19="","",VLOOKUP(B19,Data!$B$5:$F$503,5,FALSE)*E19)</f>
        <v/>
      </c>
      <c r="O19" s="591" t="e">
        <f>IF(B19=Data!B9,Data!G9,(IF(B19=Data!B11,Data!G11,(IF(B19=Data!B13,Data!G13,(IF(B19=Data!#REF!,Data!#REF!,(IF(B19=Data!B18,Data!G18,(IF(B19=Data!#REF!,Data!#REF!,(IF(B19=Data!#REF!,Data!#REF!,(IF(B19=Data!#REF!,Data!#REF!,Data!#REF!)))))))))))))))&amp;IF(B19=Data!B85,Data!G85,(IF(B19=Data!#REF!,Data!#REF!,(IF(B19=Data!#REF!,Data!#REF!,(IF(B19=Data!#REF!,Data!#REF!,(IF(B19=Data!#REF!,Data!#REF!,(IF(B19=Data!#REF!,Data!G825,(IF(B19=Data!#REF!,Data!#REF!,(IF(B19=Data!#REF!,Data!#REF!,Data!#REF!)))))))))))))))&amp;IF(B19=Data!#REF!,Data!#REF!,(IF(B19=Data!#REF!,Data!#REF!,(IF(B19=Data!#REF!,Data!#REF!,(IF(B19=Data!#REF!,Data!#REF!,(IF(B19=Data!#REF!,Data!#REF!,Data!#REF!)))))))))</f>
        <v>#REF!</v>
      </c>
      <c r="P19" s="592"/>
      <c r="Q19" s="593"/>
      <c r="R19" s="594" t="e">
        <f>IF(B19=Data!B9,Data!H9,(IF(B19=Data!B11,Data!H11,(IF(B19=Data!B13,Data!H13,(IF(B19=Data!#REF!,Data!#REF!,(IF(B19=Data!B18,Data!H18,(IF(B19=Data!#REF!,Data!#REF!,(IF(B19=Data!#REF!,Data!#REF!,(IF(B19=Data!#REF!,Data!#REF!,Data!#REF!)))))))))))))))&amp;IF(B19=Data!B85,Data!H85,(IF(B19=Data!#REF!,Data!#REF!,(IF(B19=Data!#REF!,Data!#REF!,(IF(B19=Data!#REF!,Data!#REF!,(IF(B19=Data!#REF!,Data!#REF!,(IF(B19=Data!#REF!,Data!H825,(IF(B19=Data!#REF!,Data!#REF!,(IF(B19=Data!#REF!,Data!#REF!,Data!#REF!)))))))))))))))&amp;IF(B19=Data!#REF!,Data!#REF!,(IF(B19=Data!#REF!,Data!#REF!,(IF(B19=Data!#REF!,Data!#REF!,(IF(B19=Data!#REF!,Data!#REF!,(IF(B19=Data!#REF!,Data!#REF!,Data!#REF!)))))))))</f>
        <v>#REF!</v>
      </c>
      <c r="S19" s="593"/>
      <c r="T19" s="593"/>
      <c r="U19" s="594" t="e">
        <f>IF(B19=Data!B9,Data!I9,(IF(B19=Data!B11,Data!I11,(IF(B19=Data!B13,Data!I13,(IF(B19=Data!#REF!,Data!#REF!,(IF(B19=Data!B18,Data!I18,(IF(B19=Data!#REF!,Data!#REF!,(IF(B19=Data!#REF!,Data!#REF!,(IF(B19=Data!#REF!,Data!#REF!,Data!#REF!)))))))))))))))&amp;IF(B19=Data!B85,Data!I85,(IF(B19=Data!#REF!,Data!#REF!,(IF(B19=Data!#REF!,Data!#REF!,(IF(B19=Data!#REF!,Data!#REF!,(IF(B19=Data!#REF!,Data!#REF!,(IF(B19=Data!#REF!,Data!I825,(IF(B19=Data!#REF!,Data!#REF!,(IF(B19=Data!#REF!,Data!#REF!,Data!#REF!)))))))))))))))&amp;IF(B19=Data!#REF!,Data!#REF!,(IF(B19=Data!#REF!,Data!#REF!,(IF(B19=Data!#REF!,Data!#REF!,(IF(B19=Data!#REF!,Data!#REF!,(IF(B19=Data!#REF!,Data!#REF!,Data!#REF!)))))))))</f>
        <v>#REF!</v>
      </c>
      <c r="V19" s="595"/>
      <c r="W19" s="594" t="e">
        <f>IF(B19=Data!B9,Data!J9,(IF(B19=Data!B11,Data!J11,(IF(B19=Data!B13,Data!J13,(IF(B19=Data!#REF!,Data!#REF!,(IF(B19=Data!B18,Data!J18,(IF(B19=Data!#REF!,Data!#REF!,(IF(B19=Data!#REF!,Data!#REF!,(IF(B19=Data!#REF!,Data!#REF!,Data!#REF!)))))))))))))))&amp;IF(B19=Data!B85,Data!J85,(IF(B19=Data!#REF!,Data!#REF!,(IF(B19=Data!#REF!,Data!#REF!,(IF(B19=Data!#REF!,Data!#REF!,(IF(B19=Data!#REF!,Data!#REF!,(IF(B19=Data!#REF!,Data!J825,(IF(B19=Data!#REF!,Data!#REF!,(IF(B19=Data!#REF!,Data!#REF!,Data!#REF!)))))))))))))))&amp;IF(B19=Data!#REF!,Data!#REF!,(IF(B19=Data!#REF!,Data!#REF!,(IF(B19=Data!#REF!,Data!#REF!,(IF(B19=Data!#REF!,Data!#REF!,(IF(B19=Data!#REF!,Data!#REF!,Data!#REF!)))))))))</f>
        <v>#REF!</v>
      </c>
      <c r="X19" s="596" t="str">
        <f>IF(E19="","",VLOOKUP(B19,Data!$B$5:$J$503,9,FALSE)*E19)</f>
        <v/>
      </c>
    </row>
    <row r="20" spans="1:24" s="597" customFormat="1" ht="19.25" customHeight="1">
      <c r="A20" s="860"/>
      <c r="B20" s="753" t="s">
        <v>428</v>
      </c>
      <c r="C20" s="738" t="str">
        <f>IF(E20="","",VLOOKUP(B20,Data!$B$5:$N$503,13,FALSE))</f>
        <v>Ymh</v>
      </c>
      <c r="D20" s="495" t="str">
        <f>IF(E20="","",VLOOKUP(B20,Data!$B$5:$L$503,2,FALSE))</f>
        <v>ZU62660</v>
      </c>
      <c r="E20" s="823">
        <v>2</v>
      </c>
      <c r="F20" s="823"/>
      <c r="G20" s="955" t="s">
        <v>544</v>
      </c>
      <c r="H20" s="587">
        <f>IF(E20="","",VLOOKUP(B20,Data!$B$5:$L$503,11,FALSE))</f>
        <v>6831.9</v>
      </c>
      <c r="I20" s="588">
        <f>IF(E20&gt;0,E20*H20,"-")</f>
        <v>13663.8</v>
      </c>
      <c r="J20" s="589" t="str">
        <f>IF(E20="","",VLOOKUP(B20,Data!$B$5:$D$503,3,FALSE))</f>
        <v>C/T</v>
      </c>
      <c r="K20" s="589" t="str">
        <f>IF(E20="","",VLOOKUP(B20,Data!$B$5:$M$503,12,FALSE))</f>
        <v>Indonesia</v>
      </c>
      <c r="L20" s="590">
        <v>5132497</v>
      </c>
      <c r="M20" s="587">
        <f>IF(E20="","",VLOOKUP(B20,Data!$B$5:$E$503,4,FALSE)*E20)</f>
        <v>676</v>
      </c>
      <c r="N20" s="587">
        <f>IF(E20="","",VLOOKUP(B20,Data!$B$5:$F$503,5,FALSE)*E20)</f>
        <v>594</v>
      </c>
      <c r="O20" s="591" t="e">
        <f>IF(B20=Data!#REF!,Data!#REF!,(IF(B20=Data!#REF!,Data!#REF!,(IF(B20=Data!#REF!,Data!#REF!,(IF(B20=Data!#REF!,Data!#REF!,(IF(B20=Data!#REF!,Data!#REF!,(IF(B20=Data!#REF!,Data!#REF!,(IF(B20=Data!#REF!,Data!#REF!,(IF(B20=Data!#REF!,Data!#REF!,Data!#REF!)))))))))))))))&amp;IF(B20=Data!B55,Data!G55,(IF(B20=Data!#REF!,Data!#REF!,(IF(B20=Data!#REF!,Data!#REF!,(IF(B20=Data!#REF!,Data!#REF!,(IF(B20=Data!#REF!,Data!#REF!,(IF(B20=Data!#REF!,Data!G795,(IF(B20=Data!#REF!,Data!#REF!,(IF(B20=Data!#REF!,Data!#REF!,Data!#REF!)))))))))))))))&amp;IF(B20=Data!#REF!,Data!#REF!,(IF(B20=Data!#REF!,Data!#REF!,(IF(B20=Data!#REF!,Data!#REF!,(IF(B20=Data!#REF!,Data!#REF!,(IF(B20=Data!#REF!,Data!#REF!,Data!#REF!)))))))))</f>
        <v>#REF!</v>
      </c>
      <c r="P20" s="592"/>
      <c r="Q20" s="593"/>
      <c r="R20" s="594" t="e">
        <f>IF(B20=Data!#REF!,Data!#REF!,(IF(B20=Data!#REF!,Data!#REF!,(IF(B20=Data!#REF!,Data!#REF!,(IF(B20=Data!#REF!,Data!#REF!,(IF(B20=Data!#REF!,Data!#REF!,(IF(B20=Data!#REF!,Data!#REF!,(IF(B20=Data!#REF!,Data!#REF!,(IF(B20=Data!#REF!,Data!#REF!,Data!#REF!)))))))))))))))&amp;IF(B20=Data!B55,Data!H55,(IF(B20=Data!#REF!,Data!#REF!,(IF(B20=Data!#REF!,Data!#REF!,(IF(B20=Data!#REF!,Data!#REF!,(IF(B20=Data!#REF!,Data!#REF!,(IF(B20=Data!#REF!,Data!H795,(IF(B20=Data!#REF!,Data!#REF!,(IF(B20=Data!#REF!,Data!#REF!,Data!#REF!)))))))))))))))&amp;IF(B20=Data!#REF!,Data!#REF!,(IF(B20=Data!#REF!,Data!#REF!,(IF(B20=Data!#REF!,Data!#REF!,(IF(B20=Data!#REF!,Data!#REF!,(IF(B20=Data!#REF!,Data!#REF!,Data!#REF!)))))))))</f>
        <v>#REF!</v>
      </c>
      <c r="S20" s="593"/>
      <c r="T20" s="593"/>
      <c r="U20" s="594" t="e">
        <f>IF(B20=Data!#REF!,Data!#REF!,(IF(B20=Data!#REF!,Data!#REF!,(IF(B20=Data!#REF!,Data!#REF!,(IF(B20=Data!#REF!,Data!#REF!,(IF(B20=Data!#REF!,Data!#REF!,(IF(B20=Data!#REF!,Data!#REF!,(IF(B20=Data!#REF!,Data!#REF!,(IF(B20=Data!#REF!,Data!#REF!,Data!#REF!)))))))))))))))&amp;IF(B20=Data!B55,Data!I55,(IF(B20=Data!#REF!,Data!#REF!,(IF(B20=Data!#REF!,Data!#REF!,(IF(B20=Data!#REF!,Data!#REF!,(IF(B20=Data!#REF!,Data!#REF!,(IF(B20=Data!#REF!,Data!I795,(IF(B20=Data!#REF!,Data!#REF!,(IF(B20=Data!#REF!,Data!#REF!,Data!#REF!)))))))))))))))&amp;IF(B20=Data!#REF!,Data!#REF!,(IF(B20=Data!#REF!,Data!#REF!,(IF(B20=Data!#REF!,Data!#REF!,(IF(B20=Data!#REF!,Data!#REF!,(IF(B20=Data!#REF!,Data!#REF!,Data!#REF!)))))))))</f>
        <v>#REF!</v>
      </c>
      <c r="V20" s="595"/>
      <c r="W20" s="594" t="e">
        <f>IF(B20=Data!#REF!,Data!#REF!,(IF(B20=Data!#REF!,Data!#REF!,(IF(B20=Data!#REF!,Data!#REF!,(IF(B20=Data!#REF!,Data!#REF!,(IF(B20=Data!#REF!,Data!#REF!,(IF(B20=Data!#REF!,Data!#REF!,(IF(B20=Data!#REF!,Data!#REF!,(IF(B20=Data!#REF!,Data!#REF!,Data!#REF!)))))))))))))))&amp;IF(B20=Data!B55,Data!J55,(IF(B20=Data!#REF!,Data!#REF!,(IF(B20=Data!#REF!,Data!#REF!,(IF(B20=Data!#REF!,Data!#REF!,(IF(B20=Data!#REF!,Data!#REF!,(IF(B20=Data!#REF!,Data!J795,(IF(B20=Data!#REF!,Data!#REF!,(IF(B20=Data!#REF!,Data!#REF!,Data!#REF!)))))))))))))))&amp;IF(B20=Data!#REF!,Data!#REF!,(IF(B20=Data!#REF!,Data!#REF!,(IF(B20=Data!#REF!,Data!#REF!,(IF(B20=Data!#REF!,Data!#REF!,(IF(B20=Data!#REF!,Data!#REF!,Data!#REF!)))))))))</f>
        <v>#REF!</v>
      </c>
      <c r="X20" s="596">
        <f>IF(E20="","",VLOOKUP(B20,Data!$B$5:$J$503,9,FALSE)*E20)</f>
        <v>3.6120000000000001</v>
      </c>
    </row>
    <row r="21" spans="1:24" s="597" customFormat="1" ht="19.25" customHeight="1">
      <c r="A21" s="860"/>
      <c r="B21" s="753" t="s">
        <v>487</v>
      </c>
      <c r="C21" s="738" t="str">
        <f>IF(E21="","",VLOOKUP(B21,Data!$B$5:$N$503,13,FALSE))</f>
        <v>Ymh</v>
      </c>
      <c r="D21" s="495" t="str">
        <f>IF(E21="","",VLOOKUP(B21,Data!$B$5:$L$503,2,FALSE))</f>
        <v>ZH66310</v>
      </c>
      <c r="E21" s="823">
        <v>5</v>
      </c>
      <c r="F21" s="823"/>
      <c r="G21" s="956"/>
      <c r="H21" s="587">
        <f>IF(E21="","",VLOOKUP(B21,Data!$B$5:$L$503,11,FALSE))</f>
        <v>1933.89</v>
      </c>
      <c r="I21" s="588">
        <f>IF(E21&gt;0,E21*H21,"-")</f>
        <v>9669.4500000000007</v>
      </c>
      <c r="J21" s="589" t="str">
        <f>IF(E21="","",VLOOKUP(B21,Data!$B$5:$D$503,3,FALSE))</f>
        <v>C/T</v>
      </c>
      <c r="K21" s="589" t="str">
        <f>IF(E21="","",VLOOKUP(B21,Data!$B$5:$M$503,12,FALSE))</f>
        <v>Indonesia</v>
      </c>
      <c r="L21" s="590">
        <v>5132497</v>
      </c>
      <c r="M21" s="587">
        <f>IF(E21="","",VLOOKUP(B21,Data!$B$5:$E$503,4,FALSE)*E21)</f>
        <v>1075</v>
      </c>
      <c r="N21" s="587">
        <f>IF(E21="","",VLOOKUP(B21,Data!$B$5:$F$503,5,FALSE)*E21)</f>
        <v>970</v>
      </c>
      <c r="O21" s="591" t="e">
        <f>IF(B21=Data!#REF!,Data!#REF!,(IF(B21=Data!#REF!,Data!#REF!,(IF(B21=Data!#REF!,Data!#REF!,(IF(B21=Data!#REF!,Data!#REF!,(IF(B21=Data!#REF!,Data!#REF!,(IF(B21=Data!#REF!,Data!#REF!,(IF(B21=Data!#REF!,Data!#REF!,(IF(B21=Data!#REF!,Data!#REF!,Data!#REF!)))))))))))))))&amp;IF(B21=Data!B55,Data!G55,(IF(B21=Data!#REF!,Data!#REF!,(IF(B21=Data!#REF!,Data!#REF!,(IF(B21=Data!#REF!,Data!#REF!,(IF(B21=Data!#REF!,Data!#REF!,(IF(B21=Data!#REF!,Data!G795,(IF(B21=Data!#REF!,Data!#REF!,(IF(B21=Data!#REF!,Data!#REF!,Data!#REF!)))))))))))))))&amp;IF(B21=Data!#REF!,Data!#REF!,(IF(B21=Data!#REF!,Data!#REF!,(IF(B21=Data!#REF!,Data!#REF!,(IF(B21=Data!#REF!,Data!#REF!,(IF(B21=Data!#REF!,Data!#REF!,Data!#REF!)))))))))</f>
        <v>#REF!</v>
      </c>
      <c r="P21" s="592"/>
      <c r="Q21" s="593"/>
      <c r="R21" s="594" t="e">
        <f>IF(B21=Data!#REF!,Data!#REF!,(IF(B21=Data!#REF!,Data!#REF!,(IF(B21=Data!#REF!,Data!#REF!,(IF(B21=Data!#REF!,Data!#REF!,(IF(B21=Data!#REF!,Data!#REF!,(IF(B21=Data!#REF!,Data!#REF!,(IF(B21=Data!#REF!,Data!#REF!,(IF(B21=Data!#REF!,Data!#REF!,Data!#REF!)))))))))))))))&amp;IF(B21=Data!B55,Data!H55,(IF(B21=Data!#REF!,Data!#REF!,(IF(B21=Data!#REF!,Data!#REF!,(IF(B21=Data!#REF!,Data!#REF!,(IF(B21=Data!#REF!,Data!#REF!,(IF(B21=Data!#REF!,Data!H795,(IF(B21=Data!#REF!,Data!#REF!,(IF(B21=Data!#REF!,Data!#REF!,Data!#REF!)))))))))))))))&amp;IF(B21=Data!#REF!,Data!#REF!,(IF(B21=Data!#REF!,Data!#REF!,(IF(B21=Data!#REF!,Data!#REF!,(IF(B21=Data!#REF!,Data!#REF!,(IF(B21=Data!#REF!,Data!#REF!,Data!#REF!)))))))))</f>
        <v>#REF!</v>
      </c>
      <c r="S21" s="593"/>
      <c r="T21" s="593"/>
      <c r="U21" s="594" t="e">
        <f>IF(B21=Data!#REF!,Data!#REF!,(IF(B21=Data!#REF!,Data!#REF!,(IF(B21=Data!#REF!,Data!#REF!,(IF(B21=Data!#REF!,Data!#REF!,(IF(B21=Data!#REF!,Data!#REF!,(IF(B21=Data!#REF!,Data!#REF!,(IF(B21=Data!#REF!,Data!#REF!,(IF(B21=Data!#REF!,Data!#REF!,Data!#REF!)))))))))))))))&amp;IF(B21=Data!B55,Data!I55,(IF(B21=Data!#REF!,Data!#REF!,(IF(B21=Data!#REF!,Data!#REF!,(IF(B21=Data!#REF!,Data!#REF!,(IF(B21=Data!#REF!,Data!#REF!,(IF(B21=Data!#REF!,Data!I795,(IF(B21=Data!#REF!,Data!#REF!,(IF(B21=Data!#REF!,Data!#REF!,Data!#REF!)))))))))))))))&amp;IF(B21=Data!#REF!,Data!#REF!,(IF(B21=Data!#REF!,Data!#REF!,(IF(B21=Data!#REF!,Data!#REF!,(IF(B21=Data!#REF!,Data!#REF!,(IF(B21=Data!#REF!,Data!#REF!,Data!#REF!)))))))))</f>
        <v>#REF!</v>
      </c>
      <c r="V21" s="595"/>
      <c r="W21" s="594" t="e">
        <f>IF(B21=Data!#REF!,Data!#REF!,(IF(B21=Data!#REF!,Data!#REF!,(IF(B21=Data!#REF!,Data!#REF!,(IF(B21=Data!#REF!,Data!#REF!,(IF(B21=Data!#REF!,Data!#REF!,(IF(B21=Data!#REF!,Data!#REF!,(IF(B21=Data!#REF!,Data!#REF!,(IF(B21=Data!#REF!,Data!#REF!,Data!#REF!)))))))))))))))&amp;IF(B21=Data!B55,Data!J55,(IF(B21=Data!#REF!,Data!#REF!,(IF(B21=Data!#REF!,Data!#REF!,(IF(B21=Data!#REF!,Data!#REF!,(IF(B21=Data!#REF!,Data!#REF!,(IF(B21=Data!#REF!,Data!J795,(IF(B21=Data!#REF!,Data!#REF!,(IF(B21=Data!#REF!,Data!#REF!,Data!#REF!)))))))))))))))&amp;IF(B21=Data!#REF!,Data!#REF!,(IF(B21=Data!#REF!,Data!#REF!,(IF(B21=Data!#REF!,Data!#REF!,(IF(B21=Data!#REF!,Data!#REF!,(IF(B21=Data!#REF!,Data!#REF!,Data!#REF!)))))))))</f>
        <v>#REF!</v>
      </c>
      <c r="X21" s="596">
        <f>IF(E21="","",VLOOKUP(B21,Data!$B$5:$J$503,9,FALSE)*E21)</f>
        <v>5.9250000000000007</v>
      </c>
    </row>
    <row r="22" spans="1:24" s="597" customFormat="1" ht="19.25" customHeight="1">
      <c r="A22" s="860"/>
      <c r="B22" s="753" t="s">
        <v>495</v>
      </c>
      <c r="C22" s="738" t="str">
        <f>IF(E22="","",VLOOKUP(B22,Data!$B$5:$N$503,13,FALSE))</f>
        <v>Ymh</v>
      </c>
      <c r="D22" s="495" t="str">
        <f>IF(E22="","",VLOOKUP(B22,Data!$B$5:$L$503,2,FALSE))</f>
        <v>ZH66300</v>
      </c>
      <c r="E22" s="823">
        <v>2</v>
      </c>
      <c r="F22" s="823"/>
      <c r="G22" s="956" t="s">
        <v>553</v>
      </c>
      <c r="H22" s="587">
        <f>IF(E22="","",VLOOKUP(B22,Data!$B$5:$L$503,11,FALSE))</f>
        <v>2086.5500000000002</v>
      </c>
      <c r="I22" s="588">
        <f t="shared" ref="I22:I24" si="0">IF(E22&gt;0,E22*H22,"-")</f>
        <v>4173.1000000000004</v>
      </c>
      <c r="J22" s="589" t="str">
        <f>IF(E22="","",VLOOKUP(B22,Data!$B$5:$D$503,3,FALSE))</f>
        <v>C/T</v>
      </c>
      <c r="K22" s="589" t="str">
        <f>IF(E22="","",VLOOKUP(B22,Data!$B$5:$M$503,12,FALSE))</f>
        <v>Indonesia</v>
      </c>
      <c r="L22" s="590">
        <v>5132497</v>
      </c>
      <c r="M22" s="587">
        <f>IF(E22="","",VLOOKUP(B22,Data!$B$5:$E$503,4,FALSE)*E22)</f>
        <v>430</v>
      </c>
      <c r="N22" s="587">
        <f>IF(E22="","",VLOOKUP(B22,Data!$B$5:$F$503,5,FALSE)*E22)</f>
        <v>388</v>
      </c>
      <c r="O22" s="591" t="e">
        <f>IF(B22=Data!#REF!,Data!#REF!,(IF(B22=Data!#REF!,Data!#REF!,(IF(B22=Data!#REF!,Data!#REF!,(IF(B22=Data!#REF!,Data!#REF!,(IF(B22=Data!#REF!,Data!#REF!,(IF(B22=Data!#REF!,Data!#REF!,(IF(B22=Data!#REF!,Data!#REF!,(IF(B22=Data!#REF!,Data!#REF!,Data!#REF!)))))))))))))))&amp;IF(B22=Data!B49,Data!G49,(IF(B22=Data!#REF!,Data!#REF!,(IF(B22=Data!#REF!,Data!#REF!,(IF(B22=Data!#REF!,Data!#REF!,(IF(B22=Data!#REF!,Data!#REF!,(IF(B22=Data!#REF!,Data!G789,(IF(B22=Data!#REF!,Data!#REF!,(IF(B22=Data!#REF!,Data!#REF!,Data!#REF!)))))))))))))))&amp;IF(B22=Data!#REF!,Data!#REF!,(IF(B22=Data!#REF!,Data!#REF!,(IF(B22=Data!#REF!,Data!#REF!,(IF(B22=Data!#REF!,Data!#REF!,(IF(B22=Data!#REF!,Data!#REF!,Data!#REF!)))))))))</f>
        <v>#REF!</v>
      </c>
      <c r="P22" s="592"/>
      <c r="Q22" s="593"/>
      <c r="R22" s="594" t="e">
        <f>IF(B22=Data!#REF!,Data!#REF!,(IF(B22=Data!#REF!,Data!#REF!,(IF(B22=Data!#REF!,Data!#REF!,(IF(B22=Data!#REF!,Data!#REF!,(IF(B22=Data!#REF!,Data!#REF!,(IF(B22=Data!#REF!,Data!#REF!,(IF(B22=Data!#REF!,Data!#REF!,(IF(B22=Data!#REF!,Data!#REF!,Data!#REF!)))))))))))))))&amp;IF(B22=Data!B49,Data!H49,(IF(B22=Data!#REF!,Data!#REF!,(IF(B22=Data!#REF!,Data!#REF!,(IF(B22=Data!#REF!,Data!#REF!,(IF(B22=Data!#REF!,Data!#REF!,(IF(B22=Data!#REF!,Data!H789,(IF(B22=Data!#REF!,Data!#REF!,(IF(B22=Data!#REF!,Data!#REF!,Data!#REF!)))))))))))))))&amp;IF(B22=Data!#REF!,Data!#REF!,(IF(B22=Data!#REF!,Data!#REF!,(IF(B22=Data!#REF!,Data!#REF!,(IF(B22=Data!#REF!,Data!#REF!,(IF(B22=Data!#REF!,Data!#REF!,Data!#REF!)))))))))</f>
        <v>#REF!</v>
      </c>
      <c r="S22" s="593"/>
      <c r="T22" s="593"/>
      <c r="U22" s="594" t="e">
        <f>IF(B22=Data!#REF!,Data!#REF!,(IF(B22=Data!#REF!,Data!#REF!,(IF(B22=Data!#REF!,Data!#REF!,(IF(B22=Data!#REF!,Data!#REF!,(IF(B22=Data!#REF!,Data!#REF!,(IF(B22=Data!#REF!,Data!#REF!,(IF(B22=Data!#REF!,Data!#REF!,(IF(B22=Data!#REF!,Data!#REF!,Data!#REF!)))))))))))))))&amp;IF(B22=Data!B49,Data!I49,(IF(B22=Data!#REF!,Data!#REF!,(IF(B22=Data!#REF!,Data!#REF!,(IF(B22=Data!#REF!,Data!#REF!,(IF(B22=Data!#REF!,Data!#REF!,(IF(B22=Data!#REF!,Data!I789,(IF(B22=Data!#REF!,Data!#REF!,(IF(B22=Data!#REF!,Data!#REF!,Data!#REF!)))))))))))))))&amp;IF(B22=Data!#REF!,Data!#REF!,(IF(B22=Data!#REF!,Data!#REF!,(IF(B22=Data!#REF!,Data!#REF!,(IF(B22=Data!#REF!,Data!#REF!,(IF(B22=Data!#REF!,Data!#REF!,Data!#REF!)))))))))</f>
        <v>#REF!</v>
      </c>
      <c r="V22" s="595"/>
      <c r="W22" s="594" t="e">
        <f>IF(B22=Data!#REF!,Data!#REF!,(IF(B22=Data!#REF!,Data!#REF!,(IF(B22=Data!#REF!,Data!#REF!,(IF(B22=Data!#REF!,Data!#REF!,(IF(B22=Data!#REF!,Data!#REF!,(IF(B22=Data!#REF!,Data!#REF!,(IF(B22=Data!#REF!,Data!#REF!,(IF(B22=Data!#REF!,Data!#REF!,Data!#REF!)))))))))))))))&amp;IF(B22=Data!B49,Data!J49,(IF(B22=Data!#REF!,Data!#REF!,(IF(B22=Data!#REF!,Data!#REF!,(IF(B22=Data!#REF!,Data!#REF!,(IF(B22=Data!#REF!,Data!#REF!,(IF(B22=Data!#REF!,Data!J789,(IF(B22=Data!#REF!,Data!#REF!,(IF(B22=Data!#REF!,Data!#REF!,Data!#REF!)))))))))))))))&amp;IF(B22=Data!#REF!,Data!#REF!,(IF(B22=Data!#REF!,Data!#REF!,(IF(B22=Data!#REF!,Data!#REF!,(IF(B22=Data!#REF!,Data!#REF!,(IF(B22=Data!#REF!,Data!#REF!,Data!#REF!)))))))))</f>
        <v>#REF!</v>
      </c>
      <c r="X22" s="596">
        <f>IF(E22="","",VLOOKUP(B22,Data!$B$5:$J$503,9,FALSE)*E22)</f>
        <v>2.37</v>
      </c>
    </row>
    <row r="23" spans="1:24" s="597" customFormat="1" ht="19.25" customHeight="1">
      <c r="A23" s="860"/>
      <c r="B23" s="753" t="s">
        <v>716</v>
      </c>
      <c r="C23" s="738" t="str">
        <f>IF(E23="","",VLOOKUP(B23,Data!$B$5:$N$503,13,FALSE))</f>
        <v>Ymh</v>
      </c>
      <c r="D23" s="495" t="str">
        <f>IF(E23="","",VLOOKUP(B23,Data!$B$5:$L$503,2,FALSE))</f>
        <v>VAC9490</v>
      </c>
      <c r="E23" s="823">
        <v>2</v>
      </c>
      <c r="F23" s="823"/>
      <c r="G23" s="955"/>
      <c r="H23" s="587">
        <f>IF(E23="","",VLOOKUP(B23,Data!$B$5:$L$503,11,FALSE))</f>
        <v>2297.34</v>
      </c>
      <c r="I23" s="588">
        <f t="shared" si="0"/>
        <v>4594.68</v>
      </c>
      <c r="J23" s="589" t="str">
        <f>IF(E23="","",VLOOKUP(B23,Data!$B$5:$D$503,3,FALSE))</f>
        <v>C/T</v>
      </c>
      <c r="K23" s="589" t="str">
        <f>IF(E23="","",VLOOKUP(B23,Data!$B$5:$M$503,12,FALSE))</f>
        <v>Indonesia</v>
      </c>
      <c r="L23" s="590">
        <v>5132497</v>
      </c>
      <c r="M23" s="587">
        <f>IF(E23="","",VLOOKUP(B23,Data!$B$5:$E$503,4,FALSE)*E23)</f>
        <v>440</v>
      </c>
      <c r="N23" s="587">
        <f>IF(E23="","",VLOOKUP(B23,Data!$B$5:$F$503,5,FALSE)*E23)</f>
        <v>398</v>
      </c>
      <c r="O23" s="591" t="e">
        <f>IF(B23=Data!#REF!,Data!#REF!,(IF(B23=Data!#REF!,Data!#REF!,(IF(B23=Data!#REF!,Data!#REF!,(IF(B23=Data!#REF!,Data!#REF!,(IF(B23=Data!#REF!,Data!#REF!,(IF(B23=Data!#REF!,Data!#REF!,(IF(B23=Data!#REF!,Data!#REF!,(IF(B23=Data!#REF!,Data!#REF!,Data!#REF!)))))))))))))))&amp;IF(B23=Data!B50,Data!G50,(IF(B23=Data!#REF!,Data!#REF!,(IF(B23=Data!#REF!,Data!#REF!,(IF(B23=Data!#REF!,Data!#REF!,(IF(B23=Data!#REF!,Data!#REF!,(IF(B23=Data!#REF!,Data!G790,(IF(B23=Data!#REF!,Data!#REF!,(IF(B23=Data!#REF!,Data!#REF!,Data!#REF!)))))))))))))))&amp;IF(B23=Data!#REF!,Data!#REF!,(IF(B23=Data!#REF!,Data!#REF!,(IF(B23=Data!#REF!,Data!#REF!,(IF(B23=Data!#REF!,Data!#REF!,(IF(B23=Data!#REF!,Data!#REF!,Data!#REF!)))))))))</f>
        <v>#REF!</v>
      </c>
      <c r="P23" s="592"/>
      <c r="Q23" s="593"/>
      <c r="R23" s="594" t="e">
        <f>IF(B23=Data!#REF!,Data!#REF!,(IF(B23=Data!#REF!,Data!#REF!,(IF(B23=Data!#REF!,Data!#REF!,(IF(B23=Data!#REF!,Data!#REF!,(IF(B23=Data!#REF!,Data!#REF!,(IF(B23=Data!#REF!,Data!#REF!,(IF(B23=Data!#REF!,Data!#REF!,(IF(B23=Data!#REF!,Data!#REF!,Data!#REF!)))))))))))))))&amp;IF(B23=Data!B50,Data!H50,(IF(B23=Data!#REF!,Data!#REF!,(IF(B23=Data!#REF!,Data!#REF!,(IF(B23=Data!#REF!,Data!#REF!,(IF(B23=Data!#REF!,Data!#REF!,(IF(B23=Data!#REF!,Data!H790,(IF(B23=Data!#REF!,Data!#REF!,(IF(B23=Data!#REF!,Data!#REF!,Data!#REF!)))))))))))))))&amp;IF(B23=Data!#REF!,Data!#REF!,(IF(B23=Data!#REF!,Data!#REF!,(IF(B23=Data!#REF!,Data!#REF!,(IF(B23=Data!#REF!,Data!#REF!,(IF(B23=Data!#REF!,Data!#REF!,Data!#REF!)))))))))</f>
        <v>#REF!</v>
      </c>
      <c r="S23" s="593"/>
      <c r="T23" s="593"/>
      <c r="U23" s="594" t="e">
        <f>IF(B23=Data!#REF!,Data!#REF!,(IF(B23=Data!#REF!,Data!#REF!,(IF(B23=Data!#REF!,Data!#REF!,(IF(B23=Data!#REF!,Data!#REF!,(IF(B23=Data!#REF!,Data!#REF!,(IF(B23=Data!#REF!,Data!#REF!,(IF(B23=Data!#REF!,Data!#REF!,(IF(B23=Data!#REF!,Data!#REF!,Data!#REF!)))))))))))))))&amp;IF(B23=Data!B50,Data!I50,(IF(B23=Data!#REF!,Data!#REF!,(IF(B23=Data!#REF!,Data!#REF!,(IF(B23=Data!#REF!,Data!#REF!,(IF(B23=Data!#REF!,Data!#REF!,(IF(B23=Data!#REF!,Data!I790,(IF(B23=Data!#REF!,Data!#REF!,(IF(B23=Data!#REF!,Data!#REF!,Data!#REF!)))))))))))))))&amp;IF(B23=Data!#REF!,Data!#REF!,(IF(B23=Data!#REF!,Data!#REF!,(IF(B23=Data!#REF!,Data!#REF!,(IF(B23=Data!#REF!,Data!#REF!,(IF(B23=Data!#REF!,Data!#REF!,Data!#REF!)))))))))</f>
        <v>#REF!</v>
      </c>
      <c r="V23" s="595"/>
      <c r="W23" s="594" t="e">
        <f>IF(B23=Data!#REF!,Data!#REF!,(IF(B23=Data!#REF!,Data!#REF!,(IF(B23=Data!#REF!,Data!#REF!,(IF(B23=Data!#REF!,Data!#REF!,(IF(B23=Data!#REF!,Data!#REF!,(IF(B23=Data!#REF!,Data!#REF!,(IF(B23=Data!#REF!,Data!#REF!,(IF(B23=Data!#REF!,Data!#REF!,Data!#REF!)))))))))))))))&amp;IF(B23=Data!B50,Data!J50,(IF(B23=Data!#REF!,Data!#REF!,(IF(B23=Data!#REF!,Data!#REF!,(IF(B23=Data!#REF!,Data!#REF!,(IF(B23=Data!#REF!,Data!#REF!,(IF(B23=Data!#REF!,Data!J790,(IF(B23=Data!#REF!,Data!#REF!,(IF(B23=Data!#REF!,Data!#REF!,Data!#REF!)))))))))))))))&amp;IF(B23=Data!#REF!,Data!#REF!,(IF(B23=Data!#REF!,Data!#REF!,(IF(B23=Data!#REF!,Data!#REF!,(IF(B23=Data!#REF!,Data!#REF!,(IF(B23=Data!#REF!,Data!#REF!,Data!#REF!)))))))))</f>
        <v>#REF!</v>
      </c>
      <c r="X23" s="596">
        <f>IF(E23="","",VLOOKUP(B23,Data!$B$5:$J$503,9,FALSE)*E23)</f>
        <v>2.37</v>
      </c>
    </row>
    <row r="24" spans="1:24" s="597" customFormat="1" ht="19.25" customHeight="1">
      <c r="A24" s="860"/>
      <c r="B24" s="753" t="s">
        <v>504</v>
      </c>
      <c r="C24" s="738" t="str">
        <f>IF(E24="","",VLOOKUP(B24,Data!$B$5:$N$503,13,FALSE))</f>
        <v>Ymh</v>
      </c>
      <c r="D24" s="495" t="str">
        <f>IF(E24="","",VLOOKUP(B24,Data!$B$5:$L$503,2,FALSE))</f>
        <v>ZH66250</v>
      </c>
      <c r="E24" s="823">
        <v>2</v>
      </c>
      <c r="F24" s="823"/>
      <c r="G24" s="955"/>
      <c r="H24" s="587">
        <f>IF(E24="","",VLOOKUP(B24,Data!$B$5:$L$503,11,FALSE))</f>
        <v>2244.61</v>
      </c>
      <c r="I24" s="588">
        <f t="shared" si="0"/>
        <v>4489.22</v>
      </c>
      <c r="J24" s="589" t="str">
        <f>IF(E24="","",VLOOKUP(B24,Data!$B$5:$D$503,3,FALSE))</f>
        <v>C/T</v>
      </c>
      <c r="K24" s="589" t="str">
        <f>IF(E24="","",VLOOKUP(B24,Data!$B$5:$M$503,12,FALSE))</f>
        <v>Indonesia</v>
      </c>
      <c r="L24" s="590">
        <v>5132497</v>
      </c>
      <c r="M24" s="587">
        <f>IF(E24="","",VLOOKUP(B24,Data!$B$5:$E$503,4,FALSE)*E24)</f>
        <v>524</v>
      </c>
      <c r="N24" s="587">
        <f>IF(E24="","",VLOOKUP(B24,Data!$B$5:$F$503,5,FALSE)*E24)</f>
        <v>474</v>
      </c>
      <c r="O24" s="591" t="e">
        <f>IF(B24=Data!#REF!,Data!#REF!,(IF(B24=Data!#REF!,Data!#REF!,(IF(B24=Data!#REF!,Data!#REF!,(IF(B24=Data!#REF!,Data!#REF!,(IF(B24=Data!#REF!,Data!#REF!,(IF(B24=Data!#REF!,Data!#REF!,(IF(B24=Data!#REF!,Data!#REF!,(IF(B24=Data!#REF!,Data!#REF!,Data!#REF!)))))))))))))))&amp;IF(B24=Data!B51,Data!G51,(IF(B24=Data!#REF!,Data!#REF!,(IF(B24=Data!#REF!,Data!#REF!,(IF(B24=Data!#REF!,Data!#REF!,(IF(B24=Data!#REF!,Data!#REF!,(IF(B24=Data!#REF!,Data!G791,(IF(B24=Data!#REF!,Data!#REF!,(IF(B24=Data!#REF!,Data!#REF!,Data!#REF!)))))))))))))))&amp;IF(B24=Data!#REF!,Data!#REF!,(IF(B24=Data!#REF!,Data!#REF!,(IF(B24=Data!#REF!,Data!#REF!,(IF(B24=Data!#REF!,Data!#REF!,(IF(B24=Data!#REF!,Data!#REF!,Data!#REF!)))))))))</f>
        <v>#REF!</v>
      </c>
      <c r="P24" s="592"/>
      <c r="Q24" s="593"/>
      <c r="R24" s="594" t="e">
        <f>IF(B24=Data!#REF!,Data!#REF!,(IF(B24=Data!#REF!,Data!#REF!,(IF(B24=Data!#REF!,Data!#REF!,(IF(B24=Data!#REF!,Data!#REF!,(IF(B24=Data!#REF!,Data!#REF!,(IF(B24=Data!#REF!,Data!#REF!,(IF(B24=Data!#REF!,Data!#REF!,(IF(B24=Data!#REF!,Data!#REF!,Data!#REF!)))))))))))))))&amp;IF(B24=Data!B51,Data!H51,(IF(B24=Data!#REF!,Data!#REF!,(IF(B24=Data!#REF!,Data!#REF!,(IF(B24=Data!#REF!,Data!#REF!,(IF(B24=Data!#REF!,Data!#REF!,(IF(B24=Data!#REF!,Data!H791,(IF(B24=Data!#REF!,Data!#REF!,(IF(B24=Data!#REF!,Data!#REF!,Data!#REF!)))))))))))))))&amp;IF(B24=Data!#REF!,Data!#REF!,(IF(B24=Data!#REF!,Data!#REF!,(IF(B24=Data!#REF!,Data!#REF!,(IF(B24=Data!#REF!,Data!#REF!,(IF(B24=Data!#REF!,Data!#REF!,Data!#REF!)))))))))</f>
        <v>#REF!</v>
      </c>
      <c r="S24" s="593"/>
      <c r="T24" s="593"/>
      <c r="U24" s="594" t="e">
        <f>IF(B24=Data!#REF!,Data!#REF!,(IF(B24=Data!#REF!,Data!#REF!,(IF(B24=Data!#REF!,Data!#REF!,(IF(B24=Data!#REF!,Data!#REF!,(IF(B24=Data!#REF!,Data!#REF!,(IF(B24=Data!#REF!,Data!#REF!,(IF(B24=Data!#REF!,Data!#REF!,(IF(B24=Data!#REF!,Data!#REF!,Data!#REF!)))))))))))))))&amp;IF(B24=Data!B51,Data!I51,(IF(B24=Data!#REF!,Data!#REF!,(IF(B24=Data!#REF!,Data!#REF!,(IF(B24=Data!#REF!,Data!#REF!,(IF(B24=Data!#REF!,Data!#REF!,(IF(B24=Data!#REF!,Data!I791,(IF(B24=Data!#REF!,Data!#REF!,(IF(B24=Data!#REF!,Data!#REF!,Data!#REF!)))))))))))))))&amp;IF(B24=Data!#REF!,Data!#REF!,(IF(B24=Data!#REF!,Data!#REF!,(IF(B24=Data!#REF!,Data!#REF!,(IF(B24=Data!#REF!,Data!#REF!,(IF(B24=Data!#REF!,Data!#REF!,Data!#REF!)))))))))</f>
        <v>#REF!</v>
      </c>
      <c r="V24" s="595"/>
      <c r="W24" s="594" t="e">
        <f>IF(B24=Data!#REF!,Data!#REF!,(IF(B24=Data!#REF!,Data!#REF!,(IF(B24=Data!#REF!,Data!#REF!,(IF(B24=Data!#REF!,Data!#REF!,(IF(B24=Data!#REF!,Data!#REF!,(IF(B24=Data!#REF!,Data!#REF!,(IF(B24=Data!#REF!,Data!#REF!,(IF(B24=Data!#REF!,Data!#REF!,Data!#REF!)))))))))))))))&amp;IF(B24=Data!B51,Data!J51,(IF(B24=Data!#REF!,Data!#REF!,(IF(B24=Data!#REF!,Data!#REF!,(IF(B24=Data!#REF!,Data!#REF!,(IF(B24=Data!#REF!,Data!#REF!,(IF(B24=Data!#REF!,Data!J791,(IF(B24=Data!#REF!,Data!#REF!,(IF(B24=Data!#REF!,Data!#REF!,Data!#REF!)))))))))))))))&amp;IF(B24=Data!#REF!,Data!#REF!,(IF(B24=Data!#REF!,Data!#REF!,(IF(B24=Data!#REF!,Data!#REF!,(IF(B24=Data!#REF!,Data!#REF!,(IF(B24=Data!#REF!,Data!#REF!,Data!#REF!)))))))))</f>
        <v>#REF!</v>
      </c>
      <c r="X24" s="596">
        <f>IF(E24="","",VLOOKUP(B24,Data!$B$5:$J$503,9,FALSE)*E24)</f>
        <v>2.976</v>
      </c>
    </row>
    <row r="25" spans="1:24" s="597" customFormat="1" ht="19.25" customHeight="1">
      <c r="A25" s="860"/>
      <c r="B25" s="753" t="s">
        <v>288</v>
      </c>
      <c r="C25" s="738" t="str">
        <f>IF(E25="","",VLOOKUP(B25,Data!$B$5:$N$503,13,FALSE))</f>
        <v>Ymh</v>
      </c>
      <c r="D25" s="495" t="str">
        <f>IF(E25="","",VLOOKUP(B25,Data!$B$5:$L$503,2,FALSE))</f>
        <v>WT58110</v>
      </c>
      <c r="E25" s="823">
        <v>1</v>
      </c>
      <c r="F25" s="823"/>
      <c r="G25" s="955"/>
      <c r="H25" s="587">
        <f>IF(E25="","",VLOOKUP(B25,Data!$B$5:$L$503,11,FALSE))</f>
        <v>2268.35</v>
      </c>
      <c r="I25" s="588">
        <f>IF(E25&gt;0,E25*H25,"-")</f>
        <v>2268.35</v>
      </c>
      <c r="J25" s="589" t="str">
        <f>IF(E25="","",VLOOKUP(B25,Data!$B$5:$D$503,3,FALSE))</f>
        <v>C/T</v>
      </c>
      <c r="K25" s="589" t="str">
        <f>IF(E25="","",VLOOKUP(B25,Data!$B$5:$M$503,12,FALSE))</f>
        <v>Indonesia</v>
      </c>
      <c r="L25" s="590">
        <v>5132497</v>
      </c>
      <c r="M25" s="587">
        <f>IF(E25="","",VLOOKUP(B25,Data!$B$5:$E$503,4,FALSE)*E25)</f>
        <v>238</v>
      </c>
      <c r="N25" s="587">
        <f>IF(E25="","",VLOOKUP(B25,Data!$B$5:$F$503,5,FALSE)*E25)</f>
        <v>216</v>
      </c>
      <c r="O25" s="591" t="e">
        <f>IF(B25=Data!#REF!,Data!#REF!,(IF(B25=Data!#REF!,Data!#REF!,(IF(B25=Data!#REF!,Data!#REF!,(IF(B25=Data!#REF!,Data!#REF!,(IF(B25=Data!#REF!,Data!#REF!,(IF(B25=Data!#REF!,Data!#REF!,(IF(B25=Data!#REF!,Data!#REF!,(IF(B25=Data!#REF!,Data!#REF!,Data!#REF!)))))))))))))))&amp;IF(B25=Data!B56,Data!G56,(IF(B25=Data!#REF!,Data!#REF!,(IF(B25=Data!#REF!,Data!#REF!,(IF(B25=Data!#REF!,Data!#REF!,(IF(B25=Data!#REF!,Data!#REF!,(IF(B25=Data!#REF!,Data!G796,(IF(B25=Data!#REF!,Data!#REF!,(IF(B25=Data!#REF!,Data!#REF!,Data!#REF!)))))))))))))))&amp;IF(B25=Data!#REF!,Data!#REF!,(IF(B25=Data!#REF!,Data!#REF!,(IF(B25=Data!#REF!,Data!#REF!,(IF(B25=Data!#REF!,Data!#REF!,(IF(B25=Data!#REF!,Data!#REF!,Data!#REF!)))))))))</f>
        <v>#REF!</v>
      </c>
      <c r="P25" s="592"/>
      <c r="Q25" s="593"/>
      <c r="R25" s="594" t="e">
        <f>IF(B25=Data!#REF!,Data!#REF!,(IF(B25=Data!#REF!,Data!#REF!,(IF(B25=Data!#REF!,Data!#REF!,(IF(B25=Data!#REF!,Data!#REF!,(IF(B25=Data!#REF!,Data!#REF!,(IF(B25=Data!#REF!,Data!#REF!,(IF(B25=Data!#REF!,Data!#REF!,(IF(B25=Data!#REF!,Data!#REF!,Data!#REF!)))))))))))))))&amp;IF(B25=Data!B56,Data!H56,(IF(B25=Data!#REF!,Data!#REF!,(IF(B25=Data!#REF!,Data!#REF!,(IF(B25=Data!#REF!,Data!#REF!,(IF(B25=Data!#REF!,Data!#REF!,(IF(B25=Data!#REF!,Data!H796,(IF(B25=Data!#REF!,Data!#REF!,(IF(B25=Data!#REF!,Data!#REF!,Data!#REF!)))))))))))))))&amp;IF(B25=Data!#REF!,Data!#REF!,(IF(B25=Data!#REF!,Data!#REF!,(IF(B25=Data!#REF!,Data!#REF!,(IF(B25=Data!#REF!,Data!#REF!,(IF(B25=Data!#REF!,Data!#REF!,Data!#REF!)))))))))</f>
        <v>#REF!</v>
      </c>
      <c r="S25" s="593"/>
      <c r="T25" s="593"/>
      <c r="U25" s="594" t="e">
        <f>IF(B25=Data!#REF!,Data!#REF!,(IF(B25=Data!#REF!,Data!#REF!,(IF(B25=Data!#REF!,Data!#REF!,(IF(B25=Data!#REF!,Data!#REF!,(IF(B25=Data!#REF!,Data!#REF!,(IF(B25=Data!#REF!,Data!#REF!,(IF(B25=Data!#REF!,Data!#REF!,(IF(B25=Data!#REF!,Data!#REF!,Data!#REF!)))))))))))))))&amp;IF(B25=Data!B56,Data!I56,(IF(B25=Data!#REF!,Data!#REF!,(IF(B25=Data!#REF!,Data!#REF!,(IF(B25=Data!#REF!,Data!#REF!,(IF(B25=Data!#REF!,Data!#REF!,(IF(B25=Data!#REF!,Data!I796,(IF(B25=Data!#REF!,Data!#REF!,(IF(B25=Data!#REF!,Data!#REF!,Data!#REF!)))))))))))))))&amp;IF(B25=Data!#REF!,Data!#REF!,(IF(B25=Data!#REF!,Data!#REF!,(IF(B25=Data!#REF!,Data!#REF!,(IF(B25=Data!#REF!,Data!#REF!,(IF(B25=Data!#REF!,Data!#REF!,Data!#REF!)))))))))</f>
        <v>#REF!</v>
      </c>
      <c r="V25" s="595"/>
      <c r="W25" s="594" t="e">
        <f>IF(B25=Data!#REF!,Data!#REF!,(IF(B25=Data!#REF!,Data!#REF!,(IF(B25=Data!#REF!,Data!#REF!,(IF(B25=Data!#REF!,Data!#REF!,(IF(B25=Data!#REF!,Data!#REF!,(IF(B25=Data!#REF!,Data!#REF!,(IF(B25=Data!#REF!,Data!#REF!,(IF(B25=Data!#REF!,Data!#REF!,Data!#REF!)))))))))))))))&amp;IF(B25=Data!B56,Data!J56,(IF(B25=Data!#REF!,Data!#REF!,(IF(B25=Data!#REF!,Data!#REF!,(IF(B25=Data!#REF!,Data!#REF!,(IF(B25=Data!#REF!,Data!#REF!,(IF(B25=Data!#REF!,Data!J796,(IF(B25=Data!#REF!,Data!#REF!,(IF(B25=Data!#REF!,Data!#REF!,Data!#REF!)))))))))))))))&amp;IF(B25=Data!#REF!,Data!#REF!,(IF(B25=Data!#REF!,Data!#REF!,(IF(B25=Data!#REF!,Data!#REF!,(IF(B25=Data!#REF!,Data!#REF!,(IF(B25=Data!#REF!,Data!#REF!,Data!#REF!)))))))))</f>
        <v>#REF!</v>
      </c>
      <c r="X25" s="596">
        <f>IF(E25="","",VLOOKUP(B25,Data!$B$5:$J$503,9,FALSE)*E25)</f>
        <v>1.3140000000000001</v>
      </c>
    </row>
    <row r="26" spans="1:24" s="597" customFormat="1" ht="19.25" customHeight="1">
      <c r="A26" s="860"/>
      <c r="B26" s="753" t="s">
        <v>294</v>
      </c>
      <c r="C26" s="738" t="str">
        <f>IF(E26="","",VLOOKUP(B26,Data!$B$5:$N$503,13,FALSE))</f>
        <v>Ymh</v>
      </c>
      <c r="D26" s="495" t="str">
        <f>IF(E26="","",VLOOKUP(B26,Data!$B$5:$L$503,2,FALSE))</f>
        <v>WV62380</v>
      </c>
      <c r="E26" s="823">
        <v>1</v>
      </c>
      <c r="F26" s="823"/>
      <c r="G26" s="955"/>
      <c r="H26" s="587">
        <f>IF(E26="","",VLOOKUP(B26,Data!$B$5:$L$503,11,FALSE))</f>
        <v>2442.09</v>
      </c>
      <c r="I26" s="588">
        <f>IF(E26&gt;0,E26*H26,"-")</f>
        <v>2442.09</v>
      </c>
      <c r="J26" s="589" t="str">
        <f>IF(E26="","",VLOOKUP(B26,Data!$B$5:$D$503,3,FALSE))</f>
        <v>C/T</v>
      </c>
      <c r="K26" s="589" t="str">
        <f>IF(E26="","",VLOOKUP(B26,Data!$B$5:$M$503,12,FALSE))</f>
        <v>Indonesia</v>
      </c>
      <c r="L26" s="590">
        <v>5132497</v>
      </c>
      <c r="M26" s="587">
        <f>IF(E26="","",VLOOKUP(B26,Data!$B$5:$E$503,4,FALSE)*E26)</f>
        <v>238</v>
      </c>
      <c r="N26" s="587">
        <f>IF(E26="","",VLOOKUP(B26,Data!$B$5:$F$503,5,FALSE)*E26)</f>
        <v>216</v>
      </c>
      <c r="O26" s="591" t="e">
        <f>IF(B26=Data!#REF!,Data!#REF!,(IF(B26=Data!#REF!,Data!#REF!,(IF(B26=Data!#REF!,Data!#REF!,(IF(B26=Data!#REF!,Data!#REF!,(IF(B26=Data!#REF!,Data!#REF!,(IF(B26=Data!#REF!,Data!#REF!,(IF(B26=Data!#REF!,Data!#REF!,(IF(B26=Data!#REF!,Data!#REF!,Data!#REF!)))))))))))))))&amp;IF(B26=Data!B57,Data!G57,(IF(B26=Data!#REF!,Data!#REF!,(IF(B26=Data!#REF!,Data!#REF!,(IF(B26=Data!#REF!,Data!#REF!,(IF(B26=Data!#REF!,Data!#REF!,(IF(B26=Data!#REF!,Data!G797,(IF(B26=Data!#REF!,Data!#REF!,(IF(B26=Data!#REF!,Data!#REF!,Data!#REF!)))))))))))))))&amp;IF(B26=Data!#REF!,Data!#REF!,(IF(B26=Data!#REF!,Data!#REF!,(IF(B26=Data!#REF!,Data!#REF!,(IF(B26=Data!#REF!,Data!#REF!,(IF(B26=Data!#REF!,Data!#REF!,Data!#REF!)))))))))</f>
        <v>#REF!</v>
      </c>
      <c r="P26" s="592"/>
      <c r="Q26" s="593"/>
      <c r="R26" s="594" t="e">
        <f>IF(B26=Data!#REF!,Data!#REF!,(IF(B26=Data!#REF!,Data!#REF!,(IF(B26=Data!#REF!,Data!#REF!,(IF(B26=Data!#REF!,Data!#REF!,(IF(B26=Data!#REF!,Data!#REF!,(IF(B26=Data!#REF!,Data!#REF!,(IF(B26=Data!#REF!,Data!#REF!,(IF(B26=Data!#REF!,Data!#REF!,Data!#REF!)))))))))))))))&amp;IF(B26=Data!B57,Data!H57,(IF(B26=Data!#REF!,Data!#REF!,(IF(B26=Data!#REF!,Data!#REF!,(IF(B26=Data!#REF!,Data!#REF!,(IF(B26=Data!#REF!,Data!#REF!,(IF(B26=Data!#REF!,Data!H797,(IF(B26=Data!#REF!,Data!#REF!,(IF(B26=Data!#REF!,Data!#REF!,Data!#REF!)))))))))))))))&amp;IF(B26=Data!#REF!,Data!#REF!,(IF(B26=Data!#REF!,Data!#REF!,(IF(B26=Data!#REF!,Data!#REF!,(IF(B26=Data!#REF!,Data!#REF!,(IF(B26=Data!#REF!,Data!#REF!,Data!#REF!)))))))))</f>
        <v>#REF!</v>
      </c>
      <c r="S26" s="593"/>
      <c r="T26" s="593"/>
      <c r="U26" s="594" t="e">
        <f>IF(B26=Data!#REF!,Data!#REF!,(IF(B26=Data!#REF!,Data!#REF!,(IF(B26=Data!#REF!,Data!#REF!,(IF(B26=Data!#REF!,Data!#REF!,(IF(B26=Data!#REF!,Data!#REF!,(IF(B26=Data!#REF!,Data!#REF!,(IF(B26=Data!#REF!,Data!#REF!,(IF(B26=Data!#REF!,Data!#REF!,Data!#REF!)))))))))))))))&amp;IF(B26=Data!B57,Data!I57,(IF(B26=Data!#REF!,Data!#REF!,(IF(B26=Data!#REF!,Data!#REF!,(IF(B26=Data!#REF!,Data!#REF!,(IF(B26=Data!#REF!,Data!#REF!,(IF(B26=Data!#REF!,Data!I797,(IF(B26=Data!#REF!,Data!#REF!,(IF(B26=Data!#REF!,Data!#REF!,Data!#REF!)))))))))))))))&amp;IF(B26=Data!#REF!,Data!#REF!,(IF(B26=Data!#REF!,Data!#REF!,(IF(B26=Data!#REF!,Data!#REF!,(IF(B26=Data!#REF!,Data!#REF!,(IF(B26=Data!#REF!,Data!#REF!,Data!#REF!)))))))))</f>
        <v>#REF!</v>
      </c>
      <c r="V26" s="595"/>
      <c r="W26" s="594" t="e">
        <f>IF(B26=Data!#REF!,Data!#REF!,(IF(B26=Data!#REF!,Data!#REF!,(IF(B26=Data!#REF!,Data!#REF!,(IF(B26=Data!#REF!,Data!#REF!,(IF(B26=Data!#REF!,Data!#REF!,(IF(B26=Data!#REF!,Data!#REF!,(IF(B26=Data!#REF!,Data!#REF!,(IF(B26=Data!#REF!,Data!#REF!,Data!#REF!)))))))))))))))&amp;IF(B26=Data!B57,Data!J57,(IF(B26=Data!#REF!,Data!#REF!,(IF(B26=Data!#REF!,Data!#REF!,(IF(B26=Data!#REF!,Data!#REF!,(IF(B26=Data!#REF!,Data!#REF!,(IF(B26=Data!#REF!,Data!J797,(IF(B26=Data!#REF!,Data!#REF!,(IF(B26=Data!#REF!,Data!#REF!,Data!#REF!)))))))))))))))&amp;IF(B26=Data!#REF!,Data!#REF!,(IF(B26=Data!#REF!,Data!#REF!,(IF(B26=Data!#REF!,Data!#REF!,(IF(B26=Data!#REF!,Data!#REF!,(IF(B26=Data!#REF!,Data!#REF!,Data!#REF!)))))))))</f>
        <v>#REF!</v>
      </c>
      <c r="X26" s="596">
        <f>IF(E26="","",VLOOKUP(B26,Data!$B$5:$J$503,9,FALSE)*E26)</f>
        <v>1.3140000000000001</v>
      </c>
    </row>
    <row r="27" spans="1:24" s="597" customFormat="1" ht="19.25" customHeight="1">
      <c r="A27" s="860"/>
      <c r="B27" s="753" t="s">
        <v>279</v>
      </c>
      <c r="C27" s="738" t="str">
        <f>IF(E27="","",VLOOKUP(B27,Data!$B$5:$N$503,13,FALSE))</f>
        <v>Ymh</v>
      </c>
      <c r="D27" s="495" t="str">
        <f>IF(E27="","",VLOOKUP(B27,Data!$B$5:$L$503,2,FALSE))</f>
        <v>WT58060</v>
      </c>
      <c r="E27" s="823">
        <v>1</v>
      </c>
      <c r="F27" s="823"/>
      <c r="G27" s="956"/>
      <c r="H27" s="587">
        <f>IF(E27="","",VLOOKUP(B27,Data!$B$5:$L$503,11,FALSE))</f>
        <v>2511.65</v>
      </c>
      <c r="I27" s="588">
        <f t="shared" ref="I27" si="1">IF(E27&gt;0,E27*H27,"-")</f>
        <v>2511.65</v>
      </c>
      <c r="J27" s="589" t="str">
        <f>IF(E27="","",VLOOKUP(B27,Data!$B$5:$D$503,3,FALSE))</f>
        <v>C/T</v>
      </c>
      <c r="K27" s="589" t="str">
        <f>IF(E27="","",VLOOKUP(B27,Data!$B$5:$M$503,12,FALSE))</f>
        <v>Indonesia</v>
      </c>
      <c r="L27" s="590">
        <v>5132497</v>
      </c>
      <c r="M27" s="587">
        <f>IF(E27="","",VLOOKUP(B27,Data!$B$5:$E$503,4,FALSE)*E27)</f>
        <v>254</v>
      </c>
      <c r="N27" s="587">
        <f>IF(E27="","",VLOOKUP(B27,Data!$B$5:$F$503,5,FALSE)*E27)</f>
        <v>229</v>
      </c>
      <c r="O27" s="591" t="e">
        <f>IF(B27=Data!#REF!,Data!#REF!,(IF(B27=Data!#REF!,Data!#REF!,(IF(B27=Data!#REF!,Data!#REF!,(IF(B27=Data!#REF!,Data!#REF!,(IF(B27=Data!#REF!,Data!#REF!,(IF(B27=Data!#REF!,Data!#REF!,(IF(B27=Data!#REF!,Data!#REF!,(IF(B27=Data!#REF!,Data!#REF!,Data!#REF!)))))))))))))))&amp;IF(B27=Data!B57,Data!G57,(IF(B27=Data!#REF!,Data!#REF!,(IF(B27=Data!#REF!,Data!#REF!,(IF(B27=Data!#REF!,Data!#REF!,(IF(B27=Data!#REF!,Data!#REF!,(IF(B27=Data!#REF!,Data!G797,(IF(B27=Data!#REF!,Data!#REF!,(IF(B27=Data!#REF!,Data!#REF!,Data!#REF!)))))))))))))))&amp;IF(B27=Data!#REF!,Data!#REF!,(IF(B27=Data!#REF!,Data!#REF!,(IF(B27=Data!#REF!,Data!#REF!,(IF(B27=Data!#REF!,Data!#REF!,(IF(B27=Data!#REF!,Data!#REF!,Data!#REF!)))))))))</f>
        <v>#REF!</v>
      </c>
      <c r="P27" s="592"/>
      <c r="Q27" s="593"/>
      <c r="R27" s="594" t="e">
        <f>IF(B27=Data!#REF!,Data!#REF!,(IF(B27=Data!#REF!,Data!#REF!,(IF(B27=Data!#REF!,Data!#REF!,(IF(B27=Data!#REF!,Data!#REF!,(IF(B27=Data!#REF!,Data!#REF!,(IF(B27=Data!#REF!,Data!#REF!,(IF(B27=Data!#REF!,Data!#REF!,(IF(B27=Data!#REF!,Data!#REF!,Data!#REF!)))))))))))))))&amp;IF(B27=Data!B57,Data!H57,(IF(B27=Data!#REF!,Data!#REF!,(IF(B27=Data!#REF!,Data!#REF!,(IF(B27=Data!#REF!,Data!#REF!,(IF(B27=Data!#REF!,Data!#REF!,(IF(B27=Data!#REF!,Data!H797,(IF(B27=Data!#REF!,Data!#REF!,(IF(B27=Data!#REF!,Data!#REF!,Data!#REF!)))))))))))))))&amp;IF(B27=Data!#REF!,Data!#REF!,(IF(B27=Data!#REF!,Data!#REF!,(IF(B27=Data!#REF!,Data!#REF!,(IF(B27=Data!#REF!,Data!#REF!,(IF(B27=Data!#REF!,Data!#REF!,Data!#REF!)))))))))</f>
        <v>#REF!</v>
      </c>
      <c r="S27" s="593"/>
      <c r="T27" s="593"/>
      <c r="U27" s="594" t="e">
        <f>IF(B27=Data!#REF!,Data!#REF!,(IF(B27=Data!#REF!,Data!#REF!,(IF(B27=Data!#REF!,Data!#REF!,(IF(B27=Data!#REF!,Data!#REF!,(IF(B27=Data!#REF!,Data!#REF!,(IF(B27=Data!#REF!,Data!#REF!,(IF(B27=Data!#REF!,Data!#REF!,(IF(B27=Data!#REF!,Data!#REF!,Data!#REF!)))))))))))))))&amp;IF(B27=Data!B57,Data!I57,(IF(B27=Data!#REF!,Data!#REF!,(IF(B27=Data!#REF!,Data!#REF!,(IF(B27=Data!#REF!,Data!#REF!,(IF(B27=Data!#REF!,Data!#REF!,(IF(B27=Data!#REF!,Data!I797,(IF(B27=Data!#REF!,Data!#REF!,(IF(B27=Data!#REF!,Data!#REF!,Data!#REF!)))))))))))))))&amp;IF(B27=Data!#REF!,Data!#REF!,(IF(B27=Data!#REF!,Data!#REF!,(IF(B27=Data!#REF!,Data!#REF!,(IF(B27=Data!#REF!,Data!#REF!,(IF(B27=Data!#REF!,Data!#REF!,Data!#REF!)))))))))</f>
        <v>#REF!</v>
      </c>
      <c r="V27" s="595"/>
      <c r="W27" s="594" t="e">
        <f>IF(B27=Data!#REF!,Data!#REF!,(IF(B27=Data!#REF!,Data!#REF!,(IF(B27=Data!#REF!,Data!#REF!,(IF(B27=Data!#REF!,Data!#REF!,(IF(B27=Data!#REF!,Data!#REF!,(IF(B27=Data!#REF!,Data!#REF!,(IF(B27=Data!#REF!,Data!#REF!,(IF(B27=Data!#REF!,Data!#REF!,Data!#REF!)))))))))))))))&amp;IF(B27=Data!B57,Data!J57,(IF(B27=Data!#REF!,Data!#REF!,(IF(B27=Data!#REF!,Data!#REF!,(IF(B27=Data!#REF!,Data!#REF!,(IF(B27=Data!#REF!,Data!#REF!,(IF(B27=Data!#REF!,Data!J797,(IF(B27=Data!#REF!,Data!#REF!,(IF(B27=Data!#REF!,Data!#REF!,Data!#REF!)))))))))))))))&amp;IF(B27=Data!#REF!,Data!#REF!,(IF(B27=Data!#REF!,Data!#REF!,(IF(B27=Data!#REF!,Data!#REF!,(IF(B27=Data!#REF!,Data!#REF!,(IF(B27=Data!#REF!,Data!#REF!,Data!#REF!)))))))))</f>
        <v>#REF!</v>
      </c>
      <c r="X27" s="596">
        <f>IF(E27="","",VLOOKUP(B27,Data!$B$5:$J$503,9,FALSE)*E27)</f>
        <v>1.484</v>
      </c>
    </row>
    <row r="28" spans="1:24" s="597" customFormat="1" ht="19.25" customHeight="1">
      <c r="A28" s="860"/>
      <c r="B28" s="753" t="s">
        <v>596</v>
      </c>
      <c r="C28" s="738" t="str">
        <f>IF(E28="","",VLOOKUP(B28,Data!$B$5:$N$503,13,FALSE))</f>
        <v>Ymh</v>
      </c>
      <c r="D28" s="495" t="str">
        <f>IF(E28="","",VLOOKUP(B28,Data!$B$5:$L$503,2,FALSE))</f>
        <v>ZN12140</v>
      </c>
      <c r="E28" s="823">
        <v>2</v>
      </c>
      <c r="F28" s="823"/>
      <c r="G28" s="956"/>
      <c r="H28" s="587">
        <f>IF(E28="","",VLOOKUP(B28,Data!$B$5:$L$503,11,FALSE))</f>
        <v>2593.11</v>
      </c>
      <c r="I28" s="588">
        <f>IF(E28&gt;0,E28*H28,"-")</f>
        <v>5186.22</v>
      </c>
      <c r="J28" s="589" t="str">
        <f>IF(E28="","",VLOOKUP(B28,Data!$B$5:$D$503,3,FALSE))</f>
        <v>C/T</v>
      </c>
      <c r="K28" s="589" t="str">
        <f>IF(E28="","",VLOOKUP(B28,Data!$B$5:$M$503,12,FALSE))</f>
        <v>Indonesia</v>
      </c>
      <c r="L28" s="590">
        <v>5132497</v>
      </c>
      <c r="M28" s="587">
        <f>IF(E28="","",VLOOKUP(B28,Data!$B$5:$E$503,4,FALSE)*E28)</f>
        <v>554</v>
      </c>
      <c r="N28" s="587">
        <f>IF(E28="","",VLOOKUP(B28,Data!$B$5:$F$503,5,FALSE)*E28)</f>
        <v>500</v>
      </c>
      <c r="O28" s="591" t="e">
        <f>IF(B28=Data!#REF!,Data!#REF!,(IF(B28=Data!#REF!,Data!#REF!,(IF(B28=Data!#REF!,Data!#REF!,(IF(B28=Data!#REF!,Data!#REF!,(IF(B28=Data!#REF!,Data!#REF!,(IF(B28=Data!#REF!,Data!#REF!,(IF(B28=Data!#REF!,Data!#REF!,(IF(B28=Data!#REF!,Data!#REF!,Data!#REF!)))))))))))))))&amp;IF(B28=Data!B58,Data!G58,(IF(B28=Data!#REF!,Data!#REF!,(IF(B28=Data!#REF!,Data!#REF!,(IF(B28=Data!#REF!,Data!#REF!,(IF(B28=Data!#REF!,Data!#REF!,(IF(B28=Data!#REF!,Data!G798,(IF(B28=Data!#REF!,Data!#REF!,(IF(B28=Data!#REF!,Data!#REF!,Data!#REF!)))))))))))))))&amp;IF(B28=Data!#REF!,Data!#REF!,(IF(B28=Data!#REF!,Data!#REF!,(IF(B28=Data!#REF!,Data!#REF!,(IF(B28=Data!#REF!,Data!#REF!,(IF(B28=Data!#REF!,Data!#REF!,Data!#REF!)))))))))</f>
        <v>#REF!</v>
      </c>
      <c r="P28" s="592"/>
      <c r="Q28" s="593"/>
      <c r="R28" s="594" t="e">
        <f>IF(B28=Data!#REF!,Data!#REF!,(IF(B28=Data!#REF!,Data!#REF!,(IF(B28=Data!#REF!,Data!#REF!,(IF(B28=Data!#REF!,Data!#REF!,(IF(B28=Data!#REF!,Data!#REF!,(IF(B28=Data!#REF!,Data!#REF!,(IF(B28=Data!#REF!,Data!#REF!,(IF(B28=Data!#REF!,Data!#REF!,Data!#REF!)))))))))))))))&amp;IF(B28=Data!B58,Data!H58,(IF(B28=Data!#REF!,Data!#REF!,(IF(B28=Data!#REF!,Data!#REF!,(IF(B28=Data!#REF!,Data!#REF!,(IF(B28=Data!#REF!,Data!#REF!,(IF(B28=Data!#REF!,Data!H798,(IF(B28=Data!#REF!,Data!#REF!,(IF(B28=Data!#REF!,Data!#REF!,Data!#REF!)))))))))))))))&amp;IF(B28=Data!#REF!,Data!#REF!,(IF(B28=Data!#REF!,Data!#REF!,(IF(B28=Data!#REF!,Data!#REF!,(IF(B28=Data!#REF!,Data!#REF!,(IF(B28=Data!#REF!,Data!#REF!,Data!#REF!)))))))))</f>
        <v>#REF!</v>
      </c>
      <c r="S28" s="593"/>
      <c r="T28" s="593"/>
      <c r="U28" s="594" t="e">
        <f>IF(B28=Data!#REF!,Data!#REF!,(IF(B28=Data!#REF!,Data!#REF!,(IF(B28=Data!#REF!,Data!#REF!,(IF(B28=Data!#REF!,Data!#REF!,(IF(B28=Data!#REF!,Data!#REF!,(IF(B28=Data!#REF!,Data!#REF!,(IF(B28=Data!#REF!,Data!#REF!,(IF(B28=Data!#REF!,Data!#REF!,Data!#REF!)))))))))))))))&amp;IF(B28=Data!B58,Data!I58,(IF(B28=Data!#REF!,Data!#REF!,(IF(B28=Data!#REF!,Data!#REF!,(IF(B28=Data!#REF!,Data!#REF!,(IF(B28=Data!#REF!,Data!#REF!,(IF(B28=Data!#REF!,Data!I798,(IF(B28=Data!#REF!,Data!#REF!,(IF(B28=Data!#REF!,Data!#REF!,Data!#REF!)))))))))))))))&amp;IF(B28=Data!#REF!,Data!#REF!,(IF(B28=Data!#REF!,Data!#REF!,(IF(B28=Data!#REF!,Data!#REF!,(IF(B28=Data!#REF!,Data!#REF!,(IF(B28=Data!#REF!,Data!#REF!,Data!#REF!)))))))))</f>
        <v>#REF!</v>
      </c>
      <c r="V28" s="595"/>
      <c r="W28" s="594" t="e">
        <f>IF(B28=Data!#REF!,Data!#REF!,(IF(B28=Data!#REF!,Data!#REF!,(IF(B28=Data!#REF!,Data!#REF!,(IF(B28=Data!#REF!,Data!#REF!,(IF(B28=Data!#REF!,Data!#REF!,(IF(B28=Data!#REF!,Data!#REF!,(IF(B28=Data!#REF!,Data!#REF!,(IF(B28=Data!#REF!,Data!#REF!,Data!#REF!)))))))))))))))&amp;IF(B28=Data!B58,Data!J58,(IF(B28=Data!#REF!,Data!#REF!,(IF(B28=Data!#REF!,Data!#REF!,(IF(B28=Data!#REF!,Data!#REF!,(IF(B28=Data!#REF!,Data!#REF!,(IF(B28=Data!#REF!,Data!J798,(IF(B28=Data!#REF!,Data!#REF!,(IF(B28=Data!#REF!,Data!#REF!,Data!#REF!)))))))))))))))&amp;IF(B28=Data!#REF!,Data!#REF!,(IF(B28=Data!#REF!,Data!#REF!,(IF(B28=Data!#REF!,Data!#REF!,(IF(B28=Data!#REF!,Data!#REF!,(IF(B28=Data!#REF!,Data!#REF!,Data!#REF!)))))))))</f>
        <v>#REF!</v>
      </c>
      <c r="X28" s="596">
        <f>IF(E28="","",VLOOKUP(B28,Data!$B$5:$J$503,9,FALSE)*E28)</f>
        <v>3.1360000000000001</v>
      </c>
    </row>
    <row r="29" spans="1:24" s="597" customFormat="1" ht="19.25" customHeight="1">
      <c r="A29" s="860"/>
      <c r="B29" s="582" t="s">
        <v>1110</v>
      </c>
      <c r="C29" s="738" t="str">
        <f>IF(E29="","",VLOOKUP(B29,Data!$B$5:$N$503,13,FALSE))</f>
        <v/>
      </c>
      <c r="D29" s="495" t="str">
        <f>IF(E29="","",VLOOKUP(B29,Data!$B$5:$L$503,2,FALSE))</f>
        <v/>
      </c>
      <c r="E29" s="823"/>
      <c r="F29" s="823"/>
      <c r="G29" s="955"/>
      <c r="H29" s="587" t="str">
        <f>IF(E29="","",VLOOKUP(B29,Data!$B$5:$L$503,11,FALSE))</f>
        <v/>
      </c>
      <c r="I29" s="588" t="str">
        <f>IF(E29&gt;0,E29*H29,"-")</f>
        <v>-</v>
      </c>
      <c r="J29" s="589" t="str">
        <f>IF(E29="","",VLOOKUP(B29,Data!$B$5:$D$503,3,FALSE))</f>
        <v/>
      </c>
      <c r="K29" s="589" t="str">
        <f>IF(E29="","",VLOOKUP(B29,Data!$B$5:$M$503,12,FALSE))</f>
        <v/>
      </c>
      <c r="L29" s="590"/>
      <c r="M29" s="587" t="str">
        <f>IF(E29="","",VLOOKUP(B29,Data!$B$5:$E$503,4,FALSE)*E29)</f>
        <v/>
      </c>
      <c r="N29" s="587" t="str">
        <f>IF(E29="","",VLOOKUP(B29,Data!$B$5:$F$503,5,FALSE)*E29)</f>
        <v/>
      </c>
      <c r="O29" s="591" t="e">
        <f>IF(B29=Data!B21,Data!G21,(IF(B29=Data!B23,Data!G23,(IF(B29=Data!B25,Data!G25,(IF(B29=Data!#REF!,Data!#REF!,(IF(B29=Data!B30,Data!G30,(IF(B29=Data!#REF!,Data!#REF!,(IF(B29=Data!#REF!,Data!#REF!,(IF(B29=Data!#REF!,Data!#REF!,Data!#REF!)))))))))))))))&amp;IF(B29=Data!B97,Data!G97,(IF(B29=Data!#REF!,Data!#REF!,(IF(B29=Data!#REF!,Data!#REF!,(IF(B29=Data!#REF!,Data!#REF!,(IF(B29=Data!#REF!,Data!#REF!,(IF(B29=Data!#REF!,Data!G837,(IF(B29=Data!#REF!,Data!#REF!,(IF(B29=Data!#REF!,Data!#REF!,Data!#REF!)))))))))))))))&amp;IF(B29=Data!#REF!,Data!#REF!,(IF(B29=Data!#REF!,Data!#REF!,(IF(B29=Data!#REF!,Data!#REF!,(IF(B29=Data!#REF!,Data!#REF!,(IF(B29=Data!#REF!,Data!#REF!,Data!#REF!)))))))))</f>
        <v>#REF!</v>
      </c>
      <c r="P29" s="592"/>
      <c r="Q29" s="593"/>
      <c r="R29" s="594" t="e">
        <f>IF(B29=Data!B21,Data!H21,(IF(B29=Data!B23,Data!H23,(IF(B29=Data!B25,Data!H25,(IF(B29=Data!#REF!,Data!#REF!,(IF(B29=Data!B30,Data!H30,(IF(B29=Data!#REF!,Data!#REF!,(IF(B29=Data!#REF!,Data!#REF!,(IF(B29=Data!#REF!,Data!#REF!,Data!#REF!)))))))))))))))&amp;IF(B29=Data!B97,Data!H97,(IF(B29=Data!#REF!,Data!#REF!,(IF(B29=Data!#REF!,Data!#REF!,(IF(B29=Data!#REF!,Data!#REF!,(IF(B29=Data!#REF!,Data!#REF!,(IF(B29=Data!#REF!,Data!H837,(IF(B29=Data!#REF!,Data!#REF!,(IF(B29=Data!#REF!,Data!#REF!,Data!#REF!)))))))))))))))&amp;IF(B29=Data!#REF!,Data!#REF!,(IF(B29=Data!#REF!,Data!#REF!,(IF(B29=Data!#REF!,Data!#REF!,(IF(B29=Data!#REF!,Data!#REF!,(IF(B29=Data!#REF!,Data!#REF!,Data!#REF!)))))))))</f>
        <v>#REF!</v>
      </c>
      <c r="S29" s="593"/>
      <c r="T29" s="593"/>
      <c r="U29" s="594" t="e">
        <f>IF(B29=Data!B21,Data!I21,(IF(B29=Data!B23,Data!I23,(IF(B29=Data!B25,Data!I25,(IF(B29=Data!#REF!,Data!#REF!,(IF(B29=Data!B30,Data!I30,(IF(B29=Data!#REF!,Data!#REF!,(IF(B29=Data!#REF!,Data!#REF!,(IF(B29=Data!#REF!,Data!#REF!,Data!#REF!)))))))))))))))&amp;IF(B29=Data!B97,Data!I97,(IF(B29=Data!#REF!,Data!#REF!,(IF(B29=Data!#REF!,Data!#REF!,(IF(B29=Data!#REF!,Data!#REF!,(IF(B29=Data!#REF!,Data!#REF!,(IF(B29=Data!#REF!,Data!I837,(IF(B29=Data!#REF!,Data!#REF!,(IF(B29=Data!#REF!,Data!#REF!,Data!#REF!)))))))))))))))&amp;IF(B29=Data!#REF!,Data!#REF!,(IF(B29=Data!#REF!,Data!#REF!,(IF(B29=Data!#REF!,Data!#REF!,(IF(B29=Data!#REF!,Data!#REF!,(IF(B29=Data!#REF!,Data!#REF!,Data!#REF!)))))))))</f>
        <v>#REF!</v>
      </c>
      <c r="V29" s="595"/>
      <c r="W29" s="594" t="e">
        <f>IF(B29=Data!B21,Data!J21,(IF(B29=Data!B23,Data!J23,(IF(B29=Data!B25,Data!J25,(IF(B29=Data!#REF!,Data!#REF!,(IF(B29=Data!B30,Data!J30,(IF(B29=Data!#REF!,Data!#REF!,(IF(B29=Data!#REF!,Data!#REF!,(IF(B29=Data!#REF!,Data!#REF!,Data!#REF!)))))))))))))))&amp;IF(B29=Data!B97,Data!J97,(IF(B29=Data!#REF!,Data!#REF!,(IF(B29=Data!#REF!,Data!#REF!,(IF(B29=Data!#REF!,Data!#REF!,(IF(B29=Data!#REF!,Data!#REF!,(IF(B29=Data!#REF!,Data!J837,(IF(B29=Data!#REF!,Data!#REF!,(IF(B29=Data!#REF!,Data!#REF!,Data!#REF!)))))))))))))))&amp;IF(B29=Data!#REF!,Data!#REF!,(IF(B29=Data!#REF!,Data!#REF!,(IF(B29=Data!#REF!,Data!#REF!,(IF(B29=Data!#REF!,Data!#REF!,(IF(B29=Data!#REF!,Data!#REF!,Data!#REF!)))))))))</f>
        <v>#REF!</v>
      </c>
      <c r="X29" s="596" t="str">
        <f>IF(E29="","",VLOOKUP(B29,Data!$B$5:$J$503,9,FALSE)*E29)</f>
        <v/>
      </c>
    </row>
    <row r="30" spans="1:24" s="597" customFormat="1" ht="19.25" customHeight="1">
      <c r="A30" s="860"/>
      <c r="B30" s="753" t="s">
        <v>223</v>
      </c>
      <c r="C30" s="738" t="str">
        <f>IF(E30="","",VLOOKUP(B30,Data!$B$5:$N$503,13,FALSE))</f>
        <v>Ymh</v>
      </c>
      <c r="D30" s="495" t="str">
        <f>IF(E30="","",VLOOKUP(B30,Data!$B$5:$L$503,2,FALSE))</f>
        <v>AAE6337</v>
      </c>
      <c r="E30" s="823">
        <v>23</v>
      </c>
      <c r="F30" s="823"/>
      <c r="G30" s="955"/>
      <c r="H30" s="587">
        <f>IF(E30="","",VLOOKUP(B30,Data!$B$5:$L$503,11,FALSE))</f>
        <v>1646.63</v>
      </c>
      <c r="I30" s="588">
        <f>IF(E30&gt;0,E30*H30,"-")</f>
        <v>37872.490000000005</v>
      </c>
      <c r="J30" s="589" t="str">
        <f>IF(E30="","",VLOOKUP(B30,Data!$B$5:$D$503,3,FALSE))</f>
        <v>C/T</v>
      </c>
      <c r="K30" s="589" t="str">
        <f>IF(E30="","",VLOOKUP(B30,Data!$B$5:$M$503,12,FALSE))</f>
        <v>Indonesia</v>
      </c>
      <c r="L30" s="590">
        <v>5135631</v>
      </c>
      <c r="M30" s="587">
        <f>IF(E30="","",VLOOKUP(B30,Data!$B$5:$E$503,4,FALSE)*E30)</f>
        <v>4462</v>
      </c>
      <c r="N30" s="587">
        <f>IF(E30="","",VLOOKUP(B30,Data!$B$5:$F$503,5,FALSE)*E30)</f>
        <v>4002</v>
      </c>
      <c r="O30" s="591" t="e">
        <f>IF(B30=Data!#REF!,Data!#REF!,(IF(B30=Data!#REF!,Data!#REF!,(IF(B30=Data!#REF!,Data!#REF!,(IF(B30=Data!#REF!,Data!#REF!,(IF(B30=Data!#REF!,Data!#REF!,(IF(B30=Data!#REF!,Data!#REF!,(IF(B30=Data!#REF!,Data!#REF!,(IF(B30=Data!#REF!,Data!#REF!,Data!#REF!)))))))))))))))&amp;IF(B30=Data!B46,Data!G46,(IF(B30=Data!#REF!,Data!#REF!,(IF(B30=Data!#REF!,Data!#REF!,(IF(B30=Data!#REF!,Data!#REF!,(IF(B30=Data!#REF!,Data!#REF!,(IF(B30=Data!#REF!,Data!G786,(IF(B30=Data!#REF!,Data!#REF!,(IF(B30=Data!#REF!,Data!#REF!,Data!#REF!)))))))))))))))&amp;IF(B30=Data!#REF!,Data!#REF!,(IF(B30=Data!#REF!,Data!#REF!,(IF(B30=Data!#REF!,Data!#REF!,(IF(B30=Data!#REF!,Data!#REF!,(IF(B30=Data!#REF!,Data!#REF!,Data!#REF!)))))))))</f>
        <v>#REF!</v>
      </c>
      <c r="P30" s="592"/>
      <c r="Q30" s="593"/>
      <c r="R30" s="594" t="e">
        <f>IF(B30=Data!#REF!,Data!#REF!,(IF(B30=Data!#REF!,Data!#REF!,(IF(B30=Data!#REF!,Data!#REF!,(IF(B30=Data!#REF!,Data!#REF!,(IF(B30=Data!#REF!,Data!#REF!,(IF(B30=Data!#REF!,Data!#REF!,(IF(B30=Data!#REF!,Data!#REF!,(IF(B30=Data!#REF!,Data!#REF!,Data!#REF!)))))))))))))))&amp;IF(B30=Data!B46,Data!H46,(IF(B30=Data!#REF!,Data!#REF!,(IF(B30=Data!#REF!,Data!#REF!,(IF(B30=Data!#REF!,Data!#REF!,(IF(B30=Data!#REF!,Data!#REF!,(IF(B30=Data!#REF!,Data!H786,(IF(B30=Data!#REF!,Data!#REF!,(IF(B30=Data!#REF!,Data!#REF!,Data!#REF!)))))))))))))))&amp;IF(B30=Data!#REF!,Data!#REF!,(IF(B30=Data!#REF!,Data!#REF!,(IF(B30=Data!#REF!,Data!#REF!,(IF(B30=Data!#REF!,Data!#REF!,(IF(B30=Data!#REF!,Data!#REF!,Data!#REF!)))))))))</f>
        <v>#REF!</v>
      </c>
      <c r="S30" s="593"/>
      <c r="T30" s="593"/>
      <c r="U30" s="594" t="e">
        <f>IF(B30=Data!#REF!,Data!#REF!,(IF(B30=Data!#REF!,Data!#REF!,(IF(B30=Data!#REF!,Data!#REF!,(IF(B30=Data!#REF!,Data!#REF!,(IF(B30=Data!#REF!,Data!#REF!,(IF(B30=Data!#REF!,Data!#REF!,(IF(B30=Data!#REF!,Data!#REF!,(IF(B30=Data!#REF!,Data!#REF!,Data!#REF!)))))))))))))))&amp;IF(B30=Data!B46,Data!I46,(IF(B30=Data!#REF!,Data!#REF!,(IF(B30=Data!#REF!,Data!#REF!,(IF(B30=Data!#REF!,Data!#REF!,(IF(B30=Data!#REF!,Data!#REF!,(IF(B30=Data!#REF!,Data!I786,(IF(B30=Data!#REF!,Data!#REF!,(IF(B30=Data!#REF!,Data!#REF!,Data!#REF!)))))))))))))))&amp;IF(B30=Data!#REF!,Data!#REF!,(IF(B30=Data!#REF!,Data!#REF!,(IF(B30=Data!#REF!,Data!#REF!,(IF(B30=Data!#REF!,Data!#REF!,(IF(B30=Data!#REF!,Data!#REF!,Data!#REF!)))))))))</f>
        <v>#REF!</v>
      </c>
      <c r="V30" s="595"/>
      <c r="W30" s="594" t="e">
        <f>IF(B30=Data!#REF!,Data!#REF!,(IF(B30=Data!#REF!,Data!#REF!,(IF(B30=Data!#REF!,Data!#REF!,(IF(B30=Data!#REF!,Data!#REF!,(IF(B30=Data!#REF!,Data!#REF!,(IF(B30=Data!#REF!,Data!#REF!,(IF(B30=Data!#REF!,Data!#REF!,(IF(B30=Data!#REF!,Data!#REF!,Data!#REF!)))))))))))))))&amp;IF(B30=Data!B46,Data!J46,(IF(B30=Data!#REF!,Data!#REF!,(IF(B30=Data!#REF!,Data!#REF!,(IF(B30=Data!#REF!,Data!#REF!,(IF(B30=Data!#REF!,Data!#REF!,(IF(B30=Data!#REF!,Data!J786,(IF(B30=Data!#REF!,Data!#REF!,(IF(B30=Data!#REF!,Data!#REF!,Data!#REF!)))))))))))))))&amp;IF(B30=Data!#REF!,Data!#REF!,(IF(B30=Data!#REF!,Data!#REF!,(IF(B30=Data!#REF!,Data!#REF!,(IF(B30=Data!#REF!,Data!#REF!,(IF(B30=Data!#REF!,Data!#REF!,Data!#REF!)))))))))</f>
        <v>#REF!</v>
      </c>
      <c r="X30" s="596">
        <f>IF(E30="","",VLOOKUP(B30,Data!$B$5:$J$503,9,FALSE)*E30)</f>
        <v>25.966999999999999</v>
      </c>
    </row>
    <row r="31" spans="1:24" s="597" customFormat="1" ht="19.25" customHeight="1">
      <c r="A31" s="598"/>
      <c r="B31" s="582"/>
      <c r="C31" s="738" t="str">
        <f>IF(E31="","",VLOOKUP(B31,Data!$B$5:$N$503,13,FALSE))</f>
        <v/>
      </c>
      <c r="D31" s="495" t="str">
        <f>IF(E31="","",VLOOKUP(B31,Data!$B$5:$L$503,2,FALSE))</f>
        <v/>
      </c>
      <c r="E31" s="823"/>
      <c r="F31" s="823"/>
      <c r="G31" s="601"/>
      <c r="H31" s="587" t="str">
        <f>IF(E31="","",VLOOKUP(B31,Data!$B$5:$L$503,11,FALSE))</f>
        <v/>
      </c>
      <c r="I31" s="588" t="str">
        <f>IF(E31&gt;0,E31*H31,"-")</f>
        <v>-</v>
      </c>
      <c r="J31" s="589" t="str">
        <f>IF(E31="","",VLOOKUP(B31,Data!$B$5:$D$503,3,FALSE))</f>
        <v/>
      </c>
      <c r="K31" s="589" t="str">
        <f>IF(E31="","",VLOOKUP(B31,Data!$B$5:$M$503,12,FALSE))</f>
        <v/>
      </c>
      <c r="L31" s="590"/>
      <c r="M31" s="587" t="str">
        <f>IF(E31="","",VLOOKUP(B31,Data!$B$5:$E$503,4,FALSE)*E31)</f>
        <v/>
      </c>
      <c r="N31" s="587" t="str">
        <f>IF(E31="","",VLOOKUP(B31,Data!$B$5:$F$503,5,FALSE)*E31)</f>
        <v/>
      </c>
      <c r="O31" s="591" t="e">
        <f>IF(B31=Data!B18,Data!G18,(IF(B31=Data!B20,Data!G20,(IF(B31=Data!B22,Data!G22,(IF(B31=Data!#REF!,Data!#REF!,(IF(B31=Data!B27,Data!G27,(IF(B31=Data!#REF!,Data!#REF!,(IF(B31=Data!#REF!,Data!#REF!,(IF(B31=Data!#REF!,Data!#REF!,Data!#REF!)))))))))))))))&amp;IF(B31=Data!B94,Data!G94,(IF(B31=Data!#REF!,Data!#REF!,(IF(B31=Data!#REF!,Data!#REF!,(IF(B31=Data!#REF!,Data!#REF!,(IF(B31=Data!#REF!,Data!#REF!,(IF(B31=Data!#REF!,Data!G834,(IF(B31=Data!#REF!,Data!#REF!,(IF(B31=Data!#REF!,Data!#REF!,Data!#REF!)))))))))))))))&amp;IF(B31=Data!#REF!,Data!#REF!,(IF(B31=Data!#REF!,Data!#REF!,(IF(B31=Data!#REF!,Data!#REF!,(IF(B31=Data!#REF!,Data!#REF!,(IF(B31=Data!#REF!,Data!#REF!,Data!#REF!)))))))))</f>
        <v>#REF!</v>
      </c>
      <c r="P31" s="592"/>
      <c r="Q31" s="593"/>
      <c r="R31" s="594" t="e">
        <f>IF(B31=Data!B18,Data!H18,(IF(B31=Data!B20,Data!H20,(IF(B31=Data!B22,Data!H22,(IF(B31=Data!#REF!,Data!#REF!,(IF(B31=Data!B27,Data!H27,(IF(B31=Data!#REF!,Data!#REF!,(IF(B31=Data!#REF!,Data!#REF!,(IF(B31=Data!#REF!,Data!#REF!,Data!#REF!)))))))))))))))&amp;IF(B31=Data!B94,Data!H94,(IF(B31=Data!#REF!,Data!#REF!,(IF(B31=Data!#REF!,Data!#REF!,(IF(B31=Data!#REF!,Data!#REF!,(IF(B31=Data!#REF!,Data!#REF!,(IF(B31=Data!#REF!,Data!H834,(IF(B31=Data!#REF!,Data!#REF!,(IF(B31=Data!#REF!,Data!#REF!,Data!#REF!)))))))))))))))&amp;IF(B31=Data!#REF!,Data!#REF!,(IF(B31=Data!#REF!,Data!#REF!,(IF(B31=Data!#REF!,Data!#REF!,(IF(B31=Data!#REF!,Data!#REF!,(IF(B31=Data!#REF!,Data!#REF!,Data!#REF!)))))))))</f>
        <v>#REF!</v>
      </c>
      <c r="S31" s="593"/>
      <c r="T31" s="593"/>
      <c r="U31" s="594" t="e">
        <f>IF(B31=Data!B18,Data!I18,(IF(B31=Data!B20,Data!I20,(IF(B31=Data!B22,Data!I22,(IF(B31=Data!#REF!,Data!#REF!,(IF(B31=Data!B27,Data!I27,(IF(B31=Data!#REF!,Data!#REF!,(IF(B31=Data!#REF!,Data!#REF!,(IF(B31=Data!#REF!,Data!#REF!,Data!#REF!)))))))))))))))&amp;IF(B31=Data!B94,Data!I94,(IF(B31=Data!#REF!,Data!#REF!,(IF(B31=Data!#REF!,Data!#REF!,(IF(B31=Data!#REF!,Data!#REF!,(IF(B31=Data!#REF!,Data!#REF!,(IF(B31=Data!#REF!,Data!I834,(IF(B31=Data!#REF!,Data!#REF!,(IF(B31=Data!#REF!,Data!#REF!,Data!#REF!)))))))))))))))&amp;IF(B31=Data!#REF!,Data!#REF!,(IF(B31=Data!#REF!,Data!#REF!,(IF(B31=Data!#REF!,Data!#REF!,(IF(B31=Data!#REF!,Data!#REF!,(IF(B31=Data!#REF!,Data!#REF!,Data!#REF!)))))))))</f>
        <v>#REF!</v>
      </c>
      <c r="V31" s="595"/>
      <c r="W31" s="594" t="e">
        <f>IF(B31=Data!B18,Data!J18,(IF(B31=Data!B20,Data!J20,(IF(B31=Data!B22,Data!J22,(IF(B31=Data!#REF!,Data!#REF!,(IF(B31=Data!B27,Data!J27,(IF(B31=Data!#REF!,Data!#REF!,(IF(B31=Data!#REF!,Data!#REF!,(IF(B31=Data!#REF!,Data!#REF!,Data!#REF!)))))))))))))))&amp;IF(B31=Data!B94,Data!J94,(IF(B31=Data!#REF!,Data!#REF!,(IF(B31=Data!#REF!,Data!#REF!,(IF(B31=Data!#REF!,Data!#REF!,(IF(B31=Data!#REF!,Data!#REF!,(IF(B31=Data!#REF!,Data!J834,(IF(B31=Data!#REF!,Data!#REF!,(IF(B31=Data!#REF!,Data!#REF!,Data!#REF!)))))))))))))))&amp;IF(B31=Data!#REF!,Data!#REF!,(IF(B31=Data!#REF!,Data!#REF!,(IF(B31=Data!#REF!,Data!#REF!,(IF(B31=Data!#REF!,Data!#REF!,(IF(B31=Data!#REF!,Data!#REF!,Data!#REF!)))))))))</f>
        <v>#REF!</v>
      </c>
      <c r="X31" s="596" t="str">
        <f>IF(E31="","",VLOOKUP(B31,Data!$B$5:$J$503,9,FALSE)*E31)</f>
        <v/>
      </c>
    </row>
    <row r="32" spans="1:24" s="597" customFormat="1" ht="19.25" customHeight="1">
      <c r="A32" s="860"/>
      <c r="B32"/>
      <c r="C32" s="583" t="str">
        <f>IF(E32="","",VLOOKUP(B32,Data!$B$5:$N$503,13,FALSE))</f>
        <v/>
      </c>
      <c r="D32" s="584" t="str">
        <f>IF(E32="","",VLOOKUP(B32,Data!$B$5:$L$503,2,FALSE))</f>
        <v/>
      </c>
      <c r="E32" s="739"/>
      <c r="F32" s="739"/>
      <c r="G32" s="600"/>
      <c r="H32" s="587" t="str">
        <f>IF(E32="","",VLOOKUP(B32,Data!$B$5:$L$503,11,FALSE))</f>
        <v/>
      </c>
      <c r="I32" s="588" t="str">
        <f>IF(E32&gt;0,E32*H32,"-")</f>
        <v>-</v>
      </c>
      <c r="J32" s="589" t="str">
        <f>IF(E32="","",VLOOKUP(B32,Data!$B$5:$D$503,3,FALSE))</f>
        <v/>
      </c>
      <c r="K32" s="589" t="str">
        <f>IF(E32="","",VLOOKUP(B32,Data!$B$5:$M$503,12,FALSE))</f>
        <v/>
      </c>
      <c r="L32" s="590"/>
      <c r="M32" s="587" t="str">
        <f>IF(E32="","",VLOOKUP(B32,Data!$B$5:$E$503,4,FALSE)*E32)</f>
        <v/>
      </c>
      <c r="N32" s="587" t="str">
        <f>IF(E32="","",VLOOKUP(B32,Data!$B$5:$F$503,5,FALSE)*E32)</f>
        <v/>
      </c>
      <c r="O32" s="591" t="e">
        <f>IF(B32=Data!B139,Data!G139,(IF(B32=Data!B141,Data!G141,(IF(B32=Data!B143,Data!G143,(IF(B32=Data!#REF!,Data!#REF!,(IF(B32=Data!B148,Data!G148,(IF(B32=Data!#REF!,Data!#REF!,(IF(B32=Data!#REF!,Data!#REF!,(IF(B32=Data!#REF!,Data!#REF!,Data!#REF!)))))))))))))))&amp;IF(B32=Data!B215,Data!G215,(IF(B32=Data!#REF!,Data!#REF!,(IF(B32=Data!#REF!,Data!#REF!,(IF(B32=Data!#REF!,Data!#REF!,(IF(B32=Data!#REF!,Data!#REF!,(IF(B32=Data!#REF!,Data!G955,(IF(B32=Data!#REF!,Data!#REF!,(IF(B32=Data!#REF!,Data!#REF!,Data!#REF!)))))))))))))))&amp;IF(B32=Data!#REF!,Data!#REF!,(IF(B32=Data!#REF!,Data!#REF!,(IF(B32=Data!#REF!,Data!#REF!,(IF(B32=Data!#REF!,Data!#REF!,(IF(B32=Data!#REF!,Data!#REF!,Data!#REF!)))))))))</f>
        <v>#REF!</v>
      </c>
      <c r="P32" s="592"/>
      <c r="Q32" s="593"/>
      <c r="R32" s="594" t="e">
        <f>IF(B32=Data!B139,Data!H139,(IF(B32=Data!B141,Data!H141,(IF(B32=Data!B143,Data!H143,(IF(B32=Data!#REF!,Data!#REF!,(IF(B32=Data!B148,Data!H148,(IF(B32=Data!#REF!,Data!#REF!,(IF(B32=Data!#REF!,Data!#REF!,(IF(B32=Data!#REF!,Data!#REF!,Data!#REF!)))))))))))))))&amp;IF(B32=Data!B215,Data!H215,(IF(B32=Data!#REF!,Data!#REF!,(IF(B32=Data!#REF!,Data!#REF!,(IF(B32=Data!#REF!,Data!#REF!,(IF(B32=Data!#REF!,Data!#REF!,(IF(B32=Data!#REF!,Data!H955,(IF(B32=Data!#REF!,Data!#REF!,(IF(B32=Data!#REF!,Data!#REF!,Data!#REF!)))))))))))))))&amp;IF(B32=Data!#REF!,Data!#REF!,(IF(B32=Data!#REF!,Data!#REF!,(IF(B32=Data!#REF!,Data!#REF!,(IF(B32=Data!#REF!,Data!#REF!,(IF(B32=Data!#REF!,Data!#REF!,Data!#REF!)))))))))</f>
        <v>#REF!</v>
      </c>
      <c r="S32" s="593"/>
      <c r="T32" s="593"/>
      <c r="U32" s="594" t="e">
        <f>IF(B32=Data!B139,Data!I139,(IF(B32=Data!B141,Data!I141,(IF(B32=Data!B143,Data!I143,(IF(B32=Data!#REF!,Data!#REF!,(IF(B32=Data!B148,Data!I148,(IF(B32=Data!#REF!,Data!#REF!,(IF(B32=Data!#REF!,Data!#REF!,(IF(B32=Data!#REF!,Data!#REF!,Data!#REF!)))))))))))))))&amp;IF(B32=Data!B215,Data!I215,(IF(B32=Data!#REF!,Data!#REF!,(IF(B32=Data!#REF!,Data!#REF!,(IF(B32=Data!#REF!,Data!#REF!,(IF(B32=Data!#REF!,Data!#REF!,(IF(B32=Data!#REF!,Data!I955,(IF(B32=Data!#REF!,Data!#REF!,(IF(B32=Data!#REF!,Data!#REF!,Data!#REF!)))))))))))))))&amp;IF(B32=Data!#REF!,Data!#REF!,(IF(B32=Data!#REF!,Data!#REF!,(IF(B32=Data!#REF!,Data!#REF!,(IF(B32=Data!#REF!,Data!#REF!,(IF(B32=Data!#REF!,Data!#REF!,Data!#REF!)))))))))</f>
        <v>#REF!</v>
      </c>
      <c r="V32" s="595"/>
      <c r="W32" s="594" t="e">
        <f>IF(B32=Data!B139,Data!J139,(IF(B32=Data!B141,Data!J141,(IF(B32=Data!B143,Data!J143,(IF(B32=Data!#REF!,Data!#REF!,(IF(B32=Data!B148,Data!J148,(IF(B32=Data!#REF!,Data!#REF!,(IF(B32=Data!#REF!,Data!#REF!,(IF(B32=Data!#REF!,Data!#REF!,Data!#REF!)))))))))))))))&amp;IF(B32=Data!B215,Data!J215,(IF(B32=Data!#REF!,Data!#REF!,(IF(B32=Data!#REF!,Data!#REF!,(IF(B32=Data!#REF!,Data!#REF!,(IF(B32=Data!#REF!,Data!#REF!,(IF(B32=Data!#REF!,Data!J955,(IF(B32=Data!#REF!,Data!#REF!,(IF(B32=Data!#REF!,Data!#REF!,Data!#REF!)))))))))))))))&amp;IF(B32=Data!#REF!,Data!#REF!,(IF(B32=Data!#REF!,Data!#REF!,(IF(B32=Data!#REF!,Data!#REF!,(IF(B32=Data!#REF!,Data!#REF!,(IF(B32=Data!#REF!,Data!#REF!,Data!#REF!)))))))))</f>
        <v>#REF!</v>
      </c>
      <c r="X32" s="596" t="str">
        <f>IF(E32="","",VLOOKUP(B32,Data!$B$5:$J$503,9,FALSE)*E32)</f>
        <v/>
      </c>
    </row>
    <row r="33" spans="1:24" s="611" customFormat="1" ht="31" customHeight="1">
      <c r="A33" s="860"/>
      <c r="B33" s="818"/>
      <c r="C33" s="604"/>
      <c r="D33" s="605"/>
      <c r="E33" s="606">
        <f>SUM(E17:E32)</f>
        <v>43</v>
      </c>
      <c r="F33" s="606"/>
      <c r="G33" s="606"/>
      <c r="H33" s="607"/>
      <c r="I33" s="607">
        <f>SUM(I17:I32)</f>
        <v>101535.87</v>
      </c>
      <c r="J33" s="608"/>
      <c r="K33" s="608"/>
      <c r="L33" s="608"/>
      <c r="M33" s="609">
        <f>SUM(M17:M32)</f>
        <v>9567</v>
      </c>
      <c r="N33" s="609">
        <f>SUM(N17:N32)</f>
        <v>8581</v>
      </c>
      <c r="O33" s="609" t="e">
        <f>SUM(O17:O32)</f>
        <v>#REF!</v>
      </c>
      <c r="P33" s="609" t="e">
        <f>SUM(#REF!)</f>
        <v>#REF!</v>
      </c>
      <c r="Q33" s="609">
        <f>SUM(Q16:Q16)</f>
        <v>0</v>
      </c>
      <c r="R33" s="609">
        <f>SUM(R16:R16)</f>
        <v>0</v>
      </c>
      <c r="S33" s="609" t="e">
        <f>SUM(#REF!)</f>
        <v>#REF!</v>
      </c>
      <c r="T33" s="609">
        <f>SUM(T16:T16)</f>
        <v>0</v>
      </c>
      <c r="U33" s="609">
        <f>SUM(U16:U16)</f>
        <v>0</v>
      </c>
      <c r="V33" s="609" t="e">
        <f>SUM(#REF!)</f>
        <v>#REF!</v>
      </c>
      <c r="W33" s="609">
        <f>SUM(W16:W16)</f>
        <v>0</v>
      </c>
      <c r="X33" s="610">
        <f>SUM(X17:X32)</f>
        <v>54.08</v>
      </c>
    </row>
    <row r="34" spans="1:24" ht="11.25" customHeight="1">
      <c r="A34" s="860"/>
      <c r="B34" s="612"/>
      <c r="C34" s="545"/>
      <c r="D34" s="546"/>
      <c r="E34" s="613"/>
      <c r="F34" s="631"/>
      <c r="G34" s="544"/>
      <c r="H34" s="614" t="s">
        <v>847</v>
      </c>
      <c r="I34" s="615"/>
      <c r="J34" s="616"/>
      <c r="K34" s="616"/>
      <c r="L34" s="616"/>
      <c r="M34" s="617"/>
      <c r="N34" s="548"/>
      <c r="O34" s="546"/>
      <c r="P34" s="545"/>
      <c r="Q34" s="545"/>
      <c r="R34" s="545"/>
      <c r="S34" s="545"/>
      <c r="T34" s="545"/>
      <c r="U34" s="545"/>
      <c r="V34" s="546"/>
      <c r="W34" s="546"/>
      <c r="X34" s="550"/>
    </row>
    <row r="35" spans="1:24" ht="14">
      <c r="A35" s="618" t="s">
        <v>546</v>
      </c>
      <c r="B35" s="619" t="s">
        <v>12</v>
      </c>
      <c r="C35" s="513"/>
      <c r="D35" s="620"/>
      <c r="E35" s="499" t="s">
        <v>555</v>
      </c>
      <c r="H35" s="621" t="s">
        <v>83</v>
      </c>
      <c r="I35" s="622"/>
      <c r="J35" s="562" t="s">
        <v>84</v>
      </c>
      <c r="K35" s="623"/>
      <c r="L35" s="534" t="s">
        <v>85</v>
      </c>
      <c r="M35" s="534"/>
      <c r="N35" s="1076" t="s">
        <v>86</v>
      </c>
      <c r="O35" s="1077"/>
      <c r="P35" s="1077"/>
      <c r="Q35" s="1077"/>
      <c r="R35" s="1077"/>
      <c r="S35" s="1077"/>
      <c r="T35" s="1077"/>
      <c r="U35" s="1077"/>
      <c r="V35" s="1077"/>
      <c r="W35" s="1077"/>
      <c r="X35" s="1078"/>
    </row>
    <row r="36" spans="1:24" ht="13">
      <c r="A36" s="953" t="s">
        <v>547</v>
      </c>
      <c r="D36" s="624"/>
      <c r="E36" s="499" t="s">
        <v>88</v>
      </c>
      <c r="H36" s="1079"/>
      <c r="I36" s="1080"/>
      <c r="J36" s="953" t="s">
        <v>89</v>
      </c>
      <c r="K36" s="625"/>
      <c r="L36" s="537" t="s">
        <v>90</v>
      </c>
      <c r="M36" s="537"/>
      <c r="N36" s="532"/>
      <c r="X36" s="538"/>
    </row>
    <row r="37" spans="1:24" ht="10.5" customHeight="1">
      <c r="A37" s="953" t="s">
        <v>548</v>
      </c>
      <c r="B37" s="503"/>
      <c r="D37" s="523"/>
      <c r="H37" s="1079"/>
      <c r="I37" s="1080"/>
      <c r="J37" s="953"/>
      <c r="K37" s="625"/>
      <c r="L37" s="537" t="s">
        <v>94</v>
      </c>
      <c r="M37" s="537"/>
      <c r="N37" s="532"/>
      <c r="X37" s="538"/>
    </row>
    <row r="38" spans="1:24" ht="10.5" customHeight="1">
      <c r="A38" s="544"/>
      <c r="B38" s="545"/>
      <c r="C38" s="545"/>
      <c r="D38" s="626"/>
      <c r="E38" s="499" t="s">
        <v>95</v>
      </c>
      <c r="H38" s="1079"/>
      <c r="I38" s="1080"/>
      <c r="J38" s="953" t="s">
        <v>96</v>
      </c>
      <c r="K38" s="625"/>
      <c r="L38" s="537"/>
      <c r="M38" s="537"/>
      <c r="N38" s="532"/>
      <c r="X38" s="538"/>
    </row>
    <row r="39" spans="1:24" ht="13">
      <c r="A39" s="512" t="s">
        <v>97</v>
      </c>
      <c r="C39" s="535"/>
      <c r="D39" s="514"/>
      <c r="E39" s="499" t="s">
        <v>98</v>
      </c>
      <c r="H39" s="627" t="s">
        <v>99</v>
      </c>
      <c r="I39" s="628"/>
      <c r="J39" s="953" t="s">
        <v>89</v>
      </c>
      <c r="K39" s="625"/>
      <c r="L39" s="537" t="s">
        <v>100</v>
      </c>
      <c r="M39" s="537"/>
      <c r="N39" s="532"/>
      <c r="X39" s="538"/>
    </row>
    <row r="40" spans="1:24" ht="13">
      <c r="A40" s="953" t="s">
        <v>561</v>
      </c>
      <c r="D40" s="523"/>
      <c r="E40" s="499" t="s">
        <v>101</v>
      </c>
      <c r="H40" s="629"/>
      <c r="I40" s="630"/>
      <c r="J40" s="953" t="s">
        <v>102</v>
      </c>
      <c r="K40" s="625"/>
      <c r="L40" s="537" t="s">
        <v>549</v>
      </c>
      <c r="M40" s="537"/>
      <c r="N40" s="1069" t="s">
        <v>616</v>
      </c>
      <c r="O40" s="1070"/>
      <c r="P40" s="1070"/>
      <c r="Q40" s="1070"/>
      <c r="R40" s="1070"/>
      <c r="S40" s="1070"/>
      <c r="T40" s="1070"/>
      <c r="U40" s="1070"/>
      <c r="V40" s="1070"/>
      <c r="W40" s="1070"/>
      <c r="X40" s="1071"/>
    </row>
    <row r="41" spans="1:24">
      <c r="A41" s="544"/>
      <c r="B41" s="545"/>
      <c r="C41" s="545"/>
      <c r="D41" s="546"/>
      <c r="E41" s="631"/>
      <c r="F41" s="631"/>
      <c r="G41" s="545"/>
      <c r="H41" s="1053" t="s">
        <v>1119</v>
      </c>
      <c r="I41" s="1054"/>
      <c r="J41" s="1053" t="s">
        <v>1118</v>
      </c>
      <c r="K41" s="1054"/>
      <c r="L41" s="549" t="s">
        <v>105</v>
      </c>
      <c r="M41" s="549"/>
      <c r="N41" s="1072" t="s">
        <v>106</v>
      </c>
      <c r="O41" s="1073"/>
      <c r="P41" s="1073"/>
      <c r="Q41" s="1073"/>
      <c r="R41" s="1073"/>
      <c r="S41" s="1073"/>
      <c r="T41" s="1073"/>
      <c r="U41" s="1073"/>
      <c r="V41" s="1073"/>
      <c r="W41" s="1073"/>
      <c r="X41" s="1074"/>
    </row>
    <row r="42" spans="1:24">
      <c r="H42" s="500" t="s">
        <v>667</v>
      </c>
      <c r="L42" s="537"/>
      <c r="M42" s="537"/>
      <c r="N42" s="541"/>
      <c r="O42" s="541"/>
      <c r="P42" s="541"/>
      <c r="Q42" s="541"/>
      <c r="R42" s="541"/>
      <c r="S42" s="541"/>
      <c r="T42" s="541"/>
      <c r="U42" s="541"/>
      <c r="V42" s="541"/>
      <c r="W42" s="541"/>
      <c r="X42" s="632"/>
    </row>
    <row r="43" spans="1:24">
      <c r="H43" s="633"/>
      <c r="I43" s="633"/>
      <c r="J43" s="634"/>
      <c r="K43" s="633"/>
      <c r="L43" s="537"/>
      <c r="M43" s="537"/>
      <c r="N43" s="541"/>
      <c r="O43" s="541"/>
      <c r="P43" s="541"/>
      <c r="Q43" s="541"/>
      <c r="R43" s="541"/>
      <c r="S43" s="541"/>
      <c r="T43" s="541"/>
      <c r="U43" s="541"/>
      <c r="V43" s="541"/>
      <c r="W43" s="541"/>
      <c r="X43" s="632"/>
    </row>
    <row r="44" spans="1:24" ht="7.5" customHeight="1"/>
    <row r="45" spans="1:24" ht="13.5" customHeight="1"/>
    <row r="46" spans="1:24" ht="13.5" customHeight="1"/>
    <row r="47" spans="1:24" ht="13.5" customHeight="1"/>
    <row r="48" spans="1:24" s="611" customFormat="1" ht="18" customHeight="1">
      <c r="A48" s="635" t="s">
        <v>964</v>
      </c>
      <c r="B48" s="500"/>
      <c r="C48" s="635" t="s">
        <v>622</v>
      </c>
      <c r="G48" s="636"/>
      <c r="H48" s="635" t="s">
        <v>958</v>
      </c>
      <c r="I48" s="500"/>
      <c r="J48" s="635" t="s">
        <v>969</v>
      </c>
      <c r="L48" s="636"/>
      <c r="M48" s="636"/>
      <c r="W48" s="637"/>
    </row>
    <row r="49" spans="1:24" s="611" customFormat="1" ht="18" customHeight="1">
      <c r="A49" s="635" t="s">
        <v>965</v>
      </c>
      <c r="B49" s="500"/>
      <c r="C49" s="635" t="s">
        <v>969</v>
      </c>
      <c r="G49" s="636"/>
      <c r="H49" s="635" t="s">
        <v>959</v>
      </c>
      <c r="I49" s="500"/>
      <c r="J49" s="635" t="s">
        <v>969</v>
      </c>
      <c r="L49" s="636"/>
      <c r="M49" s="636"/>
      <c r="W49" s="637"/>
    </row>
    <row r="50" spans="1:24" s="611" customFormat="1" ht="18" customHeight="1">
      <c r="A50" s="635" t="s">
        <v>966</v>
      </c>
      <c r="B50" s="500"/>
      <c r="C50" s="635" t="s">
        <v>969</v>
      </c>
      <c r="G50" s="636"/>
      <c r="H50" s="635" t="s">
        <v>960</v>
      </c>
      <c r="I50" s="500"/>
      <c r="J50" s="635" t="s">
        <v>622</v>
      </c>
      <c r="L50" s="636"/>
      <c r="M50" s="636"/>
      <c r="W50" s="637"/>
    </row>
    <row r="51" spans="1:24" s="611" customFormat="1" ht="18" customHeight="1">
      <c r="A51" s="635" t="s">
        <v>967</v>
      </c>
      <c r="B51" s="500"/>
      <c r="C51" s="635" t="s">
        <v>622</v>
      </c>
      <c r="G51" s="636"/>
      <c r="H51" s="635" t="s">
        <v>961</v>
      </c>
      <c r="I51" s="500"/>
      <c r="J51" s="635" t="s">
        <v>622</v>
      </c>
      <c r="L51" s="636"/>
      <c r="M51" s="636"/>
      <c r="W51" s="637"/>
    </row>
    <row r="52" spans="1:24" s="611" customFormat="1" ht="18" customHeight="1">
      <c r="A52" s="635" t="s">
        <v>968</v>
      </c>
      <c r="B52" s="500"/>
      <c r="C52" s="635" t="s">
        <v>622</v>
      </c>
      <c r="G52" s="636"/>
      <c r="H52" s="635" t="s">
        <v>963</v>
      </c>
      <c r="I52" s="500"/>
      <c r="J52" s="635" t="s">
        <v>622</v>
      </c>
      <c r="L52" s="636"/>
      <c r="M52" s="636"/>
      <c r="W52" s="637"/>
    </row>
    <row r="53" spans="1:24" ht="20">
      <c r="E53" s="954"/>
      <c r="F53" s="954"/>
      <c r="G53" s="500"/>
      <c r="H53" s="635" t="s">
        <v>962</v>
      </c>
      <c r="J53" s="635" t="s">
        <v>622</v>
      </c>
      <c r="L53" s="500"/>
      <c r="N53" s="954"/>
      <c r="W53" s="501"/>
      <c r="X53" s="954"/>
    </row>
    <row r="54" spans="1:24" ht="17.5">
      <c r="A54" s="638"/>
      <c r="E54" s="954"/>
      <c r="F54" s="954"/>
      <c r="H54" s="639"/>
      <c r="I54" s="639"/>
    </row>
    <row r="59" spans="1:24" ht="14">
      <c r="A59" s="640"/>
      <c r="C59" s="641"/>
      <c r="D59" s="641"/>
      <c r="E59" s="642"/>
      <c r="F59" s="865"/>
    </row>
    <row r="60" spans="1:24" ht="14">
      <c r="A60" s="643"/>
      <c r="C60" s="641"/>
      <c r="D60" s="644"/>
      <c r="E60" s="642"/>
      <c r="F60" s="865"/>
    </row>
    <row r="61" spans="1:24" ht="14">
      <c r="A61" s="643"/>
      <c r="B61" s="645"/>
      <c r="C61" s="641"/>
      <c r="D61" s="641"/>
      <c r="E61" s="642"/>
      <c r="F61" s="865"/>
    </row>
    <row r="62" spans="1:24" ht="14">
      <c r="A62" s="643"/>
      <c r="B62" s="646" t="s">
        <v>354</v>
      </c>
      <c r="C62" s="641"/>
      <c r="D62" s="641"/>
      <c r="E62" s="642"/>
      <c r="F62" s="865"/>
    </row>
    <row r="63" spans="1:24" ht="15.5">
      <c r="A63" s="643"/>
      <c r="B63" s="647" t="s">
        <v>249</v>
      </c>
      <c r="C63" s="641"/>
      <c r="D63" s="641"/>
      <c r="E63" s="642"/>
      <c r="F63" s="865"/>
    </row>
    <row r="64" spans="1:24" ht="14">
      <c r="A64" s="643"/>
      <c r="B64" s="648" t="s">
        <v>250</v>
      </c>
      <c r="C64" s="641"/>
      <c r="D64" s="641"/>
      <c r="E64" s="642"/>
      <c r="F64" s="865"/>
    </row>
    <row r="65" spans="1:6" ht="15.5">
      <c r="A65" s="649"/>
      <c r="B65" s="647" t="s">
        <v>251</v>
      </c>
      <c r="C65" s="641"/>
      <c r="D65" s="641"/>
      <c r="E65" s="642"/>
      <c r="F65" s="865"/>
    </row>
    <row r="66" spans="1:6" ht="15.5">
      <c r="A66" s="643"/>
      <c r="B66" s="647" t="s">
        <v>252</v>
      </c>
      <c r="C66" s="641"/>
      <c r="D66" s="641"/>
      <c r="E66" s="642"/>
      <c r="F66" s="865"/>
    </row>
    <row r="67" spans="1:6" ht="14">
      <c r="A67" s="649"/>
      <c r="B67" s="646" t="s">
        <v>253</v>
      </c>
      <c r="C67" s="641"/>
      <c r="D67" s="641"/>
      <c r="E67" s="642"/>
      <c r="F67" s="865"/>
    </row>
    <row r="68" spans="1:6" ht="14">
      <c r="A68" s="649"/>
      <c r="B68" s="646" t="s">
        <v>357</v>
      </c>
      <c r="C68" s="641"/>
      <c r="D68" s="641"/>
      <c r="E68" s="642"/>
      <c r="F68" s="865"/>
    </row>
    <row r="69" spans="1:6" ht="14">
      <c r="A69" s="643"/>
      <c r="B69" s="646" t="s">
        <v>358</v>
      </c>
      <c r="C69" s="641"/>
      <c r="D69" s="641"/>
      <c r="E69" s="642"/>
      <c r="F69" s="865"/>
    </row>
    <row r="70" spans="1:6" ht="14">
      <c r="A70" s="643"/>
      <c r="B70" s="646" t="s">
        <v>288</v>
      </c>
      <c r="C70" s="641"/>
      <c r="D70" s="641"/>
      <c r="E70" s="642"/>
      <c r="F70" s="865"/>
    </row>
    <row r="71" spans="1:6" ht="14">
      <c r="A71" s="643"/>
      <c r="B71" s="646" t="s">
        <v>292</v>
      </c>
      <c r="C71" s="641"/>
      <c r="D71" s="641"/>
      <c r="E71" s="642"/>
      <c r="F71" s="865"/>
    </row>
    <row r="72" spans="1:6" ht="15.5">
      <c r="A72" s="643"/>
      <c r="B72" s="647" t="s">
        <v>423</v>
      </c>
      <c r="C72" s="641"/>
      <c r="D72" s="641"/>
      <c r="E72" s="642"/>
      <c r="F72" s="865"/>
    </row>
    <row r="73" spans="1:6" ht="14">
      <c r="A73" s="643"/>
      <c r="B73" s="646" t="s">
        <v>424</v>
      </c>
      <c r="C73" s="641"/>
      <c r="D73" s="641"/>
      <c r="E73" s="642"/>
      <c r="F73" s="865"/>
    </row>
    <row r="74" spans="1:6" ht="14">
      <c r="A74" s="643"/>
      <c r="B74" s="646" t="s">
        <v>279</v>
      </c>
      <c r="C74" s="641"/>
      <c r="D74" s="644"/>
      <c r="E74" s="642"/>
      <c r="F74" s="865"/>
    </row>
    <row r="75" spans="1:6" ht="14">
      <c r="A75" s="643"/>
      <c r="B75" s="646" t="s">
        <v>281</v>
      </c>
      <c r="C75" s="641"/>
      <c r="D75" s="641"/>
      <c r="E75" s="642"/>
      <c r="F75" s="865"/>
    </row>
    <row r="76" spans="1:6" ht="14">
      <c r="A76" s="643"/>
      <c r="B76" s="646" t="s">
        <v>287</v>
      </c>
      <c r="C76" s="641"/>
      <c r="D76" s="644"/>
      <c r="E76" s="642"/>
      <c r="F76" s="865"/>
    </row>
    <row r="77" spans="1:6" ht="15.5">
      <c r="A77" s="643"/>
      <c r="B77" s="647" t="s">
        <v>420</v>
      </c>
      <c r="C77" s="641"/>
      <c r="D77" s="644"/>
      <c r="E77" s="642"/>
      <c r="F77" s="865"/>
    </row>
    <row r="78" spans="1:6" ht="14">
      <c r="A78" s="650"/>
      <c r="B78" s="646" t="s">
        <v>421</v>
      </c>
      <c r="C78" s="579"/>
      <c r="D78" s="578"/>
      <c r="E78" s="575"/>
      <c r="F78" s="865"/>
    </row>
    <row r="79" spans="1:6" ht="14">
      <c r="A79" s="572"/>
      <c r="B79" s="646" t="s">
        <v>422</v>
      </c>
      <c r="C79" s="579"/>
      <c r="D79" s="578"/>
      <c r="E79" s="651">
        <f>SUM(E58:E77)</f>
        <v>0</v>
      </c>
      <c r="F79" s="865"/>
    </row>
    <row r="80" spans="1:6" ht="14">
      <c r="B80" s="646" t="s">
        <v>417</v>
      </c>
    </row>
    <row r="81" spans="2:2" ht="14">
      <c r="B81" s="646" t="s">
        <v>397</v>
      </c>
    </row>
  </sheetData>
  <mergeCells count="10">
    <mergeCell ref="N40:X40"/>
    <mergeCell ref="H41:I41"/>
    <mergeCell ref="J41:K41"/>
    <mergeCell ref="N41:X41"/>
    <mergeCell ref="P1:T1"/>
    <mergeCell ref="Q2:X2"/>
    <mergeCell ref="N35:X35"/>
    <mergeCell ref="H36:I36"/>
    <mergeCell ref="H37:I37"/>
    <mergeCell ref="H38:I38"/>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C1FCE-7A7C-4F17-B70E-2A450A629C3E}">
  <sheetPr>
    <pageSetUpPr fitToPage="1"/>
  </sheetPr>
  <dimension ref="A1:W86"/>
  <sheetViews>
    <sheetView topLeftCell="A13" zoomScale="80" zoomScaleNormal="80" zoomScaleSheetLayoutView="85" workbookViewId="0">
      <selection activeCell="H18" sqref="H18"/>
    </sheetView>
  </sheetViews>
  <sheetFormatPr defaultColWidth="9.1796875" defaultRowHeight="12.5"/>
  <cols>
    <col min="1" max="1" width="5.26953125" style="958" customWidth="1"/>
    <col min="2" max="2" width="40.1796875" style="958" bestFit="1" customWidth="1"/>
    <col min="3" max="3" width="6.453125" style="958" customWidth="1"/>
    <col min="4" max="4" width="13.453125" style="958" customWidth="1"/>
    <col min="5" max="5" width="10.453125" style="499" customWidth="1"/>
    <col min="6" max="6" width="13.08984375" style="958" customWidth="1"/>
    <col min="7" max="7" width="14.81640625" style="500" customWidth="1"/>
    <col min="8" max="8" width="17" style="500" customWidth="1"/>
    <col min="9" max="9" width="6.1796875" style="958" customWidth="1"/>
    <col min="10" max="10" width="14.1796875" style="958" customWidth="1"/>
    <col min="11" max="11" width="11.1796875" style="958" customWidth="1"/>
    <col min="12" max="12" width="15.1796875" style="500" customWidth="1"/>
    <col min="13" max="13" width="16.36328125" style="500" customWidth="1"/>
    <col min="14" max="14" width="0.453125" style="958" hidden="1" customWidth="1"/>
    <col min="15" max="15" width="3.1796875" style="958" customWidth="1"/>
    <col min="16" max="16" width="2.54296875" style="958" customWidth="1"/>
    <col min="17" max="17" width="4.81640625" style="958" hidden="1" customWidth="1"/>
    <col min="18" max="18" width="2" style="958" customWidth="1"/>
    <col min="19" max="19" width="2.54296875" style="958" customWidth="1"/>
    <col min="20" max="20" width="5.81640625" style="958" hidden="1" customWidth="1"/>
    <col min="21" max="21" width="1" style="958" customWidth="1"/>
    <col min="22" max="22" width="9.1796875" style="958" hidden="1" customWidth="1"/>
    <col min="23" max="23" width="15.08984375" style="501" customWidth="1"/>
    <col min="24" max="24" width="1.81640625" style="958" customWidth="1"/>
    <col min="25" max="25" width="9.1796875" style="958" customWidth="1"/>
    <col min="26" max="16384" width="9.1796875" style="95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5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5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57" t="s">
        <v>557</v>
      </c>
      <c r="D8" s="523"/>
      <c r="E8" s="531"/>
      <c r="G8" s="532"/>
      <c r="H8" s="533"/>
      <c r="I8" s="957"/>
      <c r="K8" s="514"/>
      <c r="L8" s="532"/>
      <c r="M8" s="534"/>
      <c r="O8" s="514"/>
      <c r="U8" s="535"/>
      <c r="V8" s="535"/>
      <c r="W8" s="536"/>
    </row>
    <row r="9" spans="1:23">
      <c r="A9" s="957" t="s">
        <v>558</v>
      </c>
      <c r="D9" s="523"/>
      <c r="E9" s="531" t="s">
        <v>54</v>
      </c>
      <c r="G9" s="532" t="s">
        <v>55</v>
      </c>
      <c r="H9" s="533"/>
      <c r="I9" s="957" t="s">
        <v>56</v>
      </c>
      <c r="K9" s="523"/>
      <c r="L9" s="532" t="s">
        <v>57</v>
      </c>
      <c r="M9" s="537"/>
      <c r="O9" s="523"/>
      <c r="P9" s="958" t="s">
        <v>58</v>
      </c>
      <c r="W9" s="538"/>
    </row>
    <row r="10" spans="1:23" ht="13">
      <c r="A10" s="957" t="s">
        <v>559</v>
      </c>
      <c r="D10" s="539" t="s">
        <v>560</v>
      </c>
      <c r="E10" s="531" t="s">
        <v>59</v>
      </c>
      <c r="G10" s="532"/>
      <c r="H10" s="533"/>
      <c r="I10" s="540"/>
      <c r="J10" s="541"/>
      <c r="K10" s="542"/>
      <c r="L10" s="532"/>
      <c r="M10" s="537"/>
      <c r="O10" s="523"/>
      <c r="W10" s="538"/>
    </row>
    <row r="11" spans="1:23" ht="13">
      <c r="A11" s="957" t="s">
        <v>551</v>
      </c>
      <c r="D11" s="523"/>
      <c r="E11" s="515"/>
      <c r="F11" s="543"/>
      <c r="G11" s="532" t="s">
        <v>60</v>
      </c>
      <c r="H11" s="533"/>
      <c r="I11" s="957" t="s">
        <v>61</v>
      </c>
      <c r="K11" s="523"/>
      <c r="L11" s="532" t="s">
        <v>523</v>
      </c>
      <c r="M11" s="537"/>
      <c r="O11" s="523"/>
      <c r="P11" s="958" t="s">
        <v>63</v>
      </c>
      <c r="W11" s="538"/>
    </row>
    <row r="12" spans="1:23">
      <c r="A12" s="544" t="s">
        <v>64</v>
      </c>
      <c r="D12" s="523"/>
      <c r="E12" s="531" t="s">
        <v>65</v>
      </c>
      <c r="G12" s="532"/>
      <c r="H12" s="533"/>
      <c r="I12" s="95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1097</v>
      </c>
      <c r="C17" s="738" t="str">
        <f>IF(E17="","",VLOOKUP(B17,Data!$B$5:$N$503,13,FALSE))</f>
        <v/>
      </c>
      <c r="D17" s="495" t="str">
        <f>IF(E17="","",VLOOKUP(B17,Data!$B$5:$L$503,2,FALSE))</f>
        <v/>
      </c>
      <c r="E17" s="823"/>
      <c r="F17" s="955"/>
      <c r="G17" s="587" t="str">
        <f>IF(E17="","",VLOOKUP(B17,Data!$B$5:$L$503,11,FALSE))</f>
        <v/>
      </c>
      <c r="H17" s="588" t="str">
        <f t="shared" ref="H17:H28"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9,Data!G9,(IF(B17=Data!B11,Data!G11,(IF(B17=Data!B13,Data!G13,(IF(B17=Data!#REF!,Data!#REF!,(IF(B17=Data!B18,Data!G18,(IF(B17=Data!#REF!,Data!#REF!,(IF(B17=Data!#REF!,Data!#REF!,(IF(B17=Data!#REF!,Data!#REF!,Data!#REF!)))))))))))))))&amp;IF(B17=Data!B85,Data!G85,(IF(B17=Data!#REF!,Data!#REF!,(IF(B17=Data!#REF!,Data!#REF!,(IF(B17=Data!#REF!,Data!#REF!,(IF(B17=Data!#REF!,Data!#REF!,(IF(B17=Data!#REF!,Data!G825,(IF(B17=Data!#REF!,Data!#REF!,(IF(B17=Data!#REF!,Data!#REF!,Data!#REF!)))))))))))))))&amp;IF(B17=Data!#REF!,Data!#REF!,(IF(B17=Data!#REF!,Data!#REF!,(IF(B17=Data!#REF!,Data!#REF!,(IF(B17=Data!#REF!,Data!#REF!,(IF(B17=Data!#REF!,Data!#REF!,Data!#REF!)))))))))</f>
        <v>#REF!</v>
      </c>
      <c r="O17" s="592"/>
      <c r="P17" s="593"/>
      <c r="Q17" s="594" t="e">
        <f>IF(B17=Data!B9,Data!H9,(IF(B17=Data!B11,Data!H11,(IF(B17=Data!B13,Data!H13,(IF(B17=Data!#REF!,Data!#REF!,(IF(B17=Data!B18,Data!H18,(IF(B17=Data!#REF!,Data!#REF!,(IF(B17=Data!#REF!,Data!#REF!,(IF(B17=Data!#REF!,Data!#REF!,Data!#REF!)))))))))))))))&amp;IF(B17=Data!B85,Data!H85,(IF(B17=Data!#REF!,Data!#REF!,(IF(B17=Data!#REF!,Data!#REF!,(IF(B17=Data!#REF!,Data!#REF!,(IF(B17=Data!#REF!,Data!#REF!,(IF(B17=Data!#REF!,Data!H825,(IF(B17=Data!#REF!,Data!#REF!,(IF(B17=Data!#REF!,Data!#REF!,Data!#REF!)))))))))))))))&amp;IF(B17=Data!#REF!,Data!#REF!,(IF(B17=Data!#REF!,Data!#REF!,(IF(B17=Data!#REF!,Data!#REF!,(IF(B17=Data!#REF!,Data!#REF!,(IF(B17=Data!#REF!,Data!#REF!,Data!#REF!)))))))))</f>
        <v>#REF!</v>
      </c>
      <c r="R17" s="593"/>
      <c r="S17" s="593"/>
      <c r="T17" s="594" t="e">
        <f>IF(B17=Data!B9,Data!I9,(IF(B17=Data!B11,Data!I11,(IF(B17=Data!B13,Data!I13,(IF(B17=Data!#REF!,Data!#REF!,(IF(B17=Data!B18,Data!I18,(IF(B17=Data!#REF!,Data!#REF!,(IF(B17=Data!#REF!,Data!#REF!,(IF(B17=Data!#REF!,Data!#REF!,Data!#REF!)))))))))))))))&amp;IF(B17=Data!B85,Data!I85,(IF(B17=Data!#REF!,Data!#REF!,(IF(B17=Data!#REF!,Data!#REF!,(IF(B17=Data!#REF!,Data!#REF!,(IF(B17=Data!#REF!,Data!#REF!,(IF(B17=Data!#REF!,Data!I825,(IF(B17=Data!#REF!,Data!#REF!,(IF(B17=Data!#REF!,Data!#REF!,Data!#REF!)))))))))))))))&amp;IF(B17=Data!#REF!,Data!#REF!,(IF(B17=Data!#REF!,Data!#REF!,(IF(B17=Data!#REF!,Data!#REF!,(IF(B17=Data!#REF!,Data!#REF!,(IF(B17=Data!#REF!,Data!#REF!,Data!#REF!)))))))))</f>
        <v>#REF!</v>
      </c>
      <c r="U17" s="595"/>
      <c r="V17" s="594" t="e">
        <f>IF(B17=Data!B9,Data!J9,(IF(B17=Data!B11,Data!J11,(IF(B17=Data!B13,Data!J13,(IF(B17=Data!#REF!,Data!#REF!,(IF(B17=Data!B18,Data!J18,(IF(B17=Data!#REF!,Data!#REF!,(IF(B17=Data!#REF!,Data!#REF!,(IF(B17=Data!#REF!,Data!#REF!,Data!#REF!)))))))))))))))&amp;IF(B17=Data!B85,Data!J85,(IF(B17=Data!#REF!,Data!#REF!,(IF(B17=Data!#REF!,Data!#REF!,(IF(B17=Data!#REF!,Data!#REF!,(IF(B17=Data!#REF!,Data!#REF!,(IF(B17=Data!#REF!,Data!J825,(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428</v>
      </c>
      <c r="C18" s="738" t="str">
        <f>IF(E18="","",VLOOKUP(B18,Data!$B$5:$N$503,13,FALSE))</f>
        <v>Ymh</v>
      </c>
      <c r="D18" s="495" t="str">
        <f>IF(E18="","",VLOOKUP(B18,Data!$B$5:$L$503,2,FALSE))</f>
        <v>ZU62660</v>
      </c>
      <c r="E18" s="823">
        <v>4</v>
      </c>
      <c r="F18" s="955" t="s">
        <v>544</v>
      </c>
      <c r="G18" s="587">
        <f>IF(E18="","",VLOOKUP(B18,Data!$B$5:$L$503,11,FALSE))</f>
        <v>6831.9</v>
      </c>
      <c r="H18" s="588">
        <f t="shared" si="0"/>
        <v>27327.599999999999</v>
      </c>
      <c r="I18" s="589" t="str">
        <f>IF(E18="","",VLOOKUP(B18,Data!$B$5:$D$503,3,FALSE))</f>
        <v>C/T</v>
      </c>
      <c r="J18" s="589" t="str">
        <f>IF(E18="","",VLOOKUP(B18,Data!$B$5:$M$503,12,FALSE))</f>
        <v>Indonesia</v>
      </c>
      <c r="K18" s="590">
        <v>5132497</v>
      </c>
      <c r="L18" s="587">
        <f>IF(E18="","",VLOOKUP(B18,Data!$B$5:$E$503,4,FALSE)*E18)</f>
        <v>1352</v>
      </c>
      <c r="M18" s="587">
        <f>IF(E18="","",VLOOKUP(B18,Data!$B$5:$F$503,5,FALSE)*E18)</f>
        <v>1188</v>
      </c>
      <c r="N18" s="591" t="e">
        <f>IF(B18=Data!#REF!,Data!#REF!,(IF(B18=Data!#REF!,Data!#REF!,(IF(B18=Data!#REF!,Data!#REF!,(IF(B18=Data!#REF!,Data!#REF!,(IF(B18=Data!#REF!,Data!#REF!,(IF(B18=Data!#REF!,Data!#REF!,(IF(B18=Data!#REF!,Data!#REF!,(IF(B18=Data!#REF!,Data!#REF!,Data!#REF!)))))))))))))))&amp;IF(B18=Data!B55,Data!G55,(IF(B18=Data!#REF!,Data!#REF!,(IF(B18=Data!#REF!,Data!#REF!,(IF(B18=Data!#REF!,Data!#REF!,(IF(B18=Data!#REF!,Data!#REF!,(IF(B18=Data!#REF!,Data!G795,(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55,Data!H55,(IF(B18=Data!#REF!,Data!#REF!,(IF(B18=Data!#REF!,Data!#REF!,(IF(B18=Data!#REF!,Data!#REF!,(IF(B18=Data!#REF!,Data!#REF!,(IF(B18=Data!#REF!,Data!H795,(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55,Data!I55,(IF(B18=Data!#REF!,Data!#REF!,(IF(B18=Data!#REF!,Data!#REF!,(IF(B18=Data!#REF!,Data!#REF!,(IF(B18=Data!#REF!,Data!#REF!,(IF(B18=Data!#REF!,Data!I795,(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55,Data!J55,(IF(B18=Data!#REF!,Data!#REF!,(IF(B18=Data!#REF!,Data!#REF!,(IF(B18=Data!#REF!,Data!#REF!,(IF(B18=Data!#REF!,Data!#REF!,(IF(B18=Data!#REF!,Data!J795,(IF(B18=Data!#REF!,Data!#REF!,(IF(B18=Data!#REF!,Data!#REF!,Data!#REF!)))))))))))))))&amp;IF(B18=Data!#REF!,Data!#REF!,(IF(B18=Data!#REF!,Data!#REF!,(IF(B18=Data!#REF!,Data!#REF!,(IF(B18=Data!#REF!,Data!#REF!,(IF(B18=Data!#REF!,Data!#REF!,Data!#REF!)))))))))</f>
        <v>#REF!</v>
      </c>
      <c r="W18" s="596">
        <f>IF(E18="","",VLOOKUP(B18,Data!$B$5:$J$503,9,FALSE)*E18)</f>
        <v>7.2240000000000002</v>
      </c>
    </row>
    <row r="19" spans="1:23" s="597" customFormat="1" ht="19.25" customHeight="1">
      <c r="A19" s="860">
        <v>2</v>
      </c>
      <c r="B19" s="753" t="s">
        <v>487</v>
      </c>
      <c r="C19" s="738" t="str">
        <f>IF(E19="","",VLOOKUP(B19,Data!$B$5:$N$503,13,FALSE))</f>
        <v>Ymh</v>
      </c>
      <c r="D19" s="495" t="str">
        <f>IF(E19="","",VLOOKUP(B19,Data!$B$5:$L$503,2,FALSE))</f>
        <v>ZH66310</v>
      </c>
      <c r="E19" s="823">
        <v>1</v>
      </c>
      <c r="F19" s="955"/>
      <c r="G19" s="587">
        <f>IF(E19="","",VLOOKUP(B19,Data!$B$5:$L$503,11,FALSE))</f>
        <v>1933.89</v>
      </c>
      <c r="H19" s="588">
        <f t="shared" si="0"/>
        <v>1933.89</v>
      </c>
      <c r="I19" s="589" t="str">
        <f>IF(E19="","",VLOOKUP(B19,Data!$B$5:$D$503,3,FALSE))</f>
        <v>C/T</v>
      </c>
      <c r="J19" s="589" t="str">
        <f>IF(E19="","",VLOOKUP(B19,Data!$B$5:$M$503,12,FALSE))</f>
        <v>Indonesia</v>
      </c>
      <c r="K19" s="590">
        <v>5132497</v>
      </c>
      <c r="L19" s="587">
        <f>IF(E19="","",VLOOKUP(B19,Data!$B$5:$E$503,4,FALSE)*E19)</f>
        <v>215</v>
      </c>
      <c r="M19" s="587">
        <f>IF(E19="","",VLOOKUP(B19,Data!$B$5:$F$503,5,FALSE)*E19)</f>
        <v>194</v>
      </c>
      <c r="N19" s="591" t="e">
        <f>IF(B19=Data!#REF!,Data!#REF!,(IF(B19=Data!#REF!,Data!#REF!,(IF(B19=Data!#REF!,Data!#REF!,(IF(B19=Data!#REF!,Data!#REF!,(IF(B19=Data!#REF!,Data!#REF!,(IF(B19=Data!#REF!,Data!#REF!,(IF(B19=Data!#REF!,Data!#REF!,(IF(B19=Data!#REF!,Data!#REF!,Data!#REF!)))))))))))))))&amp;IF(B19=Data!B55,Data!G55,(IF(B19=Data!#REF!,Data!#REF!,(IF(B19=Data!#REF!,Data!#REF!,(IF(B19=Data!#REF!,Data!#REF!,(IF(B19=Data!#REF!,Data!#REF!,(IF(B19=Data!#REF!,Data!G795,(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55,Data!H55,(IF(B19=Data!#REF!,Data!#REF!,(IF(B19=Data!#REF!,Data!#REF!,(IF(B19=Data!#REF!,Data!#REF!,(IF(B19=Data!#REF!,Data!#REF!,(IF(B19=Data!#REF!,Data!H795,(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55,Data!I55,(IF(B19=Data!#REF!,Data!#REF!,(IF(B19=Data!#REF!,Data!#REF!,(IF(B19=Data!#REF!,Data!#REF!,(IF(B19=Data!#REF!,Data!#REF!,(IF(B19=Data!#REF!,Data!I795,(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55,Data!J55,(IF(B19=Data!#REF!,Data!#REF!,(IF(B19=Data!#REF!,Data!#REF!,(IF(B19=Data!#REF!,Data!#REF!,(IF(B19=Data!#REF!,Data!#REF!,(IF(B19=Data!#REF!,Data!J795,(IF(B19=Data!#REF!,Data!#REF!,(IF(B19=Data!#REF!,Data!#REF!,Data!#REF!)))))))))))))))&amp;IF(B19=Data!#REF!,Data!#REF!,(IF(B19=Data!#REF!,Data!#REF!,(IF(B19=Data!#REF!,Data!#REF!,(IF(B19=Data!#REF!,Data!#REF!,(IF(B19=Data!#REF!,Data!#REF!,Data!#REF!)))))))))</f>
        <v>#REF!</v>
      </c>
      <c r="W19" s="596">
        <f>IF(E19="","",VLOOKUP(B19,Data!$B$5:$J$503,9,FALSE)*E19)</f>
        <v>1.1850000000000001</v>
      </c>
    </row>
    <row r="20" spans="1:23" s="597" customFormat="1" ht="19.25" customHeight="1">
      <c r="A20" s="860">
        <v>3</v>
      </c>
      <c r="B20" s="753" t="s">
        <v>493</v>
      </c>
      <c r="C20" s="738" t="str">
        <f>IF(E20="","",VLOOKUP(B20,Data!$B$5:$N$503,13,FALSE))</f>
        <v>Ymh</v>
      </c>
      <c r="D20" s="495" t="str">
        <f>IF(E20="","",VLOOKUP(B20,Data!$B$5:$L$503,2,FALSE))</f>
        <v>ZH66350</v>
      </c>
      <c r="E20" s="823">
        <v>1</v>
      </c>
      <c r="F20" s="955" t="s">
        <v>545</v>
      </c>
      <c r="G20" s="587">
        <f>IF(E20="","",VLOOKUP(B20,Data!$B$5:$L$503,11,FALSE))</f>
        <v>2382.59</v>
      </c>
      <c r="H20" s="588">
        <f t="shared" si="0"/>
        <v>2382.59</v>
      </c>
      <c r="I20" s="589" t="str">
        <f>IF(E20="","",VLOOKUP(B20,Data!$B$5:$D$503,3,FALSE))</f>
        <v>C/T</v>
      </c>
      <c r="J20" s="589" t="str">
        <f>IF(E20="","",VLOOKUP(B20,Data!$B$5:$M$503,12,FALSE))</f>
        <v>Indonesia</v>
      </c>
      <c r="K20" s="590">
        <v>5132497</v>
      </c>
      <c r="L20" s="587">
        <f>IF(E20="","",VLOOKUP(B20,Data!$B$5:$E$503,4,FALSE)*E20)</f>
        <v>215</v>
      </c>
      <c r="M20" s="587">
        <f>IF(E20="","",VLOOKUP(B20,Data!$B$5:$F$503,5,FALSE)*E20)</f>
        <v>194</v>
      </c>
      <c r="N20" s="591" t="e">
        <f>IF(B20=Data!#REF!,Data!#REF!,(IF(B20=Data!#REF!,Data!#REF!,(IF(B20=Data!#REF!,Data!#REF!,(IF(B20=Data!#REF!,Data!#REF!,(IF(B20=Data!#REF!,Data!#REF!,(IF(B20=Data!#REF!,Data!#REF!,(IF(B20=Data!#REF!,Data!#REF!,(IF(B20=Data!#REF!,Data!#REF!,Data!#REF!)))))))))))))))&amp;IF(B20=Data!B49,Data!G49,(IF(B20=Data!#REF!,Data!#REF!,(IF(B20=Data!#REF!,Data!#REF!,(IF(B20=Data!#REF!,Data!#REF!,(IF(B20=Data!#REF!,Data!#REF!,(IF(B20=Data!#REF!,Data!G789,(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49,Data!H49,(IF(B20=Data!#REF!,Data!#REF!,(IF(B20=Data!#REF!,Data!#REF!,(IF(B20=Data!#REF!,Data!#REF!,(IF(B20=Data!#REF!,Data!#REF!,(IF(B20=Data!#REF!,Data!H789,(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49,Data!I49,(IF(B20=Data!#REF!,Data!#REF!,(IF(B20=Data!#REF!,Data!#REF!,(IF(B20=Data!#REF!,Data!#REF!,(IF(B20=Data!#REF!,Data!#REF!,(IF(B20=Data!#REF!,Data!I789,(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49,Data!J49,(IF(B20=Data!#REF!,Data!#REF!,(IF(B20=Data!#REF!,Data!#REF!,(IF(B20=Data!#REF!,Data!#REF!,(IF(B20=Data!#REF!,Data!#REF!,(IF(B20=Data!#REF!,Data!J789,(IF(B20=Data!#REF!,Data!#REF!,(IF(B20=Data!#REF!,Data!#REF!,Data!#REF!)))))))))))))))&amp;IF(B20=Data!#REF!,Data!#REF!,(IF(B20=Data!#REF!,Data!#REF!,(IF(B20=Data!#REF!,Data!#REF!,(IF(B20=Data!#REF!,Data!#REF!,(IF(B20=Data!#REF!,Data!#REF!,Data!#REF!)))))))))</f>
        <v>#REF!</v>
      </c>
      <c r="W20" s="596">
        <f>IF(E20="","",VLOOKUP(B20,Data!$B$5:$J$503,9,FALSE)*E20)</f>
        <v>1.1850000000000001</v>
      </c>
    </row>
    <row r="21" spans="1:23" s="597" customFormat="1" ht="19.25" customHeight="1">
      <c r="A21" s="860">
        <v>4</v>
      </c>
      <c r="B21" s="753" t="s">
        <v>495</v>
      </c>
      <c r="C21" s="738" t="str">
        <f>IF(E21="","",VLOOKUP(B21,Data!$B$5:$N$503,13,FALSE))</f>
        <v>Ymh</v>
      </c>
      <c r="D21" s="495" t="str">
        <f>IF(E21="","",VLOOKUP(B21,Data!$B$5:$L$503,2,FALSE))</f>
        <v>ZH66300</v>
      </c>
      <c r="E21" s="823">
        <v>1</v>
      </c>
      <c r="F21" s="956"/>
      <c r="G21" s="587">
        <f>IF(E21="","",VLOOKUP(B21,Data!$B$5:$L$503,11,FALSE))</f>
        <v>2086.5500000000002</v>
      </c>
      <c r="H21" s="588">
        <f t="shared" si="0"/>
        <v>2086.5500000000002</v>
      </c>
      <c r="I21" s="589" t="str">
        <f>IF(E21="","",VLOOKUP(B21,Data!$B$5:$D$503,3,FALSE))</f>
        <v>C/T</v>
      </c>
      <c r="J21" s="589" t="str">
        <f>IF(E21="","",VLOOKUP(B21,Data!$B$5:$M$503,12,FALSE))</f>
        <v>Indonesia</v>
      </c>
      <c r="K21" s="590">
        <v>5132497</v>
      </c>
      <c r="L21" s="587">
        <f>IF(E21="","",VLOOKUP(B21,Data!$B$5:$E$503,4,FALSE)*E21)</f>
        <v>215</v>
      </c>
      <c r="M21" s="587">
        <f>IF(E21="","",VLOOKUP(B21,Data!$B$5:$F$503,5,FALSE)*E21)</f>
        <v>194</v>
      </c>
      <c r="N21" s="591" t="e">
        <f>IF(B21=Data!#REF!,Data!#REF!,(IF(B21=Data!#REF!,Data!#REF!,(IF(B21=Data!#REF!,Data!#REF!,(IF(B21=Data!#REF!,Data!#REF!,(IF(B21=Data!#REF!,Data!#REF!,(IF(B21=Data!#REF!,Data!#REF!,(IF(B21=Data!#REF!,Data!#REF!,(IF(B21=Data!#REF!,Data!#REF!,Data!#REF!)))))))))))))))&amp;IF(B21=Data!B50,Data!G50,(IF(B21=Data!#REF!,Data!#REF!,(IF(B21=Data!#REF!,Data!#REF!,(IF(B21=Data!#REF!,Data!#REF!,(IF(B21=Data!#REF!,Data!#REF!,(IF(B21=Data!#REF!,Data!G790,(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50,Data!H50,(IF(B21=Data!#REF!,Data!#REF!,(IF(B21=Data!#REF!,Data!#REF!,(IF(B21=Data!#REF!,Data!#REF!,(IF(B21=Data!#REF!,Data!#REF!,(IF(B21=Data!#REF!,Data!H790,(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50,Data!I50,(IF(B21=Data!#REF!,Data!#REF!,(IF(B21=Data!#REF!,Data!#REF!,(IF(B21=Data!#REF!,Data!#REF!,(IF(B21=Data!#REF!,Data!#REF!,(IF(B21=Data!#REF!,Data!I790,(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50,Data!J50,(IF(B21=Data!#REF!,Data!#REF!,(IF(B21=Data!#REF!,Data!#REF!,(IF(B21=Data!#REF!,Data!#REF!,(IF(B21=Data!#REF!,Data!#REF!,(IF(B21=Data!#REF!,Data!J790,(IF(B21=Data!#REF!,Data!#REF!,(IF(B21=Data!#REF!,Data!#REF!,Data!#REF!)))))))))))))))&amp;IF(B21=Data!#REF!,Data!#REF!,(IF(B21=Data!#REF!,Data!#REF!,(IF(B21=Data!#REF!,Data!#REF!,(IF(B21=Data!#REF!,Data!#REF!,(IF(B21=Data!#REF!,Data!#REF!,Data!#REF!)))))))))</f>
        <v>#REF!</v>
      </c>
      <c r="W21" s="596">
        <f>IF(E21="","",VLOOKUP(B21,Data!$B$5:$J$503,9,FALSE)*E21)</f>
        <v>1.1850000000000001</v>
      </c>
    </row>
    <row r="22" spans="1:23" s="597" customFormat="1" ht="19.25" customHeight="1">
      <c r="A22" s="860">
        <v>5</v>
      </c>
      <c r="B22" s="753" t="s">
        <v>716</v>
      </c>
      <c r="C22" s="738" t="str">
        <f>IF(E22="","",VLOOKUP(B22,Data!$B$5:$N$503,13,FALSE))</f>
        <v>Ymh</v>
      </c>
      <c r="D22" s="495" t="str">
        <f>IF(E22="","",VLOOKUP(B22,Data!$B$5:$L$503,2,FALSE))</f>
        <v>VAC9490</v>
      </c>
      <c r="E22" s="823">
        <v>2</v>
      </c>
      <c r="F22" s="956" t="s">
        <v>569</v>
      </c>
      <c r="G22" s="587">
        <f>IF(E22="","",VLOOKUP(B22,Data!$B$5:$L$503,11,FALSE))</f>
        <v>2297.34</v>
      </c>
      <c r="H22" s="588">
        <f t="shared" si="0"/>
        <v>4594.68</v>
      </c>
      <c r="I22" s="589" t="str">
        <f>IF(E22="","",VLOOKUP(B22,Data!$B$5:$D$503,3,FALSE))</f>
        <v>C/T</v>
      </c>
      <c r="J22" s="589" t="str">
        <f>IF(E22="","",VLOOKUP(B22,Data!$B$5:$M$503,12,FALSE))</f>
        <v>Indonesia</v>
      </c>
      <c r="K22" s="590">
        <v>5132497</v>
      </c>
      <c r="L22" s="587">
        <f>IF(E22="","",VLOOKUP(B22,Data!$B$5:$E$503,4,FALSE)*E22)</f>
        <v>440</v>
      </c>
      <c r="M22" s="587">
        <f>IF(E22="","",VLOOKUP(B22,Data!$B$5:$F$503,5,FALSE)*E22)</f>
        <v>398</v>
      </c>
      <c r="N22" s="591" t="e">
        <f>IF(B22=Data!#REF!,Data!#REF!,(IF(B22=Data!#REF!,Data!#REF!,(IF(B22=Data!#REF!,Data!#REF!,(IF(B22=Data!#REF!,Data!#REF!,(IF(B22=Data!#REF!,Data!#REF!,(IF(B22=Data!#REF!,Data!#REF!,(IF(B22=Data!#REF!,Data!#REF!,(IF(B22=Data!#REF!,Data!#REF!,Data!#REF!)))))))))))))))&amp;IF(B22=Data!B51,Data!G51,(IF(B22=Data!#REF!,Data!#REF!,(IF(B22=Data!#REF!,Data!#REF!,(IF(B22=Data!#REF!,Data!#REF!,(IF(B22=Data!#REF!,Data!#REF!,(IF(B22=Data!#REF!,Data!G791,(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51,Data!H51,(IF(B22=Data!#REF!,Data!#REF!,(IF(B22=Data!#REF!,Data!#REF!,(IF(B22=Data!#REF!,Data!#REF!,(IF(B22=Data!#REF!,Data!#REF!,(IF(B22=Data!#REF!,Data!H791,(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51,Data!I51,(IF(B22=Data!#REF!,Data!#REF!,(IF(B22=Data!#REF!,Data!#REF!,(IF(B22=Data!#REF!,Data!#REF!,(IF(B22=Data!#REF!,Data!#REF!,(IF(B22=Data!#REF!,Data!I791,(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51,Data!J51,(IF(B22=Data!#REF!,Data!#REF!,(IF(B22=Data!#REF!,Data!#REF!,(IF(B22=Data!#REF!,Data!#REF!,(IF(B22=Data!#REF!,Data!#REF!,(IF(B22=Data!#REF!,Data!J791,(IF(B22=Data!#REF!,Data!#REF!,(IF(B22=Data!#REF!,Data!#REF!,Data!#REF!)))))))))))))))&amp;IF(B22=Data!#REF!,Data!#REF!,(IF(B22=Data!#REF!,Data!#REF!,(IF(B22=Data!#REF!,Data!#REF!,(IF(B22=Data!#REF!,Data!#REF!,(IF(B22=Data!#REF!,Data!#REF!,Data!#REF!)))))))))</f>
        <v>#REF!</v>
      </c>
      <c r="W22" s="596">
        <f>IF(E22="","",VLOOKUP(B22,Data!$B$5:$J$503,9,FALSE)*E22)</f>
        <v>2.37</v>
      </c>
    </row>
    <row r="23" spans="1:23" s="597" customFormat="1" ht="19.25" customHeight="1">
      <c r="A23" s="860">
        <v>6</v>
      </c>
      <c r="B23" s="753" t="s">
        <v>504</v>
      </c>
      <c r="C23" s="738" t="str">
        <f>IF(E23="","",VLOOKUP(B23,Data!$B$5:$N$503,13,FALSE))</f>
        <v>Ymh</v>
      </c>
      <c r="D23" s="495" t="str">
        <f>IF(E23="","",VLOOKUP(B23,Data!$B$5:$L$503,2,FALSE))</f>
        <v>ZH66250</v>
      </c>
      <c r="E23" s="823">
        <v>5</v>
      </c>
      <c r="F23" s="955"/>
      <c r="G23" s="587">
        <f>IF(E23="","",VLOOKUP(B23,Data!$B$5:$L$503,11,FALSE))</f>
        <v>2244.61</v>
      </c>
      <c r="H23" s="588">
        <f t="shared" si="0"/>
        <v>11223.050000000001</v>
      </c>
      <c r="I23" s="589" t="str">
        <f>IF(E23="","",VLOOKUP(B23,Data!$B$5:$D$503,3,FALSE))</f>
        <v>C/T</v>
      </c>
      <c r="J23" s="589" t="str">
        <f>IF(E23="","",VLOOKUP(B23,Data!$B$5:$M$503,12,FALSE))</f>
        <v>Indonesia</v>
      </c>
      <c r="K23" s="590">
        <v>5132497</v>
      </c>
      <c r="L23" s="587">
        <f>IF(E23="","",VLOOKUP(B23,Data!$B$5:$E$503,4,FALSE)*E23)</f>
        <v>1310</v>
      </c>
      <c r="M23" s="587">
        <f>IF(E23="","",VLOOKUP(B23,Data!$B$5:$F$503,5,FALSE)*E23)</f>
        <v>1185</v>
      </c>
      <c r="N23" s="591" t="e">
        <f>IF(B23=Data!#REF!,Data!#REF!,(IF(B23=Data!#REF!,Data!#REF!,(IF(B23=Data!#REF!,Data!#REF!,(IF(B23=Data!#REF!,Data!#REF!,(IF(B23=Data!#REF!,Data!#REF!,(IF(B23=Data!#REF!,Data!#REF!,(IF(B23=Data!#REF!,Data!#REF!,(IF(B23=Data!#REF!,Data!#REF!,Data!#REF!)))))))))))))))&amp;IF(B23=Data!B56,Data!G56,(IF(B23=Data!#REF!,Data!#REF!,(IF(B23=Data!#REF!,Data!#REF!,(IF(B23=Data!#REF!,Data!#REF!,(IF(B23=Data!#REF!,Data!#REF!,(IF(B23=Data!#REF!,Data!G796,(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56,Data!H56,(IF(B23=Data!#REF!,Data!#REF!,(IF(B23=Data!#REF!,Data!#REF!,(IF(B23=Data!#REF!,Data!#REF!,(IF(B23=Data!#REF!,Data!#REF!,(IF(B23=Data!#REF!,Data!H796,(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56,Data!I56,(IF(B23=Data!#REF!,Data!#REF!,(IF(B23=Data!#REF!,Data!#REF!,(IF(B23=Data!#REF!,Data!#REF!,(IF(B23=Data!#REF!,Data!#REF!,(IF(B23=Data!#REF!,Data!I796,(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56,Data!J56,(IF(B23=Data!#REF!,Data!#REF!,(IF(B23=Data!#REF!,Data!#REF!,(IF(B23=Data!#REF!,Data!#REF!,(IF(B23=Data!#REF!,Data!#REF!,(IF(B23=Data!#REF!,Data!J796,(IF(B23=Data!#REF!,Data!#REF!,(IF(B23=Data!#REF!,Data!#REF!,Data!#REF!)))))))))))))))&amp;IF(B23=Data!#REF!,Data!#REF!,(IF(B23=Data!#REF!,Data!#REF!,(IF(B23=Data!#REF!,Data!#REF!,(IF(B23=Data!#REF!,Data!#REF!,(IF(B23=Data!#REF!,Data!#REF!,Data!#REF!)))))))))</f>
        <v>#REF!</v>
      </c>
      <c r="W23" s="596">
        <f>IF(E23="","",VLOOKUP(B23,Data!$B$5:$J$503,9,FALSE)*E23)</f>
        <v>7.4399999999999995</v>
      </c>
    </row>
    <row r="24" spans="1:23" s="597" customFormat="1" ht="19.25" customHeight="1">
      <c r="A24" s="860">
        <v>7</v>
      </c>
      <c r="B24" s="753" t="s">
        <v>594</v>
      </c>
      <c r="C24" s="738" t="str">
        <f>IF(E24="","",VLOOKUP(B24,Data!$B$5:$N$503,13,FALSE))</f>
        <v>Ymh</v>
      </c>
      <c r="D24" s="495" t="str">
        <f>IF(E24="","",VLOOKUP(B24,Data!$B$5:$L$503,2,FALSE))</f>
        <v>ZN12160</v>
      </c>
      <c r="E24" s="823">
        <v>1</v>
      </c>
      <c r="F24" s="955"/>
      <c r="G24" s="587">
        <f>IF(E24="","",VLOOKUP(B24,Data!$B$5:$L$503,11,FALSE))</f>
        <v>2286.36</v>
      </c>
      <c r="H24" s="588">
        <f t="shared" si="0"/>
        <v>2286.36</v>
      </c>
      <c r="I24" s="589" t="str">
        <f>IF(E24="","",VLOOKUP(B24,Data!$B$5:$D$503,3,FALSE))</f>
        <v>C/T</v>
      </c>
      <c r="J24" s="589" t="str">
        <f>IF(E24="","",VLOOKUP(B24,Data!$B$5:$M$503,12,FALSE))</f>
        <v>Indonesia</v>
      </c>
      <c r="K24" s="590">
        <v>5132497</v>
      </c>
      <c r="L24" s="587">
        <f>IF(E24="","",VLOOKUP(B24,Data!$B$5:$E$503,4,FALSE)*E24)</f>
        <v>262</v>
      </c>
      <c r="M24" s="587">
        <f>IF(E24="","",VLOOKUP(B24,Data!$B$5:$F$503,5,FALSE)*E24)</f>
        <v>237</v>
      </c>
      <c r="N24" s="591" t="e">
        <f>IF(B24=Data!#REF!,Data!#REF!,(IF(B24=Data!#REF!,Data!#REF!,(IF(B24=Data!#REF!,Data!#REF!,(IF(B24=Data!#REF!,Data!#REF!,(IF(B24=Data!#REF!,Data!#REF!,(IF(B24=Data!#REF!,Data!#REF!,(IF(B24=Data!#REF!,Data!#REF!,(IF(B24=Data!#REF!,Data!#REF!,Data!#REF!)))))))))))))))&amp;IF(B24=Data!B57,Data!G57,(IF(B24=Data!#REF!,Data!#REF!,(IF(B24=Data!#REF!,Data!#REF!,(IF(B24=Data!#REF!,Data!#REF!,(IF(B24=Data!#REF!,Data!#REF!,(IF(B24=Data!#REF!,Data!G797,(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57,Data!H57,(IF(B24=Data!#REF!,Data!#REF!,(IF(B24=Data!#REF!,Data!#REF!,(IF(B24=Data!#REF!,Data!#REF!,(IF(B24=Data!#REF!,Data!#REF!,(IF(B24=Data!#REF!,Data!H797,(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57,Data!I57,(IF(B24=Data!#REF!,Data!#REF!,(IF(B24=Data!#REF!,Data!#REF!,(IF(B24=Data!#REF!,Data!#REF!,(IF(B24=Data!#REF!,Data!#REF!,(IF(B24=Data!#REF!,Data!I797,(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57,Data!J57,(IF(B24=Data!#REF!,Data!#REF!,(IF(B24=Data!#REF!,Data!#REF!,(IF(B24=Data!#REF!,Data!#REF!,(IF(B24=Data!#REF!,Data!#REF!,(IF(B24=Data!#REF!,Data!J797,(IF(B24=Data!#REF!,Data!#REF!,(IF(B24=Data!#REF!,Data!#REF!,Data!#REF!)))))))))))))))&amp;IF(B24=Data!#REF!,Data!#REF!,(IF(B24=Data!#REF!,Data!#REF!,(IF(B24=Data!#REF!,Data!#REF!,(IF(B24=Data!#REF!,Data!#REF!,(IF(B24=Data!#REF!,Data!#REF!,Data!#REF!)))))))))</f>
        <v>#REF!</v>
      </c>
      <c r="W24" s="596">
        <f>IF(E24="","",VLOOKUP(B24,Data!$B$5:$J$503,9,FALSE)*E24)</f>
        <v>1.488</v>
      </c>
    </row>
    <row r="25" spans="1:23" s="597" customFormat="1" ht="19.25" customHeight="1">
      <c r="A25" s="860">
        <v>8</v>
      </c>
      <c r="B25" s="753" t="s">
        <v>508</v>
      </c>
      <c r="C25" s="738" t="str">
        <f>IF(E25="","",VLOOKUP(B25,Data!$B$5:$N$503,13,FALSE))</f>
        <v>Ymh</v>
      </c>
      <c r="D25" s="495" t="str">
        <f>IF(E25="","",VLOOKUP(B25,Data!$B$5:$L$503,2,FALSE))</f>
        <v>ZH66280</v>
      </c>
      <c r="E25" s="823">
        <v>4</v>
      </c>
      <c r="F25" s="956"/>
      <c r="G25" s="587">
        <f>IF(E25="","",VLOOKUP(B25,Data!$B$5:$L$503,11,FALSE))</f>
        <v>2450.15</v>
      </c>
      <c r="H25" s="588">
        <f t="shared" si="0"/>
        <v>9800.6</v>
      </c>
      <c r="I25" s="589" t="str">
        <f>IF(E25="","",VLOOKUP(B25,Data!$B$5:$D$503,3,FALSE))</f>
        <v>C/T</v>
      </c>
      <c r="J25" s="589" t="str">
        <f>IF(E25="","",VLOOKUP(B25,Data!$B$5:$M$503,12,FALSE))</f>
        <v>Indonesia</v>
      </c>
      <c r="K25" s="590">
        <v>5132497</v>
      </c>
      <c r="L25" s="587">
        <f>IF(E25="","",VLOOKUP(B25,Data!$B$5:$E$503,4,FALSE)*E25)</f>
        <v>1048</v>
      </c>
      <c r="M25" s="587">
        <f>IF(E25="","",VLOOKUP(B25,Data!$B$5:$F$503,5,FALSE)*E25)</f>
        <v>948</v>
      </c>
      <c r="N25" s="591" t="e">
        <f>IF(B25=Data!#REF!,Data!#REF!,(IF(B25=Data!#REF!,Data!#REF!,(IF(B25=Data!#REF!,Data!#REF!,(IF(B25=Data!#REF!,Data!#REF!,(IF(B25=Data!#REF!,Data!#REF!,(IF(B25=Data!#REF!,Data!#REF!,(IF(B25=Data!#REF!,Data!#REF!,(IF(B25=Data!#REF!,Data!#REF!,Data!#REF!)))))))))))))))&amp;IF(B25=Data!B57,Data!G57,(IF(B25=Data!#REF!,Data!#REF!,(IF(B25=Data!#REF!,Data!#REF!,(IF(B25=Data!#REF!,Data!#REF!,(IF(B25=Data!#REF!,Data!#REF!,(IF(B25=Data!#REF!,Data!G797,(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57,Data!H57,(IF(B25=Data!#REF!,Data!#REF!,(IF(B25=Data!#REF!,Data!#REF!,(IF(B25=Data!#REF!,Data!#REF!,(IF(B25=Data!#REF!,Data!#REF!,(IF(B25=Data!#REF!,Data!H797,(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57,Data!I57,(IF(B25=Data!#REF!,Data!#REF!,(IF(B25=Data!#REF!,Data!#REF!,(IF(B25=Data!#REF!,Data!#REF!,(IF(B25=Data!#REF!,Data!#REF!,(IF(B25=Data!#REF!,Data!I797,(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57,Data!J57,(IF(B25=Data!#REF!,Data!#REF!,(IF(B25=Data!#REF!,Data!#REF!,(IF(B25=Data!#REF!,Data!#REF!,(IF(B25=Data!#REF!,Data!#REF!,(IF(B25=Data!#REF!,Data!J797,(IF(B25=Data!#REF!,Data!#REF!,(IF(B25=Data!#REF!,Data!#REF!,Data!#REF!)))))))))))))))&amp;IF(B25=Data!#REF!,Data!#REF!,(IF(B25=Data!#REF!,Data!#REF!,(IF(B25=Data!#REF!,Data!#REF!,(IF(B25=Data!#REF!,Data!#REF!,(IF(B25=Data!#REF!,Data!#REF!,Data!#REF!)))))))))</f>
        <v>#REF!</v>
      </c>
      <c r="W25" s="596">
        <f>IF(E25="","",VLOOKUP(B25,Data!$B$5:$J$503,9,FALSE)*E25)</f>
        <v>5.952</v>
      </c>
    </row>
    <row r="26" spans="1:23" s="597" customFormat="1" ht="19.25" customHeight="1">
      <c r="A26" s="860">
        <v>9</v>
      </c>
      <c r="B26" s="753" t="s">
        <v>717</v>
      </c>
      <c r="C26" s="738" t="str">
        <f>IF(E26="","",VLOOKUP(B26,Data!$B$5:$N$503,13,FALSE))</f>
        <v>Ymh</v>
      </c>
      <c r="D26" s="495" t="str">
        <f>IF(E26="","",VLOOKUP(B26,Data!$B$5:$L$503,2,FALSE))</f>
        <v>VAC9500</v>
      </c>
      <c r="E26" s="823">
        <v>1</v>
      </c>
      <c r="F26" s="956"/>
      <c r="G26" s="587">
        <f>IF(E26="","",VLOOKUP(B26,Data!$B$5:$L$503,11,FALSE))</f>
        <v>2627.86</v>
      </c>
      <c r="H26" s="588">
        <f t="shared" si="0"/>
        <v>2627.86</v>
      </c>
      <c r="I26" s="589" t="str">
        <f>IF(E26="","",VLOOKUP(B26,Data!$B$5:$D$503,3,FALSE))</f>
        <v>C/T</v>
      </c>
      <c r="J26" s="589" t="str">
        <f>IF(E26="","",VLOOKUP(B26,Data!$B$5:$M$503,12,FALSE))</f>
        <v>Indonesia</v>
      </c>
      <c r="K26" s="590">
        <v>5132497</v>
      </c>
      <c r="L26" s="587">
        <f>IF(E26="","",VLOOKUP(B26,Data!$B$5:$E$503,4,FALSE)*E26)</f>
        <v>267</v>
      </c>
      <c r="M26" s="587">
        <f>IF(E26="","",VLOOKUP(B26,Data!$B$5:$F$503,5,FALSE)*E26)</f>
        <v>247</v>
      </c>
      <c r="N26" s="591" t="e">
        <f>IF(B26=Data!#REF!,Data!#REF!,(IF(B26=Data!#REF!,Data!#REF!,(IF(B26=Data!#REF!,Data!#REF!,(IF(B26=Data!#REF!,Data!#REF!,(IF(B26=Data!#REF!,Data!#REF!,(IF(B26=Data!#REF!,Data!#REF!,(IF(B26=Data!#REF!,Data!#REF!,(IF(B26=Data!#REF!,Data!#REF!,Data!#REF!)))))))))))))))&amp;IF(B26=Data!B57,Data!G57,(IF(B26=Data!#REF!,Data!#REF!,(IF(B26=Data!#REF!,Data!#REF!,(IF(B26=Data!#REF!,Data!#REF!,(IF(B26=Data!#REF!,Data!#REF!,(IF(B26=Data!#REF!,Data!G797,(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57,Data!H57,(IF(B26=Data!#REF!,Data!#REF!,(IF(B26=Data!#REF!,Data!#REF!,(IF(B26=Data!#REF!,Data!#REF!,(IF(B26=Data!#REF!,Data!#REF!,(IF(B26=Data!#REF!,Data!H797,(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57,Data!I57,(IF(B26=Data!#REF!,Data!#REF!,(IF(B26=Data!#REF!,Data!#REF!,(IF(B26=Data!#REF!,Data!#REF!,(IF(B26=Data!#REF!,Data!#REF!,(IF(B26=Data!#REF!,Data!I797,(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57,Data!J57,(IF(B26=Data!#REF!,Data!#REF!,(IF(B26=Data!#REF!,Data!#REF!,(IF(B26=Data!#REF!,Data!#REF!,(IF(B26=Data!#REF!,Data!#REF!,(IF(B26=Data!#REF!,Data!J797,(IF(B26=Data!#REF!,Data!#REF!,(IF(B26=Data!#REF!,Data!#REF!,Data!#REF!)))))))))))))))&amp;IF(B26=Data!#REF!,Data!#REF!,(IF(B26=Data!#REF!,Data!#REF!,(IF(B26=Data!#REF!,Data!#REF!,(IF(B26=Data!#REF!,Data!#REF!,(IF(B26=Data!#REF!,Data!#REF!,Data!#REF!)))))))))</f>
        <v>#REF!</v>
      </c>
      <c r="W26" s="596">
        <f>IF(E26="","",VLOOKUP(B26,Data!$B$5:$J$503,9,FALSE)*E26)</f>
        <v>1.488</v>
      </c>
    </row>
    <row r="27" spans="1:23" s="597" customFormat="1" ht="19.25" customHeight="1">
      <c r="A27" s="860">
        <v>10</v>
      </c>
      <c r="B27" s="753" t="s">
        <v>288</v>
      </c>
      <c r="C27" s="738" t="str">
        <f>IF(E27="","",VLOOKUP(B27,Data!$B$5:$N$503,13,FALSE))</f>
        <v>Ymh</v>
      </c>
      <c r="D27" s="495" t="str">
        <f>IF(E27="","",VLOOKUP(B27,Data!$B$5:$L$503,2,FALSE))</f>
        <v>WT58110</v>
      </c>
      <c r="E27" s="823">
        <v>4</v>
      </c>
      <c r="F27" s="956"/>
      <c r="G27" s="587">
        <f>IF(E27="","",VLOOKUP(B27,Data!$B$5:$L$503,11,FALSE))</f>
        <v>2268.35</v>
      </c>
      <c r="H27" s="588">
        <f t="shared" si="0"/>
        <v>9073.4</v>
      </c>
      <c r="I27" s="589" t="str">
        <f>IF(E27="","",VLOOKUP(B27,Data!$B$5:$D$503,3,FALSE))</f>
        <v>C/T</v>
      </c>
      <c r="J27" s="589" t="str">
        <f>IF(E27="","",VLOOKUP(B27,Data!$B$5:$M$503,12,FALSE))</f>
        <v>Indonesia</v>
      </c>
      <c r="K27" s="590">
        <v>5132497</v>
      </c>
      <c r="L27" s="587">
        <f>IF(E27="","",VLOOKUP(B27,Data!$B$5:$E$503,4,FALSE)*E27)</f>
        <v>952</v>
      </c>
      <c r="M27" s="587">
        <f>IF(E27="","",VLOOKUP(B27,Data!$B$5:$F$503,5,FALSE)*E27)</f>
        <v>864</v>
      </c>
      <c r="N27" s="591" t="e">
        <f>IF(B27=Data!#REF!,Data!#REF!,(IF(B27=Data!#REF!,Data!#REF!,(IF(B27=Data!#REF!,Data!#REF!,(IF(B27=Data!#REF!,Data!#REF!,(IF(B27=Data!#REF!,Data!#REF!,(IF(B27=Data!#REF!,Data!#REF!,(IF(B27=Data!#REF!,Data!#REF!,(IF(B27=Data!#REF!,Data!#REF!,Data!#REF!)))))))))))))))&amp;IF(B27=Data!B58,Data!G58,(IF(B27=Data!#REF!,Data!#REF!,(IF(B27=Data!#REF!,Data!#REF!,(IF(B27=Data!#REF!,Data!#REF!,(IF(B27=Data!#REF!,Data!#REF!,(IF(B27=Data!#REF!,Data!G798,(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58,Data!H58,(IF(B27=Data!#REF!,Data!#REF!,(IF(B27=Data!#REF!,Data!#REF!,(IF(B27=Data!#REF!,Data!#REF!,(IF(B27=Data!#REF!,Data!#REF!,(IF(B27=Data!#REF!,Data!H798,(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58,Data!I58,(IF(B27=Data!#REF!,Data!#REF!,(IF(B27=Data!#REF!,Data!#REF!,(IF(B27=Data!#REF!,Data!#REF!,(IF(B27=Data!#REF!,Data!#REF!,(IF(B27=Data!#REF!,Data!I798,(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58,Data!J58,(IF(B27=Data!#REF!,Data!#REF!,(IF(B27=Data!#REF!,Data!#REF!,(IF(B27=Data!#REF!,Data!#REF!,(IF(B27=Data!#REF!,Data!#REF!,(IF(B27=Data!#REF!,Data!J798,(IF(B27=Data!#REF!,Data!#REF!,(IF(B27=Data!#REF!,Data!#REF!,Data!#REF!)))))))))))))))&amp;IF(B27=Data!#REF!,Data!#REF!,(IF(B27=Data!#REF!,Data!#REF!,(IF(B27=Data!#REF!,Data!#REF!,(IF(B27=Data!#REF!,Data!#REF!,(IF(B27=Data!#REF!,Data!#REF!,Data!#REF!)))))))))</f>
        <v>#REF!</v>
      </c>
      <c r="W27" s="596">
        <f>IF(E27="","",VLOOKUP(B27,Data!$B$5:$J$503,9,FALSE)*E27)</f>
        <v>5.2560000000000002</v>
      </c>
    </row>
    <row r="28" spans="1:23" s="597" customFormat="1" ht="19.25" customHeight="1">
      <c r="A28" s="860"/>
      <c r="B28" s="582" t="s">
        <v>1110</v>
      </c>
      <c r="C28" s="738" t="str">
        <f>IF(E28="","",VLOOKUP(B28,Data!$B$5:$N$503,13,FALSE))</f>
        <v/>
      </c>
      <c r="D28" s="495" t="str">
        <f>IF(E28="","",VLOOKUP(B28,Data!$B$5:$L$503,2,FALSE))</f>
        <v/>
      </c>
      <c r="E28" s="823"/>
      <c r="F28" s="955"/>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B21,Data!G21,(IF(B28=Data!B23,Data!G23,(IF(B28=Data!B25,Data!G25,(IF(B28=Data!#REF!,Data!#REF!,(IF(B28=Data!B30,Data!G30,(IF(B28=Data!#REF!,Data!#REF!,(IF(B28=Data!#REF!,Data!#REF!,(IF(B28=Data!#REF!,Data!#REF!,Data!#REF!)))))))))))))))&amp;IF(B28=Data!B97,Data!G97,(IF(B28=Data!#REF!,Data!#REF!,(IF(B28=Data!#REF!,Data!#REF!,(IF(B28=Data!#REF!,Data!#REF!,(IF(B28=Data!#REF!,Data!#REF!,(IF(B28=Data!#REF!,Data!G837,(IF(B28=Data!#REF!,Data!#REF!,(IF(B28=Data!#REF!,Data!#REF!,Data!#REF!)))))))))))))))&amp;IF(B28=Data!#REF!,Data!#REF!,(IF(B28=Data!#REF!,Data!#REF!,(IF(B28=Data!#REF!,Data!#REF!,(IF(B28=Data!#REF!,Data!#REF!,(IF(B28=Data!#REF!,Data!#REF!,Data!#REF!)))))))))</f>
        <v>#REF!</v>
      </c>
      <c r="O28" s="592"/>
      <c r="P28" s="593"/>
      <c r="Q28" s="594" t="e">
        <f>IF(B28=Data!B21,Data!H21,(IF(B28=Data!B23,Data!H23,(IF(B28=Data!B25,Data!H25,(IF(B28=Data!#REF!,Data!#REF!,(IF(B28=Data!B30,Data!H30,(IF(B28=Data!#REF!,Data!#REF!,(IF(B28=Data!#REF!,Data!#REF!,(IF(B28=Data!#REF!,Data!#REF!,Data!#REF!)))))))))))))))&amp;IF(B28=Data!B97,Data!H97,(IF(B28=Data!#REF!,Data!#REF!,(IF(B28=Data!#REF!,Data!#REF!,(IF(B28=Data!#REF!,Data!#REF!,(IF(B28=Data!#REF!,Data!#REF!,(IF(B28=Data!#REF!,Data!H837,(IF(B28=Data!#REF!,Data!#REF!,(IF(B28=Data!#REF!,Data!#REF!,Data!#REF!)))))))))))))))&amp;IF(B28=Data!#REF!,Data!#REF!,(IF(B28=Data!#REF!,Data!#REF!,(IF(B28=Data!#REF!,Data!#REF!,(IF(B28=Data!#REF!,Data!#REF!,(IF(B28=Data!#REF!,Data!#REF!,Data!#REF!)))))))))</f>
        <v>#REF!</v>
      </c>
      <c r="R28" s="593"/>
      <c r="S28" s="593"/>
      <c r="T28" s="594" t="e">
        <f>IF(B28=Data!B21,Data!I21,(IF(B28=Data!B23,Data!I23,(IF(B28=Data!B25,Data!I25,(IF(B28=Data!#REF!,Data!#REF!,(IF(B28=Data!B30,Data!I30,(IF(B28=Data!#REF!,Data!#REF!,(IF(B28=Data!#REF!,Data!#REF!,(IF(B28=Data!#REF!,Data!#REF!,Data!#REF!)))))))))))))))&amp;IF(B28=Data!B97,Data!I97,(IF(B28=Data!#REF!,Data!#REF!,(IF(B28=Data!#REF!,Data!#REF!,(IF(B28=Data!#REF!,Data!#REF!,(IF(B28=Data!#REF!,Data!#REF!,(IF(B28=Data!#REF!,Data!I837,(IF(B28=Data!#REF!,Data!#REF!,(IF(B28=Data!#REF!,Data!#REF!,Data!#REF!)))))))))))))))&amp;IF(B28=Data!#REF!,Data!#REF!,(IF(B28=Data!#REF!,Data!#REF!,(IF(B28=Data!#REF!,Data!#REF!,(IF(B28=Data!#REF!,Data!#REF!,(IF(B28=Data!#REF!,Data!#REF!,Data!#REF!)))))))))</f>
        <v>#REF!</v>
      </c>
      <c r="U28" s="595"/>
      <c r="V28" s="594" t="e">
        <f>IF(B28=Data!B21,Data!J21,(IF(B28=Data!B23,Data!J23,(IF(B28=Data!B25,Data!J25,(IF(B28=Data!#REF!,Data!#REF!,(IF(B28=Data!B30,Data!J30,(IF(B28=Data!#REF!,Data!#REF!,(IF(B28=Data!#REF!,Data!#REF!,(IF(B28=Data!#REF!,Data!#REF!,Data!#REF!)))))))))))))))&amp;IF(B28=Data!B97,Data!J97,(IF(B28=Data!#REF!,Data!#REF!,(IF(B28=Data!#REF!,Data!#REF!,(IF(B28=Data!#REF!,Data!#REF!,(IF(B28=Data!#REF!,Data!#REF!,(IF(B28=Data!#REF!,Data!J837,(IF(B28=Data!#REF!,Data!#REF!,(IF(B28=Data!#REF!,Data!#REF!,Data!#REF!)))))))))))))))&amp;IF(B28=Data!#REF!,Data!#REF!,(IF(B28=Data!#REF!,Data!#REF!,(IF(B28=Data!#REF!,Data!#REF!,(IF(B28=Data!#REF!,Data!#REF!,(IF(B28=Data!#REF!,Data!#REF!,Data!#REF!)))))))))</f>
        <v>#REF!</v>
      </c>
      <c r="W28" s="596" t="str">
        <f>IF(E28="","",VLOOKUP(B28,Data!$B$5:$J$503,9,FALSE)*E28)</f>
        <v/>
      </c>
    </row>
    <row r="29" spans="1:23" s="597" customFormat="1" ht="19.25" customHeight="1">
      <c r="A29" s="860">
        <v>11</v>
      </c>
      <c r="B29" s="753" t="s">
        <v>225</v>
      </c>
      <c r="C29" s="738" t="str">
        <f>IF(E29="","",VLOOKUP(B29,Data!$B$5:$N$503,13,FALSE))</f>
        <v>Ymh</v>
      </c>
      <c r="D29" s="495" t="str">
        <f>IF(E29="","",VLOOKUP(B29,Data!$B$5:$L$503,2,FALSE))</f>
        <v>WV62290</v>
      </c>
      <c r="E29" s="823">
        <v>2</v>
      </c>
      <c r="F29" s="955"/>
      <c r="G29" s="587">
        <f>IF(E29="","",VLOOKUP(B29,Data!$B$5:$L$503,11,FALSE))</f>
        <v>1690.21</v>
      </c>
      <c r="H29" s="588">
        <f t="shared" ref="H29:H35" si="1">IF(E29&gt;0,E29*G29,"-")</f>
        <v>3380.42</v>
      </c>
      <c r="I29" s="589" t="str">
        <f>IF(E29="","",VLOOKUP(B29,Data!$B$5:$D$503,3,FALSE))</f>
        <v>C/T</v>
      </c>
      <c r="J29" s="589" t="str">
        <f>IF(E29="","",VLOOKUP(B29,Data!$B$5:$M$503,12,FALSE))</f>
        <v>Indonesia</v>
      </c>
      <c r="K29" s="590">
        <v>5135631</v>
      </c>
      <c r="L29" s="587">
        <f>IF(E29="","",VLOOKUP(B29,Data!$B$5:$E$503,4,FALSE)*E29)</f>
        <v>388</v>
      </c>
      <c r="M29" s="587">
        <f>IF(E29="","",VLOOKUP(B29,Data!$B$5:$F$503,5,FALSE)*E29)</f>
        <v>348</v>
      </c>
      <c r="N29" s="591" t="e">
        <f>IF(B29=Data!#REF!,Data!#REF!,(IF(B29=Data!#REF!,Data!#REF!,(IF(B29=Data!#REF!,Data!#REF!,(IF(B29=Data!#REF!,Data!#REF!,(IF(B29=Data!#REF!,Data!#REF!,(IF(B29=Data!#REF!,Data!#REF!,(IF(B29=Data!#REF!,Data!#REF!,(IF(B29=Data!#REF!,Data!#REF!,Data!#REF!)))))))))))))))&amp;IF(B29=Data!B36,Data!G36,(IF(B29=Data!#REF!,Data!#REF!,(IF(B29=Data!#REF!,Data!#REF!,(IF(B29=Data!#REF!,Data!#REF!,(IF(B29=Data!#REF!,Data!#REF!,(IF(B29=Data!#REF!,Data!G776,(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36,Data!H36,(IF(B29=Data!#REF!,Data!#REF!,(IF(B29=Data!#REF!,Data!#REF!,(IF(B29=Data!#REF!,Data!#REF!,(IF(B29=Data!#REF!,Data!#REF!,(IF(B29=Data!#REF!,Data!H776,(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36,Data!I36,(IF(B29=Data!#REF!,Data!#REF!,(IF(B29=Data!#REF!,Data!#REF!,(IF(B29=Data!#REF!,Data!#REF!,(IF(B29=Data!#REF!,Data!#REF!,(IF(B29=Data!#REF!,Data!I776,(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36,Data!J36,(IF(B29=Data!#REF!,Data!#REF!,(IF(B29=Data!#REF!,Data!#REF!,(IF(B29=Data!#REF!,Data!#REF!,(IF(B29=Data!#REF!,Data!#REF!,(IF(B29=Data!#REF!,Data!J776,(IF(B29=Data!#REF!,Data!#REF!,(IF(B29=Data!#REF!,Data!#REF!,Data!#REF!)))))))))))))))&amp;IF(B29=Data!#REF!,Data!#REF!,(IF(B29=Data!#REF!,Data!#REF!,(IF(B29=Data!#REF!,Data!#REF!,(IF(B29=Data!#REF!,Data!#REF!,(IF(B29=Data!#REF!,Data!#REF!,Data!#REF!)))))))))</f>
        <v>#REF!</v>
      </c>
      <c r="W29" s="596">
        <f>IF(E29="","",VLOOKUP(B29,Data!$B$5:$J$503,9,FALSE)*E29)</f>
        <v>2.258</v>
      </c>
    </row>
    <row r="30" spans="1:23" s="597" customFormat="1" ht="19.25" customHeight="1">
      <c r="A30" s="860">
        <v>12</v>
      </c>
      <c r="B30" s="753" t="s">
        <v>229</v>
      </c>
      <c r="C30" s="738" t="str">
        <f>IF(E30="","",VLOOKUP(B30,Data!$B$5:$N$503,13,FALSE))</f>
        <v>Ymh</v>
      </c>
      <c r="D30" s="495" t="str">
        <f>IF(E30="","",VLOOKUP(B30,Data!$B$5:$L$503,2,FALSE))</f>
        <v>AAE6339</v>
      </c>
      <c r="E30" s="823">
        <v>1</v>
      </c>
      <c r="F30" s="955"/>
      <c r="G30" s="587">
        <f>IF(E30="","",VLOOKUP(B30,Data!$B$5:$L$503,11,FALSE))</f>
        <v>2055.02</v>
      </c>
      <c r="H30" s="588">
        <f t="shared" si="1"/>
        <v>2055.02</v>
      </c>
      <c r="I30" s="589" t="str">
        <f>IF(E30="","",VLOOKUP(B30,Data!$B$5:$D$503,3,FALSE))</f>
        <v>C/T</v>
      </c>
      <c r="J30" s="589" t="str">
        <f>IF(E30="","",VLOOKUP(B30,Data!$B$5:$M$503,12,FALSE))</f>
        <v>Indonesia</v>
      </c>
      <c r="K30" s="590">
        <v>5135631</v>
      </c>
      <c r="L30" s="587">
        <f>IF(E30="","",VLOOKUP(B30,Data!$B$5:$E$503,4,FALSE)*E30)</f>
        <v>199</v>
      </c>
      <c r="M30" s="587">
        <f>IF(E30="","",VLOOKUP(B30,Data!$B$5:$F$503,5,FALSE)*E30)</f>
        <v>174</v>
      </c>
      <c r="N30" s="591" t="e">
        <f>IF(B30=Data!#REF!,Data!#REF!,(IF(B30=Data!#REF!,Data!#REF!,(IF(B30=Data!#REF!,Data!#REF!,(IF(B30=Data!#REF!,Data!#REF!,(IF(B30=Data!#REF!,Data!#REF!,(IF(B30=Data!#REF!,Data!#REF!,(IF(B30=Data!#REF!,Data!#REF!,(IF(B30=Data!#REF!,Data!#REF!,Data!#REF!)))))))))))))))&amp;IF(B30=Data!B37,Data!G37,(IF(B30=Data!#REF!,Data!#REF!,(IF(B30=Data!#REF!,Data!#REF!,(IF(B30=Data!#REF!,Data!#REF!,(IF(B30=Data!#REF!,Data!#REF!,(IF(B30=Data!#REF!,Data!G777,(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REF!,Data!#REF!,(IF(B30=Data!#REF!,Data!#REF!,(IF(B30=Data!#REF!,Data!#REF!,(IF(B30=Data!#REF!,Data!#REF!,Data!#REF!)))))))))))))))&amp;IF(B30=Data!B37,Data!H37,(IF(B30=Data!#REF!,Data!#REF!,(IF(B30=Data!#REF!,Data!#REF!,(IF(B30=Data!#REF!,Data!#REF!,(IF(B30=Data!#REF!,Data!#REF!,(IF(B30=Data!#REF!,Data!H777,(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REF!,Data!#REF!,(IF(B30=Data!#REF!,Data!#REF!,(IF(B30=Data!#REF!,Data!#REF!,(IF(B30=Data!#REF!,Data!#REF!,Data!#REF!)))))))))))))))&amp;IF(B30=Data!B37,Data!I37,(IF(B30=Data!#REF!,Data!#REF!,(IF(B30=Data!#REF!,Data!#REF!,(IF(B30=Data!#REF!,Data!#REF!,(IF(B30=Data!#REF!,Data!#REF!,(IF(B30=Data!#REF!,Data!I777,(IF(B30=Data!#REF!,Data!#REF!,(IF(B30=Data!#REF!,Data!#REF!,Data!#REF!)))))))))))))))&amp;IF(B30=Data!#REF!,Data!#REF!,(IF(B30=Data!#REF!,Data!#REF!,(IF(B30=Data!#REF!,Data!#REF!,(IF(B30=Data!#REF!,Data!#REF!,(IF(B30=Data!#REF!,Data!#REF!,Data!#REF!)))))))))</f>
        <v>#REF!</v>
      </c>
      <c r="U30" s="595"/>
      <c r="V30" s="594" t="e">
        <f>IF(B30=Data!#REF!,Data!#REF!,(IF(B30=Data!#REF!,Data!#REF!,(IF(B30=Data!#REF!,Data!#REF!,(IF(B30=Data!#REF!,Data!#REF!,(IF(B30=Data!#REF!,Data!#REF!,(IF(B30=Data!#REF!,Data!#REF!,(IF(B30=Data!#REF!,Data!#REF!,(IF(B30=Data!#REF!,Data!#REF!,Data!#REF!)))))))))))))))&amp;IF(B30=Data!B37,Data!J37,(IF(B30=Data!#REF!,Data!#REF!,(IF(B30=Data!#REF!,Data!#REF!,(IF(B30=Data!#REF!,Data!#REF!,(IF(B30=Data!#REF!,Data!#REF!,(IF(B30=Data!#REF!,Data!J777,(IF(B30=Data!#REF!,Data!#REF!,(IF(B30=Data!#REF!,Data!#REF!,Data!#REF!)))))))))))))))&amp;IF(B30=Data!#REF!,Data!#REF!,(IF(B30=Data!#REF!,Data!#REF!,(IF(B30=Data!#REF!,Data!#REF!,(IF(B30=Data!#REF!,Data!#REF!,(IF(B30=Data!#REF!,Data!#REF!,Data!#REF!)))))))))</f>
        <v>#REF!</v>
      </c>
      <c r="W30" s="596">
        <f>IF(E30="","",VLOOKUP(B30,Data!$B$5:$J$503,9,FALSE)*E30)</f>
        <v>1.129</v>
      </c>
    </row>
    <row r="31" spans="1:23" s="597" customFormat="1" ht="19.25" customHeight="1">
      <c r="A31" s="860">
        <v>13</v>
      </c>
      <c r="B31" s="753" t="s">
        <v>231</v>
      </c>
      <c r="C31" s="738" t="str">
        <f>IF(E31="","",VLOOKUP(B31,Data!$B$5:$N$503,13,FALSE))</f>
        <v>Ymh</v>
      </c>
      <c r="D31" s="495" t="str">
        <f>IF(E31="","",VLOOKUP(B31,Data!$B$5:$L$503,2,FALSE))</f>
        <v>WN49720</v>
      </c>
      <c r="E31" s="823">
        <v>5</v>
      </c>
      <c r="F31" s="955"/>
      <c r="G31" s="587">
        <f>IF(E31="","",VLOOKUP(B31,Data!$B$5:$L$503,11,FALSE))</f>
        <v>1776.21</v>
      </c>
      <c r="H31" s="588">
        <f t="shared" si="1"/>
        <v>8881.0499999999993</v>
      </c>
      <c r="I31" s="589" t="str">
        <f>IF(E31="","",VLOOKUP(B31,Data!$B$5:$D$503,3,FALSE))</f>
        <v>C/T</v>
      </c>
      <c r="J31" s="589" t="str">
        <f>IF(E31="","",VLOOKUP(B31,Data!$B$5:$M$503,12,FALSE))</f>
        <v>Indonesia</v>
      </c>
      <c r="K31" s="590">
        <v>5135631</v>
      </c>
      <c r="L31" s="587">
        <f>IF(E31="","",VLOOKUP(B31,Data!$B$5:$E$503,4,FALSE)*E31)</f>
        <v>970</v>
      </c>
      <c r="M31" s="587">
        <f>IF(E31="","",VLOOKUP(B31,Data!$B$5:$F$503,5,FALSE)*E31)</f>
        <v>870</v>
      </c>
      <c r="N31" s="591" t="e">
        <f>IF(B31=Data!#REF!,Data!#REF!,(IF(B31=Data!#REF!,Data!#REF!,(IF(B31=Data!#REF!,Data!#REF!,(IF(B31=Data!#REF!,Data!#REF!,(IF(B31=Data!#REF!,Data!#REF!,(IF(B31=Data!#REF!,Data!#REF!,(IF(B31=Data!#REF!,Data!#REF!,(IF(B31=Data!#REF!,Data!#REF!,Data!#REF!)))))))))))))))&amp;IF(B31=Data!B38,Data!G38,(IF(B31=Data!#REF!,Data!#REF!,(IF(B31=Data!#REF!,Data!#REF!,(IF(B31=Data!#REF!,Data!#REF!,(IF(B31=Data!#REF!,Data!#REF!,(IF(B31=Data!#REF!,Data!G778,(IF(B31=Data!#REF!,Data!#REF!,(IF(B31=Data!#REF!,Data!#REF!,Data!#REF!)))))))))))))))&amp;IF(B31=Data!#REF!,Data!#REF!,(IF(B31=Data!#REF!,Data!#REF!,(IF(B31=Data!#REF!,Data!#REF!,(IF(B31=Data!#REF!,Data!#REF!,(IF(B31=Data!#REF!,Data!#REF!,Data!#REF!)))))))))</f>
        <v>#REF!</v>
      </c>
      <c r="O31" s="592"/>
      <c r="P31" s="593"/>
      <c r="Q31" s="594" t="e">
        <f>IF(B31=Data!#REF!,Data!#REF!,(IF(B31=Data!#REF!,Data!#REF!,(IF(B31=Data!#REF!,Data!#REF!,(IF(B31=Data!#REF!,Data!#REF!,(IF(B31=Data!#REF!,Data!#REF!,(IF(B31=Data!#REF!,Data!#REF!,(IF(B31=Data!#REF!,Data!#REF!,(IF(B31=Data!#REF!,Data!#REF!,Data!#REF!)))))))))))))))&amp;IF(B31=Data!B38,Data!H38,(IF(B31=Data!#REF!,Data!#REF!,(IF(B31=Data!#REF!,Data!#REF!,(IF(B31=Data!#REF!,Data!#REF!,(IF(B31=Data!#REF!,Data!#REF!,(IF(B31=Data!#REF!,Data!H778,(IF(B31=Data!#REF!,Data!#REF!,(IF(B31=Data!#REF!,Data!#REF!,Data!#REF!)))))))))))))))&amp;IF(B31=Data!#REF!,Data!#REF!,(IF(B31=Data!#REF!,Data!#REF!,(IF(B31=Data!#REF!,Data!#REF!,(IF(B31=Data!#REF!,Data!#REF!,(IF(B31=Data!#REF!,Data!#REF!,Data!#REF!)))))))))</f>
        <v>#REF!</v>
      </c>
      <c r="R31" s="593"/>
      <c r="S31" s="593"/>
      <c r="T31" s="594" t="e">
        <f>IF(B31=Data!#REF!,Data!#REF!,(IF(B31=Data!#REF!,Data!#REF!,(IF(B31=Data!#REF!,Data!#REF!,(IF(B31=Data!#REF!,Data!#REF!,(IF(B31=Data!#REF!,Data!#REF!,(IF(B31=Data!#REF!,Data!#REF!,(IF(B31=Data!#REF!,Data!#REF!,(IF(B31=Data!#REF!,Data!#REF!,Data!#REF!)))))))))))))))&amp;IF(B31=Data!B38,Data!I38,(IF(B31=Data!#REF!,Data!#REF!,(IF(B31=Data!#REF!,Data!#REF!,(IF(B31=Data!#REF!,Data!#REF!,(IF(B31=Data!#REF!,Data!#REF!,(IF(B31=Data!#REF!,Data!I778,(IF(B31=Data!#REF!,Data!#REF!,(IF(B31=Data!#REF!,Data!#REF!,Data!#REF!)))))))))))))))&amp;IF(B31=Data!#REF!,Data!#REF!,(IF(B31=Data!#REF!,Data!#REF!,(IF(B31=Data!#REF!,Data!#REF!,(IF(B31=Data!#REF!,Data!#REF!,(IF(B31=Data!#REF!,Data!#REF!,Data!#REF!)))))))))</f>
        <v>#REF!</v>
      </c>
      <c r="U31" s="595"/>
      <c r="V31" s="594" t="e">
        <f>IF(B31=Data!#REF!,Data!#REF!,(IF(B31=Data!#REF!,Data!#REF!,(IF(B31=Data!#REF!,Data!#REF!,(IF(B31=Data!#REF!,Data!#REF!,(IF(B31=Data!#REF!,Data!#REF!,(IF(B31=Data!#REF!,Data!#REF!,(IF(B31=Data!#REF!,Data!#REF!,(IF(B31=Data!#REF!,Data!#REF!,Data!#REF!)))))))))))))))&amp;IF(B31=Data!B38,Data!J38,(IF(B31=Data!#REF!,Data!#REF!,(IF(B31=Data!#REF!,Data!#REF!,(IF(B31=Data!#REF!,Data!#REF!,(IF(B31=Data!#REF!,Data!#REF!,(IF(B31=Data!#REF!,Data!J778,(IF(B31=Data!#REF!,Data!#REF!,(IF(B31=Data!#REF!,Data!#REF!,Data!#REF!)))))))))))))))&amp;IF(B31=Data!#REF!,Data!#REF!,(IF(B31=Data!#REF!,Data!#REF!,(IF(B31=Data!#REF!,Data!#REF!,(IF(B31=Data!#REF!,Data!#REF!,(IF(B31=Data!#REF!,Data!#REF!,Data!#REF!)))))))))</f>
        <v>#REF!</v>
      </c>
      <c r="W31" s="596">
        <f>IF(E31="","",VLOOKUP(B31,Data!$B$5:$J$503,9,FALSE)*E31)</f>
        <v>5.6449999999999996</v>
      </c>
    </row>
    <row r="32" spans="1:23" s="597" customFormat="1" ht="19.25" customHeight="1">
      <c r="A32" s="860"/>
      <c r="B32" s="582" t="s">
        <v>1122</v>
      </c>
      <c r="C32" s="738" t="str">
        <f>IF(E32="","",VLOOKUP(B32,Data!$B$5:$N$503,13,FALSE))</f>
        <v/>
      </c>
      <c r="D32" s="495" t="str">
        <f>IF(E32="","",VLOOKUP(B32,Data!$B$5:$L$503,2,FALSE))</f>
        <v/>
      </c>
      <c r="E32" s="823"/>
      <c r="F32" s="955"/>
      <c r="G32" s="587" t="str">
        <f>IF(E32="","",VLOOKUP(B32,Data!$B$5:$L$503,11,FALSE))</f>
        <v/>
      </c>
      <c r="H32" s="588" t="str">
        <f>IF(E32&gt;0,E32*G32,"-")</f>
        <v>-</v>
      </c>
      <c r="I32" s="589" t="str">
        <f>IF(E32="","",VLOOKUP(B32,Data!$B$5:$D$503,3,FALSE))</f>
        <v/>
      </c>
      <c r="J32" s="589" t="str">
        <f>IF(E32="","",VLOOKUP(B32,Data!$B$5:$M$503,12,FALSE))</f>
        <v/>
      </c>
      <c r="K32" s="590"/>
      <c r="L32" s="587" t="str">
        <f>IF(E32="","",VLOOKUP(B32,Data!$B$5:$E$503,4,FALSE)*E32)</f>
        <v/>
      </c>
      <c r="M32" s="587" t="str">
        <f>IF(E32="","",VLOOKUP(B32,Data!$B$5:$F$503,5,FALSE)*E32)</f>
        <v/>
      </c>
      <c r="N32" s="591" t="e">
        <f>IF(B32=Data!B25,Data!G25,(IF(B32=Data!B27,Data!G27,(IF(B32=Data!B29,Data!G29,(IF(B32=Data!#REF!,Data!#REF!,(IF(B32=Data!B34,Data!G34,(IF(B32=Data!#REF!,Data!#REF!,(IF(B32=Data!#REF!,Data!#REF!,(IF(B32=Data!#REF!,Data!#REF!,Data!#REF!)))))))))))))))&amp;IF(B32=Data!B101,Data!G101,(IF(B32=Data!#REF!,Data!#REF!,(IF(B32=Data!#REF!,Data!#REF!,(IF(B32=Data!#REF!,Data!#REF!,(IF(B32=Data!#REF!,Data!#REF!,(IF(B32=Data!#REF!,Data!G841,(IF(B32=Data!#REF!,Data!#REF!,(IF(B32=Data!#REF!,Data!#REF!,Data!#REF!)))))))))))))))&amp;IF(B32=Data!#REF!,Data!#REF!,(IF(B32=Data!#REF!,Data!#REF!,(IF(B32=Data!#REF!,Data!#REF!,(IF(B32=Data!#REF!,Data!#REF!,(IF(B32=Data!#REF!,Data!#REF!,Data!#REF!)))))))))</f>
        <v>#REF!</v>
      </c>
      <c r="O32" s="592"/>
      <c r="P32" s="593"/>
      <c r="Q32" s="594" t="e">
        <f>IF(B32=Data!B25,Data!H25,(IF(B32=Data!B27,Data!H27,(IF(B32=Data!B29,Data!H29,(IF(B32=Data!#REF!,Data!#REF!,(IF(B32=Data!B34,Data!H34,(IF(B32=Data!#REF!,Data!#REF!,(IF(B32=Data!#REF!,Data!#REF!,(IF(B32=Data!#REF!,Data!#REF!,Data!#REF!)))))))))))))))&amp;IF(B32=Data!B101,Data!H101,(IF(B32=Data!#REF!,Data!#REF!,(IF(B32=Data!#REF!,Data!#REF!,(IF(B32=Data!#REF!,Data!#REF!,(IF(B32=Data!#REF!,Data!#REF!,(IF(B32=Data!#REF!,Data!H841,(IF(B32=Data!#REF!,Data!#REF!,(IF(B32=Data!#REF!,Data!#REF!,Data!#REF!)))))))))))))))&amp;IF(B32=Data!#REF!,Data!#REF!,(IF(B32=Data!#REF!,Data!#REF!,(IF(B32=Data!#REF!,Data!#REF!,(IF(B32=Data!#REF!,Data!#REF!,(IF(B32=Data!#REF!,Data!#REF!,Data!#REF!)))))))))</f>
        <v>#REF!</v>
      </c>
      <c r="R32" s="593"/>
      <c r="S32" s="593"/>
      <c r="T32" s="594" t="e">
        <f>IF(B32=Data!B25,Data!I25,(IF(B32=Data!B27,Data!I27,(IF(B32=Data!B29,Data!I29,(IF(B32=Data!#REF!,Data!#REF!,(IF(B32=Data!B34,Data!I34,(IF(B32=Data!#REF!,Data!#REF!,(IF(B32=Data!#REF!,Data!#REF!,(IF(B32=Data!#REF!,Data!#REF!,Data!#REF!)))))))))))))))&amp;IF(B32=Data!B101,Data!I101,(IF(B32=Data!#REF!,Data!#REF!,(IF(B32=Data!#REF!,Data!#REF!,(IF(B32=Data!#REF!,Data!#REF!,(IF(B32=Data!#REF!,Data!#REF!,(IF(B32=Data!#REF!,Data!I841,(IF(B32=Data!#REF!,Data!#REF!,(IF(B32=Data!#REF!,Data!#REF!,Data!#REF!)))))))))))))))&amp;IF(B32=Data!#REF!,Data!#REF!,(IF(B32=Data!#REF!,Data!#REF!,(IF(B32=Data!#REF!,Data!#REF!,(IF(B32=Data!#REF!,Data!#REF!,(IF(B32=Data!#REF!,Data!#REF!,Data!#REF!)))))))))</f>
        <v>#REF!</v>
      </c>
      <c r="U32" s="595"/>
      <c r="V32" s="594" t="e">
        <f>IF(B32=Data!B25,Data!J25,(IF(B32=Data!B27,Data!J27,(IF(B32=Data!B29,Data!J29,(IF(B32=Data!#REF!,Data!#REF!,(IF(B32=Data!B34,Data!J34,(IF(B32=Data!#REF!,Data!#REF!,(IF(B32=Data!#REF!,Data!#REF!,(IF(B32=Data!#REF!,Data!#REF!,Data!#REF!)))))))))))))))&amp;IF(B32=Data!B101,Data!J101,(IF(B32=Data!#REF!,Data!#REF!,(IF(B32=Data!#REF!,Data!#REF!,(IF(B32=Data!#REF!,Data!#REF!,(IF(B32=Data!#REF!,Data!#REF!,(IF(B32=Data!#REF!,Data!J841,(IF(B32=Data!#REF!,Data!#REF!,(IF(B32=Data!#REF!,Data!#REF!,Data!#REF!)))))))))))))))&amp;IF(B32=Data!#REF!,Data!#REF!,(IF(B32=Data!#REF!,Data!#REF!,(IF(B32=Data!#REF!,Data!#REF!,(IF(B32=Data!#REF!,Data!#REF!,(IF(B32=Data!#REF!,Data!#REF!,Data!#REF!)))))))))</f>
        <v>#REF!</v>
      </c>
      <c r="W32" s="596" t="str">
        <f>IF(E32="","",VLOOKUP(B32,Data!$B$5:$J$503,9,FALSE)*E32)</f>
        <v/>
      </c>
    </row>
    <row r="33" spans="1:23" s="597" customFormat="1" ht="19.25" customHeight="1">
      <c r="A33" s="860">
        <v>14</v>
      </c>
      <c r="B33" s="753" t="s">
        <v>223</v>
      </c>
      <c r="C33" s="738" t="str">
        <f>IF(E33="","",VLOOKUP(B33,Data!$B$5:$N$503,13,FALSE))</f>
        <v>Ymh</v>
      </c>
      <c r="D33" s="495" t="str">
        <f>IF(E33="","",VLOOKUP(B33,Data!$B$5:$L$503,2,FALSE))</f>
        <v>AAE6337</v>
      </c>
      <c r="E33" s="823">
        <v>29</v>
      </c>
      <c r="F33" s="955"/>
      <c r="G33" s="587">
        <f>IF(E33="","",VLOOKUP(B33,Data!$B$5:$L$503,11,FALSE))</f>
        <v>1646.63</v>
      </c>
      <c r="H33" s="588">
        <f t="shared" si="1"/>
        <v>47752.270000000004</v>
      </c>
      <c r="I33" s="589" t="str">
        <f>IF(E33="","",VLOOKUP(B33,Data!$B$5:$D$503,3,FALSE))</f>
        <v>C/T</v>
      </c>
      <c r="J33" s="589" t="str">
        <f>IF(E33="","",VLOOKUP(B33,Data!$B$5:$M$503,12,FALSE))</f>
        <v>Indonesia</v>
      </c>
      <c r="K33" s="590">
        <v>5138148</v>
      </c>
      <c r="L33" s="587">
        <f>IF(E33="","",VLOOKUP(B33,Data!$B$5:$E$503,4,FALSE)*E33)</f>
        <v>5626</v>
      </c>
      <c r="M33" s="587">
        <f>IF(E33="","",VLOOKUP(B33,Data!$B$5:$F$503,5,FALSE)*E33)</f>
        <v>5046</v>
      </c>
      <c r="N33" s="591" t="e">
        <f>IF(B33=Data!#REF!,Data!#REF!,(IF(B33=Data!#REF!,Data!#REF!,(IF(B33=Data!#REF!,Data!#REF!,(IF(B33=Data!#REF!,Data!#REF!,(IF(B33=Data!#REF!,Data!#REF!,(IF(B33=Data!#REF!,Data!#REF!,(IF(B33=Data!#REF!,Data!#REF!,(IF(B33=Data!#REF!,Data!#REF!,Data!#REF!)))))))))))))))&amp;IF(B33=Data!B39,Data!G39,(IF(B33=Data!#REF!,Data!#REF!,(IF(B33=Data!#REF!,Data!#REF!,(IF(B33=Data!#REF!,Data!#REF!,(IF(B33=Data!#REF!,Data!#REF!,(IF(B33=Data!#REF!,Data!G779,(IF(B33=Data!#REF!,Data!#REF!,(IF(B33=Data!#REF!,Data!#REF!,Data!#REF!)))))))))))))))&amp;IF(B33=Data!#REF!,Data!#REF!,(IF(B33=Data!#REF!,Data!#REF!,(IF(B33=Data!#REF!,Data!#REF!,(IF(B33=Data!#REF!,Data!#REF!,(IF(B33=Data!#REF!,Data!#REF!,Data!#REF!)))))))))</f>
        <v>#REF!</v>
      </c>
      <c r="O33" s="592"/>
      <c r="P33" s="593"/>
      <c r="Q33" s="594" t="e">
        <f>IF(B33=Data!#REF!,Data!#REF!,(IF(B33=Data!#REF!,Data!#REF!,(IF(B33=Data!#REF!,Data!#REF!,(IF(B33=Data!#REF!,Data!#REF!,(IF(B33=Data!#REF!,Data!#REF!,(IF(B33=Data!#REF!,Data!#REF!,(IF(B33=Data!#REF!,Data!#REF!,(IF(B33=Data!#REF!,Data!#REF!,Data!#REF!)))))))))))))))&amp;IF(B33=Data!B39,Data!H39,(IF(B33=Data!#REF!,Data!#REF!,(IF(B33=Data!#REF!,Data!#REF!,(IF(B33=Data!#REF!,Data!#REF!,(IF(B33=Data!#REF!,Data!#REF!,(IF(B33=Data!#REF!,Data!H779,(IF(B33=Data!#REF!,Data!#REF!,(IF(B33=Data!#REF!,Data!#REF!,Data!#REF!)))))))))))))))&amp;IF(B33=Data!#REF!,Data!#REF!,(IF(B33=Data!#REF!,Data!#REF!,(IF(B33=Data!#REF!,Data!#REF!,(IF(B33=Data!#REF!,Data!#REF!,(IF(B33=Data!#REF!,Data!#REF!,Data!#REF!)))))))))</f>
        <v>#REF!</v>
      </c>
      <c r="R33" s="593"/>
      <c r="S33" s="593"/>
      <c r="T33" s="594" t="e">
        <f>IF(B33=Data!#REF!,Data!#REF!,(IF(B33=Data!#REF!,Data!#REF!,(IF(B33=Data!#REF!,Data!#REF!,(IF(B33=Data!#REF!,Data!#REF!,(IF(B33=Data!#REF!,Data!#REF!,(IF(B33=Data!#REF!,Data!#REF!,(IF(B33=Data!#REF!,Data!#REF!,(IF(B33=Data!#REF!,Data!#REF!,Data!#REF!)))))))))))))))&amp;IF(B33=Data!B39,Data!I39,(IF(B33=Data!#REF!,Data!#REF!,(IF(B33=Data!#REF!,Data!#REF!,(IF(B33=Data!#REF!,Data!#REF!,(IF(B33=Data!#REF!,Data!#REF!,(IF(B33=Data!#REF!,Data!I779,(IF(B33=Data!#REF!,Data!#REF!,(IF(B33=Data!#REF!,Data!#REF!,Data!#REF!)))))))))))))))&amp;IF(B33=Data!#REF!,Data!#REF!,(IF(B33=Data!#REF!,Data!#REF!,(IF(B33=Data!#REF!,Data!#REF!,(IF(B33=Data!#REF!,Data!#REF!,(IF(B33=Data!#REF!,Data!#REF!,Data!#REF!)))))))))</f>
        <v>#REF!</v>
      </c>
      <c r="U33" s="595"/>
      <c r="V33" s="594" t="e">
        <f>IF(B33=Data!#REF!,Data!#REF!,(IF(B33=Data!#REF!,Data!#REF!,(IF(B33=Data!#REF!,Data!#REF!,(IF(B33=Data!#REF!,Data!#REF!,(IF(B33=Data!#REF!,Data!#REF!,(IF(B33=Data!#REF!,Data!#REF!,(IF(B33=Data!#REF!,Data!#REF!,(IF(B33=Data!#REF!,Data!#REF!,Data!#REF!)))))))))))))))&amp;IF(B33=Data!B39,Data!J39,(IF(B33=Data!#REF!,Data!#REF!,(IF(B33=Data!#REF!,Data!#REF!,(IF(B33=Data!#REF!,Data!#REF!,(IF(B33=Data!#REF!,Data!#REF!,(IF(B33=Data!#REF!,Data!J779,(IF(B33=Data!#REF!,Data!#REF!,(IF(B33=Data!#REF!,Data!#REF!,Data!#REF!)))))))))))))))&amp;IF(B33=Data!#REF!,Data!#REF!,(IF(B33=Data!#REF!,Data!#REF!,(IF(B33=Data!#REF!,Data!#REF!,(IF(B33=Data!#REF!,Data!#REF!,(IF(B33=Data!#REF!,Data!#REF!,Data!#REF!)))))))))</f>
        <v>#REF!</v>
      </c>
      <c r="W33" s="596">
        <f>IF(E33="","",VLOOKUP(B33,Data!$B$5:$J$503,9,FALSE)*E33)</f>
        <v>32.741</v>
      </c>
    </row>
    <row r="34" spans="1:23" s="597" customFormat="1" ht="19.25" customHeight="1">
      <c r="A34" s="860">
        <v>15</v>
      </c>
      <c r="B34" s="753" t="s">
        <v>225</v>
      </c>
      <c r="C34" s="738" t="str">
        <f>IF(E34="","",VLOOKUP(B34,Data!$B$5:$N$503,13,FALSE))</f>
        <v>Ymh</v>
      </c>
      <c r="D34" s="495" t="str">
        <f>IF(E34="","",VLOOKUP(B34,Data!$B$5:$L$503,2,FALSE))</f>
        <v>WV62290</v>
      </c>
      <c r="E34" s="823">
        <v>1</v>
      </c>
      <c r="F34" s="955"/>
      <c r="G34" s="587">
        <f>IF(E34="","",VLOOKUP(B34,Data!$B$5:$L$503,11,FALSE))</f>
        <v>1690.21</v>
      </c>
      <c r="H34" s="588">
        <f t="shared" si="1"/>
        <v>1690.21</v>
      </c>
      <c r="I34" s="589" t="str">
        <f>IF(E34="","",VLOOKUP(B34,Data!$B$5:$D$503,3,FALSE))</f>
        <v>C/T</v>
      </c>
      <c r="J34" s="589" t="str">
        <f>IF(E34="","",VLOOKUP(B34,Data!$B$5:$M$503,12,FALSE))</f>
        <v>Indonesia</v>
      </c>
      <c r="K34" s="590">
        <v>5138148</v>
      </c>
      <c r="L34" s="587">
        <f>IF(E34="","",VLOOKUP(B34,Data!$B$5:$E$503,4,FALSE)*E34)</f>
        <v>194</v>
      </c>
      <c r="M34" s="587">
        <f>IF(E34="","",VLOOKUP(B34,Data!$B$5:$F$503,5,FALSE)*E34)</f>
        <v>174</v>
      </c>
      <c r="N34" s="591" t="e">
        <f>IF(B34=Data!#REF!,Data!#REF!,(IF(B34=Data!#REF!,Data!#REF!,(IF(B34=Data!#REF!,Data!#REF!,(IF(B34=Data!#REF!,Data!#REF!,(IF(B34=Data!#REF!,Data!#REF!,(IF(B34=Data!#REF!,Data!#REF!,(IF(B34=Data!#REF!,Data!#REF!,(IF(B34=Data!#REF!,Data!#REF!,Data!#REF!)))))))))))))))&amp;IF(B34=Data!B40,Data!G40,(IF(B34=Data!#REF!,Data!#REF!,(IF(B34=Data!#REF!,Data!#REF!,(IF(B34=Data!#REF!,Data!#REF!,(IF(B34=Data!#REF!,Data!#REF!,(IF(B34=Data!#REF!,Data!G780,(IF(B34=Data!#REF!,Data!#REF!,(IF(B34=Data!#REF!,Data!#REF!,Data!#REF!)))))))))))))))&amp;IF(B34=Data!#REF!,Data!#REF!,(IF(B34=Data!#REF!,Data!#REF!,(IF(B34=Data!#REF!,Data!#REF!,(IF(B34=Data!#REF!,Data!#REF!,(IF(B34=Data!#REF!,Data!#REF!,Data!#REF!)))))))))</f>
        <v>#REF!</v>
      </c>
      <c r="O34" s="592"/>
      <c r="P34" s="593"/>
      <c r="Q34" s="594" t="e">
        <f>IF(B34=Data!#REF!,Data!#REF!,(IF(B34=Data!#REF!,Data!#REF!,(IF(B34=Data!#REF!,Data!#REF!,(IF(B34=Data!#REF!,Data!#REF!,(IF(B34=Data!#REF!,Data!#REF!,(IF(B34=Data!#REF!,Data!#REF!,(IF(B34=Data!#REF!,Data!#REF!,(IF(B34=Data!#REF!,Data!#REF!,Data!#REF!)))))))))))))))&amp;IF(B34=Data!B40,Data!H40,(IF(B34=Data!#REF!,Data!#REF!,(IF(B34=Data!#REF!,Data!#REF!,(IF(B34=Data!#REF!,Data!#REF!,(IF(B34=Data!#REF!,Data!#REF!,(IF(B34=Data!#REF!,Data!H780,(IF(B34=Data!#REF!,Data!#REF!,(IF(B34=Data!#REF!,Data!#REF!,Data!#REF!)))))))))))))))&amp;IF(B34=Data!#REF!,Data!#REF!,(IF(B34=Data!#REF!,Data!#REF!,(IF(B34=Data!#REF!,Data!#REF!,(IF(B34=Data!#REF!,Data!#REF!,(IF(B34=Data!#REF!,Data!#REF!,Data!#REF!)))))))))</f>
        <v>#REF!</v>
      </c>
      <c r="R34" s="593"/>
      <c r="S34" s="593"/>
      <c r="T34" s="594" t="e">
        <f>IF(B34=Data!#REF!,Data!#REF!,(IF(B34=Data!#REF!,Data!#REF!,(IF(B34=Data!#REF!,Data!#REF!,(IF(B34=Data!#REF!,Data!#REF!,(IF(B34=Data!#REF!,Data!#REF!,(IF(B34=Data!#REF!,Data!#REF!,(IF(B34=Data!#REF!,Data!#REF!,(IF(B34=Data!#REF!,Data!#REF!,Data!#REF!)))))))))))))))&amp;IF(B34=Data!B40,Data!I40,(IF(B34=Data!#REF!,Data!#REF!,(IF(B34=Data!#REF!,Data!#REF!,(IF(B34=Data!#REF!,Data!#REF!,(IF(B34=Data!#REF!,Data!#REF!,(IF(B34=Data!#REF!,Data!I780,(IF(B34=Data!#REF!,Data!#REF!,(IF(B34=Data!#REF!,Data!#REF!,Data!#REF!)))))))))))))))&amp;IF(B34=Data!#REF!,Data!#REF!,(IF(B34=Data!#REF!,Data!#REF!,(IF(B34=Data!#REF!,Data!#REF!,(IF(B34=Data!#REF!,Data!#REF!,(IF(B34=Data!#REF!,Data!#REF!,Data!#REF!)))))))))</f>
        <v>#REF!</v>
      </c>
      <c r="U34" s="595"/>
      <c r="V34" s="594" t="e">
        <f>IF(B34=Data!#REF!,Data!#REF!,(IF(B34=Data!#REF!,Data!#REF!,(IF(B34=Data!#REF!,Data!#REF!,(IF(B34=Data!#REF!,Data!#REF!,(IF(B34=Data!#REF!,Data!#REF!,(IF(B34=Data!#REF!,Data!#REF!,(IF(B34=Data!#REF!,Data!#REF!,(IF(B34=Data!#REF!,Data!#REF!,Data!#REF!)))))))))))))))&amp;IF(B34=Data!B40,Data!J40,(IF(B34=Data!#REF!,Data!#REF!,(IF(B34=Data!#REF!,Data!#REF!,(IF(B34=Data!#REF!,Data!#REF!,(IF(B34=Data!#REF!,Data!#REF!,(IF(B34=Data!#REF!,Data!J780,(IF(B34=Data!#REF!,Data!#REF!,(IF(B34=Data!#REF!,Data!#REF!,Data!#REF!)))))))))))))))&amp;IF(B34=Data!#REF!,Data!#REF!,(IF(B34=Data!#REF!,Data!#REF!,(IF(B34=Data!#REF!,Data!#REF!,(IF(B34=Data!#REF!,Data!#REF!,(IF(B34=Data!#REF!,Data!#REF!,Data!#REF!)))))))))</f>
        <v>#REF!</v>
      </c>
      <c r="W34" s="596">
        <f>IF(E34="","",VLOOKUP(B34,Data!$B$5:$J$503,9,FALSE)*E34)</f>
        <v>1.129</v>
      </c>
    </row>
    <row r="35" spans="1:23" s="597" customFormat="1" ht="19.25" customHeight="1">
      <c r="A35" s="860"/>
      <c r="B35" s="753"/>
      <c r="C35" s="738" t="str">
        <f>IF(E35="","",VLOOKUP(B35,Data!$B$5:$N$503,13,FALSE))</f>
        <v/>
      </c>
      <c r="D35" s="495" t="str">
        <f>IF(E35="","",VLOOKUP(B35,Data!$B$5:$L$503,2,FALSE))</f>
        <v/>
      </c>
      <c r="E35" s="823"/>
      <c r="F35" s="955"/>
      <c r="G35" s="587" t="str">
        <f>IF(E35="","",VLOOKUP(B35,Data!$B$5:$L$503,11,FALSE))</f>
        <v/>
      </c>
      <c r="H35" s="588" t="str">
        <f t="shared" si="1"/>
        <v>-</v>
      </c>
      <c r="I35" s="589" t="str">
        <f>IF(E35="","",VLOOKUP(B35,Data!$B$5:$D$503,3,FALSE))</f>
        <v/>
      </c>
      <c r="J35" s="589" t="str">
        <f>IF(E35="","",VLOOKUP(B35,Data!$B$5:$M$503,12,FALSE))</f>
        <v/>
      </c>
      <c r="K35" s="590"/>
      <c r="L35" s="587" t="str">
        <f>IF(E35="","",VLOOKUP(B35,Data!$B$5:$E$503,4,FALSE)*E35)</f>
        <v/>
      </c>
      <c r="M35" s="587" t="str">
        <f>IF(E35="","",VLOOKUP(B35,Data!$B$5:$F$503,5,FALSE)*E35)</f>
        <v/>
      </c>
      <c r="N35" s="591" t="e">
        <f>IF(B35=Data!#REF!,Data!#REF!,(IF(B35=Data!#REF!,Data!#REF!,(IF(B35=Data!#REF!,Data!#REF!,(IF(B35=Data!#REF!,Data!#REF!,(IF(B35=Data!#REF!,Data!#REF!,(IF(B35=Data!#REF!,Data!#REF!,(IF(B35=Data!#REF!,Data!#REF!,(IF(B35=Data!#REF!,Data!#REF!,Data!#REF!)))))))))))))))&amp;IF(B35=Data!B41,Data!G41,(IF(B35=Data!#REF!,Data!#REF!,(IF(B35=Data!#REF!,Data!#REF!,(IF(B35=Data!#REF!,Data!#REF!,(IF(B35=Data!#REF!,Data!#REF!,(IF(B35=Data!#REF!,Data!G781,(IF(B35=Data!#REF!,Data!#REF!,(IF(B35=Data!#REF!,Data!#REF!,Data!#REF!)))))))))))))))&amp;IF(B35=Data!#REF!,Data!#REF!,(IF(B35=Data!#REF!,Data!#REF!,(IF(B35=Data!#REF!,Data!#REF!,(IF(B35=Data!#REF!,Data!#REF!,(IF(B35=Data!#REF!,Data!#REF!,Data!#REF!)))))))))</f>
        <v>#REF!</v>
      </c>
      <c r="O35" s="592"/>
      <c r="P35" s="593"/>
      <c r="Q35" s="594" t="e">
        <f>IF(B35=Data!#REF!,Data!#REF!,(IF(B35=Data!#REF!,Data!#REF!,(IF(B35=Data!#REF!,Data!#REF!,(IF(B35=Data!#REF!,Data!#REF!,(IF(B35=Data!#REF!,Data!#REF!,(IF(B35=Data!#REF!,Data!#REF!,(IF(B35=Data!#REF!,Data!#REF!,(IF(B35=Data!#REF!,Data!#REF!,Data!#REF!)))))))))))))))&amp;IF(B35=Data!B41,Data!H41,(IF(B35=Data!#REF!,Data!#REF!,(IF(B35=Data!#REF!,Data!#REF!,(IF(B35=Data!#REF!,Data!#REF!,(IF(B35=Data!#REF!,Data!#REF!,(IF(B35=Data!#REF!,Data!H781,(IF(B35=Data!#REF!,Data!#REF!,(IF(B35=Data!#REF!,Data!#REF!,Data!#REF!)))))))))))))))&amp;IF(B35=Data!#REF!,Data!#REF!,(IF(B35=Data!#REF!,Data!#REF!,(IF(B35=Data!#REF!,Data!#REF!,(IF(B35=Data!#REF!,Data!#REF!,(IF(B35=Data!#REF!,Data!#REF!,Data!#REF!)))))))))</f>
        <v>#REF!</v>
      </c>
      <c r="R35" s="593"/>
      <c r="S35" s="593"/>
      <c r="T35" s="594" t="e">
        <f>IF(B35=Data!#REF!,Data!#REF!,(IF(B35=Data!#REF!,Data!#REF!,(IF(B35=Data!#REF!,Data!#REF!,(IF(B35=Data!#REF!,Data!#REF!,(IF(B35=Data!#REF!,Data!#REF!,(IF(B35=Data!#REF!,Data!#REF!,(IF(B35=Data!#REF!,Data!#REF!,(IF(B35=Data!#REF!,Data!#REF!,Data!#REF!)))))))))))))))&amp;IF(B35=Data!B41,Data!I41,(IF(B35=Data!#REF!,Data!#REF!,(IF(B35=Data!#REF!,Data!#REF!,(IF(B35=Data!#REF!,Data!#REF!,(IF(B35=Data!#REF!,Data!#REF!,(IF(B35=Data!#REF!,Data!I781,(IF(B35=Data!#REF!,Data!#REF!,(IF(B35=Data!#REF!,Data!#REF!,Data!#REF!)))))))))))))))&amp;IF(B35=Data!#REF!,Data!#REF!,(IF(B35=Data!#REF!,Data!#REF!,(IF(B35=Data!#REF!,Data!#REF!,(IF(B35=Data!#REF!,Data!#REF!,(IF(B35=Data!#REF!,Data!#REF!,Data!#REF!)))))))))</f>
        <v>#REF!</v>
      </c>
      <c r="U35" s="595"/>
      <c r="V35" s="594" t="e">
        <f>IF(B35=Data!#REF!,Data!#REF!,(IF(B35=Data!#REF!,Data!#REF!,(IF(B35=Data!#REF!,Data!#REF!,(IF(B35=Data!#REF!,Data!#REF!,(IF(B35=Data!#REF!,Data!#REF!,(IF(B35=Data!#REF!,Data!#REF!,(IF(B35=Data!#REF!,Data!#REF!,(IF(B35=Data!#REF!,Data!#REF!,Data!#REF!)))))))))))))))&amp;IF(B35=Data!B41,Data!J41,(IF(B35=Data!#REF!,Data!#REF!,(IF(B35=Data!#REF!,Data!#REF!,(IF(B35=Data!#REF!,Data!#REF!,(IF(B35=Data!#REF!,Data!#REF!,(IF(B35=Data!#REF!,Data!J781,(IF(B35=Data!#REF!,Data!#REF!,(IF(B35=Data!#REF!,Data!#REF!,Data!#REF!)))))))))))))))&amp;IF(B35=Data!#REF!,Data!#REF!,(IF(B35=Data!#REF!,Data!#REF!,(IF(B35=Data!#REF!,Data!#REF!,(IF(B35=Data!#REF!,Data!#REF!,(IF(B35=Data!#REF!,Data!#REF!,Data!#REF!)))))))))</f>
        <v>#REF!</v>
      </c>
      <c r="W35" s="596" t="str">
        <f>IF(E35="","",VLOOKUP(B35,Data!$B$5:$J$503,9,FALSE)*E35)</f>
        <v/>
      </c>
    </row>
    <row r="36" spans="1:23" s="597" customFormat="1" ht="19.25" customHeight="1">
      <c r="A36" s="598"/>
      <c r="B36" s="582"/>
      <c r="C36" s="738" t="str">
        <f>IF(E36="","",VLOOKUP(B36,Data!$B$5:$N$503,13,FALSE))</f>
        <v/>
      </c>
      <c r="D36" s="495" t="str">
        <f>IF(E36="","",VLOOKUP(B36,Data!$B$5:$L$503,2,FALSE))</f>
        <v/>
      </c>
      <c r="E36" s="823"/>
      <c r="F36" s="601"/>
      <c r="G36" s="587" t="str">
        <f>IF(E36="","",VLOOKUP(B36,Data!$B$5:$L$503,11,FALSE))</f>
        <v/>
      </c>
      <c r="H36" s="588" t="str">
        <f>IF(E36&gt;0,E36*G36,"-")</f>
        <v>-</v>
      </c>
      <c r="I36" s="589" t="str">
        <f>IF(E36="","",VLOOKUP(B36,Data!$B$5:$D$503,3,FALSE))</f>
        <v/>
      </c>
      <c r="J36" s="589" t="str">
        <f>IF(E36="","",VLOOKUP(B36,Data!$B$5:$M$503,12,FALSE))</f>
        <v/>
      </c>
      <c r="K36" s="590"/>
      <c r="L36" s="587" t="str">
        <f>IF(E36="","",VLOOKUP(B36,Data!$B$5:$E$503,4,FALSE)*E36)</f>
        <v/>
      </c>
      <c r="M36" s="587" t="str">
        <f>IF(E36="","",VLOOKUP(B36,Data!$B$5:$F$503,5,FALSE)*E36)</f>
        <v/>
      </c>
      <c r="N36" s="591" t="e">
        <f>IF(B36=Data!B18,Data!G18,(IF(B36=Data!B20,Data!G20,(IF(B36=Data!B22,Data!G22,(IF(B36=Data!#REF!,Data!#REF!,(IF(B36=Data!B27,Data!G27,(IF(B36=Data!#REF!,Data!#REF!,(IF(B36=Data!#REF!,Data!#REF!,(IF(B36=Data!#REF!,Data!#REF!,Data!#REF!)))))))))))))))&amp;IF(B36=Data!B94,Data!G94,(IF(B36=Data!#REF!,Data!#REF!,(IF(B36=Data!#REF!,Data!#REF!,(IF(B36=Data!#REF!,Data!#REF!,(IF(B36=Data!#REF!,Data!#REF!,(IF(B36=Data!#REF!,Data!G834,(IF(B36=Data!#REF!,Data!#REF!,(IF(B36=Data!#REF!,Data!#REF!,Data!#REF!)))))))))))))))&amp;IF(B36=Data!#REF!,Data!#REF!,(IF(B36=Data!#REF!,Data!#REF!,(IF(B36=Data!#REF!,Data!#REF!,(IF(B36=Data!#REF!,Data!#REF!,(IF(B36=Data!#REF!,Data!#REF!,Data!#REF!)))))))))</f>
        <v>#REF!</v>
      </c>
      <c r="O36" s="592"/>
      <c r="P36" s="593"/>
      <c r="Q36" s="594" t="e">
        <f>IF(B36=Data!B18,Data!H18,(IF(B36=Data!B20,Data!H20,(IF(B36=Data!B22,Data!H22,(IF(B36=Data!#REF!,Data!#REF!,(IF(B36=Data!B27,Data!H27,(IF(B36=Data!#REF!,Data!#REF!,(IF(B36=Data!#REF!,Data!#REF!,(IF(B36=Data!#REF!,Data!#REF!,Data!#REF!)))))))))))))))&amp;IF(B36=Data!B94,Data!H94,(IF(B36=Data!#REF!,Data!#REF!,(IF(B36=Data!#REF!,Data!#REF!,(IF(B36=Data!#REF!,Data!#REF!,(IF(B36=Data!#REF!,Data!#REF!,(IF(B36=Data!#REF!,Data!H834,(IF(B36=Data!#REF!,Data!#REF!,(IF(B36=Data!#REF!,Data!#REF!,Data!#REF!)))))))))))))))&amp;IF(B36=Data!#REF!,Data!#REF!,(IF(B36=Data!#REF!,Data!#REF!,(IF(B36=Data!#REF!,Data!#REF!,(IF(B36=Data!#REF!,Data!#REF!,(IF(B36=Data!#REF!,Data!#REF!,Data!#REF!)))))))))</f>
        <v>#REF!</v>
      </c>
      <c r="R36" s="593"/>
      <c r="S36" s="593"/>
      <c r="T36" s="594" t="e">
        <f>IF(B36=Data!B18,Data!I18,(IF(B36=Data!B20,Data!I20,(IF(B36=Data!B22,Data!I22,(IF(B36=Data!#REF!,Data!#REF!,(IF(B36=Data!B27,Data!I27,(IF(B36=Data!#REF!,Data!#REF!,(IF(B36=Data!#REF!,Data!#REF!,(IF(B36=Data!#REF!,Data!#REF!,Data!#REF!)))))))))))))))&amp;IF(B36=Data!B94,Data!I94,(IF(B36=Data!#REF!,Data!#REF!,(IF(B36=Data!#REF!,Data!#REF!,(IF(B36=Data!#REF!,Data!#REF!,(IF(B36=Data!#REF!,Data!#REF!,(IF(B36=Data!#REF!,Data!I834,(IF(B36=Data!#REF!,Data!#REF!,(IF(B36=Data!#REF!,Data!#REF!,Data!#REF!)))))))))))))))&amp;IF(B36=Data!#REF!,Data!#REF!,(IF(B36=Data!#REF!,Data!#REF!,(IF(B36=Data!#REF!,Data!#REF!,(IF(B36=Data!#REF!,Data!#REF!,(IF(B36=Data!#REF!,Data!#REF!,Data!#REF!)))))))))</f>
        <v>#REF!</v>
      </c>
      <c r="U36" s="595"/>
      <c r="V36" s="594" t="e">
        <f>IF(B36=Data!B18,Data!J18,(IF(B36=Data!B20,Data!J20,(IF(B36=Data!B22,Data!J22,(IF(B36=Data!#REF!,Data!#REF!,(IF(B36=Data!B27,Data!J27,(IF(B36=Data!#REF!,Data!#REF!,(IF(B36=Data!#REF!,Data!#REF!,(IF(B36=Data!#REF!,Data!#REF!,Data!#REF!)))))))))))))))&amp;IF(B36=Data!B94,Data!J94,(IF(B36=Data!#REF!,Data!#REF!,(IF(B36=Data!#REF!,Data!#REF!,(IF(B36=Data!#REF!,Data!#REF!,(IF(B36=Data!#REF!,Data!#REF!,(IF(B36=Data!#REF!,Data!J834,(IF(B36=Data!#REF!,Data!#REF!,(IF(B36=Data!#REF!,Data!#REF!,Data!#REF!)))))))))))))))&amp;IF(B36=Data!#REF!,Data!#REF!,(IF(B36=Data!#REF!,Data!#REF!,(IF(B36=Data!#REF!,Data!#REF!,(IF(B36=Data!#REF!,Data!#REF!,(IF(B36=Data!#REF!,Data!#REF!,Data!#REF!)))))))))</f>
        <v>#REF!</v>
      </c>
      <c r="W36" s="596" t="str">
        <f>IF(E36="","",VLOOKUP(B36,Data!$B$5:$J$503,9,FALSE)*E36)</f>
        <v/>
      </c>
    </row>
    <row r="37" spans="1:23" s="597" customFormat="1" ht="19.25" customHeight="1">
      <c r="A37" s="860"/>
      <c r="B37"/>
      <c r="C37" s="583" t="str">
        <f>IF(E37="","",VLOOKUP(B37,Data!$B$5:$N$503,13,FALSE))</f>
        <v/>
      </c>
      <c r="D37" s="584" t="str">
        <f>IF(E37="","",VLOOKUP(B37,Data!$B$5:$L$503,2,FALSE))</f>
        <v/>
      </c>
      <c r="E37" s="739"/>
      <c r="F37" s="600"/>
      <c r="G37" s="587" t="str">
        <f>IF(E37="","",VLOOKUP(B37,Data!$B$5:$L$503,11,FALSE))</f>
        <v/>
      </c>
      <c r="H37" s="588" t="str">
        <f>IF(E37&gt;0,E37*G37,"-")</f>
        <v>-</v>
      </c>
      <c r="I37" s="589" t="str">
        <f>IF(E37="","",VLOOKUP(B37,Data!$B$5:$D$503,3,FALSE))</f>
        <v/>
      </c>
      <c r="J37" s="589" t="str">
        <f>IF(E37="","",VLOOKUP(B37,Data!$B$5:$M$503,12,FALSE))</f>
        <v/>
      </c>
      <c r="K37" s="590"/>
      <c r="L37" s="587" t="str">
        <f>IF(E37="","",VLOOKUP(B37,Data!$B$5:$E$503,4,FALSE)*E37)</f>
        <v/>
      </c>
      <c r="M37" s="587" t="str">
        <f>IF(E37="","",VLOOKUP(B37,Data!$B$5:$F$503,5,FALSE)*E37)</f>
        <v/>
      </c>
      <c r="N37" s="591" t="e">
        <f>IF(B37=Data!B139,Data!G139,(IF(B37=Data!B141,Data!G141,(IF(B37=Data!B143,Data!G143,(IF(B37=Data!#REF!,Data!#REF!,(IF(B37=Data!B148,Data!G148,(IF(B37=Data!#REF!,Data!#REF!,(IF(B37=Data!#REF!,Data!#REF!,(IF(B37=Data!#REF!,Data!#REF!,Data!#REF!)))))))))))))))&amp;IF(B37=Data!B215,Data!G215,(IF(B37=Data!#REF!,Data!#REF!,(IF(B37=Data!#REF!,Data!#REF!,(IF(B37=Data!#REF!,Data!#REF!,(IF(B37=Data!#REF!,Data!#REF!,(IF(B37=Data!#REF!,Data!G955,(IF(B37=Data!#REF!,Data!#REF!,(IF(B37=Data!#REF!,Data!#REF!,Data!#REF!)))))))))))))))&amp;IF(B37=Data!#REF!,Data!#REF!,(IF(B37=Data!#REF!,Data!#REF!,(IF(B37=Data!#REF!,Data!#REF!,(IF(B37=Data!#REF!,Data!#REF!,(IF(B37=Data!#REF!,Data!#REF!,Data!#REF!)))))))))</f>
        <v>#REF!</v>
      </c>
      <c r="O37" s="592"/>
      <c r="P37" s="593"/>
      <c r="Q37" s="594" t="e">
        <f>IF(B37=Data!B139,Data!H139,(IF(B37=Data!B141,Data!H141,(IF(B37=Data!B143,Data!H143,(IF(B37=Data!#REF!,Data!#REF!,(IF(B37=Data!B148,Data!H148,(IF(B37=Data!#REF!,Data!#REF!,(IF(B37=Data!#REF!,Data!#REF!,(IF(B37=Data!#REF!,Data!#REF!,Data!#REF!)))))))))))))))&amp;IF(B37=Data!B215,Data!H215,(IF(B37=Data!#REF!,Data!#REF!,(IF(B37=Data!#REF!,Data!#REF!,(IF(B37=Data!#REF!,Data!#REF!,(IF(B37=Data!#REF!,Data!#REF!,(IF(B37=Data!#REF!,Data!H955,(IF(B37=Data!#REF!,Data!#REF!,(IF(B37=Data!#REF!,Data!#REF!,Data!#REF!)))))))))))))))&amp;IF(B37=Data!#REF!,Data!#REF!,(IF(B37=Data!#REF!,Data!#REF!,(IF(B37=Data!#REF!,Data!#REF!,(IF(B37=Data!#REF!,Data!#REF!,(IF(B37=Data!#REF!,Data!#REF!,Data!#REF!)))))))))</f>
        <v>#REF!</v>
      </c>
      <c r="R37" s="593"/>
      <c r="S37" s="593"/>
      <c r="T37" s="594" t="e">
        <f>IF(B37=Data!B139,Data!I139,(IF(B37=Data!B141,Data!I141,(IF(B37=Data!B143,Data!I143,(IF(B37=Data!#REF!,Data!#REF!,(IF(B37=Data!B148,Data!I148,(IF(B37=Data!#REF!,Data!#REF!,(IF(B37=Data!#REF!,Data!#REF!,(IF(B37=Data!#REF!,Data!#REF!,Data!#REF!)))))))))))))))&amp;IF(B37=Data!B215,Data!I215,(IF(B37=Data!#REF!,Data!#REF!,(IF(B37=Data!#REF!,Data!#REF!,(IF(B37=Data!#REF!,Data!#REF!,(IF(B37=Data!#REF!,Data!#REF!,(IF(B37=Data!#REF!,Data!I955,(IF(B37=Data!#REF!,Data!#REF!,(IF(B37=Data!#REF!,Data!#REF!,Data!#REF!)))))))))))))))&amp;IF(B37=Data!#REF!,Data!#REF!,(IF(B37=Data!#REF!,Data!#REF!,(IF(B37=Data!#REF!,Data!#REF!,(IF(B37=Data!#REF!,Data!#REF!,(IF(B37=Data!#REF!,Data!#REF!,Data!#REF!)))))))))</f>
        <v>#REF!</v>
      </c>
      <c r="U37" s="595"/>
      <c r="V37" s="594" t="e">
        <f>IF(B37=Data!B139,Data!J139,(IF(B37=Data!B141,Data!J141,(IF(B37=Data!B143,Data!J143,(IF(B37=Data!#REF!,Data!#REF!,(IF(B37=Data!B148,Data!J148,(IF(B37=Data!#REF!,Data!#REF!,(IF(B37=Data!#REF!,Data!#REF!,(IF(B37=Data!#REF!,Data!#REF!,Data!#REF!)))))))))))))))&amp;IF(B37=Data!B215,Data!J215,(IF(B37=Data!#REF!,Data!#REF!,(IF(B37=Data!#REF!,Data!#REF!,(IF(B37=Data!#REF!,Data!#REF!,(IF(B37=Data!#REF!,Data!#REF!,(IF(B37=Data!#REF!,Data!J955,(IF(B37=Data!#REF!,Data!#REF!,(IF(B37=Data!#REF!,Data!#REF!,Data!#REF!)))))))))))))))&amp;IF(B37=Data!#REF!,Data!#REF!,(IF(B37=Data!#REF!,Data!#REF!,(IF(B37=Data!#REF!,Data!#REF!,(IF(B37=Data!#REF!,Data!#REF!,(IF(B37=Data!#REF!,Data!#REF!,Data!#REF!)))))))))</f>
        <v>#REF!</v>
      </c>
      <c r="W37" s="596" t="str">
        <f>IF(E37="","",VLOOKUP(B37,Data!$B$5:$J$503,9,FALSE)*E37)</f>
        <v/>
      </c>
    </row>
    <row r="38" spans="1:23" s="611" customFormat="1" ht="31" customHeight="1">
      <c r="A38" s="860"/>
      <c r="B38" s="818"/>
      <c r="C38" s="604"/>
      <c r="D38" s="605"/>
      <c r="E38" s="606">
        <f>SUM(E17:E37)</f>
        <v>62</v>
      </c>
      <c r="F38" s="606"/>
      <c r="G38" s="607"/>
      <c r="H38" s="607">
        <f>SUM(H17:H37)</f>
        <v>137095.55000000002</v>
      </c>
      <c r="I38" s="608"/>
      <c r="J38" s="608"/>
      <c r="K38" s="608"/>
      <c r="L38" s="609">
        <f>SUM(L17:L37)</f>
        <v>13653</v>
      </c>
      <c r="M38" s="609">
        <f>SUM(M17:M37)</f>
        <v>12261</v>
      </c>
      <c r="N38" s="609" t="e">
        <f>SUM(N17:N37)</f>
        <v>#REF!</v>
      </c>
      <c r="O38" s="609" t="e">
        <f>SUM(#REF!)</f>
        <v>#REF!</v>
      </c>
      <c r="P38" s="609">
        <f>SUM(P16:P16)</f>
        <v>0</v>
      </c>
      <c r="Q38" s="609">
        <f>SUM(Q16:Q16)</f>
        <v>0</v>
      </c>
      <c r="R38" s="609" t="e">
        <f>SUM(#REF!)</f>
        <v>#REF!</v>
      </c>
      <c r="S38" s="609">
        <f>SUM(S16:S16)</f>
        <v>0</v>
      </c>
      <c r="T38" s="609">
        <f>SUM(T16:T16)</f>
        <v>0</v>
      </c>
      <c r="U38" s="609" t="e">
        <f>SUM(#REF!)</f>
        <v>#REF!</v>
      </c>
      <c r="V38" s="609">
        <f>SUM(V16:V16)</f>
        <v>0</v>
      </c>
      <c r="W38" s="610">
        <f>SUM(W17:W37)</f>
        <v>77.674999999999997</v>
      </c>
    </row>
    <row r="39" spans="1:23" ht="11.25" customHeight="1">
      <c r="A39" s="860"/>
      <c r="B39" s="612"/>
      <c r="C39" s="545"/>
      <c r="D39" s="546"/>
      <c r="E39" s="613"/>
      <c r="F39" s="544"/>
      <c r="G39" s="614" t="s">
        <v>847</v>
      </c>
      <c r="H39" s="615"/>
      <c r="I39" s="616"/>
      <c r="J39" s="616"/>
      <c r="K39" s="616"/>
      <c r="L39" s="617"/>
      <c r="M39" s="548"/>
      <c r="N39" s="546"/>
      <c r="O39" s="545"/>
      <c r="P39" s="545"/>
      <c r="Q39" s="545"/>
      <c r="R39" s="545"/>
      <c r="S39" s="545"/>
      <c r="T39" s="545"/>
      <c r="U39" s="546"/>
      <c r="V39" s="546"/>
      <c r="W39" s="550"/>
    </row>
    <row r="40" spans="1:23" ht="14">
      <c r="A40" s="618" t="s">
        <v>546</v>
      </c>
      <c r="B40" s="619" t="s">
        <v>12</v>
      </c>
      <c r="C40" s="513"/>
      <c r="D40" s="620"/>
      <c r="E40" s="499" t="s">
        <v>555</v>
      </c>
      <c r="G40" s="621" t="s">
        <v>83</v>
      </c>
      <c r="H40" s="622"/>
      <c r="I40" s="562" t="s">
        <v>84</v>
      </c>
      <c r="J40" s="623"/>
      <c r="K40" s="534" t="s">
        <v>85</v>
      </c>
      <c r="L40" s="534"/>
      <c r="M40" s="1076" t="s">
        <v>86</v>
      </c>
      <c r="N40" s="1077"/>
      <c r="O40" s="1077"/>
      <c r="P40" s="1077"/>
      <c r="Q40" s="1077"/>
      <c r="R40" s="1077"/>
      <c r="S40" s="1077"/>
      <c r="T40" s="1077"/>
      <c r="U40" s="1077"/>
      <c r="V40" s="1077"/>
      <c r="W40" s="1078"/>
    </row>
    <row r="41" spans="1:23" ht="13">
      <c r="A41" s="957" t="s">
        <v>547</v>
      </c>
      <c r="D41" s="624"/>
      <c r="E41" s="499" t="s">
        <v>88</v>
      </c>
      <c r="G41" s="1079"/>
      <c r="H41" s="1080"/>
      <c r="I41" s="957" t="s">
        <v>89</v>
      </c>
      <c r="J41" s="625"/>
      <c r="K41" s="537" t="s">
        <v>90</v>
      </c>
      <c r="L41" s="537"/>
      <c r="M41" s="532"/>
      <c r="W41" s="538"/>
    </row>
    <row r="42" spans="1:23" ht="10.5" customHeight="1">
      <c r="A42" s="957" t="s">
        <v>548</v>
      </c>
      <c r="B42" s="503"/>
      <c r="D42" s="523"/>
      <c r="G42" s="1079"/>
      <c r="H42" s="1080"/>
      <c r="I42" s="957"/>
      <c r="J42" s="625"/>
      <c r="K42" s="537" t="s">
        <v>94</v>
      </c>
      <c r="L42" s="537"/>
      <c r="M42" s="532"/>
      <c r="W42" s="538"/>
    </row>
    <row r="43" spans="1:23" ht="10.5" customHeight="1">
      <c r="A43" s="544"/>
      <c r="B43" s="545"/>
      <c r="C43" s="545"/>
      <c r="D43" s="626"/>
      <c r="E43" s="499" t="s">
        <v>95</v>
      </c>
      <c r="G43" s="1079"/>
      <c r="H43" s="1080"/>
      <c r="I43" s="957" t="s">
        <v>96</v>
      </c>
      <c r="J43" s="625"/>
      <c r="K43" s="537"/>
      <c r="L43" s="537"/>
      <c r="M43" s="532"/>
      <c r="W43" s="538"/>
    </row>
    <row r="44" spans="1:23" ht="13">
      <c r="A44" s="512" t="s">
        <v>97</v>
      </c>
      <c r="C44" s="535"/>
      <c r="D44" s="514"/>
      <c r="E44" s="499" t="s">
        <v>98</v>
      </c>
      <c r="G44" s="627" t="s">
        <v>99</v>
      </c>
      <c r="H44" s="628"/>
      <c r="I44" s="957" t="s">
        <v>89</v>
      </c>
      <c r="J44" s="625"/>
      <c r="K44" s="537" t="s">
        <v>100</v>
      </c>
      <c r="L44" s="537"/>
      <c r="M44" s="532"/>
      <c r="W44" s="538"/>
    </row>
    <row r="45" spans="1:23" ht="13">
      <c r="A45" s="957" t="s">
        <v>561</v>
      </c>
      <c r="D45" s="523"/>
      <c r="E45" s="499" t="s">
        <v>101</v>
      </c>
      <c r="G45" s="629"/>
      <c r="H45" s="630"/>
      <c r="I45" s="957" t="s">
        <v>102</v>
      </c>
      <c r="J45" s="625"/>
      <c r="K45" s="537" t="s">
        <v>549</v>
      </c>
      <c r="L45" s="537"/>
      <c r="M45" s="1069" t="s">
        <v>616</v>
      </c>
      <c r="N45" s="1070"/>
      <c r="O45" s="1070"/>
      <c r="P45" s="1070"/>
      <c r="Q45" s="1070"/>
      <c r="R45" s="1070"/>
      <c r="S45" s="1070"/>
      <c r="T45" s="1070"/>
      <c r="U45" s="1070"/>
      <c r="V45" s="1070"/>
      <c r="W45" s="1071"/>
    </row>
    <row r="46" spans="1:23">
      <c r="A46" s="544"/>
      <c r="B46" s="545"/>
      <c r="C46" s="545"/>
      <c r="D46" s="546"/>
      <c r="E46" s="631"/>
      <c r="F46" s="545"/>
      <c r="G46" s="1053" t="s">
        <v>1121</v>
      </c>
      <c r="H46" s="1054"/>
      <c r="I46" s="1053" t="s">
        <v>1120</v>
      </c>
      <c r="J46" s="1054"/>
      <c r="K46" s="549" t="s">
        <v>105</v>
      </c>
      <c r="L46" s="549"/>
      <c r="M46" s="1072" t="s">
        <v>106</v>
      </c>
      <c r="N46" s="1073"/>
      <c r="O46" s="1073"/>
      <c r="P46" s="1073"/>
      <c r="Q46" s="1073"/>
      <c r="R46" s="1073"/>
      <c r="S46" s="1073"/>
      <c r="T46" s="1073"/>
      <c r="U46" s="1073"/>
      <c r="V46" s="1073"/>
      <c r="W46" s="1074"/>
    </row>
    <row r="47" spans="1:23">
      <c r="G47" s="500" t="s">
        <v>667</v>
      </c>
      <c r="K47" s="537"/>
      <c r="L47" s="537"/>
      <c r="M47" s="541"/>
      <c r="N47" s="541"/>
      <c r="O47" s="541"/>
      <c r="P47" s="541"/>
      <c r="Q47" s="541"/>
      <c r="R47" s="541"/>
      <c r="S47" s="541"/>
      <c r="T47" s="541"/>
      <c r="U47" s="541"/>
      <c r="V47" s="541"/>
      <c r="W47" s="632"/>
    </row>
    <row r="48" spans="1:23">
      <c r="G48" s="633"/>
      <c r="H48" s="633"/>
      <c r="I48" s="634"/>
      <c r="J48" s="633"/>
      <c r="K48" s="537"/>
      <c r="L48" s="537"/>
      <c r="M48" s="541"/>
      <c r="N48" s="541"/>
      <c r="O48" s="541"/>
      <c r="P48" s="541"/>
      <c r="Q48" s="541"/>
      <c r="R48" s="541"/>
      <c r="S48" s="541"/>
      <c r="T48" s="541"/>
      <c r="U48" s="541"/>
      <c r="V48" s="541"/>
      <c r="W48" s="632"/>
    </row>
    <row r="49" spans="1:23" ht="7.5" customHeight="1"/>
    <row r="50" spans="1:23" ht="13.5" customHeight="1"/>
    <row r="51" spans="1:23" ht="13.5" customHeight="1"/>
    <row r="52" spans="1:23" ht="13.5" customHeight="1"/>
    <row r="53" spans="1:23" s="611" customFormat="1" ht="18" customHeight="1">
      <c r="A53" s="635" t="s">
        <v>964</v>
      </c>
      <c r="B53" s="500"/>
      <c r="C53" s="635" t="s">
        <v>622</v>
      </c>
      <c r="F53" s="636"/>
      <c r="G53" s="635" t="s">
        <v>958</v>
      </c>
      <c r="H53" s="500"/>
      <c r="I53" s="635" t="s">
        <v>969</v>
      </c>
      <c r="K53" s="636"/>
      <c r="L53" s="636"/>
      <c r="V53" s="637"/>
    </row>
    <row r="54" spans="1:23" s="611" customFormat="1" ht="18" customHeight="1">
      <c r="A54" s="635" t="s">
        <v>965</v>
      </c>
      <c r="B54" s="500"/>
      <c r="C54" s="635" t="s">
        <v>969</v>
      </c>
      <c r="F54" s="636"/>
      <c r="G54" s="635" t="s">
        <v>959</v>
      </c>
      <c r="H54" s="500"/>
      <c r="I54" s="635" t="s">
        <v>969</v>
      </c>
      <c r="K54" s="636"/>
      <c r="L54" s="636"/>
      <c r="V54" s="637"/>
    </row>
    <row r="55" spans="1:23" s="611" customFormat="1" ht="18" customHeight="1">
      <c r="A55" s="635" t="s">
        <v>966</v>
      </c>
      <c r="B55" s="500"/>
      <c r="C55" s="635" t="s">
        <v>969</v>
      </c>
      <c r="F55" s="636"/>
      <c r="G55" s="635" t="s">
        <v>960</v>
      </c>
      <c r="H55" s="500"/>
      <c r="I55" s="635" t="s">
        <v>622</v>
      </c>
      <c r="K55" s="636"/>
      <c r="L55" s="636"/>
      <c r="V55" s="637"/>
    </row>
    <row r="56" spans="1:23" s="611" customFormat="1" ht="18" customHeight="1">
      <c r="A56" s="635" t="s">
        <v>967</v>
      </c>
      <c r="B56" s="500"/>
      <c r="C56" s="635" t="s">
        <v>622</v>
      </c>
      <c r="F56" s="636"/>
      <c r="G56" s="635" t="s">
        <v>961</v>
      </c>
      <c r="H56" s="500"/>
      <c r="I56" s="635" t="s">
        <v>622</v>
      </c>
      <c r="K56" s="636"/>
      <c r="L56" s="636"/>
      <c r="V56" s="637"/>
    </row>
    <row r="57" spans="1:23" s="611" customFormat="1" ht="18" customHeight="1">
      <c r="A57" s="635" t="s">
        <v>968</v>
      </c>
      <c r="B57" s="500"/>
      <c r="C57" s="635" t="s">
        <v>622</v>
      </c>
      <c r="F57" s="636"/>
      <c r="G57" s="635" t="s">
        <v>963</v>
      </c>
      <c r="H57" s="500"/>
      <c r="I57" s="635" t="s">
        <v>622</v>
      </c>
      <c r="K57" s="636"/>
      <c r="L57" s="636"/>
      <c r="V57" s="637"/>
    </row>
    <row r="58" spans="1:23" ht="20">
      <c r="E58" s="958"/>
      <c r="F58" s="500"/>
      <c r="G58" s="635" t="s">
        <v>962</v>
      </c>
      <c r="I58" s="635" t="s">
        <v>622</v>
      </c>
      <c r="K58" s="500"/>
      <c r="M58" s="958"/>
      <c r="V58" s="501"/>
      <c r="W58" s="958"/>
    </row>
    <row r="59" spans="1:23" ht="17.5">
      <c r="A59" s="638"/>
      <c r="E59" s="958"/>
      <c r="G59" s="639"/>
      <c r="H59" s="639"/>
    </row>
    <row r="64" spans="1:23" ht="14">
      <c r="A64" s="640"/>
      <c r="C64" s="641"/>
      <c r="D64" s="641"/>
      <c r="E64" s="642"/>
    </row>
    <row r="65" spans="1:5" ht="14">
      <c r="A65" s="643"/>
      <c r="C65" s="641"/>
      <c r="D65" s="644"/>
      <c r="E65" s="642"/>
    </row>
    <row r="66" spans="1:5" ht="14">
      <c r="A66" s="643"/>
      <c r="B66" s="645"/>
      <c r="C66" s="641"/>
      <c r="D66" s="641"/>
      <c r="E66" s="642"/>
    </row>
    <row r="67" spans="1:5" ht="14">
      <c r="A67" s="643"/>
      <c r="B67" s="646" t="s">
        <v>354</v>
      </c>
      <c r="C67" s="641"/>
      <c r="D67" s="641"/>
      <c r="E67" s="642"/>
    </row>
    <row r="68" spans="1:5" ht="15.5">
      <c r="A68" s="643"/>
      <c r="B68" s="647" t="s">
        <v>249</v>
      </c>
      <c r="C68" s="641"/>
      <c r="D68" s="641"/>
      <c r="E68" s="642"/>
    </row>
    <row r="69" spans="1:5" ht="14">
      <c r="A69" s="643"/>
      <c r="B69" s="648" t="s">
        <v>250</v>
      </c>
      <c r="C69" s="641"/>
      <c r="D69" s="641"/>
      <c r="E69" s="642"/>
    </row>
    <row r="70" spans="1:5" ht="15.5">
      <c r="A70" s="649"/>
      <c r="B70" s="647" t="s">
        <v>251</v>
      </c>
      <c r="C70" s="641"/>
      <c r="D70" s="641"/>
      <c r="E70" s="642"/>
    </row>
    <row r="71" spans="1:5" ht="15.5">
      <c r="A71" s="643"/>
      <c r="B71" s="647" t="s">
        <v>252</v>
      </c>
      <c r="C71" s="641"/>
      <c r="D71" s="641"/>
      <c r="E71" s="642"/>
    </row>
    <row r="72" spans="1:5" ht="14">
      <c r="A72" s="649"/>
      <c r="B72" s="646" t="s">
        <v>253</v>
      </c>
      <c r="C72" s="641"/>
      <c r="D72" s="641"/>
      <c r="E72" s="642"/>
    </row>
    <row r="73" spans="1:5" ht="14">
      <c r="A73" s="649"/>
      <c r="B73" s="646" t="s">
        <v>357</v>
      </c>
      <c r="C73" s="641"/>
      <c r="D73" s="641"/>
      <c r="E73" s="642"/>
    </row>
    <row r="74" spans="1:5" ht="14">
      <c r="A74" s="643"/>
      <c r="B74" s="646" t="s">
        <v>358</v>
      </c>
      <c r="C74" s="641"/>
      <c r="D74" s="641"/>
      <c r="E74" s="642"/>
    </row>
    <row r="75" spans="1:5" ht="14">
      <c r="A75" s="643"/>
      <c r="B75" s="646" t="s">
        <v>288</v>
      </c>
      <c r="C75" s="641"/>
      <c r="D75" s="641"/>
      <c r="E75" s="642"/>
    </row>
    <row r="76" spans="1:5" ht="14">
      <c r="A76" s="643"/>
      <c r="B76" s="646" t="s">
        <v>292</v>
      </c>
      <c r="C76" s="641"/>
      <c r="D76" s="641"/>
      <c r="E76" s="642"/>
    </row>
    <row r="77" spans="1:5" ht="15.5">
      <c r="A77" s="643"/>
      <c r="B77" s="647" t="s">
        <v>423</v>
      </c>
      <c r="C77" s="641"/>
      <c r="D77" s="641"/>
      <c r="E77" s="642"/>
    </row>
    <row r="78" spans="1:5" ht="14">
      <c r="A78" s="643"/>
      <c r="B78" s="646" t="s">
        <v>424</v>
      </c>
      <c r="C78" s="641"/>
      <c r="D78" s="641"/>
      <c r="E78" s="642"/>
    </row>
    <row r="79" spans="1:5" ht="14">
      <c r="A79" s="643"/>
      <c r="B79" s="646" t="s">
        <v>279</v>
      </c>
      <c r="C79" s="641"/>
      <c r="D79" s="644"/>
      <c r="E79" s="642"/>
    </row>
    <row r="80" spans="1:5" ht="14">
      <c r="A80" s="643"/>
      <c r="B80" s="646" t="s">
        <v>281</v>
      </c>
      <c r="C80" s="641"/>
      <c r="D80" s="641"/>
      <c r="E80" s="642"/>
    </row>
    <row r="81" spans="1:5" ht="14">
      <c r="A81" s="643"/>
      <c r="B81" s="646" t="s">
        <v>287</v>
      </c>
      <c r="C81" s="641"/>
      <c r="D81" s="644"/>
      <c r="E81" s="642"/>
    </row>
    <row r="82" spans="1:5" ht="15.5">
      <c r="A82" s="643"/>
      <c r="B82" s="647" t="s">
        <v>420</v>
      </c>
      <c r="C82" s="641"/>
      <c r="D82" s="644"/>
      <c r="E82" s="642"/>
    </row>
    <row r="83" spans="1:5" ht="14">
      <c r="A83" s="650"/>
      <c r="B83" s="646" t="s">
        <v>421</v>
      </c>
      <c r="C83" s="579"/>
      <c r="D83" s="578"/>
      <c r="E83" s="575"/>
    </row>
    <row r="84" spans="1:5" ht="14">
      <c r="A84" s="572"/>
      <c r="B84" s="646" t="s">
        <v>422</v>
      </c>
      <c r="C84" s="579"/>
      <c r="D84" s="578"/>
      <c r="E84" s="651">
        <f>SUM(E63:E82)</f>
        <v>0</v>
      </c>
    </row>
    <row r="85" spans="1:5" ht="14">
      <c r="B85" s="646" t="s">
        <v>417</v>
      </c>
    </row>
    <row r="86" spans="1:5" ht="14">
      <c r="B86" s="646" t="s">
        <v>397</v>
      </c>
    </row>
  </sheetData>
  <mergeCells count="10">
    <mergeCell ref="M45:W45"/>
    <mergeCell ref="G46:H46"/>
    <mergeCell ref="I46:J46"/>
    <mergeCell ref="M46:W46"/>
    <mergeCell ref="O1:S1"/>
    <mergeCell ref="P2:W2"/>
    <mergeCell ref="M40:W40"/>
    <mergeCell ref="G41:H41"/>
    <mergeCell ref="G42:H42"/>
    <mergeCell ref="G43:H43"/>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9431-1243-42E2-9C37-3392E4BB512F}">
  <sheetPr>
    <pageSetUpPr fitToPage="1"/>
  </sheetPr>
  <dimension ref="A1:W81"/>
  <sheetViews>
    <sheetView topLeftCell="A16" zoomScale="80" zoomScaleNormal="80" zoomScaleSheetLayoutView="85" workbookViewId="0">
      <selection activeCell="F28" sqref="F28"/>
    </sheetView>
  </sheetViews>
  <sheetFormatPr defaultColWidth="9.1796875" defaultRowHeight="12.5"/>
  <cols>
    <col min="1" max="1" width="5.26953125" style="960" customWidth="1"/>
    <col min="2" max="2" width="40.1796875" style="960" bestFit="1" customWidth="1"/>
    <col min="3" max="3" width="6.453125" style="960" customWidth="1"/>
    <col min="4" max="4" width="13.453125" style="960" customWidth="1"/>
    <col min="5" max="5" width="10.453125" style="499" customWidth="1"/>
    <col min="6" max="6" width="13.08984375" style="960" customWidth="1"/>
    <col min="7" max="7" width="14.81640625" style="500" customWidth="1"/>
    <col min="8" max="8" width="17" style="500" customWidth="1"/>
    <col min="9" max="9" width="6.1796875" style="960" customWidth="1"/>
    <col min="10" max="10" width="14.1796875" style="960" customWidth="1"/>
    <col min="11" max="11" width="11.1796875" style="960" customWidth="1"/>
    <col min="12" max="12" width="15.1796875" style="500" customWidth="1"/>
    <col min="13" max="13" width="16.36328125" style="500" customWidth="1"/>
    <col min="14" max="14" width="0.453125" style="960" hidden="1" customWidth="1"/>
    <col min="15" max="15" width="3.1796875" style="960" customWidth="1"/>
    <col min="16" max="16" width="2.54296875" style="960" customWidth="1"/>
    <col min="17" max="17" width="4.81640625" style="960" hidden="1" customWidth="1"/>
    <col min="18" max="18" width="2" style="960" customWidth="1"/>
    <col min="19" max="19" width="2.54296875" style="960" customWidth="1"/>
    <col min="20" max="20" width="5.81640625" style="960" hidden="1" customWidth="1"/>
    <col min="21" max="21" width="1" style="960" customWidth="1"/>
    <col min="22" max="22" width="9.1796875" style="960" hidden="1" customWidth="1"/>
    <col min="23" max="23" width="15.08984375" style="501" customWidth="1"/>
    <col min="24" max="24" width="1.81640625" style="960" customWidth="1"/>
    <col min="25" max="25" width="9.1796875" style="960" customWidth="1"/>
    <col min="26" max="16384" width="9.1796875" style="96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6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5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59" t="s">
        <v>557</v>
      </c>
      <c r="D8" s="523"/>
      <c r="E8" s="531"/>
      <c r="G8" s="532"/>
      <c r="H8" s="533"/>
      <c r="I8" s="959"/>
      <c r="K8" s="514"/>
      <c r="L8" s="532"/>
      <c r="M8" s="534"/>
      <c r="O8" s="514"/>
      <c r="U8" s="535"/>
      <c r="V8" s="535"/>
      <c r="W8" s="536"/>
    </row>
    <row r="9" spans="1:23">
      <c r="A9" s="959" t="s">
        <v>558</v>
      </c>
      <c r="D9" s="523"/>
      <c r="E9" s="531" t="s">
        <v>54</v>
      </c>
      <c r="G9" s="532" t="s">
        <v>55</v>
      </c>
      <c r="H9" s="533"/>
      <c r="I9" s="959" t="s">
        <v>56</v>
      </c>
      <c r="K9" s="523"/>
      <c r="L9" s="532" t="s">
        <v>57</v>
      </c>
      <c r="M9" s="537"/>
      <c r="O9" s="523"/>
      <c r="P9" s="960" t="s">
        <v>58</v>
      </c>
      <c r="W9" s="538"/>
    </row>
    <row r="10" spans="1:23" ht="13">
      <c r="A10" s="959" t="s">
        <v>559</v>
      </c>
      <c r="D10" s="539" t="s">
        <v>560</v>
      </c>
      <c r="E10" s="531" t="s">
        <v>59</v>
      </c>
      <c r="G10" s="532"/>
      <c r="H10" s="533"/>
      <c r="I10" s="540"/>
      <c r="J10" s="541"/>
      <c r="K10" s="542"/>
      <c r="L10" s="532"/>
      <c r="M10" s="537"/>
      <c r="O10" s="523"/>
      <c r="W10" s="538"/>
    </row>
    <row r="11" spans="1:23" ht="13">
      <c r="A11" s="959" t="s">
        <v>551</v>
      </c>
      <c r="D11" s="523"/>
      <c r="E11" s="515"/>
      <c r="F11" s="543"/>
      <c r="G11" s="532" t="s">
        <v>60</v>
      </c>
      <c r="H11" s="533"/>
      <c r="I11" s="959" t="s">
        <v>61</v>
      </c>
      <c r="K11" s="523"/>
      <c r="L11" s="532" t="s">
        <v>523</v>
      </c>
      <c r="M11" s="537"/>
      <c r="O11" s="523"/>
      <c r="P11" s="960" t="s">
        <v>63</v>
      </c>
      <c r="W11" s="538"/>
    </row>
    <row r="12" spans="1:23">
      <c r="A12" s="544" t="s">
        <v>64</v>
      </c>
      <c r="D12" s="523"/>
      <c r="E12" s="531" t="s">
        <v>65</v>
      </c>
      <c r="G12" s="532"/>
      <c r="H12" s="533"/>
      <c r="I12" s="95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1070</v>
      </c>
      <c r="C17" s="738" t="str">
        <f>IF(E17="","",VLOOKUP(B17,Data!$B$5:$N$503,13,FALSE))</f>
        <v/>
      </c>
      <c r="D17" s="495" t="str">
        <f>IF(E17="","",VLOOKUP(B17,Data!$B$5:$L$503,2,FALSE))</f>
        <v/>
      </c>
      <c r="E17" s="823"/>
      <c r="F17" s="955"/>
      <c r="G17" s="587" t="str">
        <f>IF(E17="","",VLOOKUP(B17,Data!$B$5:$L$503,11,FALSE))</f>
        <v/>
      </c>
      <c r="H17" s="588" t="str">
        <f t="shared" ref="H17:H30"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9,Data!G9,(IF(B17=Data!B11,Data!G11,(IF(B17=Data!B13,Data!G13,(IF(B17=Data!#REF!,Data!#REF!,(IF(B17=Data!B18,Data!G18,(IF(B17=Data!#REF!,Data!#REF!,(IF(B17=Data!#REF!,Data!#REF!,(IF(B17=Data!#REF!,Data!#REF!,Data!#REF!)))))))))))))))&amp;IF(B17=Data!B85,Data!G85,(IF(B17=Data!#REF!,Data!#REF!,(IF(B17=Data!#REF!,Data!#REF!,(IF(B17=Data!#REF!,Data!#REF!,(IF(B17=Data!#REF!,Data!#REF!,(IF(B17=Data!#REF!,Data!G825,(IF(B17=Data!#REF!,Data!#REF!,(IF(B17=Data!#REF!,Data!#REF!,Data!#REF!)))))))))))))))&amp;IF(B17=Data!#REF!,Data!#REF!,(IF(B17=Data!#REF!,Data!#REF!,(IF(B17=Data!#REF!,Data!#REF!,(IF(B17=Data!#REF!,Data!#REF!,(IF(B17=Data!#REF!,Data!#REF!,Data!#REF!)))))))))</f>
        <v>#REF!</v>
      </c>
      <c r="O17" s="592"/>
      <c r="P17" s="593"/>
      <c r="Q17" s="594" t="e">
        <f>IF(B17=Data!B9,Data!H9,(IF(B17=Data!B11,Data!H11,(IF(B17=Data!B13,Data!H13,(IF(B17=Data!#REF!,Data!#REF!,(IF(B17=Data!B18,Data!H18,(IF(B17=Data!#REF!,Data!#REF!,(IF(B17=Data!#REF!,Data!#REF!,(IF(B17=Data!#REF!,Data!#REF!,Data!#REF!)))))))))))))))&amp;IF(B17=Data!B85,Data!H85,(IF(B17=Data!#REF!,Data!#REF!,(IF(B17=Data!#REF!,Data!#REF!,(IF(B17=Data!#REF!,Data!#REF!,(IF(B17=Data!#REF!,Data!#REF!,(IF(B17=Data!#REF!,Data!H825,(IF(B17=Data!#REF!,Data!#REF!,(IF(B17=Data!#REF!,Data!#REF!,Data!#REF!)))))))))))))))&amp;IF(B17=Data!#REF!,Data!#REF!,(IF(B17=Data!#REF!,Data!#REF!,(IF(B17=Data!#REF!,Data!#REF!,(IF(B17=Data!#REF!,Data!#REF!,(IF(B17=Data!#REF!,Data!#REF!,Data!#REF!)))))))))</f>
        <v>#REF!</v>
      </c>
      <c r="R17" s="593"/>
      <c r="S17" s="593"/>
      <c r="T17" s="594" t="e">
        <f>IF(B17=Data!B9,Data!I9,(IF(B17=Data!B11,Data!I11,(IF(B17=Data!B13,Data!I13,(IF(B17=Data!#REF!,Data!#REF!,(IF(B17=Data!B18,Data!I18,(IF(B17=Data!#REF!,Data!#REF!,(IF(B17=Data!#REF!,Data!#REF!,(IF(B17=Data!#REF!,Data!#REF!,Data!#REF!)))))))))))))))&amp;IF(B17=Data!B85,Data!I85,(IF(B17=Data!#REF!,Data!#REF!,(IF(B17=Data!#REF!,Data!#REF!,(IF(B17=Data!#REF!,Data!#REF!,(IF(B17=Data!#REF!,Data!#REF!,(IF(B17=Data!#REF!,Data!I825,(IF(B17=Data!#REF!,Data!#REF!,(IF(B17=Data!#REF!,Data!#REF!,Data!#REF!)))))))))))))))&amp;IF(B17=Data!#REF!,Data!#REF!,(IF(B17=Data!#REF!,Data!#REF!,(IF(B17=Data!#REF!,Data!#REF!,(IF(B17=Data!#REF!,Data!#REF!,(IF(B17=Data!#REF!,Data!#REF!,Data!#REF!)))))))))</f>
        <v>#REF!</v>
      </c>
      <c r="U17" s="595"/>
      <c r="V17" s="594" t="e">
        <f>IF(B17=Data!B9,Data!J9,(IF(B17=Data!B11,Data!J11,(IF(B17=Data!B13,Data!J13,(IF(B17=Data!#REF!,Data!#REF!,(IF(B17=Data!B18,Data!J18,(IF(B17=Data!#REF!,Data!#REF!,(IF(B17=Data!#REF!,Data!#REF!,(IF(B17=Data!#REF!,Data!#REF!,Data!#REF!)))))))))))))))&amp;IF(B17=Data!B85,Data!J85,(IF(B17=Data!#REF!,Data!#REF!,(IF(B17=Data!#REF!,Data!#REF!,(IF(B17=Data!#REF!,Data!#REF!,(IF(B17=Data!#REF!,Data!#REF!,(IF(B17=Data!#REF!,Data!J825,(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321</v>
      </c>
      <c r="C18" s="738" t="str">
        <f>IF(E18="","",VLOOKUP(B18,Data!$B$5:$N$503,13,FALSE))</f>
        <v>Ymh</v>
      </c>
      <c r="D18" s="495" t="str">
        <f>IF(E18="","",VLOOKUP(B18,Data!$B$5:$L$503,2,FALSE))</f>
        <v>ZV78250</v>
      </c>
      <c r="E18" s="823">
        <v>1</v>
      </c>
      <c r="F18" s="955" t="s">
        <v>544</v>
      </c>
      <c r="G18" s="587">
        <f>IF(E18="","",VLOOKUP(B18,Data!$B$5:$L$503,11,FALSE))</f>
        <v>7332.41</v>
      </c>
      <c r="H18" s="588">
        <f t="shared" si="0"/>
        <v>7332.41</v>
      </c>
      <c r="I18" s="589" t="str">
        <f>IF(E18="","",VLOOKUP(B18,Data!$B$5:$D$503,3,FALSE))</f>
        <v>C/T</v>
      </c>
      <c r="J18" s="589" t="str">
        <f>IF(E18="","",VLOOKUP(B18,Data!$B$5:$M$503,12,FALSE))</f>
        <v>Indonesia</v>
      </c>
      <c r="K18" s="590">
        <v>5129806</v>
      </c>
      <c r="L18" s="587">
        <f>IF(E18="","",VLOOKUP(B18,Data!$B$5:$E$503,4,FALSE)*E18)</f>
        <v>338</v>
      </c>
      <c r="M18" s="587">
        <f>IF(E18="","",VLOOKUP(B18,Data!$B$5:$F$503,5,FALSE)*E18)</f>
        <v>297</v>
      </c>
      <c r="N18" s="591" t="e">
        <f>IF(B18=Data!#REF!,Data!#REF!,(IF(B18=Data!#REF!,Data!#REF!,(IF(B18=Data!#REF!,Data!#REF!,(IF(B18=Data!#REF!,Data!#REF!,(IF(B18=Data!#REF!,Data!#REF!,(IF(B18=Data!#REF!,Data!#REF!,(IF(B18=Data!#REF!,Data!#REF!,(IF(B18=Data!#REF!,Data!#REF!,Data!#REF!)))))))))))))))&amp;IF(B18=Data!B55,Data!G55,(IF(B18=Data!#REF!,Data!#REF!,(IF(B18=Data!#REF!,Data!#REF!,(IF(B18=Data!#REF!,Data!#REF!,(IF(B18=Data!#REF!,Data!#REF!,(IF(B18=Data!#REF!,Data!G795,(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55,Data!H55,(IF(B18=Data!#REF!,Data!#REF!,(IF(B18=Data!#REF!,Data!#REF!,(IF(B18=Data!#REF!,Data!#REF!,(IF(B18=Data!#REF!,Data!#REF!,(IF(B18=Data!#REF!,Data!H795,(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55,Data!I55,(IF(B18=Data!#REF!,Data!#REF!,(IF(B18=Data!#REF!,Data!#REF!,(IF(B18=Data!#REF!,Data!#REF!,(IF(B18=Data!#REF!,Data!#REF!,(IF(B18=Data!#REF!,Data!I795,(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55,Data!J55,(IF(B18=Data!#REF!,Data!#REF!,(IF(B18=Data!#REF!,Data!#REF!,(IF(B18=Data!#REF!,Data!#REF!,(IF(B18=Data!#REF!,Data!#REF!,(IF(B18=Data!#REF!,Data!J795,(IF(B18=Data!#REF!,Data!#REF!,(IF(B18=Data!#REF!,Data!#REF!,Data!#REF!)))))))))))))))&amp;IF(B18=Data!#REF!,Data!#REF!,(IF(B18=Data!#REF!,Data!#REF!,(IF(B18=Data!#REF!,Data!#REF!,(IF(B18=Data!#REF!,Data!#REF!,(IF(B18=Data!#REF!,Data!#REF!,Data!#REF!)))))))))</f>
        <v>#REF!</v>
      </c>
      <c r="W18" s="596">
        <f>IF(E18="","",VLOOKUP(B18,Data!$B$5:$J$503,9,FALSE)*E18)</f>
        <v>1.806</v>
      </c>
    </row>
    <row r="19" spans="1:23" s="597" customFormat="1" ht="19.25" customHeight="1">
      <c r="A19" s="860"/>
      <c r="B19" s="582" t="s">
        <v>1097</v>
      </c>
      <c r="C19" s="738" t="str">
        <f>IF(E19="","",VLOOKUP(B19,Data!$B$5:$N$503,13,FALSE))</f>
        <v/>
      </c>
      <c r="D19" s="495" t="str">
        <f>IF(E19="","",VLOOKUP(B19,Data!$B$5:$L$503,2,FALSE))</f>
        <v/>
      </c>
      <c r="E19" s="823"/>
      <c r="F19" s="955"/>
      <c r="G19" s="587" t="str">
        <f>IF(E19="","",VLOOKUP(B19,Data!$B$5:$L$503,11,FALSE))</f>
        <v/>
      </c>
      <c r="H19" s="588" t="str">
        <f t="shared" ref="H19:H20"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B11,Data!G11,(IF(B19=Data!B13,Data!G13,(IF(B19=Data!B15,Data!G15,(IF(B19=Data!#REF!,Data!#REF!,(IF(B19=Data!B20,Data!G20,(IF(B19=Data!#REF!,Data!#REF!,(IF(B19=Data!#REF!,Data!#REF!,(IF(B19=Data!#REF!,Data!#REF!,Data!#REF!)))))))))))))))&amp;IF(B19=Data!B87,Data!G87,(IF(B19=Data!#REF!,Data!#REF!,(IF(B19=Data!#REF!,Data!#REF!,(IF(B19=Data!#REF!,Data!#REF!,(IF(B19=Data!#REF!,Data!#REF!,(IF(B19=Data!#REF!,Data!G827,(IF(B19=Data!#REF!,Data!#REF!,(IF(B19=Data!#REF!,Data!#REF!,Data!#REF!)))))))))))))))&amp;IF(B19=Data!#REF!,Data!#REF!,(IF(B19=Data!#REF!,Data!#REF!,(IF(B19=Data!#REF!,Data!#REF!,(IF(B19=Data!#REF!,Data!#REF!,(IF(B19=Data!#REF!,Data!#REF!,Data!#REF!)))))))))</f>
        <v>#REF!</v>
      </c>
      <c r="O19" s="592"/>
      <c r="P19" s="593"/>
      <c r="Q19" s="594" t="e">
        <f>IF(B19=Data!B11,Data!H11,(IF(B19=Data!B13,Data!H13,(IF(B19=Data!B15,Data!H15,(IF(B19=Data!#REF!,Data!#REF!,(IF(B19=Data!B20,Data!H20,(IF(B19=Data!#REF!,Data!#REF!,(IF(B19=Data!#REF!,Data!#REF!,(IF(B19=Data!#REF!,Data!#REF!,Data!#REF!)))))))))))))))&amp;IF(B19=Data!B87,Data!H87,(IF(B19=Data!#REF!,Data!#REF!,(IF(B19=Data!#REF!,Data!#REF!,(IF(B19=Data!#REF!,Data!#REF!,(IF(B19=Data!#REF!,Data!#REF!,(IF(B19=Data!#REF!,Data!H827,(IF(B19=Data!#REF!,Data!#REF!,(IF(B19=Data!#REF!,Data!#REF!,Data!#REF!)))))))))))))))&amp;IF(B19=Data!#REF!,Data!#REF!,(IF(B19=Data!#REF!,Data!#REF!,(IF(B19=Data!#REF!,Data!#REF!,(IF(B19=Data!#REF!,Data!#REF!,(IF(B19=Data!#REF!,Data!#REF!,Data!#REF!)))))))))</f>
        <v>#REF!</v>
      </c>
      <c r="R19" s="593"/>
      <c r="S19" s="593"/>
      <c r="T19" s="594" t="e">
        <f>IF(B19=Data!B11,Data!I11,(IF(B19=Data!B13,Data!I13,(IF(B19=Data!B15,Data!I15,(IF(B19=Data!#REF!,Data!#REF!,(IF(B19=Data!B20,Data!I20,(IF(B19=Data!#REF!,Data!#REF!,(IF(B19=Data!#REF!,Data!#REF!,(IF(B19=Data!#REF!,Data!#REF!,Data!#REF!)))))))))))))))&amp;IF(B19=Data!B87,Data!I87,(IF(B19=Data!#REF!,Data!#REF!,(IF(B19=Data!#REF!,Data!#REF!,(IF(B19=Data!#REF!,Data!#REF!,(IF(B19=Data!#REF!,Data!#REF!,(IF(B19=Data!#REF!,Data!I827,(IF(B19=Data!#REF!,Data!#REF!,(IF(B19=Data!#REF!,Data!#REF!,Data!#REF!)))))))))))))))&amp;IF(B19=Data!#REF!,Data!#REF!,(IF(B19=Data!#REF!,Data!#REF!,(IF(B19=Data!#REF!,Data!#REF!,(IF(B19=Data!#REF!,Data!#REF!,(IF(B19=Data!#REF!,Data!#REF!,Data!#REF!)))))))))</f>
        <v>#REF!</v>
      </c>
      <c r="U19" s="595"/>
      <c r="V19" s="594" t="e">
        <f>IF(B19=Data!B11,Data!J11,(IF(B19=Data!B13,Data!J13,(IF(B19=Data!B15,Data!J15,(IF(B19=Data!#REF!,Data!#REF!,(IF(B19=Data!B20,Data!J20,(IF(B19=Data!#REF!,Data!#REF!,(IF(B19=Data!#REF!,Data!#REF!,(IF(B19=Data!#REF!,Data!#REF!,Data!#REF!)))))))))))))))&amp;IF(B19=Data!B87,Data!J87,(IF(B19=Data!#REF!,Data!#REF!,(IF(B19=Data!#REF!,Data!#REF!,(IF(B19=Data!#REF!,Data!#REF!,(IF(B19=Data!#REF!,Data!#REF!,(IF(B19=Data!#REF!,Data!J827,(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321</v>
      </c>
      <c r="C20" s="738" t="str">
        <f>IF(E20="","",VLOOKUP(B20,Data!$B$5:$N$503,13,FALSE))</f>
        <v>Ymh</v>
      </c>
      <c r="D20" s="495" t="str">
        <f>IF(E20="","",VLOOKUP(B20,Data!$B$5:$L$503,2,FALSE))</f>
        <v>ZV78250</v>
      </c>
      <c r="E20" s="823">
        <v>1</v>
      </c>
      <c r="F20" s="955" t="s">
        <v>545</v>
      </c>
      <c r="G20" s="587">
        <f>IF(E20="","",VLOOKUP(B20,Data!$B$5:$L$503,11,FALSE))</f>
        <v>7332.41</v>
      </c>
      <c r="H20" s="588">
        <f t="shared" si="1"/>
        <v>7332.41</v>
      </c>
      <c r="I20" s="589" t="str">
        <f>IF(E20="","",VLOOKUP(B20,Data!$B$5:$D$503,3,FALSE))</f>
        <v>C/T</v>
      </c>
      <c r="J20" s="589" t="str">
        <f>IF(E20="","",VLOOKUP(B20,Data!$B$5:$M$503,12,FALSE))</f>
        <v>Indonesia</v>
      </c>
      <c r="K20" s="590">
        <v>5132497</v>
      </c>
      <c r="L20" s="587">
        <f>IF(E20="","",VLOOKUP(B20,Data!$B$5:$E$503,4,FALSE)*E20)</f>
        <v>338</v>
      </c>
      <c r="M20" s="587">
        <f>IF(E20="","",VLOOKUP(B20,Data!$B$5:$F$503,5,FALSE)*E20)</f>
        <v>297</v>
      </c>
      <c r="N20" s="591" t="e">
        <f>IF(B20=Data!#REF!,Data!#REF!,(IF(B20=Data!#REF!,Data!#REF!,(IF(B20=Data!#REF!,Data!#REF!,(IF(B20=Data!#REF!,Data!#REF!,(IF(B20=Data!#REF!,Data!#REF!,(IF(B20=Data!#REF!,Data!#REF!,(IF(B20=Data!#REF!,Data!#REF!,(IF(B20=Data!#REF!,Data!#REF!,Data!#REF!)))))))))))))))&amp;IF(B20=Data!B57,Data!G57,(IF(B20=Data!#REF!,Data!#REF!,(IF(B20=Data!#REF!,Data!#REF!,(IF(B20=Data!#REF!,Data!#REF!,(IF(B20=Data!#REF!,Data!#REF!,(IF(B20=Data!#REF!,Data!G797,(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57,Data!H57,(IF(B20=Data!#REF!,Data!#REF!,(IF(B20=Data!#REF!,Data!#REF!,(IF(B20=Data!#REF!,Data!#REF!,(IF(B20=Data!#REF!,Data!#REF!,(IF(B20=Data!#REF!,Data!H797,(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57,Data!I57,(IF(B20=Data!#REF!,Data!#REF!,(IF(B20=Data!#REF!,Data!#REF!,(IF(B20=Data!#REF!,Data!#REF!,(IF(B20=Data!#REF!,Data!#REF!,(IF(B20=Data!#REF!,Data!I797,(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57,Data!J57,(IF(B20=Data!#REF!,Data!#REF!,(IF(B20=Data!#REF!,Data!#REF!,(IF(B20=Data!#REF!,Data!#REF!,(IF(B20=Data!#REF!,Data!#REF!,(IF(B20=Data!#REF!,Data!J797,(IF(B20=Data!#REF!,Data!#REF!,(IF(B20=Data!#REF!,Data!#REF!,Data!#REF!)))))))))))))))&amp;IF(B20=Data!#REF!,Data!#REF!,(IF(B20=Data!#REF!,Data!#REF!,(IF(B20=Data!#REF!,Data!#REF!,(IF(B20=Data!#REF!,Data!#REF!,(IF(B20=Data!#REF!,Data!#REF!,Data!#REF!)))))))))</f>
        <v>#REF!</v>
      </c>
      <c r="W20" s="596">
        <f>IF(E20="","",VLOOKUP(B20,Data!$B$5:$J$503,9,FALSE)*E20)</f>
        <v>1.806</v>
      </c>
    </row>
    <row r="21" spans="1:23" s="597" customFormat="1" ht="19.25" customHeight="1">
      <c r="A21" s="860">
        <v>3</v>
      </c>
      <c r="B21" s="753" t="s">
        <v>504</v>
      </c>
      <c r="C21" s="738" t="str">
        <f>IF(E21="","",VLOOKUP(B21,Data!$B$5:$N$503,13,FALSE))</f>
        <v>Ymh</v>
      </c>
      <c r="D21" s="495" t="str">
        <f>IF(E21="","",VLOOKUP(B21,Data!$B$5:$L$503,2,FALSE))</f>
        <v>ZH66250</v>
      </c>
      <c r="E21" s="823">
        <v>30</v>
      </c>
      <c r="F21" s="956"/>
      <c r="G21" s="587">
        <f>IF(E21="","",VLOOKUP(B21,Data!$B$5:$L$503,11,FALSE))</f>
        <v>2244.61</v>
      </c>
      <c r="H21" s="588">
        <f t="shared" si="0"/>
        <v>67338.3</v>
      </c>
      <c r="I21" s="589" t="str">
        <f>IF(E21="","",VLOOKUP(B21,Data!$B$5:$D$503,3,FALSE))</f>
        <v>C/T</v>
      </c>
      <c r="J21" s="589" t="str">
        <f>IF(E21="","",VLOOKUP(B21,Data!$B$5:$M$503,12,FALSE))</f>
        <v>Indonesia</v>
      </c>
      <c r="K21" s="590">
        <v>5132497</v>
      </c>
      <c r="L21" s="587">
        <f>IF(E21="","",VLOOKUP(B21,Data!$B$5:$E$503,4,FALSE)*E21)</f>
        <v>7860</v>
      </c>
      <c r="M21" s="587">
        <f>IF(E21="","",VLOOKUP(B21,Data!$B$5:$F$503,5,FALSE)*E21)</f>
        <v>7110</v>
      </c>
      <c r="N21" s="591" t="e">
        <f>IF(B21=Data!#REF!,Data!#REF!,(IF(B21=Data!#REF!,Data!#REF!,(IF(B21=Data!#REF!,Data!#REF!,(IF(B21=Data!#REF!,Data!#REF!,(IF(B21=Data!#REF!,Data!#REF!,(IF(B21=Data!#REF!,Data!#REF!,(IF(B21=Data!#REF!,Data!#REF!,(IF(B21=Data!#REF!,Data!#REF!,Data!#REF!)))))))))))))))&amp;IF(B21=Data!B55,Data!G55,(IF(B21=Data!#REF!,Data!#REF!,(IF(B21=Data!#REF!,Data!#REF!,(IF(B21=Data!#REF!,Data!#REF!,(IF(B21=Data!#REF!,Data!#REF!,(IF(B21=Data!#REF!,Data!G795,(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55,Data!H55,(IF(B21=Data!#REF!,Data!#REF!,(IF(B21=Data!#REF!,Data!#REF!,(IF(B21=Data!#REF!,Data!#REF!,(IF(B21=Data!#REF!,Data!#REF!,(IF(B21=Data!#REF!,Data!H795,(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55,Data!I55,(IF(B21=Data!#REF!,Data!#REF!,(IF(B21=Data!#REF!,Data!#REF!,(IF(B21=Data!#REF!,Data!#REF!,(IF(B21=Data!#REF!,Data!#REF!,(IF(B21=Data!#REF!,Data!I795,(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55,Data!J55,(IF(B21=Data!#REF!,Data!#REF!,(IF(B21=Data!#REF!,Data!#REF!,(IF(B21=Data!#REF!,Data!#REF!,(IF(B21=Data!#REF!,Data!#REF!,(IF(B21=Data!#REF!,Data!J795,(IF(B21=Data!#REF!,Data!#REF!,(IF(B21=Data!#REF!,Data!#REF!,Data!#REF!)))))))))))))))&amp;IF(B21=Data!#REF!,Data!#REF!,(IF(B21=Data!#REF!,Data!#REF!,(IF(B21=Data!#REF!,Data!#REF!,(IF(B21=Data!#REF!,Data!#REF!,(IF(B21=Data!#REF!,Data!#REF!,Data!#REF!)))))))))</f>
        <v>#REF!</v>
      </c>
      <c r="W21" s="596">
        <f>IF(E21="","",VLOOKUP(B21,Data!$B$5:$J$503,9,FALSE)*E21)</f>
        <v>44.64</v>
      </c>
    </row>
    <row r="22" spans="1:23" s="597" customFormat="1" ht="19.25" customHeight="1">
      <c r="A22" s="860">
        <v>4</v>
      </c>
      <c r="B22" s="753" t="s">
        <v>508</v>
      </c>
      <c r="C22" s="738" t="str">
        <f>IF(E22="","",VLOOKUP(B22,Data!$B$5:$N$503,13,FALSE))</f>
        <v>Ymh</v>
      </c>
      <c r="D22" s="495" t="str">
        <f>IF(E22="","",VLOOKUP(B22,Data!$B$5:$L$503,2,FALSE))</f>
        <v>ZH66280</v>
      </c>
      <c r="E22" s="823">
        <v>8</v>
      </c>
      <c r="F22" s="956" t="s">
        <v>569</v>
      </c>
      <c r="G22" s="587">
        <f>IF(E22="","",VLOOKUP(B22,Data!$B$5:$L$503,11,FALSE))</f>
        <v>2450.15</v>
      </c>
      <c r="H22" s="588">
        <f t="shared" si="0"/>
        <v>19601.2</v>
      </c>
      <c r="I22" s="589" t="str">
        <f>IF(E22="","",VLOOKUP(B22,Data!$B$5:$D$503,3,FALSE))</f>
        <v>C/T</v>
      </c>
      <c r="J22" s="589" t="str">
        <f>IF(E22="","",VLOOKUP(B22,Data!$B$5:$M$503,12,FALSE))</f>
        <v>Indonesia</v>
      </c>
      <c r="K22" s="590">
        <v>5132497</v>
      </c>
      <c r="L22" s="587">
        <f>IF(E22="","",VLOOKUP(B22,Data!$B$5:$E$503,4,FALSE)*E22)</f>
        <v>2096</v>
      </c>
      <c r="M22" s="587">
        <f>IF(E22="","",VLOOKUP(B22,Data!$B$5:$F$503,5,FALSE)*E22)</f>
        <v>1896</v>
      </c>
      <c r="N22" s="591" t="e">
        <f>IF(B22=Data!#REF!,Data!#REF!,(IF(B22=Data!#REF!,Data!#REF!,(IF(B22=Data!#REF!,Data!#REF!,(IF(B22=Data!#REF!,Data!#REF!,(IF(B22=Data!#REF!,Data!#REF!,(IF(B22=Data!#REF!,Data!#REF!,(IF(B22=Data!#REF!,Data!#REF!,(IF(B22=Data!#REF!,Data!#REF!,Data!#REF!)))))))))))))))&amp;IF(B22=Data!B49,Data!G49,(IF(B22=Data!#REF!,Data!#REF!,(IF(B22=Data!#REF!,Data!#REF!,(IF(B22=Data!#REF!,Data!#REF!,(IF(B22=Data!#REF!,Data!#REF!,(IF(B22=Data!#REF!,Data!G789,(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49,Data!H49,(IF(B22=Data!#REF!,Data!#REF!,(IF(B22=Data!#REF!,Data!#REF!,(IF(B22=Data!#REF!,Data!#REF!,(IF(B22=Data!#REF!,Data!#REF!,(IF(B22=Data!#REF!,Data!H789,(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49,Data!I49,(IF(B22=Data!#REF!,Data!#REF!,(IF(B22=Data!#REF!,Data!#REF!,(IF(B22=Data!#REF!,Data!#REF!,(IF(B22=Data!#REF!,Data!#REF!,(IF(B22=Data!#REF!,Data!I789,(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49,Data!J49,(IF(B22=Data!#REF!,Data!#REF!,(IF(B22=Data!#REF!,Data!#REF!,(IF(B22=Data!#REF!,Data!#REF!,(IF(B22=Data!#REF!,Data!#REF!,(IF(B22=Data!#REF!,Data!J789,(IF(B22=Data!#REF!,Data!#REF!,(IF(B22=Data!#REF!,Data!#REF!,Data!#REF!)))))))))))))))&amp;IF(B22=Data!#REF!,Data!#REF!,(IF(B22=Data!#REF!,Data!#REF!,(IF(B22=Data!#REF!,Data!#REF!,(IF(B22=Data!#REF!,Data!#REF!,(IF(B22=Data!#REF!,Data!#REF!,Data!#REF!)))))))))</f>
        <v>#REF!</v>
      </c>
      <c r="W22" s="596">
        <f>IF(E22="","",VLOOKUP(B22,Data!$B$5:$J$503,9,FALSE)*E22)</f>
        <v>11.904</v>
      </c>
    </row>
    <row r="23" spans="1:23" s="597" customFormat="1" ht="19.25" customHeight="1">
      <c r="A23" s="860">
        <v>5</v>
      </c>
      <c r="B23" s="753" t="s">
        <v>717</v>
      </c>
      <c r="C23" s="738" t="str">
        <f>IF(E23="","",VLOOKUP(B23,Data!$B$5:$N$503,13,FALSE))</f>
        <v>Ymh</v>
      </c>
      <c r="D23" s="495" t="str">
        <f>IF(E23="","",VLOOKUP(B23,Data!$B$5:$L$503,2,FALSE))</f>
        <v>VAC9500</v>
      </c>
      <c r="E23" s="823">
        <v>1</v>
      </c>
      <c r="F23" s="956"/>
      <c r="G23" s="587">
        <f>IF(E23="","",VLOOKUP(B23,Data!$B$5:$L$503,11,FALSE))</f>
        <v>2627.86</v>
      </c>
      <c r="H23" s="588">
        <f t="shared" si="0"/>
        <v>2627.86</v>
      </c>
      <c r="I23" s="589" t="str">
        <f>IF(E23="","",VLOOKUP(B23,Data!$B$5:$D$503,3,FALSE))</f>
        <v>C/T</v>
      </c>
      <c r="J23" s="589" t="str">
        <f>IF(E23="","",VLOOKUP(B23,Data!$B$5:$M$503,12,FALSE))</f>
        <v>Indonesia</v>
      </c>
      <c r="K23" s="590">
        <v>5132497</v>
      </c>
      <c r="L23" s="587">
        <f>IF(E23="","",VLOOKUP(B23,Data!$B$5:$E$503,4,FALSE)*E23)</f>
        <v>267</v>
      </c>
      <c r="M23" s="587">
        <f>IF(E23="","",VLOOKUP(B23,Data!$B$5:$F$503,5,FALSE)*E23)</f>
        <v>247</v>
      </c>
      <c r="N23" s="591" t="e">
        <f>IF(B23=Data!#REF!,Data!#REF!,(IF(B23=Data!#REF!,Data!#REF!,(IF(B23=Data!#REF!,Data!#REF!,(IF(B23=Data!#REF!,Data!#REF!,(IF(B23=Data!#REF!,Data!#REF!,(IF(B23=Data!#REF!,Data!#REF!,(IF(B23=Data!#REF!,Data!#REF!,(IF(B23=Data!#REF!,Data!#REF!,Data!#REF!)))))))))))))))&amp;IF(B23=Data!B50,Data!G50,(IF(B23=Data!#REF!,Data!#REF!,(IF(B23=Data!#REF!,Data!#REF!,(IF(B23=Data!#REF!,Data!#REF!,(IF(B23=Data!#REF!,Data!#REF!,(IF(B23=Data!#REF!,Data!G790,(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50,Data!H50,(IF(B23=Data!#REF!,Data!#REF!,(IF(B23=Data!#REF!,Data!#REF!,(IF(B23=Data!#REF!,Data!#REF!,(IF(B23=Data!#REF!,Data!#REF!,(IF(B23=Data!#REF!,Data!H790,(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50,Data!I50,(IF(B23=Data!#REF!,Data!#REF!,(IF(B23=Data!#REF!,Data!#REF!,(IF(B23=Data!#REF!,Data!#REF!,(IF(B23=Data!#REF!,Data!#REF!,(IF(B23=Data!#REF!,Data!I790,(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50,Data!J50,(IF(B23=Data!#REF!,Data!#REF!,(IF(B23=Data!#REF!,Data!#REF!,(IF(B23=Data!#REF!,Data!#REF!,(IF(B23=Data!#REF!,Data!#REF!,(IF(B23=Data!#REF!,Data!J790,(IF(B23=Data!#REF!,Data!#REF!,(IF(B23=Data!#REF!,Data!#REF!,Data!#REF!)))))))))))))))&amp;IF(B23=Data!#REF!,Data!#REF!,(IF(B23=Data!#REF!,Data!#REF!,(IF(B23=Data!#REF!,Data!#REF!,(IF(B23=Data!#REF!,Data!#REF!,(IF(B23=Data!#REF!,Data!#REF!,Data!#REF!)))))))))</f>
        <v>#REF!</v>
      </c>
      <c r="W23" s="596">
        <f>IF(E23="","",VLOOKUP(B23,Data!$B$5:$J$503,9,FALSE)*E23)</f>
        <v>1.488</v>
      </c>
    </row>
    <row r="24" spans="1:23" s="597" customFormat="1" ht="19.25" customHeight="1">
      <c r="A24" s="860">
        <v>6</v>
      </c>
      <c r="B24" s="753" t="s">
        <v>288</v>
      </c>
      <c r="C24" s="738" t="str">
        <f>IF(E24="","",VLOOKUP(B24,Data!$B$5:$N$503,13,FALSE))</f>
        <v>Ymh</v>
      </c>
      <c r="D24" s="495" t="str">
        <f>IF(E24="","",VLOOKUP(B24,Data!$B$5:$L$503,2,FALSE))</f>
        <v>WT58110</v>
      </c>
      <c r="E24" s="823">
        <v>3</v>
      </c>
      <c r="F24" s="956"/>
      <c r="G24" s="587">
        <f>IF(E24="","",VLOOKUP(B24,Data!$B$5:$L$503,11,FALSE))</f>
        <v>2268.35</v>
      </c>
      <c r="H24" s="588">
        <f t="shared" si="0"/>
        <v>6805.0499999999993</v>
      </c>
      <c r="I24" s="589" t="str">
        <f>IF(E24="","",VLOOKUP(B24,Data!$B$5:$D$503,3,FALSE))</f>
        <v>C/T</v>
      </c>
      <c r="J24" s="589" t="str">
        <f>IF(E24="","",VLOOKUP(B24,Data!$B$5:$M$503,12,FALSE))</f>
        <v>Indonesia</v>
      </c>
      <c r="K24" s="590">
        <v>5132497</v>
      </c>
      <c r="L24" s="587">
        <f>IF(E24="","",VLOOKUP(B24,Data!$B$5:$E$503,4,FALSE)*E24)</f>
        <v>714</v>
      </c>
      <c r="M24" s="587">
        <f>IF(E24="","",VLOOKUP(B24,Data!$B$5:$F$503,5,FALSE)*E24)</f>
        <v>648</v>
      </c>
      <c r="N24" s="591" t="e">
        <f>IF(B24=Data!#REF!,Data!#REF!,(IF(B24=Data!#REF!,Data!#REF!,(IF(B24=Data!#REF!,Data!#REF!,(IF(B24=Data!#REF!,Data!#REF!,(IF(B24=Data!#REF!,Data!#REF!,(IF(B24=Data!#REF!,Data!#REF!,(IF(B24=Data!#REF!,Data!#REF!,(IF(B24=Data!#REF!,Data!#REF!,Data!#REF!)))))))))))))))&amp;IF(B24=Data!B51,Data!G51,(IF(B24=Data!#REF!,Data!#REF!,(IF(B24=Data!#REF!,Data!#REF!,(IF(B24=Data!#REF!,Data!#REF!,(IF(B24=Data!#REF!,Data!#REF!,(IF(B24=Data!#REF!,Data!G791,(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51,Data!H51,(IF(B24=Data!#REF!,Data!#REF!,(IF(B24=Data!#REF!,Data!#REF!,(IF(B24=Data!#REF!,Data!#REF!,(IF(B24=Data!#REF!,Data!#REF!,(IF(B24=Data!#REF!,Data!H791,(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51,Data!I51,(IF(B24=Data!#REF!,Data!#REF!,(IF(B24=Data!#REF!,Data!#REF!,(IF(B24=Data!#REF!,Data!#REF!,(IF(B24=Data!#REF!,Data!#REF!,(IF(B24=Data!#REF!,Data!I791,(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51,Data!J51,(IF(B24=Data!#REF!,Data!#REF!,(IF(B24=Data!#REF!,Data!#REF!,(IF(B24=Data!#REF!,Data!#REF!,(IF(B24=Data!#REF!,Data!#REF!,(IF(B24=Data!#REF!,Data!J791,(IF(B24=Data!#REF!,Data!#REF!,(IF(B24=Data!#REF!,Data!#REF!,Data!#REF!)))))))))))))))&amp;IF(B24=Data!#REF!,Data!#REF!,(IF(B24=Data!#REF!,Data!#REF!,(IF(B24=Data!#REF!,Data!#REF!,(IF(B24=Data!#REF!,Data!#REF!,(IF(B24=Data!#REF!,Data!#REF!,Data!#REF!)))))))))</f>
        <v>#REF!</v>
      </c>
      <c r="W24" s="596">
        <f>IF(E24="","",VLOOKUP(B24,Data!$B$5:$J$503,9,FALSE)*E24)</f>
        <v>3.9420000000000002</v>
      </c>
    </row>
    <row r="25" spans="1:23" s="597" customFormat="1" ht="19.25" customHeight="1">
      <c r="A25" s="860">
        <v>7</v>
      </c>
      <c r="B25" s="753" t="s">
        <v>279</v>
      </c>
      <c r="C25" s="738" t="str">
        <f>IF(E25="","",VLOOKUP(B25,Data!$B$5:$N$503,13,FALSE))</f>
        <v>Ymh</v>
      </c>
      <c r="D25" s="495" t="str">
        <f>IF(E25="","",VLOOKUP(B25,Data!$B$5:$L$503,2,FALSE))</f>
        <v>WT58060</v>
      </c>
      <c r="E25" s="823">
        <v>4</v>
      </c>
      <c r="F25" s="955"/>
      <c r="G25" s="587">
        <f>IF(E25="","",VLOOKUP(B25,Data!$B$5:$L$503,11,FALSE))</f>
        <v>2511.65</v>
      </c>
      <c r="H25" s="588">
        <f t="shared" si="0"/>
        <v>10046.6</v>
      </c>
      <c r="I25" s="589" t="str">
        <f>IF(E25="","",VLOOKUP(B25,Data!$B$5:$D$503,3,FALSE))</f>
        <v>C/T</v>
      </c>
      <c r="J25" s="589" t="str">
        <f>IF(E25="","",VLOOKUP(B25,Data!$B$5:$M$503,12,FALSE))</f>
        <v>Indonesia</v>
      </c>
      <c r="K25" s="590">
        <v>5132497</v>
      </c>
      <c r="L25" s="587">
        <f>IF(E25="","",VLOOKUP(B25,Data!$B$5:$E$503,4,FALSE)*E25)</f>
        <v>1016</v>
      </c>
      <c r="M25" s="587">
        <f>IF(E25="","",VLOOKUP(B25,Data!$B$5:$F$503,5,FALSE)*E25)</f>
        <v>916</v>
      </c>
      <c r="N25" s="591" t="e">
        <f>IF(B25=Data!#REF!,Data!#REF!,(IF(B25=Data!#REF!,Data!#REF!,(IF(B25=Data!#REF!,Data!#REF!,(IF(B25=Data!#REF!,Data!#REF!,(IF(B25=Data!#REF!,Data!#REF!,(IF(B25=Data!#REF!,Data!#REF!,(IF(B25=Data!#REF!,Data!#REF!,(IF(B25=Data!#REF!,Data!#REF!,Data!#REF!)))))))))))))))&amp;IF(B25=Data!B56,Data!G56,(IF(B25=Data!#REF!,Data!#REF!,(IF(B25=Data!#REF!,Data!#REF!,(IF(B25=Data!#REF!,Data!#REF!,(IF(B25=Data!#REF!,Data!#REF!,(IF(B25=Data!#REF!,Data!G796,(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56,Data!H56,(IF(B25=Data!#REF!,Data!#REF!,(IF(B25=Data!#REF!,Data!#REF!,(IF(B25=Data!#REF!,Data!#REF!,(IF(B25=Data!#REF!,Data!#REF!,(IF(B25=Data!#REF!,Data!H796,(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56,Data!I56,(IF(B25=Data!#REF!,Data!#REF!,(IF(B25=Data!#REF!,Data!#REF!,(IF(B25=Data!#REF!,Data!#REF!,(IF(B25=Data!#REF!,Data!#REF!,(IF(B25=Data!#REF!,Data!I796,(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56,Data!J56,(IF(B25=Data!#REF!,Data!#REF!,(IF(B25=Data!#REF!,Data!#REF!,(IF(B25=Data!#REF!,Data!#REF!,(IF(B25=Data!#REF!,Data!#REF!,(IF(B25=Data!#REF!,Data!J796,(IF(B25=Data!#REF!,Data!#REF!,(IF(B25=Data!#REF!,Data!#REF!,Data!#REF!)))))))))))))))&amp;IF(B25=Data!#REF!,Data!#REF!,(IF(B25=Data!#REF!,Data!#REF!,(IF(B25=Data!#REF!,Data!#REF!,(IF(B25=Data!#REF!,Data!#REF!,(IF(B25=Data!#REF!,Data!#REF!,Data!#REF!)))))))))</f>
        <v>#REF!</v>
      </c>
      <c r="W25" s="596">
        <f>IF(E25="","",VLOOKUP(B25,Data!$B$5:$J$503,9,FALSE)*E25)</f>
        <v>5.9359999999999999</v>
      </c>
    </row>
    <row r="26" spans="1:23" s="597" customFormat="1" ht="19.25" customHeight="1">
      <c r="A26" s="860">
        <v>8</v>
      </c>
      <c r="B26" s="753" t="s">
        <v>596</v>
      </c>
      <c r="C26" s="738" t="str">
        <f>IF(E26="","",VLOOKUP(B26,Data!$B$5:$N$503,13,FALSE))</f>
        <v>Ymh</v>
      </c>
      <c r="D26" s="495" t="str">
        <f>IF(E26="","",VLOOKUP(B26,Data!$B$5:$L$503,2,FALSE))</f>
        <v>ZN12140</v>
      </c>
      <c r="E26" s="823">
        <v>1</v>
      </c>
      <c r="F26" s="955"/>
      <c r="G26" s="587">
        <f>IF(E26="","",VLOOKUP(B26,Data!$B$5:$L$503,11,FALSE))</f>
        <v>2593.11</v>
      </c>
      <c r="H26" s="588">
        <f t="shared" si="0"/>
        <v>2593.11</v>
      </c>
      <c r="I26" s="589" t="str">
        <f>IF(E26="","",VLOOKUP(B26,Data!$B$5:$D$503,3,FALSE))</f>
        <v>C/T</v>
      </c>
      <c r="J26" s="589" t="str">
        <f>IF(E26="","",VLOOKUP(B26,Data!$B$5:$M$503,12,FALSE))</f>
        <v>Indonesia</v>
      </c>
      <c r="K26" s="590">
        <v>5132497</v>
      </c>
      <c r="L26" s="587">
        <f>IF(E26="","",VLOOKUP(B26,Data!$B$5:$E$503,4,FALSE)*E26)</f>
        <v>277</v>
      </c>
      <c r="M26" s="587">
        <f>IF(E26="","",VLOOKUP(B26,Data!$B$5:$F$503,5,FALSE)*E26)</f>
        <v>250</v>
      </c>
      <c r="N26" s="591" t="e">
        <f>IF(B26=Data!#REF!,Data!#REF!,(IF(B26=Data!#REF!,Data!#REF!,(IF(B26=Data!#REF!,Data!#REF!,(IF(B26=Data!#REF!,Data!#REF!,(IF(B26=Data!#REF!,Data!#REF!,(IF(B26=Data!#REF!,Data!#REF!,(IF(B26=Data!#REF!,Data!#REF!,(IF(B26=Data!#REF!,Data!#REF!,Data!#REF!)))))))))))))))&amp;IF(B26=Data!B57,Data!G57,(IF(B26=Data!#REF!,Data!#REF!,(IF(B26=Data!#REF!,Data!#REF!,(IF(B26=Data!#REF!,Data!#REF!,(IF(B26=Data!#REF!,Data!#REF!,(IF(B26=Data!#REF!,Data!G797,(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57,Data!H57,(IF(B26=Data!#REF!,Data!#REF!,(IF(B26=Data!#REF!,Data!#REF!,(IF(B26=Data!#REF!,Data!#REF!,(IF(B26=Data!#REF!,Data!#REF!,(IF(B26=Data!#REF!,Data!H797,(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57,Data!I57,(IF(B26=Data!#REF!,Data!#REF!,(IF(B26=Data!#REF!,Data!#REF!,(IF(B26=Data!#REF!,Data!#REF!,(IF(B26=Data!#REF!,Data!#REF!,(IF(B26=Data!#REF!,Data!I797,(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57,Data!J57,(IF(B26=Data!#REF!,Data!#REF!,(IF(B26=Data!#REF!,Data!#REF!,(IF(B26=Data!#REF!,Data!#REF!,(IF(B26=Data!#REF!,Data!#REF!,(IF(B26=Data!#REF!,Data!J797,(IF(B26=Data!#REF!,Data!#REF!,(IF(B26=Data!#REF!,Data!#REF!,Data!#REF!)))))))))))))))&amp;IF(B26=Data!#REF!,Data!#REF!,(IF(B26=Data!#REF!,Data!#REF!,(IF(B26=Data!#REF!,Data!#REF!,(IF(B26=Data!#REF!,Data!#REF!,(IF(B26=Data!#REF!,Data!#REF!,Data!#REF!)))))))))</f>
        <v>#REF!</v>
      </c>
      <c r="W26" s="596">
        <f>IF(E26="","",VLOOKUP(B26,Data!$B$5:$J$503,9,FALSE)*E26)</f>
        <v>1.5680000000000001</v>
      </c>
    </row>
    <row r="27" spans="1:23" s="597" customFormat="1" ht="19.25" customHeight="1">
      <c r="A27" s="860"/>
      <c r="B27" s="582" t="s">
        <v>1110</v>
      </c>
      <c r="C27" s="738" t="str">
        <f>IF(E27="","",VLOOKUP(B27,Data!$B$5:$N$503,13,FALSE))</f>
        <v/>
      </c>
      <c r="D27" s="495" t="str">
        <f>IF(E27="","",VLOOKUP(B27,Data!$B$5:$L$503,2,FALSE))</f>
        <v/>
      </c>
      <c r="E27" s="823"/>
      <c r="F27" s="955"/>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21,Data!G21,(IF(B27=Data!B23,Data!G23,(IF(B27=Data!B25,Data!G25,(IF(B27=Data!#REF!,Data!#REF!,(IF(B27=Data!B30,Data!G30,(IF(B27=Data!#REF!,Data!#REF!,(IF(B27=Data!#REF!,Data!#REF!,(IF(B27=Data!#REF!,Data!#REF!,Data!#REF!)))))))))))))))&amp;IF(B27=Data!B97,Data!G97,(IF(B27=Data!#REF!,Data!#REF!,(IF(B27=Data!#REF!,Data!#REF!,(IF(B27=Data!#REF!,Data!#REF!,(IF(B27=Data!#REF!,Data!#REF!,(IF(B27=Data!#REF!,Data!G837,(IF(B27=Data!#REF!,Data!#REF!,(IF(B27=Data!#REF!,Data!#REF!,Data!#REF!)))))))))))))))&amp;IF(B27=Data!#REF!,Data!#REF!,(IF(B27=Data!#REF!,Data!#REF!,(IF(B27=Data!#REF!,Data!#REF!,(IF(B27=Data!#REF!,Data!#REF!,(IF(B27=Data!#REF!,Data!#REF!,Data!#REF!)))))))))</f>
        <v>#REF!</v>
      </c>
      <c r="O27" s="592"/>
      <c r="P27" s="593"/>
      <c r="Q27" s="594" t="e">
        <f>IF(B27=Data!B21,Data!H21,(IF(B27=Data!B23,Data!H23,(IF(B27=Data!B25,Data!H25,(IF(B27=Data!#REF!,Data!#REF!,(IF(B27=Data!B30,Data!H30,(IF(B27=Data!#REF!,Data!#REF!,(IF(B27=Data!#REF!,Data!#REF!,(IF(B27=Data!#REF!,Data!#REF!,Data!#REF!)))))))))))))))&amp;IF(B27=Data!B97,Data!H97,(IF(B27=Data!#REF!,Data!#REF!,(IF(B27=Data!#REF!,Data!#REF!,(IF(B27=Data!#REF!,Data!#REF!,(IF(B27=Data!#REF!,Data!#REF!,(IF(B27=Data!#REF!,Data!H837,(IF(B27=Data!#REF!,Data!#REF!,(IF(B27=Data!#REF!,Data!#REF!,Data!#REF!)))))))))))))))&amp;IF(B27=Data!#REF!,Data!#REF!,(IF(B27=Data!#REF!,Data!#REF!,(IF(B27=Data!#REF!,Data!#REF!,(IF(B27=Data!#REF!,Data!#REF!,(IF(B27=Data!#REF!,Data!#REF!,Data!#REF!)))))))))</f>
        <v>#REF!</v>
      </c>
      <c r="R27" s="593"/>
      <c r="S27" s="593"/>
      <c r="T27" s="594" t="e">
        <f>IF(B27=Data!B21,Data!I21,(IF(B27=Data!B23,Data!I23,(IF(B27=Data!B25,Data!I25,(IF(B27=Data!#REF!,Data!#REF!,(IF(B27=Data!B30,Data!I30,(IF(B27=Data!#REF!,Data!#REF!,(IF(B27=Data!#REF!,Data!#REF!,(IF(B27=Data!#REF!,Data!#REF!,Data!#REF!)))))))))))))))&amp;IF(B27=Data!B97,Data!I97,(IF(B27=Data!#REF!,Data!#REF!,(IF(B27=Data!#REF!,Data!#REF!,(IF(B27=Data!#REF!,Data!#REF!,(IF(B27=Data!#REF!,Data!#REF!,(IF(B27=Data!#REF!,Data!I837,(IF(B27=Data!#REF!,Data!#REF!,(IF(B27=Data!#REF!,Data!#REF!,Data!#REF!)))))))))))))))&amp;IF(B27=Data!#REF!,Data!#REF!,(IF(B27=Data!#REF!,Data!#REF!,(IF(B27=Data!#REF!,Data!#REF!,(IF(B27=Data!#REF!,Data!#REF!,(IF(B27=Data!#REF!,Data!#REF!,Data!#REF!)))))))))</f>
        <v>#REF!</v>
      </c>
      <c r="U27" s="595"/>
      <c r="V27" s="594" t="e">
        <f>IF(B27=Data!B21,Data!J21,(IF(B27=Data!B23,Data!J23,(IF(B27=Data!B25,Data!J25,(IF(B27=Data!#REF!,Data!#REF!,(IF(B27=Data!B30,Data!J30,(IF(B27=Data!#REF!,Data!#REF!,(IF(B27=Data!#REF!,Data!#REF!,(IF(B27=Data!#REF!,Data!#REF!,Data!#REF!)))))))))))))))&amp;IF(B27=Data!B97,Data!J97,(IF(B27=Data!#REF!,Data!#REF!,(IF(B27=Data!#REF!,Data!#REF!,(IF(B27=Data!#REF!,Data!#REF!,(IF(B27=Data!#REF!,Data!#REF!,(IF(B27=Data!#REF!,Data!J837,(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860">
        <v>9</v>
      </c>
      <c r="B28" s="753" t="s">
        <v>428</v>
      </c>
      <c r="C28" s="738" t="str">
        <f>IF(E28="","",VLOOKUP(B28,Data!$B$5:$N$503,13,FALSE))</f>
        <v>Ymh</v>
      </c>
      <c r="D28" s="495" t="str">
        <f>IF(E28="","",VLOOKUP(B28,Data!$B$5:$L$503,2,FALSE))</f>
        <v>ZU62660</v>
      </c>
      <c r="E28" s="823">
        <v>4</v>
      </c>
      <c r="F28" s="955"/>
      <c r="G28" s="587">
        <f>IF(E28="","",VLOOKUP(B28,Data!$B$5:$L$503,11,FALSE))</f>
        <v>6831.9</v>
      </c>
      <c r="H28" s="588">
        <f t="shared" si="0"/>
        <v>27327.599999999999</v>
      </c>
      <c r="I28" s="589" t="str">
        <f>IF(E28="","",VLOOKUP(B28,Data!$B$5:$D$503,3,FALSE))</f>
        <v>C/T</v>
      </c>
      <c r="J28" s="589" t="str">
        <f>IF(E28="","",VLOOKUP(B28,Data!$B$5:$M$503,12,FALSE))</f>
        <v>Indonesia</v>
      </c>
      <c r="K28" s="590">
        <v>5135631</v>
      </c>
      <c r="L28" s="587">
        <f>IF(E28="","",VLOOKUP(B28,Data!$B$5:$E$503,4,FALSE)*E28)</f>
        <v>1352</v>
      </c>
      <c r="M28" s="587">
        <f>IF(E28="","",VLOOKUP(B28,Data!$B$5:$F$503,5,FALSE)*E28)</f>
        <v>1188</v>
      </c>
      <c r="N28" s="591" t="e">
        <f>IF(B28=Data!#REF!,Data!#REF!,(IF(B28=Data!#REF!,Data!#REF!,(IF(B28=Data!#REF!,Data!#REF!,(IF(B28=Data!#REF!,Data!#REF!,(IF(B28=Data!#REF!,Data!#REF!,(IF(B28=Data!#REF!,Data!#REF!,(IF(B28=Data!#REF!,Data!#REF!,(IF(B28=Data!#REF!,Data!#REF!,Data!#REF!)))))))))))))))&amp;IF(B28=Data!B36,Data!G36,(IF(B28=Data!#REF!,Data!#REF!,(IF(B28=Data!#REF!,Data!#REF!,(IF(B28=Data!#REF!,Data!#REF!,(IF(B28=Data!#REF!,Data!#REF!,(IF(B28=Data!#REF!,Data!G776,(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36,Data!H36,(IF(B28=Data!#REF!,Data!#REF!,(IF(B28=Data!#REF!,Data!#REF!,(IF(B28=Data!#REF!,Data!#REF!,(IF(B28=Data!#REF!,Data!#REF!,(IF(B28=Data!#REF!,Data!H776,(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36,Data!I36,(IF(B28=Data!#REF!,Data!#REF!,(IF(B28=Data!#REF!,Data!#REF!,(IF(B28=Data!#REF!,Data!#REF!,(IF(B28=Data!#REF!,Data!#REF!,(IF(B28=Data!#REF!,Data!I776,(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36,Data!J36,(IF(B28=Data!#REF!,Data!#REF!,(IF(B28=Data!#REF!,Data!#REF!,(IF(B28=Data!#REF!,Data!#REF!,(IF(B28=Data!#REF!,Data!#REF!,(IF(B28=Data!#REF!,Data!J776,(IF(B28=Data!#REF!,Data!#REF!,(IF(B28=Data!#REF!,Data!#REF!,Data!#REF!)))))))))))))))&amp;IF(B28=Data!#REF!,Data!#REF!,(IF(B28=Data!#REF!,Data!#REF!,(IF(B28=Data!#REF!,Data!#REF!,(IF(B28=Data!#REF!,Data!#REF!,(IF(B28=Data!#REF!,Data!#REF!,Data!#REF!)))))))))</f>
        <v>#REF!</v>
      </c>
      <c r="W28" s="596">
        <f>IF(E28="","",VLOOKUP(B28,Data!$B$5:$J$503,9,FALSE)*E28)</f>
        <v>7.2240000000000002</v>
      </c>
    </row>
    <row r="29" spans="1:23" s="597" customFormat="1" ht="19.25" customHeight="1">
      <c r="A29" s="860">
        <v>10</v>
      </c>
      <c r="B29" s="753" t="s">
        <v>368</v>
      </c>
      <c r="C29" s="738" t="str">
        <f>IF(E29="","",VLOOKUP(B29,Data!$B$5:$N$503,13,FALSE))</f>
        <v>Ymh</v>
      </c>
      <c r="D29" s="495" t="str">
        <f>IF(E29="","",VLOOKUP(B29,Data!$B$5:$L$503,2,FALSE))</f>
        <v>WQ78230</v>
      </c>
      <c r="E29" s="823">
        <v>11</v>
      </c>
      <c r="F29" s="955"/>
      <c r="G29" s="587">
        <f>IF(E29="","",VLOOKUP(B29,Data!$B$5:$L$503,11,FALSE))</f>
        <v>4233.07</v>
      </c>
      <c r="H29" s="588">
        <f t="shared" si="0"/>
        <v>46563.77</v>
      </c>
      <c r="I29" s="589" t="str">
        <f>IF(E29="","",VLOOKUP(B29,Data!$B$5:$D$503,3,FALSE))</f>
        <v>C/T</v>
      </c>
      <c r="J29" s="589" t="str">
        <f>IF(E29="","",VLOOKUP(B29,Data!$B$5:$M$503,12,FALSE))</f>
        <v>Indonesia</v>
      </c>
      <c r="K29" s="590">
        <v>5135631</v>
      </c>
      <c r="L29" s="587">
        <f>IF(E29="","",VLOOKUP(B29,Data!$B$5:$E$503,4,FALSE)*E29)</f>
        <v>3267</v>
      </c>
      <c r="M29" s="587">
        <f>IF(E29="","",VLOOKUP(B29,Data!$B$5:$F$503,5,FALSE)*E29)</f>
        <v>2882</v>
      </c>
      <c r="N29" s="591" t="e">
        <f>IF(B29=Data!#REF!,Data!#REF!,(IF(B29=Data!#REF!,Data!#REF!,(IF(B29=Data!#REF!,Data!#REF!,(IF(B29=Data!#REF!,Data!#REF!,(IF(B29=Data!#REF!,Data!#REF!,(IF(B29=Data!#REF!,Data!#REF!,(IF(B29=Data!#REF!,Data!#REF!,(IF(B29=Data!#REF!,Data!#REF!,Data!#REF!)))))))))))))))&amp;IF(B29=Data!B37,Data!G37,(IF(B29=Data!#REF!,Data!#REF!,(IF(B29=Data!#REF!,Data!#REF!,(IF(B29=Data!#REF!,Data!#REF!,(IF(B29=Data!#REF!,Data!#REF!,(IF(B29=Data!#REF!,Data!G777,(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37,Data!H37,(IF(B29=Data!#REF!,Data!#REF!,(IF(B29=Data!#REF!,Data!#REF!,(IF(B29=Data!#REF!,Data!#REF!,(IF(B29=Data!#REF!,Data!#REF!,(IF(B29=Data!#REF!,Data!H777,(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37,Data!I37,(IF(B29=Data!#REF!,Data!#REF!,(IF(B29=Data!#REF!,Data!#REF!,(IF(B29=Data!#REF!,Data!#REF!,(IF(B29=Data!#REF!,Data!#REF!,(IF(B29=Data!#REF!,Data!I777,(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37,Data!J37,(IF(B29=Data!#REF!,Data!#REF!,(IF(B29=Data!#REF!,Data!#REF!,(IF(B29=Data!#REF!,Data!#REF!,(IF(B29=Data!#REF!,Data!#REF!,(IF(B29=Data!#REF!,Data!J777,(IF(B29=Data!#REF!,Data!#REF!,(IF(B29=Data!#REF!,Data!#REF!,Data!#REF!)))))))))))))))&amp;IF(B29=Data!#REF!,Data!#REF!,(IF(B29=Data!#REF!,Data!#REF!,(IF(B29=Data!#REF!,Data!#REF!,(IF(B29=Data!#REF!,Data!#REF!,(IF(B29=Data!#REF!,Data!#REF!,Data!#REF!)))))))))</f>
        <v>#REF!</v>
      </c>
      <c r="W29" s="596">
        <f>IF(E29="","",VLOOKUP(B29,Data!$B$5:$J$503,9,FALSE)*E29)</f>
        <v>16.873999999999999</v>
      </c>
    </row>
    <row r="30" spans="1:23" s="597" customFormat="1" ht="19.25" customHeight="1">
      <c r="A30" s="860"/>
      <c r="B30" s="753"/>
      <c r="C30" s="738" t="str">
        <f>IF(E30="","",VLOOKUP(B30,Data!$B$5:$N$503,13,FALSE))</f>
        <v/>
      </c>
      <c r="D30" s="495" t="str">
        <f>IF(E30="","",VLOOKUP(B30,Data!$B$5:$L$503,2,FALSE))</f>
        <v/>
      </c>
      <c r="E30" s="823"/>
      <c r="F30" s="955"/>
      <c r="G30" s="587" t="str">
        <f>IF(E30="","",VLOOKUP(B30,Data!$B$5:$L$503,11,FALSE))</f>
        <v/>
      </c>
      <c r="H30" s="588" t="str">
        <f t="shared" si="0"/>
        <v>-</v>
      </c>
      <c r="I30" s="589" t="str">
        <f>IF(E30="","",VLOOKUP(B30,Data!$B$5:$D$503,3,FALSE))</f>
        <v/>
      </c>
      <c r="J30" s="589" t="str">
        <f>IF(E30="","",VLOOKUP(B30,Data!$B$5:$M$503,12,FALSE))</f>
        <v/>
      </c>
      <c r="K30" s="590"/>
      <c r="L30" s="587" t="str">
        <f>IF(E30="","",VLOOKUP(B30,Data!$B$5:$E$503,4,FALSE)*E30)</f>
        <v/>
      </c>
      <c r="M30" s="587" t="str">
        <f>IF(E30="","",VLOOKUP(B30,Data!$B$5:$F$503,5,FALSE)*E30)</f>
        <v/>
      </c>
      <c r="N30" s="591" t="e">
        <f>IF(B30=Data!#REF!,Data!#REF!,(IF(B30=Data!#REF!,Data!#REF!,(IF(B30=Data!#REF!,Data!#REF!,(IF(B30=Data!#REF!,Data!#REF!,(IF(B30=Data!#REF!,Data!#REF!,(IF(B30=Data!#REF!,Data!#REF!,(IF(B30=Data!#REF!,Data!#REF!,(IF(B30=Data!#REF!,Data!#REF!,Data!#REF!)))))))))))))))&amp;IF(B30=Data!B41,Data!G41,(IF(B30=Data!#REF!,Data!#REF!,(IF(B30=Data!#REF!,Data!#REF!,(IF(B30=Data!#REF!,Data!#REF!,(IF(B30=Data!#REF!,Data!#REF!,(IF(B30=Data!#REF!,Data!G781,(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REF!,Data!#REF!,(IF(B30=Data!#REF!,Data!#REF!,(IF(B30=Data!#REF!,Data!#REF!,(IF(B30=Data!#REF!,Data!#REF!,Data!#REF!)))))))))))))))&amp;IF(B30=Data!B41,Data!H41,(IF(B30=Data!#REF!,Data!#REF!,(IF(B30=Data!#REF!,Data!#REF!,(IF(B30=Data!#REF!,Data!#REF!,(IF(B30=Data!#REF!,Data!#REF!,(IF(B30=Data!#REF!,Data!H781,(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REF!,Data!#REF!,(IF(B30=Data!#REF!,Data!#REF!,(IF(B30=Data!#REF!,Data!#REF!,(IF(B30=Data!#REF!,Data!#REF!,Data!#REF!)))))))))))))))&amp;IF(B30=Data!B41,Data!I41,(IF(B30=Data!#REF!,Data!#REF!,(IF(B30=Data!#REF!,Data!#REF!,(IF(B30=Data!#REF!,Data!#REF!,(IF(B30=Data!#REF!,Data!#REF!,(IF(B30=Data!#REF!,Data!I781,(IF(B30=Data!#REF!,Data!#REF!,(IF(B30=Data!#REF!,Data!#REF!,Data!#REF!)))))))))))))))&amp;IF(B30=Data!#REF!,Data!#REF!,(IF(B30=Data!#REF!,Data!#REF!,(IF(B30=Data!#REF!,Data!#REF!,(IF(B30=Data!#REF!,Data!#REF!,(IF(B30=Data!#REF!,Data!#REF!,Data!#REF!)))))))))</f>
        <v>#REF!</v>
      </c>
      <c r="U30" s="595"/>
      <c r="V30" s="594" t="e">
        <f>IF(B30=Data!#REF!,Data!#REF!,(IF(B30=Data!#REF!,Data!#REF!,(IF(B30=Data!#REF!,Data!#REF!,(IF(B30=Data!#REF!,Data!#REF!,(IF(B30=Data!#REF!,Data!#REF!,(IF(B30=Data!#REF!,Data!#REF!,(IF(B30=Data!#REF!,Data!#REF!,(IF(B30=Data!#REF!,Data!#REF!,Data!#REF!)))))))))))))))&amp;IF(B30=Data!B41,Data!J41,(IF(B30=Data!#REF!,Data!#REF!,(IF(B30=Data!#REF!,Data!#REF!,(IF(B30=Data!#REF!,Data!#REF!,(IF(B30=Data!#REF!,Data!#REF!,(IF(B30=Data!#REF!,Data!J781,(IF(B30=Data!#REF!,Data!#REF!,(IF(B30=Data!#REF!,Data!#REF!,Data!#REF!)))))))))))))))&amp;IF(B30=Data!#REF!,Data!#REF!,(IF(B30=Data!#REF!,Data!#REF!,(IF(B30=Data!#REF!,Data!#REF!,(IF(B30=Data!#REF!,Data!#REF!,(IF(B30=Data!#REF!,Data!#REF!,Data!#REF!)))))))))</f>
        <v>#REF!</v>
      </c>
      <c r="W30" s="596" t="str">
        <f>IF(E30="","",VLOOKUP(B30,Data!$B$5:$J$503,9,FALSE)*E30)</f>
        <v/>
      </c>
    </row>
    <row r="31" spans="1:23" s="597" customFormat="1" ht="19.25" customHeight="1">
      <c r="A31" s="598"/>
      <c r="B31" s="582"/>
      <c r="C31" s="738" t="str">
        <f>IF(E31="","",VLOOKUP(B31,Data!$B$5:$N$503,13,FALSE))</f>
        <v/>
      </c>
      <c r="D31" s="495" t="str">
        <f>IF(E31="","",VLOOKUP(B31,Data!$B$5:$L$503,2,FALSE))</f>
        <v/>
      </c>
      <c r="E31" s="823"/>
      <c r="F31" s="601"/>
      <c r="G31" s="587" t="str">
        <f>IF(E31="","",VLOOKUP(B31,Data!$B$5:$L$503,11,FALSE))</f>
        <v/>
      </c>
      <c r="H31" s="588" t="str">
        <f>IF(E31&gt;0,E31*G31,"-")</f>
        <v>-</v>
      </c>
      <c r="I31" s="589" t="str">
        <f>IF(E31="","",VLOOKUP(B31,Data!$B$5:$D$503,3,FALSE))</f>
        <v/>
      </c>
      <c r="J31" s="589" t="str">
        <f>IF(E31="","",VLOOKUP(B31,Data!$B$5:$M$503,12,FALSE))</f>
        <v/>
      </c>
      <c r="K31" s="590"/>
      <c r="L31" s="587" t="str">
        <f>IF(E31="","",VLOOKUP(B31,Data!$B$5:$E$503,4,FALSE)*E31)</f>
        <v/>
      </c>
      <c r="M31" s="587" t="str">
        <f>IF(E31="","",VLOOKUP(B31,Data!$B$5:$F$503,5,FALSE)*E31)</f>
        <v/>
      </c>
      <c r="N31" s="591" t="e">
        <f>IF(B31=Data!B18,Data!G18,(IF(B31=Data!B20,Data!G20,(IF(B31=Data!B22,Data!G22,(IF(B31=Data!#REF!,Data!#REF!,(IF(B31=Data!B27,Data!G27,(IF(B31=Data!#REF!,Data!#REF!,(IF(B31=Data!#REF!,Data!#REF!,(IF(B31=Data!#REF!,Data!#REF!,Data!#REF!)))))))))))))))&amp;IF(B31=Data!B94,Data!G94,(IF(B31=Data!#REF!,Data!#REF!,(IF(B31=Data!#REF!,Data!#REF!,(IF(B31=Data!#REF!,Data!#REF!,(IF(B31=Data!#REF!,Data!#REF!,(IF(B31=Data!#REF!,Data!G834,(IF(B31=Data!#REF!,Data!#REF!,(IF(B31=Data!#REF!,Data!#REF!,Data!#REF!)))))))))))))))&amp;IF(B31=Data!#REF!,Data!#REF!,(IF(B31=Data!#REF!,Data!#REF!,(IF(B31=Data!#REF!,Data!#REF!,(IF(B31=Data!#REF!,Data!#REF!,(IF(B31=Data!#REF!,Data!#REF!,Data!#REF!)))))))))</f>
        <v>#REF!</v>
      </c>
      <c r="O31" s="592"/>
      <c r="P31" s="593"/>
      <c r="Q31" s="594" t="e">
        <f>IF(B31=Data!B18,Data!H18,(IF(B31=Data!B20,Data!H20,(IF(B31=Data!B22,Data!H22,(IF(B31=Data!#REF!,Data!#REF!,(IF(B31=Data!B27,Data!H27,(IF(B31=Data!#REF!,Data!#REF!,(IF(B31=Data!#REF!,Data!#REF!,(IF(B31=Data!#REF!,Data!#REF!,Data!#REF!)))))))))))))))&amp;IF(B31=Data!B94,Data!H94,(IF(B31=Data!#REF!,Data!#REF!,(IF(B31=Data!#REF!,Data!#REF!,(IF(B31=Data!#REF!,Data!#REF!,(IF(B31=Data!#REF!,Data!#REF!,(IF(B31=Data!#REF!,Data!H834,(IF(B31=Data!#REF!,Data!#REF!,(IF(B31=Data!#REF!,Data!#REF!,Data!#REF!)))))))))))))))&amp;IF(B31=Data!#REF!,Data!#REF!,(IF(B31=Data!#REF!,Data!#REF!,(IF(B31=Data!#REF!,Data!#REF!,(IF(B31=Data!#REF!,Data!#REF!,(IF(B31=Data!#REF!,Data!#REF!,Data!#REF!)))))))))</f>
        <v>#REF!</v>
      </c>
      <c r="R31" s="593"/>
      <c r="S31" s="593"/>
      <c r="T31" s="594" t="e">
        <f>IF(B31=Data!B18,Data!I18,(IF(B31=Data!B20,Data!I20,(IF(B31=Data!B22,Data!I22,(IF(B31=Data!#REF!,Data!#REF!,(IF(B31=Data!B27,Data!I27,(IF(B31=Data!#REF!,Data!#REF!,(IF(B31=Data!#REF!,Data!#REF!,(IF(B31=Data!#REF!,Data!#REF!,Data!#REF!)))))))))))))))&amp;IF(B31=Data!B94,Data!I94,(IF(B31=Data!#REF!,Data!#REF!,(IF(B31=Data!#REF!,Data!#REF!,(IF(B31=Data!#REF!,Data!#REF!,(IF(B31=Data!#REF!,Data!#REF!,(IF(B31=Data!#REF!,Data!I834,(IF(B31=Data!#REF!,Data!#REF!,(IF(B31=Data!#REF!,Data!#REF!,Data!#REF!)))))))))))))))&amp;IF(B31=Data!#REF!,Data!#REF!,(IF(B31=Data!#REF!,Data!#REF!,(IF(B31=Data!#REF!,Data!#REF!,(IF(B31=Data!#REF!,Data!#REF!,(IF(B31=Data!#REF!,Data!#REF!,Data!#REF!)))))))))</f>
        <v>#REF!</v>
      </c>
      <c r="U31" s="595"/>
      <c r="V31" s="594" t="e">
        <f>IF(B31=Data!B18,Data!J18,(IF(B31=Data!B20,Data!J20,(IF(B31=Data!B22,Data!J22,(IF(B31=Data!#REF!,Data!#REF!,(IF(B31=Data!B27,Data!J27,(IF(B31=Data!#REF!,Data!#REF!,(IF(B31=Data!#REF!,Data!#REF!,(IF(B31=Data!#REF!,Data!#REF!,Data!#REF!)))))))))))))))&amp;IF(B31=Data!B94,Data!J94,(IF(B31=Data!#REF!,Data!#REF!,(IF(B31=Data!#REF!,Data!#REF!,(IF(B31=Data!#REF!,Data!#REF!,(IF(B31=Data!#REF!,Data!#REF!,(IF(B31=Data!#REF!,Data!J834,(IF(B31=Data!#REF!,Data!#REF!,(IF(B31=Data!#REF!,Data!#REF!,Data!#REF!)))))))))))))))&amp;IF(B31=Data!#REF!,Data!#REF!,(IF(B31=Data!#REF!,Data!#REF!,(IF(B31=Data!#REF!,Data!#REF!,(IF(B31=Data!#REF!,Data!#REF!,(IF(B31=Data!#REF!,Data!#REF!,Data!#REF!)))))))))</f>
        <v>#REF!</v>
      </c>
      <c r="W31" s="596" t="str">
        <f>IF(E31="","",VLOOKUP(B31,Data!$B$5:$J$503,9,FALSE)*E31)</f>
        <v/>
      </c>
    </row>
    <row r="32" spans="1:23" s="597" customFormat="1" ht="19.25" customHeight="1">
      <c r="A32" s="860"/>
      <c r="B32"/>
      <c r="C32" s="583" t="str">
        <f>IF(E32="","",VLOOKUP(B32,Data!$B$5:$N$503,13,FALSE))</f>
        <v/>
      </c>
      <c r="D32" s="584" t="str">
        <f>IF(E32="","",VLOOKUP(B32,Data!$B$5:$L$503,2,FALSE))</f>
        <v/>
      </c>
      <c r="E32" s="739"/>
      <c r="F32" s="600"/>
      <c r="G32" s="587" t="str">
        <f>IF(E32="","",VLOOKUP(B32,Data!$B$5:$L$503,11,FALSE))</f>
        <v/>
      </c>
      <c r="H32" s="588" t="str">
        <f>IF(E32&gt;0,E32*G32,"-")</f>
        <v>-</v>
      </c>
      <c r="I32" s="589" t="str">
        <f>IF(E32="","",VLOOKUP(B32,Data!$B$5:$D$503,3,FALSE))</f>
        <v/>
      </c>
      <c r="J32" s="589" t="str">
        <f>IF(E32="","",VLOOKUP(B32,Data!$B$5:$M$503,12,FALSE))</f>
        <v/>
      </c>
      <c r="K32" s="590"/>
      <c r="L32" s="587" t="str">
        <f>IF(E32="","",VLOOKUP(B32,Data!$B$5:$E$503,4,FALSE)*E32)</f>
        <v/>
      </c>
      <c r="M32" s="587" t="str">
        <f>IF(E32="","",VLOOKUP(B32,Data!$B$5:$F$503,5,FALSE)*E32)</f>
        <v/>
      </c>
      <c r="N32" s="591" t="e">
        <f>IF(B32=Data!B139,Data!G139,(IF(B32=Data!B141,Data!G141,(IF(B32=Data!B143,Data!G143,(IF(B32=Data!#REF!,Data!#REF!,(IF(B32=Data!B148,Data!G148,(IF(B32=Data!#REF!,Data!#REF!,(IF(B32=Data!#REF!,Data!#REF!,(IF(B32=Data!#REF!,Data!#REF!,Data!#REF!)))))))))))))))&amp;IF(B32=Data!B215,Data!G215,(IF(B32=Data!#REF!,Data!#REF!,(IF(B32=Data!#REF!,Data!#REF!,(IF(B32=Data!#REF!,Data!#REF!,(IF(B32=Data!#REF!,Data!#REF!,(IF(B32=Data!#REF!,Data!G955,(IF(B32=Data!#REF!,Data!#REF!,(IF(B32=Data!#REF!,Data!#REF!,Data!#REF!)))))))))))))))&amp;IF(B32=Data!#REF!,Data!#REF!,(IF(B32=Data!#REF!,Data!#REF!,(IF(B32=Data!#REF!,Data!#REF!,(IF(B32=Data!#REF!,Data!#REF!,(IF(B32=Data!#REF!,Data!#REF!,Data!#REF!)))))))))</f>
        <v>#REF!</v>
      </c>
      <c r="O32" s="592"/>
      <c r="P32" s="593"/>
      <c r="Q32" s="594" t="e">
        <f>IF(B32=Data!B139,Data!H139,(IF(B32=Data!B141,Data!H141,(IF(B32=Data!B143,Data!H143,(IF(B32=Data!#REF!,Data!#REF!,(IF(B32=Data!B148,Data!H148,(IF(B32=Data!#REF!,Data!#REF!,(IF(B32=Data!#REF!,Data!#REF!,(IF(B32=Data!#REF!,Data!#REF!,Data!#REF!)))))))))))))))&amp;IF(B32=Data!B215,Data!H215,(IF(B32=Data!#REF!,Data!#REF!,(IF(B32=Data!#REF!,Data!#REF!,(IF(B32=Data!#REF!,Data!#REF!,(IF(B32=Data!#REF!,Data!#REF!,(IF(B32=Data!#REF!,Data!H955,(IF(B32=Data!#REF!,Data!#REF!,(IF(B32=Data!#REF!,Data!#REF!,Data!#REF!)))))))))))))))&amp;IF(B32=Data!#REF!,Data!#REF!,(IF(B32=Data!#REF!,Data!#REF!,(IF(B32=Data!#REF!,Data!#REF!,(IF(B32=Data!#REF!,Data!#REF!,(IF(B32=Data!#REF!,Data!#REF!,Data!#REF!)))))))))</f>
        <v>#REF!</v>
      </c>
      <c r="R32" s="593"/>
      <c r="S32" s="593"/>
      <c r="T32" s="594" t="e">
        <f>IF(B32=Data!B139,Data!I139,(IF(B32=Data!B141,Data!I141,(IF(B32=Data!B143,Data!I143,(IF(B32=Data!#REF!,Data!#REF!,(IF(B32=Data!B148,Data!I148,(IF(B32=Data!#REF!,Data!#REF!,(IF(B32=Data!#REF!,Data!#REF!,(IF(B32=Data!#REF!,Data!#REF!,Data!#REF!)))))))))))))))&amp;IF(B32=Data!B215,Data!I215,(IF(B32=Data!#REF!,Data!#REF!,(IF(B32=Data!#REF!,Data!#REF!,(IF(B32=Data!#REF!,Data!#REF!,(IF(B32=Data!#REF!,Data!#REF!,(IF(B32=Data!#REF!,Data!I955,(IF(B32=Data!#REF!,Data!#REF!,(IF(B32=Data!#REF!,Data!#REF!,Data!#REF!)))))))))))))))&amp;IF(B32=Data!#REF!,Data!#REF!,(IF(B32=Data!#REF!,Data!#REF!,(IF(B32=Data!#REF!,Data!#REF!,(IF(B32=Data!#REF!,Data!#REF!,(IF(B32=Data!#REF!,Data!#REF!,Data!#REF!)))))))))</f>
        <v>#REF!</v>
      </c>
      <c r="U32" s="595"/>
      <c r="V32" s="594" t="e">
        <f>IF(B32=Data!B139,Data!J139,(IF(B32=Data!B141,Data!J141,(IF(B32=Data!B143,Data!J143,(IF(B32=Data!#REF!,Data!#REF!,(IF(B32=Data!B148,Data!J148,(IF(B32=Data!#REF!,Data!#REF!,(IF(B32=Data!#REF!,Data!#REF!,(IF(B32=Data!#REF!,Data!#REF!,Data!#REF!)))))))))))))))&amp;IF(B32=Data!B215,Data!J215,(IF(B32=Data!#REF!,Data!#REF!,(IF(B32=Data!#REF!,Data!#REF!,(IF(B32=Data!#REF!,Data!#REF!,(IF(B32=Data!#REF!,Data!#REF!,(IF(B32=Data!#REF!,Data!J955,(IF(B32=Data!#REF!,Data!#REF!,(IF(B32=Data!#REF!,Data!#REF!,Data!#REF!)))))))))))))))&amp;IF(B32=Data!#REF!,Data!#REF!,(IF(B32=Data!#REF!,Data!#REF!,(IF(B32=Data!#REF!,Data!#REF!,(IF(B32=Data!#REF!,Data!#REF!,(IF(B32=Data!#REF!,Data!#REF!,Data!#REF!)))))))))</f>
        <v>#REF!</v>
      </c>
      <c r="W32" s="596" t="str">
        <f>IF(E32="","",VLOOKUP(B32,Data!$B$5:$J$503,9,FALSE)*E32)</f>
        <v/>
      </c>
    </row>
    <row r="33" spans="1:23" s="611" customFormat="1" ht="31" customHeight="1">
      <c r="A33" s="860"/>
      <c r="B33" s="818" t="s">
        <v>1126</v>
      </c>
      <c r="C33" s="604"/>
      <c r="D33" s="605"/>
      <c r="E33" s="606">
        <f>SUM(E17:E32)</f>
        <v>64</v>
      </c>
      <c r="F33" s="606"/>
      <c r="G33" s="607"/>
      <c r="H33" s="607">
        <f>SUM(H17:H32)</f>
        <v>197568.31</v>
      </c>
      <c r="I33" s="608"/>
      <c r="J33" s="608"/>
      <c r="K33" s="608"/>
      <c r="L33" s="609">
        <f>SUM(L17:L32)</f>
        <v>17525</v>
      </c>
      <c r="M33" s="609">
        <f>SUM(M17:M32)</f>
        <v>15731</v>
      </c>
      <c r="N33" s="609" t="e">
        <f>SUM(N17:N32)</f>
        <v>#REF!</v>
      </c>
      <c r="O33" s="609" t="e">
        <f>SUM(#REF!)</f>
        <v>#REF!</v>
      </c>
      <c r="P33" s="609">
        <f>SUM(P16:P16)</f>
        <v>0</v>
      </c>
      <c r="Q33" s="609">
        <f>SUM(Q16:Q16)</f>
        <v>0</v>
      </c>
      <c r="R33" s="609" t="e">
        <f>SUM(#REF!)</f>
        <v>#REF!</v>
      </c>
      <c r="S33" s="609">
        <f>SUM(S16:S16)</f>
        <v>0</v>
      </c>
      <c r="T33" s="609">
        <f>SUM(T16:T16)</f>
        <v>0</v>
      </c>
      <c r="U33" s="609" t="e">
        <f>SUM(#REF!)</f>
        <v>#REF!</v>
      </c>
      <c r="V33" s="609">
        <f>SUM(V16:V16)</f>
        <v>0</v>
      </c>
      <c r="W33" s="610">
        <f>SUM(W17:W32)</f>
        <v>97.188000000000017</v>
      </c>
    </row>
    <row r="34" spans="1:23" ht="11.25" customHeight="1">
      <c r="A34" s="860"/>
      <c r="B34" s="612"/>
      <c r="C34" s="545"/>
      <c r="D34" s="546"/>
      <c r="E34" s="613"/>
      <c r="F34" s="544"/>
      <c r="G34" s="614" t="s">
        <v>847</v>
      </c>
      <c r="H34" s="615"/>
      <c r="I34" s="616"/>
      <c r="J34" s="616"/>
      <c r="K34" s="616"/>
      <c r="L34" s="617"/>
      <c r="M34" s="548"/>
      <c r="N34" s="546"/>
      <c r="O34" s="545"/>
      <c r="P34" s="545"/>
      <c r="Q34" s="545"/>
      <c r="R34" s="545"/>
      <c r="S34" s="545"/>
      <c r="T34" s="545"/>
      <c r="U34" s="546"/>
      <c r="V34" s="546"/>
      <c r="W34" s="550"/>
    </row>
    <row r="35" spans="1:23" ht="14">
      <c r="A35" s="618" t="s">
        <v>546</v>
      </c>
      <c r="B35" s="619" t="s">
        <v>12</v>
      </c>
      <c r="C35" s="513"/>
      <c r="D35" s="620"/>
      <c r="E35" s="499" t="s">
        <v>555</v>
      </c>
      <c r="G35" s="621" t="s">
        <v>83</v>
      </c>
      <c r="H35" s="622"/>
      <c r="I35" s="562" t="s">
        <v>84</v>
      </c>
      <c r="J35" s="623"/>
      <c r="K35" s="534" t="s">
        <v>85</v>
      </c>
      <c r="L35" s="534"/>
      <c r="M35" s="1076" t="s">
        <v>86</v>
      </c>
      <c r="N35" s="1077"/>
      <c r="O35" s="1077"/>
      <c r="P35" s="1077"/>
      <c r="Q35" s="1077"/>
      <c r="R35" s="1077"/>
      <c r="S35" s="1077"/>
      <c r="T35" s="1077"/>
      <c r="U35" s="1077"/>
      <c r="V35" s="1077"/>
      <c r="W35" s="1078"/>
    </row>
    <row r="36" spans="1:23" ht="13">
      <c r="A36" s="959" t="s">
        <v>547</v>
      </c>
      <c r="D36" s="624"/>
      <c r="E36" s="499" t="s">
        <v>88</v>
      </c>
      <c r="G36" s="1079"/>
      <c r="H36" s="1080"/>
      <c r="I36" s="959" t="s">
        <v>89</v>
      </c>
      <c r="J36" s="625"/>
      <c r="K36" s="537" t="s">
        <v>90</v>
      </c>
      <c r="L36" s="537"/>
      <c r="M36" s="532"/>
      <c r="W36" s="538"/>
    </row>
    <row r="37" spans="1:23" ht="10.5" customHeight="1">
      <c r="A37" s="959" t="s">
        <v>548</v>
      </c>
      <c r="B37" s="503"/>
      <c r="D37" s="523"/>
      <c r="G37" s="1079"/>
      <c r="H37" s="1080"/>
      <c r="I37" s="959"/>
      <c r="J37" s="625"/>
      <c r="K37" s="537" t="s">
        <v>94</v>
      </c>
      <c r="L37" s="537"/>
      <c r="M37" s="532"/>
      <c r="W37" s="538"/>
    </row>
    <row r="38" spans="1:23" ht="10.5" customHeight="1">
      <c r="A38" s="544"/>
      <c r="B38" s="545"/>
      <c r="C38" s="545"/>
      <c r="D38" s="626"/>
      <c r="E38" s="499" t="s">
        <v>95</v>
      </c>
      <c r="G38" s="1079"/>
      <c r="H38" s="1080"/>
      <c r="I38" s="959" t="s">
        <v>96</v>
      </c>
      <c r="J38" s="625"/>
      <c r="K38" s="537"/>
      <c r="L38" s="537"/>
      <c r="M38" s="532"/>
      <c r="W38" s="538"/>
    </row>
    <row r="39" spans="1:23" ht="13">
      <c r="A39" s="512" t="s">
        <v>97</v>
      </c>
      <c r="C39" s="535"/>
      <c r="D39" s="514"/>
      <c r="E39" s="499" t="s">
        <v>98</v>
      </c>
      <c r="G39" s="627" t="s">
        <v>99</v>
      </c>
      <c r="H39" s="628"/>
      <c r="I39" s="959" t="s">
        <v>89</v>
      </c>
      <c r="J39" s="625"/>
      <c r="K39" s="537" t="s">
        <v>100</v>
      </c>
      <c r="L39" s="537"/>
      <c r="M39" s="532"/>
      <c r="W39" s="538"/>
    </row>
    <row r="40" spans="1:23" ht="13">
      <c r="A40" s="959" t="s">
        <v>561</v>
      </c>
      <c r="D40" s="523"/>
      <c r="E40" s="499" t="s">
        <v>101</v>
      </c>
      <c r="G40" s="629"/>
      <c r="H40" s="630"/>
      <c r="I40" s="959" t="s">
        <v>102</v>
      </c>
      <c r="J40" s="625"/>
      <c r="K40" s="537" t="s">
        <v>549</v>
      </c>
      <c r="L40" s="537"/>
      <c r="M40" s="1069" t="s">
        <v>616</v>
      </c>
      <c r="N40" s="1070"/>
      <c r="O40" s="1070"/>
      <c r="P40" s="1070"/>
      <c r="Q40" s="1070"/>
      <c r="R40" s="1070"/>
      <c r="S40" s="1070"/>
      <c r="T40" s="1070"/>
      <c r="U40" s="1070"/>
      <c r="V40" s="1070"/>
      <c r="W40" s="1071"/>
    </row>
    <row r="41" spans="1:23">
      <c r="A41" s="544"/>
      <c r="B41" s="545"/>
      <c r="C41" s="545"/>
      <c r="D41" s="546"/>
      <c r="E41" s="631"/>
      <c r="F41" s="545"/>
      <c r="G41" s="1053" t="s">
        <v>1124</v>
      </c>
      <c r="H41" s="1054"/>
      <c r="I41" s="1053" t="s">
        <v>1123</v>
      </c>
      <c r="J41" s="1054"/>
      <c r="K41" s="549" t="s">
        <v>105</v>
      </c>
      <c r="L41" s="549"/>
      <c r="M41" s="1072" t="s">
        <v>106</v>
      </c>
      <c r="N41" s="1073"/>
      <c r="O41" s="1073"/>
      <c r="P41" s="1073"/>
      <c r="Q41" s="1073"/>
      <c r="R41" s="1073"/>
      <c r="S41" s="1073"/>
      <c r="T41" s="1073"/>
      <c r="U41" s="1073"/>
      <c r="V41" s="1073"/>
      <c r="W41" s="1074"/>
    </row>
    <row r="42" spans="1:23">
      <c r="G42" s="500" t="s">
        <v>667</v>
      </c>
      <c r="K42" s="537"/>
      <c r="L42" s="537"/>
      <c r="M42" s="541"/>
      <c r="N42" s="541"/>
      <c r="O42" s="541"/>
      <c r="P42" s="541"/>
      <c r="Q42" s="541"/>
      <c r="R42" s="541"/>
      <c r="S42" s="541"/>
      <c r="T42" s="541"/>
      <c r="U42" s="541"/>
      <c r="V42" s="541"/>
      <c r="W42" s="632"/>
    </row>
    <row r="43" spans="1:23">
      <c r="G43" s="633"/>
      <c r="H43" s="633"/>
      <c r="I43" s="634"/>
      <c r="J43" s="633"/>
      <c r="K43" s="537"/>
      <c r="L43" s="537"/>
      <c r="M43" s="541"/>
      <c r="N43" s="541"/>
      <c r="O43" s="541"/>
      <c r="P43" s="541"/>
      <c r="Q43" s="541"/>
      <c r="R43" s="541"/>
      <c r="S43" s="541"/>
      <c r="T43" s="541"/>
      <c r="U43" s="541"/>
      <c r="V43" s="541"/>
      <c r="W43" s="632"/>
    </row>
    <row r="44" spans="1:23" ht="7.5" customHeight="1"/>
    <row r="45" spans="1:23" ht="13.5" customHeight="1"/>
    <row r="46" spans="1:23" ht="13.5" customHeight="1"/>
    <row r="47" spans="1:23" ht="13.5" customHeight="1"/>
    <row r="48" spans="1:23" s="611" customFormat="1" ht="18" customHeight="1">
      <c r="A48" s="635" t="s">
        <v>964</v>
      </c>
      <c r="B48" s="500"/>
      <c r="C48" s="635" t="s">
        <v>622</v>
      </c>
      <c r="F48" s="636"/>
      <c r="G48" s="635" t="s">
        <v>958</v>
      </c>
      <c r="H48" s="500"/>
      <c r="I48" s="635" t="s">
        <v>969</v>
      </c>
      <c r="K48" s="636"/>
      <c r="L48" s="636"/>
      <c r="V48" s="637"/>
    </row>
    <row r="49" spans="1:23" s="611" customFormat="1" ht="18" customHeight="1">
      <c r="A49" s="635" t="s">
        <v>965</v>
      </c>
      <c r="B49" s="500"/>
      <c r="C49" s="635" t="s">
        <v>969</v>
      </c>
      <c r="F49" s="636"/>
      <c r="G49" s="635" t="s">
        <v>959</v>
      </c>
      <c r="H49" s="500"/>
      <c r="I49" s="635" t="s">
        <v>969</v>
      </c>
      <c r="K49" s="636"/>
      <c r="L49" s="636"/>
      <c r="V49" s="637"/>
    </row>
    <row r="50" spans="1:23" s="611" customFormat="1" ht="18" customHeight="1">
      <c r="A50" s="635" t="s">
        <v>966</v>
      </c>
      <c r="B50" s="500"/>
      <c r="C50" s="635" t="s">
        <v>969</v>
      </c>
      <c r="F50" s="636"/>
      <c r="G50" s="635" t="s">
        <v>960</v>
      </c>
      <c r="H50" s="500"/>
      <c r="I50" s="635" t="s">
        <v>622</v>
      </c>
      <c r="K50" s="636"/>
      <c r="L50" s="636"/>
      <c r="V50" s="637"/>
    </row>
    <row r="51" spans="1:23" s="611" customFormat="1" ht="18" customHeight="1">
      <c r="A51" s="635" t="s">
        <v>967</v>
      </c>
      <c r="B51" s="500"/>
      <c r="C51" s="635" t="s">
        <v>622</v>
      </c>
      <c r="F51" s="636"/>
      <c r="G51" s="635" t="s">
        <v>961</v>
      </c>
      <c r="H51" s="500"/>
      <c r="I51" s="635" t="s">
        <v>622</v>
      </c>
      <c r="K51" s="636"/>
      <c r="L51" s="636"/>
      <c r="V51" s="637"/>
    </row>
    <row r="52" spans="1:23" s="611" customFormat="1" ht="18" customHeight="1">
      <c r="A52" s="635" t="s">
        <v>968</v>
      </c>
      <c r="B52" s="500"/>
      <c r="C52" s="635" t="s">
        <v>622</v>
      </c>
      <c r="F52" s="636"/>
      <c r="G52" s="635" t="s">
        <v>963</v>
      </c>
      <c r="H52" s="500"/>
      <c r="I52" s="635" t="s">
        <v>622</v>
      </c>
      <c r="K52" s="636"/>
      <c r="L52" s="636"/>
      <c r="V52" s="637"/>
    </row>
    <row r="53" spans="1:23" ht="20">
      <c r="E53" s="960"/>
      <c r="F53" s="500"/>
      <c r="G53" s="635" t="s">
        <v>962</v>
      </c>
      <c r="I53" s="635" t="s">
        <v>622</v>
      </c>
      <c r="K53" s="500"/>
      <c r="M53" s="960"/>
      <c r="V53" s="501"/>
      <c r="W53" s="960"/>
    </row>
    <row r="54" spans="1:23" ht="17.5">
      <c r="A54" s="638"/>
      <c r="E54" s="960"/>
      <c r="G54" s="639"/>
      <c r="H54" s="639"/>
    </row>
    <row r="59" spans="1:23" ht="14">
      <c r="A59" s="640"/>
      <c r="C59" s="641"/>
      <c r="D59" s="641"/>
      <c r="E59" s="642"/>
    </row>
    <row r="60" spans="1:23" ht="14">
      <c r="A60" s="643"/>
      <c r="C60" s="641"/>
      <c r="D60" s="644"/>
      <c r="E60" s="642"/>
    </row>
    <row r="61" spans="1:23" ht="14">
      <c r="A61" s="643"/>
      <c r="B61" s="645"/>
      <c r="C61" s="641"/>
      <c r="D61" s="641"/>
      <c r="E61" s="642"/>
    </row>
    <row r="62" spans="1:23" ht="14">
      <c r="A62" s="643"/>
      <c r="B62" s="646" t="s">
        <v>354</v>
      </c>
      <c r="C62" s="641"/>
      <c r="D62" s="641"/>
      <c r="E62" s="642"/>
    </row>
    <row r="63" spans="1:23" ht="15.5">
      <c r="A63" s="643"/>
      <c r="B63" s="647" t="s">
        <v>249</v>
      </c>
      <c r="C63" s="641"/>
      <c r="D63" s="641"/>
      <c r="E63" s="642"/>
    </row>
    <row r="64" spans="1:23" ht="14">
      <c r="A64" s="643"/>
      <c r="B64" s="648" t="s">
        <v>250</v>
      </c>
      <c r="C64" s="641"/>
      <c r="D64" s="641"/>
      <c r="E64" s="642"/>
    </row>
    <row r="65" spans="1:5" ht="15.5">
      <c r="A65" s="649"/>
      <c r="B65" s="647" t="s">
        <v>251</v>
      </c>
      <c r="C65" s="641"/>
      <c r="D65" s="641"/>
      <c r="E65" s="642"/>
    </row>
    <row r="66" spans="1:5" ht="15.5">
      <c r="A66" s="643"/>
      <c r="B66" s="647" t="s">
        <v>252</v>
      </c>
      <c r="C66" s="641"/>
      <c r="D66" s="641"/>
      <c r="E66" s="642"/>
    </row>
    <row r="67" spans="1:5" ht="14">
      <c r="A67" s="649"/>
      <c r="B67" s="646" t="s">
        <v>253</v>
      </c>
      <c r="C67" s="641"/>
      <c r="D67" s="641"/>
      <c r="E67" s="642"/>
    </row>
    <row r="68" spans="1:5" ht="14">
      <c r="A68" s="649"/>
      <c r="B68" s="646" t="s">
        <v>357</v>
      </c>
      <c r="C68" s="641"/>
      <c r="D68" s="641"/>
      <c r="E68" s="642"/>
    </row>
    <row r="69" spans="1:5" ht="14">
      <c r="A69" s="643"/>
      <c r="B69" s="646" t="s">
        <v>358</v>
      </c>
      <c r="C69" s="641"/>
      <c r="D69" s="641"/>
      <c r="E69" s="642"/>
    </row>
    <row r="70" spans="1:5" ht="14">
      <c r="A70" s="643"/>
      <c r="B70" s="646" t="s">
        <v>288</v>
      </c>
      <c r="C70" s="641"/>
      <c r="D70" s="641"/>
      <c r="E70" s="642"/>
    </row>
    <row r="71" spans="1:5" ht="14">
      <c r="A71" s="643"/>
      <c r="B71" s="646" t="s">
        <v>292</v>
      </c>
      <c r="C71" s="641"/>
      <c r="D71" s="641"/>
      <c r="E71" s="642"/>
    </row>
    <row r="72" spans="1:5" ht="15.5">
      <c r="A72" s="643"/>
      <c r="B72" s="647" t="s">
        <v>423</v>
      </c>
      <c r="C72" s="641"/>
      <c r="D72" s="641"/>
      <c r="E72" s="642"/>
    </row>
    <row r="73" spans="1:5" ht="14">
      <c r="A73" s="643"/>
      <c r="B73" s="646" t="s">
        <v>424</v>
      </c>
      <c r="C73" s="641"/>
      <c r="D73" s="641"/>
      <c r="E73" s="642"/>
    </row>
    <row r="74" spans="1:5" ht="14">
      <c r="A74" s="643"/>
      <c r="B74" s="646" t="s">
        <v>279</v>
      </c>
      <c r="C74" s="641"/>
      <c r="D74" s="644"/>
      <c r="E74" s="642"/>
    </row>
    <row r="75" spans="1:5" ht="14">
      <c r="A75" s="643"/>
      <c r="B75" s="646" t="s">
        <v>281</v>
      </c>
      <c r="C75" s="641"/>
      <c r="D75" s="641"/>
      <c r="E75" s="642"/>
    </row>
    <row r="76" spans="1:5" ht="14">
      <c r="A76" s="643"/>
      <c r="B76" s="646" t="s">
        <v>287</v>
      </c>
      <c r="C76" s="641"/>
      <c r="D76" s="644"/>
      <c r="E76" s="642"/>
    </row>
    <row r="77" spans="1:5" ht="15.5">
      <c r="A77" s="643"/>
      <c r="B77" s="647" t="s">
        <v>420</v>
      </c>
      <c r="C77" s="641"/>
      <c r="D77" s="644"/>
      <c r="E77" s="642"/>
    </row>
    <row r="78" spans="1:5" ht="14">
      <c r="A78" s="650"/>
      <c r="B78" s="646" t="s">
        <v>421</v>
      </c>
      <c r="C78" s="579"/>
      <c r="D78" s="578"/>
      <c r="E78" s="575"/>
    </row>
    <row r="79" spans="1:5" ht="14">
      <c r="A79" s="572"/>
      <c r="B79" s="646" t="s">
        <v>422</v>
      </c>
      <c r="C79" s="579"/>
      <c r="D79" s="578"/>
      <c r="E79" s="651">
        <f>SUM(E58:E77)</f>
        <v>0</v>
      </c>
    </row>
    <row r="80" spans="1:5" ht="14">
      <c r="B80" s="646" t="s">
        <v>417</v>
      </c>
    </row>
    <row r="81" spans="2:2" ht="14">
      <c r="B81" s="646" t="s">
        <v>397</v>
      </c>
    </row>
  </sheetData>
  <mergeCells count="10">
    <mergeCell ref="M40:W40"/>
    <mergeCell ref="G41:H41"/>
    <mergeCell ref="I41:J41"/>
    <mergeCell ref="M41:W41"/>
    <mergeCell ref="O1:S1"/>
    <mergeCell ref="P2:W2"/>
    <mergeCell ref="M35:W35"/>
    <mergeCell ref="G36:H36"/>
    <mergeCell ref="G37:H37"/>
    <mergeCell ref="G38:H38"/>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ABE-0CDE-422B-A009-D9F9417BD7BF}">
  <sheetPr>
    <pageSetUpPr fitToPage="1"/>
  </sheetPr>
  <dimension ref="A1:W80"/>
  <sheetViews>
    <sheetView topLeftCell="A13" zoomScale="80" zoomScaleNormal="80" zoomScaleSheetLayoutView="85" workbookViewId="0">
      <selection activeCell="K18" sqref="K18"/>
    </sheetView>
  </sheetViews>
  <sheetFormatPr defaultColWidth="9.1796875" defaultRowHeight="12.5"/>
  <cols>
    <col min="1" max="1" width="5.26953125" style="960" customWidth="1"/>
    <col min="2" max="2" width="40.1796875" style="960" bestFit="1" customWidth="1"/>
    <col min="3" max="3" width="6.453125" style="960" customWidth="1"/>
    <col min="4" max="4" width="13.453125" style="960" customWidth="1"/>
    <col min="5" max="5" width="10.453125" style="499" customWidth="1"/>
    <col min="6" max="6" width="13.08984375" style="960" customWidth="1"/>
    <col min="7" max="7" width="14.81640625" style="500" customWidth="1"/>
    <col min="8" max="8" width="17" style="500" customWidth="1"/>
    <col min="9" max="9" width="6.1796875" style="960" customWidth="1"/>
    <col min="10" max="10" width="14.1796875" style="960" customWidth="1"/>
    <col min="11" max="11" width="11.1796875" style="960" customWidth="1"/>
    <col min="12" max="12" width="15.1796875" style="500" customWidth="1"/>
    <col min="13" max="13" width="16.36328125" style="500" customWidth="1"/>
    <col min="14" max="14" width="0.453125" style="960" hidden="1" customWidth="1"/>
    <col min="15" max="15" width="3.1796875" style="960" customWidth="1"/>
    <col min="16" max="16" width="2.54296875" style="960" customWidth="1"/>
    <col min="17" max="17" width="4.81640625" style="960" hidden="1" customWidth="1"/>
    <col min="18" max="18" width="2" style="960" customWidth="1"/>
    <col min="19" max="19" width="2.54296875" style="960" customWidth="1"/>
    <col min="20" max="20" width="5.81640625" style="960" hidden="1" customWidth="1"/>
    <col min="21" max="21" width="1" style="960" customWidth="1"/>
    <col min="22" max="22" width="9.1796875" style="960" hidden="1" customWidth="1"/>
    <col min="23" max="23" width="15.08984375" style="501" customWidth="1"/>
    <col min="24" max="24" width="1.81640625" style="960" customWidth="1"/>
    <col min="25" max="25" width="9.1796875" style="960" customWidth="1"/>
    <col min="26" max="16384" width="9.1796875" style="96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6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5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59" t="s">
        <v>557</v>
      </c>
      <c r="D8" s="523"/>
      <c r="E8" s="531"/>
      <c r="G8" s="532"/>
      <c r="H8" s="533"/>
      <c r="I8" s="959"/>
      <c r="K8" s="514"/>
      <c r="L8" s="532"/>
      <c r="M8" s="534"/>
      <c r="O8" s="514"/>
      <c r="U8" s="535"/>
      <c r="V8" s="535"/>
      <c r="W8" s="536"/>
    </row>
    <row r="9" spans="1:23">
      <c r="A9" s="959" t="s">
        <v>558</v>
      </c>
      <c r="D9" s="523"/>
      <c r="E9" s="531" t="s">
        <v>54</v>
      </c>
      <c r="G9" s="532" t="s">
        <v>55</v>
      </c>
      <c r="H9" s="533"/>
      <c r="I9" s="959" t="s">
        <v>56</v>
      </c>
      <c r="K9" s="523"/>
      <c r="L9" s="532" t="s">
        <v>57</v>
      </c>
      <c r="M9" s="537"/>
      <c r="O9" s="523"/>
      <c r="P9" s="960" t="s">
        <v>58</v>
      </c>
      <c r="W9" s="538"/>
    </row>
    <row r="10" spans="1:23" ht="13">
      <c r="A10" s="959" t="s">
        <v>559</v>
      </c>
      <c r="D10" s="539" t="s">
        <v>560</v>
      </c>
      <c r="E10" s="531" t="s">
        <v>59</v>
      </c>
      <c r="G10" s="532"/>
      <c r="H10" s="533"/>
      <c r="I10" s="540"/>
      <c r="J10" s="541"/>
      <c r="K10" s="542"/>
      <c r="L10" s="532"/>
      <c r="M10" s="537"/>
      <c r="O10" s="523"/>
      <c r="W10" s="538"/>
    </row>
    <row r="11" spans="1:23" ht="13">
      <c r="A11" s="959" t="s">
        <v>551</v>
      </c>
      <c r="D11" s="523"/>
      <c r="E11" s="515"/>
      <c r="F11" s="543"/>
      <c r="G11" s="532" t="s">
        <v>60</v>
      </c>
      <c r="H11" s="533"/>
      <c r="I11" s="959" t="s">
        <v>61</v>
      </c>
      <c r="K11" s="523"/>
      <c r="L11" s="532" t="s">
        <v>523</v>
      </c>
      <c r="M11" s="537"/>
      <c r="O11" s="523"/>
      <c r="P11" s="960" t="s">
        <v>63</v>
      </c>
      <c r="W11" s="538"/>
    </row>
    <row r="12" spans="1:23">
      <c r="A12" s="544" t="s">
        <v>64</v>
      </c>
      <c r="D12" s="523"/>
      <c r="E12" s="531" t="s">
        <v>65</v>
      </c>
      <c r="G12" s="532"/>
      <c r="H12" s="533"/>
      <c r="I12" s="95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1097</v>
      </c>
      <c r="C17" s="738" t="str">
        <f>IF(E17="","",VLOOKUP(B17,Data!$B$5:$N$503,13,FALSE))</f>
        <v/>
      </c>
      <c r="D17" s="495" t="str">
        <f>IF(E17="","",VLOOKUP(B17,Data!$B$5:$L$503,2,FALSE))</f>
        <v/>
      </c>
      <c r="E17" s="823"/>
      <c r="F17" s="955"/>
      <c r="G17" s="587" t="str">
        <f>IF(E17="","",VLOOKUP(B17,Data!$B$5:$L$503,11,FALSE))</f>
        <v/>
      </c>
      <c r="H17" s="588" t="str">
        <f t="shared" ref="H17:H29"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11,Data!G11,(IF(B17=Data!B13,Data!G13,(IF(B17=Data!B15,Data!G15,(IF(B17=Data!#REF!,Data!#REF!,(IF(B17=Data!B20,Data!G20,(IF(B17=Data!#REF!,Data!#REF!,(IF(B17=Data!#REF!,Data!#REF!,(IF(B17=Data!#REF!,Data!#REF!,Data!#REF!)))))))))))))))&amp;IF(B17=Data!B87,Data!G87,(IF(B17=Data!#REF!,Data!#REF!,(IF(B17=Data!#REF!,Data!#REF!,(IF(B17=Data!#REF!,Data!#REF!,(IF(B17=Data!#REF!,Data!#REF!,(IF(B17=Data!#REF!,Data!G827,(IF(B17=Data!#REF!,Data!#REF!,(IF(B17=Data!#REF!,Data!#REF!,Data!#REF!)))))))))))))))&amp;IF(B17=Data!#REF!,Data!#REF!,(IF(B17=Data!#REF!,Data!#REF!,(IF(B17=Data!#REF!,Data!#REF!,(IF(B17=Data!#REF!,Data!#REF!,(IF(B17=Data!#REF!,Data!#REF!,Data!#REF!)))))))))</f>
        <v>#REF!</v>
      </c>
      <c r="O17" s="592"/>
      <c r="P17" s="593"/>
      <c r="Q17" s="594" t="e">
        <f>IF(B17=Data!B11,Data!H11,(IF(B17=Data!B13,Data!H13,(IF(B17=Data!B15,Data!H15,(IF(B17=Data!#REF!,Data!#REF!,(IF(B17=Data!B20,Data!H20,(IF(B17=Data!#REF!,Data!#REF!,(IF(B17=Data!#REF!,Data!#REF!,(IF(B17=Data!#REF!,Data!#REF!,Data!#REF!)))))))))))))))&amp;IF(B17=Data!B87,Data!H87,(IF(B17=Data!#REF!,Data!#REF!,(IF(B17=Data!#REF!,Data!#REF!,(IF(B17=Data!#REF!,Data!#REF!,(IF(B17=Data!#REF!,Data!#REF!,(IF(B17=Data!#REF!,Data!H827,(IF(B17=Data!#REF!,Data!#REF!,(IF(B17=Data!#REF!,Data!#REF!,Data!#REF!)))))))))))))))&amp;IF(B17=Data!#REF!,Data!#REF!,(IF(B17=Data!#REF!,Data!#REF!,(IF(B17=Data!#REF!,Data!#REF!,(IF(B17=Data!#REF!,Data!#REF!,(IF(B17=Data!#REF!,Data!#REF!,Data!#REF!)))))))))</f>
        <v>#REF!</v>
      </c>
      <c r="R17" s="593"/>
      <c r="S17" s="593"/>
      <c r="T17" s="594" t="e">
        <f>IF(B17=Data!B11,Data!I11,(IF(B17=Data!B13,Data!I13,(IF(B17=Data!B15,Data!I15,(IF(B17=Data!#REF!,Data!#REF!,(IF(B17=Data!B20,Data!I20,(IF(B17=Data!#REF!,Data!#REF!,(IF(B17=Data!#REF!,Data!#REF!,(IF(B17=Data!#REF!,Data!#REF!,Data!#REF!)))))))))))))))&amp;IF(B17=Data!B87,Data!I87,(IF(B17=Data!#REF!,Data!#REF!,(IF(B17=Data!#REF!,Data!#REF!,(IF(B17=Data!#REF!,Data!#REF!,(IF(B17=Data!#REF!,Data!#REF!,(IF(B17=Data!#REF!,Data!I827,(IF(B17=Data!#REF!,Data!#REF!,(IF(B17=Data!#REF!,Data!#REF!,Data!#REF!)))))))))))))))&amp;IF(B17=Data!#REF!,Data!#REF!,(IF(B17=Data!#REF!,Data!#REF!,(IF(B17=Data!#REF!,Data!#REF!,(IF(B17=Data!#REF!,Data!#REF!,(IF(B17=Data!#REF!,Data!#REF!,Data!#REF!)))))))))</f>
        <v>#REF!</v>
      </c>
      <c r="U17" s="595"/>
      <c r="V17" s="594" t="e">
        <f>IF(B17=Data!B11,Data!J11,(IF(B17=Data!B13,Data!J13,(IF(B17=Data!B15,Data!J15,(IF(B17=Data!#REF!,Data!#REF!,(IF(B17=Data!B20,Data!J20,(IF(B17=Data!#REF!,Data!#REF!,(IF(B17=Data!#REF!,Data!#REF!,(IF(B17=Data!#REF!,Data!#REF!,Data!#REF!)))))))))))))))&amp;IF(B17=Data!B87,Data!J87,(IF(B17=Data!#REF!,Data!#REF!,(IF(B17=Data!#REF!,Data!#REF!,(IF(B17=Data!#REF!,Data!#REF!,(IF(B17=Data!#REF!,Data!#REF!,(IF(B17=Data!#REF!,Data!J827,(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487</v>
      </c>
      <c r="C18" s="738" t="str">
        <f>IF(E18="","",VLOOKUP(B18,Data!$B$5:$N$503,13,FALSE))</f>
        <v>Ymh</v>
      </c>
      <c r="D18" s="495" t="str">
        <f>IF(E18="","",VLOOKUP(B18,Data!$B$5:$L$503,2,FALSE))</f>
        <v>ZH66310</v>
      </c>
      <c r="E18" s="823">
        <v>6</v>
      </c>
      <c r="F18" s="955" t="s">
        <v>544</v>
      </c>
      <c r="G18" s="587">
        <f>IF(E18="","",VLOOKUP(B18,Data!$B$5:$L$503,11,FALSE))</f>
        <v>1933.89</v>
      </c>
      <c r="H18" s="588">
        <f t="shared" si="0"/>
        <v>11603.34</v>
      </c>
      <c r="I18" s="589" t="str">
        <f>IF(E18="","",VLOOKUP(B18,Data!$B$5:$D$503,3,FALSE))</f>
        <v>C/T</v>
      </c>
      <c r="J18" s="589" t="str">
        <f>IF(E18="","",VLOOKUP(B18,Data!$B$5:$M$503,12,FALSE))</f>
        <v>Indonesia</v>
      </c>
      <c r="K18" s="590">
        <v>5132497</v>
      </c>
      <c r="L18" s="587">
        <f>IF(E18="","",VLOOKUP(B18,Data!$B$5:$E$503,4,FALSE)*E18)</f>
        <v>1290</v>
      </c>
      <c r="M18" s="587">
        <f>IF(E18="","",VLOOKUP(B18,Data!$B$5:$F$503,5,FALSE)*E18)</f>
        <v>1164</v>
      </c>
      <c r="N18" s="591" t="e">
        <f>IF(B18=Data!#REF!,Data!#REF!,(IF(B18=Data!#REF!,Data!#REF!,(IF(B18=Data!#REF!,Data!#REF!,(IF(B18=Data!#REF!,Data!#REF!,(IF(B18=Data!#REF!,Data!#REF!,(IF(B18=Data!#REF!,Data!#REF!,(IF(B18=Data!#REF!,Data!#REF!,(IF(B18=Data!#REF!,Data!#REF!,Data!#REF!)))))))))))))))&amp;IF(B18=Data!B57,Data!G57,(IF(B18=Data!#REF!,Data!#REF!,(IF(B18=Data!#REF!,Data!#REF!,(IF(B18=Data!#REF!,Data!#REF!,(IF(B18=Data!#REF!,Data!#REF!,(IF(B18=Data!#REF!,Data!G797,(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57,Data!H57,(IF(B18=Data!#REF!,Data!#REF!,(IF(B18=Data!#REF!,Data!#REF!,(IF(B18=Data!#REF!,Data!#REF!,(IF(B18=Data!#REF!,Data!#REF!,(IF(B18=Data!#REF!,Data!H797,(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57,Data!I57,(IF(B18=Data!#REF!,Data!#REF!,(IF(B18=Data!#REF!,Data!#REF!,(IF(B18=Data!#REF!,Data!#REF!,(IF(B18=Data!#REF!,Data!#REF!,(IF(B18=Data!#REF!,Data!I797,(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57,Data!J57,(IF(B18=Data!#REF!,Data!#REF!,(IF(B18=Data!#REF!,Data!#REF!,(IF(B18=Data!#REF!,Data!#REF!,(IF(B18=Data!#REF!,Data!#REF!,(IF(B18=Data!#REF!,Data!J797,(IF(B18=Data!#REF!,Data!#REF!,(IF(B18=Data!#REF!,Data!#REF!,Data!#REF!)))))))))))))))&amp;IF(B18=Data!#REF!,Data!#REF!,(IF(B18=Data!#REF!,Data!#REF!,(IF(B18=Data!#REF!,Data!#REF!,(IF(B18=Data!#REF!,Data!#REF!,(IF(B18=Data!#REF!,Data!#REF!,Data!#REF!)))))))))</f>
        <v>#REF!</v>
      </c>
      <c r="W18" s="596">
        <f>IF(E18="","",VLOOKUP(B18,Data!$B$5:$J$503,9,FALSE)*E18)</f>
        <v>7.11</v>
      </c>
    </row>
    <row r="19" spans="1:23" s="597" customFormat="1" ht="19.25" customHeight="1">
      <c r="A19" s="860"/>
      <c r="B19" s="582" t="s">
        <v>1122</v>
      </c>
      <c r="C19" s="738" t="str">
        <f>IF(E19="","",VLOOKUP(B19,Data!$B$5:$N$503,13,FALSE))</f>
        <v/>
      </c>
      <c r="D19" s="495" t="str">
        <f>IF(E19="","",VLOOKUP(B19,Data!$B$5:$L$503,2,FALSE))</f>
        <v/>
      </c>
      <c r="E19" s="823"/>
      <c r="F19" s="955"/>
      <c r="G19" s="587" t="str">
        <f>IF(E19="","",VLOOKUP(B19,Data!$B$5:$L$503,11,FALSE))</f>
        <v/>
      </c>
      <c r="H19" s="588" t="str">
        <f>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B9,Data!G9,(IF(B19=Data!B11,Data!G11,(IF(B19=Data!B13,Data!G13,(IF(B19=Data!#REF!,Data!#REF!,(IF(B19=Data!B18,Data!G18,(IF(B19=Data!#REF!,Data!#REF!,(IF(B19=Data!#REF!,Data!#REF!,(IF(B19=Data!#REF!,Data!#REF!,Data!#REF!)))))))))))))))&amp;IF(B19=Data!B85,Data!G85,(IF(B19=Data!#REF!,Data!#REF!,(IF(B19=Data!#REF!,Data!#REF!,(IF(B19=Data!#REF!,Data!#REF!,(IF(B19=Data!#REF!,Data!#REF!,(IF(B19=Data!#REF!,Data!G825,(IF(B19=Data!#REF!,Data!#REF!,(IF(B19=Data!#REF!,Data!#REF!,Data!#REF!)))))))))))))))&amp;IF(B19=Data!#REF!,Data!#REF!,(IF(B19=Data!#REF!,Data!#REF!,(IF(B19=Data!#REF!,Data!#REF!,(IF(B19=Data!#REF!,Data!#REF!,(IF(B19=Data!#REF!,Data!#REF!,Data!#REF!)))))))))</f>
        <v>#REF!</v>
      </c>
      <c r="O19" s="592"/>
      <c r="P19" s="593"/>
      <c r="Q19" s="594" t="e">
        <f>IF(B19=Data!B9,Data!H9,(IF(B19=Data!B11,Data!H11,(IF(B19=Data!B13,Data!H13,(IF(B19=Data!#REF!,Data!#REF!,(IF(B19=Data!B18,Data!H18,(IF(B19=Data!#REF!,Data!#REF!,(IF(B19=Data!#REF!,Data!#REF!,(IF(B19=Data!#REF!,Data!#REF!,Data!#REF!)))))))))))))))&amp;IF(B19=Data!B85,Data!H85,(IF(B19=Data!#REF!,Data!#REF!,(IF(B19=Data!#REF!,Data!#REF!,(IF(B19=Data!#REF!,Data!#REF!,(IF(B19=Data!#REF!,Data!#REF!,(IF(B19=Data!#REF!,Data!H825,(IF(B19=Data!#REF!,Data!#REF!,(IF(B19=Data!#REF!,Data!#REF!,Data!#REF!)))))))))))))))&amp;IF(B19=Data!#REF!,Data!#REF!,(IF(B19=Data!#REF!,Data!#REF!,(IF(B19=Data!#REF!,Data!#REF!,(IF(B19=Data!#REF!,Data!#REF!,(IF(B19=Data!#REF!,Data!#REF!,Data!#REF!)))))))))</f>
        <v>#REF!</v>
      </c>
      <c r="R19" s="593"/>
      <c r="S19" s="593"/>
      <c r="T19" s="594" t="e">
        <f>IF(B19=Data!B9,Data!I9,(IF(B19=Data!B11,Data!I11,(IF(B19=Data!B13,Data!I13,(IF(B19=Data!#REF!,Data!#REF!,(IF(B19=Data!B18,Data!I18,(IF(B19=Data!#REF!,Data!#REF!,(IF(B19=Data!#REF!,Data!#REF!,(IF(B19=Data!#REF!,Data!#REF!,Data!#REF!)))))))))))))))&amp;IF(B19=Data!B85,Data!I85,(IF(B19=Data!#REF!,Data!#REF!,(IF(B19=Data!#REF!,Data!#REF!,(IF(B19=Data!#REF!,Data!#REF!,(IF(B19=Data!#REF!,Data!#REF!,(IF(B19=Data!#REF!,Data!I825,(IF(B19=Data!#REF!,Data!#REF!,(IF(B19=Data!#REF!,Data!#REF!,Data!#REF!)))))))))))))))&amp;IF(B19=Data!#REF!,Data!#REF!,(IF(B19=Data!#REF!,Data!#REF!,(IF(B19=Data!#REF!,Data!#REF!,(IF(B19=Data!#REF!,Data!#REF!,(IF(B19=Data!#REF!,Data!#REF!,Data!#REF!)))))))))</f>
        <v>#REF!</v>
      </c>
      <c r="U19" s="595"/>
      <c r="V19" s="594" t="e">
        <f>IF(B19=Data!B9,Data!J9,(IF(B19=Data!B11,Data!J11,(IF(B19=Data!B13,Data!J13,(IF(B19=Data!#REF!,Data!#REF!,(IF(B19=Data!B18,Data!J18,(IF(B19=Data!#REF!,Data!#REF!,(IF(B19=Data!#REF!,Data!#REF!,(IF(B19=Data!#REF!,Data!#REF!,Data!#REF!)))))))))))))))&amp;IF(B19=Data!B85,Data!J85,(IF(B19=Data!#REF!,Data!#REF!,(IF(B19=Data!#REF!,Data!#REF!,(IF(B19=Data!#REF!,Data!#REF!,(IF(B19=Data!#REF!,Data!#REF!,(IF(B19=Data!#REF!,Data!J825,(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223</v>
      </c>
      <c r="C20" s="738" t="str">
        <f>IF(E20="","",VLOOKUP(B20,Data!$B$5:$N$503,13,FALSE))</f>
        <v>Ymh</v>
      </c>
      <c r="D20" s="495" t="str">
        <f>IF(E20="","",VLOOKUP(B20,Data!$B$5:$L$503,2,FALSE))</f>
        <v>AAE6337</v>
      </c>
      <c r="E20" s="823">
        <v>15</v>
      </c>
      <c r="F20" s="955" t="s">
        <v>545</v>
      </c>
      <c r="G20" s="587">
        <f>IF(E20="","",VLOOKUP(B20,Data!$B$5:$L$503,11,FALSE))</f>
        <v>1646.63</v>
      </c>
      <c r="H20" s="588">
        <f>IF(E20&gt;0,E20*G20,"-")</f>
        <v>24699.45</v>
      </c>
      <c r="I20" s="589" t="str">
        <f>IF(E20="","",VLOOKUP(B20,Data!$B$5:$D$503,3,FALSE))</f>
        <v>C/T</v>
      </c>
      <c r="J20" s="589" t="str">
        <f>IF(E20="","",VLOOKUP(B20,Data!$B$5:$M$503,12,FALSE))</f>
        <v>Indonesia</v>
      </c>
      <c r="K20" s="590">
        <v>5138148</v>
      </c>
      <c r="L20" s="587">
        <f>IF(E20="","",VLOOKUP(B20,Data!$B$5:$E$503,4,FALSE)*E20)</f>
        <v>2910</v>
      </c>
      <c r="M20" s="587">
        <f>IF(E20="","",VLOOKUP(B20,Data!$B$5:$F$503,5,FALSE)*E20)</f>
        <v>2610</v>
      </c>
      <c r="N20" s="591" t="e">
        <f>IF(B20=Data!#REF!,Data!#REF!,(IF(B20=Data!#REF!,Data!#REF!,(IF(B20=Data!#REF!,Data!#REF!,(IF(B20=Data!#REF!,Data!#REF!,(IF(B20=Data!#REF!,Data!#REF!,(IF(B20=Data!#REF!,Data!#REF!,(IF(B20=Data!#REF!,Data!#REF!,(IF(B20=Data!#REF!,Data!#REF!,Data!#REF!)))))))))))))))&amp;IF(B20=Data!B55,Data!G55,(IF(B20=Data!#REF!,Data!#REF!,(IF(B20=Data!#REF!,Data!#REF!,(IF(B20=Data!#REF!,Data!#REF!,(IF(B20=Data!#REF!,Data!#REF!,(IF(B20=Data!#REF!,Data!G795,(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55,Data!H55,(IF(B20=Data!#REF!,Data!#REF!,(IF(B20=Data!#REF!,Data!#REF!,(IF(B20=Data!#REF!,Data!#REF!,(IF(B20=Data!#REF!,Data!#REF!,(IF(B20=Data!#REF!,Data!H795,(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55,Data!I55,(IF(B20=Data!#REF!,Data!#REF!,(IF(B20=Data!#REF!,Data!#REF!,(IF(B20=Data!#REF!,Data!#REF!,(IF(B20=Data!#REF!,Data!#REF!,(IF(B20=Data!#REF!,Data!I795,(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55,Data!J55,(IF(B20=Data!#REF!,Data!#REF!,(IF(B20=Data!#REF!,Data!#REF!,(IF(B20=Data!#REF!,Data!#REF!,(IF(B20=Data!#REF!,Data!#REF!,(IF(B20=Data!#REF!,Data!J795,(IF(B20=Data!#REF!,Data!#REF!,(IF(B20=Data!#REF!,Data!#REF!,Data!#REF!)))))))))))))))&amp;IF(B20=Data!#REF!,Data!#REF!,(IF(B20=Data!#REF!,Data!#REF!,(IF(B20=Data!#REF!,Data!#REF!,(IF(B20=Data!#REF!,Data!#REF!,(IF(B20=Data!#REF!,Data!#REF!,Data!#REF!)))))))))</f>
        <v>#REF!</v>
      </c>
      <c r="W20" s="596">
        <f>IF(E20="","",VLOOKUP(B20,Data!$B$5:$J$503,9,FALSE)*E20)</f>
        <v>16.934999999999999</v>
      </c>
    </row>
    <row r="21" spans="1:23" s="597" customFormat="1" ht="19.25" customHeight="1">
      <c r="A21" s="860"/>
      <c r="B21" s="582" t="s">
        <v>1110</v>
      </c>
      <c r="C21" s="738" t="str">
        <f>IF(E21="","",VLOOKUP(B21,Data!$B$5:$N$503,13,FALSE))</f>
        <v/>
      </c>
      <c r="D21" s="495" t="str">
        <f>IF(E21="","",VLOOKUP(B21,Data!$B$5:$L$503,2,FALSE))</f>
        <v/>
      </c>
      <c r="E21" s="823"/>
      <c r="F21" s="955"/>
      <c r="G21" s="587" t="str">
        <f>IF(E21="","",VLOOKUP(B21,Data!$B$5:$L$503,11,FALSE))</f>
        <v/>
      </c>
      <c r="H21" s="588" t="str">
        <f t="shared" si="0"/>
        <v>-</v>
      </c>
      <c r="I21" s="589" t="str">
        <f>IF(E21="","",VLOOKUP(B21,Data!$B$5:$D$503,3,FALSE))</f>
        <v/>
      </c>
      <c r="J21" s="589" t="str">
        <f>IF(E21="","",VLOOKUP(B21,Data!$B$5:$M$503,12,FALSE))</f>
        <v/>
      </c>
      <c r="K21" s="590"/>
      <c r="L21" s="587" t="str">
        <f>IF(E21="","",VLOOKUP(B21,Data!$B$5:$E$503,4,FALSE)*E21)</f>
        <v/>
      </c>
      <c r="M21" s="587" t="str">
        <f>IF(E21="","",VLOOKUP(B21,Data!$B$5:$F$503,5,FALSE)*E21)</f>
        <v/>
      </c>
      <c r="N21" s="591" t="e">
        <f>IF(B21=Data!B19,Data!G19,(IF(B21=Data!B21,Data!G21,(IF(B21=Data!B23,Data!G23,(IF(B21=Data!#REF!,Data!#REF!,(IF(B21=Data!B28,Data!G28,(IF(B21=Data!#REF!,Data!#REF!,(IF(B21=Data!#REF!,Data!#REF!,(IF(B21=Data!#REF!,Data!#REF!,Data!#REF!)))))))))))))))&amp;IF(B21=Data!B95,Data!G95,(IF(B21=Data!#REF!,Data!#REF!,(IF(B21=Data!#REF!,Data!#REF!,(IF(B21=Data!#REF!,Data!#REF!,(IF(B21=Data!#REF!,Data!#REF!,(IF(B21=Data!#REF!,Data!G835,(IF(B21=Data!#REF!,Data!#REF!,(IF(B21=Data!#REF!,Data!#REF!,Data!#REF!)))))))))))))))&amp;IF(B21=Data!#REF!,Data!#REF!,(IF(B21=Data!#REF!,Data!#REF!,(IF(B21=Data!#REF!,Data!#REF!,(IF(B21=Data!#REF!,Data!#REF!,(IF(B21=Data!#REF!,Data!#REF!,Data!#REF!)))))))))</f>
        <v>#REF!</v>
      </c>
      <c r="O21" s="592"/>
      <c r="P21" s="593"/>
      <c r="Q21" s="594" t="e">
        <f>IF(B21=Data!B19,Data!H19,(IF(B21=Data!B21,Data!H21,(IF(B21=Data!B23,Data!H23,(IF(B21=Data!#REF!,Data!#REF!,(IF(B21=Data!B28,Data!H28,(IF(B21=Data!#REF!,Data!#REF!,(IF(B21=Data!#REF!,Data!#REF!,(IF(B21=Data!#REF!,Data!#REF!,Data!#REF!)))))))))))))))&amp;IF(B21=Data!B95,Data!H95,(IF(B21=Data!#REF!,Data!#REF!,(IF(B21=Data!#REF!,Data!#REF!,(IF(B21=Data!#REF!,Data!#REF!,(IF(B21=Data!#REF!,Data!#REF!,(IF(B21=Data!#REF!,Data!H835,(IF(B21=Data!#REF!,Data!#REF!,(IF(B21=Data!#REF!,Data!#REF!,Data!#REF!)))))))))))))))&amp;IF(B21=Data!#REF!,Data!#REF!,(IF(B21=Data!#REF!,Data!#REF!,(IF(B21=Data!#REF!,Data!#REF!,(IF(B21=Data!#REF!,Data!#REF!,(IF(B21=Data!#REF!,Data!#REF!,Data!#REF!)))))))))</f>
        <v>#REF!</v>
      </c>
      <c r="R21" s="593"/>
      <c r="S21" s="593"/>
      <c r="T21" s="594" t="e">
        <f>IF(B21=Data!B19,Data!I19,(IF(B21=Data!B21,Data!I21,(IF(B21=Data!B23,Data!I23,(IF(B21=Data!#REF!,Data!#REF!,(IF(B21=Data!B28,Data!I28,(IF(B21=Data!#REF!,Data!#REF!,(IF(B21=Data!#REF!,Data!#REF!,(IF(B21=Data!#REF!,Data!#REF!,Data!#REF!)))))))))))))))&amp;IF(B21=Data!B95,Data!I95,(IF(B21=Data!#REF!,Data!#REF!,(IF(B21=Data!#REF!,Data!#REF!,(IF(B21=Data!#REF!,Data!#REF!,(IF(B21=Data!#REF!,Data!#REF!,(IF(B21=Data!#REF!,Data!I835,(IF(B21=Data!#REF!,Data!#REF!,(IF(B21=Data!#REF!,Data!#REF!,Data!#REF!)))))))))))))))&amp;IF(B21=Data!#REF!,Data!#REF!,(IF(B21=Data!#REF!,Data!#REF!,(IF(B21=Data!#REF!,Data!#REF!,(IF(B21=Data!#REF!,Data!#REF!,(IF(B21=Data!#REF!,Data!#REF!,Data!#REF!)))))))))</f>
        <v>#REF!</v>
      </c>
      <c r="U21" s="595"/>
      <c r="V21" s="594" t="e">
        <f>IF(B21=Data!B19,Data!J19,(IF(B21=Data!B21,Data!J21,(IF(B21=Data!B23,Data!J23,(IF(B21=Data!#REF!,Data!#REF!,(IF(B21=Data!B28,Data!J28,(IF(B21=Data!#REF!,Data!#REF!,(IF(B21=Data!#REF!,Data!#REF!,(IF(B21=Data!#REF!,Data!#REF!,Data!#REF!)))))))))))))))&amp;IF(B21=Data!B95,Data!J95,(IF(B21=Data!#REF!,Data!#REF!,(IF(B21=Data!#REF!,Data!#REF!,(IF(B21=Data!#REF!,Data!#REF!,(IF(B21=Data!#REF!,Data!#REF!,(IF(B21=Data!#REF!,Data!J835,(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v>3</v>
      </c>
      <c r="B22" s="753" t="s">
        <v>231</v>
      </c>
      <c r="C22" s="738" t="str">
        <f>IF(E22="","",VLOOKUP(B22,Data!$B$5:$N$503,13,FALSE))</f>
        <v>Ymh</v>
      </c>
      <c r="D22" s="495" t="str">
        <f>IF(E22="","",VLOOKUP(B22,Data!$B$5:$L$503,2,FALSE))</f>
        <v>WN49720</v>
      </c>
      <c r="E22" s="823">
        <v>15</v>
      </c>
      <c r="F22" s="956" t="s">
        <v>569</v>
      </c>
      <c r="G22" s="587">
        <f>IF(E22="","",VLOOKUP(B22,Data!$B$5:$L$503,11,FALSE))</f>
        <v>1776.21</v>
      </c>
      <c r="H22" s="588">
        <f t="shared" si="0"/>
        <v>26643.15</v>
      </c>
      <c r="I22" s="589" t="str">
        <f>IF(E22="","",VLOOKUP(B22,Data!$B$5:$D$503,3,FALSE))</f>
        <v>C/T</v>
      </c>
      <c r="J22" s="589" t="str">
        <f>IF(E22="","",VLOOKUP(B22,Data!$B$5:$M$503,12,FALSE))</f>
        <v>Indonesia</v>
      </c>
      <c r="K22" s="590">
        <v>5135631</v>
      </c>
      <c r="L22" s="587">
        <f>IF(E22="","",VLOOKUP(B22,Data!$B$5:$E$503,4,FALSE)*E22)</f>
        <v>2910</v>
      </c>
      <c r="M22" s="587">
        <f>IF(E22="","",VLOOKUP(B22,Data!$B$5:$F$503,5,FALSE)*E22)</f>
        <v>2610</v>
      </c>
      <c r="N22" s="591" t="e">
        <f>IF(B22=Data!#REF!,Data!#REF!,(IF(B22=Data!#REF!,Data!#REF!,(IF(B22=Data!#REF!,Data!#REF!,(IF(B22=Data!#REF!,Data!#REF!,(IF(B22=Data!#REF!,Data!#REF!,(IF(B22=Data!#REF!,Data!#REF!,(IF(B22=Data!#REF!,Data!#REF!,(IF(B22=Data!#REF!,Data!#REF!,Data!#REF!)))))))))))))))&amp;IF(B22=Data!B36,Data!G36,(IF(B22=Data!#REF!,Data!#REF!,(IF(B22=Data!#REF!,Data!#REF!,(IF(B22=Data!#REF!,Data!#REF!,(IF(B22=Data!#REF!,Data!#REF!,(IF(B22=Data!#REF!,Data!G776,(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36,Data!H36,(IF(B22=Data!#REF!,Data!#REF!,(IF(B22=Data!#REF!,Data!#REF!,(IF(B22=Data!#REF!,Data!#REF!,(IF(B22=Data!#REF!,Data!#REF!,(IF(B22=Data!#REF!,Data!H776,(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36,Data!I36,(IF(B22=Data!#REF!,Data!#REF!,(IF(B22=Data!#REF!,Data!#REF!,(IF(B22=Data!#REF!,Data!#REF!,(IF(B22=Data!#REF!,Data!#REF!,(IF(B22=Data!#REF!,Data!I776,(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36,Data!J36,(IF(B22=Data!#REF!,Data!#REF!,(IF(B22=Data!#REF!,Data!#REF!,(IF(B22=Data!#REF!,Data!#REF!,(IF(B22=Data!#REF!,Data!#REF!,(IF(B22=Data!#REF!,Data!J776,(IF(B22=Data!#REF!,Data!#REF!,(IF(B22=Data!#REF!,Data!#REF!,Data!#REF!)))))))))))))))&amp;IF(B22=Data!#REF!,Data!#REF!,(IF(B22=Data!#REF!,Data!#REF!,(IF(B22=Data!#REF!,Data!#REF!,(IF(B22=Data!#REF!,Data!#REF!,(IF(B22=Data!#REF!,Data!#REF!,Data!#REF!)))))))))</f>
        <v>#REF!</v>
      </c>
      <c r="W22" s="596">
        <f>IF(E22="","",VLOOKUP(B22,Data!$B$5:$J$503,9,FALSE)*E22)</f>
        <v>16.934999999999999</v>
      </c>
    </row>
    <row r="23" spans="1:23" s="597" customFormat="1" ht="19.25" customHeight="1">
      <c r="A23" s="860">
        <v>4</v>
      </c>
      <c r="B23" s="753" t="s">
        <v>288</v>
      </c>
      <c r="C23" s="738" t="str">
        <f>IF(E23="","",VLOOKUP(B23,Data!$B$5:$N$503,13,FALSE))</f>
        <v>Ymh</v>
      </c>
      <c r="D23" s="495" t="str">
        <f>IF(E23="","",VLOOKUP(B23,Data!$B$5:$L$503,2,FALSE))</f>
        <v>WT58110</v>
      </c>
      <c r="E23" s="823">
        <v>5</v>
      </c>
      <c r="F23" s="955"/>
      <c r="G23" s="587">
        <f>IF(E23="","",VLOOKUP(B23,Data!$B$5:$L$503,11,FALSE))</f>
        <v>2268.35</v>
      </c>
      <c r="H23" s="588">
        <f t="shared" si="0"/>
        <v>11341.75</v>
      </c>
      <c r="I23" s="589" t="str">
        <f>IF(E23="","",VLOOKUP(B23,Data!$B$5:$D$503,3,FALSE))</f>
        <v>C/T</v>
      </c>
      <c r="J23" s="589" t="str">
        <f>IF(E23="","",VLOOKUP(B23,Data!$B$5:$M$503,12,FALSE))</f>
        <v>Indonesia</v>
      </c>
      <c r="K23" s="590">
        <v>5135631</v>
      </c>
      <c r="L23" s="587">
        <f>IF(E23="","",VLOOKUP(B23,Data!$B$5:$E$503,4,FALSE)*E23)</f>
        <v>1190</v>
      </c>
      <c r="M23" s="587">
        <f>IF(E23="","",VLOOKUP(B23,Data!$B$5:$F$503,5,FALSE)*E23)</f>
        <v>1080</v>
      </c>
      <c r="N23" s="591" t="e">
        <f>IF(B23=Data!#REF!,Data!#REF!,(IF(B23=Data!#REF!,Data!#REF!,(IF(B23=Data!#REF!,Data!#REF!,(IF(B23=Data!#REF!,Data!#REF!,(IF(B23=Data!#REF!,Data!#REF!,(IF(B23=Data!#REF!,Data!#REF!,(IF(B23=Data!#REF!,Data!#REF!,(IF(B23=Data!#REF!,Data!#REF!,Data!#REF!)))))))))))))))&amp;IF(B23=Data!B55,Data!G55,(IF(B23=Data!#REF!,Data!#REF!,(IF(B23=Data!#REF!,Data!#REF!,(IF(B23=Data!#REF!,Data!#REF!,(IF(B23=Data!#REF!,Data!#REF!,(IF(B23=Data!#REF!,Data!G795,(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55,Data!H55,(IF(B23=Data!#REF!,Data!#REF!,(IF(B23=Data!#REF!,Data!#REF!,(IF(B23=Data!#REF!,Data!#REF!,(IF(B23=Data!#REF!,Data!#REF!,(IF(B23=Data!#REF!,Data!H795,(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55,Data!I55,(IF(B23=Data!#REF!,Data!#REF!,(IF(B23=Data!#REF!,Data!#REF!,(IF(B23=Data!#REF!,Data!#REF!,(IF(B23=Data!#REF!,Data!#REF!,(IF(B23=Data!#REF!,Data!I795,(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55,Data!J55,(IF(B23=Data!#REF!,Data!#REF!,(IF(B23=Data!#REF!,Data!#REF!,(IF(B23=Data!#REF!,Data!#REF!,(IF(B23=Data!#REF!,Data!#REF!,(IF(B23=Data!#REF!,Data!J795,(IF(B23=Data!#REF!,Data!#REF!,(IF(B23=Data!#REF!,Data!#REF!,Data!#REF!)))))))))))))))&amp;IF(B23=Data!#REF!,Data!#REF!,(IF(B23=Data!#REF!,Data!#REF!,(IF(B23=Data!#REF!,Data!#REF!,(IF(B23=Data!#REF!,Data!#REF!,(IF(B23=Data!#REF!,Data!#REF!,Data!#REF!)))))))))</f>
        <v>#REF!</v>
      </c>
      <c r="W23" s="596">
        <f>IF(E23="","",VLOOKUP(B23,Data!$B$5:$J$503,9,FALSE)*E23)</f>
        <v>6.57</v>
      </c>
    </row>
    <row r="24" spans="1:23" s="597" customFormat="1" ht="19.25" customHeight="1">
      <c r="A24" s="860">
        <v>5</v>
      </c>
      <c r="B24" s="753" t="s">
        <v>279</v>
      </c>
      <c r="C24" s="738" t="str">
        <f>IF(E24="","",VLOOKUP(B24,Data!$B$5:$N$503,13,FALSE))</f>
        <v>Ymh</v>
      </c>
      <c r="D24" s="495" t="str">
        <f>IF(E24="","",VLOOKUP(B24,Data!$B$5:$L$503,2,FALSE))</f>
        <v>WT58060</v>
      </c>
      <c r="E24" s="823">
        <v>7</v>
      </c>
      <c r="F24" s="956"/>
      <c r="G24" s="587">
        <f>IF(E24="","",VLOOKUP(B24,Data!$B$5:$L$503,11,FALSE))</f>
        <v>2511.65</v>
      </c>
      <c r="H24" s="588">
        <f t="shared" si="0"/>
        <v>17581.55</v>
      </c>
      <c r="I24" s="589" t="str">
        <f>IF(E24="","",VLOOKUP(B24,Data!$B$5:$D$503,3,FALSE))</f>
        <v>C/T</v>
      </c>
      <c r="J24" s="589" t="str">
        <f>IF(E24="","",VLOOKUP(B24,Data!$B$5:$M$503,12,FALSE))</f>
        <v>Indonesia</v>
      </c>
      <c r="K24" s="590">
        <v>5135631</v>
      </c>
      <c r="L24" s="587">
        <f>IF(E24="","",VLOOKUP(B24,Data!$B$5:$E$503,4,FALSE)*E24)</f>
        <v>1778</v>
      </c>
      <c r="M24" s="587">
        <f>IF(E24="","",VLOOKUP(B24,Data!$B$5:$F$503,5,FALSE)*E24)</f>
        <v>1603</v>
      </c>
      <c r="N24" s="591" t="e">
        <f>IF(B24=Data!#REF!,Data!#REF!,(IF(B24=Data!#REF!,Data!#REF!,(IF(B24=Data!#REF!,Data!#REF!,(IF(B24=Data!#REF!,Data!#REF!,(IF(B24=Data!#REF!,Data!#REF!,(IF(B24=Data!#REF!,Data!#REF!,(IF(B24=Data!#REF!,Data!#REF!,(IF(B24=Data!#REF!,Data!#REF!,Data!#REF!)))))))))))))))&amp;IF(B24=Data!B49,Data!G49,(IF(B24=Data!#REF!,Data!#REF!,(IF(B24=Data!#REF!,Data!#REF!,(IF(B24=Data!#REF!,Data!#REF!,(IF(B24=Data!#REF!,Data!#REF!,(IF(B24=Data!#REF!,Data!G789,(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49,Data!H49,(IF(B24=Data!#REF!,Data!#REF!,(IF(B24=Data!#REF!,Data!#REF!,(IF(B24=Data!#REF!,Data!#REF!,(IF(B24=Data!#REF!,Data!#REF!,(IF(B24=Data!#REF!,Data!H789,(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49,Data!I49,(IF(B24=Data!#REF!,Data!#REF!,(IF(B24=Data!#REF!,Data!#REF!,(IF(B24=Data!#REF!,Data!#REF!,(IF(B24=Data!#REF!,Data!#REF!,(IF(B24=Data!#REF!,Data!I789,(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49,Data!J49,(IF(B24=Data!#REF!,Data!#REF!,(IF(B24=Data!#REF!,Data!#REF!,(IF(B24=Data!#REF!,Data!#REF!,(IF(B24=Data!#REF!,Data!#REF!,(IF(B24=Data!#REF!,Data!J789,(IF(B24=Data!#REF!,Data!#REF!,(IF(B24=Data!#REF!,Data!#REF!,Data!#REF!)))))))))))))))&amp;IF(B24=Data!#REF!,Data!#REF!,(IF(B24=Data!#REF!,Data!#REF!,(IF(B24=Data!#REF!,Data!#REF!,(IF(B24=Data!#REF!,Data!#REF!,(IF(B24=Data!#REF!,Data!#REF!,Data!#REF!)))))))))</f>
        <v>#REF!</v>
      </c>
      <c r="W24" s="596">
        <f>IF(E24="","",VLOOKUP(B24,Data!$B$5:$J$503,9,FALSE)*E24)</f>
        <v>10.388</v>
      </c>
    </row>
    <row r="25" spans="1:23" s="597" customFormat="1" ht="19.25" customHeight="1">
      <c r="A25" s="860"/>
      <c r="B25" s="582" t="s">
        <v>1125</v>
      </c>
      <c r="C25" s="738" t="str">
        <f>IF(E25="","",VLOOKUP(B25,Data!$B$5:$N$503,13,FALSE))</f>
        <v/>
      </c>
      <c r="D25" s="495" t="str">
        <f>IF(E25="","",VLOOKUP(B25,Data!$B$5:$L$503,2,FALSE))</f>
        <v/>
      </c>
      <c r="E25" s="823"/>
      <c r="F25" s="955"/>
      <c r="G25" s="587" t="str">
        <f>IF(E25="","",VLOOKUP(B25,Data!$B$5:$L$503,11,FALSE))</f>
        <v/>
      </c>
      <c r="H25" s="588" t="str">
        <f>IF(E25&gt;0,E25*G25,"-")</f>
        <v>-</v>
      </c>
      <c r="I25" s="589" t="str">
        <f>IF(E25="","",VLOOKUP(B25,Data!$B$5:$D$503,3,FALSE))</f>
        <v/>
      </c>
      <c r="J25" s="589" t="str">
        <f>IF(E25="","",VLOOKUP(B25,Data!$B$5:$M$503,12,FALSE))</f>
        <v/>
      </c>
      <c r="K25" s="590"/>
      <c r="L25" s="587" t="str">
        <f>IF(E25="","",VLOOKUP(B25,Data!$B$5:$E$503,4,FALSE)*E25)</f>
        <v/>
      </c>
      <c r="M25" s="587" t="str">
        <f>IF(E25="","",VLOOKUP(B25,Data!$B$5:$F$503,5,FALSE)*E25)</f>
        <v/>
      </c>
      <c r="N25" s="591" t="e">
        <f>IF(B25=Data!B11,Data!G11,(IF(B25=Data!B13,Data!G13,(IF(B25=Data!B15,Data!G15,(IF(B25=Data!#REF!,Data!#REF!,(IF(B25=Data!B20,Data!G20,(IF(B25=Data!#REF!,Data!#REF!,(IF(B25=Data!#REF!,Data!#REF!,(IF(B25=Data!#REF!,Data!#REF!,Data!#REF!)))))))))))))))&amp;IF(B25=Data!B87,Data!G87,(IF(B25=Data!#REF!,Data!#REF!,(IF(B25=Data!#REF!,Data!#REF!,(IF(B25=Data!#REF!,Data!#REF!,(IF(B25=Data!#REF!,Data!#REF!,(IF(B25=Data!#REF!,Data!G827,(IF(B25=Data!#REF!,Data!#REF!,(IF(B25=Data!#REF!,Data!#REF!,Data!#REF!)))))))))))))))&amp;IF(B25=Data!#REF!,Data!#REF!,(IF(B25=Data!#REF!,Data!#REF!,(IF(B25=Data!#REF!,Data!#REF!,(IF(B25=Data!#REF!,Data!#REF!,(IF(B25=Data!#REF!,Data!#REF!,Data!#REF!)))))))))</f>
        <v>#REF!</v>
      </c>
      <c r="O25" s="592"/>
      <c r="P25" s="593"/>
      <c r="Q25" s="594" t="e">
        <f>IF(B25=Data!B11,Data!H11,(IF(B25=Data!B13,Data!H13,(IF(B25=Data!B15,Data!H15,(IF(B25=Data!#REF!,Data!#REF!,(IF(B25=Data!B20,Data!H20,(IF(B25=Data!#REF!,Data!#REF!,(IF(B25=Data!#REF!,Data!#REF!,(IF(B25=Data!#REF!,Data!#REF!,Data!#REF!)))))))))))))))&amp;IF(B25=Data!B87,Data!H87,(IF(B25=Data!#REF!,Data!#REF!,(IF(B25=Data!#REF!,Data!#REF!,(IF(B25=Data!#REF!,Data!#REF!,(IF(B25=Data!#REF!,Data!#REF!,(IF(B25=Data!#REF!,Data!H827,(IF(B25=Data!#REF!,Data!#REF!,(IF(B25=Data!#REF!,Data!#REF!,Data!#REF!)))))))))))))))&amp;IF(B25=Data!#REF!,Data!#REF!,(IF(B25=Data!#REF!,Data!#REF!,(IF(B25=Data!#REF!,Data!#REF!,(IF(B25=Data!#REF!,Data!#REF!,(IF(B25=Data!#REF!,Data!#REF!,Data!#REF!)))))))))</f>
        <v>#REF!</v>
      </c>
      <c r="R25" s="593"/>
      <c r="S25" s="593"/>
      <c r="T25" s="594" t="e">
        <f>IF(B25=Data!B11,Data!I11,(IF(B25=Data!B13,Data!I13,(IF(B25=Data!B15,Data!I15,(IF(B25=Data!#REF!,Data!#REF!,(IF(B25=Data!B20,Data!I20,(IF(B25=Data!#REF!,Data!#REF!,(IF(B25=Data!#REF!,Data!#REF!,(IF(B25=Data!#REF!,Data!#REF!,Data!#REF!)))))))))))))))&amp;IF(B25=Data!B87,Data!I87,(IF(B25=Data!#REF!,Data!#REF!,(IF(B25=Data!#REF!,Data!#REF!,(IF(B25=Data!#REF!,Data!#REF!,(IF(B25=Data!#REF!,Data!#REF!,(IF(B25=Data!#REF!,Data!I827,(IF(B25=Data!#REF!,Data!#REF!,(IF(B25=Data!#REF!,Data!#REF!,Data!#REF!)))))))))))))))&amp;IF(B25=Data!#REF!,Data!#REF!,(IF(B25=Data!#REF!,Data!#REF!,(IF(B25=Data!#REF!,Data!#REF!,(IF(B25=Data!#REF!,Data!#REF!,(IF(B25=Data!#REF!,Data!#REF!,Data!#REF!)))))))))</f>
        <v>#REF!</v>
      </c>
      <c r="U25" s="595"/>
      <c r="V25" s="594" t="e">
        <f>IF(B25=Data!B11,Data!J11,(IF(B25=Data!B13,Data!J13,(IF(B25=Data!B15,Data!J15,(IF(B25=Data!#REF!,Data!#REF!,(IF(B25=Data!B20,Data!J20,(IF(B25=Data!#REF!,Data!#REF!,(IF(B25=Data!#REF!,Data!#REF!,(IF(B25=Data!#REF!,Data!#REF!,Data!#REF!)))))))))))))))&amp;IF(B25=Data!B87,Data!J87,(IF(B25=Data!#REF!,Data!#REF!,(IF(B25=Data!#REF!,Data!#REF!,(IF(B25=Data!#REF!,Data!#REF!,(IF(B25=Data!#REF!,Data!#REF!,(IF(B25=Data!#REF!,Data!J827,(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v>6</v>
      </c>
      <c r="B26" s="753" t="s">
        <v>715</v>
      </c>
      <c r="C26" s="738" t="str">
        <f>IF(E26="","",VLOOKUP(B26,Data!$B$5:$N$503,13,FALSE))</f>
        <v>Ymh</v>
      </c>
      <c r="D26" s="495" t="str">
        <f>IF(E26="","",VLOOKUP(B26,Data!$B$5:$L$503,2,FALSE))</f>
        <v>VAC9480</v>
      </c>
      <c r="E26" s="823">
        <v>30</v>
      </c>
      <c r="F26" s="955"/>
      <c r="G26" s="587">
        <f>IF(E26="","",VLOOKUP(B26,Data!$B$5:$L$503,11,FALSE))</f>
        <v>2008.01</v>
      </c>
      <c r="H26" s="588">
        <f>IF(E26&gt;0,E26*G26,"-")</f>
        <v>60240.3</v>
      </c>
      <c r="I26" s="589" t="str">
        <f>IF(E26="","",VLOOKUP(B26,Data!$B$5:$D$503,3,FALSE))</f>
        <v>C/T</v>
      </c>
      <c r="J26" s="589" t="str">
        <f>IF(E26="","",VLOOKUP(B26,Data!$B$5:$M$503,12,FALSE))</f>
        <v>Indonesia</v>
      </c>
      <c r="K26" s="590">
        <v>5132835</v>
      </c>
      <c r="L26" s="587">
        <f>IF(E26="","",VLOOKUP(B26,Data!$B$5:$E$503,4,FALSE)*E26)</f>
        <v>5970</v>
      </c>
      <c r="M26" s="587">
        <f>IF(E26="","",VLOOKUP(B26,Data!$B$5:$F$503,5,FALSE)*E26)</f>
        <v>5370</v>
      </c>
      <c r="N26" s="591" t="e">
        <f>IF(B26=Data!#REF!,Data!#REF!,(IF(B26=Data!#REF!,Data!#REF!,(IF(B26=Data!#REF!,Data!#REF!,(IF(B26=Data!#REF!,Data!#REF!,(IF(B26=Data!#REF!,Data!#REF!,(IF(B26=Data!#REF!,Data!#REF!,(IF(B26=Data!#REF!,Data!#REF!,(IF(B26=Data!#REF!,Data!#REF!,Data!#REF!)))))))))))))))&amp;IF(B26=Data!B57,Data!G57,(IF(B26=Data!#REF!,Data!#REF!,(IF(B26=Data!#REF!,Data!#REF!,(IF(B26=Data!#REF!,Data!#REF!,(IF(B26=Data!#REF!,Data!#REF!,(IF(B26=Data!#REF!,Data!G797,(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57,Data!H57,(IF(B26=Data!#REF!,Data!#REF!,(IF(B26=Data!#REF!,Data!#REF!,(IF(B26=Data!#REF!,Data!#REF!,(IF(B26=Data!#REF!,Data!#REF!,(IF(B26=Data!#REF!,Data!H797,(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57,Data!I57,(IF(B26=Data!#REF!,Data!#REF!,(IF(B26=Data!#REF!,Data!#REF!,(IF(B26=Data!#REF!,Data!#REF!,(IF(B26=Data!#REF!,Data!#REF!,(IF(B26=Data!#REF!,Data!I797,(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57,Data!J57,(IF(B26=Data!#REF!,Data!#REF!,(IF(B26=Data!#REF!,Data!#REF!,(IF(B26=Data!#REF!,Data!#REF!,(IF(B26=Data!#REF!,Data!#REF!,(IF(B26=Data!#REF!,Data!J797,(IF(B26=Data!#REF!,Data!#REF!,(IF(B26=Data!#REF!,Data!#REF!,Data!#REF!)))))))))))))))&amp;IF(B26=Data!#REF!,Data!#REF!,(IF(B26=Data!#REF!,Data!#REF!,(IF(B26=Data!#REF!,Data!#REF!,(IF(B26=Data!#REF!,Data!#REF!,(IF(B26=Data!#REF!,Data!#REF!,Data!#REF!)))))))))</f>
        <v>#REF!</v>
      </c>
      <c r="W26" s="596">
        <f>IF(E26="","",VLOOKUP(B26,Data!$B$5:$J$503,9,FALSE)*E26)</f>
        <v>33.869999999999997</v>
      </c>
    </row>
    <row r="27" spans="1:23" s="597" customFormat="1" ht="19.25" customHeight="1">
      <c r="A27" s="860"/>
      <c r="B27" s="753"/>
      <c r="C27" s="738" t="str">
        <f>IF(E27="","",VLOOKUP(B27,Data!$B$5:$N$503,13,FALSE))</f>
        <v/>
      </c>
      <c r="D27" s="495" t="str">
        <f>IF(E27="","",VLOOKUP(B27,Data!$B$5:$L$503,2,FALSE))</f>
        <v/>
      </c>
      <c r="E27" s="823"/>
      <c r="F27" s="956"/>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REF!,Data!#REF!,(IF(B27=Data!#REF!,Data!#REF!,(IF(B27=Data!#REF!,Data!#REF!,(IF(B27=Data!#REF!,Data!#REF!,(IF(B27=Data!#REF!,Data!#REF!,(IF(B27=Data!#REF!,Data!#REF!,(IF(B27=Data!#REF!,Data!#REF!,(IF(B27=Data!#REF!,Data!#REF!,Data!#REF!)))))))))))))))&amp;IF(B27=Data!B51,Data!G51,(IF(B27=Data!#REF!,Data!#REF!,(IF(B27=Data!#REF!,Data!#REF!,(IF(B27=Data!#REF!,Data!#REF!,(IF(B27=Data!#REF!,Data!#REF!,(IF(B27=Data!#REF!,Data!G791,(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51,Data!H51,(IF(B27=Data!#REF!,Data!#REF!,(IF(B27=Data!#REF!,Data!#REF!,(IF(B27=Data!#REF!,Data!#REF!,(IF(B27=Data!#REF!,Data!#REF!,(IF(B27=Data!#REF!,Data!H791,(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51,Data!I51,(IF(B27=Data!#REF!,Data!#REF!,(IF(B27=Data!#REF!,Data!#REF!,(IF(B27=Data!#REF!,Data!#REF!,(IF(B27=Data!#REF!,Data!#REF!,(IF(B27=Data!#REF!,Data!I791,(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51,Data!J51,(IF(B27=Data!#REF!,Data!#REF!,(IF(B27=Data!#REF!,Data!#REF!,(IF(B27=Data!#REF!,Data!#REF!,(IF(B27=Data!#REF!,Data!#REF!,(IF(B27=Data!#REF!,Data!J791,(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860"/>
      <c r="B28" s="753"/>
      <c r="C28" s="738" t="str">
        <f>IF(E28="","",VLOOKUP(B28,Data!$B$5:$N$503,13,FALSE))</f>
        <v/>
      </c>
      <c r="D28" s="495" t="str">
        <f>IF(E28="","",VLOOKUP(B28,Data!$B$5:$L$503,2,FALSE))</f>
        <v/>
      </c>
      <c r="E28" s="823"/>
      <c r="F28" s="955"/>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REF!,Data!#REF!,(IF(B28=Data!#REF!,Data!#REF!,(IF(B28=Data!#REF!,Data!#REF!,(IF(B28=Data!#REF!,Data!#REF!,(IF(B28=Data!#REF!,Data!#REF!,(IF(B28=Data!#REF!,Data!#REF!,(IF(B28=Data!#REF!,Data!#REF!,(IF(B28=Data!#REF!,Data!#REF!,Data!#REF!)))))))))))))))&amp;IF(B28=Data!B40,Data!G40,(IF(B28=Data!#REF!,Data!#REF!,(IF(B28=Data!#REF!,Data!#REF!,(IF(B28=Data!#REF!,Data!#REF!,(IF(B28=Data!#REF!,Data!#REF!,(IF(B28=Data!#REF!,Data!G780,(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40,Data!H40,(IF(B28=Data!#REF!,Data!#REF!,(IF(B28=Data!#REF!,Data!#REF!,(IF(B28=Data!#REF!,Data!#REF!,(IF(B28=Data!#REF!,Data!#REF!,(IF(B28=Data!#REF!,Data!H780,(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40,Data!I40,(IF(B28=Data!#REF!,Data!#REF!,(IF(B28=Data!#REF!,Data!#REF!,(IF(B28=Data!#REF!,Data!#REF!,(IF(B28=Data!#REF!,Data!#REF!,(IF(B28=Data!#REF!,Data!I780,(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40,Data!J40,(IF(B28=Data!#REF!,Data!#REF!,(IF(B28=Data!#REF!,Data!#REF!,(IF(B28=Data!#REF!,Data!#REF!,(IF(B28=Data!#REF!,Data!#REF!,(IF(B28=Data!#REF!,Data!J780,(IF(B28=Data!#REF!,Data!#REF!,(IF(B28=Data!#REF!,Data!#REF!,Data!#REF!)))))))))))))))&amp;IF(B28=Data!#REF!,Data!#REF!,(IF(B28=Data!#REF!,Data!#REF!,(IF(B28=Data!#REF!,Data!#REF!,(IF(B28=Data!#REF!,Data!#REF!,(IF(B28=Data!#REF!,Data!#REF!,Data!#REF!)))))))))</f>
        <v>#REF!</v>
      </c>
      <c r="W28" s="596" t="str">
        <f>IF(E28="","",VLOOKUP(B28,Data!$B$5:$J$503,9,FALSE)*E28)</f>
        <v/>
      </c>
    </row>
    <row r="29" spans="1:23" s="597" customFormat="1" ht="19.25" customHeight="1">
      <c r="A29" s="860"/>
      <c r="B29" s="753"/>
      <c r="C29" s="738" t="str">
        <f>IF(E29="","",VLOOKUP(B29,Data!$B$5:$N$503,13,FALSE))</f>
        <v/>
      </c>
      <c r="D29" s="495" t="str">
        <f>IF(E29="","",VLOOKUP(B29,Data!$B$5:$L$503,2,FALSE))</f>
        <v/>
      </c>
      <c r="E29" s="823"/>
      <c r="F29" s="955"/>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REF!,Data!#REF!,(IF(B29=Data!#REF!,Data!#REF!,(IF(B29=Data!#REF!,Data!#REF!,(IF(B29=Data!#REF!,Data!#REF!,(IF(B29=Data!#REF!,Data!#REF!,(IF(B29=Data!#REF!,Data!#REF!,(IF(B29=Data!#REF!,Data!#REF!,(IF(B29=Data!#REF!,Data!#REF!,Data!#REF!)))))))))))))))&amp;IF(B29=Data!B41,Data!G41,(IF(B29=Data!#REF!,Data!#REF!,(IF(B29=Data!#REF!,Data!#REF!,(IF(B29=Data!#REF!,Data!#REF!,(IF(B29=Data!#REF!,Data!#REF!,(IF(B29=Data!#REF!,Data!G781,(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41,Data!H41,(IF(B29=Data!#REF!,Data!#REF!,(IF(B29=Data!#REF!,Data!#REF!,(IF(B29=Data!#REF!,Data!#REF!,(IF(B29=Data!#REF!,Data!#REF!,(IF(B29=Data!#REF!,Data!H781,(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41,Data!I41,(IF(B29=Data!#REF!,Data!#REF!,(IF(B29=Data!#REF!,Data!#REF!,(IF(B29=Data!#REF!,Data!#REF!,(IF(B29=Data!#REF!,Data!#REF!,(IF(B29=Data!#REF!,Data!I781,(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41,Data!J41,(IF(B29=Data!#REF!,Data!#REF!,(IF(B29=Data!#REF!,Data!#REF!,(IF(B29=Data!#REF!,Data!#REF!,(IF(B29=Data!#REF!,Data!#REF!,(IF(B29=Data!#REF!,Data!J781,(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598"/>
      <c r="B30" s="582"/>
      <c r="C30" s="738" t="str">
        <f>IF(E30="","",VLOOKUP(B30,Data!$B$5:$N$503,13,FALSE))</f>
        <v/>
      </c>
      <c r="D30" s="495" t="str">
        <f>IF(E30="","",VLOOKUP(B30,Data!$B$5:$L$503,2,FALSE))</f>
        <v/>
      </c>
      <c r="E30" s="823"/>
      <c r="F30" s="601"/>
      <c r="G30" s="587" t="str">
        <f>IF(E30="","",VLOOKUP(B30,Data!$B$5:$L$503,11,FALSE))</f>
        <v/>
      </c>
      <c r="H30" s="588" t="str">
        <f>IF(E30&gt;0,E30*G30,"-")</f>
        <v>-</v>
      </c>
      <c r="I30" s="589" t="str">
        <f>IF(E30="","",VLOOKUP(B30,Data!$B$5:$D$503,3,FALSE))</f>
        <v/>
      </c>
      <c r="J30" s="589" t="str">
        <f>IF(E30="","",VLOOKUP(B30,Data!$B$5:$M$503,12,FALSE))</f>
        <v/>
      </c>
      <c r="K30" s="590"/>
      <c r="L30" s="587" t="str">
        <f>IF(E30="","",VLOOKUP(B30,Data!$B$5:$E$503,4,FALSE)*E30)</f>
        <v/>
      </c>
      <c r="M30" s="587" t="str">
        <f>IF(E30="","",VLOOKUP(B30,Data!$B$5:$F$503,5,FALSE)*E30)</f>
        <v/>
      </c>
      <c r="N30" s="591" t="e">
        <f>IF(B30=Data!B18,Data!G18,(IF(B30=Data!B20,Data!G20,(IF(B30=Data!B22,Data!G22,(IF(B30=Data!#REF!,Data!#REF!,(IF(B30=Data!B27,Data!G27,(IF(B30=Data!#REF!,Data!#REF!,(IF(B30=Data!#REF!,Data!#REF!,(IF(B30=Data!#REF!,Data!#REF!,Data!#REF!)))))))))))))))&amp;IF(B30=Data!B94,Data!G94,(IF(B30=Data!#REF!,Data!#REF!,(IF(B30=Data!#REF!,Data!#REF!,(IF(B30=Data!#REF!,Data!#REF!,(IF(B30=Data!#REF!,Data!#REF!,(IF(B30=Data!#REF!,Data!G834,(IF(B30=Data!#REF!,Data!#REF!,(IF(B30=Data!#REF!,Data!#REF!,Data!#REF!)))))))))))))))&amp;IF(B30=Data!#REF!,Data!#REF!,(IF(B30=Data!#REF!,Data!#REF!,(IF(B30=Data!#REF!,Data!#REF!,(IF(B30=Data!#REF!,Data!#REF!,(IF(B30=Data!#REF!,Data!#REF!,Data!#REF!)))))))))</f>
        <v>#REF!</v>
      </c>
      <c r="O30" s="592"/>
      <c r="P30" s="593"/>
      <c r="Q30" s="594" t="e">
        <f>IF(B30=Data!B18,Data!H18,(IF(B30=Data!B20,Data!H20,(IF(B30=Data!B22,Data!H22,(IF(B30=Data!#REF!,Data!#REF!,(IF(B30=Data!B27,Data!H27,(IF(B30=Data!#REF!,Data!#REF!,(IF(B30=Data!#REF!,Data!#REF!,(IF(B30=Data!#REF!,Data!#REF!,Data!#REF!)))))))))))))))&amp;IF(B30=Data!B94,Data!H94,(IF(B30=Data!#REF!,Data!#REF!,(IF(B30=Data!#REF!,Data!#REF!,(IF(B30=Data!#REF!,Data!#REF!,(IF(B30=Data!#REF!,Data!#REF!,(IF(B30=Data!#REF!,Data!H834,(IF(B30=Data!#REF!,Data!#REF!,(IF(B30=Data!#REF!,Data!#REF!,Data!#REF!)))))))))))))))&amp;IF(B30=Data!#REF!,Data!#REF!,(IF(B30=Data!#REF!,Data!#REF!,(IF(B30=Data!#REF!,Data!#REF!,(IF(B30=Data!#REF!,Data!#REF!,(IF(B30=Data!#REF!,Data!#REF!,Data!#REF!)))))))))</f>
        <v>#REF!</v>
      </c>
      <c r="R30" s="593"/>
      <c r="S30" s="593"/>
      <c r="T30" s="594" t="e">
        <f>IF(B30=Data!B18,Data!I18,(IF(B30=Data!B20,Data!I20,(IF(B30=Data!B22,Data!I22,(IF(B30=Data!#REF!,Data!#REF!,(IF(B30=Data!B27,Data!I27,(IF(B30=Data!#REF!,Data!#REF!,(IF(B30=Data!#REF!,Data!#REF!,(IF(B30=Data!#REF!,Data!#REF!,Data!#REF!)))))))))))))))&amp;IF(B30=Data!B94,Data!I94,(IF(B30=Data!#REF!,Data!#REF!,(IF(B30=Data!#REF!,Data!#REF!,(IF(B30=Data!#REF!,Data!#REF!,(IF(B30=Data!#REF!,Data!#REF!,(IF(B30=Data!#REF!,Data!I834,(IF(B30=Data!#REF!,Data!#REF!,(IF(B30=Data!#REF!,Data!#REF!,Data!#REF!)))))))))))))))&amp;IF(B30=Data!#REF!,Data!#REF!,(IF(B30=Data!#REF!,Data!#REF!,(IF(B30=Data!#REF!,Data!#REF!,(IF(B30=Data!#REF!,Data!#REF!,(IF(B30=Data!#REF!,Data!#REF!,Data!#REF!)))))))))</f>
        <v>#REF!</v>
      </c>
      <c r="U30" s="595"/>
      <c r="V30" s="594" t="e">
        <f>IF(B30=Data!B18,Data!J18,(IF(B30=Data!B20,Data!J20,(IF(B30=Data!B22,Data!J22,(IF(B30=Data!#REF!,Data!#REF!,(IF(B30=Data!B27,Data!J27,(IF(B30=Data!#REF!,Data!#REF!,(IF(B30=Data!#REF!,Data!#REF!,(IF(B30=Data!#REF!,Data!#REF!,Data!#REF!)))))))))))))))&amp;IF(B30=Data!B94,Data!J94,(IF(B30=Data!#REF!,Data!#REF!,(IF(B30=Data!#REF!,Data!#REF!,(IF(B30=Data!#REF!,Data!#REF!,(IF(B30=Data!#REF!,Data!#REF!,(IF(B30=Data!#REF!,Data!J834,(IF(B30=Data!#REF!,Data!#REF!,(IF(B30=Data!#REF!,Data!#REF!,Data!#REF!)))))))))))))))&amp;IF(B30=Data!#REF!,Data!#REF!,(IF(B30=Data!#REF!,Data!#REF!,(IF(B30=Data!#REF!,Data!#REF!,(IF(B30=Data!#REF!,Data!#REF!,(IF(B30=Data!#REF!,Data!#REF!,Data!#REF!)))))))))</f>
        <v>#REF!</v>
      </c>
      <c r="W30" s="596" t="str">
        <f>IF(E30="","",VLOOKUP(B30,Data!$B$5:$J$503,9,FALSE)*E30)</f>
        <v/>
      </c>
    </row>
    <row r="31" spans="1:23" s="597" customFormat="1" ht="19.25" customHeight="1">
      <c r="A31" s="860"/>
      <c r="B31"/>
      <c r="C31" s="583" t="str">
        <f>IF(E31="","",VLOOKUP(B31,Data!$B$5:$N$503,13,FALSE))</f>
        <v/>
      </c>
      <c r="D31" s="584" t="str">
        <f>IF(E31="","",VLOOKUP(B31,Data!$B$5:$L$503,2,FALSE))</f>
        <v/>
      </c>
      <c r="E31" s="739"/>
      <c r="F31" s="600"/>
      <c r="G31" s="587" t="str">
        <f>IF(E31="","",VLOOKUP(B31,Data!$B$5:$L$503,11,FALSE))</f>
        <v/>
      </c>
      <c r="H31" s="588" t="str">
        <f>IF(E31&gt;0,E31*G31,"-")</f>
        <v>-</v>
      </c>
      <c r="I31" s="589" t="str">
        <f>IF(E31="","",VLOOKUP(B31,Data!$B$5:$D$503,3,FALSE))</f>
        <v/>
      </c>
      <c r="J31" s="589" t="str">
        <f>IF(E31="","",VLOOKUP(B31,Data!$B$5:$M$503,12,FALSE))</f>
        <v/>
      </c>
      <c r="K31" s="590"/>
      <c r="L31" s="587" t="str">
        <f>IF(E31="","",VLOOKUP(B31,Data!$B$5:$E$503,4,FALSE)*E31)</f>
        <v/>
      </c>
      <c r="M31" s="587" t="str">
        <f>IF(E31="","",VLOOKUP(B31,Data!$B$5:$F$503,5,FALSE)*E31)</f>
        <v/>
      </c>
      <c r="N31" s="591" t="e">
        <f>IF(B31=Data!B139,Data!G139,(IF(B31=Data!B141,Data!G141,(IF(B31=Data!B143,Data!G143,(IF(B31=Data!#REF!,Data!#REF!,(IF(B31=Data!B148,Data!G148,(IF(B31=Data!#REF!,Data!#REF!,(IF(B31=Data!#REF!,Data!#REF!,(IF(B31=Data!#REF!,Data!#REF!,Data!#REF!)))))))))))))))&amp;IF(B31=Data!B215,Data!G215,(IF(B31=Data!#REF!,Data!#REF!,(IF(B31=Data!#REF!,Data!#REF!,(IF(B31=Data!#REF!,Data!#REF!,(IF(B31=Data!#REF!,Data!#REF!,(IF(B31=Data!#REF!,Data!G955,(IF(B31=Data!#REF!,Data!#REF!,(IF(B31=Data!#REF!,Data!#REF!,Data!#REF!)))))))))))))))&amp;IF(B31=Data!#REF!,Data!#REF!,(IF(B31=Data!#REF!,Data!#REF!,(IF(B31=Data!#REF!,Data!#REF!,(IF(B31=Data!#REF!,Data!#REF!,(IF(B31=Data!#REF!,Data!#REF!,Data!#REF!)))))))))</f>
        <v>#REF!</v>
      </c>
      <c r="O31" s="592"/>
      <c r="P31" s="593"/>
      <c r="Q31" s="594" t="e">
        <f>IF(B31=Data!B139,Data!H139,(IF(B31=Data!B141,Data!H141,(IF(B31=Data!B143,Data!H143,(IF(B31=Data!#REF!,Data!#REF!,(IF(B31=Data!B148,Data!H148,(IF(B31=Data!#REF!,Data!#REF!,(IF(B31=Data!#REF!,Data!#REF!,(IF(B31=Data!#REF!,Data!#REF!,Data!#REF!)))))))))))))))&amp;IF(B31=Data!B215,Data!H215,(IF(B31=Data!#REF!,Data!#REF!,(IF(B31=Data!#REF!,Data!#REF!,(IF(B31=Data!#REF!,Data!#REF!,(IF(B31=Data!#REF!,Data!#REF!,(IF(B31=Data!#REF!,Data!H955,(IF(B31=Data!#REF!,Data!#REF!,(IF(B31=Data!#REF!,Data!#REF!,Data!#REF!)))))))))))))))&amp;IF(B31=Data!#REF!,Data!#REF!,(IF(B31=Data!#REF!,Data!#REF!,(IF(B31=Data!#REF!,Data!#REF!,(IF(B31=Data!#REF!,Data!#REF!,(IF(B31=Data!#REF!,Data!#REF!,Data!#REF!)))))))))</f>
        <v>#REF!</v>
      </c>
      <c r="R31" s="593"/>
      <c r="S31" s="593"/>
      <c r="T31" s="594" t="e">
        <f>IF(B31=Data!B139,Data!I139,(IF(B31=Data!B141,Data!I141,(IF(B31=Data!B143,Data!I143,(IF(B31=Data!#REF!,Data!#REF!,(IF(B31=Data!B148,Data!I148,(IF(B31=Data!#REF!,Data!#REF!,(IF(B31=Data!#REF!,Data!#REF!,(IF(B31=Data!#REF!,Data!#REF!,Data!#REF!)))))))))))))))&amp;IF(B31=Data!B215,Data!I215,(IF(B31=Data!#REF!,Data!#REF!,(IF(B31=Data!#REF!,Data!#REF!,(IF(B31=Data!#REF!,Data!#REF!,(IF(B31=Data!#REF!,Data!#REF!,(IF(B31=Data!#REF!,Data!I955,(IF(B31=Data!#REF!,Data!#REF!,(IF(B31=Data!#REF!,Data!#REF!,Data!#REF!)))))))))))))))&amp;IF(B31=Data!#REF!,Data!#REF!,(IF(B31=Data!#REF!,Data!#REF!,(IF(B31=Data!#REF!,Data!#REF!,(IF(B31=Data!#REF!,Data!#REF!,(IF(B31=Data!#REF!,Data!#REF!,Data!#REF!)))))))))</f>
        <v>#REF!</v>
      </c>
      <c r="U31" s="595"/>
      <c r="V31" s="594" t="e">
        <f>IF(B31=Data!B139,Data!J139,(IF(B31=Data!B141,Data!J141,(IF(B31=Data!B143,Data!J143,(IF(B31=Data!#REF!,Data!#REF!,(IF(B31=Data!B148,Data!J148,(IF(B31=Data!#REF!,Data!#REF!,(IF(B31=Data!#REF!,Data!#REF!,(IF(B31=Data!#REF!,Data!#REF!,Data!#REF!)))))))))))))))&amp;IF(B31=Data!B215,Data!J215,(IF(B31=Data!#REF!,Data!#REF!,(IF(B31=Data!#REF!,Data!#REF!,(IF(B31=Data!#REF!,Data!#REF!,(IF(B31=Data!#REF!,Data!#REF!,(IF(B31=Data!#REF!,Data!J955,(IF(B31=Data!#REF!,Data!#REF!,(IF(B31=Data!#REF!,Data!#REF!,Data!#REF!)))))))))))))))&amp;IF(B31=Data!#REF!,Data!#REF!,(IF(B31=Data!#REF!,Data!#REF!,(IF(B31=Data!#REF!,Data!#REF!,(IF(B31=Data!#REF!,Data!#REF!,(IF(B31=Data!#REF!,Data!#REF!,Data!#REF!)))))))))</f>
        <v>#REF!</v>
      </c>
      <c r="W31" s="596" t="str">
        <f>IF(E31="","",VLOOKUP(B31,Data!$B$5:$J$503,9,FALSE)*E31)</f>
        <v/>
      </c>
    </row>
    <row r="32" spans="1:23" s="611" customFormat="1" ht="31" customHeight="1">
      <c r="A32" s="860"/>
      <c r="B32" s="818" t="s">
        <v>1127</v>
      </c>
      <c r="C32" s="604"/>
      <c r="D32" s="605"/>
      <c r="E32" s="606">
        <f>SUM(E17:E31)</f>
        <v>78</v>
      </c>
      <c r="F32" s="606"/>
      <c r="G32" s="607"/>
      <c r="H32" s="607">
        <f>SUM(H17:H31)</f>
        <v>152109.54</v>
      </c>
      <c r="I32" s="608"/>
      <c r="J32" s="608"/>
      <c r="K32" s="608"/>
      <c r="L32" s="609">
        <f>SUM(L17:L31)</f>
        <v>16048</v>
      </c>
      <c r="M32" s="609">
        <f>SUM(M17:M31)</f>
        <v>14437</v>
      </c>
      <c r="N32" s="609" t="e">
        <f>SUM(N17:N31)</f>
        <v>#REF!</v>
      </c>
      <c r="O32" s="609" t="e">
        <f>SUM(#REF!)</f>
        <v>#REF!</v>
      </c>
      <c r="P32" s="609">
        <f>SUM(P16:P16)</f>
        <v>0</v>
      </c>
      <c r="Q32" s="609">
        <f>SUM(Q16:Q16)</f>
        <v>0</v>
      </c>
      <c r="R32" s="609" t="e">
        <f>SUM(#REF!)</f>
        <v>#REF!</v>
      </c>
      <c r="S32" s="609">
        <f>SUM(S16:S16)</f>
        <v>0</v>
      </c>
      <c r="T32" s="609">
        <f>SUM(T16:T16)</f>
        <v>0</v>
      </c>
      <c r="U32" s="609" t="e">
        <f>SUM(#REF!)</f>
        <v>#REF!</v>
      </c>
      <c r="V32" s="609">
        <f>SUM(V16:V16)</f>
        <v>0</v>
      </c>
      <c r="W32" s="610">
        <f>SUM(W17:W31)</f>
        <v>91.807999999999993</v>
      </c>
    </row>
    <row r="33" spans="1:23" ht="11.25" customHeight="1">
      <c r="A33" s="860"/>
      <c r="B33" s="612"/>
      <c r="C33" s="545"/>
      <c r="D33" s="546"/>
      <c r="E33" s="613"/>
      <c r="F33" s="544"/>
      <c r="G33" s="614" t="s">
        <v>847</v>
      </c>
      <c r="H33" s="615"/>
      <c r="I33" s="616"/>
      <c r="J33" s="616"/>
      <c r="K33" s="616"/>
      <c r="L33" s="617"/>
      <c r="M33" s="548"/>
      <c r="N33" s="546"/>
      <c r="O33" s="545"/>
      <c r="P33" s="545"/>
      <c r="Q33" s="545"/>
      <c r="R33" s="545"/>
      <c r="S33" s="545"/>
      <c r="T33" s="545"/>
      <c r="U33" s="546"/>
      <c r="V33" s="546"/>
      <c r="W33" s="550"/>
    </row>
    <row r="34" spans="1:23" ht="14">
      <c r="A34" s="618" t="s">
        <v>546</v>
      </c>
      <c r="B34" s="619" t="s">
        <v>12</v>
      </c>
      <c r="C34" s="513"/>
      <c r="D34" s="620"/>
      <c r="E34" s="499" t="s">
        <v>555</v>
      </c>
      <c r="G34" s="621" t="s">
        <v>83</v>
      </c>
      <c r="H34" s="622"/>
      <c r="I34" s="562" t="s">
        <v>84</v>
      </c>
      <c r="J34" s="623"/>
      <c r="K34" s="534" t="s">
        <v>85</v>
      </c>
      <c r="L34" s="534"/>
      <c r="M34" s="1076" t="s">
        <v>86</v>
      </c>
      <c r="N34" s="1077"/>
      <c r="O34" s="1077"/>
      <c r="P34" s="1077"/>
      <c r="Q34" s="1077"/>
      <c r="R34" s="1077"/>
      <c r="S34" s="1077"/>
      <c r="T34" s="1077"/>
      <c r="U34" s="1077"/>
      <c r="V34" s="1077"/>
      <c r="W34" s="1078"/>
    </row>
    <row r="35" spans="1:23" ht="13">
      <c r="A35" s="959" t="s">
        <v>547</v>
      </c>
      <c r="D35" s="624"/>
      <c r="E35" s="499" t="s">
        <v>88</v>
      </c>
      <c r="G35" s="1079"/>
      <c r="H35" s="1080"/>
      <c r="I35" s="959" t="s">
        <v>89</v>
      </c>
      <c r="J35" s="625"/>
      <c r="K35" s="537" t="s">
        <v>90</v>
      </c>
      <c r="L35" s="537"/>
      <c r="M35" s="532"/>
      <c r="W35" s="538"/>
    </row>
    <row r="36" spans="1:23" ht="10.5" customHeight="1">
      <c r="A36" s="959" t="s">
        <v>548</v>
      </c>
      <c r="B36" s="503"/>
      <c r="D36" s="523"/>
      <c r="G36" s="1079"/>
      <c r="H36" s="1080"/>
      <c r="I36" s="959"/>
      <c r="J36" s="625"/>
      <c r="K36" s="537" t="s">
        <v>94</v>
      </c>
      <c r="L36" s="537"/>
      <c r="M36" s="532"/>
      <c r="W36" s="538"/>
    </row>
    <row r="37" spans="1:23" ht="10.5" customHeight="1">
      <c r="A37" s="544"/>
      <c r="B37" s="545"/>
      <c r="C37" s="545"/>
      <c r="D37" s="626"/>
      <c r="E37" s="499" t="s">
        <v>95</v>
      </c>
      <c r="G37" s="1079"/>
      <c r="H37" s="1080"/>
      <c r="I37" s="959" t="s">
        <v>96</v>
      </c>
      <c r="J37" s="625"/>
      <c r="K37" s="537"/>
      <c r="L37" s="537"/>
      <c r="M37" s="532"/>
      <c r="W37" s="538"/>
    </row>
    <row r="38" spans="1:23" ht="13">
      <c r="A38" s="512" t="s">
        <v>97</v>
      </c>
      <c r="C38" s="535"/>
      <c r="D38" s="514"/>
      <c r="E38" s="499" t="s">
        <v>98</v>
      </c>
      <c r="G38" s="627" t="s">
        <v>99</v>
      </c>
      <c r="H38" s="628"/>
      <c r="I38" s="959" t="s">
        <v>89</v>
      </c>
      <c r="J38" s="625"/>
      <c r="K38" s="537" t="s">
        <v>100</v>
      </c>
      <c r="L38" s="537"/>
      <c r="M38" s="532"/>
      <c r="W38" s="538"/>
    </row>
    <row r="39" spans="1:23" ht="13">
      <c r="A39" s="959" t="s">
        <v>561</v>
      </c>
      <c r="D39" s="523"/>
      <c r="E39" s="499" t="s">
        <v>101</v>
      </c>
      <c r="G39" s="629"/>
      <c r="H39" s="630"/>
      <c r="I39" s="959" t="s">
        <v>102</v>
      </c>
      <c r="J39" s="625"/>
      <c r="K39" s="537" t="s">
        <v>549</v>
      </c>
      <c r="L39" s="537"/>
      <c r="M39" s="1069" t="s">
        <v>616</v>
      </c>
      <c r="N39" s="1070"/>
      <c r="O39" s="1070"/>
      <c r="P39" s="1070"/>
      <c r="Q39" s="1070"/>
      <c r="R39" s="1070"/>
      <c r="S39" s="1070"/>
      <c r="T39" s="1070"/>
      <c r="U39" s="1070"/>
      <c r="V39" s="1070"/>
      <c r="W39" s="1071"/>
    </row>
    <row r="40" spans="1:23">
      <c r="A40" s="544"/>
      <c r="B40" s="545"/>
      <c r="C40" s="545"/>
      <c r="D40" s="546"/>
      <c r="E40" s="631"/>
      <c r="F40" s="545"/>
      <c r="G40" s="1053" t="s">
        <v>1124</v>
      </c>
      <c r="H40" s="1054"/>
      <c r="I40" s="1053" t="s">
        <v>1123</v>
      </c>
      <c r="J40" s="1054"/>
      <c r="K40" s="549" t="s">
        <v>105</v>
      </c>
      <c r="L40" s="549"/>
      <c r="M40" s="1072" t="s">
        <v>106</v>
      </c>
      <c r="N40" s="1073"/>
      <c r="O40" s="1073"/>
      <c r="P40" s="1073"/>
      <c r="Q40" s="1073"/>
      <c r="R40" s="1073"/>
      <c r="S40" s="1073"/>
      <c r="T40" s="1073"/>
      <c r="U40" s="1073"/>
      <c r="V40" s="1073"/>
      <c r="W40" s="1074"/>
    </row>
    <row r="41" spans="1:23">
      <c r="G41" s="500" t="s">
        <v>667</v>
      </c>
      <c r="K41" s="537"/>
      <c r="L41" s="537"/>
      <c r="M41" s="541"/>
      <c r="N41" s="541"/>
      <c r="O41" s="541"/>
      <c r="P41" s="541"/>
      <c r="Q41" s="541"/>
      <c r="R41" s="541"/>
      <c r="S41" s="541"/>
      <c r="T41" s="541"/>
      <c r="U41" s="541"/>
      <c r="V41" s="541"/>
      <c r="W41" s="632"/>
    </row>
    <row r="42" spans="1:23">
      <c r="G42" s="633"/>
      <c r="H42" s="633"/>
      <c r="I42" s="634"/>
      <c r="J42" s="633"/>
      <c r="K42" s="537"/>
      <c r="L42" s="537"/>
      <c r="M42" s="541"/>
      <c r="N42" s="541"/>
      <c r="O42" s="541"/>
      <c r="P42" s="541"/>
      <c r="Q42" s="541"/>
      <c r="R42" s="541"/>
      <c r="S42" s="541"/>
      <c r="T42" s="541"/>
      <c r="U42" s="541"/>
      <c r="V42" s="541"/>
      <c r="W42" s="632"/>
    </row>
    <row r="43" spans="1:23" ht="7.5" customHeight="1"/>
    <row r="44" spans="1:23" ht="13.5" customHeight="1"/>
    <row r="45" spans="1:23" ht="13.5" customHeight="1"/>
    <row r="46" spans="1:23" ht="13.5" customHeight="1"/>
    <row r="47" spans="1:23" s="611" customFormat="1" ht="18" customHeight="1">
      <c r="A47" s="635" t="s">
        <v>964</v>
      </c>
      <c r="B47" s="500"/>
      <c r="C47" s="635" t="s">
        <v>622</v>
      </c>
      <c r="F47" s="636"/>
      <c r="G47" s="635" t="s">
        <v>958</v>
      </c>
      <c r="H47" s="500"/>
      <c r="I47" s="635" t="s">
        <v>969</v>
      </c>
      <c r="K47" s="636"/>
      <c r="L47" s="636"/>
      <c r="V47" s="637"/>
    </row>
    <row r="48" spans="1:23" s="611" customFormat="1" ht="18" customHeight="1">
      <c r="A48" s="635" t="s">
        <v>965</v>
      </c>
      <c r="B48" s="500"/>
      <c r="C48" s="635" t="s">
        <v>969</v>
      </c>
      <c r="F48" s="636"/>
      <c r="G48" s="635" t="s">
        <v>959</v>
      </c>
      <c r="H48" s="500"/>
      <c r="I48" s="635" t="s">
        <v>969</v>
      </c>
      <c r="K48" s="636"/>
      <c r="L48" s="636"/>
      <c r="V48" s="637"/>
    </row>
    <row r="49" spans="1:23" s="611" customFormat="1" ht="18" customHeight="1">
      <c r="A49" s="635" t="s">
        <v>966</v>
      </c>
      <c r="B49" s="500"/>
      <c r="C49" s="635" t="s">
        <v>969</v>
      </c>
      <c r="F49" s="636"/>
      <c r="G49" s="635" t="s">
        <v>960</v>
      </c>
      <c r="H49" s="500"/>
      <c r="I49" s="635" t="s">
        <v>622</v>
      </c>
      <c r="K49" s="636"/>
      <c r="L49" s="636"/>
      <c r="V49" s="637"/>
    </row>
    <row r="50" spans="1:23" s="611" customFormat="1" ht="18" customHeight="1">
      <c r="A50" s="635" t="s">
        <v>967</v>
      </c>
      <c r="B50" s="500"/>
      <c r="C50" s="635" t="s">
        <v>622</v>
      </c>
      <c r="F50" s="636"/>
      <c r="G50" s="635" t="s">
        <v>961</v>
      </c>
      <c r="H50" s="500"/>
      <c r="I50" s="635" t="s">
        <v>622</v>
      </c>
      <c r="K50" s="636"/>
      <c r="L50" s="636"/>
      <c r="V50" s="637"/>
    </row>
    <row r="51" spans="1:23" s="611" customFormat="1" ht="18" customHeight="1">
      <c r="A51" s="635" t="s">
        <v>968</v>
      </c>
      <c r="B51" s="500"/>
      <c r="C51" s="635" t="s">
        <v>622</v>
      </c>
      <c r="F51" s="636"/>
      <c r="G51" s="635" t="s">
        <v>963</v>
      </c>
      <c r="H51" s="500"/>
      <c r="I51" s="635" t="s">
        <v>622</v>
      </c>
      <c r="K51" s="636"/>
      <c r="L51" s="636"/>
      <c r="V51" s="637"/>
    </row>
    <row r="52" spans="1:23" ht="20">
      <c r="E52" s="960"/>
      <c r="F52" s="500"/>
      <c r="G52" s="635" t="s">
        <v>962</v>
      </c>
      <c r="I52" s="635" t="s">
        <v>622</v>
      </c>
      <c r="K52" s="500"/>
      <c r="M52" s="960"/>
      <c r="V52" s="501"/>
      <c r="W52" s="960"/>
    </row>
    <row r="53" spans="1:23" ht="17.5">
      <c r="A53" s="638"/>
      <c r="E53" s="960"/>
      <c r="G53" s="639"/>
      <c r="H53" s="639"/>
    </row>
    <row r="58" spans="1:23" ht="14">
      <c r="A58" s="640"/>
      <c r="C58" s="641"/>
      <c r="D58" s="641"/>
      <c r="E58" s="642"/>
    </row>
    <row r="59" spans="1:23" ht="14">
      <c r="A59" s="643"/>
      <c r="C59" s="641"/>
      <c r="D59" s="644"/>
      <c r="E59" s="642"/>
    </row>
    <row r="60" spans="1:23" ht="14">
      <c r="A60" s="643"/>
      <c r="B60" s="645"/>
      <c r="C60" s="641"/>
      <c r="D60" s="641"/>
      <c r="E60" s="642"/>
    </row>
    <row r="61" spans="1:23" ht="14">
      <c r="A61" s="643"/>
      <c r="B61" s="646" t="s">
        <v>354</v>
      </c>
      <c r="C61" s="641"/>
      <c r="D61" s="641"/>
      <c r="E61" s="642"/>
    </row>
    <row r="62" spans="1:23" ht="15.5">
      <c r="A62" s="643"/>
      <c r="B62" s="647" t="s">
        <v>249</v>
      </c>
      <c r="C62" s="641"/>
      <c r="D62" s="641"/>
      <c r="E62" s="642"/>
    </row>
    <row r="63" spans="1:23" ht="14">
      <c r="A63" s="643"/>
      <c r="B63" s="648" t="s">
        <v>250</v>
      </c>
      <c r="C63" s="641"/>
      <c r="D63" s="641"/>
      <c r="E63" s="642"/>
    </row>
    <row r="64" spans="1:23" ht="15.5">
      <c r="A64" s="649"/>
      <c r="B64" s="647" t="s">
        <v>251</v>
      </c>
      <c r="C64" s="641"/>
      <c r="D64" s="641"/>
      <c r="E64" s="642"/>
    </row>
    <row r="65" spans="1:5" ht="15.5">
      <c r="A65" s="643"/>
      <c r="B65" s="647" t="s">
        <v>252</v>
      </c>
      <c r="C65" s="641"/>
      <c r="D65" s="641"/>
      <c r="E65" s="642"/>
    </row>
    <row r="66" spans="1:5" ht="14">
      <c r="A66" s="649"/>
      <c r="B66" s="646" t="s">
        <v>253</v>
      </c>
      <c r="C66" s="641"/>
      <c r="D66" s="641"/>
      <c r="E66" s="642"/>
    </row>
    <row r="67" spans="1:5" ht="14">
      <c r="A67" s="649"/>
      <c r="B67" s="646" t="s">
        <v>357</v>
      </c>
      <c r="C67" s="641"/>
      <c r="D67" s="641"/>
      <c r="E67" s="642"/>
    </row>
    <row r="68" spans="1:5" ht="14">
      <c r="A68" s="643"/>
      <c r="B68" s="646" t="s">
        <v>358</v>
      </c>
      <c r="C68" s="641"/>
      <c r="D68" s="641"/>
      <c r="E68" s="642"/>
    </row>
    <row r="69" spans="1:5" ht="14">
      <c r="A69" s="643"/>
      <c r="B69" s="646" t="s">
        <v>288</v>
      </c>
      <c r="C69" s="641"/>
      <c r="D69" s="641"/>
      <c r="E69" s="642"/>
    </row>
    <row r="70" spans="1:5" ht="14">
      <c r="A70" s="643"/>
      <c r="B70" s="646" t="s">
        <v>292</v>
      </c>
      <c r="C70" s="641"/>
      <c r="D70" s="641"/>
      <c r="E70" s="642"/>
    </row>
    <row r="71" spans="1:5" ht="15.5">
      <c r="A71" s="643"/>
      <c r="B71" s="647" t="s">
        <v>423</v>
      </c>
      <c r="C71" s="641"/>
      <c r="D71" s="641"/>
      <c r="E71" s="642"/>
    </row>
    <row r="72" spans="1:5" ht="14">
      <c r="A72" s="643"/>
      <c r="B72" s="646" t="s">
        <v>424</v>
      </c>
      <c r="C72" s="641"/>
      <c r="D72" s="641"/>
      <c r="E72" s="642"/>
    </row>
    <row r="73" spans="1:5" ht="14">
      <c r="A73" s="643"/>
      <c r="B73" s="646" t="s">
        <v>279</v>
      </c>
      <c r="C73" s="641"/>
      <c r="D73" s="644"/>
      <c r="E73" s="642"/>
    </row>
    <row r="74" spans="1:5" ht="14">
      <c r="A74" s="643"/>
      <c r="B74" s="646" t="s">
        <v>281</v>
      </c>
      <c r="C74" s="641"/>
      <c r="D74" s="641"/>
      <c r="E74" s="642"/>
    </row>
    <row r="75" spans="1:5" ht="14">
      <c r="A75" s="643"/>
      <c r="B75" s="646" t="s">
        <v>287</v>
      </c>
      <c r="C75" s="641"/>
      <c r="D75" s="644"/>
      <c r="E75" s="642"/>
    </row>
    <row r="76" spans="1:5" ht="15.5">
      <c r="A76" s="643"/>
      <c r="B76" s="647" t="s">
        <v>420</v>
      </c>
      <c r="C76" s="641"/>
      <c r="D76" s="644"/>
      <c r="E76" s="642"/>
    </row>
    <row r="77" spans="1:5" ht="14">
      <c r="A77" s="650"/>
      <c r="B77" s="646" t="s">
        <v>421</v>
      </c>
      <c r="C77" s="579"/>
      <c r="D77" s="578"/>
      <c r="E77" s="575"/>
    </row>
    <row r="78" spans="1:5" ht="14">
      <c r="A78" s="572"/>
      <c r="B78" s="646" t="s">
        <v>422</v>
      </c>
      <c r="C78" s="579"/>
      <c r="D78" s="578"/>
      <c r="E78" s="651">
        <f>SUM(E57:E76)</f>
        <v>0</v>
      </c>
    </row>
    <row r="79" spans="1:5" ht="14">
      <c r="B79" s="646" t="s">
        <v>417</v>
      </c>
    </row>
    <row r="80" spans="1:5" ht="14">
      <c r="B80" s="646" t="s">
        <v>397</v>
      </c>
    </row>
  </sheetData>
  <mergeCells count="10">
    <mergeCell ref="M39:W39"/>
    <mergeCell ref="G40:H40"/>
    <mergeCell ref="I40:J40"/>
    <mergeCell ref="M40:W40"/>
    <mergeCell ref="O1:S1"/>
    <mergeCell ref="P2:W2"/>
    <mergeCell ref="M34:W34"/>
    <mergeCell ref="G35:H35"/>
    <mergeCell ref="G36:H36"/>
    <mergeCell ref="G37:H37"/>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6C68B-F5C7-4716-867B-3DCCE64A456C}">
  <sheetPr>
    <pageSetUpPr fitToPage="1"/>
  </sheetPr>
  <dimension ref="A1:W84"/>
  <sheetViews>
    <sheetView topLeftCell="A16" zoomScale="80" zoomScaleNormal="80" zoomScaleSheetLayoutView="85" workbookViewId="0">
      <selection activeCell="A17" sqref="A17:XFD20"/>
    </sheetView>
  </sheetViews>
  <sheetFormatPr defaultColWidth="9.1796875" defaultRowHeight="12.5"/>
  <cols>
    <col min="1" max="1" width="5.26953125" style="962" customWidth="1"/>
    <col min="2" max="2" width="33.81640625" style="962" customWidth="1"/>
    <col min="3" max="3" width="6.453125" style="962" customWidth="1"/>
    <col min="4" max="4" width="13.453125" style="962" customWidth="1"/>
    <col min="5" max="5" width="10.453125" style="499" customWidth="1"/>
    <col min="6" max="6" width="13.08984375" style="962" customWidth="1"/>
    <col min="7" max="7" width="14.81640625" style="500" customWidth="1"/>
    <col min="8" max="8" width="17" style="500" customWidth="1"/>
    <col min="9" max="9" width="6.1796875" style="962" customWidth="1"/>
    <col min="10" max="10" width="14.1796875" style="962" customWidth="1"/>
    <col min="11" max="11" width="11.1796875" style="962" customWidth="1"/>
    <col min="12" max="12" width="15.1796875" style="500" customWidth="1"/>
    <col min="13" max="13" width="16.36328125" style="500" customWidth="1"/>
    <col min="14" max="14" width="0.453125" style="962" hidden="1" customWidth="1"/>
    <col min="15" max="15" width="3.1796875" style="962" customWidth="1"/>
    <col min="16" max="16" width="2.54296875" style="962" customWidth="1"/>
    <col min="17" max="17" width="4.81640625" style="962" hidden="1" customWidth="1"/>
    <col min="18" max="18" width="2" style="962" customWidth="1"/>
    <col min="19" max="19" width="2.54296875" style="962" customWidth="1"/>
    <col min="20" max="20" width="5.81640625" style="962" hidden="1" customWidth="1"/>
    <col min="21" max="21" width="1" style="962" customWidth="1"/>
    <col min="22" max="22" width="9.1796875" style="962" hidden="1" customWidth="1"/>
    <col min="23" max="23" width="15.08984375" style="501" customWidth="1"/>
    <col min="24" max="24" width="1.81640625" style="962" customWidth="1"/>
    <col min="25" max="25" width="9.1796875" style="962" customWidth="1"/>
    <col min="26" max="16384" width="9.1796875" style="96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6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6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61" t="s">
        <v>557</v>
      </c>
      <c r="D8" s="523"/>
      <c r="E8" s="531"/>
      <c r="G8" s="532"/>
      <c r="H8" s="533"/>
      <c r="I8" s="961"/>
      <c r="K8" s="514"/>
      <c r="L8" s="532"/>
      <c r="M8" s="534"/>
      <c r="O8" s="514"/>
      <c r="U8" s="535"/>
      <c r="V8" s="535"/>
      <c r="W8" s="536"/>
    </row>
    <row r="9" spans="1:23">
      <c r="A9" s="961" t="s">
        <v>558</v>
      </c>
      <c r="D9" s="523"/>
      <c r="E9" s="531" t="s">
        <v>54</v>
      </c>
      <c r="G9" s="532" t="s">
        <v>55</v>
      </c>
      <c r="H9" s="533"/>
      <c r="I9" s="961" t="s">
        <v>56</v>
      </c>
      <c r="K9" s="523"/>
      <c r="L9" s="532" t="s">
        <v>57</v>
      </c>
      <c r="M9" s="537"/>
      <c r="O9" s="523"/>
      <c r="P9" s="962" t="s">
        <v>58</v>
      </c>
      <c r="W9" s="538"/>
    </row>
    <row r="10" spans="1:23" ht="13">
      <c r="A10" s="961" t="s">
        <v>559</v>
      </c>
      <c r="D10" s="539" t="s">
        <v>560</v>
      </c>
      <c r="E10" s="531" t="s">
        <v>59</v>
      </c>
      <c r="G10" s="532"/>
      <c r="H10" s="533"/>
      <c r="I10" s="540"/>
      <c r="J10" s="541"/>
      <c r="K10" s="542"/>
      <c r="L10" s="532"/>
      <c r="M10" s="537"/>
      <c r="O10" s="523"/>
      <c r="W10" s="538"/>
    </row>
    <row r="11" spans="1:23" ht="13">
      <c r="A11" s="961" t="s">
        <v>551</v>
      </c>
      <c r="D11" s="523"/>
      <c r="E11" s="515"/>
      <c r="F11" s="543"/>
      <c r="G11" s="532" t="s">
        <v>60</v>
      </c>
      <c r="H11" s="533"/>
      <c r="I11" s="961" t="s">
        <v>61</v>
      </c>
      <c r="K11" s="523"/>
      <c r="L11" s="532" t="s">
        <v>523</v>
      </c>
      <c r="M11" s="537"/>
      <c r="O11" s="523"/>
      <c r="P11" s="962" t="s">
        <v>63</v>
      </c>
      <c r="W11" s="538"/>
    </row>
    <row r="12" spans="1:23">
      <c r="A12" s="544" t="s">
        <v>64</v>
      </c>
      <c r="D12" s="523"/>
      <c r="E12" s="531" t="s">
        <v>65</v>
      </c>
      <c r="G12" s="532"/>
      <c r="H12" s="533"/>
      <c r="I12" s="96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1097</v>
      </c>
      <c r="C17" s="738" t="str">
        <f>IF(E17="","",VLOOKUP(B17,Data!$B$5:$N$503,13,FALSE))</f>
        <v/>
      </c>
      <c r="D17" s="495" t="str">
        <f>IF(E17="","",VLOOKUP(B17,Data!$B$5:$L$503,2,FALSE))</f>
        <v/>
      </c>
      <c r="E17" s="823"/>
      <c r="F17" s="955"/>
      <c r="G17" s="587" t="str">
        <f>IF(E17="","",VLOOKUP(B17,Data!$B$5:$L$503,11,FALSE))</f>
        <v/>
      </c>
      <c r="H17" s="588" t="str">
        <f t="shared" ref="H17:H33"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11,Data!G11,(IF(B17=Data!B13,Data!G13,(IF(B17=Data!B15,Data!G15,(IF(B17=Data!#REF!,Data!#REF!,(IF(B17=Data!B20,Data!G20,(IF(B17=Data!#REF!,Data!#REF!,(IF(B17=Data!#REF!,Data!#REF!,(IF(B17=Data!#REF!,Data!#REF!,Data!#REF!)))))))))))))))&amp;IF(B17=Data!B87,Data!G87,(IF(B17=Data!#REF!,Data!#REF!,(IF(B17=Data!#REF!,Data!#REF!,(IF(B17=Data!#REF!,Data!#REF!,(IF(B17=Data!#REF!,Data!#REF!,(IF(B17=Data!#REF!,Data!G827,(IF(B17=Data!#REF!,Data!#REF!,(IF(B17=Data!#REF!,Data!#REF!,Data!#REF!)))))))))))))))&amp;IF(B17=Data!#REF!,Data!#REF!,(IF(B17=Data!#REF!,Data!#REF!,(IF(B17=Data!#REF!,Data!#REF!,(IF(B17=Data!#REF!,Data!#REF!,(IF(B17=Data!#REF!,Data!#REF!,Data!#REF!)))))))))</f>
        <v>#REF!</v>
      </c>
      <c r="O17" s="592"/>
      <c r="P17" s="593"/>
      <c r="Q17" s="594" t="e">
        <f>IF(B17=Data!B11,Data!H11,(IF(B17=Data!B13,Data!H13,(IF(B17=Data!B15,Data!H15,(IF(B17=Data!#REF!,Data!#REF!,(IF(B17=Data!B20,Data!H20,(IF(B17=Data!#REF!,Data!#REF!,(IF(B17=Data!#REF!,Data!#REF!,(IF(B17=Data!#REF!,Data!#REF!,Data!#REF!)))))))))))))))&amp;IF(B17=Data!B87,Data!H87,(IF(B17=Data!#REF!,Data!#REF!,(IF(B17=Data!#REF!,Data!#REF!,(IF(B17=Data!#REF!,Data!#REF!,(IF(B17=Data!#REF!,Data!#REF!,(IF(B17=Data!#REF!,Data!H827,(IF(B17=Data!#REF!,Data!#REF!,(IF(B17=Data!#REF!,Data!#REF!,Data!#REF!)))))))))))))))&amp;IF(B17=Data!#REF!,Data!#REF!,(IF(B17=Data!#REF!,Data!#REF!,(IF(B17=Data!#REF!,Data!#REF!,(IF(B17=Data!#REF!,Data!#REF!,(IF(B17=Data!#REF!,Data!#REF!,Data!#REF!)))))))))</f>
        <v>#REF!</v>
      </c>
      <c r="R17" s="593"/>
      <c r="S17" s="593"/>
      <c r="T17" s="594" t="e">
        <f>IF(B17=Data!B11,Data!I11,(IF(B17=Data!B13,Data!I13,(IF(B17=Data!B15,Data!I15,(IF(B17=Data!#REF!,Data!#REF!,(IF(B17=Data!B20,Data!I20,(IF(B17=Data!#REF!,Data!#REF!,(IF(B17=Data!#REF!,Data!#REF!,(IF(B17=Data!#REF!,Data!#REF!,Data!#REF!)))))))))))))))&amp;IF(B17=Data!B87,Data!I87,(IF(B17=Data!#REF!,Data!#REF!,(IF(B17=Data!#REF!,Data!#REF!,(IF(B17=Data!#REF!,Data!#REF!,(IF(B17=Data!#REF!,Data!#REF!,(IF(B17=Data!#REF!,Data!I827,(IF(B17=Data!#REF!,Data!#REF!,(IF(B17=Data!#REF!,Data!#REF!,Data!#REF!)))))))))))))))&amp;IF(B17=Data!#REF!,Data!#REF!,(IF(B17=Data!#REF!,Data!#REF!,(IF(B17=Data!#REF!,Data!#REF!,(IF(B17=Data!#REF!,Data!#REF!,(IF(B17=Data!#REF!,Data!#REF!,Data!#REF!)))))))))</f>
        <v>#REF!</v>
      </c>
      <c r="U17" s="595"/>
      <c r="V17" s="594" t="e">
        <f>IF(B17=Data!B11,Data!J11,(IF(B17=Data!B13,Data!J13,(IF(B17=Data!B15,Data!J15,(IF(B17=Data!#REF!,Data!#REF!,(IF(B17=Data!B20,Data!J20,(IF(B17=Data!#REF!,Data!#REF!,(IF(B17=Data!#REF!,Data!#REF!,(IF(B17=Data!#REF!,Data!#REF!,Data!#REF!)))))))))))))))&amp;IF(B17=Data!B87,Data!J87,(IF(B17=Data!#REF!,Data!#REF!,(IF(B17=Data!#REF!,Data!#REF!,(IF(B17=Data!#REF!,Data!#REF!,(IF(B17=Data!#REF!,Data!#REF!,(IF(B17=Data!#REF!,Data!J827,(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504</v>
      </c>
      <c r="C18" s="738" t="str">
        <f>IF(E18="","",VLOOKUP(B18,Data!$B$5:$N$503,13,FALSE))</f>
        <v>Ymh</v>
      </c>
      <c r="D18" s="495" t="str">
        <f>IF(E18="","",VLOOKUP(B18,Data!$B$5:$L$503,2,FALSE))</f>
        <v>ZH66250</v>
      </c>
      <c r="E18" s="739">
        <v>15</v>
      </c>
      <c r="F18" s="955" t="s">
        <v>544</v>
      </c>
      <c r="G18" s="587">
        <f>IF(E18="","",VLOOKUP(B18,Data!$B$5:$L$503,11,FALSE))</f>
        <v>2244.61</v>
      </c>
      <c r="H18" s="588">
        <f t="shared" ref="H18:H23" si="1">IF(E18&gt;0,E18*G18,"-")</f>
        <v>33669.15</v>
      </c>
      <c r="I18" s="589" t="str">
        <f>IF(E18="","",VLOOKUP(B18,Data!$B$5:$D$503,3,FALSE))</f>
        <v>C/T</v>
      </c>
      <c r="J18" s="589" t="str">
        <f>IF(E18="","",VLOOKUP(B18,Data!$B$5:$M$503,12,FALSE))</f>
        <v>Indonesia</v>
      </c>
      <c r="K18" s="590">
        <v>5132497</v>
      </c>
      <c r="L18" s="587">
        <f>IF(E18="","",VLOOKUP(B18,Data!$B$5:$E$503,4,FALSE)*E18)</f>
        <v>3930</v>
      </c>
      <c r="M18" s="587">
        <f>IF(E18="","",VLOOKUP(B18,Data!$B$5:$F$503,5,FALSE)*E18)</f>
        <v>3555</v>
      </c>
      <c r="N18" s="591" t="e">
        <f>IF(B18=Data!#REF!,Data!#REF!,(IF(B18=Data!#REF!,Data!#REF!,(IF(B18=Data!#REF!,Data!#REF!,(IF(B18=Data!#REF!,Data!#REF!,(IF(B18=Data!#REF!,Data!#REF!,(IF(B18=Data!#REF!,Data!#REF!,(IF(B18=Data!#REF!,Data!#REF!,(IF(B18=Data!#REF!,Data!#REF!,Data!#REF!)))))))))))))))&amp;IF(B18=Data!B51,Data!G51,(IF(B18=Data!#REF!,Data!#REF!,(IF(B18=Data!#REF!,Data!#REF!,(IF(B18=Data!#REF!,Data!#REF!,(IF(B18=Data!#REF!,Data!#REF!,(IF(B18=Data!#REF!,Data!G791,(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51,Data!H51,(IF(B18=Data!#REF!,Data!#REF!,(IF(B18=Data!#REF!,Data!#REF!,(IF(B18=Data!#REF!,Data!#REF!,(IF(B18=Data!#REF!,Data!#REF!,(IF(B18=Data!#REF!,Data!H791,(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51,Data!I51,(IF(B18=Data!#REF!,Data!#REF!,(IF(B18=Data!#REF!,Data!#REF!,(IF(B18=Data!#REF!,Data!#REF!,(IF(B18=Data!#REF!,Data!#REF!,(IF(B18=Data!#REF!,Data!I791,(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51,Data!J51,(IF(B18=Data!#REF!,Data!#REF!,(IF(B18=Data!#REF!,Data!#REF!,(IF(B18=Data!#REF!,Data!#REF!,(IF(B18=Data!#REF!,Data!#REF!,(IF(B18=Data!#REF!,Data!J791,(IF(B18=Data!#REF!,Data!#REF!,(IF(B18=Data!#REF!,Data!#REF!,Data!#REF!)))))))))))))))&amp;IF(B18=Data!#REF!,Data!#REF!,(IF(B18=Data!#REF!,Data!#REF!,(IF(B18=Data!#REF!,Data!#REF!,(IF(B18=Data!#REF!,Data!#REF!,(IF(B18=Data!#REF!,Data!#REF!,Data!#REF!)))))))))</f>
        <v>#REF!</v>
      </c>
      <c r="W18" s="596">
        <f>IF(E18="","",VLOOKUP(B18,Data!$B$5:$J$503,9,FALSE)*E18)</f>
        <v>22.32</v>
      </c>
    </row>
    <row r="19" spans="1:23" s="597" customFormat="1" ht="19.25" customHeight="1">
      <c r="A19" s="860">
        <v>2</v>
      </c>
      <c r="B19" s="753" t="s">
        <v>594</v>
      </c>
      <c r="C19" s="738" t="str">
        <f>IF(E19="","",VLOOKUP(B19,Data!$B$5:$N$503,13,FALSE))</f>
        <v>Ymh</v>
      </c>
      <c r="D19" s="495" t="str">
        <f>IF(E19="","",VLOOKUP(B19,Data!$B$5:$L$503,2,FALSE))</f>
        <v>ZN12160</v>
      </c>
      <c r="E19" s="739">
        <v>3</v>
      </c>
      <c r="F19" s="955"/>
      <c r="G19" s="587">
        <f>IF(E19="","",VLOOKUP(B19,Data!$B$5:$L$503,11,FALSE))</f>
        <v>2286.36</v>
      </c>
      <c r="H19" s="588">
        <f t="shared" si="1"/>
        <v>6859.08</v>
      </c>
      <c r="I19" s="589" t="str">
        <f>IF(E19="","",VLOOKUP(B19,Data!$B$5:$D$503,3,FALSE))</f>
        <v>C/T</v>
      </c>
      <c r="J19" s="589" t="str">
        <f>IF(E19="","",VLOOKUP(B19,Data!$B$5:$M$503,12,FALSE))</f>
        <v>Indonesia</v>
      </c>
      <c r="K19" s="590">
        <v>5132497</v>
      </c>
      <c r="L19" s="587">
        <f>IF(E19="","",VLOOKUP(B19,Data!$B$5:$E$503,4,FALSE)*E19)</f>
        <v>786</v>
      </c>
      <c r="M19" s="587">
        <f>IF(E19="","",VLOOKUP(B19,Data!$B$5:$F$503,5,FALSE)*E19)</f>
        <v>711</v>
      </c>
      <c r="N19" s="591" t="e">
        <f>IF(B19=Data!#REF!,Data!#REF!,(IF(B19=Data!#REF!,Data!#REF!,(IF(B19=Data!#REF!,Data!#REF!,(IF(B19=Data!#REF!,Data!#REF!,(IF(B19=Data!#REF!,Data!#REF!,(IF(B19=Data!#REF!,Data!#REF!,(IF(B19=Data!#REF!,Data!#REF!,(IF(B19=Data!#REF!,Data!#REF!,Data!#REF!)))))))))))))))&amp;IF(B19=Data!B52,Data!G52,(IF(B19=Data!#REF!,Data!#REF!,(IF(B19=Data!#REF!,Data!#REF!,(IF(B19=Data!#REF!,Data!#REF!,(IF(B19=Data!#REF!,Data!#REF!,(IF(B19=Data!#REF!,Data!G792,(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52,Data!H52,(IF(B19=Data!#REF!,Data!#REF!,(IF(B19=Data!#REF!,Data!#REF!,(IF(B19=Data!#REF!,Data!#REF!,(IF(B19=Data!#REF!,Data!#REF!,(IF(B19=Data!#REF!,Data!H792,(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52,Data!I52,(IF(B19=Data!#REF!,Data!#REF!,(IF(B19=Data!#REF!,Data!#REF!,(IF(B19=Data!#REF!,Data!#REF!,(IF(B19=Data!#REF!,Data!#REF!,(IF(B19=Data!#REF!,Data!I792,(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52,Data!J52,(IF(B19=Data!#REF!,Data!#REF!,(IF(B19=Data!#REF!,Data!#REF!,(IF(B19=Data!#REF!,Data!#REF!,(IF(B19=Data!#REF!,Data!#REF!,(IF(B19=Data!#REF!,Data!J792,(IF(B19=Data!#REF!,Data!#REF!,(IF(B19=Data!#REF!,Data!#REF!,Data!#REF!)))))))))))))))&amp;IF(B19=Data!#REF!,Data!#REF!,(IF(B19=Data!#REF!,Data!#REF!,(IF(B19=Data!#REF!,Data!#REF!,(IF(B19=Data!#REF!,Data!#REF!,(IF(B19=Data!#REF!,Data!#REF!,Data!#REF!)))))))))</f>
        <v>#REF!</v>
      </c>
      <c r="W19" s="596">
        <f>IF(E19="","",VLOOKUP(B19,Data!$B$5:$J$503,9,FALSE)*E19)</f>
        <v>4.4640000000000004</v>
      </c>
    </row>
    <row r="20" spans="1:23" s="597" customFormat="1" ht="19.25" customHeight="1">
      <c r="A20" s="860">
        <v>3</v>
      </c>
      <c r="B20" s="753" t="s">
        <v>508</v>
      </c>
      <c r="C20" s="738" t="str">
        <f>IF(E20="","",VLOOKUP(B20,Data!$B$5:$N$503,13,FALSE))</f>
        <v>Ymh</v>
      </c>
      <c r="D20" s="495" t="str">
        <f>IF(E20="","",VLOOKUP(B20,Data!$B$5:$L$503,2,FALSE))</f>
        <v>ZH66280</v>
      </c>
      <c r="E20" s="739">
        <v>6</v>
      </c>
      <c r="F20" s="955" t="s">
        <v>545</v>
      </c>
      <c r="G20" s="587">
        <f>IF(E20="","",VLOOKUP(B20,Data!$B$5:$L$503,11,FALSE))</f>
        <v>2450.15</v>
      </c>
      <c r="H20" s="588">
        <f t="shared" si="1"/>
        <v>14700.900000000001</v>
      </c>
      <c r="I20" s="589" t="str">
        <f>IF(E20="","",VLOOKUP(B20,Data!$B$5:$D$503,3,FALSE))</f>
        <v>C/T</v>
      </c>
      <c r="J20" s="589" t="str">
        <f>IF(E20="","",VLOOKUP(B20,Data!$B$5:$M$503,12,FALSE))</f>
        <v>Indonesia</v>
      </c>
      <c r="K20" s="590">
        <v>5132497</v>
      </c>
      <c r="L20" s="587">
        <f>IF(E20="","",VLOOKUP(B20,Data!$B$5:$E$503,4,FALSE)*E20)</f>
        <v>1572</v>
      </c>
      <c r="M20" s="587">
        <f>IF(E20="","",VLOOKUP(B20,Data!$B$5:$F$503,5,FALSE)*E20)</f>
        <v>1422</v>
      </c>
      <c r="N20" s="591" t="e">
        <f>IF(B20=Data!#REF!,Data!#REF!,(IF(B20=Data!#REF!,Data!#REF!,(IF(B20=Data!#REF!,Data!#REF!,(IF(B20=Data!#REF!,Data!#REF!,(IF(B20=Data!#REF!,Data!#REF!,(IF(B20=Data!#REF!,Data!#REF!,(IF(B20=Data!#REF!,Data!#REF!,(IF(B20=Data!#REF!,Data!#REF!,Data!#REF!)))))))))))))))&amp;IF(B20=Data!B53,Data!G53,(IF(B20=Data!#REF!,Data!#REF!,(IF(B20=Data!#REF!,Data!#REF!,(IF(B20=Data!#REF!,Data!#REF!,(IF(B20=Data!#REF!,Data!#REF!,(IF(B20=Data!#REF!,Data!G793,(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53,Data!H53,(IF(B20=Data!#REF!,Data!#REF!,(IF(B20=Data!#REF!,Data!#REF!,(IF(B20=Data!#REF!,Data!#REF!,(IF(B20=Data!#REF!,Data!#REF!,(IF(B20=Data!#REF!,Data!H793,(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53,Data!I53,(IF(B20=Data!#REF!,Data!#REF!,(IF(B20=Data!#REF!,Data!#REF!,(IF(B20=Data!#REF!,Data!#REF!,(IF(B20=Data!#REF!,Data!#REF!,(IF(B20=Data!#REF!,Data!I793,(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53,Data!J53,(IF(B20=Data!#REF!,Data!#REF!,(IF(B20=Data!#REF!,Data!#REF!,(IF(B20=Data!#REF!,Data!#REF!,(IF(B20=Data!#REF!,Data!#REF!,(IF(B20=Data!#REF!,Data!J793,(IF(B20=Data!#REF!,Data!#REF!,(IF(B20=Data!#REF!,Data!#REF!,Data!#REF!)))))))))))))))&amp;IF(B20=Data!#REF!,Data!#REF!,(IF(B20=Data!#REF!,Data!#REF!,(IF(B20=Data!#REF!,Data!#REF!,(IF(B20=Data!#REF!,Data!#REF!,(IF(B20=Data!#REF!,Data!#REF!,Data!#REF!)))))))))</f>
        <v>#REF!</v>
      </c>
      <c r="W20" s="596">
        <f>IF(E20="","",VLOOKUP(B20,Data!$B$5:$J$503,9,FALSE)*E20)</f>
        <v>8.9280000000000008</v>
      </c>
    </row>
    <row r="21" spans="1:23" s="597" customFormat="1" ht="19.25" customHeight="1">
      <c r="A21" s="860"/>
      <c r="B21" s="582" t="s">
        <v>1125</v>
      </c>
      <c r="C21" s="738" t="str">
        <f>IF(E21="","",VLOOKUP(B21,Data!$B$5:$N$503,13,FALSE))</f>
        <v/>
      </c>
      <c r="D21" s="495" t="str">
        <f>IF(E21="","",VLOOKUP(B21,Data!$B$5:$L$503,2,FALSE))</f>
        <v/>
      </c>
      <c r="E21" s="739"/>
      <c r="F21" s="955"/>
      <c r="G21" s="587" t="str">
        <f>IF(E21="","",VLOOKUP(B21,Data!$B$5:$L$503,11,FALSE))</f>
        <v/>
      </c>
      <c r="H21" s="588" t="str">
        <f t="shared" si="1"/>
        <v>-</v>
      </c>
      <c r="I21" s="589" t="str">
        <f>IF(E21="","",VLOOKUP(B21,Data!$B$5:$D$503,3,FALSE))</f>
        <v/>
      </c>
      <c r="J21" s="589" t="str">
        <f>IF(E21="","",VLOOKUP(B21,Data!$B$5:$M$503,12,FALSE))</f>
        <v/>
      </c>
      <c r="K21" s="590"/>
      <c r="L21" s="587" t="str">
        <f>IF(E21="","",VLOOKUP(B21,Data!$B$5:$E$503,4,FALSE)*E21)</f>
        <v/>
      </c>
      <c r="M21" s="587" t="str">
        <f>IF(E21="","",VLOOKUP(B21,Data!$B$5:$F$503,5,FALSE)*E21)</f>
        <v/>
      </c>
      <c r="N21" s="591" t="e">
        <f>IF(B21=Data!#REF!,Data!#REF!,(IF(B21=Data!#REF!,Data!#REF!,(IF(B21=Data!#REF!,Data!#REF!,(IF(B21=Data!#REF!,Data!#REF!,(IF(B21=Data!#REF!,Data!#REF!,(IF(B21=Data!#REF!,Data!#REF!,(IF(B21=Data!#REF!,Data!#REF!,(IF(B21=Data!#REF!,Data!#REF!,Data!#REF!)))))))))))))))&amp;IF(B21=Data!B54,Data!G54,(IF(B21=Data!#REF!,Data!#REF!,(IF(B21=Data!#REF!,Data!#REF!,(IF(B21=Data!#REF!,Data!#REF!,(IF(B21=Data!#REF!,Data!#REF!,(IF(B21=Data!#REF!,Data!G794,(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54,Data!H54,(IF(B21=Data!#REF!,Data!#REF!,(IF(B21=Data!#REF!,Data!#REF!,(IF(B21=Data!#REF!,Data!#REF!,(IF(B21=Data!#REF!,Data!#REF!,(IF(B21=Data!#REF!,Data!H794,(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54,Data!I54,(IF(B21=Data!#REF!,Data!#REF!,(IF(B21=Data!#REF!,Data!#REF!,(IF(B21=Data!#REF!,Data!#REF!,(IF(B21=Data!#REF!,Data!#REF!,(IF(B21=Data!#REF!,Data!I794,(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54,Data!J54,(IF(B21=Data!#REF!,Data!#REF!,(IF(B21=Data!#REF!,Data!#REF!,(IF(B21=Data!#REF!,Data!#REF!,(IF(B21=Data!#REF!,Data!#REF!,(IF(B21=Data!#REF!,Data!J794,(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v>4</v>
      </c>
      <c r="B22" s="753" t="s">
        <v>715</v>
      </c>
      <c r="C22" s="738" t="str">
        <f>IF(E22="","",VLOOKUP(B22,Data!$B$5:$N$503,13,FALSE))</f>
        <v>Ymh</v>
      </c>
      <c r="D22" s="495" t="str">
        <f>IF(E22="","",VLOOKUP(B22,Data!$B$5:$L$503,2,FALSE))</f>
        <v>VAC9480</v>
      </c>
      <c r="E22" s="739">
        <v>2</v>
      </c>
      <c r="F22" s="956" t="s">
        <v>569</v>
      </c>
      <c r="G22" s="587">
        <f>IF(E22="","",VLOOKUP(B22,Data!$B$5:$L$503,11,FALSE))</f>
        <v>2008.01</v>
      </c>
      <c r="H22" s="588">
        <f t="shared" si="1"/>
        <v>4016.02</v>
      </c>
      <c r="I22" s="589" t="str">
        <f>IF(E22="","",VLOOKUP(B22,Data!$B$5:$D$503,3,FALSE))</f>
        <v>C/T</v>
      </c>
      <c r="J22" s="589" t="str">
        <f>IF(E22="","",VLOOKUP(B22,Data!$B$5:$M$503,12,FALSE))</f>
        <v>Indonesia</v>
      </c>
      <c r="K22" s="590">
        <v>5132835</v>
      </c>
      <c r="L22" s="587">
        <f>IF(E22="","",VLOOKUP(B22,Data!$B$5:$E$503,4,FALSE)*E22)</f>
        <v>398</v>
      </c>
      <c r="M22" s="587">
        <f>IF(E22="","",VLOOKUP(B22,Data!$B$5:$F$503,5,FALSE)*E22)</f>
        <v>358</v>
      </c>
      <c r="N22" s="591" t="e">
        <f>IF(B22=Data!#REF!,Data!#REF!,(IF(B22=Data!#REF!,Data!#REF!,(IF(B22=Data!#REF!,Data!#REF!,(IF(B22=Data!#REF!,Data!#REF!,(IF(B22=Data!#REF!,Data!#REF!,(IF(B22=Data!#REF!,Data!#REF!,(IF(B22=Data!#REF!,Data!#REF!,(IF(B22=Data!#REF!,Data!#REF!,Data!#REF!)))))))))))))))&amp;IF(B22=Data!B55,Data!G55,(IF(B22=Data!#REF!,Data!#REF!,(IF(B22=Data!#REF!,Data!#REF!,(IF(B22=Data!#REF!,Data!#REF!,(IF(B22=Data!#REF!,Data!#REF!,(IF(B22=Data!#REF!,Data!G795,(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55,Data!H55,(IF(B22=Data!#REF!,Data!#REF!,(IF(B22=Data!#REF!,Data!#REF!,(IF(B22=Data!#REF!,Data!#REF!,(IF(B22=Data!#REF!,Data!#REF!,(IF(B22=Data!#REF!,Data!H795,(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55,Data!I55,(IF(B22=Data!#REF!,Data!#REF!,(IF(B22=Data!#REF!,Data!#REF!,(IF(B22=Data!#REF!,Data!#REF!,(IF(B22=Data!#REF!,Data!#REF!,(IF(B22=Data!#REF!,Data!I795,(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55,Data!J55,(IF(B22=Data!#REF!,Data!#REF!,(IF(B22=Data!#REF!,Data!#REF!,(IF(B22=Data!#REF!,Data!#REF!,(IF(B22=Data!#REF!,Data!#REF!,(IF(B22=Data!#REF!,Data!J795,(IF(B22=Data!#REF!,Data!#REF!,(IF(B22=Data!#REF!,Data!#REF!,Data!#REF!)))))))))))))))&amp;IF(B22=Data!#REF!,Data!#REF!,(IF(B22=Data!#REF!,Data!#REF!,(IF(B22=Data!#REF!,Data!#REF!,(IF(B22=Data!#REF!,Data!#REF!,(IF(B22=Data!#REF!,Data!#REF!,Data!#REF!)))))))))</f>
        <v>#REF!</v>
      </c>
      <c r="W22" s="596">
        <f>IF(E22="","",VLOOKUP(B22,Data!$B$5:$J$503,9,FALSE)*E22)</f>
        <v>2.258</v>
      </c>
    </row>
    <row r="23" spans="1:23" s="597" customFormat="1" ht="19.25" customHeight="1">
      <c r="A23" s="860"/>
      <c r="B23" s="582" t="s">
        <v>1110</v>
      </c>
      <c r="C23" s="738" t="str">
        <f>IF(E23="","",VLOOKUP(B23,Data!$B$5:$N$503,13,FALSE))</f>
        <v/>
      </c>
      <c r="D23" s="495" t="str">
        <f>IF(E23="","",VLOOKUP(B23,Data!$B$5:$L$503,2,FALSE))</f>
        <v/>
      </c>
      <c r="E23" s="739"/>
      <c r="F23" s="955"/>
      <c r="G23" s="587" t="str">
        <f>IF(E23="","",VLOOKUP(B23,Data!$B$5:$L$503,11,FALSE))</f>
        <v/>
      </c>
      <c r="H23" s="588" t="str">
        <f t="shared" si="1"/>
        <v>-</v>
      </c>
      <c r="I23" s="589" t="str">
        <f>IF(E23="","",VLOOKUP(B23,Data!$B$5:$D$503,3,FALSE))</f>
        <v/>
      </c>
      <c r="J23" s="589" t="str">
        <f>IF(E23="","",VLOOKUP(B23,Data!$B$5:$M$503,12,FALSE))</f>
        <v/>
      </c>
      <c r="K23" s="590"/>
      <c r="L23" s="587" t="str">
        <f>IF(E23="","",VLOOKUP(B23,Data!$B$5:$E$503,4,FALSE)*E23)</f>
        <v/>
      </c>
      <c r="M23" s="587" t="str">
        <f>IF(E23="","",VLOOKUP(B23,Data!$B$5:$F$503,5,FALSE)*E23)</f>
        <v/>
      </c>
      <c r="N23" s="591" t="e">
        <f>IF(B23=Data!#REF!,Data!#REF!,(IF(B23=Data!#REF!,Data!#REF!,(IF(B23=Data!#REF!,Data!#REF!,(IF(B23=Data!#REF!,Data!#REF!,(IF(B23=Data!#REF!,Data!#REF!,(IF(B23=Data!#REF!,Data!#REF!,(IF(B23=Data!#REF!,Data!#REF!,(IF(B23=Data!#REF!,Data!#REF!,Data!#REF!)))))))))))))))&amp;IF(B23=Data!B56,Data!G56,(IF(B23=Data!#REF!,Data!#REF!,(IF(B23=Data!#REF!,Data!#REF!,(IF(B23=Data!#REF!,Data!#REF!,(IF(B23=Data!#REF!,Data!#REF!,(IF(B23=Data!#REF!,Data!G796,(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56,Data!H56,(IF(B23=Data!#REF!,Data!#REF!,(IF(B23=Data!#REF!,Data!#REF!,(IF(B23=Data!#REF!,Data!#REF!,(IF(B23=Data!#REF!,Data!#REF!,(IF(B23=Data!#REF!,Data!H796,(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56,Data!I56,(IF(B23=Data!#REF!,Data!#REF!,(IF(B23=Data!#REF!,Data!#REF!,(IF(B23=Data!#REF!,Data!#REF!,(IF(B23=Data!#REF!,Data!#REF!,(IF(B23=Data!#REF!,Data!I796,(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56,Data!J56,(IF(B23=Data!#REF!,Data!#REF!,(IF(B23=Data!#REF!,Data!#REF!,(IF(B23=Data!#REF!,Data!#REF!,(IF(B23=Data!#REF!,Data!#REF!,(IF(B23=Data!#REF!,Data!J796,(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v>5</v>
      </c>
      <c r="B24" s="753" t="s">
        <v>321</v>
      </c>
      <c r="C24" s="738" t="str">
        <f>IF(E24="","",VLOOKUP(B24,Data!$B$5:$N$503,13,FALSE))</f>
        <v>Ymh</v>
      </c>
      <c r="D24" s="495" t="str">
        <f>IF(E24="","",VLOOKUP(B24,Data!$B$5:$L$503,2,FALSE))</f>
        <v>ZV78250</v>
      </c>
      <c r="E24" s="739">
        <v>1</v>
      </c>
      <c r="F24" s="955"/>
      <c r="G24" s="587">
        <f>IF(E24="","",VLOOKUP(B24,Data!$B$5:$L$503,11,FALSE))</f>
        <v>7332.41</v>
      </c>
      <c r="H24" s="588">
        <f>IF(E24&gt;0,E24*G24,"-")</f>
        <v>7332.41</v>
      </c>
      <c r="I24" s="589" t="str">
        <f>IF(E24="","",VLOOKUP(B24,Data!$B$5:$D$503,3,FALSE))</f>
        <v>C/T</v>
      </c>
      <c r="J24" s="589" t="str">
        <f>IF(E24="","",VLOOKUP(B24,Data!$B$5:$M$503,12,FALSE))</f>
        <v>Indonesia</v>
      </c>
      <c r="K24" s="590">
        <v>5135631</v>
      </c>
      <c r="L24" s="587">
        <f>IF(E24="","",VLOOKUP(B24,Data!$B$5:$E$503,4,FALSE)*E24)</f>
        <v>338</v>
      </c>
      <c r="M24" s="587">
        <f>IF(E24="","",VLOOKUP(B24,Data!$B$5:$F$503,5,FALSE)*E24)</f>
        <v>297</v>
      </c>
      <c r="N24" s="591" t="e">
        <f>IF(B24=Data!B11,Data!G11,(IF(B24=Data!B13,Data!G13,(IF(B24=Data!B15,Data!G15,(IF(B24=Data!#REF!,Data!#REF!,(IF(B24=Data!B20,Data!G20,(IF(B24=Data!#REF!,Data!#REF!,(IF(B24=Data!#REF!,Data!#REF!,(IF(B24=Data!#REF!,Data!#REF!,Data!#REF!)))))))))))))))&amp;IF(B24=Data!B87,Data!G87,(IF(B24=Data!#REF!,Data!#REF!,(IF(B24=Data!#REF!,Data!#REF!,(IF(B24=Data!#REF!,Data!#REF!,(IF(B24=Data!#REF!,Data!#REF!,(IF(B24=Data!#REF!,Data!G827,(IF(B24=Data!#REF!,Data!#REF!,(IF(B24=Data!#REF!,Data!#REF!,Data!#REF!)))))))))))))))&amp;IF(B24=Data!#REF!,Data!#REF!,(IF(B24=Data!#REF!,Data!#REF!,(IF(B24=Data!#REF!,Data!#REF!,(IF(B24=Data!#REF!,Data!#REF!,(IF(B24=Data!#REF!,Data!#REF!,Data!#REF!)))))))))</f>
        <v>#REF!</v>
      </c>
      <c r="O24" s="592"/>
      <c r="P24" s="593"/>
      <c r="Q24" s="594" t="e">
        <f>IF(B24=Data!B11,Data!H11,(IF(B24=Data!B13,Data!H13,(IF(B24=Data!B15,Data!H15,(IF(B24=Data!#REF!,Data!#REF!,(IF(B24=Data!B20,Data!H20,(IF(B24=Data!#REF!,Data!#REF!,(IF(B24=Data!#REF!,Data!#REF!,(IF(B24=Data!#REF!,Data!#REF!,Data!#REF!)))))))))))))))&amp;IF(B24=Data!B87,Data!H87,(IF(B24=Data!#REF!,Data!#REF!,(IF(B24=Data!#REF!,Data!#REF!,(IF(B24=Data!#REF!,Data!#REF!,(IF(B24=Data!#REF!,Data!#REF!,(IF(B24=Data!#REF!,Data!H827,(IF(B24=Data!#REF!,Data!#REF!,(IF(B24=Data!#REF!,Data!#REF!,Data!#REF!)))))))))))))))&amp;IF(B24=Data!#REF!,Data!#REF!,(IF(B24=Data!#REF!,Data!#REF!,(IF(B24=Data!#REF!,Data!#REF!,(IF(B24=Data!#REF!,Data!#REF!,(IF(B24=Data!#REF!,Data!#REF!,Data!#REF!)))))))))</f>
        <v>#REF!</v>
      </c>
      <c r="R24" s="593"/>
      <c r="S24" s="593"/>
      <c r="T24" s="594" t="e">
        <f>IF(B24=Data!B11,Data!I11,(IF(B24=Data!B13,Data!I13,(IF(B24=Data!B15,Data!I15,(IF(B24=Data!#REF!,Data!#REF!,(IF(B24=Data!B20,Data!I20,(IF(B24=Data!#REF!,Data!#REF!,(IF(B24=Data!#REF!,Data!#REF!,(IF(B24=Data!#REF!,Data!#REF!,Data!#REF!)))))))))))))))&amp;IF(B24=Data!B87,Data!I87,(IF(B24=Data!#REF!,Data!#REF!,(IF(B24=Data!#REF!,Data!#REF!,(IF(B24=Data!#REF!,Data!#REF!,(IF(B24=Data!#REF!,Data!#REF!,(IF(B24=Data!#REF!,Data!I827,(IF(B24=Data!#REF!,Data!#REF!,(IF(B24=Data!#REF!,Data!#REF!,Data!#REF!)))))))))))))))&amp;IF(B24=Data!#REF!,Data!#REF!,(IF(B24=Data!#REF!,Data!#REF!,(IF(B24=Data!#REF!,Data!#REF!,(IF(B24=Data!#REF!,Data!#REF!,(IF(B24=Data!#REF!,Data!#REF!,Data!#REF!)))))))))</f>
        <v>#REF!</v>
      </c>
      <c r="U24" s="595"/>
      <c r="V24" s="594" t="e">
        <f>IF(B24=Data!B11,Data!J11,(IF(B24=Data!B13,Data!J13,(IF(B24=Data!B15,Data!J15,(IF(B24=Data!#REF!,Data!#REF!,(IF(B24=Data!B20,Data!J20,(IF(B24=Data!#REF!,Data!#REF!,(IF(B24=Data!#REF!,Data!#REF!,(IF(B24=Data!#REF!,Data!#REF!,Data!#REF!)))))))))))))))&amp;IF(B24=Data!B87,Data!J87,(IF(B24=Data!#REF!,Data!#REF!,(IF(B24=Data!#REF!,Data!#REF!,(IF(B24=Data!#REF!,Data!#REF!,(IF(B24=Data!#REF!,Data!#REF!,(IF(B24=Data!#REF!,Data!J827,(IF(B24=Data!#REF!,Data!#REF!,(IF(B24=Data!#REF!,Data!#REF!,Data!#REF!)))))))))))))))&amp;IF(B24=Data!#REF!,Data!#REF!,(IF(B24=Data!#REF!,Data!#REF!,(IF(B24=Data!#REF!,Data!#REF!,(IF(B24=Data!#REF!,Data!#REF!,(IF(B24=Data!#REF!,Data!#REF!,Data!#REF!)))))))))</f>
        <v>#REF!</v>
      </c>
      <c r="W24" s="596">
        <f>IF(E24="","",VLOOKUP(B24,Data!$B$5:$J$503,9,FALSE)*E24)</f>
        <v>1.806</v>
      </c>
    </row>
    <row r="25" spans="1:23" s="597" customFormat="1" ht="19.25" customHeight="1">
      <c r="A25" s="860">
        <v>6</v>
      </c>
      <c r="B25" s="753" t="s">
        <v>489</v>
      </c>
      <c r="C25" s="738" t="str">
        <f>IF(E25="","",VLOOKUP(B25,Data!$B$5:$N$503,13,FALSE))</f>
        <v>Ymh</v>
      </c>
      <c r="D25" s="495" t="str">
        <f>IF(E25="","",VLOOKUP(B25,Data!$B$5:$L$503,2,FALSE))</f>
        <v>ZH66290</v>
      </c>
      <c r="E25" s="739">
        <v>3</v>
      </c>
      <c r="F25" s="955"/>
      <c r="G25" s="587">
        <f>IF(E25="","",VLOOKUP(B25,Data!$B$5:$L$503,11,FALSE))</f>
        <v>1975.79</v>
      </c>
      <c r="H25" s="588">
        <f>IF(E25&gt;0,E25*G25,"-")</f>
        <v>5927.37</v>
      </c>
      <c r="I25" s="589" t="str">
        <f>IF(E25="","",VLOOKUP(B25,Data!$B$5:$D$503,3,FALSE))</f>
        <v>C/T</v>
      </c>
      <c r="J25" s="589" t="str">
        <f>IF(E25="","",VLOOKUP(B25,Data!$B$5:$M$503,12,FALSE))</f>
        <v>Indonesia</v>
      </c>
      <c r="K25" s="590">
        <v>5135631</v>
      </c>
      <c r="L25" s="587">
        <f>IF(E25="","",VLOOKUP(B25,Data!$B$5:$E$503,4,FALSE)*E25)</f>
        <v>645</v>
      </c>
      <c r="M25" s="587">
        <f>IF(E25="","",VLOOKUP(B25,Data!$B$5:$F$503,5,FALSE)*E25)</f>
        <v>582</v>
      </c>
      <c r="N25" s="591" t="e">
        <f>IF(B25=Data!#REF!,Data!#REF!,(IF(B25=Data!#REF!,Data!#REF!,(IF(B25=Data!#REF!,Data!#REF!,(IF(B25=Data!#REF!,Data!#REF!,(IF(B25=Data!#REF!,Data!#REF!,(IF(B25=Data!#REF!,Data!#REF!,(IF(B25=Data!#REF!,Data!#REF!,(IF(B25=Data!#REF!,Data!#REF!,Data!#REF!)))))))))))))))&amp;IF(B25=Data!B57,Data!G57,(IF(B25=Data!#REF!,Data!#REF!,(IF(B25=Data!#REF!,Data!#REF!,(IF(B25=Data!#REF!,Data!#REF!,(IF(B25=Data!#REF!,Data!#REF!,(IF(B25=Data!#REF!,Data!G797,(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57,Data!H57,(IF(B25=Data!#REF!,Data!#REF!,(IF(B25=Data!#REF!,Data!#REF!,(IF(B25=Data!#REF!,Data!#REF!,(IF(B25=Data!#REF!,Data!#REF!,(IF(B25=Data!#REF!,Data!H797,(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57,Data!I57,(IF(B25=Data!#REF!,Data!#REF!,(IF(B25=Data!#REF!,Data!#REF!,(IF(B25=Data!#REF!,Data!#REF!,(IF(B25=Data!#REF!,Data!#REF!,(IF(B25=Data!#REF!,Data!I797,(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57,Data!J57,(IF(B25=Data!#REF!,Data!#REF!,(IF(B25=Data!#REF!,Data!#REF!,(IF(B25=Data!#REF!,Data!#REF!,(IF(B25=Data!#REF!,Data!#REF!,(IF(B25=Data!#REF!,Data!J797,(IF(B25=Data!#REF!,Data!#REF!,(IF(B25=Data!#REF!,Data!#REF!,Data!#REF!)))))))))))))))&amp;IF(B25=Data!#REF!,Data!#REF!,(IF(B25=Data!#REF!,Data!#REF!,(IF(B25=Data!#REF!,Data!#REF!,(IF(B25=Data!#REF!,Data!#REF!,(IF(B25=Data!#REF!,Data!#REF!,Data!#REF!)))))))))</f>
        <v>#REF!</v>
      </c>
      <c r="W25" s="596">
        <f>IF(E25="","",VLOOKUP(B25,Data!$B$5:$J$503,9,FALSE)*E25)</f>
        <v>3.5550000000000002</v>
      </c>
    </row>
    <row r="26" spans="1:23" s="597" customFormat="1" ht="19.25" customHeight="1">
      <c r="A26" s="860">
        <v>7</v>
      </c>
      <c r="B26" s="753" t="s">
        <v>508</v>
      </c>
      <c r="C26" s="738" t="str">
        <f>IF(E26="","",VLOOKUP(B26,Data!$B$5:$N$503,13,FALSE))</f>
        <v>Ymh</v>
      </c>
      <c r="D26" s="495" t="str">
        <f>IF(E26="","",VLOOKUP(B26,Data!$B$5:$L$503,2,FALSE))</f>
        <v>ZH66280</v>
      </c>
      <c r="E26" s="739">
        <v>4</v>
      </c>
      <c r="F26" s="955"/>
      <c r="G26" s="587">
        <f>IF(E26="","",VLOOKUP(B26,Data!$B$5:$L$503,11,FALSE))</f>
        <v>2450.15</v>
      </c>
      <c r="H26" s="588">
        <f t="shared" si="0"/>
        <v>9800.6</v>
      </c>
      <c r="I26" s="589" t="str">
        <f>IF(E26="","",VLOOKUP(B26,Data!$B$5:$D$503,3,FALSE))</f>
        <v>C/T</v>
      </c>
      <c r="J26" s="589" t="str">
        <f>IF(E26="","",VLOOKUP(B26,Data!$B$5:$M$503,12,FALSE))</f>
        <v>Indonesia</v>
      </c>
      <c r="K26" s="590">
        <v>5132497</v>
      </c>
      <c r="L26" s="587">
        <f>IF(E26="","",VLOOKUP(B26,Data!$B$5:$E$503,4,FALSE)*E26)</f>
        <v>1048</v>
      </c>
      <c r="M26" s="587">
        <f>IF(E26="","",VLOOKUP(B26,Data!$B$5:$F$503,5,FALSE)*E26)</f>
        <v>948</v>
      </c>
      <c r="N26" s="591" t="e">
        <f>IF(B26=Data!B19,Data!G19,(IF(B26=Data!B21,Data!G21,(IF(B26=Data!B23,Data!G23,(IF(B26=Data!#REF!,Data!#REF!,(IF(B26=Data!B28,Data!G28,(IF(B26=Data!#REF!,Data!#REF!,(IF(B26=Data!#REF!,Data!#REF!,(IF(B26=Data!#REF!,Data!#REF!,Data!#REF!)))))))))))))))&amp;IF(B26=Data!B95,Data!G95,(IF(B26=Data!#REF!,Data!#REF!,(IF(B26=Data!#REF!,Data!#REF!,(IF(B26=Data!#REF!,Data!#REF!,(IF(B26=Data!#REF!,Data!#REF!,(IF(B26=Data!#REF!,Data!G835,(IF(B26=Data!#REF!,Data!#REF!,(IF(B26=Data!#REF!,Data!#REF!,Data!#REF!)))))))))))))))&amp;IF(B26=Data!#REF!,Data!#REF!,(IF(B26=Data!#REF!,Data!#REF!,(IF(B26=Data!#REF!,Data!#REF!,(IF(B26=Data!#REF!,Data!#REF!,(IF(B26=Data!#REF!,Data!#REF!,Data!#REF!)))))))))</f>
        <v>#REF!</v>
      </c>
      <c r="O26" s="592"/>
      <c r="P26" s="593"/>
      <c r="Q26" s="594" t="e">
        <f>IF(B26=Data!B19,Data!H19,(IF(B26=Data!B21,Data!H21,(IF(B26=Data!B23,Data!H23,(IF(B26=Data!#REF!,Data!#REF!,(IF(B26=Data!B28,Data!H28,(IF(B26=Data!#REF!,Data!#REF!,(IF(B26=Data!#REF!,Data!#REF!,(IF(B26=Data!#REF!,Data!#REF!,Data!#REF!)))))))))))))))&amp;IF(B26=Data!B95,Data!H95,(IF(B26=Data!#REF!,Data!#REF!,(IF(B26=Data!#REF!,Data!#REF!,(IF(B26=Data!#REF!,Data!#REF!,(IF(B26=Data!#REF!,Data!#REF!,(IF(B26=Data!#REF!,Data!H835,(IF(B26=Data!#REF!,Data!#REF!,(IF(B26=Data!#REF!,Data!#REF!,Data!#REF!)))))))))))))))&amp;IF(B26=Data!#REF!,Data!#REF!,(IF(B26=Data!#REF!,Data!#REF!,(IF(B26=Data!#REF!,Data!#REF!,(IF(B26=Data!#REF!,Data!#REF!,(IF(B26=Data!#REF!,Data!#REF!,Data!#REF!)))))))))</f>
        <v>#REF!</v>
      </c>
      <c r="R26" s="593"/>
      <c r="S26" s="593"/>
      <c r="T26" s="594" t="e">
        <f>IF(B26=Data!B19,Data!I19,(IF(B26=Data!B21,Data!I21,(IF(B26=Data!B23,Data!I23,(IF(B26=Data!#REF!,Data!#REF!,(IF(B26=Data!B28,Data!I28,(IF(B26=Data!#REF!,Data!#REF!,(IF(B26=Data!#REF!,Data!#REF!,(IF(B26=Data!#REF!,Data!#REF!,Data!#REF!)))))))))))))))&amp;IF(B26=Data!B95,Data!I95,(IF(B26=Data!#REF!,Data!#REF!,(IF(B26=Data!#REF!,Data!#REF!,(IF(B26=Data!#REF!,Data!#REF!,(IF(B26=Data!#REF!,Data!#REF!,(IF(B26=Data!#REF!,Data!I835,(IF(B26=Data!#REF!,Data!#REF!,(IF(B26=Data!#REF!,Data!#REF!,Data!#REF!)))))))))))))))&amp;IF(B26=Data!#REF!,Data!#REF!,(IF(B26=Data!#REF!,Data!#REF!,(IF(B26=Data!#REF!,Data!#REF!,(IF(B26=Data!#REF!,Data!#REF!,(IF(B26=Data!#REF!,Data!#REF!,Data!#REF!)))))))))</f>
        <v>#REF!</v>
      </c>
      <c r="U26" s="595"/>
      <c r="V26" s="594" t="e">
        <f>IF(B26=Data!B19,Data!J19,(IF(B26=Data!B21,Data!J21,(IF(B26=Data!B23,Data!J23,(IF(B26=Data!#REF!,Data!#REF!,(IF(B26=Data!B28,Data!J28,(IF(B26=Data!#REF!,Data!#REF!,(IF(B26=Data!#REF!,Data!#REF!,(IF(B26=Data!#REF!,Data!#REF!,Data!#REF!)))))))))))))))&amp;IF(B26=Data!B95,Data!J95,(IF(B26=Data!#REF!,Data!#REF!,(IF(B26=Data!#REF!,Data!#REF!,(IF(B26=Data!#REF!,Data!#REF!,(IF(B26=Data!#REF!,Data!#REF!,(IF(B26=Data!#REF!,Data!J835,(IF(B26=Data!#REF!,Data!#REF!,(IF(B26=Data!#REF!,Data!#REF!,Data!#REF!)))))))))))))))&amp;IF(B26=Data!#REF!,Data!#REF!,(IF(B26=Data!#REF!,Data!#REF!,(IF(B26=Data!#REF!,Data!#REF!,(IF(B26=Data!#REF!,Data!#REF!,(IF(B26=Data!#REF!,Data!#REF!,Data!#REF!)))))))))</f>
        <v>#REF!</v>
      </c>
      <c r="W26" s="596">
        <f>IF(E26="","",VLOOKUP(B26,Data!$B$5:$J$503,9,FALSE)*E26)</f>
        <v>5.952</v>
      </c>
    </row>
    <row r="27" spans="1:23" s="597" customFormat="1" ht="19.25" customHeight="1">
      <c r="A27" s="860">
        <v>8</v>
      </c>
      <c r="B27" s="753" t="s">
        <v>281</v>
      </c>
      <c r="C27" s="738" t="str">
        <f>IF(E27="","",VLOOKUP(B27,Data!$B$5:$N$503,13,FALSE))</f>
        <v>Ymh</v>
      </c>
      <c r="D27" s="495" t="str">
        <f>IF(E27="","",VLOOKUP(B27,Data!$B$5:$L$503,2,FALSE))</f>
        <v>WT58070</v>
      </c>
      <c r="E27" s="739">
        <v>2</v>
      </c>
      <c r="F27" s="955"/>
      <c r="G27" s="587">
        <f>IF(E27="","",VLOOKUP(B27,Data!$B$5:$L$503,11,FALSE))</f>
        <v>2555.37</v>
      </c>
      <c r="H27" s="588">
        <f t="shared" si="0"/>
        <v>5110.74</v>
      </c>
      <c r="I27" s="589" t="str">
        <f>IF(E27="","",VLOOKUP(B27,Data!$B$5:$D$503,3,FALSE))</f>
        <v>C/T</v>
      </c>
      <c r="J27" s="589" t="str">
        <f>IF(E27="","",VLOOKUP(B27,Data!$B$5:$M$503,12,FALSE))</f>
        <v>Indonesia</v>
      </c>
      <c r="K27" s="590">
        <v>5135631</v>
      </c>
      <c r="L27" s="587">
        <f>IF(E27="","",VLOOKUP(B27,Data!$B$5:$E$503,4,FALSE)*E27)</f>
        <v>508</v>
      </c>
      <c r="M27" s="587">
        <f>IF(E27="","",VLOOKUP(B27,Data!$B$5:$F$503,5,FALSE)*E27)</f>
        <v>458</v>
      </c>
      <c r="N27" s="591" t="e">
        <f>IF(B27=Data!#REF!,Data!#REF!,(IF(B27=Data!#REF!,Data!#REF!,(IF(B27=Data!#REF!,Data!#REF!,(IF(B27=Data!#REF!,Data!#REF!,(IF(B27=Data!#REF!,Data!#REF!,(IF(B27=Data!#REF!,Data!#REF!,(IF(B27=Data!#REF!,Data!#REF!,(IF(B27=Data!#REF!,Data!#REF!,Data!#REF!)))))))))))))))&amp;IF(B27=Data!B36,Data!G36,(IF(B27=Data!#REF!,Data!#REF!,(IF(B27=Data!#REF!,Data!#REF!,(IF(B27=Data!#REF!,Data!#REF!,(IF(B27=Data!#REF!,Data!#REF!,(IF(B27=Data!#REF!,Data!G776,(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36,Data!H36,(IF(B27=Data!#REF!,Data!#REF!,(IF(B27=Data!#REF!,Data!#REF!,(IF(B27=Data!#REF!,Data!#REF!,(IF(B27=Data!#REF!,Data!#REF!,(IF(B27=Data!#REF!,Data!H776,(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36,Data!I36,(IF(B27=Data!#REF!,Data!#REF!,(IF(B27=Data!#REF!,Data!#REF!,(IF(B27=Data!#REF!,Data!#REF!,(IF(B27=Data!#REF!,Data!#REF!,(IF(B27=Data!#REF!,Data!I776,(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36,Data!J36,(IF(B27=Data!#REF!,Data!#REF!,(IF(B27=Data!#REF!,Data!#REF!,(IF(B27=Data!#REF!,Data!#REF!,(IF(B27=Data!#REF!,Data!#REF!,(IF(B27=Data!#REF!,Data!J776,(IF(B27=Data!#REF!,Data!#REF!,(IF(B27=Data!#REF!,Data!#REF!,Data!#REF!)))))))))))))))&amp;IF(B27=Data!#REF!,Data!#REF!,(IF(B27=Data!#REF!,Data!#REF!,(IF(B27=Data!#REF!,Data!#REF!,(IF(B27=Data!#REF!,Data!#REF!,(IF(B27=Data!#REF!,Data!#REF!,Data!#REF!)))))))))</f>
        <v>#REF!</v>
      </c>
      <c r="W27" s="596">
        <f>IF(E27="","",VLOOKUP(B27,Data!$B$5:$J$503,9,FALSE)*E27)</f>
        <v>2.968</v>
      </c>
    </row>
    <row r="28" spans="1:23" s="597" customFormat="1" ht="19.25" customHeight="1">
      <c r="A28" s="860">
        <v>9</v>
      </c>
      <c r="B28" s="753" t="s">
        <v>290</v>
      </c>
      <c r="C28" s="738" t="str">
        <f>IF(E28="","",VLOOKUP(B28,Data!$B$5:$N$503,13,FALSE))</f>
        <v>Ymh</v>
      </c>
      <c r="D28" s="495" t="str">
        <f>IF(E28="","",VLOOKUP(B28,Data!$B$5:$L$503,2,FALSE))</f>
        <v>WT58120</v>
      </c>
      <c r="E28" s="739">
        <v>1</v>
      </c>
      <c r="F28" s="955"/>
      <c r="G28" s="587">
        <f>IF(E28="","",VLOOKUP(B28,Data!$B$5:$L$503,11,FALSE))</f>
        <v>2312.42</v>
      </c>
      <c r="H28" s="588">
        <f t="shared" si="0"/>
        <v>2312.42</v>
      </c>
      <c r="I28" s="589" t="str">
        <f>IF(E28="","",VLOOKUP(B28,Data!$B$5:$D$503,3,FALSE))</f>
        <v>C/T</v>
      </c>
      <c r="J28" s="589" t="str">
        <f>IF(E28="","",VLOOKUP(B28,Data!$B$5:$M$503,12,FALSE))</f>
        <v>Indonesia</v>
      </c>
      <c r="K28" s="590">
        <v>5135631</v>
      </c>
      <c r="L28" s="587">
        <f>IF(E28="","",VLOOKUP(B28,Data!$B$5:$E$503,4,FALSE)*E28)</f>
        <v>238</v>
      </c>
      <c r="M28" s="587">
        <f>IF(E28="","",VLOOKUP(B28,Data!$B$5:$F$503,5,FALSE)*E28)</f>
        <v>216</v>
      </c>
      <c r="N28" s="591" t="e">
        <f>IF(B28=Data!#REF!,Data!#REF!,(IF(B28=Data!#REF!,Data!#REF!,(IF(B28=Data!#REF!,Data!#REF!,(IF(B28=Data!#REF!,Data!#REF!,(IF(B28=Data!#REF!,Data!#REF!,(IF(B28=Data!#REF!,Data!#REF!,(IF(B28=Data!#REF!,Data!#REF!,(IF(B28=Data!#REF!,Data!#REF!,Data!#REF!)))))))))))))))&amp;IF(B28=Data!B55,Data!G55,(IF(B28=Data!#REF!,Data!#REF!,(IF(B28=Data!#REF!,Data!#REF!,(IF(B28=Data!#REF!,Data!#REF!,(IF(B28=Data!#REF!,Data!#REF!,(IF(B28=Data!#REF!,Data!G795,(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55,Data!H55,(IF(B28=Data!#REF!,Data!#REF!,(IF(B28=Data!#REF!,Data!#REF!,(IF(B28=Data!#REF!,Data!#REF!,(IF(B28=Data!#REF!,Data!#REF!,(IF(B28=Data!#REF!,Data!H795,(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55,Data!I55,(IF(B28=Data!#REF!,Data!#REF!,(IF(B28=Data!#REF!,Data!#REF!,(IF(B28=Data!#REF!,Data!#REF!,(IF(B28=Data!#REF!,Data!#REF!,(IF(B28=Data!#REF!,Data!I795,(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55,Data!J55,(IF(B28=Data!#REF!,Data!#REF!,(IF(B28=Data!#REF!,Data!#REF!,(IF(B28=Data!#REF!,Data!#REF!,(IF(B28=Data!#REF!,Data!#REF!,(IF(B28=Data!#REF!,Data!J795,(IF(B28=Data!#REF!,Data!#REF!,(IF(B28=Data!#REF!,Data!#REF!,Data!#REF!)))))))))))))))&amp;IF(B28=Data!#REF!,Data!#REF!,(IF(B28=Data!#REF!,Data!#REF!,(IF(B28=Data!#REF!,Data!#REF!,(IF(B28=Data!#REF!,Data!#REF!,(IF(B28=Data!#REF!,Data!#REF!,Data!#REF!)))))))))</f>
        <v>#REF!</v>
      </c>
      <c r="W28" s="596">
        <f>IF(E28="","",VLOOKUP(B28,Data!$B$5:$J$503,9,FALSE)*E28)</f>
        <v>1.3140000000000001</v>
      </c>
    </row>
    <row r="29" spans="1:23" s="597" customFormat="1" ht="19.25" customHeight="1">
      <c r="A29" s="860">
        <v>10</v>
      </c>
      <c r="B29" s="753" t="s">
        <v>285</v>
      </c>
      <c r="C29" s="738" t="str">
        <f>IF(E29="","",VLOOKUP(B29,Data!$B$5:$N$503,13,FALSE))</f>
        <v>Ymh</v>
      </c>
      <c r="D29" s="495" t="str">
        <f>IF(E29="","",VLOOKUP(B29,Data!$B$5:$L$503,2,FALSE))</f>
        <v>WV62390</v>
      </c>
      <c r="E29" s="739">
        <v>1</v>
      </c>
      <c r="F29" s="955"/>
      <c r="G29" s="587">
        <f>IF(E29="","",VLOOKUP(B29,Data!$B$5:$L$503,11,FALSE))</f>
        <v>2697.53</v>
      </c>
      <c r="H29" s="588">
        <f t="shared" ref="H29:H32" si="2">IF(E29&gt;0,E29*G29,"-")</f>
        <v>2697.53</v>
      </c>
      <c r="I29" s="589" t="str">
        <f>IF(E29="","",VLOOKUP(B29,Data!$B$5:$D$503,3,FALSE))</f>
        <v>C/T</v>
      </c>
      <c r="J29" s="589" t="str">
        <f>IF(E29="","",VLOOKUP(B29,Data!$B$5:$M$503,12,FALSE))</f>
        <v>Indonesia</v>
      </c>
      <c r="K29" s="590">
        <v>5135631</v>
      </c>
      <c r="L29" s="587">
        <f>IF(E29="","",VLOOKUP(B29,Data!$B$5:$E$503,4,FALSE)*E29)</f>
        <v>254</v>
      </c>
      <c r="M29" s="587">
        <f>IF(E29="","",VLOOKUP(B29,Data!$B$5:$F$503,5,FALSE)*E29)</f>
        <v>229</v>
      </c>
      <c r="N29" s="591" t="e">
        <f>IF(B29=Data!#REF!,Data!#REF!,(IF(B29=Data!#REF!,Data!#REF!,(IF(B29=Data!#REF!,Data!#REF!,(IF(B29=Data!#REF!,Data!#REF!,(IF(B29=Data!#REF!,Data!#REF!,(IF(B29=Data!#REF!,Data!#REF!,(IF(B29=Data!#REF!,Data!#REF!,(IF(B29=Data!#REF!,Data!#REF!,Data!#REF!)))))))))))))))&amp;IF(B29=Data!B44,Data!G44,(IF(B29=Data!#REF!,Data!#REF!,(IF(B29=Data!#REF!,Data!#REF!,(IF(B29=Data!#REF!,Data!#REF!,(IF(B29=Data!#REF!,Data!#REF!,(IF(B29=Data!#REF!,Data!G784,(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44,Data!H44,(IF(B29=Data!#REF!,Data!#REF!,(IF(B29=Data!#REF!,Data!#REF!,(IF(B29=Data!#REF!,Data!#REF!,(IF(B29=Data!#REF!,Data!#REF!,(IF(B29=Data!#REF!,Data!H784,(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44,Data!I44,(IF(B29=Data!#REF!,Data!#REF!,(IF(B29=Data!#REF!,Data!#REF!,(IF(B29=Data!#REF!,Data!#REF!,(IF(B29=Data!#REF!,Data!#REF!,(IF(B29=Data!#REF!,Data!I784,(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44,Data!J44,(IF(B29=Data!#REF!,Data!#REF!,(IF(B29=Data!#REF!,Data!#REF!,(IF(B29=Data!#REF!,Data!#REF!,(IF(B29=Data!#REF!,Data!#REF!,(IF(B29=Data!#REF!,Data!J784,(IF(B29=Data!#REF!,Data!#REF!,(IF(B29=Data!#REF!,Data!#REF!,Data!#REF!)))))))))))))))&amp;IF(B29=Data!#REF!,Data!#REF!,(IF(B29=Data!#REF!,Data!#REF!,(IF(B29=Data!#REF!,Data!#REF!,(IF(B29=Data!#REF!,Data!#REF!,(IF(B29=Data!#REF!,Data!#REF!,Data!#REF!)))))))))</f>
        <v>#REF!</v>
      </c>
      <c r="W29" s="596">
        <f>IF(E29="","",VLOOKUP(B29,Data!$B$5:$J$503,9,FALSE)*E29)</f>
        <v>1.484</v>
      </c>
    </row>
    <row r="30" spans="1:23" s="597" customFormat="1" ht="19.25" customHeight="1">
      <c r="A30" s="860"/>
      <c r="B30" s="582" t="s">
        <v>1122</v>
      </c>
      <c r="C30" s="738" t="str">
        <f>IF(E30="","",VLOOKUP(B30,Data!$B$5:$N$503,13,FALSE))</f>
        <v/>
      </c>
      <c r="D30" s="495" t="str">
        <f>IF(E30="","",VLOOKUP(B30,Data!$B$5:$L$503,2,FALSE))</f>
        <v/>
      </c>
      <c r="E30" s="739"/>
      <c r="F30" s="955"/>
      <c r="G30" s="587" t="str">
        <f>IF(E30="","",VLOOKUP(B30,Data!$B$5:$L$503,11,FALSE))</f>
        <v/>
      </c>
      <c r="H30" s="588" t="str">
        <f t="shared" si="2"/>
        <v>-</v>
      </c>
      <c r="I30" s="589" t="str">
        <f>IF(E30="","",VLOOKUP(B30,Data!$B$5:$D$503,3,FALSE))</f>
        <v/>
      </c>
      <c r="J30" s="589" t="str">
        <f>IF(E30="","",VLOOKUP(B30,Data!$B$5:$M$503,12,FALSE))</f>
        <v/>
      </c>
      <c r="K30" s="590"/>
      <c r="L30" s="587" t="str">
        <f>IF(E30="","",VLOOKUP(B30,Data!$B$5:$E$503,4,FALSE)*E30)</f>
        <v/>
      </c>
      <c r="M30" s="587" t="str">
        <f>IF(E30="","",VLOOKUP(B30,Data!$B$5:$F$503,5,FALSE)*E30)</f>
        <v/>
      </c>
      <c r="N30" s="591" t="e">
        <f>IF(B30=Data!#REF!,Data!#REF!,(IF(B30=Data!#REF!,Data!#REF!,(IF(B30=Data!#REF!,Data!#REF!,(IF(B30=Data!#REF!,Data!#REF!,(IF(B30=Data!#REF!,Data!#REF!,(IF(B30=Data!#REF!,Data!#REF!,(IF(B30=Data!#REF!,Data!#REF!,(IF(B30=Data!#REF!,Data!#REF!,Data!#REF!)))))))))))))))&amp;IF(B30=Data!B45,Data!G45,(IF(B30=Data!#REF!,Data!#REF!,(IF(B30=Data!#REF!,Data!#REF!,(IF(B30=Data!#REF!,Data!#REF!,(IF(B30=Data!#REF!,Data!#REF!,(IF(B30=Data!#REF!,Data!G785,(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REF!,Data!#REF!,(IF(B30=Data!#REF!,Data!#REF!,(IF(B30=Data!#REF!,Data!#REF!,(IF(B30=Data!#REF!,Data!#REF!,Data!#REF!)))))))))))))))&amp;IF(B30=Data!B45,Data!H45,(IF(B30=Data!#REF!,Data!#REF!,(IF(B30=Data!#REF!,Data!#REF!,(IF(B30=Data!#REF!,Data!#REF!,(IF(B30=Data!#REF!,Data!#REF!,(IF(B30=Data!#REF!,Data!H785,(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REF!,Data!#REF!,(IF(B30=Data!#REF!,Data!#REF!,(IF(B30=Data!#REF!,Data!#REF!,(IF(B30=Data!#REF!,Data!#REF!,Data!#REF!)))))))))))))))&amp;IF(B30=Data!B45,Data!I45,(IF(B30=Data!#REF!,Data!#REF!,(IF(B30=Data!#REF!,Data!#REF!,(IF(B30=Data!#REF!,Data!#REF!,(IF(B30=Data!#REF!,Data!#REF!,(IF(B30=Data!#REF!,Data!I785,(IF(B30=Data!#REF!,Data!#REF!,(IF(B30=Data!#REF!,Data!#REF!,Data!#REF!)))))))))))))))&amp;IF(B30=Data!#REF!,Data!#REF!,(IF(B30=Data!#REF!,Data!#REF!,(IF(B30=Data!#REF!,Data!#REF!,(IF(B30=Data!#REF!,Data!#REF!,(IF(B30=Data!#REF!,Data!#REF!,Data!#REF!)))))))))</f>
        <v>#REF!</v>
      </c>
      <c r="U30" s="595"/>
      <c r="V30" s="594" t="e">
        <f>IF(B30=Data!#REF!,Data!#REF!,(IF(B30=Data!#REF!,Data!#REF!,(IF(B30=Data!#REF!,Data!#REF!,(IF(B30=Data!#REF!,Data!#REF!,(IF(B30=Data!#REF!,Data!#REF!,(IF(B30=Data!#REF!,Data!#REF!,(IF(B30=Data!#REF!,Data!#REF!,(IF(B30=Data!#REF!,Data!#REF!,Data!#REF!)))))))))))))))&amp;IF(B30=Data!B45,Data!J45,(IF(B30=Data!#REF!,Data!#REF!,(IF(B30=Data!#REF!,Data!#REF!,(IF(B30=Data!#REF!,Data!#REF!,(IF(B30=Data!#REF!,Data!#REF!,(IF(B30=Data!#REF!,Data!J785,(IF(B30=Data!#REF!,Data!#REF!,(IF(B30=Data!#REF!,Data!#REF!,Data!#REF!)))))))))))))))&amp;IF(B30=Data!#REF!,Data!#REF!,(IF(B30=Data!#REF!,Data!#REF!,(IF(B30=Data!#REF!,Data!#REF!,(IF(B30=Data!#REF!,Data!#REF!,(IF(B30=Data!#REF!,Data!#REF!,Data!#REF!)))))))))</f>
        <v>#REF!</v>
      </c>
      <c r="W30" s="596" t="str">
        <f>IF(E30="","",VLOOKUP(B30,Data!$B$5:$J$503,9,FALSE)*E30)</f>
        <v/>
      </c>
    </row>
    <row r="31" spans="1:23" s="597" customFormat="1" ht="19.25" customHeight="1">
      <c r="A31" s="860">
        <v>11</v>
      </c>
      <c r="B31" s="753" t="s">
        <v>223</v>
      </c>
      <c r="C31" s="738" t="str">
        <f>IF(E31="","",VLOOKUP(B31,Data!$B$5:$N$503,13,FALSE))</f>
        <v>Ymh</v>
      </c>
      <c r="D31" s="495" t="str">
        <f>IF(E31="","",VLOOKUP(B31,Data!$B$5:$L$503,2,FALSE))</f>
        <v>AAE6337</v>
      </c>
      <c r="E31" s="739">
        <v>17</v>
      </c>
      <c r="F31" s="955"/>
      <c r="G31" s="587">
        <f>IF(E31="","",VLOOKUP(B31,Data!$B$5:$L$503,11,FALSE))</f>
        <v>1646.63</v>
      </c>
      <c r="H31" s="588">
        <f t="shared" si="2"/>
        <v>27992.710000000003</v>
      </c>
      <c r="I31" s="589" t="str">
        <f>IF(E31="","",VLOOKUP(B31,Data!$B$5:$D$503,3,FALSE))</f>
        <v>C/T</v>
      </c>
      <c r="J31" s="589" t="str">
        <f>IF(E31="","",VLOOKUP(B31,Data!$B$5:$M$503,12,FALSE))</f>
        <v>Indonesia</v>
      </c>
      <c r="K31" s="590">
        <v>5138148</v>
      </c>
      <c r="L31" s="587">
        <f>IF(E31="","",VLOOKUP(B31,Data!$B$5:$E$503,4,FALSE)*E31)</f>
        <v>3298</v>
      </c>
      <c r="M31" s="587">
        <f>IF(E31="","",VLOOKUP(B31,Data!$B$5:$F$503,5,FALSE)*E31)</f>
        <v>2958</v>
      </c>
      <c r="N31" s="591" t="e">
        <f>IF(B31=Data!#REF!,Data!#REF!,(IF(B31=Data!#REF!,Data!#REF!,(IF(B31=Data!#REF!,Data!#REF!,(IF(B31=Data!#REF!,Data!#REF!,(IF(B31=Data!#REF!,Data!#REF!,(IF(B31=Data!#REF!,Data!#REF!,(IF(B31=Data!#REF!,Data!#REF!,(IF(B31=Data!#REF!,Data!#REF!,Data!#REF!)))))))))))))))&amp;IF(B31=Data!B46,Data!G46,(IF(B31=Data!#REF!,Data!#REF!,(IF(B31=Data!#REF!,Data!#REF!,(IF(B31=Data!#REF!,Data!#REF!,(IF(B31=Data!#REF!,Data!#REF!,(IF(B31=Data!#REF!,Data!G786,(IF(B31=Data!#REF!,Data!#REF!,(IF(B31=Data!#REF!,Data!#REF!,Data!#REF!)))))))))))))))&amp;IF(B31=Data!#REF!,Data!#REF!,(IF(B31=Data!#REF!,Data!#REF!,(IF(B31=Data!#REF!,Data!#REF!,(IF(B31=Data!#REF!,Data!#REF!,(IF(B31=Data!#REF!,Data!#REF!,Data!#REF!)))))))))</f>
        <v>#REF!</v>
      </c>
      <c r="O31" s="592"/>
      <c r="P31" s="593"/>
      <c r="Q31" s="594" t="e">
        <f>IF(B31=Data!#REF!,Data!#REF!,(IF(B31=Data!#REF!,Data!#REF!,(IF(B31=Data!#REF!,Data!#REF!,(IF(B31=Data!#REF!,Data!#REF!,(IF(B31=Data!#REF!,Data!#REF!,(IF(B31=Data!#REF!,Data!#REF!,(IF(B31=Data!#REF!,Data!#REF!,(IF(B31=Data!#REF!,Data!#REF!,Data!#REF!)))))))))))))))&amp;IF(B31=Data!B46,Data!H46,(IF(B31=Data!#REF!,Data!#REF!,(IF(B31=Data!#REF!,Data!#REF!,(IF(B31=Data!#REF!,Data!#REF!,(IF(B31=Data!#REF!,Data!#REF!,(IF(B31=Data!#REF!,Data!H786,(IF(B31=Data!#REF!,Data!#REF!,(IF(B31=Data!#REF!,Data!#REF!,Data!#REF!)))))))))))))))&amp;IF(B31=Data!#REF!,Data!#REF!,(IF(B31=Data!#REF!,Data!#REF!,(IF(B31=Data!#REF!,Data!#REF!,(IF(B31=Data!#REF!,Data!#REF!,(IF(B31=Data!#REF!,Data!#REF!,Data!#REF!)))))))))</f>
        <v>#REF!</v>
      </c>
      <c r="R31" s="593"/>
      <c r="S31" s="593"/>
      <c r="T31" s="594" t="e">
        <f>IF(B31=Data!#REF!,Data!#REF!,(IF(B31=Data!#REF!,Data!#REF!,(IF(B31=Data!#REF!,Data!#REF!,(IF(B31=Data!#REF!,Data!#REF!,(IF(B31=Data!#REF!,Data!#REF!,(IF(B31=Data!#REF!,Data!#REF!,(IF(B31=Data!#REF!,Data!#REF!,(IF(B31=Data!#REF!,Data!#REF!,Data!#REF!)))))))))))))))&amp;IF(B31=Data!B46,Data!I46,(IF(B31=Data!#REF!,Data!#REF!,(IF(B31=Data!#REF!,Data!#REF!,(IF(B31=Data!#REF!,Data!#REF!,(IF(B31=Data!#REF!,Data!#REF!,(IF(B31=Data!#REF!,Data!I786,(IF(B31=Data!#REF!,Data!#REF!,(IF(B31=Data!#REF!,Data!#REF!,Data!#REF!)))))))))))))))&amp;IF(B31=Data!#REF!,Data!#REF!,(IF(B31=Data!#REF!,Data!#REF!,(IF(B31=Data!#REF!,Data!#REF!,(IF(B31=Data!#REF!,Data!#REF!,(IF(B31=Data!#REF!,Data!#REF!,Data!#REF!)))))))))</f>
        <v>#REF!</v>
      </c>
      <c r="U31" s="595"/>
      <c r="V31" s="594" t="e">
        <f>IF(B31=Data!#REF!,Data!#REF!,(IF(B31=Data!#REF!,Data!#REF!,(IF(B31=Data!#REF!,Data!#REF!,(IF(B31=Data!#REF!,Data!#REF!,(IF(B31=Data!#REF!,Data!#REF!,(IF(B31=Data!#REF!,Data!#REF!,(IF(B31=Data!#REF!,Data!#REF!,(IF(B31=Data!#REF!,Data!#REF!,Data!#REF!)))))))))))))))&amp;IF(B31=Data!B46,Data!J46,(IF(B31=Data!#REF!,Data!#REF!,(IF(B31=Data!#REF!,Data!#REF!,(IF(B31=Data!#REF!,Data!#REF!,(IF(B31=Data!#REF!,Data!#REF!,(IF(B31=Data!#REF!,Data!J786,(IF(B31=Data!#REF!,Data!#REF!,(IF(B31=Data!#REF!,Data!#REF!,Data!#REF!)))))))))))))))&amp;IF(B31=Data!#REF!,Data!#REF!,(IF(B31=Data!#REF!,Data!#REF!,(IF(B31=Data!#REF!,Data!#REF!,(IF(B31=Data!#REF!,Data!#REF!,(IF(B31=Data!#REF!,Data!#REF!,Data!#REF!)))))))))</f>
        <v>#REF!</v>
      </c>
      <c r="W31" s="596">
        <f>IF(E31="","",VLOOKUP(B31,Data!$B$5:$J$503,9,FALSE)*E31)</f>
        <v>19.193000000000001</v>
      </c>
    </row>
    <row r="32" spans="1:23" s="597" customFormat="1" ht="19.25" customHeight="1">
      <c r="A32" s="860">
        <v>12</v>
      </c>
      <c r="B32" s="753" t="s">
        <v>279</v>
      </c>
      <c r="C32" s="738" t="str">
        <f>IF(E32="","",VLOOKUP(B32,Data!$B$5:$N$503,13,FALSE))</f>
        <v>Ymh</v>
      </c>
      <c r="D32" s="495" t="str">
        <f>IF(E32="","",VLOOKUP(B32,Data!$B$5:$L$503,2,FALSE))</f>
        <v>WT58060</v>
      </c>
      <c r="E32" s="739">
        <v>5</v>
      </c>
      <c r="F32" s="955"/>
      <c r="G32" s="587">
        <f>IF(E32="","",VLOOKUP(B32,Data!$B$5:$L$503,11,FALSE))</f>
        <v>2511.65</v>
      </c>
      <c r="H32" s="588">
        <f t="shared" si="2"/>
        <v>12558.25</v>
      </c>
      <c r="I32" s="589" t="str">
        <f>IF(E32="","",VLOOKUP(B32,Data!$B$5:$D$503,3,FALSE))</f>
        <v>C/T</v>
      </c>
      <c r="J32" s="589" t="str">
        <f>IF(E32="","",VLOOKUP(B32,Data!$B$5:$M$503,12,FALSE))</f>
        <v>Indonesia</v>
      </c>
      <c r="K32" s="590">
        <v>5138148</v>
      </c>
      <c r="L32" s="587">
        <f>IF(E32="","",VLOOKUP(B32,Data!$B$5:$E$503,4,FALSE)*E32)</f>
        <v>1270</v>
      </c>
      <c r="M32" s="587">
        <f>IF(E32="","",VLOOKUP(B32,Data!$B$5:$F$503,5,FALSE)*E32)</f>
        <v>1145</v>
      </c>
      <c r="N32" s="591" t="e">
        <f>IF(B32=Data!#REF!,Data!#REF!,(IF(B32=Data!#REF!,Data!#REF!,(IF(B32=Data!#REF!,Data!#REF!,(IF(B32=Data!#REF!,Data!#REF!,(IF(B32=Data!#REF!,Data!#REF!,(IF(B32=Data!#REF!,Data!#REF!,(IF(B32=Data!#REF!,Data!#REF!,(IF(B32=Data!#REF!,Data!#REF!,Data!#REF!)))))))))))))))&amp;IF(B32=Data!B47,Data!G47,(IF(B32=Data!#REF!,Data!#REF!,(IF(B32=Data!#REF!,Data!#REF!,(IF(B32=Data!#REF!,Data!#REF!,(IF(B32=Data!#REF!,Data!#REF!,(IF(B32=Data!#REF!,Data!G787,(IF(B32=Data!#REF!,Data!#REF!,(IF(B32=Data!#REF!,Data!#REF!,Data!#REF!)))))))))))))))&amp;IF(B32=Data!#REF!,Data!#REF!,(IF(B32=Data!#REF!,Data!#REF!,(IF(B32=Data!#REF!,Data!#REF!,(IF(B32=Data!#REF!,Data!#REF!,(IF(B32=Data!#REF!,Data!#REF!,Data!#REF!)))))))))</f>
        <v>#REF!</v>
      </c>
      <c r="O32" s="592"/>
      <c r="P32" s="593"/>
      <c r="Q32" s="594" t="e">
        <f>IF(B32=Data!#REF!,Data!#REF!,(IF(B32=Data!#REF!,Data!#REF!,(IF(B32=Data!#REF!,Data!#REF!,(IF(B32=Data!#REF!,Data!#REF!,(IF(B32=Data!#REF!,Data!#REF!,(IF(B32=Data!#REF!,Data!#REF!,(IF(B32=Data!#REF!,Data!#REF!,(IF(B32=Data!#REF!,Data!#REF!,Data!#REF!)))))))))))))))&amp;IF(B32=Data!B47,Data!H47,(IF(B32=Data!#REF!,Data!#REF!,(IF(B32=Data!#REF!,Data!#REF!,(IF(B32=Data!#REF!,Data!#REF!,(IF(B32=Data!#REF!,Data!#REF!,(IF(B32=Data!#REF!,Data!H787,(IF(B32=Data!#REF!,Data!#REF!,(IF(B32=Data!#REF!,Data!#REF!,Data!#REF!)))))))))))))))&amp;IF(B32=Data!#REF!,Data!#REF!,(IF(B32=Data!#REF!,Data!#REF!,(IF(B32=Data!#REF!,Data!#REF!,(IF(B32=Data!#REF!,Data!#REF!,(IF(B32=Data!#REF!,Data!#REF!,Data!#REF!)))))))))</f>
        <v>#REF!</v>
      </c>
      <c r="R32" s="593"/>
      <c r="S32" s="593"/>
      <c r="T32" s="594" t="e">
        <f>IF(B32=Data!#REF!,Data!#REF!,(IF(B32=Data!#REF!,Data!#REF!,(IF(B32=Data!#REF!,Data!#REF!,(IF(B32=Data!#REF!,Data!#REF!,(IF(B32=Data!#REF!,Data!#REF!,(IF(B32=Data!#REF!,Data!#REF!,(IF(B32=Data!#REF!,Data!#REF!,(IF(B32=Data!#REF!,Data!#REF!,Data!#REF!)))))))))))))))&amp;IF(B32=Data!B47,Data!I47,(IF(B32=Data!#REF!,Data!#REF!,(IF(B32=Data!#REF!,Data!#REF!,(IF(B32=Data!#REF!,Data!#REF!,(IF(B32=Data!#REF!,Data!#REF!,(IF(B32=Data!#REF!,Data!I787,(IF(B32=Data!#REF!,Data!#REF!,(IF(B32=Data!#REF!,Data!#REF!,Data!#REF!)))))))))))))))&amp;IF(B32=Data!#REF!,Data!#REF!,(IF(B32=Data!#REF!,Data!#REF!,(IF(B32=Data!#REF!,Data!#REF!,(IF(B32=Data!#REF!,Data!#REF!,(IF(B32=Data!#REF!,Data!#REF!,Data!#REF!)))))))))</f>
        <v>#REF!</v>
      </c>
      <c r="U32" s="595"/>
      <c r="V32" s="594" t="e">
        <f>IF(B32=Data!#REF!,Data!#REF!,(IF(B32=Data!#REF!,Data!#REF!,(IF(B32=Data!#REF!,Data!#REF!,(IF(B32=Data!#REF!,Data!#REF!,(IF(B32=Data!#REF!,Data!#REF!,(IF(B32=Data!#REF!,Data!#REF!,(IF(B32=Data!#REF!,Data!#REF!,(IF(B32=Data!#REF!,Data!#REF!,Data!#REF!)))))))))))))))&amp;IF(B32=Data!B47,Data!J47,(IF(B32=Data!#REF!,Data!#REF!,(IF(B32=Data!#REF!,Data!#REF!,(IF(B32=Data!#REF!,Data!#REF!,(IF(B32=Data!#REF!,Data!#REF!,(IF(B32=Data!#REF!,Data!J787,(IF(B32=Data!#REF!,Data!#REF!,(IF(B32=Data!#REF!,Data!#REF!,Data!#REF!)))))))))))))))&amp;IF(B32=Data!#REF!,Data!#REF!,(IF(B32=Data!#REF!,Data!#REF!,(IF(B32=Data!#REF!,Data!#REF!,(IF(B32=Data!#REF!,Data!#REF!,(IF(B32=Data!#REF!,Data!#REF!,Data!#REF!)))))))))</f>
        <v>#REF!</v>
      </c>
      <c r="W32" s="596">
        <f>IF(E32="","",VLOOKUP(B32,Data!$B$5:$J$503,9,FALSE)*E32)</f>
        <v>7.42</v>
      </c>
    </row>
    <row r="33" spans="1:23" s="597" customFormat="1" ht="19.25" customHeight="1">
      <c r="A33" s="860"/>
      <c r="B33" s="753"/>
      <c r="C33" s="738" t="str">
        <f>IF(E33="","",VLOOKUP(B33,Data!$B$5:$N$503,13,FALSE))</f>
        <v/>
      </c>
      <c r="D33" s="495" t="str">
        <f>IF(E33="","",VLOOKUP(B33,Data!$B$5:$L$503,2,FALSE))</f>
        <v/>
      </c>
      <c r="E33" s="823"/>
      <c r="F33" s="955"/>
      <c r="G33" s="587" t="str">
        <f>IF(E33="","",VLOOKUP(B33,Data!$B$5:$L$503,11,FALSE))</f>
        <v/>
      </c>
      <c r="H33" s="588" t="str">
        <f t="shared" si="0"/>
        <v>-</v>
      </c>
      <c r="I33" s="589" t="str">
        <f>IF(E33="","",VLOOKUP(B33,Data!$B$5:$D$503,3,FALSE))</f>
        <v/>
      </c>
      <c r="J33" s="589" t="str">
        <f>IF(E33="","",VLOOKUP(B33,Data!$B$5:$M$503,12,FALSE))</f>
        <v/>
      </c>
      <c r="K33" s="590"/>
      <c r="L33" s="587" t="str">
        <f>IF(E33="","",VLOOKUP(B33,Data!$B$5:$E$503,4,FALSE)*E33)</f>
        <v/>
      </c>
      <c r="M33" s="587" t="str">
        <f>IF(E33="","",VLOOKUP(B33,Data!$B$5:$F$503,5,FALSE)*E33)</f>
        <v/>
      </c>
      <c r="N33" s="591" t="e">
        <f>IF(B33=Data!#REF!,Data!#REF!,(IF(B33=Data!#REF!,Data!#REF!,(IF(B33=Data!#REF!,Data!#REF!,(IF(B33=Data!#REF!,Data!#REF!,(IF(B33=Data!#REF!,Data!#REF!,(IF(B33=Data!#REF!,Data!#REF!,(IF(B33=Data!#REF!,Data!#REF!,(IF(B33=Data!#REF!,Data!#REF!,Data!#REF!)))))))))))))))&amp;IF(B33=Data!B41,Data!G41,(IF(B33=Data!#REF!,Data!#REF!,(IF(B33=Data!#REF!,Data!#REF!,(IF(B33=Data!#REF!,Data!#REF!,(IF(B33=Data!#REF!,Data!#REF!,(IF(B33=Data!#REF!,Data!G781,(IF(B33=Data!#REF!,Data!#REF!,(IF(B33=Data!#REF!,Data!#REF!,Data!#REF!)))))))))))))))&amp;IF(B33=Data!#REF!,Data!#REF!,(IF(B33=Data!#REF!,Data!#REF!,(IF(B33=Data!#REF!,Data!#REF!,(IF(B33=Data!#REF!,Data!#REF!,(IF(B33=Data!#REF!,Data!#REF!,Data!#REF!)))))))))</f>
        <v>#REF!</v>
      </c>
      <c r="O33" s="592"/>
      <c r="P33" s="593"/>
      <c r="Q33" s="594" t="e">
        <f>IF(B33=Data!#REF!,Data!#REF!,(IF(B33=Data!#REF!,Data!#REF!,(IF(B33=Data!#REF!,Data!#REF!,(IF(B33=Data!#REF!,Data!#REF!,(IF(B33=Data!#REF!,Data!#REF!,(IF(B33=Data!#REF!,Data!#REF!,(IF(B33=Data!#REF!,Data!#REF!,(IF(B33=Data!#REF!,Data!#REF!,Data!#REF!)))))))))))))))&amp;IF(B33=Data!B41,Data!H41,(IF(B33=Data!#REF!,Data!#REF!,(IF(B33=Data!#REF!,Data!#REF!,(IF(B33=Data!#REF!,Data!#REF!,(IF(B33=Data!#REF!,Data!#REF!,(IF(B33=Data!#REF!,Data!H781,(IF(B33=Data!#REF!,Data!#REF!,(IF(B33=Data!#REF!,Data!#REF!,Data!#REF!)))))))))))))))&amp;IF(B33=Data!#REF!,Data!#REF!,(IF(B33=Data!#REF!,Data!#REF!,(IF(B33=Data!#REF!,Data!#REF!,(IF(B33=Data!#REF!,Data!#REF!,(IF(B33=Data!#REF!,Data!#REF!,Data!#REF!)))))))))</f>
        <v>#REF!</v>
      </c>
      <c r="R33" s="593"/>
      <c r="S33" s="593"/>
      <c r="T33" s="594" t="e">
        <f>IF(B33=Data!#REF!,Data!#REF!,(IF(B33=Data!#REF!,Data!#REF!,(IF(B33=Data!#REF!,Data!#REF!,(IF(B33=Data!#REF!,Data!#REF!,(IF(B33=Data!#REF!,Data!#REF!,(IF(B33=Data!#REF!,Data!#REF!,(IF(B33=Data!#REF!,Data!#REF!,(IF(B33=Data!#REF!,Data!#REF!,Data!#REF!)))))))))))))))&amp;IF(B33=Data!B41,Data!I41,(IF(B33=Data!#REF!,Data!#REF!,(IF(B33=Data!#REF!,Data!#REF!,(IF(B33=Data!#REF!,Data!#REF!,(IF(B33=Data!#REF!,Data!#REF!,(IF(B33=Data!#REF!,Data!I781,(IF(B33=Data!#REF!,Data!#REF!,(IF(B33=Data!#REF!,Data!#REF!,Data!#REF!)))))))))))))))&amp;IF(B33=Data!#REF!,Data!#REF!,(IF(B33=Data!#REF!,Data!#REF!,(IF(B33=Data!#REF!,Data!#REF!,(IF(B33=Data!#REF!,Data!#REF!,(IF(B33=Data!#REF!,Data!#REF!,Data!#REF!)))))))))</f>
        <v>#REF!</v>
      </c>
      <c r="U33" s="595"/>
      <c r="V33" s="594" t="e">
        <f>IF(B33=Data!#REF!,Data!#REF!,(IF(B33=Data!#REF!,Data!#REF!,(IF(B33=Data!#REF!,Data!#REF!,(IF(B33=Data!#REF!,Data!#REF!,(IF(B33=Data!#REF!,Data!#REF!,(IF(B33=Data!#REF!,Data!#REF!,(IF(B33=Data!#REF!,Data!#REF!,(IF(B33=Data!#REF!,Data!#REF!,Data!#REF!)))))))))))))))&amp;IF(B33=Data!B41,Data!J41,(IF(B33=Data!#REF!,Data!#REF!,(IF(B33=Data!#REF!,Data!#REF!,(IF(B33=Data!#REF!,Data!#REF!,(IF(B33=Data!#REF!,Data!#REF!,(IF(B33=Data!#REF!,Data!J781,(IF(B33=Data!#REF!,Data!#REF!,(IF(B33=Data!#REF!,Data!#REF!,Data!#REF!)))))))))))))))&amp;IF(B33=Data!#REF!,Data!#REF!,(IF(B33=Data!#REF!,Data!#REF!,(IF(B33=Data!#REF!,Data!#REF!,(IF(B33=Data!#REF!,Data!#REF!,(IF(B33=Data!#REF!,Data!#REF!,Data!#REF!)))))))))</f>
        <v>#REF!</v>
      </c>
      <c r="W33" s="596" t="str">
        <f>IF(E33="","",VLOOKUP(B33,Data!$B$5:$J$503,9,FALSE)*E33)</f>
        <v/>
      </c>
    </row>
    <row r="34" spans="1:23" s="597" customFormat="1" ht="19.25" customHeight="1">
      <c r="A34" s="598"/>
      <c r="B34" s="582"/>
      <c r="C34" s="738" t="str">
        <f>IF(E34="","",VLOOKUP(B34,Data!$B$5:$N$503,13,FALSE))</f>
        <v/>
      </c>
      <c r="D34" s="495" t="str">
        <f>IF(E34="","",VLOOKUP(B34,Data!$B$5:$L$503,2,FALSE))</f>
        <v/>
      </c>
      <c r="E34" s="823"/>
      <c r="F34" s="601"/>
      <c r="G34" s="587" t="str">
        <f>IF(E34="","",VLOOKUP(B34,Data!$B$5:$L$503,11,FALSE))</f>
        <v/>
      </c>
      <c r="H34" s="588" t="str">
        <f>IF(E34&gt;0,E34*G34,"-")</f>
        <v>-</v>
      </c>
      <c r="I34" s="589" t="str">
        <f>IF(E34="","",VLOOKUP(B34,Data!$B$5:$D$503,3,FALSE))</f>
        <v/>
      </c>
      <c r="J34" s="589" t="str">
        <f>IF(E34="","",VLOOKUP(B34,Data!$B$5:$M$503,12,FALSE))</f>
        <v/>
      </c>
      <c r="K34" s="590"/>
      <c r="L34" s="587" t="str">
        <f>IF(E34="","",VLOOKUP(B34,Data!$B$5:$E$503,4,FALSE)*E34)</f>
        <v/>
      </c>
      <c r="M34" s="587" t="str">
        <f>IF(E34="","",VLOOKUP(B34,Data!$B$5:$F$503,5,FALSE)*E34)</f>
        <v/>
      </c>
      <c r="N34" s="591" t="e">
        <f>IF(B34=Data!B18,Data!G18,(IF(B34=Data!B20,Data!G20,(IF(B34=Data!B22,Data!G22,(IF(B34=Data!#REF!,Data!#REF!,(IF(B34=Data!B27,Data!G27,(IF(B34=Data!#REF!,Data!#REF!,(IF(B34=Data!#REF!,Data!#REF!,(IF(B34=Data!#REF!,Data!#REF!,Data!#REF!)))))))))))))))&amp;IF(B34=Data!B94,Data!G94,(IF(B34=Data!#REF!,Data!#REF!,(IF(B34=Data!#REF!,Data!#REF!,(IF(B34=Data!#REF!,Data!#REF!,(IF(B34=Data!#REF!,Data!#REF!,(IF(B34=Data!#REF!,Data!G834,(IF(B34=Data!#REF!,Data!#REF!,(IF(B34=Data!#REF!,Data!#REF!,Data!#REF!)))))))))))))))&amp;IF(B34=Data!#REF!,Data!#REF!,(IF(B34=Data!#REF!,Data!#REF!,(IF(B34=Data!#REF!,Data!#REF!,(IF(B34=Data!#REF!,Data!#REF!,(IF(B34=Data!#REF!,Data!#REF!,Data!#REF!)))))))))</f>
        <v>#REF!</v>
      </c>
      <c r="O34" s="592"/>
      <c r="P34" s="593"/>
      <c r="Q34" s="594" t="e">
        <f>IF(B34=Data!B18,Data!H18,(IF(B34=Data!B20,Data!H20,(IF(B34=Data!B22,Data!H22,(IF(B34=Data!#REF!,Data!#REF!,(IF(B34=Data!B27,Data!H27,(IF(B34=Data!#REF!,Data!#REF!,(IF(B34=Data!#REF!,Data!#REF!,(IF(B34=Data!#REF!,Data!#REF!,Data!#REF!)))))))))))))))&amp;IF(B34=Data!B94,Data!H94,(IF(B34=Data!#REF!,Data!#REF!,(IF(B34=Data!#REF!,Data!#REF!,(IF(B34=Data!#REF!,Data!#REF!,(IF(B34=Data!#REF!,Data!#REF!,(IF(B34=Data!#REF!,Data!H834,(IF(B34=Data!#REF!,Data!#REF!,(IF(B34=Data!#REF!,Data!#REF!,Data!#REF!)))))))))))))))&amp;IF(B34=Data!#REF!,Data!#REF!,(IF(B34=Data!#REF!,Data!#REF!,(IF(B34=Data!#REF!,Data!#REF!,(IF(B34=Data!#REF!,Data!#REF!,(IF(B34=Data!#REF!,Data!#REF!,Data!#REF!)))))))))</f>
        <v>#REF!</v>
      </c>
      <c r="R34" s="593"/>
      <c r="S34" s="593"/>
      <c r="T34" s="594" t="e">
        <f>IF(B34=Data!B18,Data!I18,(IF(B34=Data!B20,Data!I20,(IF(B34=Data!B22,Data!I22,(IF(B34=Data!#REF!,Data!#REF!,(IF(B34=Data!B27,Data!I27,(IF(B34=Data!#REF!,Data!#REF!,(IF(B34=Data!#REF!,Data!#REF!,(IF(B34=Data!#REF!,Data!#REF!,Data!#REF!)))))))))))))))&amp;IF(B34=Data!B94,Data!I94,(IF(B34=Data!#REF!,Data!#REF!,(IF(B34=Data!#REF!,Data!#REF!,(IF(B34=Data!#REF!,Data!#REF!,(IF(B34=Data!#REF!,Data!#REF!,(IF(B34=Data!#REF!,Data!I834,(IF(B34=Data!#REF!,Data!#REF!,(IF(B34=Data!#REF!,Data!#REF!,Data!#REF!)))))))))))))))&amp;IF(B34=Data!#REF!,Data!#REF!,(IF(B34=Data!#REF!,Data!#REF!,(IF(B34=Data!#REF!,Data!#REF!,(IF(B34=Data!#REF!,Data!#REF!,(IF(B34=Data!#REF!,Data!#REF!,Data!#REF!)))))))))</f>
        <v>#REF!</v>
      </c>
      <c r="U34" s="595"/>
      <c r="V34" s="594" t="e">
        <f>IF(B34=Data!B18,Data!J18,(IF(B34=Data!B20,Data!J20,(IF(B34=Data!B22,Data!J22,(IF(B34=Data!#REF!,Data!#REF!,(IF(B34=Data!B27,Data!J27,(IF(B34=Data!#REF!,Data!#REF!,(IF(B34=Data!#REF!,Data!#REF!,(IF(B34=Data!#REF!,Data!#REF!,Data!#REF!)))))))))))))))&amp;IF(B34=Data!B94,Data!J94,(IF(B34=Data!#REF!,Data!#REF!,(IF(B34=Data!#REF!,Data!#REF!,(IF(B34=Data!#REF!,Data!#REF!,(IF(B34=Data!#REF!,Data!#REF!,(IF(B34=Data!#REF!,Data!J834,(IF(B34=Data!#REF!,Data!#REF!,(IF(B34=Data!#REF!,Data!#REF!,Data!#REF!)))))))))))))))&amp;IF(B34=Data!#REF!,Data!#REF!,(IF(B34=Data!#REF!,Data!#REF!,(IF(B34=Data!#REF!,Data!#REF!,(IF(B34=Data!#REF!,Data!#REF!,(IF(B34=Data!#REF!,Data!#REF!,Data!#REF!)))))))))</f>
        <v>#REF!</v>
      </c>
      <c r="W34" s="596" t="str">
        <f>IF(E34="","",VLOOKUP(B34,Data!$B$5:$J$503,9,FALSE)*E34)</f>
        <v/>
      </c>
    </row>
    <row r="35" spans="1:23" s="597" customFormat="1" ht="19.25" customHeight="1">
      <c r="A35" s="860"/>
      <c r="B35"/>
      <c r="C35" s="583" t="str">
        <f>IF(E35="","",VLOOKUP(B35,Data!$B$5:$N$503,13,FALSE))</f>
        <v/>
      </c>
      <c r="D35" s="584" t="str">
        <f>IF(E35="","",VLOOKUP(B35,Data!$B$5:$L$503,2,FALSE))</f>
        <v/>
      </c>
      <c r="E35" s="739"/>
      <c r="F35" s="600"/>
      <c r="G35" s="587" t="str">
        <f>IF(E35="","",VLOOKUP(B35,Data!$B$5:$L$503,11,FALSE))</f>
        <v/>
      </c>
      <c r="H35" s="588" t="str">
        <f>IF(E35&gt;0,E35*G35,"-")</f>
        <v>-</v>
      </c>
      <c r="I35" s="589" t="str">
        <f>IF(E35="","",VLOOKUP(B35,Data!$B$5:$D$503,3,FALSE))</f>
        <v/>
      </c>
      <c r="J35" s="589" t="str">
        <f>IF(E35="","",VLOOKUP(B35,Data!$B$5:$M$503,12,FALSE))</f>
        <v/>
      </c>
      <c r="K35" s="590"/>
      <c r="L35" s="587" t="str">
        <f>IF(E35="","",VLOOKUP(B35,Data!$B$5:$E$503,4,FALSE)*E35)</f>
        <v/>
      </c>
      <c r="M35" s="587" t="str">
        <f>IF(E35="","",VLOOKUP(B35,Data!$B$5:$F$503,5,FALSE)*E35)</f>
        <v/>
      </c>
      <c r="N35" s="591" t="e">
        <f>IF(B35=Data!B139,Data!G139,(IF(B35=Data!B141,Data!G141,(IF(B35=Data!B143,Data!G143,(IF(B35=Data!#REF!,Data!#REF!,(IF(B35=Data!B148,Data!G148,(IF(B35=Data!#REF!,Data!#REF!,(IF(B35=Data!#REF!,Data!#REF!,(IF(B35=Data!#REF!,Data!#REF!,Data!#REF!)))))))))))))))&amp;IF(B35=Data!B215,Data!G215,(IF(B35=Data!#REF!,Data!#REF!,(IF(B35=Data!#REF!,Data!#REF!,(IF(B35=Data!#REF!,Data!#REF!,(IF(B35=Data!#REF!,Data!#REF!,(IF(B35=Data!#REF!,Data!G955,(IF(B35=Data!#REF!,Data!#REF!,(IF(B35=Data!#REF!,Data!#REF!,Data!#REF!)))))))))))))))&amp;IF(B35=Data!#REF!,Data!#REF!,(IF(B35=Data!#REF!,Data!#REF!,(IF(B35=Data!#REF!,Data!#REF!,(IF(B35=Data!#REF!,Data!#REF!,(IF(B35=Data!#REF!,Data!#REF!,Data!#REF!)))))))))</f>
        <v>#REF!</v>
      </c>
      <c r="O35" s="592"/>
      <c r="P35" s="593"/>
      <c r="Q35" s="594" t="e">
        <f>IF(B35=Data!B139,Data!H139,(IF(B35=Data!B141,Data!H141,(IF(B35=Data!B143,Data!H143,(IF(B35=Data!#REF!,Data!#REF!,(IF(B35=Data!B148,Data!H148,(IF(B35=Data!#REF!,Data!#REF!,(IF(B35=Data!#REF!,Data!#REF!,(IF(B35=Data!#REF!,Data!#REF!,Data!#REF!)))))))))))))))&amp;IF(B35=Data!B215,Data!H215,(IF(B35=Data!#REF!,Data!#REF!,(IF(B35=Data!#REF!,Data!#REF!,(IF(B35=Data!#REF!,Data!#REF!,(IF(B35=Data!#REF!,Data!#REF!,(IF(B35=Data!#REF!,Data!H955,(IF(B35=Data!#REF!,Data!#REF!,(IF(B35=Data!#REF!,Data!#REF!,Data!#REF!)))))))))))))))&amp;IF(B35=Data!#REF!,Data!#REF!,(IF(B35=Data!#REF!,Data!#REF!,(IF(B35=Data!#REF!,Data!#REF!,(IF(B35=Data!#REF!,Data!#REF!,(IF(B35=Data!#REF!,Data!#REF!,Data!#REF!)))))))))</f>
        <v>#REF!</v>
      </c>
      <c r="R35" s="593"/>
      <c r="S35" s="593"/>
      <c r="T35" s="594" t="e">
        <f>IF(B35=Data!B139,Data!I139,(IF(B35=Data!B141,Data!I141,(IF(B35=Data!B143,Data!I143,(IF(B35=Data!#REF!,Data!#REF!,(IF(B35=Data!B148,Data!I148,(IF(B35=Data!#REF!,Data!#REF!,(IF(B35=Data!#REF!,Data!#REF!,(IF(B35=Data!#REF!,Data!#REF!,Data!#REF!)))))))))))))))&amp;IF(B35=Data!B215,Data!I215,(IF(B35=Data!#REF!,Data!#REF!,(IF(B35=Data!#REF!,Data!#REF!,(IF(B35=Data!#REF!,Data!#REF!,(IF(B35=Data!#REF!,Data!#REF!,(IF(B35=Data!#REF!,Data!I955,(IF(B35=Data!#REF!,Data!#REF!,(IF(B35=Data!#REF!,Data!#REF!,Data!#REF!)))))))))))))))&amp;IF(B35=Data!#REF!,Data!#REF!,(IF(B35=Data!#REF!,Data!#REF!,(IF(B35=Data!#REF!,Data!#REF!,(IF(B35=Data!#REF!,Data!#REF!,(IF(B35=Data!#REF!,Data!#REF!,Data!#REF!)))))))))</f>
        <v>#REF!</v>
      </c>
      <c r="U35" s="595"/>
      <c r="V35" s="594" t="e">
        <f>IF(B35=Data!B139,Data!J139,(IF(B35=Data!B141,Data!J141,(IF(B35=Data!B143,Data!J143,(IF(B35=Data!#REF!,Data!#REF!,(IF(B35=Data!B148,Data!J148,(IF(B35=Data!#REF!,Data!#REF!,(IF(B35=Data!#REF!,Data!#REF!,(IF(B35=Data!#REF!,Data!#REF!,Data!#REF!)))))))))))))))&amp;IF(B35=Data!B215,Data!J215,(IF(B35=Data!#REF!,Data!#REF!,(IF(B35=Data!#REF!,Data!#REF!,(IF(B35=Data!#REF!,Data!#REF!,(IF(B35=Data!#REF!,Data!#REF!,(IF(B35=Data!#REF!,Data!J955,(IF(B35=Data!#REF!,Data!#REF!,(IF(B35=Data!#REF!,Data!#REF!,Data!#REF!)))))))))))))))&amp;IF(B35=Data!#REF!,Data!#REF!,(IF(B35=Data!#REF!,Data!#REF!,(IF(B35=Data!#REF!,Data!#REF!,(IF(B35=Data!#REF!,Data!#REF!,(IF(B35=Data!#REF!,Data!#REF!,Data!#REF!)))))))))</f>
        <v>#REF!</v>
      </c>
      <c r="W35" s="596" t="str">
        <f>IF(E35="","",VLOOKUP(B35,Data!$B$5:$J$503,9,FALSE)*E35)</f>
        <v/>
      </c>
    </row>
    <row r="36" spans="1:23" s="611" customFormat="1" ht="31" customHeight="1">
      <c r="A36" s="860"/>
      <c r="B36" s="818"/>
      <c r="C36" s="604"/>
      <c r="D36" s="605"/>
      <c r="E36" s="606">
        <f>SUM(E17:E35)</f>
        <v>60</v>
      </c>
      <c r="F36" s="606"/>
      <c r="G36" s="607"/>
      <c r="H36" s="607">
        <f>SUM(H17:H35)</f>
        <v>132977.18</v>
      </c>
      <c r="I36" s="608"/>
      <c r="J36" s="608"/>
      <c r="K36" s="608"/>
      <c r="L36" s="609">
        <f>SUM(L17:L35)</f>
        <v>14285</v>
      </c>
      <c r="M36" s="609">
        <f>SUM(M17:M35)</f>
        <v>12879</v>
      </c>
      <c r="N36" s="609" t="e">
        <f>SUM(N17:N35)</f>
        <v>#REF!</v>
      </c>
      <c r="O36" s="609" t="e">
        <f>SUM(#REF!)</f>
        <v>#REF!</v>
      </c>
      <c r="P36" s="609">
        <f>SUM(P16:P16)</f>
        <v>0</v>
      </c>
      <c r="Q36" s="609">
        <f>SUM(Q16:Q16)</f>
        <v>0</v>
      </c>
      <c r="R36" s="609" t="e">
        <f>SUM(#REF!)</f>
        <v>#REF!</v>
      </c>
      <c r="S36" s="609">
        <f>SUM(S16:S16)</f>
        <v>0</v>
      </c>
      <c r="T36" s="609">
        <f>SUM(T16:T16)</f>
        <v>0</v>
      </c>
      <c r="U36" s="609" t="e">
        <f>SUM(#REF!)</f>
        <v>#REF!</v>
      </c>
      <c r="V36" s="609">
        <f>SUM(V16:V16)</f>
        <v>0</v>
      </c>
      <c r="W36" s="610">
        <f>SUM(W17:W35)</f>
        <v>81.662000000000006</v>
      </c>
    </row>
    <row r="37" spans="1:23" ht="11.25" customHeight="1">
      <c r="A37" s="860"/>
      <c r="B37" s="612"/>
      <c r="C37" s="545"/>
      <c r="D37" s="546"/>
      <c r="E37" s="613"/>
      <c r="F37" s="544"/>
      <c r="G37" s="614" t="s">
        <v>847</v>
      </c>
      <c r="H37" s="615"/>
      <c r="I37" s="616"/>
      <c r="J37" s="616"/>
      <c r="K37" s="616"/>
      <c r="L37" s="617"/>
      <c r="M37" s="548"/>
      <c r="N37" s="546"/>
      <c r="O37" s="545"/>
      <c r="P37" s="545"/>
      <c r="Q37" s="545"/>
      <c r="R37" s="545"/>
      <c r="S37" s="545"/>
      <c r="T37" s="545"/>
      <c r="U37" s="546"/>
      <c r="V37" s="546"/>
      <c r="W37" s="550"/>
    </row>
    <row r="38" spans="1:23" ht="14">
      <c r="A38" s="618" t="s">
        <v>546</v>
      </c>
      <c r="B38" s="619" t="s">
        <v>12</v>
      </c>
      <c r="C38" s="513"/>
      <c r="D38" s="620"/>
      <c r="E38" s="499" t="s">
        <v>555</v>
      </c>
      <c r="G38" s="621" t="s">
        <v>83</v>
      </c>
      <c r="H38" s="622"/>
      <c r="I38" s="562" t="s">
        <v>84</v>
      </c>
      <c r="J38" s="623"/>
      <c r="K38" s="534" t="s">
        <v>85</v>
      </c>
      <c r="L38" s="534"/>
      <c r="M38" s="1076" t="s">
        <v>86</v>
      </c>
      <c r="N38" s="1077"/>
      <c r="O38" s="1077"/>
      <c r="P38" s="1077"/>
      <c r="Q38" s="1077"/>
      <c r="R38" s="1077"/>
      <c r="S38" s="1077"/>
      <c r="T38" s="1077"/>
      <c r="U38" s="1077"/>
      <c r="V38" s="1077"/>
      <c r="W38" s="1078"/>
    </row>
    <row r="39" spans="1:23" ht="13">
      <c r="A39" s="961" t="s">
        <v>547</v>
      </c>
      <c r="D39" s="624"/>
      <c r="E39" s="499" t="s">
        <v>88</v>
      </c>
      <c r="G39" s="1079"/>
      <c r="H39" s="1080"/>
      <c r="I39" s="961" t="s">
        <v>89</v>
      </c>
      <c r="J39" s="625"/>
      <c r="K39" s="537" t="s">
        <v>90</v>
      </c>
      <c r="L39" s="537"/>
      <c r="M39" s="532"/>
      <c r="W39" s="538"/>
    </row>
    <row r="40" spans="1:23" ht="10.5" customHeight="1">
      <c r="A40" s="961" t="s">
        <v>548</v>
      </c>
      <c r="B40" s="503"/>
      <c r="D40" s="523"/>
      <c r="G40" s="1079"/>
      <c r="H40" s="1080"/>
      <c r="I40" s="961"/>
      <c r="J40" s="625"/>
      <c r="K40" s="537" t="s">
        <v>94</v>
      </c>
      <c r="L40" s="537"/>
      <c r="M40" s="532"/>
      <c r="W40" s="538"/>
    </row>
    <row r="41" spans="1:23" ht="10.5" customHeight="1">
      <c r="A41" s="544"/>
      <c r="B41" s="545"/>
      <c r="C41" s="545"/>
      <c r="D41" s="626"/>
      <c r="E41" s="499" t="s">
        <v>95</v>
      </c>
      <c r="G41" s="1079"/>
      <c r="H41" s="1080"/>
      <c r="I41" s="961" t="s">
        <v>96</v>
      </c>
      <c r="J41" s="625"/>
      <c r="K41" s="537"/>
      <c r="L41" s="537"/>
      <c r="M41" s="532"/>
      <c r="W41" s="538"/>
    </row>
    <row r="42" spans="1:23" ht="13">
      <c r="A42" s="512" t="s">
        <v>97</v>
      </c>
      <c r="C42" s="535"/>
      <c r="D42" s="514"/>
      <c r="E42" s="499" t="s">
        <v>98</v>
      </c>
      <c r="G42" s="627" t="s">
        <v>99</v>
      </c>
      <c r="H42" s="628"/>
      <c r="I42" s="961" t="s">
        <v>89</v>
      </c>
      <c r="J42" s="625"/>
      <c r="K42" s="537" t="s">
        <v>100</v>
      </c>
      <c r="L42" s="537"/>
      <c r="M42" s="532"/>
      <c r="W42" s="538"/>
    </row>
    <row r="43" spans="1:23" ht="13">
      <c r="A43" s="961" t="s">
        <v>561</v>
      </c>
      <c r="D43" s="523"/>
      <c r="E43" s="499" t="s">
        <v>101</v>
      </c>
      <c r="G43" s="629"/>
      <c r="H43" s="630"/>
      <c r="I43" s="961" t="s">
        <v>102</v>
      </c>
      <c r="J43" s="625"/>
      <c r="K43" s="537" t="s">
        <v>549</v>
      </c>
      <c r="L43" s="537"/>
      <c r="M43" s="1069" t="s">
        <v>616</v>
      </c>
      <c r="N43" s="1070"/>
      <c r="O43" s="1070"/>
      <c r="P43" s="1070"/>
      <c r="Q43" s="1070"/>
      <c r="R43" s="1070"/>
      <c r="S43" s="1070"/>
      <c r="T43" s="1070"/>
      <c r="U43" s="1070"/>
      <c r="V43" s="1070"/>
      <c r="W43" s="1071"/>
    </row>
    <row r="44" spans="1:23">
      <c r="A44" s="544"/>
      <c r="B44" s="545"/>
      <c r="C44" s="545"/>
      <c r="D44" s="546"/>
      <c r="E44" s="631"/>
      <c r="F44" s="545"/>
      <c r="G44" s="1053" t="s">
        <v>1129</v>
      </c>
      <c r="H44" s="1054"/>
      <c r="I44" s="1053" t="s">
        <v>1128</v>
      </c>
      <c r="J44" s="1054"/>
      <c r="K44" s="549" t="s">
        <v>105</v>
      </c>
      <c r="L44" s="549"/>
      <c r="M44" s="1072" t="s">
        <v>106</v>
      </c>
      <c r="N44" s="1073"/>
      <c r="O44" s="1073"/>
      <c r="P44" s="1073"/>
      <c r="Q44" s="1073"/>
      <c r="R44" s="1073"/>
      <c r="S44" s="1073"/>
      <c r="T44" s="1073"/>
      <c r="U44" s="1073"/>
      <c r="V44" s="1073"/>
      <c r="W44" s="1074"/>
    </row>
    <row r="45" spans="1:23">
      <c r="G45" s="500" t="s">
        <v>667</v>
      </c>
      <c r="K45" s="537"/>
      <c r="L45" s="537"/>
      <c r="M45" s="541"/>
      <c r="N45" s="541"/>
      <c r="O45" s="541"/>
      <c r="P45" s="541"/>
      <c r="Q45" s="541"/>
      <c r="R45" s="541"/>
      <c r="S45" s="541"/>
      <c r="T45" s="541"/>
      <c r="U45" s="541"/>
      <c r="V45" s="541"/>
      <c r="W45" s="632"/>
    </row>
    <row r="46" spans="1:23">
      <c r="G46" s="633"/>
      <c r="H46" s="633"/>
      <c r="I46" s="634"/>
      <c r="J46" s="633"/>
      <c r="K46" s="537"/>
      <c r="L46" s="537"/>
      <c r="M46" s="541"/>
      <c r="N46" s="541"/>
      <c r="O46" s="541"/>
      <c r="P46" s="541"/>
      <c r="Q46" s="541"/>
      <c r="R46" s="541"/>
      <c r="S46" s="541"/>
      <c r="T46" s="541"/>
      <c r="U46" s="541"/>
      <c r="V46" s="541"/>
      <c r="W46" s="632"/>
    </row>
    <row r="47" spans="1:23" ht="7.5" customHeight="1"/>
    <row r="48" spans="1:23" ht="13.5" customHeight="1"/>
    <row r="49" spans="1:23" ht="13.5" customHeight="1"/>
    <row r="50" spans="1:23" ht="13.5" customHeight="1"/>
    <row r="51" spans="1:23" s="611" customFormat="1" ht="18" customHeight="1">
      <c r="A51" s="635" t="s">
        <v>964</v>
      </c>
      <c r="B51" s="500"/>
      <c r="C51" s="635" t="s">
        <v>622</v>
      </c>
      <c r="F51" s="636"/>
      <c r="G51" s="635" t="s">
        <v>958</v>
      </c>
      <c r="H51" s="500"/>
      <c r="I51" s="635" t="s">
        <v>969</v>
      </c>
      <c r="K51" s="636"/>
      <c r="L51" s="636"/>
      <c r="V51" s="637"/>
    </row>
    <row r="52" spans="1:23" s="611" customFormat="1" ht="18" customHeight="1">
      <c r="A52" s="635" t="s">
        <v>965</v>
      </c>
      <c r="B52" s="500"/>
      <c r="C52" s="635" t="s">
        <v>969</v>
      </c>
      <c r="F52" s="636"/>
      <c r="G52" s="635" t="s">
        <v>959</v>
      </c>
      <c r="H52" s="500"/>
      <c r="I52" s="635" t="s">
        <v>969</v>
      </c>
      <c r="K52" s="636"/>
      <c r="L52" s="636"/>
      <c r="V52" s="637"/>
    </row>
    <row r="53" spans="1:23" s="611" customFormat="1" ht="18" customHeight="1">
      <c r="A53" s="635" t="s">
        <v>966</v>
      </c>
      <c r="B53" s="500"/>
      <c r="C53" s="635" t="s">
        <v>969</v>
      </c>
      <c r="F53" s="636"/>
      <c r="G53" s="635" t="s">
        <v>960</v>
      </c>
      <c r="H53" s="500"/>
      <c r="I53" s="635" t="s">
        <v>622</v>
      </c>
      <c r="K53" s="636"/>
      <c r="L53" s="636"/>
      <c r="V53" s="637"/>
    </row>
    <row r="54" spans="1:23" s="611" customFormat="1" ht="18" customHeight="1">
      <c r="A54" s="635" t="s">
        <v>967</v>
      </c>
      <c r="B54" s="500"/>
      <c r="C54" s="635" t="s">
        <v>622</v>
      </c>
      <c r="F54" s="636"/>
      <c r="G54" s="635" t="s">
        <v>961</v>
      </c>
      <c r="H54" s="500"/>
      <c r="I54" s="635" t="s">
        <v>622</v>
      </c>
      <c r="K54" s="636"/>
      <c r="L54" s="636"/>
      <c r="V54" s="637"/>
    </row>
    <row r="55" spans="1:23" s="611" customFormat="1" ht="18" customHeight="1">
      <c r="A55" s="635" t="s">
        <v>968</v>
      </c>
      <c r="B55" s="500"/>
      <c r="C55" s="635" t="s">
        <v>622</v>
      </c>
      <c r="F55" s="636"/>
      <c r="G55" s="635" t="s">
        <v>963</v>
      </c>
      <c r="H55" s="500"/>
      <c r="I55" s="635" t="s">
        <v>622</v>
      </c>
      <c r="K55" s="636"/>
      <c r="L55" s="636"/>
      <c r="V55" s="637"/>
    </row>
    <row r="56" spans="1:23" ht="20">
      <c r="E56" s="962"/>
      <c r="F56" s="500"/>
      <c r="G56" s="635" t="s">
        <v>962</v>
      </c>
      <c r="I56" s="635" t="s">
        <v>622</v>
      </c>
      <c r="K56" s="500"/>
      <c r="M56" s="962"/>
      <c r="V56" s="501"/>
      <c r="W56" s="962"/>
    </row>
    <row r="57" spans="1:23" ht="17.5">
      <c r="A57" s="638"/>
      <c r="E57" s="962"/>
      <c r="G57" s="639"/>
      <c r="H57" s="639"/>
    </row>
    <row r="62" spans="1:23" ht="14">
      <c r="A62" s="640"/>
      <c r="C62" s="641"/>
      <c r="D62" s="641"/>
      <c r="E62" s="642"/>
    </row>
    <row r="63" spans="1:23" ht="14">
      <c r="A63" s="643"/>
      <c r="C63" s="641"/>
      <c r="D63" s="644"/>
      <c r="E63" s="642"/>
    </row>
    <row r="64" spans="1:23" ht="14">
      <c r="A64" s="643"/>
      <c r="B64" s="645"/>
      <c r="C64" s="641"/>
      <c r="D64" s="641"/>
      <c r="E64" s="642"/>
    </row>
    <row r="65" spans="1:5" ht="14">
      <c r="A65" s="643"/>
      <c r="B65" s="646" t="s">
        <v>354</v>
      </c>
      <c r="C65" s="641"/>
      <c r="D65" s="641"/>
      <c r="E65" s="642"/>
    </row>
    <row r="66" spans="1:5" ht="15.5">
      <c r="A66" s="643"/>
      <c r="B66" s="647" t="s">
        <v>249</v>
      </c>
      <c r="C66" s="641"/>
      <c r="D66" s="641"/>
      <c r="E66" s="642"/>
    </row>
    <row r="67" spans="1:5" ht="14">
      <c r="A67" s="643"/>
      <c r="B67" s="648" t="s">
        <v>250</v>
      </c>
      <c r="C67" s="641"/>
      <c r="D67" s="641"/>
      <c r="E67" s="642"/>
    </row>
    <row r="68" spans="1:5" ht="15.5">
      <c r="A68" s="649"/>
      <c r="B68" s="647" t="s">
        <v>251</v>
      </c>
      <c r="C68" s="641"/>
      <c r="D68" s="641"/>
      <c r="E68" s="642"/>
    </row>
    <row r="69" spans="1:5" ht="15.5">
      <c r="A69" s="643"/>
      <c r="B69" s="647" t="s">
        <v>252</v>
      </c>
      <c r="C69" s="641"/>
      <c r="D69" s="641"/>
      <c r="E69" s="642"/>
    </row>
    <row r="70" spans="1:5" ht="14">
      <c r="A70" s="649"/>
      <c r="B70" s="646" t="s">
        <v>253</v>
      </c>
      <c r="C70" s="641"/>
      <c r="D70" s="641"/>
      <c r="E70" s="642"/>
    </row>
    <row r="71" spans="1:5" ht="14">
      <c r="A71" s="649"/>
      <c r="B71" s="646" t="s">
        <v>357</v>
      </c>
      <c r="C71" s="641"/>
      <c r="D71" s="641"/>
      <c r="E71" s="642"/>
    </row>
    <row r="72" spans="1:5" ht="14">
      <c r="A72" s="643"/>
      <c r="B72" s="646" t="s">
        <v>358</v>
      </c>
      <c r="C72" s="641"/>
      <c r="D72" s="641"/>
      <c r="E72" s="642"/>
    </row>
    <row r="73" spans="1:5" ht="14">
      <c r="A73" s="643"/>
      <c r="B73" s="646" t="s">
        <v>288</v>
      </c>
      <c r="C73" s="641"/>
      <c r="D73" s="641"/>
      <c r="E73" s="642"/>
    </row>
    <row r="74" spans="1:5" ht="14">
      <c r="A74" s="643"/>
      <c r="B74" s="646" t="s">
        <v>292</v>
      </c>
      <c r="C74" s="641"/>
      <c r="D74" s="641"/>
      <c r="E74" s="642"/>
    </row>
    <row r="75" spans="1:5" ht="15.5">
      <c r="A75" s="643"/>
      <c r="B75" s="647" t="s">
        <v>423</v>
      </c>
      <c r="C75" s="641"/>
      <c r="D75" s="641"/>
      <c r="E75" s="642"/>
    </row>
    <row r="76" spans="1:5" ht="14">
      <c r="A76" s="643"/>
      <c r="B76" s="646" t="s">
        <v>424</v>
      </c>
      <c r="C76" s="641"/>
      <c r="D76" s="641"/>
      <c r="E76" s="642"/>
    </row>
    <row r="77" spans="1:5" ht="14">
      <c r="A77" s="643"/>
      <c r="B77" s="646" t="s">
        <v>279</v>
      </c>
      <c r="C77" s="641"/>
      <c r="D77" s="644"/>
      <c r="E77" s="642"/>
    </row>
    <row r="78" spans="1:5" ht="14">
      <c r="A78" s="643"/>
      <c r="B78" s="646" t="s">
        <v>281</v>
      </c>
      <c r="C78" s="641"/>
      <c r="D78" s="641"/>
      <c r="E78" s="642"/>
    </row>
    <row r="79" spans="1:5" ht="14">
      <c r="A79" s="643"/>
      <c r="B79" s="646" t="s">
        <v>287</v>
      </c>
      <c r="C79" s="641"/>
      <c r="D79" s="644"/>
      <c r="E79" s="642"/>
    </row>
    <row r="80" spans="1:5" ht="15.5">
      <c r="A80" s="643"/>
      <c r="B80" s="647" t="s">
        <v>420</v>
      </c>
      <c r="C80" s="641"/>
      <c r="D80" s="644"/>
      <c r="E80" s="642"/>
    </row>
    <row r="81" spans="1:5" ht="14">
      <c r="A81" s="650"/>
      <c r="B81" s="646" t="s">
        <v>421</v>
      </c>
      <c r="C81" s="579"/>
      <c r="D81" s="578"/>
      <c r="E81" s="575"/>
    </row>
    <row r="82" spans="1:5" ht="14">
      <c r="A82" s="572"/>
      <c r="B82" s="646" t="s">
        <v>422</v>
      </c>
      <c r="C82" s="579"/>
      <c r="D82" s="578"/>
      <c r="E82" s="651">
        <f>SUM(E61:E80)</f>
        <v>0</v>
      </c>
    </row>
    <row r="83" spans="1:5" ht="14">
      <c r="B83" s="646" t="s">
        <v>417</v>
      </c>
    </row>
    <row r="84" spans="1:5" ht="14">
      <c r="B84" s="646" t="s">
        <v>397</v>
      </c>
    </row>
  </sheetData>
  <mergeCells count="10">
    <mergeCell ref="M43:W43"/>
    <mergeCell ref="G44:H44"/>
    <mergeCell ref="I44:J44"/>
    <mergeCell ref="M44:W44"/>
    <mergeCell ref="O1:S1"/>
    <mergeCell ref="P2:W2"/>
    <mergeCell ref="M38:W38"/>
    <mergeCell ref="G39:H39"/>
    <mergeCell ref="G40:H40"/>
    <mergeCell ref="G41:H41"/>
  </mergeCells>
  <printOptions horizontalCentered="1"/>
  <pageMargins left="0.19685039370078741" right="0.19685039370078741" top="0" bottom="0.15748031496062992" header="0.31496062992125984" footer="0.15748031496062992"/>
  <pageSetup paperSize="9" scale="70" firstPageNumber="4294963191" fitToHeight="2" orientation="landscape" r:id="rId1"/>
  <headerFooter alignWithMargins="0"/>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58453-9900-4714-993E-0F0E72E5F5B7}">
  <sheetPr>
    <pageSetUpPr fitToPage="1"/>
  </sheetPr>
  <dimension ref="A1:W78"/>
  <sheetViews>
    <sheetView topLeftCell="A6" zoomScale="80" zoomScaleNormal="80" zoomScaleSheetLayoutView="85" workbookViewId="0">
      <selection activeCell="K27" sqref="K27"/>
    </sheetView>
  </sheetViews>
  <sheetFormatPr defaultColWidth="9.1796875" defaultRowHeight="12.5"/>
  <cols>
    <col min="1" max="1" width="5.26953125" style="964" customWidth="1"/>
    <col min="2" max="2" width="33.81640625" style="964" customWidth="1"/>
    <col min="3" max="3" width="6.453125" style="964" customWidth="1"/>
    <col min="4" max="4" width="13.453125" style="964" customWidth="1"/>
    <col min="5" max="5" width="10.453125" style="499" customWidth="1"/>
    <col min="6" max="6" width="13.08984375" style="964" customWidth="1"/>
    <col min="7" max="7" width="14.81640625" style="500" customWidth="1"/>
    <col min="8" max="8" width="17" style="500" customWidth="1"/>
    <col min="9" max="9" width="6.1796875" style="964" customWidth="1"/>
    <col min="10" max="10" width="14.1796875" style="964" customWidth="1"/>
    <col min="11" max="11" width="11.1796875" style="964" customWidth="1"/>
    <col min="12" max="12" width="15.1796875" style="500" customWidth="1"/>
    <col min="13" max="13" width="16.36328125" style="500" customWidth="1"/>
    <col min="14" max="14" width="0.453125" style="964" hidden="1" customWidth="1"/>
    <col min="15" max="15" width="3.1796875" style="964" customWidth="1"/>
    <col min="16" max="16" width="2.54296875" style="964" customWidth="1"/>
    <col min="17" max="17" width="4.81640625" style="964" hidden="1" customWidth="1"/>
    <col min="18" max="18" width="2" style="964" customWidth="1"/>
    <col min="19" max="19" width="2.54296875" style="964" customWidth="1"/>
    <col min="20" max="20" width="5.81640625" style="964" hidden="1" customWidth="1"/>
    <col min="21" max="21" width="1" style="964" customWidth="1"/>
    <col min="22" max="22" width="9.1796875" style="964" hidden="1" customWidth="1"/>
    <col min="23" max="23" width="15.08984375" style="501" customWidth="1"/>
    <col min="24" max="24" width="1.81640625" style="964" customWidth="1"/>
    <col min="25" max="25" width="9.1796875" style="964" customWidth="1"/>
    <col min="26" max="16384" width="9.1796875" style="964"/>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64"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63"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63" t="s">
        <v>557</v>
      </c>
      <c r="D8" s="523"/>
      <c r="E8" s="531"/>
      <c r="G8" s="532"/>
      <c r="H8" s="533"/>
      <c r="I8" s="963"/>
      <c r="K8" s="514"/>
      <c r="L8" s="532"/>
      <c r="M8" s="534"/>
      <c r="O8" s="514"/>
      <c r="U8" s="535"/>
      <c r="V8" s="535"/>
      <c r="W8" s="536"/>
    </row>
    <row r="9" spans="1:23">
      <c r="A9" s="963" t="s">
        <v>558</v>
      </c>
      <c r="D9" s="523"/>
      <c r="E9" s="531" t="s">
        <v>54</v>
      </c>
      <c r="G9" s="532" t="s">
        <v>55</v>
      </c>
      <c r="H9" s="533"/>
      <c r="I9" s="963" t="s">
        <v>56</v>
      </c>
      <c r="K9" s="523"/>
      <c r="L9" s="532" t="s">
        <v>57</v>
      </c>
      <c r="M9" s="537"/>
      <c r="O9" s="523"/>
      <c r="P9" s="964" t="s">
        <v>58</v>
      </c>
      <c r="W9" s="538"/>
    </row>
    <row r="10" spans="1:23" ht="13">
      <c r="A10" s="963" t="s">
        <v>559</v>
      </c>
      <c r="D10" s="539" t="s">
        <v>560</v>
      </c>
      <c r="E10" s="531" t="s">
        <v>59</v>
      </c>
      <c r="G10" s="532"/>
      <c r="H10" s="533"/>
      <c r="I10" s="540"/>
      <c r="J10" s="541"/>
      <c r="K10" s="542"/>
      <c r="L10" s="532"/>
      <c r="M10" s="537"/>
      <c r="O10" s="523"/>
      <c r="W10" s="538"/>
    </row>
    <row r="11" spans="1:23" ht="13">
      <c r="A11" s="963" t="s">
        <v>551</v>
      </c>
      <c r="D11" s="523"/>
      <c r="E11" s="515"/>
      <c r="F11" s="543"/>
      <c r="G11" s="532" t="s">
        <v>60</v>
      </c>
      <c r="H11" s="533"/>
      <c r="I11" s="963" t="s">
        <v>61</v>
      </c>
      <c r="K11" s="523"/>
      <c r="L11" s="532" t="s">
        <v>523</v>
      </c>
      <c r="M11" s="537"/>
      <c r="O11" s="523"/>
      <c r="P11" s="964" t="s">
        <v>63</v>
      </c>
      <c r="W11" s="538"/>
    </row>
    <row r="12" spans="1:23">
      <c r="A12" s="544" t="s">
        <v>64</v>
      </c>
      <c r="D12" s="523"/>
      <c r="E12" s="531" t="s">
        <v>65</v>
      </c>
      <c r="G12" s="532"/>
      <c r="H12" s="533"/>
      <c r="I12" s="963"/>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1111</v>
      </c>
      <c r="C17" s="738" t="str">
        <f>IF(E17="","",VLOOKUP(B17,Data!$B$5:$N$503,13,FALSE))</f>
        <v/>
      </c>
      <c r="D17" s="495" t="str">
        <f>IF(E17="","",VLOOKUP(B17,Data!$B$5:$L$503,2,FALSE))</f>
        <v/>
      </c>
      <c r="E17" s="823"/>
      <c r="F17" s="955"/>
      <c r="G17" s="587" t="str">
        <f>IF(E17="","",VLOOKUP(B17,Data!$B$5:$L$503,11,FALSE))</f>
        <v/>
      </c>
      <c r="H17" s="588" t="str">
        <f t="shared" ref="H17:H18"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13,Data!G13,(IF(B17=Data!B15,Data!G15,(IF(B17=Data!B17,Data!G17,(IF(B17=Data!#REF!,Data!#REF!,(IF(B17=Data!B22,Data!G22,(IF(B17=Data!#REF!,Data!#REF!,(IF(B17=Data!#REF!,Data!#REF!,(IF(B17=Data!#REF!,Data!#REF!,Data!#REF!)))))))))))))))&amp;IF(B17=Data!B89,Data!G89,(IF(B17=Data!#REF!,Data!#REF!,(IF(B17=Data!#REF!,Data!#REF!,(IF(B17=Data!#REF!,Data!#REF!,(IF(B17=Data!#REF!,Data!#REF!,(IF(B17=Data!#REF!,Data!G829,(IF(B17=Data!#REF!,Data!#REF!,(IF(B17=Data!#REF!,Data!#REF!,Data!#REF!)))))))))))))))&amp;IF(B17=Data!#REF!,Data!#REF!,(IF(B17=Data!#REF!,Data!#REF!,(IF(B17=Data!#REF!,Data!#REF!,(IF(B17=Data!#REF!,Data!#REF!,(IF(B17=Data!#REF!,Data!#REF!,Data!#REF!)))))))))</f>
        <v>#REF!</v>
      </c>
      <c r="O17" s="592"/>
      <c r="P17" s="593"/>
      <c r="Q17" s="594" t="e">
        <f>IF(B17=Data!B13,Data!H13,(IF(B17=Data!B15,Data!H15,(IF(B17=Data!B17,Data!H17,(IF(B17=Data!#REF!,Data!#REF!,(IF(B17=Data!B22,Data!H22,(IF(B17=Data!#REF!,Data!#REF!,(IF(B17=Data!#REF!,Data!#REF!,(IF(B17=Data!#REF!,Data!#REF!,Data!#REF!)))))))))))))))&amp;IF(B17=Data!B89,Data!H89,(IF(B17=Data!#REF!,Data!#REF!,(IF(B17=Data!#REF!,Data!#REF!,(IF(B17=Data!#REF!,Data!#REF!,(IF(B17=Data!#REF!,Data!#REF!,(IF(B17=Data!#REF!,Data!H829,(IF(B17=Data!#REF!,Data!#REF!,(IF(B17=Data!#REF!,Data!#REF!,Data!#REF!)))))))))))))))&amp;IF(B17=Data!#REF!,Data!#REF!,(IF(B17=Data!#REF!,Data!#REF!,(IF(B17=Data!#REF!,Data!#REF!,(IF(B17=Data!#REF!,Data!#REF!,(IF(B17=Data!#REF!,Data!#REF!,Data!#REF!)))))))))</f>
        <v>#REF!</v>
      </c>
      <c r="R17" s="593"/>
      <c r="S17" s="593"/>
      <c r="T17" s="594" t="e">
        <f>IF(B17=Data!B13,Data!I13,(IF(B17=Data!B15,Data!I15,(IF(B17=Data!B17,Data!I17,(IF(B17=Data!#REF!,Data!#REF!,(IF(B17=Data!B22,Data!I22,(IF(B17=Data!#REF!,Data!#REF!,(IF(B17=Data!#REF!,Data!#REF!,(IF(B17=Data!#REF!,Data!#REF!,Data!#REF!)))))))))))))))&amp;IF(B17=Data!B89,Data!I89,(IF(B17=Data!#REF!,Data!#REF!,(IF(B17=Data!#REF!,Data!#REF!,(IF(B17=Data!#REF!,Data!#REF!,(IF(B17=Data!#REF!,Data!#REF!,(IF(B17=Data!#REF!,Data!I829,(IF(B17=Data!#REF!,Data!#REF!,(IF(B17=Data!#REF!,Data!#REF!,Data!#REF!)))))))))))))))&amp;IF(B17=Data!#REF!,Data!#REF!,(IF(B17=Data!#REF!,Data!#REF!,(IF(B17=Data!#REF!,Data!#REF!,(IF(B17=Data!#REF!,Data!#REF!,(IF(B17=Data!#REF!,Data!#REF!,Data!#REF!)))))))))</f>
        <v>#REF!</v>
      </c>
      <c r="U17" s="595"/>
      <c r="V17" s="594" t="e">
        <f>IF(B17=Data!B13,Data!J13,(IF(B17=Data!B15,Data!J15,(IF(B17=Data!B17,Data!J17,(IF(B17=Data!#REF!,Data!#REF!,(IF(B17=Data!B22,Data!J22,(IF(B17=Data!#REF!,Data!#REF!,(IF(B17=Data!#REF!,Data!#REF!,(IF(B17=Data!#REF!,Data!#REF!,Data!#REF!)))))))))))))))&amp;IF(B17=Data!B89,Data!J89,(IF(B17=Data!#REF!,Data!#REF!,(IF(B17=Data!#REF!,Data!#REF!,(IF(B17=Data!#REF!,Data!#REF!,(IF(B17=Data!#REF!,Data!#REF!,(IF(B17=Data!#REF!,Data!J829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717</v>
      </c>
      <c r="C18" s="738" t="str">
        <f>IF(E18="","",VLOOKUP(B18,Data!$B$5:$N$503,13,FALSE))</f>
        <v>Ymh</v>
      </c>
      <c r="D18" s="495" t="str">
        <f>IF(E18="","",VLOOKUP(B18,Data!$B$5:$L$503,2,FALSE))</f>
        <v>VAC9500</v>
      </c>
      <c r="E18" s="739">
        <v>3</v>
      </c>
      <c r="F18" s="955" t="s">
        <v>544</v>
      </c>
      <c r="G18" s="587">
        <f>IF(E18="","",VLOOKUP(B18,Data!$B$5:$L$503,11,FALSE))</f>
        <v>2627.86</v>
      </c>
      <c r="H18" s="588">
        <f t="shared" si="0"/>
        <v>7883.58</v>
      </c>
      <c r="I18" s="589" t="str">
        <f>IF(E18="","",VLOOKUP(B18,Data!$B$5:$D$503,3,FALSE))</f>
        <v>C/T</v>
      </c>
      <c r="J18" s="589" t="str">
        <f>IF(E18="","",VLOOKUP(B18,Data!$B$5:$M$503,12,FALSE))</f>
        <v>Indonesia</v>
      </c>
      <c r="K18" s="590">
        <v>5132808</v>
      </c>
      <c r="L18" s="587">
        <f>IF(E18="","",VLOOKUP(B18,Data!$B$5:$E$503,4,FALSE)*E18)</f>
        <v>801</v>
      </c>
      <c r="M18" s="587">
        <f>IF(E18="","",VLOOKUP(B18,Data!$B$5:$F$503,5,FALSE)*E18)</f>
        <v>741</v>
      </c>
      <c r="N18" s="591" t="e">
        <f>IF(B18=Data!#REF!,Data!#REF!,(IF(B18=Data!#REF!,Data!#REF!,(IF(B18=Data!#REF!,Data!#REF!,(IF(B18=Data!#REF!,Data!#REF!,(IF(B18=Data!#REF!,Data!#REF!,(IF(B18=Data!#REF!,Data!#REF!,(IF(B18=Data!#REF!,Data!#REF!,(IF(B18=Data!#REF!,Data!#REF!,Data!#REF!)))))))))))))))&amp;IF(B18=Data!B53,Data!G53,(IF(B18=Data!#REF!,Data!#REF!,(IF(B18=Data!#REF!,Data!#REF!,(IF(B18=Data!#REF!,Data!#REF!,(IF(B18=Data!#REF!,Data!#REF!,(IF(B18=Data!#REF!,Data!G793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53,Data!H53,(IF(B18=Data!#REF!,Data!#REF!,(IF(B18=Data!#REF!,Data!#REF!,(IF(B18=Data!#REF!,Data!#REF!,(IF(B18=Data!#REF!,Data!#REF!,(IF(B18=Data!#REF!,Data!H793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53,Data!I53,(IF(B18=Data!#REF!,Data!#REF!,(IF(B18=Data!#REF!,Data!#REF!,(IF(B18=Data!#REF!,Data!#REF!,(IF(B18=Data!#REF!,Data!#REF!,(IF(B18=Data!#REF!,Data!I793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53,Data!J53,(IF(B18=Data!#REF!,Data!#REF!,(IF(B18=Data!#REF!,Data!#REF!,(IF(B18=Data!#REF!,Data!#REF!,(IF(B18=Data!#REF!,Data!#REF!,(IF(B18=Data!#REF!,Data!J793,(IF(B18=Data!#REF!,Data!#REF!,(IF(B18=Data!#REF!,Data!#REF!,Data!#REF!)))))))))))))))&amp;IF(B18=Data!#REF!,Data!#REF!,(IF(B18=Data!#REF!,Data!#REF!,(IF(B18=Data!#REF!,Data!#REF!,(IF(B18=Data!#REF!,Data!#REF!,(IF(B18=Data!#REF!,Data!#REF!,Data!#REF!)))))))))</f>
        <v>#REF!</v>
      </c>
      <c r="W18" s="596">
        <f>IF(E18="","",VLOOKUP(B18,Data!$B$5:$J$503,9,FALSE)*E18)</f>
        <v>4.4640000000000004</v>
      </c>
    </row>
    <row r="19" spans="1:23" s="597" customFormat="1" ht="19.25" customHeight="1">
      <c r="A19" s="860"/>
      <c r="B19" s="582" t="s">
        <v>1110</v>
      </c>
      <c r="C19" s="738" t="str">
        <f>IF(E19="","",VLOOKUP(B19,Data!$B$5:$N$503,13,FALSE))</f>
        <v/>
      </c>
      <c r="D19" s="495" t="str">
        <f>IF(E19="","",VLOOKUP(B19,Data!$B$5:$L$503,2,FALSE))</f>
        <v/>
      </c>
      <c r="E19" s="739"/>
      <c r="F19" s="955"/>
      <c r="G19" s="587" t="str">
        <f>IF(E19="","",VLOOKUP(B19,Data!$B$5:$L$503,11,FALSE))</f>
        <v/>
      </c>
      <c r="H19" s="588" t="str">
        <f t="shared" ref="H19:H27"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56,Data!G56,(IF(B19=Data!#REF!,Data!#REF!,(IF(B19=Data!#REF!,Data!#REF!,(IF(B19=Data!#REF!,Data!#REF!,(IF(B19=Data!#REF!,Data!#REF!,(IF(B19=Data!#REF!,Data!G796,(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56,Data!H56,(IF(B19=Data!#REF!,Data!#REF!,(IF(B19=Data!#REF!,Data!#REF!,(IF(B19=Data!#REF!,Data!#REF!,(IF(B19=Data!#REF!,Data!#REF!,(IF(B19=Data!#REF!,Data!H796,(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56,Data!I56,(IF(B19=Data!#REF!,Data!#REF!,(IF(B19=Data!#REF!,Data!#REF!,(IF(B19=Data!#REF!,Data!#REF!,(IF(B19=Data!#REF!,Data!#REF!,(IF(B19=Data!#REF!,Data!I796,(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56,Data!J56,(IF(B19=Data!#REF!,Data!#REF!,(IF(B19=Data!#REF!,Data!#REF!,(IF(B19=Data!#REF!,Data!#REF!,(IF(B19=Data!#REF!,Data!#REF!,(IF(B19=Data!#REF!,Data!J796,(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294</v>
      </c>
      <c r="C20" s="738" t="str">
        <f>IF(E20="","",VLOOKUP(B20,Data!$B$5:$N$503,13,FALSE))</f>
        <v>Ymh</v>
      </c>
      <c r="D20" s="495" t="str">
        <f>IF(E20="","",VLOOKUP(B20,Data!$B$5:$L$503,2,FALSE))</f>
        <v>WV62380</v>
      </c>
      <c r="E20" s="739">
        <v>1</v>
      </c>
      <c r="F20" s="955" t="s">
        <v>545</v>
      </c>
      <c r="G20" s="587">
        <f>IF(E20="","",VLOOKUP(B20,Data!$B$5:$L$503,11,FALSE))</f>
        <v>2442.09</v>
      </c>
      <c r="H20" s="588">
        <f>IF(E20&gt;0,E20*G20,"-")</f>
        <v>2442.09</v>
      </c>
      <c r="I20" s="589" t="str">
        <f>IF(E20="","",VLOOKUP(B20,Data!$B$5:$D$503,3,FALSE))</f>
        <v>C/T</v>
      </c>
      <c r="J20" s="589" t="str">
        <f>IF(E20="","",VLOOKUP(B20,Data!$B$5:$M$503,12,FALSE))</f>
        <v>Indonesia</v>
      </c>
      <c r="K20" s="590">
        <v>5135631</v>
      </c>
      <c r="L20" s="587">
        <f>IF(E20="","",VLOOKUP(B20,Data!$B$5:$E$503,4,FALSE)*E20)</f>
        <v>238</v>
      </c>
      <c r="M20" s="587">
        <f>IF(E20="","",VLOOKUP(B20,Data!$B$5:$F$503,5,FALSE)*E20)</f>
        <v>216</v>
      </c>
      <c r="N20" s="591" t="e">
        <f>IF(B20=Data!B11,Data!G11,(IF(B20=Data!B13,Data!G13,(IF(B20=Data!B15,Data!G15,(IF(B20=Data!#REF!,Data!#REF!,(IF(B20=Data!B20,Data!G20,(IF(B20=Data!#REF!,Data!#REF!,(IF(B20=Data!#REF!,Data!#REF!,(IF(B20=Data!#REF!,Data!#REF!,Data!#REF!)))))))))))))))&amp;IF(B20=Data!B87,Data!G87,(IF(B20=Data!#REF!,Data!#REF!,(IF(B20=Data!#REF!,Data!#REF!,(IF(B20=Data!#REF!,Data!#REF!,(IF(B20=Data!#REF!,Data!#REF!,(IF(B20=Data!#REF!,Data!G827,(IF(B20=Data!#REF!,Data!#REF!,(IF(B20=Data!#REF!,Data!#REF!,Data!#REF!)))))))))))))))&amp;IF(B20=Data!#REF!,Data!#REF!,(IF(B20=Data!#REF!,Data!#REF!,(IF(B20=Data!#REF!,Data!#REF!,(IF(B20=Data!#REF!,Data!#REF!,(IF(B20=Data!#REF!,Data!#REF!,Data!#REF!)))))))))</f>
        <v>#REF!</v>
      </c>
      <c r="O20" s="592"/>
      <c r="P20" s="593"/>
      <c r="Q20" s="594" t="e">
        <f>IF(B20=Data!B11,Data!H11,(IF(B20=Data!B13,Data!H13,(IF(B20=Data!B15,Data!H15,(IF(B20=Data!#REF!,Data!#REF!,(IF(B20=Data!B20,Data!H20,(IF(B20=Data!#REF!,Data!#REF!,(IF(B20=Data!#REF!,Data!#REF!,(IF(B20=Data!#REF!,Data!#REF!,Data!#REF!)))))))))))))))&amp;IF(B20=Data!B87,Data!H87,(IF(B20=Data!#REF!,Data!#REF!,(IF(B20=Data!#REF!,Data!#REF!,(IF(B20=Data!#REF!,Data!#REF!,(IF(B20=Data!#REF!,Data!#REF!,(IF(B20=Data!#REF!,Data!H827,(IF(B20=Data!#REF!,Data!#REF!,(IF(B20=Data!#REF!,Data!#REF!,Data!#REF!)))))))))))))))&amp;IF(B20=Data!#REF!,Data!#REF!,(IF(B20=Data!#REF!,Data!#REF!,(IF(B20=Data!#REF!,Data!#REF!,(IF(B20=Data!#REF!,Data!#REF!,(IF(B20=Data!#REF!,Data!#REF!,Data!#REF!)))))))))</f>
        <v>#REF!</v>
      </c>
      <c r="R20" s="593"/>
      <c r="S20" s="593"/>
      <c r="T20" s="594" t="e">
        <f>IF(B20=Data!B11,Data!I11,(IF(B20=Data!B13,Data!I13,(IF(B20=Data!B15,Data!I15,(IF(B20=Data!#REF!,Data!#REF!,(IF(B20=Data!B20,Data!I20,(IF(B20=Data!#REF!,Data!#REF!,(IF(B20=Data!#REF!,Data!#REF!,(IF(B20=Data!#REF!,Data!#REF!,Data!#REF!)))))))))))))))&amp;IF(B20=Data!B87,Data!I87,(IF(B20=Data!#REF!,Data!#REF!,(IF(B20=Data!#REF!,Data!#REF!,(IF(B20=Data!#REF!,Data!#REF!,(IF(B20=Data!#REF!,Data!#REF!,(IF(B20=Data!#REF!,Data!I827,(IF(B20=Data!#REF!,Data!#REF!,(IF(B20=Data!#REF!,Data!#REF!,Data!#REF!)))))))))))))))&amp;IF(B20=Data!#REF!,Data!#REF!,(IF(B20=Data!#REF!,Data!#REF!,(IF(B20=Data!#REF!,Data!#REF!,(IF(B20=Data!#REF!,Data!#REF!,(IF(B20=Data!#REF!,Data!#REF!,Data!#REF!)))))))))</f>
        <v>#REF!</v>
      </c>
      <c r="U20" s="595"/>
      <c r="V20" s="594" t="e">
        <f>IF(B20=Data!B11,Data!J11,(IF(B20=Data!B13,Data!J13,(IF(B20=Data!B15,Data!J15,(IF(B20=Data!#REF!,Data!#REF!,(IF(B20=Data!B20,Data!J20,(IF(B20=Data!#REF!,Data!#REF!,(IF(B20=Data!#REF!,Data!#REF!,(IF(B20=Data!#REF!,Data!#REF!,Data!#REF!)))))))))))))))&amp;IF(B20=Data!B87,Data!J87,(IF(B20=Data!#REF!,Data!#REF!,(IF(B20=Data!#REF!,Data!#REF!,(IF(B20=Data!#REF!,Data!#REF!,(IF(B20=Data!#REF!,Data!#REF!,(IF(B20=Data!#REF!,Data!J827,(IF(B20=Data!#REF!,Data!#REF!,(IF(B20=Data!#REF!,Data!#REF!,Data!#REF!)))))))))))))))&amp;IF(B20=Data!#REF!,Data!#REF!,(IF(B20=Data!#REF!,Data!#REF!,(IF(B20=Data!#REF!,Data!#REF!,(IF(B20=Data!#REF!,Data!#REF!,(IF(B20=Data!#REF!,Data!#REF!,Data!#REF!)))))))))</f>
        <v>#REF!</v>
      </c>
      <c r="W20" s="596">
        <f>IF(E20="","",VLOOKUP(B20,Data!$B$5:$J$503,9,FALSE)*E20)</f>
        <v>1.3140000000000001</v>
      </c>
    </row>
    <row r="21" spans="1:23" s="597" customFormat="1" ht="19.25" customHeight="1">
      <c r="A21" s="860">
        <v>3</v>
      </c>
      <c r="B21" s="753" t="s">
        <v>385</v>
      </c>
      <c r="C21" s="738" t="str">
        <f>IF(E21="","",VLOOKUP(B21,Data!$B$5:$N$503,13,FALSE))</f>
        <v>Ymh</v>
      </c>
      <c r="D21" s="495" t="str">
        <f>IF(E21="","",VLOOKUP(B21,Data!$B$5:$L$503,2,FALSE))</f>
        <v>WQ78210</v>
      </c>
      <c r="E21" s="739">
        <v>1</v>
      </c>
      <c r="F21" s="955"/>
      <c r="G21" s="587">
        <f>IF(E21="","",VLOOKUP(B21,Data!$B$5:$L$503,11,FALSE))</f>
        <v>5360.69</v>
      </c>
      <c r="H21" s="588">
        <f>IF(E21&gt;0,E21*G21,"-")</f>
        <v>5360.69</v>
      </c>
      <c r="I21" s="589" t="str">
        <f>IF(E21="","",VLOOKUP(B21,Data!$B$5:$D$503,3,FALSE))</f>
        <v>C/T</v>
      </c>
      <c r="J21" s="589" t="str">
        <f>IF(E21="","",VLOOKUP(B21,Data!$B$5:$M$503,12,FALSE))</f>
        <v>Indonesia</v>
      </c>
      <c r="K21" s="590">
        <v>5135631</v>
      </c>
      <c r="L21" s="587">
        <f>IF(E21="","",VLOOKUP(B21,Data!$B$5:$E$503,4,FALSE)*E21)</f>
        <v>297</v>
      </c>
      <c r="M21" s="587">
        <f>IF(E21="","",VLOOKUP(B21,Data!$B$5:$F$503,5,FALSE)*E21)</f>
        <v>262</v>
      </c>
      <c r="N21" s="591" t="e">
        <f>IF(B21=Data!#REF!,Data!#REF!,(IF(B21=Data!#REF!,Data!#REF!,(IF(B21=Data!#REF!,Data!#REF!,(IF(B21=Data!#REF!,Data!#REF!,(IF(B21=Data!#REF!,Data!#REF!,(IF(B21=Data!#REF!,Data!#REF!,(IF(B21=Data!#REF!,Data!#REF!,(IF(B21=Data!#REF!,Data!#REF!,Data!#REF!)))))))))))))))&amp;IF(B21=Data!B57,Data!G57,(IF(B21=Data!#REF!,Data!#REF!,(IF(B21=Data!#REF!,Data!#REF!,(IF(B21=Data!#REF!,Data!#REF!,(IF(B21=Data!#REF!,Data!#REF!,(IF(B21=Data!#REF!,Data!G797,(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57,Data!H57,(IF(B21=Data!#REF!,Data!#REF!,(IF(B21=Data!#REF!,Data!#REF!,(IF(B21=Data!#REF!,Data!#REF!,(IF(B21=Data!#REF!,Data!#REF!,(IF(B21=Data!#REF!,Data!H797,(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57,Data!I57,(IF(B21=Data!#REF!,Data!#REF!,(IF(B21=Data!#REF!,Data!#REF!,(IF(B21=Data!#REF!,Data!#REF!,(IF(B21=Data!#REF!,Data!#REF!,(IF(B21=Data!#REF!,Data!I797,(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57,Data!J57,(IF(B21=Data!#REF!,Data!#REF!,(IF(B21=Data!#REF!,Data!#REF!,(IF(B21=Data!#REF!,Data!#REF!,(IF(B21=Data!#REF!,Data!#REF!,(IF(B21=Data!#REF!,Data!J797,(IF(B21=Data!#REF!,Data!#REF!,(IF(B21=Data!#REF!,Data!#REF!,Data!#REF!)))))))))))))))&amp;IF(B21=Data!#REF!,Data!#REF!,(IF(B21=Data!#REF!,Data!#REF!,(IF(B21=Data!#REF!,Data!#REF!,(IF(B21=Data!#REF!,Data!#REF!,(IF(B21=Data!#REF!,Data!#REF!,Data!#REF!)))))))))</f>
        <v>#REF!</v>
      </c>
      <c r="W21" s="596">
        <f>IF(E21="","",VLOOKUP(B21,Data!$B$5:$J$503,9,FALSE)*E21)</f>
        <v>1.534</v>
      </c>
    </row>
    <row r="22" spans="1:23" s="597" customFormat="1" ht="19.25" customHeight="1">
      <c r="A22" s="860"/>
      <c r="B22" s="582" t="s">
        <v>1125</v>
      </c>
      <c r="C22" s="738" t="str">
        <f>IF(E22="","",VLOOKUP(B22,Data!$B$5:$N$503,13,FALSE))</f>
        <v/>
      </c>
      <c r="D22" s="495" t="str">
        <f>IF(E22="","",VLOOKUP(B22,Data!$B$5:$L$503,2,FALSE))</f>
        <v/>
      </c>
      <c r="E22" s="739"/>
      <c r="F22" s="956" t="s">
        <v>553</v>
      </c>
      <c r="G22" s="587" t="str">
        <f>IF(E22="","",VLOOKUP(B22,Data!$B$5:$L$503,11,FALSE))</f>
        <v/>
      </c>
      <c r="H22" s="588" t="str">
        <f t="shared" ref="H22:H23" si="2">IF(E22&gt;0,E22*G22,"-")</f>
        <v>-</v>
      </c>
      <c r="I22" s="589" t="str">
        <f>IF(E22="","",VLOOKUP(B22,Data!$B$5:$D$503,3,FALSE))</f>
        <v/>
      </c>
      <c r="J22" s="589" t="str">
        <f>IF(E22="","",VLOOKUP(B22,Data!$B$5:$M$503,12,FALSE))</f>
        <v/>
      </c>
      <c r="K22" s="590"/>
      <c r="L22" s="587" t="str">
        <f>IF(E22="","",VLOOKUP(B22,Data!$B$5:$E$503,4,FALSE)*E22)</f>
        <v/>
      </c>
      <c r="M22" s="587" t="str">
        <f>IF(E22="","",VLOOKUP(B22,Data!$B$5:$F$503,5,FALSE)*E22)</f>
        <v/>
      </c>
      <c r="N22" s="591" t="e">
        <f>IF(B22=Data!#REF!,Data!#REF!,(IF(B22=Data!#REF!,Data!#REF!,(IF(B22=Data!#REF!,Data!#REF!,(IF(B22=Data!#REF!,Data!#REF!,(IF(B22=Data!#REF!,Data!#REF!,(IF(B22=Data!#REF!,Data!#REF!,(IF(B22=Data!#REF!,Data!#REF!,(IF(B22=Data!#REF!,Data!#REF!,Data!#REF!)))))))))))))))&amp;IF(B22=Data!B59,Data!G59,(IF(B22=Data!#REF!,Data!#REF!,(IF(B22=Data!#REF!,Data!#REF!,(IF(B22=Data!#REF!,Data!#REF!,(IF(B22=Data!#REF!,Data!#REF!,(IF(B22=Data!#REF!,Data!G799,(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59,Data!H59,(IF(B22=Data!#REF!,Data!#REF!,(IF(B22=Data!#REF!,Data!#REF!,(IF(B22=Data!#REF!,Data!#REF!,(IF(B22=Data!#REF!,Data!#REF!,(IF(B22=Data!#REF!,Data!H799,(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59,Data!I59,(IF(B22=Data!#REF!,Data!#REF!,(IF(B22=Data!#REF!,Data!#REF!,(IF(B22=Data!#REF!,Data!#REF!,(IF(B22=Data!#REF!,Data!#REF!,(IF(B22=Data!#REF!,Data!I799,(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59,Data!J59,(IF(B22=Data!#REF!,Data!#REF!,(IF(B22=Data!#REF!,Data!#REF!,(IF(B22=Data!#REF!,Data!#REF!,(IF(B22=Data!#REF!,Data!#REF!,(IF(B22=Data!#REF!,Data!J799,(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v>4</v>
      </c>
      <c r="B23" s="753" t="s">
        <v>718</v>
      </c>
      <c r="C23" s="738" t="str">
        <f>IF(E23="","",VLOOKUP(B23,Data!$B$5:$N$503,13,FALSE))</f>
        <v>Ymh</v>
      </c>
      <c r="D23" s="495" t="str">
        <f>IF(E23="","",VLOOKUP(B23,Data!$B$5:$L$503,2,FALSE))</f>
        <v>VAC9580</v>
      </c>
      <c r="E23" s="739">
        <v>1</v>
      </c>
      <c r="F23" s="955"/>
      <c r="G23" s="587">
        <f>IF(E23="","",VLOOKUP(B23,Data!$B$5:$L$503,11,FALSE))</f>
        <v>5024.08</v>
      </c>
      <c r="H23" s="588">
        <f t="shared" si="2"/>
        <v>5024.08</v>
      </c>
      <c r="I23" s="589" t="str">
        <f>IF(E23="","",VLOOKUP(B23,Data!$B$5:$D$503,3,FALSE))</f>
        <v>C/T</v>
      </c>
      <c r="J23" s="589" t="str">
        <f>IF(E23="","",VLOOKUP(B23,Data!$B$5:$M$503,12,FALSE))</f>
        <v>Indonesia</v>
      </c>
      <c r="K23" s="590">
        <v>5132835</v>
      </c>
      <c r="L23" s="587">
        <f>IF(E23="","",VLOOKUP(B23,Data!$B$5:$E$503,4,FALSE)*E23)</f>
        <v>302</v>
      </c>
      <c r="M23" s="587">
        <f>IF(E23="","",VLOOKUP(B23,Data!$B$5:$F$503,5,FALSE)*E23)</f>
        <v>267</v>
      </c>
      <c r="N23" s="591" t="e">
        <f>IF(B23=Data!#REF!,Data!#REF!,(IF(B23=Data!#REF!,Data!#REF!,(IF(B23=Data!#REF!,Data!#REF!,(IF(B23=Data!#REF!,Data!#REF!,(IF(B23=Data!#REF!,Data!#REF!,(IF(B23=Data!#REF!,Data!#REF!,(IF(B23=Data!#REF!,Data!#REF!,(IF(B23=Data!#REF!,Data!#REF!,Data!#REF!)))))))))))))))&amp;IF(B23=Data!B60,Data!G60,(IF(B23=Data!#REF!,Data!#REF!,(IF(B23=Data!#REF!,Data!#REF!,(IF(B23=Data!#REF!,Data!#REF!,(IF(B23=Data!#REF!,Data!#REF!,(IF(B23=Data!#REF!,Data!G800,(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60,Data!H60,(IF(B23=Data!#REF!,Data!#REF!,(IF(B23=Data!#REF!,Data!#REF!,(IF(B23=Data!#REF!,Data!#REF!,(IF(B23=Data!#REF!,Data!#REF!,(IF(B23=Data!#REF!,Data!H800,(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60,Data!I60,(IF(B23=Data!#REF!,Data!#REF!,(IF(B23=Data!#REF!,Data!#REF!,(IF(B23=Data!#REF!,Data!#REF!,(IF(B23=Data!#REF!,Data!#REF!,(IF(B23=Data!#REF!,Data!I800,(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60,Data!J60,(IF(B23=Data!#REF!,Data!#REF!,(IF(B23=Data!#REF!,Data!#REF!,(IF(B23=Data!#REF!,Data!#REF!,(IF(B23=Data!#REF!,Data!#REF!,(IF(B23=Data!#REF!,Data!J800,(IF(B23=Data!#REF!,Data!#REF!,(IF(B23=Data!#REF!,Data!#REF!,Data!#REF!)))))))))))))))&amp;IF(B23=Data!#REF!,Data!#REF!,(IF(B23=Data!#REF!,Data!#REF!,(IF(B23=Data!#REF!,Data!#REF!,(IF(B23=Data!#REF!,Data!#REF!,(IF(B23=Data!#REF!,Data!#REF!,Data!#REF!)))))))))</f>
        <v>#REF!</v>
      </c>
      <c r="W23" s="596">
        <f>IF(E23="","",VLOOKUP(B23,Data!$B$5:$J$503,9,FALSE)*E23)</f>
        <v>1.534</v>
      </c>
    </row>
    <row r="24" spans="1:23" s="597" customFormat="1" ht="19.25" customHeight="1">
      <c r="A24" s="860"/>
      <c r="B24" s="582" t="s">
        <v>1122</v>
      </c>
      <c r="C24" s="738" t="str">
        <f>IF(E24="","",VLOOKUP(B24,Data!$B$5:$N$503,13,FALSE))</f>
        <v/>
      </c>
      <c r="D24" s="495" t="str">
        <f>IF(E24="","",VLOOKUP(B24,Data!$B$5:$L$503,2,FALSE))</f>
        <v/>
      </c>
      <c r="E24" s="739"/>
      <c r="F24" s="956"/>
      <c r="G24" s="587" t="str">
        <f>IF(E24="","",VLOOKUP(B24,Data!$B$5:$L$503,11,FALSE))</f>
        <v/>
      </c>
      <c r="H24" s="588" t="str">
        <f t="shared" si="1"/>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45,Data!G45,(IF(B24=Data!#REF!,Data!#REF!,(IF(B24=Data!#REF!,Data!#REF!,(IF(B24=Data!#REF!,Data!#REF!,(IF(B24=Data!#REF!,Data!#REF!,(IF(B24=Data!#REF!,Data!G785,(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45,Data!H45,(IF(B24=Data!#REF!,Data!#REF!,(IF(B24=Data!#REF!,Data!#REF!,(IF(B24=Data!#REF!,Data!#REF!,(IF(B24=Data!#REF!,Data!#REF!,(IF(B24=Data!#REF!,Data!H785,(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45,Data!I45,(IF(B24=Data!#REF!,Data!#REF!,(IF(B24=Data!#REF!,Data!#REF!,(IF(B24=Data!#REF!,Data!#REF!,(IF(B24=Data!#REF!,Data!#REF!,(IF(B24=Data!#REF!,Data!I785,(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45,Data!J45,(IF(B24=Data!#REF!,Data!#REF!,(IF(B24=Data!#REF!,Data!#REF!,(IF(B24=Data!#REF!,Data!#REF!,(IF(B24=Data!#REF!,Data!#REF!,(IF(B24=Data!#REF!,Data!J785,(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v>5</v>
      </c>
      <c r="B25" s="753" t="s">
        <v>223</v>
      </c>
      <c r="C25" s="738" t="str">
        <f>IF(E25="","",VLOOKUP(B25,Data!$B$5:$N$503,13,FALSE))</f>
        <v>Ymh</v>
      </c>
      <c r="D25" s="495" t="str">
        <f>IF(E25="","",VLOOKUP(B25,Data!$B$5:$L$503,2,FALSE))</f>
        <v>AAE6337</v>
      </c>
      <c r="E25" s="739">
        <v>15</v>
      </c>
      <c r="F25" s="955"/>
      <c r="G25" s="587">
        <f>IF(E25="","",VLOOKUP(B25,Data!$B$5:$L$503,11,FALSE))</f>
        <v>1646.63</v>
      </c>
      <c r="H25" s="588">
        <f t="shared" si="1"/>
        <v>24699.45</v>
      </c>
      <c r="I25" s="589" t="str">
        <f>IF(E25="","",VLOOKUP(B25,Data!$B$5:$D$503,3,FALSE))</f>
        <v>C/T</v>
      </c>
      <c r="J25" s="589" t="str">
        <f>IF(E25="","",VLOOKUP(B25,Data!$B$5:$M$503,12,FALSE))</f>
        <v>Indonesia</v>
      </c>
      <c r="K25" s="590">
        <v>5138148</v>
      </c>
      <c r="L25" s="587">
        <f>IF(E25="","",VLOOKUP(B25,Data!$B$5:$E$503,4,FALSE)*E25)</f>
        <v>2910</v>
      </c>
      <c r="M25" s="587">
        <f>IF(E25="","",VLOOKUP(B25,Data!$B$5:$F$503,5,FALSE)*E25)</f>
        <v>2610</v>
      </c>
      <c r="N25" s="591" t="e">
        <f>IF(B25=Data!#REF!,Data!#REF!,(IF(B25=Data!#REF!,Data!#REF!,(IF(B25=Data!#REF!,Data!#REF!,(IF(B25=Data!#REF!,Data!#REF!,(IF(B25=Data!#REF!,Data!#REF!,(IF(B25=Data!#REF!,Data!#REF!,(IF(B25=Data!#REF!,Data!#REF!,(IF(B25=Data!#REF!,Data!#REF!,Data!#REF!)))))))))))))))&amp;IF(B25=Data!B46,Data!G46,(IF(B25=Data!#REF!,Data!#REF!,(IF(B25=Data!#REF!,Data!#REF!,(IF(B25=Data!#REF!,Data!#REF!,(IF(B25=Data!#REF!,Data!#REF!,(IF(B25=Data!#REF!,Data!G786,(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46,Data!H46,(IF(B25=Data!#REF!,Data!#REF!,(IF(B25=Data!#REF!,Data!#REF!,(IF(B25=Data!#REF!,Data!#REF!,(IF(B25=Data!#REF!,Data!#REF!,(IF(B25=Data!#REF!,Data!H786,(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46,Data!I46,(IF(B25=Data!#REF!,Data!#REF!,(IF(B25=Data!#REF!,Data!#REF!,(IF(B25=Data!#REF!,Data!#REF!,(IF(B25=Data!#REF!,Data!#REF!,(IF(B25=Data!#REF!,Data!I786,(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46,Data!J46,(IF(B25=Data!#REF!,Data!#REF!,(IF(B25=Data!#REF!,Data!#REF!,(IF(B25=Data!#REF!,Data!#REF!,(IF(B25=Data!#REF!,Data!#REF!,(IF(B25=Data!#REF!,Data!J786,(IF(B25=Data!#REF!,Data!#REF!,(IF(B25=Data!#REF!,Data!#REF!,Data!#REF!)))))))))))))))&amp;IF(B25=Data!#REF!,Data!#REF!,(IF(B25=Data!#REF!,Data!#REF!,(IF(B25=Data!#REF!,Data!#REF!,(IF(B25=Data!#REF!,Data!#REF!,(IF(B25=Data!#REF!,Data!#REF!,Data!#REF!)))))))))</f>
        <v>#REF!</v>
      </c>
      <c r="W25" s="596">
        <f>IF(E25="","",VLOOKUP(B25,Data!$B$5:$J$503,9,FALSE)*E25)</f>
        <v>16.934999999999999</v>
      </c>
    </row>
    <row r="26" spans="1:23" s="597" customFormat="1" ht="19.25" customHeight="1">
      <c r="A26" s="860">
        <v>6</v>
      </c>
      <c r="B26" s="753" t="s">
        <v>225</v>
      </c>
      <c r="C26" s="738" t="str">
        <f>IF(E26="","",VLOOKUP(B26,Data!$B$5:$N$503,13,FALSE))</f>
        <v>Ymh</v>
      </c>
      <c r="D26" s="495" t="str">
        <f>IF(E26="","",VLOOKUP(B26,Data!$B$5:$L$503,2,FALSE))</f>
        <v>WV62290</v>
      </c>
      <c r="E26" s="739">
        <v>2</v>
      </c>
      <c r="F26" s="955"/>
      <c r="G26" s="587">
        <f>IF(E26="","",VLOOKUP(B26,Data!$B$5:$L$503,11,FALSE))</f>
        <v>1690.21</v>
      </c>
      <c r="H26" s="588">
        <f t="shared" ref="H26" si="3">IF(E26&gt;0,E26*G26,"-")</f>
        <v>3380.42</v>
      </c>
      <c r="I26" s="589" t="str">
        <f>IF(E26="","",VLOOKUP(B26,Data!$B$5:$D$503,3,FALSE))</f>
        <v>C/T</v>
      </c>
      <c r="J26" s="589" t="str">
        <f>IF(E26="","",VLOOKUP(B26,Data!$B$5:$M$503,12,FALSE))</f>
        <v>Indonesia</v>
      </c>
      <c r="K26" s="590">
        <v>5138148</v>
      </c>
      <c r="L26" s="587">
        <f>IF(E26="","",VLOOKUP(B26,Data!$B$5:$E$503,4,FALSE)*E26)</f>
        <v>388</v>
      </c>
      <c r="M26" s="587">
        <f>IF(E26="","",VLOOKUP(B26,Data!$B$5:$F$503,5,FALSE)*E26)</f>
        <v>348</v>
      </c>
      <c r="N26" s="591" t="e">
        <f>IF(B26=Data!#REF!,Data!#REF!,(IF(B26=Data!#REF!,Data!#REF!,(IF(B26=Data!#REF!,Data!#REF!,(IF(B26=Data!#REF!,Data!#REF!,(IF(B26=Data!#REF!,Data!#REF!,(IF(B26=Data!#REF!,Data!#REF!,(IF(B26=Data!#REF!,Data!#REF!,(IF(B26=Data!#REF!,Data!#REF!,Data!#REF!)))))))))))))))&amp;IF(B26=Data!B46,Data!G46,(IF(B26=Data!#REF!,Data!#REF!,(IF(B26=Data!#REF!,Data!#REF!,(IF(B26=Data!#REF!,Data!#REF!,(IF(B26=Data!#REF!,Data!#REF!,(IF(B26=Data!#REF!,Data!G786,(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46,Data!H46,(IF(B26=Data!#REF!,Data!#REF!,(IF(B26=Data!#REF!,Data!#REF!,(IF(B26=Data!#REF!,Data!#REF!,(IF(B26=Data!#REF!,Data!#REF!,(IF(B26=Data!#REF!,Data!H786,(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46,Data!I46,(IF(B26=Data!#REF!,Data!#REF!,(IF(B26=Data!#REF!,Data!#REF!,(IF(B26=Data!#REF!,Data!#REF!,(IF(B26=Data!#REF!,Data!#REF!,(IF(B26=Data!#REF!,Data!I786,(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46,Data!J46,(IF(B26=Data!#REF!,Data!#REF!,(IF(B26=Data!#REF!,Data!#REF!,(IF(B26=Data!#REF!,Data!#REF!,(IF(B26=Data!#REF!,Data!#REF!,(IF(B26=Data!#REF!,Data!J786,(IF(B26=Data!#REF!,Data!#REF!,(IF(B26=Data!#REF!,Data!#REF!,Data!#REF!)))))))))))))))&amp;IF(B26=Data!#REF!,Data!#REF!,(IF(B26=Data!#REF!,Data!#REF!,(IF(B26=Data!#REF!,Data!#REF!,(IF(B26=Data!#REF!,Data!#REF!,(IF(B26=Data!#REF!,Data!#REF!,Data!#REF!)))))))))</f>
        <v>#REF!</v>
      </c>
      <c r="W26" s="596">
        <f>IF(E26="","",VLOOKUP(B26,Data!$B$5:$J$503,9,FALSE)*E26)</f>
        <v>2.258</v>
      </c>
    </row>
    <row r="27" spans="1:23" s="597" customFormat="1" ht="19.25" customHeight="1">
      <c r="A27" s="860">
        <v>7</v>
      </c>
      <c r="B27" s="753" t="s">
        <v>428</v>
      </c>
      <c r="C27" s="738" t="str">
        <f>IF(E27="","",VLOOKUP(B27,Data!$B$5:$N$503,13,FALSE))</f>
        <v>Ymh</v>
      </c>
      <c r="D27" s="495" t="str">
        <f>IF(E27="","",VLOOKUP(B27,Data!$B$5:$L$503,2,FALSE))</f>
        <v>ZU62660</v>
      </c>
      <c r="E27" s="739">
        <v>2</v>
      </c>
      <c r="F27" s="955"/>
      <c r="G27" s="587">
        <f>IF(E27="","",VLOOKUP(B27,Data!$B$5:$L$503,11,FALSE))</f>
        <v>6831.9</v>
      </c>
      <c r="H27" s="588">
        <f t="shared" si="1"/>
        <v>13663.8</v>
      </c>
      <c r="I27" s="589" t="str">
        <f>IF(E27="","",VLOOKUP(B27,Data!$B$5:$D$503,3,FALSE))</f>
        <v>C/T</v>
      </c>
      <c r="J27" s="589" t="str">
        <f>IF(E27="","",VLOOKUP(B27,Data!$B$5:$M$503,12,FALSE))</f>
        <v>Indonesia</v>
      </c>
      <c r="K27" s="590">
        <v>5138148</v>
      </c>
      <c r="L27" s="587">
        <f>IF(E27="","",VLOOKUP(B27,Data!$B$5:$E$503,4,FALSE)*E27)</f>
        <v>676</v>
      </c>
      <c r="M27" s="587">
        <f>IF(E27="","",VLOOKUP(B27,Data!$B$5:$F$503,5,FALSE)*E27)</f>
        <v>594</v>
      </c>
      <c r="N27" s="591" t="e">
        <f>IF(B27=Data!#REF!,Data!#REF!,(IF(B27=Data!#REF!,Data!#REF!,(IF(B27=Data!#REF!,Data!#REF!,(IF(B27=Data!#REF!,Data!#REF!,(IF(B27=Data!#REF!,Data!#REF!,(IF(B27=Data!#REF!,Data!#REF!,(IF(B27=Data!#REF!,Data!#REF!,(IF(B27=Data!#REF!,Data!#REF!,Data!#REF!)))))))))))))))&amp;IF(B27=Data!B47,Data!G47,(IF(B27=Data!#REF!,Data!#REF!,(IF(B27=Data!#REF!,Data!#REF!,(IF(B27=Data!#REF!,Data!#REF!,(IF(B27=Data!#REF!,Data!#REF!,(IF(B27=Data!#REF!,Data!G787,(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47,Data!H47,(IF(B27=Data!#REF!,Data!#REF!,(IF(B27=Data!#REF!,Data!#REF!,(IF(B27=Data!#REF!,Data!#REF!,(IF(B27=Data!#REF!,Data!#REF!,(IF(B27=Data!#REF!,Data!H787,(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47,Data!I47,(IF(B27=Data!#REF!,Data!#REF!,(IF(B27=Data!#REF!,Data!#REF!,(IF(B27=Data!#REF!,Data!#REF!,(IF(B27=Data!#REF!,Data!#REF!,(IF(B27=Data!#REF!,Data!I787,(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47,Data!J47,(IF(B27=Data!#REF!,Data!#REF!,(IF(B27=Data!#REF!,Data!#REF!,(IF(B27=Data!#REF!,Data!#REF!,(IF(B27=Data!#REF!,Data!#REF!,(IF(B27=Data!#REF!,Data!J787,(IF(B27=Data!#REF!,Data!#REF!,(IF(B27=Data!#REF!,Data!#REF!,Data!#REF!)))))))))))))))&amp;IF(B27=Data!#REF!,Data!#REF!,(IF(B27=Data!#REF!,Data!#REF!,(IF(B27=Data!#REF!,Data!#REF!,(IF(B27=Data!#REF!,Data!#REF!,(IF(B27=Data!#REF!,Data!#REF!,Data!#REF!)))))))))</f>
        <v>#REF!</v>
      </c>
      <c r="W27" s="596">
        <f>IF(E27="","",VLOOKUP(B27,Data!$B$5:$J$503,9,FALSE)*E27)</f>
        <v>3.6120000000000001</v>
      </c>
    </row>
    <row r="28" spans="1:23" s="597" customFormat="1" ht="19.25" customHeight="1">
      <c r="A28" s="598"/>
      <c r="B28" s="582"/>
      <c r="C28" s="738" t="str">
        <f>IF(E28="","",VLOOKUP(B28,Data!$B$5:$N$503,13,FALSE))</f>
        <v/>
      </c>
      <c r="D28" s="495" t="str">
        <f>IF(E28="","",VLOOKUP(B28,Data!$B$5:$L$503,2,FALSE))</f>
        <v/>
      </c>
      <c r="E28" s="823"/>
      <c r="F28" s="601"/>
      <c r="G28" s="587" t="str">
        <f>IF(E28="","",VLOOKUP(B28,Data!$B$5:$L$503,11,FALSE))</f>
        <v/>
      </c>
      <c r="H28" s="588" t="str">
        <f>IF(E28&gt;0,E28*G28,"-")</f>
        <v>-</v>
      </c>
      <c r="I28" s="589" t="str">
        <f>IF(E28="","",VLOOKUP(B28,Data!$B$5:$D$503,3,FALSE))</f>
        <v/>
      </c>
      <c r="J28" s="589" t="str">
        <f>IF(E28="","",VLOOKUP(B28,Data!$B$5:$M$503,12,FALSE))</f>
        <v/>
      </c>
      <c r="K28" s="590"/>
      <c r="L28" s="587" t="str">
        <f>IF(E28="","",VLOOKUP(B28,Data!$B$5:$E$503,4,FALSE)*E28)</f>
        <v/>
      </c>
      <c r="M28" s="587" t="str">
        <f>IF(E28="","",VLOOKUP(B28,Data!$B$5:$F$503,5,FALSE)*E28)</f>
        <v/>
      </c>
      <c r="N28" s="591" t="e">
        <f>IF(B28=Data!B18,Data!G18,(IF(B28=Data!B20,Data!G20,(IF(B28=Data!B22,Data!G22,(IF(B28=Data!#REF!,Data!#REF!,(IF(B28=Data!B27,Data!G27,(IF(B28=Data!#REF!,Data!#REF!,(IF(B28=Data!#REF!,Data!#REF!,(IF(B28=Data!#REF!,Data!#REF!,Data!#REF!)))))))))))))))&amp;IF(B28=Data!B94,Data!G94,(IF(B28=Data!#REF!,Data!#REF!,(IF(B28=Data!#REF!,Data!#REF!,(IF(B28=Data!#REF!,Data!#REF!,(IF(B28=Data!#REF!,Data!#REF!,(IF(B28=Data!#REF!,Data!G834,(IF(B28=Data!#REF!,Data!#REF!,(IF(B28=Data!#REF!,Data!#REF!,Data!#REF!)))))))))))))))&amp;IF(B28=Data!#REF!,Data!#REF!,(IF(B28=Data!#REF!,Data!#REF!,(IF(B28=Data!#REF!,Data!#REF!,(IF(B28=Data!#REF!,Data!#REF!,(IF(B28=Data!#REF!,Data!#REF!,Data!#REF!)))))))))</f>
        <v>#REF!</v>
      </c>
      <c r="O28" s="592"/>
      <c r="P28" s="593"/>
      <c r="Q28" s="594" t="e">
        <f>IF(B28=Data!B18,Data!H18,(IF(B28=Data!B20,Data!H20,(IF(B28=Data!B22,Data!H22,(IF(B28=Data!#REF!,Data!#REF!,(IF(B28=Data!B27,Data!H27,(IF(B28=Data!#REF!,Data!#REF!,(IF(B28=Data!#REF!,Data!#REF!,(IF(B28=Data!#REF!,Data!#REF!,Data!#REF!)))))))))))))))&amp;IF(B28=Data!B94,Data!H94,(IF(B28=Data!#REF!,Data!#REF!,(IF(B28=Data!#REF!,Data!#REF!,(IF(B28=Data!#REF!,Data!#REF!,(IF(B28=Data!#REF!,Data!#REF!,(IF(B28=Data!#REF!,Data!H834,(IF(B28=Data!#REF!,Data!#REF!,(IF(B28=Data!#REF!,Data!#REF!,Data!#REF!)))))))))))))))&amp;IF(B28=Data!#REF!,Data!#REF!,(IF(B28=Data!#REF!,Data!#REF!,(IF(B28=Data!#REF!,Data!#REF!,(IF(B28=Data!#REF!,Data!#REF!,(IF(B28=Data!#REF!,Data!#REF!,Data!#REF!)))))))))</f>
        <v>#REF!</v>
      </c>
      <c r="R28" s="593"/>
      <c r="S28" s="593"/>
      <c r="T28" s="594" t="e">
        <f>IF(B28=Data!B18,Data!I18,(IF(B28=Data!B20,Data!I20,(IF(B28=Data!B22,Data!I22,(IF(B28=Data!#REF!,Data!#REF!,(IF(B28=Data!B27,Data!I27,(IF(B28=Data!#REF!,Data!#REF!,(IF(B28=Data!#REF!,Data!#REF!,(IF(B28=Data!#REF!,Data!#REF!,Data!#REF!)))))))))))))))&amp;IF(B28=Data!B94,Data!I94,(IF(B28=Data!#REF!,Data!#REF!,(IF(B28=Data!#REF!,Data!#REF!,(IF(B28=Data!#REF!,Data!#REF!,(IF(B28=Data!#REF!,Data!#REF!,(IF(B28=Data!#REF!,Data!I834,(IF(B28=Data!#REF!,Data!#REF!,(IF(B28=Data!#REF!,Data!#REF!,Data!#REF!)))))))))))))))&amp;IF(B28=Data!#REF!,Data!#REF!,(IF(B28=Data!#REF!,Data!#REF!,(IF(B28=Data!#REF!,Data!#REF!,(IF(B28=Data!#REF!,Data!#REF!,(IF(B28=Data!#REF!,Data!#REF!,Data!#REF!)))))))))</f>
        <v>#REF!</v>
      </c>
      <c r="U28" s="595"/>
      <c r="V28" s="594" t="e">
        <f>IF(B28=Data!B18,Data!J18,(IF(B28=Data!B20,Data!J20,(IF(B28=Data!B22,Data!J22,(IF(B28=Data!#REF!,Data!#REF!,(IF(B28=Data!B27,Data!J27,(IF(B28=Data!#REF!,Data!#REF!,(IF(B28=Data!#REF!,Data!#REF!,(IF(B28=Data!#REF!,Data!#REF!,Data!#REF!)))))))))))))))&amp;IF(B28=Data!B94,Data!J94,(IF(B28=Data!#REF!,Data!#REF!,(IF(B28=Data!#REF!,Data!#REF!,(IF(B28=Data!#REF!,Data!#REF!,(IF(B28=Data!#REF!,Data!#REF!,(IF(B28=Data!#REF!,Data!J834,(IF(B28=Data!#REF!,Data!#REF!,(IF(B28=Data!#REF!,Data!#REF!,Data!#REF!)))))))))))))))&amp;IF(B28=Data!#REF!,Data!#REF!,(IF(B28=Data!#REF!,Data!#REF!,(IF(B28=Data!#REF!,Data!#REF!,(IF(B28=Data!#REF!,Data!#REF!,(IF(B28=Data!#REF!,Data!#REF!,Data!#REF!)))))))))</f>
        <v>#REF!</v>
      </c>
      <c r="W28" s="596" t="str">
        <f>IF(E28="","",VLOOKUP(B28,Data!$B$5:$J$503,9,FALSE)*E28)</f>
        <v/>
      </c>
    </row>
    <row r="29" spans="1:23" s="597" customFormat="1" ht="19.25" customHeight="1">
      <c r="A29" s="860"/>
      <c r="B29"/>
      <c r="C29" s="583" t="str">
        <f>IF(E29="","",VLOOKUP(B29,Data!$B$5:$N$503,13,FALSE))</f>
        <v/>
      </c>
      <c r="D29" s="584" t="str">
        <f>IF(E29="","",VLOOKUP(B29,Data!$B$5:$L$503,2,FALSE))</f>
        <v/>
      </c>
      <c r="E29" s="739"/>
      <c r="F29" s="600"/>
      <c r="G29" s="587" t="str">
        <f>IF(E29="","",VLOOKUP(B29,Data!$B$5:$L$503,11,FALSE))</f>
        <v/>
      </c>
      <c r="H29" s="588" t="str">
        <f>IF(E29&gt;0,E29*G29,"-")</f>
        <v>-</v>
      </c>
      <c r="I29" s="589" t="str">
        <f>IF(E29="","",VLOOKUP(B29,Data!$B$5:$D$503,3,FALSE))</f>
        <v/>
      </c>
      <c r="J29" s="589" t="str">
        <f>IF(E29="","",VLOOKUP(B29,Data!$B$5:$M$503,12,FALSE))</f>
        <v/>
      </c>
      <c r="K29" s="590"/>
      <c r="L29" s="587" t="str">
        <f>IF(E29="","",VLOOKUP(B29,Data!$B$5:$E$503,4,FALSE)*E29)</f>
        <v/>
      </c>
      <c r="M29" s="587" t="str">
        <f>IF(E29="","",VLOOKUP(B29,Data!$B$5:$F$503,5,FALSE)*E29)</f>
        <v/>
      </c>
      <c r="N29" s="591" t="e">
        <f>IF(B29=Data!B139,Data!G139,(IF(B29=Data!B141,Data!G141,(IF(B29=Data!B143,Data!G143,(IF(B29=Data!#REF!,Data!#REF!,(IF(B29=Data!B148,Data!G148,(IF(B29=Data!#REF!,Data!#REF!,(IF(B29=Data!#REF!,Data!#REF!,(IF(B29=Data!#REF!,Data!#REF!,Data!#REF!)))))))))))))))&amp;IF(B29=Data!B215,Data!G215,(IF(B29=Data!#REF!,Data!#REF!,(IF(B29=Data!#REF!,Data!#REF!,(IF(B29=Data!#REF!,Data!#REF!,(IF(B29=Data!#REF!,Data!#REF!,(IF(B29=Data!#REF!,Data!G955,(IF(B29=Data!#REF!,Data!#REF!,(IF(B29=Data!#REF!,Data!#REF!,Data!#REF!)))))))))))))))&amp;IF(B29=Data!#REF!,Data!#REF!,(IF(B29=Data!#REF!,Data!#REF!,(IF(B29=Data!#REF!,Data!#REF!,(IF(B29=Data!#REF!,Data!#REF!,(IF(B29=Data!#REF!,Data!#REF!,Data!#REF!)))))))))</f>
        <v>#REF!</v>
      </c>
      <c r="O29" s="592"/>
      <c r="P29" s="593"/>
      <c r="Q29" s="594" t="e">
        <f>IF(B29=Data!B139,Data!H139,(IF(B29=Data!B141,Data!H141,(IF(B29=Data!B143,Data!H143,(IF(B29=Data!#REF!,Data!#REF!,(IF(B29=Data!B148,Data!H148,(IF(B29=Data!#REF!,Data!#REF!,(IF(B29=Data!#REF!,Data!#REF!,(IF(B29=Data!#REF!,Data!#REF!,Data!#REF!)))))))))))))))&amp;IF(B29=Data!B215,Data!H215,(IF(B29=Data!#REF!,Data!#REF!,(IF(B29=Data!#REF!,Data!#REF!,(IF(B29=Data!#REF!,Data!#REF!,(IF(B29=Data!#REF!,Data!#REF!,(IF(B29=Data!#REF!,Data!H955,(IF(B29=Data!#REF!,Data!#REF!,(IF(B29=Data!#REF!,Data!#REF!,Data!#REF!)))))))))))))))&amp;IF(B29=Data!#REF!,Data!#REF!,(IF(B29=Data!#REF!,Data!#REF!,(IF(B29=Data!#REF!,Data!#REF!,(IF(B29=Data!#REF!,Data!#REF!,(IF(B29=Data!#REF!,Data!#REF!,Data!#REF!)))))))))</f>
        <v>#REF!</v>
      </c>
      <c r="R29" s="593"/>
      <c r="S29" s="593"/>
      <c r="T29" s="594" t="e">
        <f>IF(B29=Data!B139,Data!I139,(IF(B29=Data!B141,Data!I141,(IF(B29=Data!B143,Data!I143,(IF(B29=Data!#REF!,Data!#REF!,(IF(B29=Data!B148,Data!I148,(IF(B29=Data!#REF!,Data!#REF!,(IF(B29=Data!#REF!,Data!#REF!,(IF(B29=Data!#REF!,Data!#REF!,Data!#REF!)))))))))))))))&amp;IF(B29=Data!B215,Data!I215,(IF(B29=Data!#REF!,Data!#REF!,(IF(B29=Data!#REF!,Data!#REF!,(IF(B29=Data!#REF!,Data!#REF!,(IF(B29=Data!#REF!,Data!#REF!,(IF(B29=Data!#REF!,Data!I955,(IF(B29=Data!#REF!,Data!#REF!,(IF(B29=Data!#REF!,Data!#REF!,Data!#REF!)))))))))))))))&amp;IF(B29=Data!#REF!,Data!#REF!,(IF(B29=Data!#REF!,Data!#REF!,(IF(B29=Data!#REF!,Data!#REF!,(IF(B29=Data!#REF!,Data!#REF!,(IF(B29=Data!#REF!,Data!#REF!,Data!#REF!)))))))))</f>
        <v>#REF!</v>
      </c>
      <c r="U29" s="595"/>
      <c r="V29" s="594" t="e">
        <f>IF(B29=Data!B139,Data!J139,(IF(B29=Data!B141,Data!J141,(IF(B29=Data!B143,Data!J143,(IF(B29=Data!#REF!,Data!#REF!,(IF(B29=Data!B148,Data!J148,(IF(B29=Data!#REF!,Data!#REF!,(IF(B29=Data!#REF!,Data!#REF!,(IF(B29=Data!#REF!,Data!#REF!,Data!#REF!)))))))))))))))&amp;IF(B29=Data!B215,Data!J215,(IF(B29=Data!#REF!,Data!#REF!,(IF(B29=Data!#REF!,Data!#REF!,(IF(B29=Data!#REF!,Data!#REF!,(IF(B29=Data!#REF!,Data!#REF!,(IF(B29=Data!#REF!,Data!J955,(IF(B29=Data!#REF!,Data!#REF!,(IF(B29=Data!#REF!,Data!#REF!,Data!#REF!)))))))))))))))&amp;IF(B29=Data!#REF!,Data!#REF!,(IF(B29=Data!#REF!,Data!#REF!,(IF(B29=Data!#REF!,Data!#REF!,(IF(B29=Data!#REF!,Data!#REF!,(IF(B29=Data!#REF!,Data!#REF!,Data!#REF!)))))))))</f>
        <v>#REF!</v>
      </c>
      <c r="W29" s="596" t="str">
        <f>IF(E29="","",VLOOKUP(B29,Data!$B$5:$J$503,9,FALSE)*E29)</f>
        <v/>
      </c>
    </row>
    <row r="30" spans="1:23" s="611" customFormat="1" ht="31" customHeight="1">
      <c r="A30" s="860"/>
      <c r="B30" s="818"/>
      <c r="C30" s="604"/>
      <c r="D30" s="605"/>
      <c r="E30" s="606">
        <f>SUM(E17:E29)</f>
        <v>25</v>
      </c>
      <c r="F30" s="606"/>
      <c r="G30" s="607"/>
      <c r="H30" s="607">
        <f>SUM(H17:H29)</f>
        <v>62454.11</v>
      </c>
      <c r="I30" s="608"/>
      <c r="J30" s="608"/>
      <c r="K30" s="608"/>
      <c r="L30" s="609">
        <f>SUM(L17:L29)</f>
        <v>5612</v>
      </c>
      <c r="M30" s="609">
        <f>SUM(M17:M29)</f>
        <v>5038</v>
      </c>
      <c r="N30" s="609" t="e">
        <f>SUM(N17:N29)</f>
        <v>#REF!</v>
      </c>
      <c r="O30" s="609" t="e">
        <f>SUM(#REF!)</f>
        <v>#REF!</v>
      </c>
      <c r="P30" s="609">
        <f>SUM(P16:P16)</f>
        <v>0</v>
      </c>
      <c r="Q30" s="609">
        <f>SUM(Q16:Q16)</f>
        <v>0</v>
      </c>
      <c r="R30" s="609" t="e">
        <f>SUM(#REF!)</f>
        <v>#REF!</v>
      </c>
      <c r="S30" s="609">
        <f>SUM(S16:S16)</f>
        <v>0</v>
      </c>
      <c r="T30" s="609">
        <f>SUM(T16:T16)</f>
        <v>0</v>
      </c>
      <c r="U30" s="609" t="e">
        <f>SUM(#REF!)</f>
        <v>#REF!</v>
      </c>
      <c r="V30" s="609">
        <f>SUM(V16:V16)</f>
        <v>0</v>
      </c>
      <c r="W30" s="610">
        <f>SUM(W17:W29)</f>
        <v>31.650999999999996</v>
      </c>
    </row>
    <row r="31" spans="1:23" ht="11.25" customHeight="1">
      <c r="A31" s="860"/>
      <c r="B31" s="612"/>
      <c r="C31" s="545"/>
      <c r="D31" s="546"/>
      <c r="E31" s="613"/>
      <c r="F31" s="544"/>
      <c r="G31" s="614" t="s">
        <v>847</v>
      </c>
      <c r="H31" s="615"/>
      <c r="I31" s="616"/>
      <c r="J31" s="616"/>
      <c r="K31" s="616"/>
      <c r="L31" s="617"/>
      <c r="M31" s="548"/>
      <c r="N31" s="546"/>
      <c r="O31" s="545"/>
      <c r="P31" s="545"/>
      <c r="Q31" s="545"/>
      <c r="R31" s="545"/>
      <c r="S31" s="545"/>
      <c r="T31" s="545"/>
      <c r="U31" s="546"/>
      <c r="V31" s="546"/>
      <c r="W31" s="550"/>
    </row>
    <row r="32" spans="1:23" ht="14">
      <c r="A32" s="618" t="s">
        <v>546</v>
      </c>
      <c r="B32" s="619" t="s">
        <v>12</v>
      </c>
      <c r="C32" s="513"/>
      <c r="D32" s="620"/>
      <c r="E32" s="499" t="s">
        <v>555</v>
      </c>
      <c r="G32" s="621" t="s">
        <v>83</v>
      </c>
      <c r="H32" s="622"/>
      <c r="I32" s="562" t="s">
        <v>84</v>
      </c>
      <c r="J32" s="623"/>
      <c r="K32" s="534" t="s">
        <v>85</v>
      </c>
      <c r="L32" s="534"/>
      <c r="M32" s="1076" t="s">
        <v>86</v>
      </c>
      <c r="N32" s="1077"/>
      <c r="O32" s="1077"/>
      <c r="P32" s="1077"/>
      <c r="Q32" s="1077"/>
      <c r="R32" s="1077"/>
      <c r="S32" s="1077"/>
      <c r="T32" s="1077"/>
      <c r="U32" s="1077"/>
      <c r="V32" s="1077"/>
      <c r="W32" s="1078"/>
    </row>
    <row r="33" spans="1:23" ht="13">
      <c r="A33" s="963" t="s">
        <v>547</v>
      </c>
      <c r="D33" s="624"/>
      <c r="E33" s="499" t="s">
        <v>88</v>
      </c>
      <c r="G33" s="1079"/>
      <c r="H33" s="1080"/>
      <c r="I33" s="963" t="s">
        <v>89</v>
      </c>
      <c r="J33" s="625"/>
      <c r="K33" s="537" t="s">
        <v>90</v>
      </c>
      <c r="L33" s="537"/>
      <c r="M33" s="532"/>
      <c r="W33" s="538"/>
    </row>
    <row r="34" spans="1:23" ht="10.5" customHeight="1">
      <c r="A34" s="963" t="s">
        <v>548</v>
      </c>
      <c r="B34" s="503"/>
      <c r="D34" s="523"/>
      <c r="G34" s="1079"/>
      <c r="H34" s="1080"/>
      <c r="I34" s="963"/>
      <c r="J34" s="625"/>
      <c r="K34" s="537" t="s">
        <v>94</v>
      </c>
      <c r="L34" s="537"/>
      <c r="M34" s="532"/>
      <c r="W34" s="538"/>
    </row>
    <row r="35" spans="1:23" ht="10.5" customHeight="1">
      <c r="A35" s="544"/>
      <c r="B35" s="545"/>
      <c r="C35" s="545"/>
      <c r="D35" s="626"/>
      <c r="E35" s="499" t="s">
        <v>95</v>
      </c>
      <c r="G35" s="1079"/>
      <c r="H35" s="1080"/>
      <c r="I35" s="963" t="s">
        <v>96</v>
      </c>
      <c r="J35" s="625"/>
      <c r="K35" s="537"/>
      <c r="L35" s="537"/>
      <c r="M35" s="532"/>
      <c r="W35" s="538"/>
    </row>
    <row r="36" spans="1:23" ht="13">
      <c r="A36" s="512" t="s">
        <v>97</v>
      </c>
      <c r="C36" s="535"/>
      <c r="D36" s="514"/>
      <c r="E36" s="499" t="s">
        <v>98</v>
      </c>
      <c r="G36" s="627" t="s">
        <v>99</v>
      </c>
      <c r="H36" s="628"/>
      <c r="I36" s="963" t="s">
        <v>89</v>
      </c>
      <c r="J36" s="625"/>
      <c r="K36" s="537" t="s">
        <v>100</v>
      </c>
      <c r="L36" s="537"/>
      <c r="M36" s="532"/>
      <c r="W36" s="538"/>
    </row>
    <row r="37" spans="1:23" ht="13">
      <c r="A37" s="963" t="s">
        <v>561</v>
      </c>
      <c r="D37" s="523"/>
      <c r="E37" s="499" t="s">
        <v>101</v>
      </c>
      <c r="G37" s="629"/>
      <c r="H37" s="630"/>
      <c r="I37" s="963" t="s">
        <v>102</v>
      </c>
      <c r="J37" s="625"/>
      <c r="K37" s="537" t="s">
        <v>549</v>
      </c>
      <c r="L37" s="537"/>
      <c r="M37" s="1069" t="s">
        <v>616</v>
      </c>
      <c r="N37" s="1070"/>
      <c r="O37" s="1070"/>
      <c r="P37" s="1070"/>
      <c r="Q37" s="1070"/>
      <c r="R37" s="1070"/>
      <c r="S37" s="1070"/>
      <c r="T37" s="1070"/>
      <c r="U37" s="1070"/>
      <c r="V37" s="1070"/>
      <c r="W37" s="1071"/>
    </row>
    <row r="38" spans="1:23">
      <c r="A38" s="544"/>
      <c r="B38" s="545"/>
      <c r="C38" s="545"/>
      <c r="D38" s="546"/>
      <c r="E38" s="631"/>
      <c r="F38" s="545"/>
      <c r="G38" s="1053" t="s">
        <v>1129</v>
      </c>
      <c r="H38" s="1054"/>
      <c r="I38" s="1053" t="s">
        <v>1130</v>
      </c>
      <c r="J38" s="1054"/>
      <c r="K38" s="549" t="s">
        <v>105</v>
      </c>
      <c r="L38" s="549"/>
      <c r="M38" s="1072" t="s">
        <v>106</v>
      </c>
      <c r="N38" s="1073"/>
      <c r="O38" s="1073"/>
      <c r="P38" s="1073"/>
      <c r="Q38" s="1073"/>
      <c r="R38" s="1073"/>
      <c r="S38" s="1073"/>
      <c r="T38" s="1073"/>
      <c r="U38" s="1073"/>
      <c r="V38" s="1073"/>
      <c r="W38" s="1074"/>
    </row>
    <row r="39" spans="1:23">
      <c r="G39" s="500" t="s">
        <v>667</v>
      </c>
      <c r="K39" s="537"/>
      <c r="L39" s="537"/>
      <c r="M39" s="541"/>
      <c r="N39" s="541"/>
      <c r="O39" s="541"/>
      <c r="P39" s="541"/>
      <c r="Q39" s="541"/>
      <c r="R39" s="541"/>
      <c r="S39" s="541"/>
      <c r="T39" s="541"/>
      <c r="U39" s="541"/>
      <c r="V39" s="541"/>
      <c r="W39" s="632"/>
    </row>
    <row r="40" spans="1:23">
      <c r="G40" s="633"/>
      <c r="H40" s="633"/>
      <c r="I40" s="634"/>
      <c r="J40" s="633"/>
      <c r="K40" s="537"/>
      <c r="L40" s="537"/>
      <c r="M40" s="541"/>
      <c r="N40" s="541"/>
      <c r="O40" s="541"/>
      <c r="P40" s="541"/>
      <c r="Q40" s="541"/>
      <c r="R40" s="541"/>
      <c r="S40" s="541"/>
      <c r="T40" s="541"/>
      <c r="U40" s="541"/>
      <c r="V40" s="541"/>
      <c r="W40" s="632"/>
    </row>
    <row r="41" spans="1:23" ht="7.5" customHeight="1"/>
    <row r="42" spans="1:23" ht="13.5" customHeight="1"/>
    <row r="43" spans="1:23" ht="13.5" customHeight="1"/>
    <row r="44" spans="1:23" ht="13.5" customHeight="1"/>
    <row r="45" spans="1:23" s="611" customFormat="1" ht="18" customHeight="1">
      <c r="A45" s="635" t="s">
        <v>964</v>
      </c>
      <c r="B45" s="500"/>
      <c r="C45" s="635" t="s">
        <v>622</v>
      </c>
      <c r="F45" s="636"/>
      <c r="G45" s="635" t="s">
        <v>958</v>
      </c>
      <c r="H45" s="500"/>
      <c r="I45" s="635" t="s">
        <v>969</v>
      </c>
      <c r="K45" s="636"/>
      <c r="L45" s="636"/>
      <c r="V45" s="637"/>
    </row>
    <row r="46" spans="1:23" s="611" customFormat="1" ht="18" customHeight="1">
      <c r="A46" s="635" t="s">
        <v>965</v>
      </c>
      <c r="B46" s="500"/>
      <c r="C46" s="635" t="s">
        <v>969</v>
      </c>
      <c r="F46" s="636"/>
      <c r="G46" s="635" t="s">
        <v>959</v>
      </c>
      <c r="H46" s="500"/>
      <c r="I46" s="635" t="s">
        <v>969</v>
      </c>
      <c r="K46" s="636"/>
      <c r="L46" s="636"/>
      <c r="V46" s="637"/>
    </row>
    <row r="47" spans="1:23" s="611" customFormat="1" ht="18" customHeight="1">
      <c r="A47" s="635" t="s">
        <v>966</v>
      </c>
      <c r="B47" s="500"/>
      <c r="C47" s="635" t="s">
        <v>969</v>
      </c>
      <c r="F47" s="636"/>
      <c r="G47" s="635" t="s">
        <v>960</v>
      </c>
      <c r="H47" s="500"/>
      <c r="I47" s="635" t="s">
        <v>622</v>
      </c>
      <c r="K47" s="636"/>
      <c r="L47" s="636"/>
      <c r="V47" s="637"/>
    </row>
    <row r="48" spans="1:23" s="611" customFormat="1" ht="18" customHeight="1">
      <c r="A48" s="635" t="s">
        <v>967</v>
      </c>
      <c r="B48" s="500"/>
      <c r="C48" s="635" t="s">
        <v>622</v>
      </c>
      <c r="F48" s="636"/>
      <c r="G48" s="635" t="s">
        <v>961</v>
      </c>
      <c r="H48" s="500"/>
      <c r="I48" s="635" t="s">
        <v>622</v>
      </c>
      <c r="K48" s="636"/>
      <c r="L48" s="636"/>
      <c r="V48" s="637"/>
    </row>
    <row r="49" spans="1:23" s="611" customFormat="1" ht="18" customHeight="1">
      <c r="A49" s="635" t="s">
        <v>968</v>
      </c>
      <c r="B49" s="500"/>
      <c r="C49" s="635" t="s">
        <v>622</v>
      </c>
      <c r="F49" s="636"/>
      <c r="G49" s="635" t="s">
        <v>963</v>
      </c>
      <c r="H49" s="500"/>
      <c r="I49" s="635" t="s">
        <v>622</v>
      </c>
      <c r="K49" s="636"/>
      <c r="L49" s="636"/>
      <c r="V49" s="637"/>
    </row>
    <row r="50" spans="1:23" ht="20">
      <c r="E50" s="964"/>
      <c r="F50" s="500"/>
      <c r="G50" s="635" t="s">
        <v>962</v>
      </c>
      <c r="I50" s="635" t="s">
        <v>622</v>
      </c>
      <c r="K50" s="500"/>
      <c r="M50" s="964"/>
      <c r="V50" s="501"/>
      <c r="W50" s="964"/>
    </row>
    <row r="51" spans="1:23" ht="17.5">
      <c r="A51" s="638"/>
      <c r="E51" s="964"/>
      <c r="G51" s="639"/>
      <c r="H51" s="639"/>
    </row>
    <row r="56" spans="1:23" ht="14">
      <c r="A56" s="640"/>
      <c r="C56" s="641"/>
      <c r="D56" s="641"/>
      <c r="E56" s="642"/>
    </row>
    <row r="57" spans="1:23" ht="14">
      <c r="A57" s="643"/>
      <c r="C57" s="641"/>
      <c r="D57" s="644"/>
      <c r="E57" s="642"/>
    </row>
    <row r="58" spans="1:23" ht="14">
      <c r="A58" s="643"/>
      <c r="B58" s="645"/>
      <c r="C58" s="641"/>
      <c r="D58" s="641"/>
      <c r="E58" s="642"/>
    </row>
    <row r="59" spans="1:23" ht="14">
      <c r="A59" s="643"/>
      <c r="B59" s="646" t="s">
        <v>354</v>
      </c>
      <c r="C59" s="641"/>
      <c r="D59" s="641"/>
      <c r="E59" s="642"/>
    </row>
    <row r="60" spans="1:23" ht="15.5">
      <c r="A60" s="643"/>
      <c r="B60" s="647" t="s">
        <v>249</v>
      </c>
      <c r="C60" s="641"/>
      <c r="D60" s="641"/>
      <c r="E60" s="642"/>
    </row>
    <row r="61" spans="1:23" ht="14">
      <c r="A61" s="643"/>
      <c r="B61" s="648" t="s">
        <v>250</v>
      </c>
      <c r="C61" s="641"/>
      <c r="D61" s="641"/>
      <c r="E61" s="642"/>
    </row>
    <row r="62" spans="1:23" ht="15.5">
      <c r="A62" s="649"/>
      <c r="B62" s="647" t="s">
        <v>251</v>
      </c>
      <c r="C62" s="641"/>
      <c r="D62" s="641"/>
      <c r="E62" s="642"/>
    </row>
    <row r="63" spans="1:23" ht="15.5">
      <c r="A63" s="643"/>
      <c r="B63" s="647" t="s">
        <v>252</v>
      </c>
      <c r="C63" s="641"/>
      <c r="D63" s="641"/>
      <c r="E63" s="642"/>
    </row>
    <row r="64" spans="1:23" ht="14">
      <c r="A64" s="649"/>
      <c r="B64" s="646" t="s">
        <v>253</v>
      </c>
      <c r="C64" s="641"/>
      <c r="D64" s="641"/>
      <c r="E64" s="642"/>
    </row>
    <row r="65" spans="1:5" ht="14">
      <c r="A65" s="649"/>
      <c r="B65" s="646" t="s">
        <v>357</v>
      </c>
      <c r="C65" s="641"/>
      <c r="D65" s="641"/>
      <c r="E65" s="642"/>
    </row>
    <row r="66" spans="1:5" ht="14">
      <c r="A66" s="643"/>
      <c r="B66" s="646" t="s">
        <v>358</v>
      </c>
      <c r="C66" s="641"/>
      <c r="D66" s="641"/>
      <c r="E66" s="642"/>
    </row>
    <row r="67" spans="1:5" ht="14">
      <c r="A67" s="643"/>
      <c r="B67" s="646" t="s">
        <v>288</v>
      </c>
      <c r="C67" s="641"/>
      <c r="D67" s="641"/>
      <c r="E67" s="642"/>
    </row>
    <row r="68" spans="1:5" ht="14">
      <c r="A68" s="643"/>
      <c r="B68" s="646" t="s">
        <v>292</v>
      </c>
      <c r="C68" s="641"/>
      <c r="D68" s="641"/>
      <c r="E68" s="642"/>
    </row>
    <row r="69" spans="1:5" ht="15.5">
      <c r="A69" s="643"/>
      <c r="B69" s="647" t="s">
        <v>423</v>
      </c>
      <c r="C69" s="641"/>
      <c r="D69" s="641"/>
      <c r="E69" s="642"/>
    </row>
    <row r="70" spans="1:5" ht="14">
      <c r="A70" s="643"/>
      <c r="B70" s="646" t="s">
        <v>424</v>
      </c>
      <c r="C70" s="641"/>
      <c r="D70" s="641"/>
      <c r="E70" s="642"/>
    </row>
    <row r="71" spans="1:5" ht="14">
      <c r="A71" s="643"/>
      <c r="B71" s="646" t="s">
        <v>279</v>
      </c>
      <c r="C71" s="641"/>
      <c r="D71" s="644"/>
      <c r="E71" s="642"/>
    </row>
    <row r="72" spans="1:5" ht="14">
      <c r="A72" s="643"/>
      <c r="B72" s="646" t="s">
        <v>281</v>
      </c>
      <c r="C72" s="641"/>
      <c r="D72" s="641"/>
      <c r="E72" s="642"/>
    </row>
    <row r="73" spans="1:5" ht="14">
      <c r="A73" s="643"/>
      <c r="B73" s="646" t="s">
        <v>287</v>
      </c>
      <c r="C73" s="641"/>
      <c r="D73" s="644"/>
      <c r="E73" s="642"/>
    </row>
    <row r="74" spans="1:5" ht="15.5">
      <c r="A74" s="643"/>
      <c r="B74" s="647" t="s">
        <v>420</v>
      </c>
      <c r="C74" s="641"/>
      <c r="D74" s="644"/>
      <c r="E74" s="642"/>
    </row>
    <row r="75" spans="1:5" ht="14">
      <c r="A75" s="650"/>
      <c r="B75" s="646" t="s">
        <v>421</v>
      </c>
      <c r="C75" s="579"/>
      <c r="D75" s="578"/>
      <c r="E75" s="575"/>
    </row>
    <row r="76" spans="1:5" ht="14">
      <c r="A76" s="572"/>
      <c r="B76" s="646" t="s">
        <v>422</v>
      </c>
      <c r="C76" s="579"/>
      <c r="D76" s="578"/>
      <c r="E76" s="651">
        <f>SUM(E55:E74)</f>
        <v>0</v>
      </c>
    </row>
    <row r="77" spans="1:5" ht="14">
      <c r="B77" s="646" t="s">
        <v>417</v>
      </c>
    </row>
    <row r="78" spans="1:5" ht="14">
      <c r="B78" s="646" t="s">
        <v>397</v>
      </c>
    </row>
  </sheetData>
  <mergeCells count="10">
    <mergeCell ref="M37:W37"/>
    <mergeCell ref="G38:H38"/>
    <mergeCell ref="I38:J38"/>
    <mergeCell ref="M38:W38"/>
    <mergeCell ref="O1:S1"/>
    <mergeCell ref="P2:W2"/>
    <mergeCell ref="M32:W32"/>
    <mergeCell ref="G33:H33"/>
    <mergeCell ref="G34:H34"/>
    <mergeCell ref="G35:H35"/>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1BA42-5A4F-422A-A120-78007188725F}">
  <sheetPr>
    <pageSetUpPr fitToPage="1"/>
  </sheetPr>
  <dimension ref="A1:W84"/>
  <sheetViews>
    <sheetView zoomScale="80" zoomScaleNormal="80" zoomScaleSheetLayoutView="85" workbookViewId="0">
      <selection activeCell="K18" sqref="K18"/>
    </sheetView>
  </sheetViews>
  <sheetFormatPr defaultColWidth="9.1796875" defaultRowHeight="12.5"/>
  <cols>
    <col min="1" max="1" width="5.26953125" style="966" customWidth="1"/>
    <col min="2" max="2" width="33.81640625" style="966" customWidth="1"/>
    <col min="3" max="3" width="6.453125" style="966" customWidth="1"/>
    <col min="4" max="4" width="13.453125" style="966" customWidth="1"/>
    <col min="5" max="5" width="10.453125" style="499" customWidth="1"/>
    <col min="6" max="6" width="13.08984375" style="966" customWidth="1"/>
    <col min="7" max="7" width="14.81640625" style="500" customWidth="1"/>
    <col min="8" max="8" width="16.26953125" style="500" customWidth="1"/>
    <col min="9" max="9" width="6.1796875" style="966" customWidth="1"/>
    <col min="10" max="10" width="14.1796875" style="966" customWidth="1"/>
    <col min="11" max="11" width="11.1796875" style="966" customWidth="1"/>
    <col min="12" max="12" width="15.1796875" style="500" customWidth="1"/>
    <col min="13" max="13" width="16.36328125" style="500" customWidth="1"/>
    <col min="14" max="14" width="0.453125" style="966" hidden="1" customWidth="1"/>
    <col min="15" max="15" width="3.1796875" style="966" customWidth="1"/>
    <col min="16" max="16" width="2.54296875" style="966" customWidth="1"/>
    <col min="17" max="17" width="4.81640625" style="966" hidden="1" customWidth="1"/>
    <col min="18" max="18" width="2" style="966" customWidth="1"/>
    <col min="19" max="19" width="2.54296875" style="966" customWidth="1"/>
    <col min="20" max="20" width="5.81640625" style="966" hidden="1" customWidth="1"/>
    <col min="21" max="21" width="1" style="966" customWidth="1"/>
    <col min="22" max="22" width="9.1796875" style="966" hidden="1" customWidth="1"/>
    <col min="23" max="23" width="15.08984375" style="501" customWidth="1"/>
    <col min="24" max="24" width="1.81640625" style="966" customWidth="1"/>
    <col min="25" max="25" width="9.1796875" style="966" customWidth="1"/>
    <col min="26" max="16384" width="9.1796875" style="966"/>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66"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65"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65" t="s">
        <v>557</v>
      </c>
      <c r="D8" s="523"/>
      <c r="E8" s="531"/>
      <c r="G8" s="532"/>
      <c r="H8" s="533"/>
      <c r="I8" s="965"/>
      <c r="K8" s="514"/>
      <c r="L8" s="532"/>
      <c r="M8" s="534"/>
      <c r="O8" s="514"/>
      <c r="U8" s="535"/>
      <c r="V8" s="535"/>
      <c r="W8" s="536"/>
    </row>
    <row r="9" spans="1:23">
      <c r="A9" s="965" t="s">
        <v>558</v>
      </c>
      <c r="D9" s="523"/>
      <c r="E9" s="531" t="s">
        <v>54</v>
      </c>
      <c r="G9" s="532" t="s">
        <v>55</v>
      </c>
      <c r="H9" s="533"/>
      <c r="I9" s="965" t="s">
        <v>56</v>
      </c>
      <c r="K9" s="523"/>
      <c r="L9" s="532" t="s">
        <v>57</v>
      </c>
      <c r="M9" s="537"/>
      <c r="O9" s="523"/>
      <c r="P9" s="966" t="s">
        <v>58</v>
      </c>
      <c r="W9" s="538"/>
    </row>
    <row r="10" spans="1:23" ht="13">
      <c r="A10" s="965" t="s">
        <v>559</v>
      </c>
      <c r="D10" s="539" t="s">
        <v>560</v>
      </c>
      <c r="E10" s="531" t="s">
        <v>59</v>
      </c>
      <c r="G10" s="532"/>
      <c r="H10" s="533"/>
      <c r="I10" s="540"/>
      <c r="J10" s="541"/>
      <c r="K10" s="542"/>
      <c r="L10" s="532"/>
      <c r="M10" s="537"/>
      <c r="O10" s="523"/>
      <c r="W10" s="538"/>
    </row>
    <row r="11" spans="1:23" ht="13">
      <c r="A11" s="965" t="s">
        <v>551</v>
      </c>
      <c r="D11" s="523"/>
      <c r="E11" s="515"/>
      <c r="F11" s="543"/>
      <c r="G11" s="532" t="s">
        <v>60</v>
      </c>
      <c r="H11" s="533"/>
      <c r="I11" s="965" t="s">
        <v>61</v>
      </c>
      <c r="K11" s="523"/>
      <c r="L11" s="532" t="s">
        <v>523</v>
      </c>
      <c r="M11" s="537"/>
      <c r="O11" s="523"/>
      <c r="P11" s="966" t="s">
        <v>63</v>
      </c>
      <c r="W11" s="538"/>
    </row>
    <row r="12" spans="1:23">
      <c r="A12" s="544" t="s">
        <v>64</v>
      </c>
      <c r="D12" s="523"/>
      <c r="E12" s="531" t="s">
        <v>65</v>
      </c>
      <c r="G12" s="532"/>
      <c r="H12" s="533"/>
      <c r="I12" s="965"/>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1097</v>
      </c>
      <c r="C17" s="738" t="str">
        <f>IF(E17="","",VLOOKUP(B17,Data!$B$5:$N$503,13,FALSE))</f>
        <v/>
      </c>
      <c r="D17" s="495" t="str">
        <f>IF(E17="","",VLOOKUP(B17,Data!$B$5:$L$503,2,FALSE))</f>
        <v/>
      </c>
      <c r="E17" s="823"/>
      <c r="F17" s="955"/>
      <c r="G17" s="587" t="str">
        <f>IF(E17="","",VLOOKUP(B17,Data!$B$5:$L$503,11,FALSE))</f>
        <v/>
      </c>
      <c r="H17" s="588" t="str">
        <f t="shared" ref="H17:H35"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13,Data!G13,(IF(B17=Data!B15,Data!G15,(IF(B17=Data!B17,Data!G17,(IF(B17=Data!#REF!,Data!#REF!,(IF(B17=Data!B22,Data!G22,(IF(B17=Data!#REF!,Data!#REF!,(IF(B17=Data!#REF!,Data!#REF!,(IF(B17=Data!#REF!,Data!#REF!,Data!#REF!)))))))))))))))&amp;IF(B17=Data!B89,Data!G89,(IF(B17=Data!#REF!,Data!#REF!,(IF(B17=Data!#REF!,Data!#REF!,(IF(B17=Data!#REF!,Data!#REF!,(IF(B17=Data!#REF!,Data!#REF!,(IF(B17=Data!#REF!,Data!G829,(IF(B17=Data!#REF!,Data!#REF!,(IF(B17=Data!#REF!,Data!#REF!,Data!#REF!)))))))))))))))&amp;IF(B17=Data!#REF!,Data!#REF!,(IF(B17=Data!#REF!,Data!#REF!,(IF(B17=Data!#REF!,Data!#REF!,(IF(B17=Data!#REF!,Data!#REF!,(IF(B17=Data!#REF!,Data!#REF!,Data!#REF!)))))))))</f>
        <v>#REF!</v>
      </c>
      <c r="O17" s="592"/>
      <c r="P17" s="593"/>
      <c r="Q17" s="594" t="e">
        <f>IF(B17=Data!B13,Data!H13,(IF(B17=Data!B15,Data!H15,(IF(B17=Data!B17,Data!H17,(IF(B17=Data!#REF!,Data!#REF!,(IF(B17=Data!B22,Data!H22,(IF(B17=Data!#REF!,Data!#REF!,(IF(B17=Data!#REF!,Data!#REF!,(IF(B17=Data!#REF!,Data!#REF!,Data!#REF!)))))))))))))))&amp;IF(B17=Data!B89,Data!H89,(IF(B17=Data!#REF!,Data!#REF!,(IF(B17=Data!#REF!,Data!#REF!,(IF(B17=Data!#REF!,Data!#REF!,(IF(B17=Data!#REF!,Data!#REF!,(IF(B17=Data!#REF!,Data!H829,(IF(B17=Data!#REF!,Data!#REF!,(IF(B17=Data!#REF!,Data!#REF!,Data!#REF!)))))))))))))))&amp;IF(B17=Data!#REF!,Data!#REF!,(IF(B17=Data!#REF!,Data!#REF!,(IF(B17=Data!#REF!,Data!#REF!,(IF(B17=Data!#REF!,Data!#REF!,(IF(B17=Data!#REF!,Data!#REF!,Data!#REF!)))))))))</f>
        <v>#REF!</v>
      </c>
      <c r="R17" s="593"/>
      <c r="S17" s="593"/>
      <c r="T17" s="594" t="e">
        <f>IF(B17=Data!B13,Data!I13,(IF(B17=Data!B15,Data!I15,(IF(B17=Data!B17,Data!I17,(IF(B17=Data!#REF!,Data!#REF!,(IF(B17=Data!B22,Data!I22,(IF(B17=Data!#REF!,Data!#REF!,(IF(B17=Data!#REF!,Data!#REF!,(IF(B17=Data!#REF!,Data!#REF!,Data!#REF!)))))))))))))))&amp;IF(B17=Data!B89,Data!I89,(IF(B17=Data!#REF!,Data!#REF!,(IF(B17=Data!#REF!,Data!#REF!,(IF(B17=Data!#REF!,Data!#REF!,(IF(B17=Data!#REF!,Data!#REF!,(IF(B17=Data!#REF!,Data!I829,(IF(B17=Data!#REF!,Data!#REF!,(IF(B17=Data!#REF!,Data!#REF!,Data!#REF!)))))))))))))))&amp;IF(B17=Data!#REF!,Data!#REF!,(IF(B17=Data!#REF!,Data!#REF!,(IF(B17=Data!#REF!,Data!#REF!,(IF(B17=Data!#REF!,Data!#REF!,(IF(B17=Data!#REF!,Data!#REF!,Data!#REF!)))))))))</f>
        <v>#REF!</v>
      </c>
      <c r="U17" s="595"/>
      <c r="V17" s="594" t="e">
        <f>IF(B17=Data!B13,Data!J13,(IF(B17=Data!B15,Data!J15,(IF(B17=Data!B17,Data!J17,(IF(B17=Data!#REF!,Data!#REF!,(IF(B17=Data!B22,Data!J22,(IF(B17=Data!#REF!,Data!#REF!,(IF(B17=Data!#REF!,Data!#REF!,(IF(B17=Data!#REF!,Data!#REF!,Data!#REF!)))))))))))))))&amp;IF(B17=Data!B89,Data!J89,(IF(B17=Data!#REF!,Data!#REF!,(IF(B17=Data!#REF!,Data!#REF!,(IF(B17=Data!#REF!,Data!#REF!,(IF(B17=Data!#REF!,Data!#REF!,(IF(B17=Data!#REF!,Data!J829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487</v>
      </c>
      <c r="C18" s="738" t="str">
        <f>IF(E18="","",VLOOKUP(B18,Data!$B$5:$N$503,13,FALSE))</f>
        <v>Ymh</v>
      </c>
      <c r="D18" s="495" t="str">
        <f>IF(E18="","",VLOOKUP(B18,Data!$B$5:$L$503,2,FALSE))</f>
        <v>ZH66310</v>
      </c>
      <c r="E18" s="739">
        <v>13</v>
      </c>
      <c r="F18" s="955" t="s">
        <v>544</v>
      </c>
      <c r="G18" s="587">
        <f>IF(E18="","",VLOOKUP(B18,Data!$B$5:$L$503,11,FALSE))</f>
        <v>1933.89</v>
      </c>
      <c r="H18" s="588">
        <f t="shared" si="0"/>
        <v>25140.57</v>
      </c>
      <c r="I18" s="589" t="str">
        <f>IF(E18="","",VLOOKUP(B18,Data!$B$5:$D$503,3,FALSE))</f>
        <v>C/T</v>
      </c>
      <c r="J18" s="589" t="str">
        <f>IF(E18="","",VLOOKUP(B18,Data!$B$5:$M$503,12,FALSE))</f>
        <v>Indonesia</v>
      </c>
      <c r="K18" s="590">
        <v>5132497</v>
      </c>
      <c r="L18" s="587">
        <f>IF(E18="","",VLOOKUP(B18,Data!$B$5:$E$503,4,FALSE)*E18)</f>
        <v>2795</v>
      </c>
      <c r="M18" s="587">
        <f>IF(E18="","",VLOOKUP(B18,Data!$B$5:$F$503,5,FALSE)*E18)</f>
        <v>2522</v>
      </c>
      <c r="N18" s="591" t="e">
        <f>IF(B18=Data!#REF!,Data!#REF!,(IF(B18=Data!#REF!,Data!#REF!,(IF(B18=Data!#REF!,Data!#REF!,(IF(B18=Data!#REF!,Data!#REF!,(IF(B18=Data!#REF!,Data!#REF!,(IF(B18=Data!#REF!,Data!#REF!,(IF(B18=Data!#REF!,Data!#REF!,(IF(B18=Data!#REF!,Data!#REF!,Data!#REF!)))))))))))))))&amp;IF(B18=Data!B53,Data!G53,(IF(B18=Data!#REF!,Data!#REF!,(IF(B18=Data!#REF!,Data!#REF!,(IF(B18=Data!#REF!,Data!#REF!,(IF(B18=Data!#REF!,Data!#REF!,(IF(B18=Data!#REF!,Data!G793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53,Data!H53,(IF(B18=Data!#REF!,Data!#REF!,(IF(B18=Data!#REF!,Data!#REF!,(IF(B18=Data!#REF!,Data!#REF!,(IF(B18=Data!#REF!,Data!#REF!,(IF(B18=Data!#REF!,Data!H793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53,Data!I53,(IF(B18=Data!#REF!,Data!#REF!,(IF(B18=Data!#REF!,Data!#REF!,(IF(B18=Data!#REF!,Data!#REF!,(IF(B18=Data!#REF!,Data!#REF!,(IF(B18=Data!#REF!,Data!I793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53,Data!J53,(IF(B18=Data!#REF!,Data!#REF!,(IF(B18=Data!#REF!,Data!#REF!,(IF(B18=Data!#REF!,Data!#REF!,(IF(B18=Data!#REF!,Data!#REF!,(IF(B18=Data!#REF!,Data!J793,(IF(B18=Data!#REF!,Data!#REF!,(IF(B18=Data!#REF!,Data!#REF!,Data!#REF!)))))))))))))))&amp;IF(B18=Data!#REF!,Data!#REF!,(IF(B18=Data!#REF!,Data!#REF!,(IF(B18=Data!#REF!,Data!#REF!,(IF(B18=Data!#REF!,Data!#REF!,(IF(B18=Data!#REF!,Data!#REF!,Data!#REF!)))))))))</f>
        <v>#REF!</v>
      </c>
      <c r="W18" s="596">
        <f>IF(E18="","",VLOOKUP(B18,Data!$B$5:$J$503,9,FALSE)*E18)</f>
        <v>15.405000000000001</v>
      </c>
    </row>
    <row r="19" spans="1:23" s="597" customFormat="1" ht="19.25" customHeight="1">
      <c r="A19" s="860">
        <v>2</v>
      </c>
      <c r="B19" s="753" t="s">
        <v>495</v>
      </c>
      <c r="C19" s="738" t="str">
        <f>IF(E19="","",VLOOKUP(B19,Data!$B$5:$N$503,13,FALSE))</f>
        <v>Ymh</v>
      </c>
      <c r="D19" s="495" t="str">
        <f>IF(E19="","",VLOOKUP(B19,Data!$B$5:$L$503,2,FALSE))</f>
        <v>ZH66300</v>
      </c>
      <c r="E19" s="739">
        <v>6</v>
      </c>
      <c r="F19" s="955"/>
      <c r="G19" s="587">
        <f>IF(E19="","",VLOOKUP(B19,Data!$B$5:$L$503,11,FALSE))</f>
        <v>2086.5500000000002</v>
      </c>
      <c r="H19" s="588">
        <f t="shared" si="0"/>
        <v>12519.300000000001</v>
      </c>
      <c r="I19" s="589" t="str">
        <f>IF(E19="","",VLOOKUP(B19,Data!$B$5:$D$503,3,FALSE))</f>
        <v>C/T</v>
      </c>
      <c r="J19" s="589" t="str">
        <f>IF(E19="","",VLOOKUP(B19,Data!$B$5:$M$503,12,FALSE))</f>
        <v>Indonesia</v>
      </c>
      <c r="K19" s="590">
        <v>5132497</v>
      </c>
      <c r="L19" s="587">
        <f>IF(E19="","",VLOOKUP(B19,Data!$B$5:$E$503,4,FALSE)*E19)</f>
        <v>1290</v>
      </c>
      <c r="M19" s="587">
        <f>IF(E19="","",VLOOKUP(B19,Data!$B$5:$F$503,5,FALSE)*E19)</f>
        <v>1164</v>
      </c>
      <c r="N19" s="591" t="e">
        <f>IF(B19=Data!#REF!,Data!#REF!,(IF(B19=Data!#REF!,Data!#REF!,(IF(B19=Data!#REF!,Data!#REF!,(IF(B19=Data!#REF!,Data!#REF!,(IF(B19=Data!#REF!,Data!#REF!,(IF(B19=Data!#REF!,Data!#REF!,(IF(B19=Data!#REF!,Data!#REF!,(IF(B19=Data!#REF!,Data!#REF!,Data!#REF!)))))))))))))))&amp;IF(B19=Data!B54,Data!G54,(IF(B19=Data!#REF!,Data!#REF!,(IF(B19=Data!#REF!,Data!#REF!,(IF(B19=Data!#REF!,Data!#REF!,(IF(B19=Data!#REF!,Data!#REF!,(IF(B19=Data!#REF!,Data!G794,(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54,Data!H54,(IF(B19=Data!#REF!,Data!#REF!,(IF(B19=Data!#REF!,Data!#REF!,(IF(B19=Data!#REF!,Data!#REF!,(IF(B19=Data!#REF!,Data!#REF!,(IF(B19=Data!#REF!,Data!H794,(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54,Data!I54,(IF(B19=Data!#REF!,Data!#REF!,(IF(B19=Data!#REF!,Data!#REF!,(IF(B19=Data!#REF!,Data!#REF!,(IF(B19=Data!#REF!,Data!#REF!,(IF(B19=Data!#REF!,Data!I794,(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54,Data!J54,(IF(B19=Data!#REF!,Data!#REF!,(IF(B19=Data!#REF!,Data!#REF!,(IF(B19=Data!#REF!,Data!#REF!,(IF(B19=Data!#REF!,Data!#REF!,(IF(B19=Data!#REF!,Data!J794,(IF(B19=Data!#REF!,Data!#REF!,(IF(B19=Data!#REF!,Data!#REF!,Data!#REF!)))))))))))))))&amp;IF(B19=Data!#REF!,Data!#REF!,(IF(B19=Data!#REF!,Data!#REF!,(IF(B19=Data!#REF!,Data!#REF!,(IF(B19=Data!#REF!,Data!#REF!,(IF(B19=Data!#REF!,Data!#REF!,Data!#REF!)))))))))</f>
        <v>#REF!</v>
      </c>
      <c r="W19" s="596">
        <f>IF(E19="","",VLOOKUP(B19,Data!$B$5:$J$503,9,FALSE)*E19)</f>
        <v>7.11</v>
      </c>
    </row>
    <row r="20" spans="1:23" s="597" customFormat="1" ht="19.25" customHeight="1">
      <c r="A20" s="860">
        <v>3</v>
      </c>
      <c r="B20" s="753" t="s">
        <v>716</v>
      </c>
      <c r="C20" s="738" t="str">
        <f>IF(E20="","",VLOOKUP(B20,Data!$B$5:$N$503,13,FALSE))</f>
        <v>Ymh</v>
      </c>
      <c r="D20" s="495" t="str">
        <f>IF(E20="","",VLOOKUP(B20,Data!$B$5:$L$503,2,FALSE))</f>
        <v>VAC9490</v>
      </c>
      <c r="E20" s="739">
        <v>1</v>
      </c>
      <c r="F20" s="955" t="s">
        <v>545</v>
      </c>
      <c r="G20" s="587">
        <f>IF(E20="","",VLOOKUP(B20,Data!$B$5:$L$503,11,FALSE))</f>
        <v>2297.34</v>
      </c>
      <c r="H20" s="588">
        <f t="shared" si="0"/>
        <v>2297.34</v>
      </c>
      <c r="I20" s="589" t="str">
        <f>IF(E20="","",VLOOKUP(B20,Data!$B$5:$D$503,3,FALSE))</f>
        <v>C/T</v>
      </c>
      <c r="J20" s="589" t="str">
        <f>IF(E20="","",VLOOKUP(B20,Data!$B$5:$M$503,12,FALSE))</f>
        <v>Indonesia</v>
      </c>
      <c r="K20" s="590">
        <v>5132497</v>
      </c>
      <c r="L20" s="587">
        <f>IF(E20="","",VLOOKUP(B20,Data!$B$5:$E$503,4,FALSE)*E20)</f>
        <v>220</v>
      </c>
      <c r="M20" s="587">
        <f>IF(E20="","",VLOOKUP(B20,Data!$B$5:$F$503,5,FALSE)*E20)</f>
        <v>199</v>
      </c>
      <c r="N20" s="591" t="e">
        <f>IF(B20=Data!#REF!,Data!#REF!,(IF(B20=Data!#REF!,Data!#REF!,(IF(B20=Data!#REF!,Data!#REF!,(IF(B20=Data!#REF!,Data!#REF!,(IF(B20=Data!#REF!,Data!#REF!,(IF(B20=Data!#REF!,Data!#REF!,(IF(B20=Data!#REF!,Data!#REF!,(IF(B20=Data!#REF!,Data!#REF!,Data!#REF!)))))))))))))))&amp;IF(B20=Data!B52,Data!G52,(IF(B20=Data!#REF!,Data!#REF!,(IF(B20=Data!#REF!,Data!#REF!,(IF(B20=Data!#REF!,Data!#REF!,(IF(B20=Data!#REF!,Data!#REF!,(IF(B20=Data!#REF!,Data!G792,(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52,Data!H52,(IF(B20=Data!#REF!,Data!#REF!,(IF(B20=Data!#REF!,Data!#REF!,(IF(B20=Data!#REF!,Data!#REF!,(IF(B20=Data!#REF!,Data!#REF!,(IF(B20=Data!#REF!,Data!H792,(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52,Data!I52,(IF(B20=Data!#REF!,Data!#REF!,(IF(B20=Data!#REF!,Data!#REF!,(IF(B20=Data!#REF!,Data!#REF!,(IF(B20=Data!#REF!,Data!#REF!,(IF(B20=Data!#REF!,Data!I792,(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52,Data!J52,(IF(B20=Data!#REF!,Data!#REF!,(IF(B20=Data!#REF!,Data!#REF!,(IF(B20=Data!#REF!,Data!#REF!,(IF(B20=Data!#REF!,Data!#REF!,(IF(B20=Data!#REF!,Data!J792,(IF(B20=Data!#REF!,Data!#REF!,(IF(B20=Data!#REF!,Data!#REF!,Data!#REF!)))))))))))))))&amp;IF(B20=Data!#REF!,Data!#REF!,(IF(B20=Data!#REF!,Data!#REF!,(IF(B20=Data!#REF!,Data!#REF!,(IF(B20=Data!#REF!,Data!#REF!,(IF(B20=Data!#REF!,Data!#REF!,Data!#REF!)))))))))</f>
        <v>#REF!</v>
      </c>
      <c r="W20" s="596">
        <f>IF(E20="","",VLOOKUP(B20,Data!$B$5:$J$503,9,FALSE)*E20)</f>
        <v>1.1850000000000001</v>
      </c>
    </row>
    <row r="21" spans="1:23" s="597" customFormat="1" ht="19.25" customHeight="1">
      <c r="A21" s="860">
        <v>4</v>
      </c>
      <c r="B21" s="334" t="s">
        <v>504</v>
      </c>
      <c r="C21" s="738" t="str">
        <f>IF(E21="","",VLOOKUP(B21,Data!$B$5:$N$503,13,FALSE))</f>
        <v>Ymh</v>
      </c>
      <c r="D21" s="495" t="str">
        <f>IF(E21="","",VLOOKUP(B21,Data!$B$5:$L$503,2,FALSE))</f>
        <v>ZH66250</v>
      </c>
      <c r="E21" s="739">
        <v>16</v>
      </c>
      <c r="F21" s="955"/>
      <c r="G21" s="587">
        <f>IF(E21="","",VLOOKUP(B21,Data!$B$5:$L$503,11,FALSE))</f>
        <v>2244.61</v>
      </c>
      <c r="H21" s="588">
        <f t="shared" si="0"/>
        <v>35913.760000000002</v>
      </c>
      <c r="I21" s="589" t="str">
        <f>IF(E21="","",VLOOKUP(B21,Data!$B$5:$D$503,3,FALSE))</f>
        <v>C/T</v>
      </c>
      <c r="J21" s="589" t="str">
        <f>IF(E21="","",VLOOKUP(B21,Data!$B$5:$M$503,12,FALSE))</f>
        <v>Indonesia</v>
      </c>
      <c r="K21" s="590">
        <v>5132497</v>
      </c>
      <c r="L21" s="587">
        <f>IF(E21="","",VLOOKUP(B21,Data!$B$5:$E$503,4,FALSE)*E21)</f>
        <v>4192</v>
      </c>
      <c r="M21" s="587">
        <f>IF(E21="","",VLOOKUP(B21,Data!$B$5:$F$503,5,FALSE)*E21)</f>
        <v>3792</v>
      </c>
      <c r="N21" s="591" t="e">
        <f>IF(B21=Data!#REF!,Data!#REF!,(IF(B21=Data!#REF!,Data!#REF!,(IF(B21=Data!#REF!,Data!#REF!,(IF(B21=Data!#REF!,Data!#REF!,(IF(B21=Data!#REF!,Data!#REF!,(IF(B21=Data!#REF!,Data!#REF!,(IF(B21=Data!#REF!,Data!#REF!,(IF(B21=Data!#REF!,Data!#REF!,Data!#REF!)))))))))))))))&amp;IF(B21=Data!B53,Data!G53,(IF(B21=Data!#REF!,Data!#REF!,(IF(B21=Data!#REF!,Data!#REF!,(IF(B21=Data!#REF!,Data!#REF!,(IF(B21=Data!#REF!,Data!#REF!,(IF(B21=Data!#REF!,Data!G793,(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53,Data!H53,(IF(B21=Data!#REF!,Data!#REF!,(IF(B21=Data!#REF!,Data!#REF!,(IF(B21=Data!#REF!,Data!#REF!,(IF(B21=Data!#REF!,Data!#REF!,(IF(B21=Data!#REF!,Data!H793,(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53,Data!I53,(IF(B21=Data!#REF!,Data!#REF!,(IF(B21=Data!#REF!,Data!#REF!,(IF(B21=Data!#REF!,Data!#REF!,(IF(B21=Data!#REF!,Data!#REF!,(IF(B21=Data!#REF!,Data!I793,(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53,Data!J53,(IF(B21=Data!#REF!,Data!#REF!,(IF(B21=Data!#REF!,Data!#REF!,(IF(B21=Data!#REF!,Data!#REF!,(IF(B21=Data!#REF!,Data!#REF!,(IF(B21=Data!#REF!,Data!J793,(IF(B21=Data!#REF!,Data!#REF!,(IF(B21=Data!#REF!,Data!#REF!,Data!#REF!)))))))))))))))&amp;IF(B21=Data!#REF!,Data!#REF!,(IF(B21=Data!#REF!,Data!#REF!,(IF(B21=Data!#REF!,Data!#REF!,(IF(B21=Data!#REF!,Data!#REF!,(IF(B21=Data!#REF!,Data!#REF!,Data!#REF!)))))))))</f>
        <v>#REF!</v>
      </c>
      <c r="W21" s="596">
        <f>IF(E21="","",VLOOKUP(B21,Data!$B$5:$J$503,9,FALSE)*E21)</f>
        <v>23.808</v>
      </c>
    </row>
    <row r="22" spans="1:23" s="597" customFormat="1" ht="19.25" customHeight="1">
      <c r="A22" s="860">
        <v>5</v>
      </c>
      <c r="B22" s="753" t="s">
        <v>594</v>
      </c>
      <c r="C22" s="738" t="str">
        <f>IF(E22="","",VLOOKUP(B22,Data!$B$5:$N$503,13,FALSE))</f>
        <v>Ymh</v>
      </c>
      <c r="D22" s="495" t="str">
        <f>IF(E22="","",VLOOKUP(B22,Data!$B$5:$L$503,2,FALSE))</f>
        <v>ZN12160</v>
      </c>
      <c r="E22" s="739">
        <v>2</v>
      </c>
      <c r="F22" s="956" t="s">
        <v>569</v>
      </c>
      <c r="G22" s="587">
        <f>IF(E22="","",VLOOKUP(B22,Data!$B$5:$L$503,11,FALSE))</f>
        <v>2286.36</v>
      </c>
      <c r="H22" s="588">
        <f t="shared" si="0"/>
        <v>4572.72</v>
      </c>
      <c r="I22" s="589" t="str">
        <f>IF(E22="","",VLOOKUP(B22,Data!$B$5:$D$503,3,FALSE))</f>
        <v>C/T</v>
      </c>
      <c r="J22" s="589" t="str">
        <f>IF(E22="","",VLOOKUP(B22,Data!$B$5:$M$503,12,FALSE))</f>
        <v>Indonesia</v>
      </c>
      <c r="K22" s="590">
        <v>5132497</v>
      </c>
      <c r="L22" s="587">
        <f>IF(E22="","",VLOOKUP(B22,Data!$B$5:$E$503,4,FALSE)*E22)</f>
        <v>524</v>
      </c>
      <c r="M22" s="587">
        <f>IF(E22="","",VLOOKUP(B22,Data!$B$5:$F$503,5,FALSE)*E22)</f>
        <v>474</v>
      </c>
      <c r="N22" s="591" t="e">
        <f>IF(B22=Data!#REF!,Data!#REF!,(IF(B22=Data!#REF!,Data!#REF!,(IF(B22=Data!#REF!,Data!#REF!,(IF(B22=Data!#REF!,Data!#REF!,(IF(B22=Data!#REF!,Data!#REF!,(IF(B22=Data!#REF!,Data!#REF!,(IF(B22=Data!#REF!,Data!#REF!,(IF(B22=Data!#REF!,Data!#REF!,Data!#REF!)))))))))))))))&amp;IF(B22=Data!B54,Data!G54,(IF(B22=Data!#REF!,Data!#REF!,(IF(B22=Data!#REF!,Data!#REF!,(IF(B22=Data!#REF!,Data!#REF!,(IF(B22=Data!#REF!,Data!#REF!,(IF(B22=Data!#REF!,Data!G794,(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54,Data!H54,(IF(B22=Data!#REF!,Data!#REF!,(IF(B22=Data!#REF!,Data!#REF!,(IF(B22=Data!#REF!,Data!#REF!,(IF(B22=Data!#REF!,Data!#REF!,(IF(B22=Data!#REF!,Data!H794,(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54,Data!I54,(IF(B22=Data!#REF!,Data!#REF!,(IF(B22=Data!#REF!,Data!#REF!,(IF(B22=Data!#REF!,Data!#REF!,(IF(B22=Data!#REF!,Data!#REF!,(IF(B22=Data!#REF!,Data!I794,(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54,Data!J54,(IF(B22=Data!#REF!,Data!#REF!,(IF(B22=Data!#REF!,Data!#REF!,(IF(B22=Data!#REF!,Data!#REF!,(IF(B22=Data!#REF!,Data!#REF!,(IF(B22=Data!#REF!,Data!J794,(IF(B22=Data!#REF!,Data!#REF!,(IF(B22=Data!#REF!,Data!#REF!,Data!#REF!)))))))))))))))&amp;IF(B22=Data!#REF!,Data!#REF!,(IF(B22=Data!#REF!,Data!#REF!,(IF(B22=Data!#REF!,Data!#REF!,(IF(B22=Data!#REF!,Data!#REF!,(IF(B22=Data!#REF!,Data!#REF!,Data!#REF!)))))))))</f>
        <v>#REF!</v>
      </c>
      <c r="W22" s="596">
        <f>IF(E22="","",VLOOKUP(B22,Data!$B$5:$J$503,9,FALSE)*E22)</f>
        <v>2.976</v>
      </c>
    </row>
    <row r="23" spans="1:23" s="597" customFormat="1" ht="19.25" customHeight="1">
      <c r="A23" s="860"/>
      <c r="B23" s="582" t="s">
        <v>1111</v>
      </c>
      <c r="C23" s="738" t="str">
        <f>IF(E23="","",VLOOKUP(B23,Data!$B$5:$N$503,13,FALSE))</f>
        <v/>
      </c>
      <c r="D23" s="495" t="str">
        <f>IF(E23="","",VLOOKUP(B23,Data!$B$5:$L$503,2,FALSE))</f>
        <v/>
      </c>
      <c r="E23" s="823"/>
      <c r="F23" s="955"/>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B13,Data!G13,(IF(B23=Data!B15,Data!G15,(IF(B23=Data!B17,Data!G17,(IF(B23=Data!#REF!,Data!#REF!,(IF(B23=Data!B22,Data!G22,(IF(B23=Data!#REF!,Data!#REF!,(IF(B23=Data!#REF!,Data!#REF!,(IF(B23=Data!#REF!,Data!#REF!,Data!#REF!)))))))))))))))&amp;IF(B23=Data!B89,Data!G89,(IF(B23=Data!#REF!,Data!#REF!,(IF(B23=Data!#REF!,Data!#REF!,(IF(B23=Data!#REF!,Data!#REF!,(IF(B23=Data!#REF!,Data!#REF!,(IF(B23=Data!#REF!,Data!G829,(IF(B23=Data!#REF!,Data!#REF!,(IF(B23=Data!#REF!,Data!#REF!,Data!#REF!)))))))))))))))&amp;IF(B23=Data!#REF!,Data!#REF!,(IF(B23=Data!#REF!,Data!#REF!,(IF(B23=Data!#REF!,Data!#REF!,(IF(B23=Data!#REF!,Data!#REF!,(IF(B23=Data!#REF!,Data!#REF!,Data!#REF!)))))))))</f>
        <v>#REF!</v>
      </c>
      <c r="O23" s="592"/>
      <c r="P23" s="593"/>
      <c r="Q23" s="594" t="e">
        <f>IF(B23=Data!B13,Data!H13,(IF(B23=Data!B15,Data!H15,(IF(B23=Data!B17,Data!H17,(IF(B23=Data!#REF!,Data!#REF!,(IF(B23=Data!B22,Data!H22,(IF(B23=Data!#REF!,Data!#REF!,(IF(B23=Data!#REF!,Data!#REF!,(IF(B23=Data!#REF!,Data!#REF!,Data!#REF!)))))))))))))))&amp;IF(B23=Data!B89,Data!H89,(IF(B23=Data!#REF!,Data!#REF!,(IF(B23=Data!#REF!,Data!#REF!,(IF(B23=Data!#REF!,Data!#REF!,(IF(B23=Data!#REF!,Data!#REF!,(IF(B23=Data!#REF!,Data!H829,(IF(B23=Data!#REF!,Data!#REF!,(IF(B23=Data!#REF!,Data!#REF!,Data!#REF!)))))))))))))))&amp;IF(B23=Data!#REF!,Data!#REF!,(IF(B23=Data!#REF!,Data!#REF!,(IF(B23=Data!#REF!,Data!#REF!,(IF(B23=Data!#REF!,Data!#REF!,(IF(B23=Data!#REF!,Data!#REF!,Data!#REF!)))))))))</f>
        <v>#REF!</v>
      </c>
      <c r="R23" s="593"/>
      <c r="S23" s="593"/>
      <c r="T23" s="594" t="e">
        <f>IF(B23=Data!B13,Data!I13,(IF(B23=Data!B15,Data!I15,(IF(B23=Data!B17,Data!I17,(IF(B23=Data!#REF!,Data!#REF!,(IF(B23=Data!B22,Data!I22,(IF(B23=Data!#REF!,Data!#REF!,(IF(B23=Data!#REF!,Data!#REF!,(IF(B23=Data!#REF!,Data!#REF!,Data!#REF!)))))))))))))))&amp;IF(B23=Data!B89,Data!I89,(IF(B23=Data!#REF!,Data!#REF!,(IF(B23=Data!#REF!,Data!#REF!,(IF(B23=Data!#REF!,Data!#REF!,(IF(B23=Data!#REF!,Data!#REF!,(IF(B23=Data!#REF!,Data!I829,(IF(B23=Data!#REF!,Data!#REF!,(IF(B23=Data!#REF!,Data!#REF!,Data!#REF!)))))))))))))))&amp;IF(B23=Data!#REF!,Data!#REF!,(IF(B23=Data!#REF!,Data!#REF!,(IF(B23=Data!#REF!,Data!#REF!,(IF(B23=Data!#REF!,Data!#REF!,(IF(B23=Data!#REF!,Data!#REF!,Data!#REF!)))))))))</f>
        <v>#REF!</v>
      </c>
      <c r="U23" s="595"/>
      <c r="V23" s="594" t="e">
        <f>IF(B23=Data!B13,Data!J13,(IF(B23=Data!B15,Data!J15,(IF(B23=Data!B17,Data!J17,(IF(B23=Data!#REF!,Data!#REF!,(IF(B23=Data!B22,Data!J22,(IF(B23=Data!#REF!,Data!#REF!,(IF(B23=Data!#REF!,Data!#REF!,(IF(B23=Data!#REF!,Data!#REF!,Data!#REF!)))))))))))))))&amp;IF(B23=Data!B89,Data!J89,(IF(B23=Data!#REF!,Data!#REF!,(IF(B23=Data!#REF!,Data!#REF!,(IF(B23=Data!#REF!,Data!#REF!,(IF(B23=Data!#REF!,Data!#REF!,(IF(B23=Data!#REF!,Data!J829,(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v>6</v>
      </c>
      <c r="B24" s="753" t="s">
        <v>716</v>
      </c>
      <c r="C24" s="738" t="str">
        <f>IF(E24="","",VLOOKUP(B24,Data!$B$5:$N$503,13,FALSE))</f>
        <v>Ymh</v>
      </c>
      <c r="D24" s="495" t="str">
        <f>IF(E24="","",VLOOKUP(B24,Data!$B$5:$L$503,2,FALSE))</f>
        <v>VAC9490</v>
      </c>
      <c r="E24" s="739">
        <v>5</v>
      </c>
      <c r="F24" s="955"/>
      <c r="G24" s="587">
        <f>IF(E24="","",VLOOKUP(B24,Data!$B$5:$L$503,11,FALSE))</f>
        <v>2297.34</v>
      </c>
      <c r="H24" s="588">
        <f t="shared" si="0"/>
        <v>11486.7</v>
      </c>
      <c r="I24" s="589" t="str">
        <f>IF(E24="","",VLOOKUP(B24,Data!$B$5:$D$503,3,FALSE))</f>
        <v>C/T</v>
      </c>
      <c r="J24" s="589" t="str">
        <f>IF(E24="","",VLOOKUP(B24,Data!$B$5:$M$503,12,FALSE))</f>
        <v>Indonesia</v>
      </c>
      <c r="K24" s="590">
        <v>5132808</v>
      </c>
      <c r="L24" s="587">
        <f>IF(E24="","",VLOOKUP(B24,Data!$B$5:$E$503,4,FALSE)*E24)</f>
        <v>1100</v>
      </c>
      <c r="M24" s="587">
        <f>IF(E24="","",VLOOKUP(B24,Data!$B$5:$F$503,5,FALSE)*E24)</f>
        <v>995</v>
      </c>
      <c r="N24" s="591" t="e">
        <f>IF(B24=Data!#REF!,Data!#REF!,(IF(B24=Data!#REF!,Data!#REF!,(IF(B24=Data!#REF!,Data!#REF!,(IF(B24=Data!#REF!,Data!#REF!,(IF(B24=Data!#REF!,Data!#REF!,(IF(B24=Data!#REF!,Data!#REF!,(IF(B24=Data!#REF!,Data!#REF!,(IF(B24=Data!#REF!,Data!#REF!,Data!#REF!)))))))))))))))&amp;IF(B24=Data!B53,Data!G53,(IF(B24=Data!#REF!,Data!#REF!,(IF(B24=Data!#REF!,Data!#REF!,(IF(B24=Data!#REF!,Data!#REF!,(IF(B24=Data!#REF!,Data!#REF!,(IF(B24=Data!#REF!,Data!G793,(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53,Data!H53,(IF(B24=Data!#REF!,Data!#REF!,(IF(B24=Data!#REF!,Data!#REF!,(IF(B24=Data!#REF!,Data!#REF!,(IF(B24=Data!#REF!,Data!#REF!,(IF(B24=Data!#REF!,Data!H793,(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53,Data!I53,(IF(B24=Data!#REF!,Data!#REF!,(IF(B24=Data!#REF!,Data!#REF!,(IF(B24=Data!#REF!,Data!#REF!,(IF(B24=Data!#REF!,Data!#REF!,(IF(B24=Data!#REF!,Data!I793,(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53,Data!J53,(IF(B24=Data!#REF!,Data!#REF!,(IF(B24=Data!#REF!,Data!#REF!,(IF(B24=Data!#REF!,Data!#REF!,(IF(B24=Data!#REF!,Data!#REF!,(IF(B24=Data!#REF!,Data!J793,(IF(B24=Data!#REF!,Data!#REF!,(IF(B24=Data!#REF!,Data!#REF!,Data!#REF!)))))))))))))))&amp;IF(B24=Data!#REF!,Data!#REF!,(IF(B24=Data!#REF!,Data!#REF!,(IF(B24=Data!#REF!,Data!#REF!,(IF(B24=Data!#REF!,Data!#REF!,(IF(B24=Data!#REF!,Data!#REF!,Data!#REF!)))))))))</f>
        <v>#REF!</v>
      </c>
      <c r="W24" s="596">
        <f>IF(E24="","",VLOOKUP(B24,Data!$B$5:$J$503,9,FALSE)*E24)</f>
        <v>5.9250000000000007</v>
      </c>
    </row>
    <row r="25" spans="1:23" s="597" customFormat="1" ht="19.25" customHeight="1">
      <c r="A25" s="860"/>
      <c r="B25" s="582" t="s">
        <v>1110</v>
      </c>
      <c r="C25" s="738" t="str">
        <f>IF(E25="","",VLOOKUP(B25,Data!$B$5:$N$503,13,FALSE))</f>
        <v/>
      </c>
      <c r="D25" s="495" t="str">
        <f>IF(E25="","",VLOOKUP(B25,Data!$B$5:$L$503,2,FALSE))</f>
        <v/>
      </c>
      <c r="E25" s="739"/>
      <c r="F25" s="955"/>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REF!,Data!#REF!,(IF(B25=Data!#REF!,Data!#REF!,(IF(B25=Data!#REF!,Data!#REF!,(IF(B25=Data!#REF!,Data!#REF!,(IF(B25=Data!#REF!,Data!#REF!,(IF(B25=Data!#REF!,Data!#REF!,(IF(B25=Data!#REF!,Data!#REF!,(IF(B25=Data!#REF!,Data!#REF!,Data!#REF!)))))))))))))))&amp;IF(B25=Data!B56,Data!G56,(IF(B25=Data!#REF!,Data!#REF!,(IF(B25=Data!#REF!,Data!#REF!,(IF(B25=Data!#REF!,Data!#REF!,(IF(B25=Data!#REF!,Data!#REF!,(IF(B25=Data!#REF!,Data!G796,(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56,Data!H56,(IF(B25=Data!#REF!,Data!#REF!,(IF(B25=Data!#REF!,Data!#REF!,(IF(B25=Data!#REF!,Data!#REF!,(IF(B25=Data!#REF!,Data!#REF!,(IF(B25=Data!#REF!,Data!H796,(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56,Data!I56,(IF(B25=Data!#REF!,Data!#REF!,(IF(B25=Data!#REF!,Data!#REF!,(IF(B25=Data!#REF!,Data!#REF!,(IF(B25=Data!#REF!,Data!#REF!,(IF(B25=Data!#REF!,Data!I796,(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56,Data!J56,(IF(B25=Data!#REF!,Data!#REF!,(IF(B25=Data!#REF!,Data!#REF!,(IF(B25=Data!#REF!,Data!#REF!,(IF(B25=Data!#REF!,Data!#REF!,(IF(B25=Data!#REF!,Data!J796,(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v>7</v>
      </c>
      <c r="B26" s="753" t="s">
        <v>368</v>
      </c>
      <c r="C26" s="738" t="str">
        <f>IF(E26="","",VLOOKUP(B26,Data!$B$5:$N$503,13,FALSE))</f>
        <v>Ymh</v>
      </c>
      <c r="D26" s="495" t="str">
        <f>IF(E26="","",VLOOKUP(B26,Data!$B$5:$L$503,2,FALSE))</f>
        <v>WQ78230</v>
      </c>
      <c r="E26" s="739">
        <v>1</v>
      </c>
      <c r="F26" s="955"/>
      <c r="G26" s="587">
        <f>IF(E26="","",VLOOKUP(B26,Data!$B$5:$L$503,11,FALSE))</f>
        <v>4233.07</v>
      </c>
      <c r="H26" s="588">
        <f t="shared" si="0"/>
        <v>4233.07</v>
      </c>
      <c r="I26" s="589" t="str">
        <f>IF(E26="","",VLOOKUP(B26,Data!$B$5:$D$503,3,FALSE))</f>
        <v>C/T</v>
      </c>
      <c r="J26" s="589" t="str">
        <f>IF(E26="","",VLOOKUP(B26,Data!$B$5:$M$503,12,FALSE))</f>
        <v>Indonesia</v>
      </c>
      <c r="K26" s="590">
        <v>5135631</v>
      </c>
      <c r="L26" s="587">
        <f>IF(E26="","",VLOOKUP(B26,Data!$B$5:$E$503,4,FALSE)*E26)</f>
        <v>297</v>
      </c>
      <c r="M26" s="587">
        <f>IF(E26="","",VLOOKUP(B26,Data!$B$5:$F$503,5,FALSE)*E26)</f>
        <v>262</v>
      </c>
      <c r="N26" s="591" t="e">
        <f>IF(B26=Data!B11,Data!G11,(IF(B26=Data!B13,Data!G13,(IF(B26=Data!B15,Data!G15,(IF(B26=Data!#REF!,Data!#REF!,(IF(B26=Data!B20,Data!G20,(IF(B26=Data!#REF!,Data!#REF!,(IF(B26=Data!#REF!,Data!#REF!,(IF(B26=Data!#REF!,Data!#REF!,Data!#REF!)))))))))))))))&amp;IF(B26=Data!B87,Data!G87,(IF(B26=Data!#REF!,Data!#REF!,(IF(B26=Data!#REF!,Data!#REF!,(IF(B26=Data!#REF!,Data!#REF!,(IF(B26=Data!#REF!,Data!#REF!,(IF(B26=Data!#REF!,Data!G827,(IF(B26=Data!#REF!,Data!#REF!,(IF(B26=Data!#REF!,Data!#REF!,Data!#REF!)))))))))))))))&amp;IF(B26=Data!#REF!,Data!#REF!,(IF(B26=Data!#REF!,Data!#REF!,(IF(B26=Data!#REF!,Data!#REF!,(IF(B26=Data!#REF!,Data!#REF!,(IF(B26=Data!#REF!,Data!#REF!,Data!#REF!)))))))))</f>
        <v>#REF!</v>
      </c>
      <c r="O26" s="592"/>
      <c r="P26" s="593"/>
      <c r="Q26" s="594" t="e">
        <f>IF(B26=Data!B11,Data!H11,(IF(B26=Data!B13,Data!H13,(IF(B26=Data!B15,Data!H15,(IF(B26=Data!#REF!,Data!#REF!,(IF(B26=Data!B20,Data!H20,(IF(B26=Data!#REF!,Data!#REF!,(IF(B26=Data!#REF!,Data!#REF!,(IF(B26=Data!#REF!,Data!#REF!,Data!#REF!)))))))))))))))&amp;IF(B26=Data!B87,Data!H87,(IF(B26=Data!#REF!,Data!#REF!,(IF(B26=Data!#REF!,Data!#REF!,(IF(B26=Data!#REF!,Data!#REF!,(IF(B26=Data!#REF!,Data!#REF!,(IF(B26=Data!#REF!,Data!H827,(IF(B26=Data!#REF!,Data!#REF!,(IF(B26=Data!#REF!,Data!#REF!,Data!#REF!)))))))))))))))&amp;IF(B26=Data!#REF!,Data!#REF!,(IF(B26=Data!#REF!,Data!#REF!,(IF(B26=Data!#REF!,Data!#REF!,(IF(B26=Data!#REF!,Data!#REF!,(IF(B26=Data!#REF!,Data!#REF!,Data!#REF!)))))))))</f>
        <v>#REF!</v>
      </c>
      <c r="R26" s="593"/>
      <c r="S26" s="593"/>
      <c r="T26" s="594" t="e">
        <f>IF(B26=Data!B11,Data!I11,(IF(B26=Data!B13,Data!I13,(IF(B26=Data!B15,Data!I15,(IF(B26=Data!#REF!,Data!#REF!,(IF(B26=Data!B20,Data!I20,(IF(B26=Data!#REF!,Data!#REF!,(IF(B26=Data!#REF!,Data!#REF!,(IF(B26=Data!#REF!,Data!#REF!,Data!#REF!)))))))))))))))&amp;IF(B26=Data!B87,Data!I87,(IF(B26=Data!#REF!,Data!#REF!,(IF(B26=Data!#REF!,Data!#REF!,(IF(B26=Data!#REF!,Data!#REF!,(IF(B26=Data!#REF!,Data!#REF!,(IF(B26=Data!#REF!,Data!I827,(IF(B26=Data!#REF!,Data!#REF!,(IF(B26=Data!#REF!,Data!#REF!,Data!#REF!)))))))))))))))&amp;IF(B26=Data!#REF!,Data!#REF!,(IF(B26=Data!#REF!,Data!#REF!,(IF(B26=Data!#REF!,Data!#REF!,(IF(B26=Data!#REF!,Data!#REF!,(IF(B26=Data!#REF!,Data!#REF!,Data!#REF!)))))))))</f>
        <v>#REF!</v>
      </c>
      <c r="U26" s="595"/>
      <c r="V26" s="594" t="e">
        <f>IF(B26=Data!B11,Data!J11,(IF(B26=Data!B13,Data!J13,(IF(B26=Data!B15,Data!J15,(IF(B26=Data!#REF!,Data!#REF!,(IF(B26=Data!B20,Data!J20,(IF(B26=Data!#REF!,Data!#REF!,(IF(B26=Data!#REF!,Data!#REF!,(IF(B26=Data!#REF!,Data!#REF!,Data!#REF!)))))))))))))))&amp;IF(B26=Data!B87,Data!J87,(IF(B26=Data!#REF!,Data!#REF!,(IF(B26=Data!#REF!,Data!#REF!,(IF(B26=Data!#REF!,Data!#REF!,(IF(B26=Data!#REF!,Data!#REF!,(IF(B26=Data!#REF!,Data!J827,(IF(B26=Data!#REF!,Data!#REF!,(IF(B26=Data!#REF!,Data!#REF!,Data!#REF!)))))))))))))))&amp;IF(B26=Data!#REF!,Data!#REF!,(IF(B26=Data!#REF!,Data!#REF!,(IF(B26=Data!#REF!,Data!#REF!,(IF(B26=Data!#REF!,Data!#REF!,(IF(B26=Data!#REF!,Data!#REF!,Data!#REF!)))))))))</f>
        <v>#REF!</v>
      </c>
      <c r="W26" s="596">
        <f>IF(E26="","",VLOOKUP(B26,Data!$B$5:$J$503,9,FALSE)*E26)</f>
        <v>1.534</v>
      </c>
    </row>
    <row r="27" spans="1:23" s="597" customFormat="1" ht="19.25" customHeight="1">
      <c r="A27" s="860">
        <v>8</v>
      </c>
      <c r="B27" s="753" t="s">
        <v>495</v>
      </c>
      <c r="C27" s="738" t="str">
        <f>IF(E27="","",VLOOKUP(B27,Data!$B$5:$N$503,13,FALSE))</f>
        <v>Ymh</v>
      </c>
      <c r="D27" s="495" t="str">
        <f>IF(E27="","",VLOOKUP(B27,Data!$B$5:$L$503,2,FALSE))</f>
        <v>ZH66300</v>
      </c>
      <c r="E27" s="739">
        <v>2</v>
      </c>
      <c r="F27" s="955"/>
      <c r="G27" s="587">
        <f>IF(E27="","",VLOOKUP(B27,Data!$B$5:$L$503,11,FALSE))</f>
        <v>2086.5500000000002</v>
      </c>
      <c r="H27" s="588">
        <f t="shared" si="0"/>
        <v>4173.1000000000004</v>
      </c>
      <c r="I27" s="589" t="str">
        <f>IF(E27="","",VLOOKUP(B27,Data!$B$5:$D$503,3,FALSE))</f>
        <v>C/T</v>
      </c>
      <c r="J27" s="589" t="str">
        <f>IF(E27="","",VLOOKUP(B27,Data!$B$5:$M$503,12,FALSE))</f>
        <v>Indonesia</v>
      </c>
      <c r="K27" s="590">
        <v>5135631</v>
      </c>
      <c r="L27" s="587">
        <f>IF(E27="","",VLOOKUP(B27,Data!$B$5:$E$503,4,FALSE)*E27)</f>
        <v>430</v>
      </c>
      <c r="M27" s="587">
        <f>IF(E27="","",VLOOKUP(B27,Data!$B$5:$F$503,5,FALSE)*E27)</f>
        <v>388</v>
      </c>
      <c r="N27" s="591" t="e">
        <f>IF(B27=Data!#REF!,Data!#REF!,(IF(B27=Data!#REF!,Data!#REF!,(IF(B27=Data!#REF!,Data!#REF!,(IF(B27=Data!#REF!,Data!#REF!,(IF(B27=Data!#REF!,Data!#REF!,(IF(B27=Data!#REF!,Data!#REF!,(IF(B27=Data!#REF!,Data!#REF!,(IF(B27=Data!#REF!,Data!#REF!,Data!#REF!)))))))))))))))&amp;IF(B27=Data!B54,Data!G54,(IF(B27=Data!#REF!,Data!#REF!,(IF(B27=Data!#REF!,Data!#REF!,(IF(B27=Data!#REF!,Data!#REF!,(IF(B27=Data!#REF!,Data!#REF!,(IF(B27=Data!#REF!,Data!G794,(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54,Data!H54,(IF(B27=Data!#REF!,Data!#REF!,(IF(B27=Data!#REF!,Data!#REF!,(IF(B27=Data!#REF!,Data!#REF!,(IF(B27=Data!#REF!,Data!#REF!,(IF(B27=Data!#REF!,Data!H794,(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54,Data!I54,(IF(B27=Data!#REF!,Data!#REF!,(IF(B27=Data!#REF!,Data!#REF!,(IF(B27=Data!#REF!,Data!#REF!,(IF(B27=Data!#REF!,Data!#REF!,(IF(B27=Data!#REF!,Data!I794,(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54,Data!J54,(IF(B27=Data!#REF!,Data!#REF!,(IF(B27=Data!#REF!,Data!#REF!,(IF(B27=Data!#REF!,Data!#REF!,(IF(B27=Data!#REF!,Data!#REF!,(IF(B27=Data!#REF!,Data!J794,(IF(B27=Data!#REF!,Data!#REF!,(IF(B27=Data!#REF!,Data!#REF!,Data!#REF!)))))))))))))))&amp;IF(B27=Data!#REF!,Data!#REF!,(IF(B27=Data!#REF!,Data!#REF!,(IF(B27=Data!#REF!,Data!#REF!,(IF(B27=Data!#REF!,Data!#REF!,(IF(B27=Data!#REF!,Data!#REF!,Data!#REF!)))))))))</f>
        <v>#REF!</v>
      </c>
      <c r="W27" s="596">
        <f>IF(E27="","",VLOOKUP(B27,Data!$B$5:$J$503,9,FALSE)*E27)</f>
        <v>2.37</v>
      </c>
    </row>
    <row r="28" spans="1:23" s="597" customFormat="1" ht="19.25" customHeight="1">
      <c r="A28" s="860">
        <v>9</v>
      </c>
      <c r="B28" s="753" t="s">
        <v>292</v>
      </c>
      <c r="C28" s="738" t="str">
        <f>IF(E28="","",VLOOKUP(B28,Data!$B$5:$N$503,13,FALSE))</f>
        <v>Ymh</v>
      </c>
      <c r="D28" s="495" t="str">
        <f>IF(E28="","",VLOOKUP(B28,Data!$B$5:$L$503,2,FALSE))</f>
        <v>WT58130</v>
      </c>
      <c r="E28" s="739">
        <v>1</v>
      </c>
      <c r="F28" s="955"/>
      <c r="G28" s="587">
        <f>IF(E28="","",VLOOKUP(B28,Data!$B$5:$L$503,11,FALSE))</f>
        <v>2401.4899999999998</v>
      </c>
      <c r="H28" s="588">
        <f t="shared" si="0"/>
        <v>2401.4899999999998</v>
      </c>
      <c r="I28" s="589" t="str">
        <f>IF(E28="","",VLOOKUP(B28,Data!$B$5:$D$503,3,FALSE))</f>
        <v>C/T</v>
      </c>
      <c r="J28" s="589" t="str">
        <f>IF(E28="","",VLOOKUP(B28,Data!$B$5:$M$503,12,FALSE))</f>
        <v>Indonesia</v>
      </c>
      <c r="K28" s="590">
        <v>5135631</v>
      </c>
      <c r="L28" s="587">
        <f>IF(E28="","",VLOOKUP(B28,Data!$B$5:$E$503,4,FALSE)*E28)</f>
        <v>238</v>
      </c>
      <c r="M28" s="587">
        <f>IF(E28="","",VLOOKUP(B28,Data!$B$5:$F$503,5,FALSE)*E28)</f>
        <v>216</v>
      </c>
      <c r="N28" s="591" t="e">
        <f>IF(B28=Data!#REF!,Data!#REF!,(IF(B28=Data!#REF!,Data!#REF!,(IF(B28=Data!#REF!,Data!#REF!,(IF(B28=Data!#REF!,Data!#REF!,(IF(B28=Data!#REF!,Data!#REF!,(IF(B28=Data!#REF!,Data!#REF!,(IF(B28=Data!#REF!,Data!#REF!,(IF(B28=Data!#REF!,Data!#REF!,Data!#REF!)))))))))))))))&amp;IF(B28=Data!B56,Data!G56,(IF(B28=Data!#REF!,Data!#REF!,(IF(B28=Data!#REF!,Data!#REF!,(IF(B28=Data!#REF!,Data!#REF!,(IF(B28=Data!#REF!,Data!#REF!,(IF(B28=Data!#REF!,Data!G796,(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56,Data!H56,(IF(B28=Data!#REF!,Data!#REF!,(IF(B28=Data!#REF!,Data!#REF!,(IF(B28=Data!#REF!,Data!#REF!,(IF(B28=Data!#REF!,Data!#REF!,(IF(B28=Data!#REF!,Data!H796,(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56,Data!I56,(IF(B28=Data!#REF!,Data!#REF!,(IF(B28=Data!#REF!,Data!#REF!,(IF(B28=Data!#REF!,Data!#REF!,(IF(B28=Data!#REF!,Data!#REF!,(IF(B28=Data!#REF!,Data!I796,(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56,Data!J56,(IF(B28=Data!#REF!,Data!#REF!,(IF(B28=Data!#REF!,Data!#REF!,(IF(B28=Data!#REF!,Data!#REF!,(IF(B28=Data!#REF!,Data!#REF!,(IF(B28=Data!#REF!,Data!J796,(IF(B28=Data!#REF!,Data!#REF!,(IF(B28=Data!#REF!,Data!#REF!,Data!#REF!)))))))))))))))&amp;IF(B28=Data!#REF!,Data!#REF!,(IF(B28=Data!#REF!,Data!#REF!,(IF(B28=Data!#REF!,Data!#REF!,(IF(B28=Data!#REF!,Data!#REF!,(IF(B28=Data!#REF!,Data!#REF!,Data!#REF!)))))))))</f>
        <v>#REF!</v>
      </c>
      <c r="W28" s="596">
        <f>IF(E28="","",VLOOKUP(B28,Data!$B$5:$J$503,9,FALSE)*E28)</f>
        <v>1.3140000000000001</v>
      </c>
    </row>
    <row r="29" spans="1:23" s="597" customFormat="1" ht="19.25" customHeight="1">
      <c r="A29" s="860">
        <v>10</v>
      </c>
      <c r="B29" s="753" t="s">
        <v>283</v>
      </c>
      <c r="C29" s="738" t="str">
        <f>IF(E29="","",VLOOKUP(B29,Data!$B$5:$N$503,13,FALSE))</f>
        <v>Ymh</v>
      </c>
      <c r="D29" s="495" t="str">
        <f>IF(E29="","",VLOOKUP(B29,Data!$B$5:$L$503,2,FALSE))</f>
        <v>WT58080</v>
      </c>
      <c r="E29" s="739">
        <v>1</v>
      </c>
      <c r="F29" s="955"/>
      <c r="G29" s="587">
        <f>IF(E29="","",VLOOKUP(B29,Data!$B$5:$L$503,11,FALSE))</f>
        <v>2653.84</v>
      </c>
      <c r="H29" s="588">
        <f t="shared" si="0"/>
        <v>2653.84</v>
      </c>
      <c r="I29" s="589" t="str">
        <f>IF(E29="","",VLOOKUP(B29,Data!$B$5:$D$503,3,FALSE))</f>
        <v>C/T</v>
      </c>
      <c r="J29" s="589" t="str">
        <f>IF(E29="","",VLOOKUP(B29,Data!$B$5:$M$503,12,FALSE))</f>
        <v>Indonesia</v>
      </c>
      <c r="K29" s="590">
        <v>5135631</v>
      </c>
      <c r="L29" s="587">
        <f>IF(E29="","",VLOOKUP(B29,Data!$B$5:$E$503,4,FALSE)*E29)</f>
        <v>254</v>
      </c>
      <c r="M29" s="587">
        <f>IF(E29="","",VLOOKUP(B29,Data!$B$5:$F$503,5,FALSE)*E29)</f>
        <v>229</v>
      </c>
      <c r="N29" s="591" t="e">
        <f>IF(B29=Data!#REF!,Data!#REF!,(IF(B29=Data!#REF!,Data!#REF!,(IF(B29=Data!#REF!,Data!#REF!,(IF(B29=Data!#REF!,Data!#REF!,(IF(B29=Data!#REF!,Data!#REF!,(IF(B29=Data!#REF!,Data!#REF!,(IF(B29=Data!#REF!,Data!#REF!,(IF(B29=Data!#REF!,Data!#REF!,Data!#REF!)))))))))))))))&amp;IF(B29=Data!B57,Data!G57,(IF(B29=Data!#REF!,Data!#REF!,(IF(B29=Data!#REF!,Data!#REF!,(IF(B29=Data!#REF!,Data!#REF!,(IF(B29=Data!#REF!,Data!#REF!,(IF(B29=Data!#REF!,Data!G797,(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57,Data!H57,(IF(B29=Data!#REF!,Data!#REF!,(IF(B29=Data!#REF!,Data!#REF!,(IF(B29=Data!#REF!,Data!#REF!,(IF(B29=Data!#REF!,Data!#REF!,(IF(B29=Data!#REF!,Data!H797,(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57,Data!I57,(IF(B29=Data!#REF!,Data!#REF!,(IF(B29=Data!#REF!,Data!#REF!,(IF(B29=Data!#REF!,Data!#REF!,(IF(B29=Data!#REF!,Data!#REF!,(IF(B29=Data!#REF!,Data!I797,(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57,Data!J57,(IF(B29=Data!#REF!,Data!#REF!,(IF(B29=Data!#REF!,Data!#REF!,(IF(B29=Data!#REF!,Data!#REF!,(IF(B29=Data!#REF!,Data!#REF!,(IF(B29=Data!#REF!,Data!J797,(IF(B29=Data!#REF!,Data!#REF!,(IF(B29=Data!#REF!,Data!#REF!,Data!#REF!)))))))))))))))&amp;IF(B29=Data!#REF!,Data!#REF!,(IF(B29=Data!#REF!,Data!#REF!,(IF(B29=Data!#REF!,Data!#REF!,(IF(B29=Data!#REF!,Data!#REF!,(IF(B29=Data!#REF!,Data!#REF!,Data!#REF!)))))))))</f>
        <v>#REF!</v>
      </c>
      <c r="W29" s="596">
        <f>IF(E29="","",VLOOKUP(B29,Data!$B$5:$J$503,9,FALSE)*E29)</f>
        <v>1.484</v>
      </c>
    </row>
    <row r="30" spans="1:23" s="597" customFormat="1" ht="19.25" customHeight="1">
      <c r="A30" s="860"/>
      <c r="B30" s="582" t="s">
        <v>1125</v>
      </c>
      <c r="C30" s="738" t="str">
        <f>IF(E30="","",VLOOKUP(B30,Data!$B$5:$N$503,13,FALSE))</f>
        <v/>
      </c>
      <c r="D30" s="495" t="str">
        <f>IF(E30="","",VLOOKUP(B30,Data!$B$5:$L$503,2,FALSE))</f>
        <v/>
      </c>
      <c r="E30" s="739"/>
      <c r="F30" s="955"/>
      <c r="G30" s="587" t="str">
        <f>IF(E30="","",VLOOKUP(B30,Data!$B$5:$L$503,11,FALSE))</f>
        <v/>
      </c>
      <c r="H30" s="588" t="str">
        <f t="shared" si="0"/>
        <v>-</v>
      </c>
      <c r="I30" s="589" t="str">
        <f>IF(E30="","",VLOOKUP(B30,Data!$B$5:$D$503,3,FALSE))</f>
        <v/>
      </c>
      <c r="J30" s="589" t="str">
        <f>IF(E30="","",VLOOKUP(B30,Data!$B$5:$M$503,12,FALSE))</f>
        <v/>
      </c>
      <c r="K30" s="590"/>
      <c r="L30" s="587" t="str">
        <f>IF(E30="","",VLOOKUP(B30,Data!$B$5:$E$503,4,FALSE)*E30)</f>
        <v/>
      </c>
      <c r="M30" s="587" t="str">
        <f>IF(E30="","",VLOOKUP(B30,Data!$B$5:$F$503,5,FALSE)*E30)</f>
        <v/>
      </c>
      <c r="N30" s="591" t="e">
        <f>IF(B30=Data!#REF!,Data!#REF!,(IF(B30=Data!#REF!,Data!#REF!,(IF(B30=Data!#REF!,Data!#REF!,(IF(B30=Data!#REF!,Data!#REF!,(IF(B30=Data!#REF!,Data!#REF!,(IF(B30=Data!#REF!,Data!#REF!,(IF(B30=Data!#REF!,Data!#REF!,(IF(B30=Data!#REF!,Data!#REF!,Data!#REF!)))))))))))))))&amp;IF(B30=Data!B59,Data!G59,(IF(B30=Data!#REF!,Data!#REF!,(IF(B30=Data!#REF!,Data!#REF!,(IF(B30=Data!#REF!,Data!#REF!,(IF(B30=Data!#REF!,Data!#REF!,(IF(B30=Data!#REF!,Data!G799,(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REF!,Data!#REF!,(IF(B30=Data!#REF!,Data!#REF!,(IF(B30=Data!#REF!,Data!#REF!,(IF(B30=Data!#REF!,Data!#REF!,Data!#REF!)))))))))))))))&amp;IF(B30=Data!B59,Data!H59,(IF(B30=Data!#REF!,Data!#REF!,(IF(B30=Data!#REF!,Data!#REF!,(IF(B30=Data!#REF!,Data!#REF!,(IF(B30=Data!#REF!,Data!#REF!,(IF(B30=Data!#REF!,Data!H799,(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REF!,Data!#REF!,(IF(B30=Data!#REF!,Data!#REF!,(IF(B30=Data!#REF!,Data!#REF!,(IF(B30=Data!#REF!,Data!#REF!,Data!#REF!)))))))))))))))&amp;IF(B30=Data!B59,Data!I59,(IF(B30=Data!#REF!,Data!#REF!,(IF(B30=Data!#REF!,Data!#REF!,(IF(B30=Data!#REF!,Data!#REF!,(IF(B30=Data!#REF!,Data!#REF!,(IF(B30=Data!#REF!,Data!I799,(IF(B30=Data!#REF!,Data!#REF!,(IF(B30=Data!#REF!,Data!#REF!,Data!#REF!)))))))))))))))&amp;IF(B30=Data!#REF!,Data!#REF!,(IF(B30=Data!#REF!,Data!#REF!,(IF(B30=Data!#REF!,Data!#REF!,(IF(B30=Data!#REF!,Data!#REF!,(IF(B30=Data!#REF!,Data!#REF!,Data!#REF!)))))))))</f>
        <v>#REF!</v>
      </c>
      <c r="U30" s="595"/>
      <c r="V30" s="594" t="e">
        <f>IF(B30=Data!#REF!,Data!#REF!,(IF(B30=Data!#REF!,Data!#REF!,(IF(B30=Data!#REF!,Data!#REF!,(IF(B30=Data!#REF!,Data!#REF!,(IF(B30=Data!#REF!,Data!#REF!,(IF(B30=Data!#REF!,Data!#REF!,(IF(B30=Data!#REF!,Data!#REF!,(IF(B30=Data!#REF!,Data!#REF!,Data!#REF!)))))))))))))))&amp;IF(B30=Data!B59,Data!J59,(IF(B30=Data!#REF!,Data!#REF!,(IF(B30=Data!#REF!,Data!#REF!,(IF(B30=Data!#REF!,Data!#REF!,(IF(B30=Data!#REF!,Data!#REF!,(IF(B30=Data!#REF!,Data!J799,(IF(B30=Data!#REF!,Data!#REF!,(IF(B30=Data!#REF!,Data!#REF!,Data!#REF!)))))))))))))))&amp;IF(B30=Data!#REF!,Data!#REF!,(IF(B30=Data!#REF!,Data!#REF!,(IF(B30=Data!#REF!,Data!#REF!,(IF(B30=Data!#REF!,Data!#REF!,(IF(B30=Data!#REF!,Data!#REF!,Data!#REF!)))))))))</f>
        <v>#REF!</v>
      </c>
      <c r="W30" s="596" t="str">
        <f>IF(E30="","",VLOOKUP(B30,Data!$B$5:$J$503,9,FALSE)*E30)</f>
        <v/>
      </c>
    </row>
    <row r="31" spans="1:23" s="597" customFormat="1" ht="19.25" customHeight="1">
      <c r="A31" s="860">
        <v>11</v>
      </c>
      <c r="B31" s="753" t="s">
        <v>715</v>
      </c>
      <c r="C31" s="738" t="str">
        <f>IF(E31="","",VLOOKUP(B31,Data!$B$5:$N$503,13,FALSE))</f>
        <v>Ymh</v>
      </c>
      <c r="D31" s="495" t="str">
        <f>IF(E31="","",VLOOKUP(B31,Data!$B$5:$L$503,2,FALSE))</f>
        <v>VAC9480</v>
      </c>
      <c r="E31" s="739">
        <v>5</v>
      </c>
      <c r="F31" s="955"/>
      <c r="G31" s="587">
        <f>IF(E31="","",VLOOKUP(B31,Data!$B$5:$L$503,11,FALSE))</f>
        <v>2008.01</v>
      </c>
      <c r="H31" s="588">
        <f t="shared" si="0"/>
        <v>10040.049999999999</v>
      </c>
      <c r="I31" s="589" t="str">
        <f>IF(E31="","",VLOOKUP(B31,Data!$B$5:$D$503,3,FALSE))</f>
        <v>C/T</v>
      </c>
      <c r="J31" s="589" t="str">
        <f>IF(E31="","",VLOOKUP(B31,Data!$B$5:$M$503,12,FALSE))</f>
        <v>Indonesia</v>
      </c>
      <c r="K31" s="590">
        <v>5132835</v>
      </c>
      <c r="L31" s="587">
        <f>IF(E31="","",VLOOKUP(B31,Data!$B$5:$E$503,4,FALSE)*E31)</f>
        <v>995</v>
      </c>
      <c r="M31" s="587">
        <f>IF(E31="","",VLOOKUP(B31,Data!$B$5:$F$503,5,FALSE)*E31)</f>
        <v>895</v>
      </c>
      <c r="N31" s="591" t="e">
        <f>IF(B31=Data!#REF!,Data!#REF!,(IF(B31=Data!#REF!,Data!#REF!,(IF(B31=Data!#REF!,Data!#REF!,(IF(B31=Data!#REF!,Data!#REF!,(IF(B31=Data!#REF!,Data!#REF!,(IF(B31=Data!#REF!,Data!#REF!,(IF(B31=Data!#REF!,Data!#REF!,(IF(B31=Data!#REF!,Data!#REF!,Data!#REF!)))))))))))))))&amp;IF(B31=Data!B60,Data!G60,(IF(B31=Data!#REF!,Data!#REF!,(IF(B31=Data!#REF!,Data!#REF!,(IF(B31=Data!#REF!,Data!#REF!,(IF(B31=Data!#REF!,Data!#REF!,(IF(B31=Data!#REF!,Data!G800,(IF(B31=Data!#REF!,Data!#REF!,(IF(B31=Data!#REF!,Data!#REF!,Data!#REF!)))))))))))))))&amp;IF(B31=Data!#REF!,Data!#REF!,(IF(B31=Data!#REF!,Data!#REF!,(IF(B31=Data!#REF!,Data!#REF!,(IF(B31=Data!#REF!,Data!#REF!,(IF(B31=Data!#REF!,Data!#REF!,Data!#REF!)))))))))</f>
        <v>#REF!</v>
      </c>
      <c r="O31" s="592"/>
      <c r="P31" s="593"/>
      <c r="Q31" s="594" t="e">
        <f>IF(B31=Data!#REF!,Data!#REF!,(IF(B31=Data!#REF!,Data!#REF!,(IF(B31=Data!#REF!,Data!#REF!,(IF(B31=Data!#REF!,Data!#REF!,(IF(B31=Data!#REF!,Data!#REF!,(IF(B31=Data!#REF!,Data!#REF!,(IF(B31=Data!#REF!,Data!#REF!,(IF(B31=Data!#REF!,Data!#REF!,Data!#REF!)))))))))))))))&amp;IF(B31=Data!B60,Data!H60,(IF(B31=Data!#REF!,Data!#REF!,(IF(B31=Data!#REF!,Data!#REF!,(IF(B31=Data!#REF!,Data!#REF!,(IF(B31=Data!#REF!,Data!#REF!,(IF(B31=Data!#REF!,Data!H800,(IF(B31=Data!#REF!,Data!#REF!,(IF(B31=Data!#REF!,Data!#REF!,Data!#REF!)))))))))))))))&amp;IF(B31=Data!#REF!,Data!#REF!,(IF(B31=Data!#REF!,Data!#REF!,(IF(B31=Data!#REF!,Data!#REF!,(IF(B31=Data!#REF!,Data!#REF!,(IF(B31=Data!#REF!,Data!#REF!,Data!#REF!)))))))))</f>
        <v>#REF!</v>
      </c>
      <c r="R31" s="593"/>
      <c r="S31" s="593"/>
      <c r="T31" s="594" t="e">
        <f>IF(B31=Data!#REF!,Data!#REF!,(IF(B31=Data!#REF!,Data!#REF!,(IF(B31=Data!#REF!,Data!#REF!,(IF(B31=Data!#REF!,Data!#REF!,(IF(B31=Data!#REF!,Data!#REF!,(IF(B31=Data!#REF!,Data!#REF!,(IF(B31=Data!#REF!,Data!#REF!,(IF(B31=Data!#REF!,Data!#REF!,Data!#REF!)))))))))))))))&amp;IF(B31=Data!B60,Data!I60,(IF(B31=Data!#REF!,Data!#REF!,(IF(B31=Data!#REF!,Data!#REF!,(IF(B31=Data!#REF!,Data!#REF!,(IF(B31=Data!#REF!,Data!#REF!,(IF(B31=Data!#REF!,Data!I800,(IF(B31=Data!#REF!,Data!#REF!,(IF(B31=Data!#REF!,Data!#REF!,Data!#REF!)))))))))))))))&amp;IF(B31=Data!#REF!,Data!#REF!,(IF(B31=Data!#REF!,Data!#REF!,(IF(B31=Data!#REF!,Data!#REF!,(IF(B31=Data!#REF!,Data!#REF!,(IF(B31=Data!#REF!,Data!#REF!,Data!#REF!)))))))))</f>
        <v>#REF!</v>
      </c>
      <c r="U31" s="595"/>
      <c r="V31" s="594" t="e">
        <f>IF(B31=Data!#REF!,Data!#REF!,(IF(B31=Data!#REF!,Data!#REF!,(IF(B31=Data!#REF!,Data!#REF!,(IF(B31=Data!#REF!,Data!#REF!,(IF(B31=Data!#REF!,Data!#REF!,(IF(B31=Data!#REF!,Data!#REF!,(IF(B31=Data!#REF!,Data!#REF!,(IF(B31=Data!#REF!,Data!#REF!,Data!#REF!)))))))))))))))&amp;IF(B31=Data!B60,Data!J60,(IF(B31=Data!#REF!,Data!#REF!,(IF(B31=Data!#REF!,Data!#REF!,(IF(B31=Data!#REF!,Data!#REF!,(IF(B31=Data!#REF!,Data!#REF!,(IF(B31=Data!#REF!,Data!J800,(IF(B31=Data!#REF!,Data!#REF!,(IF(B31=Data!#REF!,Data!#REF!,Data!#REF!)))))))))))))))&amp;IF(B31=Data!#REF!,Data!#REF!,(IF(B31=Data!#REF!,Data!#REF!,(IF(B31=Data!#REF!,Data!#REF!,(IF(B31=Data!#REF!,Data!#REF!,(IF(B31=Data!#REF!,Data!#REF!,Data!#REF!)))))))))</f>
        <v>#REF!</v>
      </c>
      <c r="W31" s="596">
        <f>IF(E31="","",VLOOKUP(B31,Data!$B$5:$J$503,9,FALSE)*E31)</f>
        <v>5.6449999999999996</v>
      </c>
    </row>
    <row r="32" spans="1:23" s="597" customFormat="1" ht="19.25" customHeight="1">
      <c r="A32" s="860"/>
      <c r="B32" s="582" t="s">
        <v>1122</v>
      </c>
      <c r="C32" s="738" t="str">
        <f>IF(E32="","",VLOOKUP(B32,Data!$B$5:$N$503,13,FALSE))</f>
        <v/>
      </c>
      <c r="D32" s="495" t="str">
        <f>IF(E32="","",VLOOKUP(B32,Data!$B$5:$L$503,2,FALSE))</f>
        <v/>
      </c>
      <c r="E32" s="739"/>
      <c r="F32" s="955"/>
      <c r="G32" s="587" t="str">
        <f>IF(E32="","",VLOOKUP(B32,Data!$B$5:$L$503,11,FALSE))</f>
        <v/>
      </c>
      <c r="H32" s="588" t="str">
        <f t="shared" si="0"/>
        <v>-</v>
      </c>
      <c r="I32" s="589" t="str">
        <f>IF(E32="","",VLOOKUP(B32,Data!$B$5:$D$503,3,FALSE))</f>
        <v/>
      </c>
      <c r="J32" s="589" t="str">
        <f>IF(E32="","",VLOOKUP(B32,Data!$B$5:$M$503,12,FALSE))</f>
        <v/>
      </c>
      <c r="K32" s="590"/>
      <c r="L32" s="587" t="str">
        <f>IF(E32="","",VLOOKUP(B32,Data!$B$5:$E$503,4,FALSE)*E32)</f>
        <v/>
      </c>
      <c r="M32" s="587" t="str">
        <f>IF(E32="","",VLOOKUP(B32,Data!$B$5:$F$503,5,FALSE)*E32)</f>
        <v/>
      </c>
      <c r="N32" s="591" t="e">
        <f>IF(B32=Data!#REF!,Data!#REF!,(IF(B32=Data!#REF!,Data!#REF!,(IF(B32=Data!#REF!,Data!#REF!,(IF(B32=Data!#REF!,Data!#REF!,(IF(B32=Data!#REF!,Data!#REF!,(IF(B32=Data!#REF!,Data!#REF!,(IF(B32=Data!#REF!,Data!#REF!,(IF(B32=Data!#REF!,Data!#REF!,Data!#REF!)))))))))))))))&amp;IF(B32=Data!B61,Data!G61,(IF(B32=Data!#REF!,Data!#REF!,(IF(B32=Data!#REF!,Data!#REF!,(IF(B32=Data!#REF!,Data!#REF!,(IF(B32=Data!#REF!,Data!#REF!,(IF(B32=Data!#REF!,Data!G801,(IF(B32=Data!#REF!,Data!#REF!,(IF(B32=Data!#REF!,Data!#REF!,Data!#REF!)))))))))))))))&amp;IF(B32=Data!#REF!,Data!#REF!,(IF(B32=Data!#REF!,Data!#REF!,(IF(B32=Data!#REF!,Data!#REF!,(IF(B32=Data!#REF!,Data!#REF!,(IF(B32=Data!#REF!,Data!#REF!,Data!#REF!)))))))))</f>
        <v>#REF!</v>
      </c>
      <c r="O32" s="592"/>
      <c r="P32" s="593"/>
      <c r="Q32" s="594" t="e">
        <f>IF(B32=Data!#REF!,Data!#REF!,(IF(B32=Data!#REF!,Data!#REF!,(IF(B32=Data!#REF!,Data!#REF!,(IF(B32=Data!#REF!,Data!#REF!,(IF(B32=Data!#REF!,Data!#REF!,(IF(B32=Data!#REF!,Data!#REF!,(IF(B32=Data!#REF!,Data!#REF!,(IF(B32=Data!#REF!,Data!#REF!,Data!#REF!)))))))))))))))&amp;IF(B32=Data!B61,Data!H61,(IF(B32=Data!#REF!,Data!#REF!,(IF(B32=Data!#REF!,Data!#REF!,(IF(B32=Data!#REF!,Data!#REF!,(IF(B32=Data!#REF!,Data!#REF!,(IF(B32=Data!#REF!,Data!H801,(IF(B32=Data!#REF!,Data!#REF!,(IF(B32=Data!#REF!,Data!#REF!,Data!#REF!)))))))))))))))&amp;IF(B32=Data!#REF!,Data!#REF!,(IF(B32=Data!#REF!,Data!#REF!,(IF(B32=Data!#REF!,Data!#REF!,(IF(B32=Data!#REF!,Data!#REF!,(IF(B32=Data!#REF!,Data!#REF!,Data!#REF!)))))))))</f>
        <v>#REF!</v>
      </c>
      <c r="R32" s="593"/>
      <c r="S32" s="593"/>
      <c r="T32" s="594" t="e">
        <f>IF(B32=Data!#REF!,Data!#REF!,(IF(B32=Data!#REF!,Data!#REF!,(IF(B32=Data!#REF!,Data!#REF!,(IF(B32=Data!#REF!,Data!#REF!,(IF(B32=Data!#REF!,Data!#REF!,(IF(B32=Data!#REF!,Data!#REF!,(IF(B32=Data!#REF!,Data!#REF!,(IF(B32=Data!#REF!,Data!#REF!,Data!#REF!)))))))))))))))&amp;IF(B32=Data!B61,Data!I61,(IF(B32=Data!#REF!,Data!#REF!,(IF(B32=Data!#REF!,Data!#REF!,(IF(B32=Data!#REF!,Data!#REF!,(IF(B32=Data!#REF!,Data!#REF!,(IF(B32=Data!#REF!,Data!I801,(IF(B32=Data!#REF!,Data!#REF!,(IF(B32=Data!#REF!,Data!#REF!,Data!#REF!)))))))))))))))&amp;IF(B32=Data!#REF!,Data!#REF!,(IF(B32=Data!#REF!,Data!#REF!,(IF(B32=Data!#REF!,Data!#REF!,(IF(B32=Data!#REF!,Data!#REF!,(IF(B32=Data!#REF!,Data!#REF!,Data!#REF!)))))))))</f>
        <v>#REF!</v>
      </c>
      <c r="U32" s="595"/>
      <c r="V32" s="594" t="e">
        <f>IF(B32=Data!#REF!,Data!#REF!,(IF(B32=Data!#REF!,Data!#REF!,(IF(B32=Data!#REF!,Data!#REF!,(IF(B32=Data!#REF!,Data!#REF!,(IF(B32=Data!#REF!,Data!#REF!,(IF(B32=Data!#REF!,Data!#REF!,(IF(B32=Data!#REF!,Data!#REF!,(IF(B32=Data!#REF!,Data!#REF!,Data!#REF!)))))))))))))))&amp;IF(B32=Data!B61,Data!J61,(IF(B32=Data!#REF!,Data!#REF!,(IF(B32=Data!#REF!,Data!#REF!,(IF(B32=Data!#REF!,Data!#REF!,(IF(B32=Data!#REF!,Data!#REF!,(IF(B32=Data!#REF!,Data!J801,(IF(B32=Data!#REF!,Data!#REF!,(IF(B32=Data!#REF!,Data!#REF!,Data!#REF!)))))))))))))))&amp;IF(B32=Data!#REF!,Data!#REF!,(IF(B32=Data!#REF!,Data!#REF!,(IF(B32=Data!#REF!,Data!#REF!,(IF(B32=Data!#REF!,Data!#REF!,(IF(B32=Data!#REF!,Data!#REF!,Data!#REF!)))))))))</f>
        <v>#REF!</v>
      </c>
      <c r="W32" s="596" t="str">
        <f>IF(E32="","",VLOOKUP(B32,Data!$B$5:$J$503,9,FALSE)*E32)</f>
        <v/>
      </c>
    </row>
    <row r="33" spans="1:23" s="597" customFormat="1" ht="19.25" customHeight="1">
      <c r="A33" s="860">
        <v>12</v>
      </c>
      <c r="B33" s="753" t="s">
        <v>223</v>
      </c>
      <c r="C33" s="738" t="str">
        <f>IF(E33="","",VLOOKUP(B33,Data!$B$5:$N$503,13,FALSE))</f>
        <v>Ymh</v>
      </c>
      <c r="D33" s="495" t="str">
        <f>IF(E33="","",VLOOKUP(B33,Data!$B$5:$L$503,2,FALSE))</f>
        <v>AAE6337</v>
      </c>
      <c r="E33" s="739">
        <v>38</v>
      </c>
      <c r="F33" s="955"/>
      <c r="G33" s="587">
        <f>IF(E33="","",VLOOKUP(B33,Data!$B$5:$L$503,11,FALSE))</f>
        <v>1646.63</v>
      </c>
      <c r="H33" s="588">
        <f t="shared" si="0"/>
        <v>62571.94</v>
      </c>
      <c r="I33" s="589" t="str">
        <f>IF(E33="","",VLOOKUP(B33,Data!$B$5:$D$503,3,FALSE))</f>
        <v>C/T</v>
      </c>
      <c r="J33" s="589" t="str">
        <f>IF(E33="","",VLOOKUP(B33,Data!$B$5:$M$503,12,FALSE))</f>
        <v>Indonesia</v>
      </c>
      <c r="K33" s="590">
        <v>5138148</v>
      </c>
      <c r="L33" s="587">
        <f>IF(E33="","",VLOOKUP(B33,Data!$B$5:$E$503,4,FALSE)*E33)</f>
        <v>7372</v>
      </c>
      <c r="M33" s="587">
        <f>IF(E33="","",VLOOKUP(B33,Data!$B$5:$F$503,5,FALSE)*E33)</f>
        <v>6612</v>
      </c>
      <c r="N33" s="591" t="e">
        <f>IF(B33=Data!#REF!,Data!#REF!,(IF(B33=Data!#REF!,Data!#REF!,(IF(B33=Data!#REF!,Data!#REF!,(IF(B33=Data!#REF!,Data!#REF!,(IF(B33=Data!#REF!,Data!#REF!,(IF(B33=Data!#REF!,Data!#REF!,(IF(B33=Data!#REF!,Data!#REF!,(IF(B33=Data!#REF!,Data!#REF!,Data!#REF!)))))))))))))))&amp;IF(B33=Data!B62,Data!G62,(IF(B33=Data!#REF!,Data!#REF!,(IF(B33=Data!#REF!,Data!#REF!,(IF(B33=Data!#REF!,Data!#REF!,(IF(B33=Data!#REF!,Data!#REF!,(IF(B33=Data!#REF!,Data!G802,(IF(B33=Data!#REF!,Data!#REF!,(IF(B33=Data!#REF!,Data!#REF!,Data!#REF!)))))))))))))))&amp;IF(B33=Data!#REF!,Data!#REF!,(IF(B33=Data!#REF!,Data!#REF!,(IF(B33=Data!#REF!,Data!#REF!,(IF(B33=Data!#REF!,Data!#REF!,(IF(B33=Data!#REF!,Data!#REF!,Data!#REF!)))))))))</f>
        <v>#REF!</v>
      </c>
      <c r="O33" s="592"/>
      <c r="P33" s="593"/>
      <c r="Q33" s="594" t="e">
        <f>IF(B33=Data!#REF!,Data!#REF!,(IF(B33=Data!#REF!,Data!#REF!,(IF(B33=Data!#REF!,Data!#REF!,(IF(B33=Data!#REF!,Data!#REF!,(IF(B33=Data!#REF!,Data!#REF!,(IF(B33=Data!#REF!,Data!#REF!,(IF(B33=Data!#REF!,Data!#REF!,(IF(B33=Data!#REF!,Data!#REF!,Data!#REF!)))))))))))))))&amp;IF(B33=Data!B62,Data!H62,(IF(B33=Data!#REF!,Data!#REF!,(IF(B33=Data!#REF!,Data!#REF!,(IF(B33=Data!#REF!,Data!#REF!,(IF(B33=Data!#REF!,Data!#REF!,(IF(B33=Data!#REF!,Data!H802,(IF(B33=Data!#REF!,Data!#REF!,(IF(B33=Data!#REF!,Data!#REF!,Data!#REF!)))))))))))))))&amp;IF(B33=Data!#REF!,Data!#REF!,(IF(B33=Data!#REF!,Data!#REF!,(IF(B33=Data!#REF!,Data!#REF!,(IF(B33=Data!#REF!,Data!#REF!,(IF(B33=Data!#REF!,Data!#REF!,Data!#REF!)))))))))</f>
        <v>#REF!</v>
      </c>
      <c r="R33" s="593"/>
      <c r="S33" s="593"/>
      <c r="T33" s="594" t="e">
        <f>IF(B33=Data!#REF!,Data!#REF!,(IF(B33=Data!#REF!,Data!#REF!,(IF(B33=Data!#REF!,Data!#REF!,(IF(B33=Data!#REF!,Data!#REF!,(IF(B33=Data!#REF!,Data!#REF!,(IF(B33=Data!#REF!,Data!#REF!,(IF(B33=Data!#REF!,Data!#REF!,(IF(B33=Data!#REF!,Data!#REF!,Data!#REF!)))))))))))))))&amp;IF(B33=Data!B62,Data!I62,(IF(B33=Data!#REF!,Data!#REF!,(IF(B33=Data!#REF!,Data!#REF!,(IF(B33=Data!#REF!,Data!#REF!,(IF(B33=Data!#REF!,Data!#REF!,(IF(B33=Data!#REF!,Data!I802,(IF(B33=Data!#REF!,Data!#REF!,(IF(B33=Data!#REF!,Data!#REF!,Data!#REF!)))))))))))))))&amp;IF(B33=Data!#REF!,Data!#REF!,(IF(B33=Data!#REF!,Data!#REF!,(IF(B33=Data!#REF!,Data!#REF!,(IF(B33=Data!#REF!,Data!#REF!,(IF(B33=Data!#REF!,Data!#REF!,Data!#REF!)))))))))</f>
        <v>#REF!</v>
      </c>
      <c r="U33" s="595"/>
      <c r="V33" s="594" t="e">
        <f>IF(B33=Data!#REF!,Data!#REF!,(IF(B33=Data!#REF!,Data!#REF!,(IF(B33=Data!#REF!,Data!#REF!,(IF(B33=Data!#REF!,Data!#REF!,(IF(B33=Data!#REF!,Data!#REF!,(IF(B33=Data!#REF!,Data!#REF!,(IF(B33=Data!#REF!,Data!#REF!,(IF(B33=Data!#REF!,Data!#REF!,Data!#REF!)))))))))))))))&amp;IF(B33=Data!B62,Data!J62,(IF(B33=Data!#REF!,Data!#REF!,(IF(B33=Data!#REF!,Data!#REF!,(IF(B33=Data!#REF!,Data!#REF!,(IF(B33=Data!#REF!,Data!#REF!,(IF(B33=Data!#REF!,Data!J802,(IF(B33=Data!#REF!,Data!#REF!,(IF(B33=Data!#REF!,Data!#REF!,Data!#REF!)))))))))))))))&amp;IF(B33=Data!#REF!,Data!#REF!,(IF(B33=Data!#REF!,Data!#REF!,(IF(B33=Data!#REF!,Data!#REF!,(IF(B33=Data!#REF!,Data!#REF!,(IF(B33=Data!#REF!,Data!#REF!,Data!#REF!)))))))))</f>
        <v>#REF!</v>
      </c>
      <c r="W33" s="596">
        <f>IF(E33="","",VLOOKUP(B33,Data!$B$5:$J$503,9,FALSE)*E33)</f>
        <v>42.902000000000001</v>
      </c>
    </row>
    <row r="34" spans="1:23" s="597" customFormat="1" ht="19.25" customHeight="1">
      <c r="A34" s="598"/>
      <c r="B34" s="582"/>
      <c r="C34" s="738" t="str">
        <f>IF(E34="","",VLOOKUP(B34,Data!$B$5:$N$503,13,FALSE))</f>
        <v/>
      </c>
      <c r="D34" s="495" t="str">
        <f>IF(E34="","",VLOOKUP(B34,Data!$B$5:$L$503,2,FALSE))</f>
        <v/>
      </c>
      <c r="E34" s="823"/>
      <c r="F34" s="601"/>
      <c r="G34" s="587" t="str">
        <f>IF(E34="","",VLOOKUP(B34,Data!$B$5:$L$503,11,FALSE))</f>
        <v/>
      </c>
      <c r="H34" s="588" t="str">
        <f t="shared" si="0"/>
        <v>-</v>
      </c>
      <c r="I34" s="589" t="str">
        <f>IF(E34="","",VLOOKUP(B34,Data!$B$5:$D$503,3,FALSE))</f>
        <v/>
      </c>
      <c r="J34" s="589" t="str">
        <f>IF(E34="","",VLOOKUP(B34,Data!$B$5:$M$503,12,FALSE))</f>
        <v/>
      </c>
      <c r="K34" s="590"/>
      <c r="L34" s="587" t="str">
        <f>IF(E34="","",VLOOKUP(B34,Data!$B$5:$E$503,4,FALSE)*E34)</f>
        <v/>
      </c>
      <c r="M34" s="587" t="str">
        <f>IF(E34="","",VLOOKUP(B34,Data!$B$5:$F$503,5,FALSE)*E34)</f>
        <v/>
      </c>
      <c r="N34" s="591" t="e">
        <f>IF(B34=Data!B18,Data!G18,(IF(B34=Data!B20,Data!G20,(IF(B34=Data!B22,Data!G22,(IF(B34=Data!#REF!,Data!#REF!,(IF(B34=Data!B27,Data!G27,(IF(B34=Data!#REF!,Data!#REF!,(IF(B34=Data!#REF!,Data!#REF!,(IF(B34=Data!#REF!,Data!#REF!,Data!#REF!)))))))))))))))&amp;IF(B34=Data!B94,Data!G94,(IF(B34=Data!#REF!,Data!#REF!,(IF(B34=Data!#REF!,Data!#REF!,(IF(B34=Data!#REF!,Data!#REF!,(IF(B34=Data!#REF!,Data!#REF!,(IF(B34=Data!#REF!,Data!G834,(IF(B34=Data!#REF!,Data!#REF!,(IF(B34=Data!#REF!,Data!#REF!,Data!#REF!)))))))))))))))&amp;IF(B34=Data!#REF!,Data!#REF!,(IF(B34=Data!#REF!,Data!#REF!,(IF(B34=Data!#REF!,Data!#REF!,(IF(B34=Data!#REF!,Data!#REF!,(IF(B34=Data!#REF!,Data!#REF!,Data!#REF!)))))))))</f>
        <v>#REF!</v>
      </c>
      <c r="O34" s="592"/>
      <c r="P34" s="593"/>
      <c r="Q34" s="594" t="e">
        <f>IF(B34=Data!B18,Data!H18,(IF(B34=Data!B20,Data!H20,(IF(B34=Data!B22,Data!H22,(IF(B34=Data!#REF!,Data!#REF!,(IF(B34=Data!B27,Data!H27,(IF(B34=Data!#REF!,Data!#REF!,(IF(B34=Data!#REF!,Data!#REF!,(IF(B34=Data!#REF!,Data!#REF!,Data!#REF!)))))))))))))))&amp;IF(B34=Data!B94,Data!H94,(IF(B34=Data!#REF!,Data!#REF!,(IF(B34=Data!#REF!,Data!#REF!,(IF(B34=Data!#REF!,Data!#REF!,(IF(B34=Data!#REF!,Data!#REF!,(IF(B34=Data!#REF!,Data!H834,(IF(B34=Data!#REF!,Data!#REF!,(IF(B34=Data!#REF!,Data!#REF!,Data!#REF!)))))))))))))))&amp;IF(B34=Data!#REF!,Data!#REF!,(IF(B34=Data!#REF!,Data!#REF!,(IF(B34=Data!#REF!,Data!#REF!,(IF(B34=Data!#REF!,Data!#REF!,(IF(B34=Data!#REF!,Data!#REF!,Data!#REF!)))))))))</f>
        <v>#REF!</v>
      </c>
      <c r="R34" s="593"/>
      <c r="S34" s="593"/>
      <c r="T34" s="594" t="e">
        <f>IF(B34=Data!B18,Data!I18,(IF(B34=Data!B20,Data!I20,(IF(B34=Data!B22,Data!I22,(IF(B34=Data!#REF!,Data!#REF!,(IF(B34=Data!B27,Data!I27,(IF(B34=Data!#REF!,Data!#REF!,(IF(B34=Data!#REF!,Data!#REF!,(IF(B34=Data!#REF!,Data!#REF!,Data!#REF!)))))))))))))))&amp;IF(B34=Data!B94,Data!I94,(IF(B34=Data!#REF!,Data!#REF!,(IF(B34=Data!#REF!,Data!#REF!,(IF(B34=Data!#REF!,Data!#REF!,(IF(B34=Data!#REF!,Data!#REF!,(IF(B34=Data!#REF!,Data!I834,(IF(B34=Data!#REF!,Data!#REF!,(IF(B34=Data!#REF!,Data!#REF!,Data!#REF!)))))))))))))))&amp;IF(B34=Data!#REF!,Data!#REF!,(IF(B34=Data!#REF!,Data!#REF!,(IF(B34=Data!#REF!,Data!#REF!,(IF(B34=Data!#REF!,Data!#REF!,(IF(B34=Data!#REF!,Data!#REF!,Data!#REF!)))))))))</f>
        <v>#REF!</v>
      </c>
      <c r="U34" s="595"/>
      <c r="V34" s="594" t="e">
        <f>IF(B34=Data!B18,Data!J18,(IF(B34=Data!B20,Data!J20,(IF(B34=Data!B22,Data!J22,(IF(B34=Data!#REF!,Data!#REF!,(IF(B34=Data!B27,Data!J27,(IF(B34=Data!#REF!,Data!#REF!,(IF(B34=Data!#REF!,Data!#REF!,(IF(B34=Data!#REF!,Data!#REF!,Data!#REF!)))))))))))))))&amp;IF(B34=Data!B94,Data!J94,(IF(B34=Data!#REF!,Data!#REF!,(IF(B34=Data!#REF!,Data!#REF!,(IF(B34=Data!#REF!,Data!#REF!,(IF(B34=Data!#REF!,Data!#REF!,(IF(B34=Data!#REF!,Data!J834,(IF(B34=Data!#REF!,Data!#REF!,(IF(B34=Data!#REF!,Data!#REF!,Data!#REF!)))))))))))))))&amp;IF(B34=Data!#REF!,Data!#REF!,(IF(B34=Data!#REF!,Data!#REF!,(IF(B34=Data!#REF!,Data!#REF!,(IF(B34=Data!#REF!,Data!#REF!,(IF(B34=Data!#REF!,Data!#REF!,Data!#REF!)))))))))</f>
        <v>#REF!</v>
      </c>
      <c r="W34" s="596" t="str">
        <f>IF(E34="","",VLOOKUP(B34,Data!$B$5:$J$503,9,FALSE)*E34)</f>
        <v/>
      </c>
    </row>
    <row r="35" spans="1:23" s="597" customFormat="1" ht="19.25" customHeight="1">
      <c r="A35" s="860"/>
      <c r="B35"/>
      <c r="C35" s="583" t="str">
        <f>IF(E35="","",VLOOKUP(B35,Data!$B$5:$N$503,13,FALSE))</f>
        <v/>
      </c>
      <c r="D35" s="584" t="str">
        <f>IF(E35="","",VLOOKUP(B35,Data!$B$5:$L$503,2,FALSE))</f>
        <v/>
      </c>
      <c r="E35" s="739"/>
      <c r="F35" s="600"/>
      <c r="G35" s="587" t="str">
        <f>IF(E35="","",VLOOKUP(B35,Data!$B$5:$L$503,11,FALSE))</f>
        <v/>
      </c>
      <c r="H35" s="588" t="str">
        <f t="shared" si="0"/>
        <v>-</v>
      </c>
      <c r="I35" s="589" t="str">
        <f>IF(E35="","",VLOOKUP(B35,Data!$B$5:$D$503,3,FALSE))</f>
        <v/>
      </c>
      <c r="J35" s="589" t="str">
        <f>IF(E35="","",VLOOKUP(B35,Data!$B$5:$M$503,12,FALSE))</f>
        <v/>
      </c>
      <c r="K35" s="590"/>
      <c r="L35" s="587" t="str">
        <f>IF(E35="","",VLOOKUP(B35,Data!$B$5:$E$503,4,FALSE)*E35)</f>
        <v/>
      </c>
      <c r="M35" s="587" t="str">
        <f>IF(E35="","",VLOOKUP(B35,Data!$B$5:$F$503,5,FALSE)*E35)</f>
        <v/>
      </c>
      <c r="N35" s="591" t="e">
        <f>IF(B35=Data!B139,Data!G139,(IF(B35=Data!B141,Data!G141,(IF(B35=Data!B143,Data!G143,(IF(B35=Data!#REF!,Data!#REF!,(IF(B35=Data!B148,Data!G148,(IF(B35=Data!#REF!,Data!#REF!,(IF(B35=Data!#REF!,Data!#REF!,(IF(B35=Data!#REF!,Data!#REF!,Data!#REF!)))))))))))))))&amp;IF(B35=Data!B215,Data!G215,(IF(B35=Data!#REF!,Data!#REF!,(IF(B35=Data!#REF!,Data!#REF!,(IF(B35=Data!#REF!,Data!#REF!,(IF(B35=Data!#REF!,Data!#REF!,(IF(B35=Data!#REF!,Data!G955,(IF(B35=Data!#REF!,Data!#REF!,(IF(B35=Data!#REF!,Data!#REF!,Data!#REF!)))))))))))))))&amp;IF(B35=Data!#REF!,Data!#REF!,(IF(B35=Data!#REF!,Data!#REF!,(IF(B35=Data!#REF!,Data!#REF!,(IF(B35=Data!#REF!,Data!#REF!,(IF(B35=Data!#REF!,Data!#REF!,Data!#REF!)))))))))</f>
        <v>#REF!</v>
      </c>
      <c r="O35" s="592"/>
      <c r="P35" s="593"/>
      <c r="Q35" s="594" t="e">
        <f>IF(B35=Data!B139,Data!H139,(IF(B35=Data!B141,Data!H141,(IF(B35=Data!B143,Data!H143,(IF(B35=Data!#REF!,Data!#REF!,(IF(B35=Data!B148,Data!H148,(IF(B35=Data!#REF!,Data!#REF!,(IF(B35=Data!#REF!,Data!#REF!,(IF(B35=Data!#REF!,Data!#REF!,Data!#REF!)))))))))))))))&amp;IF(B35=Data!B215,Data!H215,(IF(B35=Data!#REF!,Data!#REF!,(IF(B35=Data!#REF!,Data!#REF!,(IF(B35=Data!#REF!,Data!#REF!,(IF(B35=Data!#REF!,Data!#REF!,(IF(B35=Data!#REF!,Data!H955,(IF(B35=Data!#REF!,Data!#REF!,(IF(B35=Data!#REF!,Data!#REF!,Data!#REF!)))))))))))))))&amp;IF(B35=Data!#REF!,Data!#REF!,(IF(B35=Data!#REF!,Data!#REF!,(IF(B35=Data!#REF!,Data!#REF!,(IF(B35=Data!#REF!,Data!#REF!,(IF(B35=Data!#REF!,Data!#REF!,Data!#REF!)))))))))</f>
        <v>#REF!</v>
      </c>
      <c r="R35" s="593"/>
      <c r="S35" s="593"/>
      <c r="T35" s="594" t="e">
        <f>IF(B35=Data!B139,Data!I139,(IF(B35=Data!B141,Data!I141,(IF(B35=Data!B143,Data!I143,(IF(B35=Data!#REF!,Data!#REF!,(IF(B35=Data!B148,Data!I148,(IF(B35=Data!#REF!,Data!#REF!,(IF(B35=Data!#REF!,Data!#REF!,(IF(B35=Data!#REF!,Data!#REF!,Data!#REF!)))))))))))))))&amp;IF(B35=Data!B215,Data!I215,(IF(B35=Data!#REF!,Data!#REF!,(IF(B35=Data!#REF!,Data!#REF!,(IF(B35=Data!#REF!,Data!#REF!,(IF(B35=Data!#REF!,Data!#REF!,(IF(B35=Data!#REF!,Data!I955,(IF(B35=Data!#REF!,Data!#REF!,(IF(B35=Data!#REF!,Data!#REF!,Data!#REF!)))))))))))))))&amp;IF(B35=Data!#REF!,Data!#REF!,(IF(B35=Data!#REF!,Data!#REF!,(IF(B35=Data!#REF!,Data!#REF!,(IF(B35=Data!#REF!,Data!#REF!,(IF(B35=Data!#REF!,Data!#REF!,Data!#REF!)))))))))</f>
        <v>#REF!</v>
      </c>
      <c r="U35" s="595"/>
      <c r="V35" s="594" t="e">
        <f>IF(B35=Data!B139,Data!J139,(IF(B35=Data!B141,Data!J141,(IF(B35=Data!B143,Data!J143,(IF(B35=Data!#REF!,Data!#REF!,(IF(B35=Data!B148,Data!J148,(IF(B35=Data!#REF!,Data!#REF!,(IF(B35=Data!#REF!,Data!#REF!,(IF(B35=Data!#REF!,Data!#REF!,Data!#REF!)))))))))))))))&amp;IF(B35=Data!B215,Data!J215,(IF(B35=Data!#REF!,Data!#REF!,(IF(B35=Data!#REF!,Data!#REF!,(IF(B35=Data!#REF!,Data!#REF!,(IF(B35=Data!#REF!,Data!#REF!,(IF(B35=Data!#REF!,Data!J955,(IF(B35=Data!#REF!,Data!#REF!,(IF(B35=Data!#REF!,Data!#REF!,Data!#REF!)))))))))))))))&amp;IF(B35=Data!#REF!,Data!#REF!,(IF(B35=Data!#REF!,Data!#REF!,(IF(B35=Data!#REF!,Data!#REF!,(IF(B35=Data!#REF!,Data!#REF!,(IF(B35=Data!#REF!,Data!#REF!,Data!#REF!)))))))))</f>
        <v>#REF!</v>
      </c>
      <c r="W35" s="596" t="str">
        <f>IF(E35="","",VLOOKUP(B35,Data!$B$5:$J$503,9,FALSE)*E35)</f>
        <v/>
      </c>
    </row>
    <row r="36" spans="1:23" s="611" customFormat="1" ht="31" customHeight="1">
      <c r="A36" s="860"/>
      <c r="B36" s="818"/>
      <c r="C36" s="604"/>
      <c r="D36" s="605"/>
      <c r="E36" s="606">
        <f>SUM(E17:E35)</f>
        <v>91</v>
      </c>
      <c r="F36" s="606"/>
      <c r="G36" s="607"/>
      <c r="H36" s="607">
        <f>SUM(H17:H35)</f>
        <v>178003.88</v>
      </c>
      <c r="I36" s="608"/>
      <c r="J36" s="608"/>
      <c r="K36" s="608"/>
      <c r="L36" s="609">
        <f>SUM(L17:L35)</f>
        <v>19707</v>
      </c>
      <c r="M36" s="609">
        <f>SUM(M17:M35)</f>
        <v>17748</v>
      </c>
      <c r="N36" s="609" t="e">
        <f>SUM(N17:N35)</f>
        <v>#REF!</v>
      </c>
      <c r="O36" s="609" t="e">
        <f>SUM(#REF!)</f>
        <v>#REF!</v>
      </c>
      <c r="P36" s="609">
        <f>SUM(P16:P16)</f>
        <v>0</v>
      </c>
      <c r="Q36" s="609">
        <f>SUM(Q16:Q16)</f>
        <v>0</v>
      </c>
      <c r="R36" s="609" t="e">
        <f>SUM(#REF!)</f>
        <v>#REF!</v>
      </c>
      <c r="S36" s="609">
        <f>SUM(S16:S16)</f>
        <v>0</v>
      </c>
      <c r="T36" s="609">
        <f>SUM(T16:T16)</f>
        <v>0</v>
      </c>
      <c r="U36" s="609" t="e">
        <f>SUM(#REF!)</f>
        <v>#REF!</v>
      </c>
      <c r="V36" s="609">
        <f>SUM(V16:V16)</f>
        <v>0</v>
      </c>
      <c r="W36" s="610">
        <f>SUM(W17:W35)</f>
        <v>111.65799999999999</v>
      </c>
    </row>
    <row r="37" spans="1:23" ht="11.25" customHeight="1">
      <c r="A37" s="860"/>
      <c r="B37" s="612"/>
      <c r="C37" s="545"/>
      <c r="D37" s="546"/>
      <c r="E37" s="613"/>
      <c r="F37" s="544"/>
      <c r="G37" s="614" t="s">
        <v>847</v>
      </c>
      <c r="H37" s="615"/>
      <c r="I37" s="616"/>
      <c r="J37" s="616"/>
      <c r="K37" s="616"/>
      <c r="L37" s="617"/>
      <c r="M37" s="548"/>
      <c r="N37" s="546"/>
      <c r="O37" s="545"/>
      <c r="P37" s="545"/>
      <c r="Q37" s="545"/>
      <c r="R37" s="545"/>
      <c r="S37" s="545"/>
      <c r="T37" s="545"/>
      <c r="U37" s="546"/>
      <c r="V37" s="546"/>
      <c r="W37" s="550"/>
    </row>
    <row r="38" spans="1:23" ht="14">
      <c r="A38" s="618" t="s">
        <v>546</v>
      </c>
      <c r="B38" s="619" t="s">
        <v>12</v>
      </c>
      <c r="C38" s="513"/>
      <c r="D38" s="620"/>
      <c r="E38" s="499" t="s">
        <v>555</v>
      </c>
      <c r="G38" s="621" t="s">
        <v>83</v>
      </c>
      <c r="H38" s="622"/>
      <c r="I38" s="562" t="s">
        <v>84</v>
      </c>
      <c r="J38" s="623"/>
      <c r="K38" s="534" t="s">
        <v>85</v>
      </c>
      <c r="L38" s="534"/>
      <c r="M38" s="1076" t="s">
        <v>86</v>
      </c>
      <c r="N38" s="1077"/>
      <c r="O38" s="1077"/>
      <c r="P38" s="1077"/>
      <c r="Q38" s="1077"/>
      <c r="R38" s="1077"/>
      <c r="S38" s="1077"/>
      <c r="T38" s="1077"/>
      <c r="U38" s="1077"/>
      <c r="V38" s="1077"/>
      <c r="W38" s="1078"/>
    </row>
    <row r="39" spans="1:23" ht="13">
      <c r="A39" s="965" t="s">
        <v>547</v>
      </c>
      <c r="D39" s="624"/>
      <c r="E39" s="499" t="s">
        <v>88</v>
      </c>
      <c r="G39" s="1079"/>
      <c r="H39" s="1080"/>
      <c r="I39" s="965" t="s">
        <v>89</v>
      </c>
      <c r="J39" s="625"/>
      <c r="K39" s="537" t="s">
        <v>90</v>
      </c>
      <c r="L39" s="537"/>
      <c r="M39" s="532"/>
      <c r="W39" s="538"/>
    </row>
    <row r="40" spans="1:23" ht="10.5" customHeight="1">
      <c r="A40" s="965" t="s">
        <v>548</v>
      </c>
      <c r="B40" s="503"/>
      <c r="D40" s="523"/>
      <c r="G40" s="1079"/>
      <c r="H40" s="1080"/>
      <c r="I40" s="965"/>
      <c r="J40" s="625"/>
      <c r="K40" s="537" t="s">
        <v>94</v>
      </c>
      <c r="L40" s="537"/>
      <c r="M40" s="532"/>
      <c r="W40" s="538"/>
    </row>
    <row r="41" spans="1:23" ht="10.5" customHeight="1">
      <c r="A41" s="544"/>
      <c r="B41" s="545"/>
      <c r="C41" s="545"/>
      <c r="D41" s="626"/>
      <c r="E41" s="499" t="s">
        <v>95</v>
      </c>
      <c r="G41" s="1079"/>
      <c r="H41" s="1080"/>
      <c r="I41" s="965" t="s">
        <v>96</v>
      </c>
      <c r="J41" s="625"/>
      <c r="K41" s="537"/>
      <c r="L41" s="537"/>
      <c r="M41" s="532"/>
      <c r="W41" s="538"/>
    </row>
    <row r="42" spans="1:23" ht="13">
      <c r="A42" s="512" t="s">
        <v>97</v>
      </c>
      <c r="C42" s="535"/>
      <c r="D42" s="514"/>
      <c r="E42" s="499" t="s">
        <v>98</v>
      </c>
      <c r="G42" s="627" t="s">
        <v>99</v>
      </c>
      <c r="H42" s="628"/>
      <c r="I42" s="965" t="s">
        <v>89</v>
      </c>
      <c r="J42" s="625"/>
      <c r="K42" s="537" t="s">
        <v>100</v>
      </c>
      <c r="L42" s="537"/>
      <c r="M42" s="532"/>
      <c r="W42" s="538"/>
    </row>
    <row r="43" spans="1:23" ht="13">
      <c r="A43" s="965" t="s">
        <v>561</v>
      </c>
      <c r="D43" s="523"/>
      <c r="E43" s="499" t="s">
        <v>101</v>
      </c>
      <c r="G43" s="629"/>
      <c r="H43" s="630"/>
      <c r="I43" s="965" t="s">
        <v>102</v>
      </c>
      <c r="J43" s="625"/>
      <c r="K43" s="537" t="s">
        <v>549</v>
      </c>
      <c r="L43" s="537"/>
      <c r="M43" s="1069" t="s">
        <v>616</v>
      </c>
      <c r="N43" s="1070"/>
      <c r="O43" s="1070"/>
      <c r="P43" s="1070"/>
      <c r="Q43" s="1070"/>
      <c r="R43" s="1070"/>
      <c r="S43" s="1070"/>
      <c r="T43" s="1070"/>
      <c r="U43" s="1070"/>
      <c r="V43" s="1070"/>
      <c r="W43" s="1071"/>
    </row>
    <row r="44" spans="1:23">
      <c r="A44" s="544"/>
      <c r="B44" s="545"/>
      <c r="C44" s="545"/>
      <c r="D44" s="546"/>
      <c r="E44" s="631"/>
      <c r="F44" s="545"/>
      <c r="G44" s="1053" t="s">
        <v>1132</v>
      </c>
      <c r="H44" s="1054"/>
      <c r="I44" s="1053" t="s">
        <v>1131</v>
      </c>
      <c r="J44" s="1054"/>
      <c r="K44" s="549" t="s">
        <v>105</v>
      </c>
      <c r="L44" s="549"/>
      <c r="M44" s="1072" t="s">
        <v>106</v>
      </c>
      <c r="N44" s="1073"/>
      <c r="O44" s="1073"/>
      <c r="P44" s="1073"/>
      <c r="Q44" s="1073"/>
      <c r="R44" s="1073"/>
      <c r="S44" s="1073"/>
      <c r="T44" s="1073"/>
      <c r="U44" s="1073"/>
      <c r="V44" s="1073"/>
      <c r="W44" s="1074"/>
    </row>
    <row r="45" spans="1:23">
      <c r="G45" s="500" t="s">
        <v>667</v>
      </c>
      <c r="K45" s="537"/>
      <c r="L45" s="537"/>
      <c r="M45" s="541"/>
      <c r="N45" s="541"/>
      <c r="O45" s="541"/>
      <c r="P45" s="541"/>
      <c r="Q45" s="541"/>
      <c r="R45" s="541"/>
      <c r="S45" s="541"/>
      <c r="T45" s="541"/>
      <c r="U45" s="541"/>
      <c r="V45" s="541"/>
      <c r="W45" s="632"/>
    </row>
    <row r="46" spans="1:23">
      <c r="G46" s="633"/>
      <c r="H46" s="633"/>
      <c r="I46" s="634"/>
      <c r="J46" s="633"/>
      <c r="K46" s="537"/>
      <c r="L46" s="537"/>
      <c r="M46" s="541"/>
      <c r="N46" s="541"/>
      <c r="O46" s="541"/>
      <c r="P46" s="541"/>
      <c r="Q46" s="541"/>
      <c r="R46" s="541"/>
      <c r="S46" s="541"/>
      <c r="T46" s="541"/>
      <c r="U46" s="541"/>
      <c r="V46" s="541"/>
      <c r="W46" s="632"/>
    </row>
    <row r="47" spans="1:23" ht="7.5" customHeight="1"/>
    <row r="48" spans="1:23" ht="13.5" customHeight="1"/>
    <row r="49" spans="1:23" ht="13.5" customHeight="1"/>
    <row r="50" spans="1:23" ht="13.5" customHeight="1"/>
    <row r="51" spans="1:23" s="611" customFormat="1" ht="18" customHeight="1">
      <c r="A51" s="635" t="s">
        <v>964</v>
      </c>
      <c r="B51" s="500"/>
      <c r="C51" s="635" t="s">
        <v>622</v>
      </c>
      <c r="F51" s="636"/>
      <c r="G51" s="635" t="s">
        <v>958</v>
      </c>
      <c r="H51" s="500"/>
      <c r="I51" s="635" t="s">
        <v>969</v>
      </c>
      <c r="K51" s="636"/>
      <c r="L51" s="636"/>
      <c r="V51" s="637"/>
    </row>
    <row r="52" spans="1:23" s="611" customFormat="1" ht="18" customHeight="1">
      <c r="A52" s="635" t="s">
        <v>965</v>
      </c>
      <c r="B52" s="500"/>
      <c r="C52" s="635" t="s">
        <v>969</v>
      </c>
      <c r="F52" s="636"/>
      <c r="G52" s="635" t="s">
        <v>959</v>
      </c>
      <c r="H52" s="500"/>
      <c r="I52" s="635" t="s">
        <v>969</v>
      </c>
      <c r="K52" s="636"/>
      <c r="L52" s="636"/>
      <c r="V52" s="637"/>
    </row>
    <row r="53" spans="1:23" s="611" customFormat="1" ht="18" customHeight="1">
      <c r="A53" s="635" t="s">
        <v>966</v>
      </c>
      <c r="B53" s="500"/>
      <c r="C53" s="635" t="s">
        <v>969</v>
      </c>
      <c r="F53" s="636"/>
      <c r="G53" s="635" t="s">
        <v>960</v>
      </c>
      <c r="H53" s="500"/>
      <c r="I53" s="635" t="s">
        <v>622</v>
      </c>
      <c r="K53" s="636"/>
      <c r="L53" s="636"/>
      <c r="V53" s="637"/>
    </row>
    <row r="54" spans="1:23" s="611" customFormat="1" ht="18" customHeight="1">
      <c r="A54" s="635" t="s">
        <v>967</v>
      </c>
      <c r="B54" s="500"/>
      <c r="C54" s="635" t="s">
        <v>622</v>
      </c>
      <c r="F54" s="636"/>
      <c r="G54" s="635" t="s">
        <v>961</v>
      </c>
      <c r="H54" s="500"/>
      <c r="I54" s="635" t="s">
        <v>622</v>
      </c>
      <c r="K54" s="636"/>
      <c r="L54" s="636"/>
      <c r="V54" s="637"/>
    </row>
    <row r="55" spans="1:23" s="611" customFormat="1" ht="18" customHeight="1">
      <c r="A55" s="635" t="s">
        <v>968</v>
      </c>
      <c r="B55" s="500"/>
      <c r="C55" s="635" t="s">
        <v>622</v>
      </c>
      <c r="F55" s="636"/>
      <c r="G55" s="635" t="s">
        <v>963</v>
      </c>
      <c r="H55" s="500"/>
      <c r="I55" s="635" t="s">
        <v>622</v>
      </c>
      <c r="K55" s="636"/>
      <c r="L55" s="636"/>
      <c r="V55" s="637"/>
    </row>
    <row r="56" spans="1:23" ht="20">
      <c r="E56" s="966"/>
      <c r="F56" s="500"/>
      <c r="G56" s="635" t="s">
        <v>962</v>
      </c>
      <c r="I56" s="635" t="s">
        <v>622</v>
      </c>
      <c r="K56" s="500"/>
      <c r="M56" s="966"/>
      <c r="V56" s="501"/>
      <c r="W56" s="966"/>
    </row>
    <row r="57" spans="1:23" ht="17.5">
      <c r="A57" s="638"/>
      <c r="E57" s="966"/>
      <c r="G57" s="639"/>
      <c r="H57" s="639"/>
    </row>
    <row r="62" spans="1:23" ht="14">
      <c r="A62" s="640"/>
      <c r="C62" s="641"/>
      <c r="D62" s="641"/>
      <c r="E62" s="642"/>
    </row>
    <row r="63" spans="1:23" ht="14">
      <c r="A63" s="643"/>
      <c r="C63" s="641"/>
      <c r="D63" s="644"/>
      <c r="E63" s="642"/>
    </row>
    <row r="64" spans="1:23" ht="14">
      <c r="A64" s="643"/>
      <c r="B64" s="645"/>
      <c r="C64" s="641"/>
      <c r="D64" s="641"/>
      <c r="E64" s="642"/>
    </row>
    <row r="65" spans="1:5" ht="14">
      <c r="A65" s="643"/>
      <c r="B65" s="646" t="s">
        <v>354</v>
      </c>
      <c r="C65" s="641"/>
      <c r="D65" s="641"/>
      <c r="E65" s="642"/>
    </row>
    <row r="66" spans="1:5" ht="15.5">
      <c r="A66" s="643"/>
      <c r="B66" s="647" t="s">
        <v>249</v>
      </c>
      <c r="C66" s="641"/>
      <c r="D66" s="641"/>
      <c r="E66" s="642"/>
    </row>
    <row r="67" spans="1:5" ht="14">
      <c r="A67" s="643"/>
      <c r="B67" s="648" t="s">
        <v>250</v>
      </c>
      <c r="C67" s="641"/>
      <c r="D67" s="641"/>
      <c r="E67" s="642"/>
    </row>
    <row r="68" spans="1:5" ht="15.5">
      <c r="A68" s="649"/>
      <c r="B68" s="647" t="s">
        <v>251</v>
      </c>
      <c r="C68" s="641"/>
      <c r="D68" s="641"/>
      <c r="E68" s="642"/>
    </row>
    <row r="69" spans="1:5" ht="15.5">
      <c r="A69" s="643"/>
      <c r="B69" s="647" t="s">
        <v>252</v>
      </c>
      <c r="C69" s="641"/>
      <c r="D69" s="641"/>
      <c r="E69" s="642"/>
    </row>
    <row r="70" spans="1:5" ht="14">
      <c r="A70" s="649"/>
      <c r="B70" s="646" t="s">
        <v>253</v>
      </c>
      <c r="C70" s="641"/>
      <c r="D70" s="641"/>
      <c r="E70" s="642"/>
    </row>
    <row r="71" spans="1:5" ht="14">
      <c r="A71" s="649"/>
      <c r="B71" s="646" t="s">
        <v>357</v>
      </c>
      <c r="C71" s="641"/>
      <c r="D71" s="641"/>
      <c r="E71" s="642"/>
    </row>
    <row r="72" spans="1:5" ht="14">
      <c r="A72" s="643"/>
      <c r="B72" s="646" t="s">
        <v>358</v>
      </c>
      <c r="C72" s="641"/>
      <c r="D72" s="641"/>
      <c r="E72" s="642"/>
    </row>
    <row r="73" spans="1:5" ht="14">
      <c r="A73" s="643"/>
      <c r="B73" s="646" t="s">
        <v>288</v>
      </c>
      <c r="C73" s="641"/>
      <c r="D73" s="641"/>
      <c r="E73" s="642"/>
    </row>
    <row r="74" spans="1:5" ht="14">
      <c r="A74" s="643"/>
      <c r="B74" s="646" t="s">
        <v>292</v>
      </c>
      <c r="C74" s="641"/>
      <c r="D74" s="641"/>
      <c r="E74" s="642"/>
    </row>
    <row r="75" spans="1:5" ht="15.5">
      <c r="A75" s="643"/>
      <c r="B75" s="647" t="s">
        <v>423</v>
      </c>
      <c r="C75" s="641"/>
      <c r="D75" s="641"/>
      <c r="E75" s="642"/>
    </row>
    <row r="76" spans="1:5" ht="14">
      <c r="A76" s="643"/>
      <c r="B76" s="646" t="s">
        <v>424</v>
      </c>
      <c r="C76" s="641"/>
      <c r="D76" s="641"/>
      <c r="E76" s="642"/>
    </row>
    <row r="77" spans="1:5" ht="14">
      <c r="A77" s="643"/>
      <c r="B77" s="646" t="s">
        <v>279</v>
      </c>
      <c r="C77" s="641"/>
      <c r="D77" s="644"/>
      <c r="E77" s="642"/>
    </row>
    <row r="78" spans="1:5" ht="14">
      <c r="A78" s="643"/>
      <c r="B78" s="646" t="s">
        <v>281</v>
      </c>
      <c r="C78" s="641"/>
      <c r="D78" s="641"/>
      <c r="E78" s="642"/>
    </row>
    <row r="79" spans="1:5" ht="14">
      <c r="A79" s="643"/>
      <c r="B79" s="646" t="s">
        <v>287</v>
      </c>
      <c r="C79" s="641"/>
      <c r="D79" s="644"/>
      <c r="E79" s="642"/>
    </row>
    <row r="80" spans="1:5" ht="15.5">
      <c r="A80" s="643"/>
      <c r="B80" s="647" t="s">
        <v>420</v>
      </c>
      <c r="C80" s="641"/>
      <c r="D80" s="644"/>
      <c r="E80" s="642"/>
    </row>
    <row r="81" spans="1:5" ht="14">
      <c r="A81" s="650"/>
      <c r="B81" s="646" t="s">
        <v>421</v>
      </c>
      <c r="C81" s="579"/>
      <c r="D81" s="578"/>
      <c r="E81" s="575"/>
    </row>
    <row r="82" spans="1:5" ht="14">
      <c r="A82" s="572"/>
      <c r="B82" s="646" t="s">
        <v>422</v>
      </c>
      <c r="C82" s="579"/>
      <c r="D82" s="578"/>
      <c r="E82" s="651">
        <f>SUM(E61:E80)</f>
        <v>0</v>
      </c>
    </row>
    <row r="83" spans="1:5" ht="14">
      <c r="B83" s="646" t="s">
        <v>417</v>
      </c>
    </row>
    <row r="84" spans="1:5" ht="14">
      <c r="B84" s="646" t="s">
        <v>397</v>
      </c>
    </row>
  </sheetData>
  <mergeCells count="10">
    <mergeCell ref="M43:W43"/>
    <mergeCell ref="G44:H44"/>
    <mergeCell ref="I44:J44"/>
    <mergeCell ref="M44:W44"/>
    <mergeCell ref="O1:S1"/>
    <mergeCell ref="P2:W2"/>
    <mergeCell ref="M38:W38"/>
    <mergeCell ref="G39:H39"/>
    <mergeCell ref="G40:H40"/>
    <mergeCell ref="G41:H41"/>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D84A6-DEF8-416B-9F61-AAD13F86B896}">
  <sheetPr>
    <pageSetUpPr fitToPage="1"/>
  </sheetPr>
  <dimension ref="A1:W87"/>
  <sheetViews>
    <sheetView topLeftCell="A32" zoomScale="80" zoomScaleNormal="80" zoomScaleSheetLayoutView="85" workbookViewId="0">
      <selection activeCell="B33" sqref="B33"/>
    </sheetView>
  </sheetViews>
  <sheetFormatPr defaultColWidth="9.1796875" defaultRowHeight="12.5"/>
  <cols>
    <col min="1" max="1" width="5.26953125" style="968" customWidth="1"/>
    <col min="2" max="2" width="33.81640625" style="968" customWidth="1"/>
    <col min="3" max="3" width="6.453125" style="968" customWidth="1"/>
    <col min="4" max="4" width="13.453125" style="968" customWidth="1"/>
    <col min="5" max="5" width="10.453125" style="499" customWidth="1"/>
    <col min="6" max="6" width="13.08984375" style="968" customWidth="1"/>
    <col min="7" max="7" width="14.81640625" style="500" customWidth="1"/>
    <col min="8" max="8" width="16.26953125" style="500" customWidth="1"/>
    <col min="9" max="9" width="6.1796875" style="968" customWidth="1"/>
    <col min="10" max="10" width="14.1796875" style="968" customWidth="1"/>
    <col min="11" max="11" width="11.1796875" style="968" customWidth="1"/>
    <col min="12" max="12" width="15.1796875" style="500" customWidth="1"/>
    <col min="13" max="13" width="16.36328125" style="500" customWidth="1"/>
    <col min="14" max="14" width="0.453125" style="968" hidden="1" customWidth="1"/>
    <col min="15" max="15" width="3.1796875" style="968" customWidth="1"/>
    <col min="16" max="16" width="2.54296875" style="968" customWidth="1"/>
    <col min="17" max="17" width="4.81640625" style="968" hidden="1" customWidth="1"/>
    <col min="18" max="18" width="2" style="968" customWidth="1"/>
    <col min="19" max="19" width="2.54296875" style="968" customWidth="1"/>
    <col min="20" max="20" width="5.81640625" style="968" hidden="1" customWidth="1"/>
    <col min="21" max="21" width="1" style="968" customWidth="1"/>
    <col min="22" max="22" width="9.1796875" style="968" hidden="1" customWidth="1"/>
    <col min="23" max="23" width="15.08984375" style="501" customWidth="1"/>
    <col min="24" max="24" width="1.81640625" style="968" customWidth="1"/>
    <col min="25" max="25" width="9.1796875" style="968" customWidth="1"/>
    <col min="26" max="16384" width="9.1796875" style="96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6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6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67" t="s">
        <v>557</v>
      </c>
      <c r="D8" s="523"/>
      <c r="E8" s="531"/>
      <c r="G8" s="532"/>
      <c r="H8" s="533"/>
      <c r="I8" s="967"/>
      <c r="K8" s="514"/>
      <c r="L8" s="532"/>
      <c r="M8" s="534"/>
      <c r="O8" s="514"/>
      <c r="U8" s="535"/>
      <c r="V8" s="535"/>
      <c r="W8" s="536"/>
    </row>
    <row r="9" spans="1:23">
      <c r="A9" s="967" t="s">
        <v>558</v>
      </c>
      <c r="D9" s="523"/>
      <c r="E9" s="531" t="s">
        <v>54</v>
      </c>
      <c r="G9" s="532" t="s">
        <v>55</v>
      </c>
      <c r="H9" s="533"/>
      <c r="I9" s="967" t="s">
        <v>56</v>
      </c>
      <c r="K9" s="523"/>
      <c r="L9" s="532" t="s">
        <v>57</v>
      </c>
      <c r="M9" s="537"/>
      <c r="O9" s="523"/>
      <c r="P9" s="968" t="s">
        <v>58</v>
      </c>
      <c r="W9" s="538"/>
    </row>
    <row r="10" spans="1:23" ht="13">
      <c r="A10" s="967" t="s">
        <v>559</v>
      </c>
      <c r="D10" s="539" t="s">
        <v>560</v>
      </c>
      <c r="E10" s="531" t="s">
        <v>59</v>
      </c>
      <c r="G10" s="532"/>
      <c r="H10" s="533"/>
      <c r="I10" s="540"/>
      <c r="J10" s="541"/>
      <c r="K10" s="542"/>
      <c r="L10" s="532"/>
      <c r="M10" s="537"/>
      <c r="O10" s="523"/>
      <c r="W10" s="538"/>
    </row>
    <row r="11" spans="1:23" ht="13">
      <c r="A11" s="967" t="s">
        <v>551</v>
      </c>
      <c r="D11" s="523"/>
      <c r="E11" s="515"/>
      <c r="F11" s="543"/>
      <c r="G11" s="532" t="s">
        <v>60</v>
      </c>
      <c r="H11" s="533"/>
      <c r="I11" s="967" t="s">
        <v>61</v>
      </c>
      <c r="K11" s="523"/>
      <c r="L11" s="532" t="s">
        <v>523</v>
      </c>
      <c r="M11" s="537"/>
      <c r="O11" s="523"/>
      <c r="P11" s="968" t="s">
        <v>63</v>
      </c>
      <c r="W11" s="538"/>
    </row>
    <row r="12" spans="1:23">
      <c r="A12" s="544" t="s">
        <v>64</v>
      </c>
      <c r="D12" s="523"/>
      <c r="E12" s="531" t="s">
        <v>65</v>
      </c>
      <c r="G12" s="532"/>
      <c r="H12" s="533"/>
      <c r="I12" s="96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1097</v>
      </c>
      <c r="C17" s="738" t="str">
        <f>IF(E17="","",VLOOKUP(B17,Data!$B$5:$N$503,13,FALSE))</f>
        <v/>
      </c>
      <c r="D17" s="495" t="str">
        <f>IF(E17="","",VLOOKUP(B17,Data!$B$5:$L$503,2,FALSE))</f>
        <v/>
      </c>
      <c r="E17" s="823"/>
      <c r="F17" s="955"/>
      <c r="G17" s="587" t="str">
        <f>IF(E17="","",VLOOKUP(B17,Data!$B$5:$L$503,11,FALSE))</f>
        <v/>
      </c>
      <c r="H17" s="588" t="str">
        <f t="shared" ref="H17:H38"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13,Data!G13,(IF(B17=Data!B15,Data!G15,(IF(B17=Data!B17,Data!G17,(IF(B17=Data!#REF!,Data!#REF!,(IF(B17=Data!B22,Data!G22,(IF(B17=Data!#REF!,Data!#REF!,(IF(B17=Data!#REF!,Data!#REF!,(IF(B17=Data!#REF!,Data!#REF!,Data!#REF!)))))))))))))))&amp;IF(B17=Data!B89,Data!G89,(IF(B17=Data!#REF!,Data!#REF!,(IF(B17=Data!#REF!,Data!#REF!,(IF(B17=Data!#REF!,Data!#REF!,(IF(B17=Data!#REF!,Data!#REF!,(IF(B17=Data!#REF!,Data!G829,(IF(B17=Data!#REF!,Data!#REF!,(IF(B17=Data!#REF!,Data!#REF!,Data!#REF!)))))))))))))))&amp;IF(B17=Data!#REF!,Data!#REF!,(IF(B17=Data!#REF!,Data!#REF!,(IF(B17=Data!#REF!,Data!#REF!,(IF(B17=Data!#REF!,Data!#REF!,(IF(B17=Data!#REF!,Data!#REF!,Data!#REF!)))))))))</f>
        <v>#REF!</v>
      </c>
      <c r="O17" s="592"/>
      <c r="P17" s="593"/>
      <c r="Q17" s="594" t="e">
        <f>IF(B17=Data!B13,Data!H13,(IF(B17=Data!B15,Data!H15,(IF(B17=Data!B17,Data!H17,(IF(B17=Data!#REF!,Data!#REF!,(IF(B17=Data!B22,Data!H22,(IF(B17=Data!#REF!,Data!#REF!,(IF(B17=Data!#REF!,Data!#REF!,(IF(B17=Data!#REF!,Data!#REF!,Data!#REF!)))))))))))))))&amp;IF(B17=Data!B89,Data!H89,(IF(B17=Data!#REF!,Data!#REF!,(IF(B17=Data!#REF!,Data!#REF!,(IF(B17=Data!#REF!,Data!#REF!,(IF(B17=Data!#REF!,Data!#REF!,(IF(B17=Data!#REF!,Data!H829,(IF(B17=Data!#REF!,Data!#REF!,(IF(B17=Data!#REF!,Data!#REF!,Data!#REF!)))))))))))))))&amp;IF(B17=Data!#REF!,Data!#REF!,(IF(B17=Data!#REF!,Data!#REF!,(IF(B17=Data!#REF!,Data!#REF!,(IF(B17=Data!#REF!,Data!#REF!,(IF(B17=Data!#REF!,Data!#REF!,Data!#REF!)))))))))</f>
        <v>#REF!</v>
      </c>
      <c r="R17" s="593"/>
      <c r="S17" s="593"/>
      <c r="T17" s="594" t="e">
        <f>IF(B17=Data!B13,Data!I13,(IF(B17=Data!B15,Data!I15,(IF(B17=Data!B17,Data!I17,(IF(B17=Data!#REF!,Data!#REF!,(IF(B17=Data!B22,Data!I22,(IF(B17=Data!#REF!,Data!#REF!,(IF(B17=Data!#REF!,Data!#REF!,(IF(B17=Data!#REF!,Data!#REF!,Data!#REF!)))))))))))))))&amp;IF(B17=Data!B89,Data!I89,(IF(B17=Data!#REF!,Data!#REF!,(IF(B17=Data!#REF!,Data!#REF!,(IF(B17=Data!#REF!,Data!#REF!,(IF(B17=Data!#REF!,Data!#REF!,(IF(B17=Data!#REF!,Data!I829,(IF(B17=Data!#REF!,Data!#REF!,(IF(B17=Data!#REF!,Data!#REF!,Data!#REF!)))))))))))))))&amp;IF(B17=Data!#REF!,Data!#REF!,(IF(B17=Data!#REF!,Data!#REF!,(IF(B17=Data!#REF!,Data!#REF!,(IF(B17=Data!#REF!,Data!#REF!,(IF(B17=Data!#REF!,Data!#REF!,Data!#REF!)))))))))</f>
        <v>#REF!</v>
      </c>
      <c r="U17" s="595"/>
      <c r="V17" s="594" t="e">
        <f>IF(B17=Data!B13,Data!J13,(IF(B17=Data!B15,Data!J15,(IF(B17=Data!B17,Data!J17,(IF(B17=Data!#REF!,Data!#REF!,(IF(B17=Data!B22,Data!J22,(IF(B17=Data!#REF!,Data!#REF!,(IF(B17=Data!#REF!,Data!#REF!,(IF(B17=Data!#REF!,Data!#REF!,Data!#REF!)))))))))))))))&amp;IF(B17=Data!B89,Data!J89,(IF(B17=Data!#REF!,Data!#REF!,(IF(B17=Data!#REF!,Data!#REF!,(IF(B17=Data!#REF!,Data!#REF!,(IF(B17=Data!#REF!,Data!#REF!,(IF(B17=Data!#REF!,Data!J829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504</v>
      </c>
      <c r="C18" s="738" t="str">
        <f>IF(E18="","",VLOOKUP(B18,Data!$B$5:$N$503,13,FALSE))</f>
        <v>Ymh</v>
      </c>
      <c r="D18" s="495" t="str">
        <f>IF(E18="","",VLOOKUP(B18,Data!$B$5:$L$503,2,FALSE))</f>
        <v>ZH66250</v>
      </c>
      <c r="E18" s="823">
        <v>9</v>
      </c>
      <c r="F18" s="955" t="s">
        <v>544</v>
      </c>
      <c r="G18" s="587">
        <f>IF(E18="","",VLOOKUP(B18,Data!$B$5:$L$503,11,FALSE))</f>
        <v>2244.61</v>
      </c>
      <c r="H18" s="588">
        <f t="shared" si="0"/>
        <v>20201.490000000002</v>
      </c>
      <c r="I18" s="589" t="str">
        <f>IF(E18="","",VLOOKUP(B18,Data!$B$5:$D$503,3,FALSE))</f>
        <v>C/T</v>
      </c>
      <c r="J18" s="589" t="str">
        <f>IF(E18="","",VLOOKUP(B18,Data!$B$5:$M$503,12,FALSE))</f>
        <v>Indonesia</v>
      </c>
      <c r="K18" s="590">
        <v>5132497</v>
      </c>
      <c r="L18" s="587">
        <f>IF(E18="","",VLOOKUP(B18,Data!$B$5:$E$503,4,FALSE)*E18)</f>
        <v>2358</v>
      </c>
      <c r="M18" s="587">
        <f>IF(E18="","",VLOOKUP(B18,Data!$B$5:$F$503,5,FALSE)*E18)</f>
        <v>2133</v>
      </c>
      <c r="N18" s="591" t="e">
        <f>IF(B18=Data!#REF!,Data!#REF!,(IF(B18=Data!#REF!,Data!#REF!,(IF(B18=Data!#REF!,Data!#REF!,(IF(B18=Data!#REF!,Data!#REF!,(IF(B18=Data!#REF!,Data!#REF!,(IF(B18=Data!#REF!,Data!#REF!,(IF(B18=Data!#REF!,Data!#REF!,(IF(B18=Data!#REF!,Data!#REF!,Data!#REF!)))))))))))))))&amp;IF(B18=Data!B53,Data!G53,(IF(B18=Data!#REF!,Data!#REF!,(IF(B18=Data!#REF!,Data!#REF!,(IF(B18=Data!#REF!,Data!#REF!,(IF(B18=Data!#REF!,Data!#REF!,(IF(B18=Data!#REF!,Data!G793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53,Data!H53,(IF(B18=Data!#REF!,Data!#REF!,(IF(B18=Data!#REF!,Data!#REF!,(IF(B18=Data!#REF!,Data!#REF!,(IF(B18=Data!#REF!,Data!#REF!,(IF(B18=Data!#REF!,Data!H793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53,Data!I53,(IF(B18=Data!#REF!,Data!#REF!,(IF(B18=Data!#REF!,Data!#REF!,(IF(B18=Data!#REF!,Data!#REF!,(IF(B18=Data!#REF!,Data!#REF!,(IF(B18=Data!#REF!,Data!I793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53,Data!J53,(IF(B18=Data!#REF!,Data!#REF!,(IF(B18=Data!#REF!,Data!#REF!,(IF(B18=Data!#REF!,Data!#REF!,(IF(B18=Data!#REF!,Data!#REF!,(IF(B18=Data!#REF!,Data!J793,(IF(B18=Data!#REF!,Data!#REF!,(IF(B18=Data!#REF!,Data!#REF!,Data!#REF!)))))))))))))))&amp;IF(B18=Data!#REF!,Data!#REF!,(IF(B18=Data!#REF!,Data!#REF!,(IF(B18=Data!#REF!,Data!#REF!,(IF(B18=Data!#REF!,Data!#REF!,(IF(B18=Data!#REF!,Data!#REF!,Data!#REF!)))))))))</f>
        <v>#REF!</v>
      </c>
      <c r="W18" s="596">
        <f>IF(E18="","",VLOOKUP(B18,Data!$B$5:$J$503,9,FALSE)*E18)</f>
        <v>13.391999999999999</v>
      </c>
    </row>
    <row r="19" spans="1:23" s="597" customFormat="1" ht="19.25" customHeight="1">
      <c r="A19" s="860">
        <v>2</v>
      </c>
      <c r="B19" s="753" t="s">
        <v>594</v>
      </c>
      <c r="C19" s="738" t="str">
        <f>IF(E19="","",VLOOKUP(B19,Data!$B$5:$N$503,13,FALSE))</f>
        <v>Ymh</v>
      </c>
      <c r="D19" s="495" t="str">
        <f>IF(E19="","",VLOOKUP(B19,Data!$B$5:$L$503,2,FALSE))</f>
        <v>ZN12160</v>
      </c>
      <c r="E19" s="823">
        <v>1</v>
      </c>
      <c r="F19" s="955"/>
      <c r="G19" s="587">
        <f>IF(E19="","",VLOOKUP(B19,Data!$B$5:$L$503,11,FALSE))</f>
        <v>2286.36</v>
      </c>
      <c r="H19" s="588">
        <f t="shared" si="0"/>
        <v>2286.36</v>
      </c>
      <c r="I19" s="589" t="str">
        <f>IF(E19="","",VLOOKUP(B19,Data!$B$5:$D$503,3,FALSE))</f>
        <v>C/T</v>
      </c>
      <c r="J19" s="589" t="str">
        <f>IF(E19="","",VLOOKUP(B19,Data!$B$5:$M$503,12,FALSE))</f>
        <v>Indonesia</v>
      </c>
      <c r="K19" s="590">
        <v>5132497</v>
      </c>
      <c r="L19" s="587">
        <f>IF(E19="","",VLOOKUP(B19,Data!$B$5:$E$503,4,FALSE)*E19)</f>
        <v>262</v>
      </c>
      <c r="M19" s="587">
        <f>IF(E19="","",VLOOKUP(B19,Data!$B$5:$F$503,5,FALSE)*E19)</f>
        <v>237</v>
      </c>
      <c r="N19" s="591" t="e">
        <f>IF(B19=Data!#REF!,Data!#REF!,(IF(B19=Data!#REF!,Data!#REF!,(IF(B19=Data!#REF!,Data!#REF!,(IF(B19=Data!#REF!,Data!#REF!,(IF(B19=Data!#REF!,Data!#REF!,(IF(B19=Data!#REF!,Data!#REF!,(IF(B19=Data!#REF!,Data!#REF!,(IF(B19=Data!#REF!,Data!#REF!,Data!#REF!)))))))))))))))&amp;IF(B19=Data!B54,Data!G54,(IF(B19=Data!#REF!,Data!#REF!,(IF(B19=Data!#REF!,Data!#REF!,(IF(B19=Data!#REF!,Data!#REF!,(IF(B19=Data!#REF!,Data!#REF!,(IF(B19=Data!#REF!,Data!G794,(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54,Data!H54,(IF(B19=Data!#REF!,Data!#REF!,(IF(B19=Data!#REF!,Data!#REF!,(IF(B19=Data!#REF!,Data!#REF!,(IF(B19=Data!#REF!,Data!#REF!,(IF(B19=Data!#REF!,Data!H794,(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54,Data!I54,(IF(B19=Data!#REF!,Data!#REF!,(IF(B19=Data!#REF!,Data!#REF!,(IF(B19=Data!#REF!,Data!#REF!,(IF(B19=Data!#REF!,Data!#REF!,(IF(B19=Data!#REF!,Data!I794,(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54,Data!J54,(IF(B19=Data!#REF!,Data!#REF!,(IF(B19=Data!#REF!,Data!#REF!,(IF(B19=Data!#REF!,Data!#REF!,(IF(B19=Data!#REF!,Data!#REF!,(IF(B19=Data!#REF!,Data!J794,(IF(B19=Data!#REF!,Data!#REF!,(IF(B19=Data!#REF!,Data!#REF!,Data!#REF!)))))))))))))))&amp;IF(B19=Data!#REF!,Data!#REF!,(IF(B19=Data!#REF!,Data!#REF!,(IF(B19=Data!#REF!,Data!#REF!,(IF(B19=Data!#REF!,Data!#REF!,(IF(B19=Data!#REF!,Data!#REF!,Data!#REF!)))))))))</f>
        <v>#REF!</v>
      </c>
      <c r="W19" s="596">
        <f>IF(E19="","",VLOOKUP(B19,Data!$B$5:$J$503,9,FALSE)*E19)</f>
        <v>1.488</v>
      </c>
    </row>
    <row r="20" spans="1:23" s="597" customFormat="1" ht="19.25" customHeight="1">
      <c r="A20" s="860"/>
      <c r="B20" s="582" t="s">
        <v>1110</v>
      </c>
      <c r="C20" s="738" t="str">
        <f>IF(E20="","",VLOOKUP(B20,Data!$B$5:$N$503,13,FALSE))</f>
        <v/>
      </c>
      <c r="D20" s="495" t="str">
        <f>IF(E20="","",VLOOKUP(B20,Data!$B$5:$L$503,2,FALSE))</f>
        <v/>
      </c>
      <c r="E20" s="823"/>
      <c r="F20" s="955" t="s">
        <v>545</v>
      </c>
      <c r="G20" s="587" t="str">
        <f>IF(E20="","",VLOOKUP(B20,Data!$B$5:$L$503,11,FALSE))</f>
        <v/>
      </c>
      <c r="H20" s="588" t="str">
        <f t="shared" si="0"/>
        <v>-</v>
      </c>
      <c r="I20" s="589" t="str">
        <f>IF(E20="","",VLOOKUP(B20,Data!$B$5:$D$503,3,FALSE))</f>
        <v/>
      </c>
      <c r="J20" s="589" t="str">
        <f>IF(E20="","",VLOOKUP(B20,Data!$B$5:$M$503,12,FALSE))</f>
        <v/>
      </c>
      <c r="K20" s="590"/>
      <c r="L20" s="587" t="str">
        <f>IF(E20="","",VLOOKUP(B20,Data!$B$5:$E$503,4,FALSE)*E20)</f>
        <v/>
      </c>
      <c r="M20" s="587" t="str">
        <f>IF(E20="","",VLOOKUP(B20,Data!$B$5:$F$503,5,FALSE)*E20)</f>
        <v/>
      </c>
      <c r="N20" s="591" t="e">
        <f>IF(B20=Data!#REF!,Data!#REF!,(IF(B20=Data!#REF!,Data!#REF!,(IF(B20=Data!#REF!,Data!#REF!,(IF(B20=Data!#REF!,Data!#REF!,(IF(B20=Data!#REF!,Data!#REF!,(IF(B20=Data!#REF!,Data!#REF!,(IF(B20=Data!#REF!,Data!#REF!,(IF(B20=Data!#REF!,Data!#REF!,Data!#REF!)))))))))))))))&amp;IF(B20=Data!B56,Data!G56,(IF(B20=Data!#REF!,Data!#REF!,(IF(B20=Data!#REF!,Data!#REF!,(IF(B20=Data!#REF!,Data!#REF!,(IF(B20=Data!#REF!,Data!#REF!,(IF(B20=Data!#REF!,Data!G796,(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56,Data!H56,(IF(B20=Data!#REF!,Data!#REF!,(IF(B20=Data!#REF!,Data!#REF!,(IF(B20=Data!#REF!,Data!#REF!,(IF(B20=Data!#REF!,Data!#REF!,(IF(B20=Data!#REF!,Data!H796,(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56,Data!I56,(IF(B20=Data!#REF!,Data!#REF!,(IF(B20=Data!#REF!,Data!#REF!,(IF(B20=Data!#REF!,Data!#REF!,(IF(B20=Data!#REF!,Data!#REF!,(IF(B20=Data!#REF!,Data!I796,(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56,Data!J56,(IF(B20=Data!#REF!,Data!#REF!,(IF(B20=Data!#REF!,Data!#REF!,(IF(B20=Data!#REF!,Data!#REF!,(IF(B20=Data!#REF!,Data!#REF!,(IF(B20=Data!#REF!,Data!J796,(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v>3</v>
      </c>
      <c r="B21" s="753" t="s">
        <v>368</v>
      </c>
      <c r="C21" s="738" t="str">
        <f>IF(E21="","",VLOOKUP(B21,Data!$B$5:$N$503,13,FALSE))</f>
        <v>Ymh</v>
      </c>
      <c r="D21" s="495" t="str">
        <f>IF(E21="","",VLOOKUP(B21,Data!$B$5:$L$503,2,FALSE))</f>
        <v>WQ78230</v>
      </c>
      <c r="E21" s="823">
        <v>7</v>
      </c>
      <c r="F21" s="955"/>
      <c r="G21" s="587">
        <f>IF(E21="","",VLOOKUP(B21,Data!$B$5:$L$503,11,FALSE))</f>
        <v>4233.07</v>
      </c>
      <c r="H21" s="588">
        <f t="shared" si="0"/>
        <v>29631.489999999998</v>
      </c>
      <c r="I21" s="589" t="str">
        <f>IF(E21="","",VLOOKUP(B21,Data!$B$5:$D$503,3,FALSE))</f>
        <v>C/T</v>
      </c>
      <c r="J21" s="589" t="str">
        <f>IF(E21="","",VLOOKUP(B21,Data!$B$5:$M$503,12,FALSE))</f>
        <v>Indonesia</v>
      </c>
      <c r="K21" s="590">
        <v>5135631</v>
      </c>
      <c r="L21" s="587">
        <f>IF(E21="","",VLOOKUP(B21,Data!$B$5:$E$503,4,FALSE)*E21)</f>
        <v>2079</v>
      </c>
      <c r="M21" s="587">
        <f>IF(E21="","",VLOOKUP(B21,Data!$B$5:$F$503,5,FALSE)*E21)</f>
        <v>1834</v>
      </c>
      <c r="N21" s="591" t="e">
        <f>IF(B21=Data!B3,Data!G3,(IF(B21=Data!B5,Data!G5,(IF(B21=Data!B7,Data!G7,(IF(B21=Data!#REF!,Data!#REF!,(IF(B21=Data!B12,Data!G12,(IF(B21=Data!#REF!,Data!#REF!,(IF(B21=Data!#REF!,Data!#REF!,(IF(B21=Data!#REF!,Data!#REF!,Data!#REF!)))))))))))))))&amp;IF(B21=Data!B79,Data!G79,(IF(B21=Data!#REF!,Data!#REF!,(IF(B21=Data!#REF!,Data!#REF!,(IF(B21=Data!#REF!,Data!#REF!,(IF(B21=Data!#REF!,Data!#REF!,(IF(B21=Data!#REF!,Data!G819,(IF(B21=Data!#REF!,Data!#REF!,(IF(B21=Data!#REF!,Data!#REF!,Data!#REF!)))))))))))))))&amp;IF(B21=Data!#REF!,Data!#REF!,(IF(B21=Data!#REF!,Data!#REF!,(IF(B21=Data!#REF!,Data!#REF!,(IF(B21=Data!#REF!,Data!#REF!,(IF(B21=Data!#REF!,Data!#REF!,Data!#REF!)))))))))</f>
        <v>#REF!</v>
      </c>
      <c r="O21" s="592"/>
      <c r="P21" s="593"/>
      <c r="Q21" s="594" t="e">
        <f>IF(B21=Data!B3,Data!H3,(IF(B21=Data!B5,Data!H5,(IF(B21=Data!B7,Data!H7,(IF(B21=Data!#REF!,Data!#REF!,(IF(B21=Data!B12,Data!H12,(IF(B21=Data!#REF!,Data!#REF!,(IF(B21=Data!#REF!,Data!#REF!,(IF(B21=Data!#REF!,Data!#REF!,Data!#REF!)))))))))))))))&amp;IF(B21=Data!B79,Data!H79,(IF(B21=Data!#REF!,Data!#REF!,(IF(B21=Data!#REF!,Data!#REF!,(IF(B21=Data!#REF!,Data!#REF!,(IF(B21=Data!#REF!,Data!#REF!,(IF(B21=Data!#REF!,Data!H819,(IF(B21=Data!#REF!,Data!#REF!,(IF(B21=Data!#REF!,Data!#REF!,Data!#REF!)))))))))))))))&amp;IF(B21=Data!#REF!,Data!#REF!,(IF(B21=Data!#REF!,Data!#REF!,(IF(B21=Data!#REF!,Data!#REF!,(IF(B21=Data!#REF!,Data!#REF!,(IF(B21=Data!#REF!,Data!#REF!,Data!#REF!)))))))))</f>
        <v>#REF!</v>
      </c>
      <c r="R21" s="593"/>
      <c r="S21" s="593"/>
      <c r="T21" s="594" t="e">
        <f>IF(B21=Data!B3,Data!I3,(IF(B21=Data!B5,Data!I5,(IF(B21=Data!B7,Data!I7,(IF(B21=Data!#REF!,Data!#REF!,(IF(B21=Data!B12,Data!I12,(IF(B21=Data!#REF!,Data!#REF!,(IF(B21=Data!#REF!,Data!#REF!,(IF(B21=Data!#REF!,Data!#REF!,Data!#REF!)))))))))))))))&amp;IF(B21=Data!B79,Data!I79,(IF(B21=Data!#REF!,Data!#REF!,(IF(B21=Data!#REF!,Data!#REF!,(IF(B21=Data!#REF!,Data!#REF!,(IF(B21=Data!#REF!,Data!#REF!,(IF(B21=Data!#REF!,Data!I819,(IF(B21=Data!#REF!,Data!#REF!,(IF(B21=Data!#REF!,Data!#REF!,Data!#REF!)))))))))))))))&amp;IF(B21=Data!#REF!,Data!#REF!,(IF(B21=Data!#REF!,Data!#REF!,(IF(B21=Data!#REF!,Data!#REF!,(IF(B21=Data!#REF!,Data!#REF!,(IF(B21=Data!#REF!,Data!#REF!,Data!#REF!)))))))))</f>
        <v>#REF!</v>
      </c>
      <c r="U21" s="595"/>
      <c r="V21" s="594" t="e">
        <f>IF(B21=Data!B3,Data!J3,(IF(B21=Data!B5,Data!J5,(IF(B21=Data!B7,Data!J7,(IF(B21=Data!#REF!,Data!#REF!,(IF(B21=Data!B12,Data!J12,(IF(B21=Data!#REF!,Data!#REF!,(IF(B21=Data!#REF!,Data!#REF!,(IF(B21=Data!#REF!,Data!#REF!,Data!#REF!)))))))))))))))&amp;IF(B21=Data!B79,Data!J79,(IF(B21=Data!#REF!,Data!#REF!,(IF(B21=Data!#REF!,Data!#REF!,(IF(B21=Data!#REF!,Data!#REF!,(IF(B21=Data!#REF!,Data!#REF!,(IF(B21=Data!#REF!,Data!J819,(IF(B21=Data!#REF!,Data!#REF!,(IF(B21=Data!#REF!,Data!#REF!,Data!#REF!)))))))))))))))&amp;IF(B21=Data!#REF!,Data!#REF!,(IF(B21=Data!#REF!,Data!#REF!,(IF(B21=Data!#REF!,Data!#REF!,(IF(B21=Data!#REF!,Data!#REF!,(IF(B21=Data!#REF!,Data!#REF!,Data!#REF!)))))))))</f>
        <v>#REF!</v>
      </c>
      <c r="W21" s="596">
        <f>IF(E21="","",VLOOKUP(B21,Data!$B$5:$J$503,9,FALSE)*E21)</f>
        <v>10.738</v>
      </c>
    </row>
    <row r="22" spans="1:23" s="597" customFormat="1" ht="19.25" customHeight="1">
      <c r="A22" s="860">
        <v>4</v>
      </c>
      <c r="B22" s="753" t="s">
        <v>487</v>
      </c>
      <c r="C22" s="738" t="str">
        <f>IF(E22="","",VLOOKUP(B22,Data!$B$5:$N$503,13,FALSE))</f>
        <v>Ymh</v>
      </c>
      <c r="D22" s="495" t="str">
        <f>IF(E22="","",VLOOKUP(B22,Data!$B$5:$L$503,2,FALSE))</f>
        <v>ZH66310</v>
      </c>
      <c r="E22" s="823">
        <v>16</v>
      </c>
      <c r="F22" s="956" t="s">
        <v>569</v>
      </c>
      <c r="G22" s="587">
        <f>IF(E22="","",VLOOKUP(B22,Data!$B$5:$L$503,11,FALSE))</f>
        <v>1933.89</v>
      </c>
      <c r="H22" s="588">
        <f t="shared" si="0"/>
        <v>30942.240000000002</v>
      </c>
      <c r="I22" s="589" t="str">
        <f>IF(E22="","",VLOOKUP(B22,Data!$B$5:$D$503,3,FALSE))</f>
        <v>C/T</v>
      </c>
      <c r="J22" s="589" t="str">
        <f>IF(E22="","",VLOOKUP(B22,Data!$B$5:$M$503,12,FALSE))</f>
        <v>Indonesia</v>
      </c>
      <c r="K22" s="590">
        <v>5135631</v>
      </c>
      <c r="L22" s="587">
        <f>IF(E22="","",VLOOKUP(B22,Data!$B$5:$E$503,4,FALSE)*E22)</f>
        <v>3440</v>
      </c>
      <c r="M22" s="587">
        <f>IF(E22="","",VLOOKUP(B22,Data!$B$5:$F$503,5,FALSE)*E22)</f>
        <v>3104</v>
      </c>
      <c r="N22" s="591" t="e">
        <f>IF(B22=Data!B4,Data!G4,(IF(B22=Data!B6,Data!G6,(IF(B22=Data!B8,Data!G8,(IF(B22=Data!#REF!,Data!#REF!,(IF(B22=Data!B13,Data!G13,(IF(B22=Data!#REF!,Data!#REF!,(IF(B22=Data!#REF!,Data!#REF!,(IF(B22=Data!#REF!,Data!#REF!,Data!#REF!)))))))))))))))&amp;IF(B22=Data!B80,Data!G80,(IF(B22=Data!#REF!,Data!#REF!,(IF(B22=Data!#REF!,Data!#REF!,(IF(B22=Data!#REF!,Data!#REF!,(IF(B22=Data!#REF!,Data!#REF!,(IF(B22=Data!#REF!,Data!G820,(IF(B22=Data!#REF!,Data!#REF!,(IF(B22=Data!#REF!,Data!#REF!,Data!#REF!)))))))))))))))&amp;IF(B22=Data!#REF!,Data!#REF!,(IF(B22=Data!#REF!,Data!#REF!,(IF(B22=Data!#REF!,Data!#REF!,(IF(B22=Data!#REF!,Data!#REF!,(IF(B22=Data!#REF!,Data!#REF!,Data!#REF!)))))))))</f>
        <v>#REF!</v>
      </c>
      <c r="O22" s="592"/>
      <c r="P22" s="593"/>
      <c r="Q22" s="594" t="e">
        <f>IF(B22=Data!B4,Data!H4,(IF(B22=Data!B6,Data!H6,(IF(B22=Data!B8,Data!H8,(IF(B22=Data!#REF!,Data!#REF!,(IF(B22=Data!B13,Data!H13,(IF(B22=Data!#REF!,Data!#REF!,(IF(B22=Data!#REF!,Data!#REF!,(IF(B22=Data!#REF!,Data!#REF!,Data!#REF!)))))))))))))))&amp;IF(B22=Data!B80,Data!H80,(IF(B22=Data!#REF!,Data!#REF!,(IF(B22=Data!#REF!,Data!#REF!,(IF(B22=Data!#REF!,Data!#REF!,(IF(B22=Data!#REF!,Data!#REF!,(IF(B22=Data!#REF!,Data!H820,(IF(B22=Data!#REF!,Data!#REF!,(IF(B22=Data!#REF!,Data!#REF!,Data!#REF!)))))))))))))))&amp;IF(B22=Data!#REF!,Data!#REF!,(IF(B22=Data!#REF!,Data!#REF!,(IF(B22=Data!#REF!,Data!#REF!,(IF(B22=Data!#REF!,Data!#REF!,(IF(B22=Data!#REF!,Data!#REF!,Data!#REF!)))))))))</f>
        <v>#REF!</v>
      </c>
      <c r="R22" s="593"/>
      <c r="S22" s="593"/>
      <c r="T22" s="594" t="e">
        <f>IF(B22=Data!B4,Data!I4,(IF(B22=Data!B6,Data!I6,(IF(B22=Data!B8,Data!I8,(IF(B22=Data!#REF!,Data!#REF!,(IF(B22=Data!B13,Data!I13,(IF(B22=Data!#REF!,Data!#REF!,(IF(B22=Data!#REF!,Data!#REF!,(IF(B22=Data!#REF!,Data!#REF!,Data!#REF!)))))))))))))))&amp;IF(B22=Data!B80,Data!I80,(IF(B22=Data!#REF!,Data!#REF!,(IF(B22=Data!#REF!,Data!#REF!,(IF(B22=Data!#REF!,Data!#REF!,(IF(B22=Data!#REF!,Data!#REF!,(IF(B22=Data!#REF!,Data!I820,(IF(B22=Data!#REF!,Data!#REF!,(IF(B22=Data!#REF!,Data!#REF!,Data!#REF!)))))))))))))))&amp;IF(B22=Data!#REF!,Data!#REF!,(IF(B22=Data!#REF!,Data!#REF!,(IF(B22=Data!#REF!,Data!#REF!,(IF(B22=Data!#REF!,Data!#REF!,(IF(B22=Data!#REF!,Data!#REF!,Data!#REF!)))))))))</f>
        <v>#REF!</v>
      </c>
      <c r="U22" s="595"/>
      <c r="V22" s="594" t="e">
        <f>IF(B22=Data!B4,Data!J4,(IF(B22=Data!B6,Data!J6,(IF(B22=Data!B8,Data!J8,(IF(B22=Data!#REF!,Data!#REF!,(IF(B22=Data!B13,Data!J13,(IF(B22=Data!#REF!,Data!#REF!,(IF(B22=Data!#REF!,Data!#REF!,(IF(B22=Data!#REF!,Data!#REF!,Data!#REF!)))))))))))))))&amp;IF(B22=Data!B80,Data!J80,(IF(B22=Data!#REF!,Data!#REF!,(IF(B22=Data!#REF!,Data!#REF!,(IF(B22=Data!#REF!,Data!#REF!,(IF(B22=Data!#REF!,Data!#REF!,(IF(B22=Data!#REF!,Data!J820,(IF(B22=Data!#REF!,Data!#REF!,(IF(B22=Data!#REF!,Data!#REF!,Data!#REF!)))))))))))))))&amp;IF(B22=Data!#REF!,Data!#REF!,(IF(B22=Data!#REF!,Data!#REF!,(IF(B22=Data!#REF!,Data!#REF!,(IF(B22=Data!#REF!,Data!#REF!,(IF(B22=Data!#REF!,Data!#REF!,Data!#REF!)))))))))</f>
        <v>#REF!</v>
      </c>
      <c r="W22" s="596">
        <f>IF(E22="","",VLOOKUP(B22,Data!$B$5:$J$503,9,FALSE)*E22)</f>
        <v>18.96</v>
      </c>
    </row>
    <row r="23" spans="1:23" s="597" customFormat="1" ht="19.25" customHeight="1">
      <c r="A23" s="860">
        <v>5</v>
      </c>
      <c r="B23" s="753" t="s">
        <v>489</v>
      </c>
      <c r="C23" s="738" t="str">
        <f>IF(E23="","",VLOOKUP(B23,Data!$B$5:$N$503,13,FALSE))</f>
        <v>Ymh</v>
      </c>
      <c r="D23" s="495" t="str">
        <f>IF(E23="","",VLOOKUP(B23,Data!$B$5:$L$503,2,FALSE))</f>
        <v>ZH66290</v>
      </c>
      <c r="E23" s="823">
        <v>1</v>
      </c>
      <c r="F23" s="956"/>
      <c r="G23" s="587">
        <f>IF(E23="","",VLOOKUP(B23,Data!$B$5:$L$503,11,FALSE))</f>
        <v>1975.79</v>
      </c>
      <c r="H23" s="588">
        <f t="shared" si="0"/>
        <v>1975.79</v>
      </c>
      <c r="I23" s="589" t="str">
        <f>IF(E23="","",VLOOKUP(B23,Data!$B$5:$D$503,3,FALSE))</f>
        <v>C/T</v>
      </c>
      <c r="J23" s="589" t="str">
        <f>IF(E23="","",VLOOKUP(B23,Data!$B$5:$M$503,12,FALSE))</f>
        <v>Indonesia</v>
      </c>
      <c r="K23" s="590">
        <v>5135631</v>
      </c>
      <c r="L23" s="587">
        <f>IF(E23="","",VLOOKUP(B23,Data!$B$5:$E$503,4,FALSE)*E23)</f>
        <v>215</v>
      </c>
      <c r="M23" s="587">
        <f>IF(E23="","",VLOOKUP(B23,Data!$B$5:$F$503,5,FALSE)*E23)</f>
        <v>194</v>
      </c>
      <c r="N23" s="591" t="e">
        <f>IF(B23=Data!B5,Data!G5,(IF(B23=Data!B7,Data!G7,(IF(B23=Data!B9,Data!G9,(IF(B23=Data!#REF!,Data!#REF!,(IF(B23=Data!B14,Data!G14,(IF(B23=Data!#REF!,Data!#REF!,(IF(B23=Data!#REF!,Data!#REF!,(IF(B23=Data!#REF!,Data!#REF!,Data!#REF!)))))))))))))))&amp;IF(B23=Data!B81,Data!G81,(IF(B23=Data!#REF!,Data!#REF!,(IF(B23=Data!#REF!,Data!#REF!,(IF(B23=Data!#REF!,Data!#REF!,(IF(B23=Data!#REF!,Data!#REF!,(IF(B23=Data!#REF!,Data!G821,(IF(B23=Data!#REF!,Data!#REF!,(IF(B23=Data!#REF!,Data!#REF!,Data!#REF!)))))))))))))))&amp;IF(B23=Data!#REF!,Data!#REF!,(IF(B23=Data!#REF!,Data!#REF!,(IF(B23=Data!#REF!,Data!#REF!,(IF(B23=Data!#REF!,Data!#REF!,(IF(B23=Data!#REF!,Data!#REF!,Data!#REF!)))))))))</f>
        <v>#REF!</v>
      </c>
      <c r="O23" s="592"/>
      <c r="P23" s="593"/>
      <c r="Q23" s="594" t="e">
        <f>IF(B23=Data!B5,Data!H5,(IF(B23=Data!B7,Data!H7,(IF(B23=Data!B9,Data!H9,(IF(B23=Data!#REF!,Data!#REF!,(IF(B23=Data!B14,Data!H14,(IF(B23=Data!#REF!,Data!#REF!,(IF(B23=Data!#REF!,Data!#REF!,(IF(B23=Data!#REF!,Data!#REF!,Data!#REF!)))))))))))))))&amp;IF(B23=Data!B81,Data!H81,(IF(B23=Data!#REF!,Data!#REF!,(IF(B23=Data!#REF!,Data!#REF!,(IF(B23=Data!#REF!,Data!#REF!,(IF(B23=Data!#REF!,Data!#REF!,(IF(B23=Data!#REF!,Data!H821,(IF(B23=Data!#REF!,Data!#REF!,(IF(B23=Data!#REF!,Data!#REF!,Data!#REF!)))))))))))))))&amp;IF(B23=Data!#REF!,Data!#REF!,(IF(B23=Data!#REF!,Data!#REF!,(IF(B23=Data!#REF!,Data!#REF!,(IF(B23=Data!#REF!,Data!#REF!,(IF(B23=Data!#REF!,Data!#REF!,Data!#REF!)))))))))</f>
        <v>#REF!</v>
      </c>
      <c r="R23" s="593"/>
      <c r="S23" s="593"/>
      <c r="T23" s="594" t="e">
        <f>IF(B23=Data!B5,Data!I5,(IF(B23=Data!B7,Data!I7,(IF(B23=Data!B9,Data!I9,(IF(B23=Data!#REF!,Data!#REF!,(IF(B23=Data!B14,Data!I14,(IF(B23=Data!#REF!,Data!#REF!,(IF(B23=Data!#REF!,Data!#REF!,(IF(B23=Data!#REF!,Data!#REF!,Data!#REF!)))))))))))))))&amp;IF(B23=Data!B81,Data!I81,(IF(B23=Data!#REF!,Data!#REF!,(IF(B23=Data!#REF!,Data!#REF!,(IF(B23=Data!#REF!,Data!#REF!,(IF(B23=Data!#REF!,Data!#REF!,(IF(B23=Data!#REF!,Data!I821,(IF(B23=Data!#REF!,Data!#REF!,(IF(B23=Data!#REF!,Data!#REF!,Data!#REF!)))))))))))))))&amp;IF(B23=Data!#REF!,Data!#REF!,(IF(B23=Data!#REF!,Data!#REF!,(IF(B23=Data!#REF!,Data!#REF!,(IF(B23=Data!#REF!,Data!#REF!,(IF(B23=Data!#REF!,Data!#REF!,Data!#REF!)))))))))</f>
        <v>#REF!</v>
      </c>
      <c r="U23" s="595"/>
      <c r="V23" s="594" t="e">
        <f>IF(B23=Data!B5,Data!J5,(IF(B23=Data!B7,Data!J7,(IF(B23=Data!B9,Data!J9,(IF(B23=Data!#REF!,Data!#REF!,(IF(B23=Data!B14,Data!J14,(IF(B23=Data!#REF!,Data!#REF!,(IF(B23=Data!#REF!,Data!#REF!,(IF(B23=Data!#REF!,Data!#REF!,Data!#REF!)))))))))))))))&amp;IF(B23=Data!B81,Data!J81,(IF(B23=Data!#REF!,Data!#REF!,(IF(B23=Data!#REF!,Data!#REF!,(IF(B23=Data!#REF!,Data!#REF!,(IF(B23=Data!#REF!,Data!#REF!,(IF(B23=Data!#REF!,Data!J821,(IF(B23=Data!#REF!,Data!#REF!,(IF(B23=Data!#REF!,Data!#REF!,Data!#REF!)))))))))))))))&amp;IF(B23=Data!#REF!,Data!#REF!,(IF(B23=Data!#REF!,Data!#REF!,(IF(B23=Data!#REF!,Data!#REF!,(IF(B23=Data!#REF!,Data!#REF!,(IF(B23=Data!#REF!,Data!#REF!,Data!#REF!)))))))))</f>
        <v>#REF!</v>
      </c>
      <c r="W23" s="596">
        <f>IF(E23="","",VLOOKUP(B23,Data!$B$5:$J$503,9,FALSE)*E23)</f>
        <v>1.1850000000000001</v>
      </c>
    </row>
    <row r="24" spans="1:23" s="597" customFormat="1" ht="19.25" customHeight="1">
      <c r="A24" s="860">
        <v>6</v>
      </c>
      <c r="B24" s="753" t="s">
        <v>495</v>
      </c>
      <c r="C24" s="738" t="str">
        <f>IF(E24="","",VLOOKUP(B24,Data!$B$5:$N$503,13,FALSE))</f>
        <v>Ymh</v>
      </c>
      <c r="D24" s="495" t="str">
        <f>IF(E24="","",VLOOKUP(B24,Data!$B$5:$L$503,2,FALSE))</f>
        <v>ZH66300</v>
      </c>
      <c r="E24" s="823">
        <v>1</v>
      </c>
      <c r="F24" s="955"/>
      <c r="G24" s="587">
        <f>IF(E24="","",VLOOKUP(B24,Data!$B$5:$L$503,11,FALSE))</f>
        <v>2086.5500000000002</v>
      </c>
      <c r="H24" s="588">
        <f t="shared" si="0"/>
        <v>2086.5500000000002</v>
      </c>
      <c r="I24" s="589" t="str">
        <f>IF(E24="","",VLOOKUP(B24,Data!$B$5:$D$503,3,FALSE))</f>
        <v>C/T</v>
      </c>
      <c r="J24" s="589" t="str">
        <f>IF(E24="","",VLOOKUP(B24,Data!$B$5:$M$503,12,FALSE))</f>
        <v>Indonesia</v>
      </c>
      <c r="K24" s="590">
        <v>5135631</v>
      </c>
      <c r="L24" s="587">
        <f>IF(E24="","",VLOOKUP(B24,Data!$B$5:$E$503,4,FALSE)*E24)</f>
        <v>215</v>
      </c>
      <c r="M24" s="587">
        <f>IF(E24="","",VLOOKUP(B24,Data!$B$5:$F$503,5,FALSE)*E24)</f>
        <v>194</v>
      </c>
      <c r="N24" s="591" t="e">
        <f>IF(B24=Data!B6,Data!G6,(IF(B24=Data!B8,Data!G8,(IF(B24=Data!B10,Data!G10,(IF(B24=Data!#REF!,Data!#REF!,(IF(B24=Data!B15,Data!G15,(IF(B24=Data!#REF!,Data!#REF!,(IF(B24=Data!#REF!,Data!#REF!,(IF(B24=Data!#REF!,Data!#REF!,Data!#REF!)))))))))))))))&amp;IF(B24=Data!B82,Data!G82,(IF(B24=Data!#REF!,Data!#REF!,(IF(B24=Data!#REF!,Data!#REF!,(IF(B24=Data!#REF!,Data!#REF!,(IF(B24=Data!#REF!,Data!#REF!,(IF(B24=Data!#REF!,Data!G822,(IF(B24=Data!#REF!,Data!#REF!,(IF(B24=Data!#REF!,Data!#REF!,Data!#REF!)))))))))))))))&amp;IF(B24=Data!#REF!,Data!#REF!,(IF(B24=Data!#REF!,Data!#REF!,(IF(B24=Data!#REF!,Data!#REF!,(IF(B24=Data!#REF!,Data!#REF!,(IF(B24=Data!#REF!,Data!#REF!,Data!#REF!)))))))))</f>
        <v>#REF!</v>
      </c>
      <c r="O24" s="592"/>
      <c r="P24" s="593"/>
      <c r="Q24" s="594" t="e">
        <f>IF(B24=Data!B6,Data!H6,(IF(B24=Data!B8,Data!H8,(IF(B24=Data!B10,Data!H10,(IF(B24=Data!#REF!,Data!#REF!,(IF(B24=Data!B15,Data!H15,(IF(B24=Data!#REF!,Data!#REF!,(IF(B24=Data!#REF!,Data!#REF!,(IF(B24=Data!#REF!,Data!#REF!,Data!#REF!)))))))))))))))&amp;IF(B24=Data!B82,Data!H82,(IF(B24=Data!#REF!,Data!#REF!,(IF(B24=Data!#REF!,Data!#REF!,(IF(B24=Data!#REF!,Data!#REF!,(IF(B24=Data!#REF!,Data!#REF!,(IF(B24=Data!#REF!,Data!H822,(IF(B24=Data!#REF!,Data!#REF!,(IF(B24=Data!#REF!,Data!#REF!,Data!#REF!)))))))))))))))&amp;IF(B24=Data!#REF!,Data!#REF!,(IF(B24=Data!#REF!,Data!#REF!,(IF(B24=Data!#REF!,Data!#REF!,(IF(B24=Data!#REF!,Data!#REF!,(IF(B24=Data!#REF!,Data!#REF!,Data!#REF!)))))))))</f>
        <v>#REF!</v>
      </c>
      <c r="R24" s="593"/>
      <c r="S24" s="593"/>
      <c r="T24" s="594" t="e">
        <f>IF(B24=Data!B6,Data!I6,(IF(B24=Data!B8,Data!I8,(IF(B24=Data!B10,Data!I10,(IF(B24=Data!#REF!,Data!#REF!,(IF(B24=Data!B15,Data!I15,(IF(B24=Data!#REF!,Data!#REF!,(IF(B24=Data!#REF!,Data!#REF!,(IF(B24=Data!#REF!,Data!#REF!,Data!#REF!)))))))))))))))&amp;IF(B24=Data!B82,Data!I82,(IF(B24=Data!#REF!,Data!#REF!,(IF(B24=Data!#REF!,Data!#REF!,(IF(B24=Data!#REF!,Data!#REF!,(IF(B24=Data!#REF!,Data!#REF!,(IF(B24=Data!#REF!,Data!I822,(IF(B24=Data!#REF!,Data!#REF!,(IF(B24=Data!#REF!,Data!#REF!,Data!#REF!)))))))))))))))&amp;IF(B24=Data!#REF!,Data!#REF!,(IF(B24=Data!#REF!,Data!#REF!,(IF(B24=Data!#REF!,Data!#REF!,(IF(B24=Data!#REF!,Data!#REF!,(IF(B24=Data!#REF!,Data!#REF!,Data!#REF!)))))))))</f>
        <v>#REF!</v>
      </c>
      <c r="U24" s="595"/>
      <c r="V24" s="594" t="e">
        <f>IF(B24=Data!B6,Data!J6,(IF(B24=Data!B8,Data!J8,(IF(B24=Data!B10,Data!J10,(IF(B24=Data!#REF!,Data!#REF!,(IF(B24=Data!B15,Data!J15,(IF(B24=Data!#REF!,Data!#REF!,(IF(B24=Data!#REF!,Data!#REF!,(IF(B24=Data!#REF!,Data!#REF!,Data!#REF!)))))))))))))))&amp;IF(B24=Data!B82,Data!J82,(IF(B24=Data!#REF!,Data!#REF!,(IF(B24=Data!#REF!,Data!#REF!,(IF(B24=Data!#REF!,Data!#REF!,(IF(B24=Data!#REF!,Data!#REF!,(IF(B24=Data!#REF!,Data!J822,(IF(B24=Data!#REF!,Data!#REF!,(IF(B24=Data!#REF!,Data!#REF!,Data!#REF!)))))))))))))))&amp;IF(B24=Data!#REF!,Data!#REF!,(IF(B24=Data!#REF!,Data!#REF!,(IF(B24=Data!#REF!,Data!#REF!,(IF(B24=Data!#REF!,Data!#REF!,(IF(B24=Data!#REF!,Data!#REF!,Data!#REF!)))))))))</f>
        <v>#REF!</v>
      </c>
      <c r="W24" s="596">
        <f>IF(E24="","",VLOOKUP(B24,Data!$B$5:$J$503,9,FALSE)*E24)</f>
        <v>1.1850000000000001</v>
      </c>
    </row>
    <row r="25" spans="1:23" s="597" customFormat="1" ht="19.25" customHeight="1">
      <c r="A25" s="860">
        <v>7</v>
      </c>
      <c r="B25" s="753" t="s">
        <v>283</v>
      </c>
      <c r="C25" s="738" t="str">
        <f>IF(E25="","",VLOOKUP(B25,Data!$B$5:$N$503,13,FALSE))</f>
        <v>Ymh</v>
      </c>
      <c r="D25" s="495" t="str">
        <f>IF(E25="","",VLOOKUP(B25,Data!$B$5:$L$503,2,FALSE))</f>
        <v>WT58080</v>
      </c>
      <c r="E25" s="823">
        <v>1</v>
      </c>
      <c r="F25" s="955"/>
      <c r="G25" s="587">
        <f>IF(E25="","",VLOOKUP(B25,Data!$B$5:$L$503,11,FALSE))</f>
        <v>2653.84</v>
      </c>
      <c r="H25" s="588">
        <f t="shared" si="0"/>
        <v>2653.84</v>
      </c>
      <c r="I25" s="589" t="str">
        <f>IF(E25="","",VLOOKUP(B25,Data!$B$5:$D$503,3,FALSE))</f>
        <v>C/T</v>
      </c>
      <c r="J25" s="589" t="str">
        <f>IF(E25="","",VLOOKUP(B25,Data!$B$5:$M$503,12,FALSE))</f>
        <v>Indonesia</v>
      </c>
      <c r="K25" s="590">
        <v>5135631</v>
      </c>
      <c r="L25" s="587">
        <f>IF(E25="","",VLOOKUP(B25,Data!$B$5:$E$503,4,FALSE)*E25)</f>
        <v>254</v>
      </c>
      <c r="M25" s="587">
        <f>IF(E25="","",VLOOKUP(B25,Data!$B$5:$F$503,5,FALSE)*E25)</f>
        <v>229</v>
      </c>
      <c r="N25" s="591" t="e">
        <f>IF(B25=Data!B10,Data!G10,(IF(B25=Data!B12,Data!G12,(IF(B25=Data!B14,Data!G14,(IF(B25=Data!#REF!,Data!#REF!,(IF(B25=Data!B19,Data!G19,(IF(B25=Data!#REF!,Data!#REF!,(IF(B25=Data!#REF!,Data!#REF!,(IF(B25=Data!#REF!,Data!#REF!,Data!#REF!)))))))))))))))&amp;IF(B25=Data!B86,Data!G86,(IF(B25=Data!#REF!,Data!#REF!,(IF(B25=Data!#REF!,Data!#REF!,(IF(B25=Data!#REF!,Data!#REF!,(IF(B25=Data!#REF!,Data!#REF!,(IF(B25=Data!#REF!,Data!G826,(IF(B25=Data!#REF!,Data!#REF!,(IF(B25=Data!#REF!,Data!#REF!,Data!#REF!)))))))))))))))&amp;IF(B25=Data!#REF!,Data!#REF!,(IF(B25=Data!#REF!,Data!#REF!,(IF(B25=Data!#REF!,Data!#REF!,(IF(B25=Data!#REF!,Data!#REF!,(IF(B25=Data!#REF!,Data!#REF!,Data!#REF!)))))))))</f>
        <v>#REF!</v>
      </c>
      <c r="O25" s="592"/>
      <c r="P25" s="593"/>
      <c r="Q25" s="594" t="e">
        <f>IF(B25=Data!B10,Data!H10,(IF(B25=Data!B12,Data!H12,(IF(B25=Data!B14,Data!H14,(IF(B25=Data!#REF!,Data!#REF!,(IF(B25=Data!B19,Data!H19,(IF(B25=Data!#REF!,Data!#REF!,(IF(B25=Data!#REF!,Data!#REF!,(IF(B25=Data!#REF!,Data!#REF!,Data!#REF!)))))))))))))))&amp;IF(B25=Data!B86,Data!H86,(IF(B25=Data!#REF!,Data!#REF!,(IF(B25=Data!#REF!,Data!#REF!,(IF(B25=Data!#REF!,Data!#REF!,(IF(B25=Data!#REF!,Data!#REF!,(IF(B25=Data!#REF!,Data!H826,(IF(B25=Data!#REF!,Data!#REF!,(IF(B25=Data!#REF!,Data!#REF!,Data!#REF!)))))))))))))))&amp;IF(B25=Data!#REF!,Data!#REF!,(IF(B25=Data!#REF!,Data!#REF!,(IF(B25=Data!#REF!,Data!#REF!,(IF(B25=Data!#REF!,Data!#REF!,(IF(B25=Data!#REF!,Data!#REF!,Data!#REF!)))))))))</f>
        <v>#REF!</v>
      </c>
      <c r="R25" s="593"/>
      <c r="S25" s="593"/>
      <c r="T25" s="594" t="e">
        <f>IF(B25=Data!B10,Data!I10,(IF(B25=Data!B12,Data!I12,(IF(B25=Data!B14,Data!I14,(IF(B25=Data!#REF!,Data!#REF!,(IF(B25=Data!B19,Data!I19,(IF(B25=Data!#REF!,Data!#REF!,(IF(B25=Data!#REF!,Data!#REF!,(IF(B25=Data!#REF!,Data!#REF!,Data!#REF!)))))))))))))))&amp;IF(B25=Data!B86,Data!I86,(IF(B25=Data!#REF!,Data!#REF!,(IF(B25=Data!#REF!,Data!#REF!,(IF(B25=Data!#REF!,Data!#REF!,(IF(B25=Data!#REF!,Data!#REF!,(IF(B25=Data!#REF!,Data!I826,(IF(B25=Data!#REF!,Data!#REF!,(IF(B25=Data!#REF!,Data!#REF!,Data!#REF!)))))))))))))))&amp;IF(B25=Data!#REF!,Data!#REF!,(IF(B25=Data!#REF!,Data!#REF!,(IF(B25=Data!#REF!,Data!#REF!,(IF(B25=Data!#REF!,Data!#REF!,(IF(B25=Data!#REF!,Data!#REF!,Data!#REF!)))))))))</f>
        <v>#REF!</v>
      </c>
      <c r="U25" s="595"/>
      <c r="V25" s="594" t="e">
        <f>IF(B25=Data!B10,Data!J10,(IF(B25=Data!B12,Data!J12,(IF(B25=Data!B14,Data!J14,(IF(B25=Data!#REF!,Data!#REF!,(IF(B25=Data!B19,Data!J19,(IF(B25=Data!#REF!,Data!#REF!,(IF(B25=Data!#REF!,Data!#REF!,(IF(B25=Data!#REF!,Data!#REF!,Data!#REF!)))))))))))))))&amp;IF(B25=Data!B86,Data!J86,(IF(B25=Data!#REF!,Data!#REF!,(IF(B25=Data!#REF!,Data!#REF!,(IF(B25=Data!#REF!,Data!#REF!,(IF(B25=Data!#REF!,Data!#REF!,(IF(B25=Data!#REF!,Data!J826,(IF(B25=Data!#REF!,Data!#REF!,(IF(B25=Data!#REF!,Data!#REF!,Data!#REF!)))))))))))))))&amp;IF(B25=Data!#REF!,Data!#REF!,(IF(B25=Data!#REF!,Data!#REF!,(IF(B25=Data!#REF!,Data!#REF!,(IF(B25=Data!#REF!,Data!#REF!,(IF(B25=Data!#REF!,Data!#REF!,Data!#REF!)))))))))</f>
        <v>#REF!</v>
      </c>
      <c r="W25" s="596">
        <f>IF(E25="","",VLOOKUP(B25,Data!$B$5:$J$503,9,FALSE)*E25)</f>
        <v>1.484</v>
      </c>
    </row>
    <row r="26" spans="1:23" s="597" customFormat="1" ht="19.25" customHeight="1">
      <c r="A26" s="860"/>
      <c r="B26" s="582" t="s">
        <v>1125</v>
      </c>
      <c r="C26" s="738" t="str">
        <f>IF(E26="","",VLOOKUP(B26,Data!$B$5:$N$503,13,FALSE))</f>
        <v/>
      </c>
      <c r="D26" s="495" t="str">
        <f>IF(E26="","",VLOOKUP(B26,Data!$B$5:$L$503,2,FALSE))</f>
        <v/>
      </c>
      <c r="E26" s="823"/>
      <c r="F26" s="955"/>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REF!,Data!#REF!,(IF(B26=Data!#REF!,Data!#REF!,(IF(B26=Data!#REF!,Data!#REF!,(IF(B26=Data!#REF!,Data!#REF!,(IF(B26=Data!#REF!,Data!#REF!,(IF(B26=Data!#REF!,Data!#REF!,(IF(B26=Data!#REF!,Data!#REF!,(IF(B26=Data!#REF!,Data!#REF!,Data!#REF!)))))))))))))))&amp;IF(B26=Data!B59,Data!G59,(IF(B26=Data!#REF!,Data!#REF!,(IF(B26=Data!#REF!,Data!#REF!,(IF(B26=Data!#REF!,Data!#REF!,(IF(B26=Data!#REF!,Data!#REF!,(IF(B26=Data!#REF!,Data!G799,(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59,Data!H59,(IF(B26=Data!#REF!,Data!#REF!,(IF(B26=Data!#REF!,Data!#REF!,(IF(B26=Data!#REF!,Data!#REF!,(IF(B26=Data!#REF!,Data!#REF!,(IF(B26=Data!#REF!,Data!H799,(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59,Data!I59,(IF(B26=Data!#REF!,Data!#REF!,(IF(B26=Data!#REF!,Data!#REF!,(IF(B26=Data!#REF!,Data!#REF!,(IF(B26=Data!#REF!,Data!#REF!,(IF(B26=Data!#REF!,Data!I799,(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59,Data!J59,(IF(B26=Data!#REF!,Data!#REF!,(IF(B26=Data!#REF!,Data!#REF!,(IF(B26=Data!#REF!,Data!#REF!,(IF(B26=Data!#REF!,Data!#REF!,(IF(B26=Data!#REF!,Data!J799,(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v>8</v>
      </c>
      <c r="B27" s="753" t="s">
        <v>716</v>
      </c>
      <c r="C27" s="738" t="str">
        <f>IF(E27="","",VLOOKUP(B27,Data!$B$5:$N$503,13,FALSE))</f>
        <v>Ymh</v>
      </c>
      <c r="D27" s="495" t="str">
        <f>IF(E27="","",VLOOKUP(B27,Data!$B$5:$L$503,2,FALSE))</f>
        <v>VAC9490</v>
      </c>
      <c r="E27" s="823">
        <v>1</v>
      </c>
      <c r="F27" s="955"/>
      <c r="G27" s="587">
        <f>IF(E27="","",VLOOKUP(B27,Data!$B$5:$L$503,11,FALSE))</f>
        <v>2297.34</v>
      </c>
      <c r="H27" s="588">
        <f t="shared" si="0"/>
        <v>2297.34</v>
      </c>
      <c r="I27" s="589" t="str">
        <f>IF(E27="","",VLOOKUP(B27,Data!$B$5:$D$503,3,FALSE))</f>
        <v>C/T</v>
      </c>
      <c r="J27" s="589" t="str">
        <f>IF(E27="","",VLOOKUP(B27,Data!$B$5:$M$503,12,FALSE))</f>
        <v>Indonesia</v>
      </c>
      <c r="K27" s="590">
        <v>5132835</v>
      </c>
      <c r="L27" s="587">
        <f>IF(E27="","",VLOOKUP(B27,Data!$B$5:$E$503,4,FALSE)*E27)</f>
        <v>220</v>
      </c>
      <c r="M27" s="587">
        <f>IF(E27="","",VLOOKUP(B27,Data!$B$5:$F$503,5,FALSE)*E27)</f>
        <v>199</v>
      </c>
      <c r="N27" s="591" t="e">
        <f>IF(B27=Data!#REF!,Data!#REF!,(IF(B27=Data!#REF!,Data!#REF!,(IF(B27=Data!#REF!,Data!#REF!,(IF(B27=Data!#REF!,Data!#REF!,(IF(B27=Data!#REF!,Data!#REF!,(IF(B27=Data!#REF!,Data!#REF!,(IF(B27=Data!#REF!,Data!#REF!,(IF(B27=Data!#REF!,Data!#REF!,Data!#REF!)))))))))))))))&amp;IF(B27=Data!B58,Data!G58,(IF(B27=Data!#REF!,Data!#REF!,(IF(B27=Data!#REF!,Data!#REF!,(IF(B27=Data!#REF!,Data!#REF!,(IF(B27=Data!#REF!,Data!#REF!,(IF(B27=Data!#REF!,Data!G798,(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58,Data!H58,(IF(B27=Data!#REF!,Data!#REF!,(IF(B27=Data!#REF!,Data!#REF!,(IF(B27=Data!#REF!,Data!#REF!,(IF(B27=Data!#REF!,Data!#REF!,(IF(B27=Data!#REF!,Data!H798,(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58,Data!I58,(IF(B27=Data!#REF!,Data!#REF!,(IF(B27=Data!#REF!,Data!#REF!,(IF(B27=Data!#REF!,Data!#REF!,(IF(B27=Data!#REF!,Data!#REF!,(IF(B27=Data!#REF!,Data!I798,(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58,Data!J58,(IF(B27=Data!#REF!,Data!#REF!,(IF(B27=Data!#REF!,Data!#REF!,(IF(B27=Data!#REF!,Data!#REF!,(IF(B27=Data!#REF!,Data!#REF!,(IF(B27=Data!#REF!,Data!J798,(IF(B27=Data!#REF!,Data!#REF!,(IF(B27=Data!#REF!,Data!#REF!,Data!#REF!)))))))))))))))&amp;IF(B27=Data!#REF!,Data!#REF!,(IF(B27=Data!#REF!,Data!#REF!,(IF(B27=Data!#REF!,Data!#REF!,(IF(B27=Data!#REF!,Data!#REF!,(IF(B27=Data!#REF!,Data!#REF!,Data!#REF!)))))))))</f>
        <v>#REF!</v>
      </c>
      <c r="W27" s="596">
        <f>IF(E27="","",VLOOKUP(B27,Data!$B$5:$J$503,9,FALSE)*E27)</f>
        <v>1.1850000000000001</v>
      </c>
    </row>
    <row r="28" spans="1:23" s="597" customFormat="1" ht="19.25" customHeight="1">
      <c r="A28" s="860"/>
      <c r="B28" s="582" t="s">
        <v>1122</v>
      </c>
      <c r="C28" s="738" t="str">
        <f>IF(E28="","",VLOOKUP(B28,Data!$B$5:$N$503,13,FALSE))</f>
        <v/>
      </c>
      <c r="D28" s="495" t="str">
        <f>IF(E28="","",VLOOKUP(B28,Data!$B$5:$L$503,2,FALSE))</f>
        <v/>
      </c>
      <c r="E28" s="823"/>
      <c r="F28" s="955"/>
      <c r="G28" s="587" t="str">
        <f>IF(E28="","",VLOOKUP(B28,Data!$B$5:$L$503,11,FALSE))</f>
        <v/>
      </c>
      <c r="H28" s="588" t="str">
        <f t="shared" si="0"/>
        <v>-</v>
      </c>
      <c r="I28" s="589" t="str">
        <f>IF(E28="","",VLOOKUP(B28,Data!$B$5:$D$503,3,FALSE))</f>
        <v/>
      </c>
      <c r="J28" s="589" t="str">
        <f>IF(E28="","",VLOOKUP(B28,Data!$B$5:$M$503,12,FALSE))</f>
        <v/>
      </c>
      <c r="K28" s="590">
        <v>5132835</v>
      </c>
      <c r="L28" s="587" t="str">
        <f>IF(E28="","",VLOOKUP(B28,Data!$B$5:$E$503,4,FALSE)*E28)</f>
        <v/>
      </c>
      <c r="M28" s="587" t="str">
        <f>IF(E28="","",VLOOKUP(B28,Data!$B$5:$F$503,5,FALSE)*E28)</f>
        <v/>
      </c>
      <c r="N28" s="591" t="e">
        <f>IF(B28=Data!#REF!,Data!#REF!,(IF(B28=Data!#REF!,Data!#REF!,(IF(B28=Data!#REF!,Data!#REF!,(IF(B28=Data!#REF!,Data!#REF!,(IF(B28=Data!#REF!,Data!#REF!,(IF(B28=Data!#REF!,Data!#REF!,(IF(B28=Data!#REF!,Data!#REF!,(IF(B28=Data!#REF!,Data!#REF!,Data!#REF!)))))))))))))))&amp;IF(B28=Data!B59,Data!G59,(IF(B28=Data!#REF!,Data!#REF!,(IF(B28=Data!#REF!,Data!#REF!,(IF(B28=Data!#REF!,Data!#REF!,(IF(B28=Data!#REF!,Data!#REF!,(IF(B28=Data!#REF!,Data!G799,(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59,Data!H59,(IF(B28=Data!#REF!,Data!#REF!,(IF(B28=Data!#REF!,Data!#REF!,(IF(B28=Data!#REF!,Data!#REF!,(IF(B28=Data!#REF!,Data!#REF!,(IF(B28=Data!#REF!,Data!H799,(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59,Data!I59,(IF(B28=Data!#REF!,Data!#REF!,(IF(B28=Data!#REF!,Data!#REF!,(IF(B28=Data!#REF!,Data!#REF!,(IF(B28=Data!#REF!,Data!#REF!,(IF(B28=Data!#REF!,Data!I799,(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59,Data!J59,(IF(B28=Data!#REF!,Data!#REF!,(IF(B28=Data!#REF!,Data!#REF!,(IF(B28=Data!#REF!,Data!#REF!,(IF(B28=Data!#REF!,Data!#REF!,(IF(B28=Data!#REF!,Data!J799,(IF(B28=Data!#REF!,Data!#REF!,(IF(B28=Data!#REF!,Data!#REF!,Data!#REF!)))))))))))))))&amp;IF(B28=Data!#REF!,Data!#REF!,(IF(B28=Data!#REF!,Data!#REF!,(IF(B28=Data!#REF!,Data!#REF!,(IF(B28=Data!#REF!,Data!#REF!,(IF(B28=Data!#REF!,Data!#REF!,Data!#REF!)))))))))</f>
        <v>#REF!</v>
      </c>
      <c r="W28" s="596" t="str">
        <f>IF(E28="","",VLOOKUP(B28,Data!$B$5:$J$503,9,FALSE)*E28)</f>
        <v/>
      </c>
    </row>
    <row r="29" spans="1:23" s="597" customFormat="1" ht="19.25" customHeight="1">
      <c r="A29" s="860">
        <v>9</v>
      </c>
      <c r="B29" s="753" t="s">
        <v>428</v>
      </c>
      <c r="C29" s="738" t="str">
        <f>IF(E29="","",VLOOKUP(B29,Data!$B$5:$N$503,13,FALSE))</f>
        <v>Ymh</v>
      </c>
      <c r="D29" s="495" t="str">
        <f>IF(E29="","",VLOOKUP(B29,Data!$B$5:$L$503,2,FALSE))</f>
        <v>ZU62660</v>
      </c>
      <c r="E29" s="823">
        <v>1</v>
      </c>
      <c r="F29" s="955"/>
      <c r="G29" s="587">
        <f>IF(E29="","",VLOOKUP(B29,Data!$B$5:$L$503,11,FALSE))</f>
        <v>6831.9</v>
      </c>
      <c r="H29" s="588">
        <f t="shared" si="0"/>
        <v>6831.9</v>
      </c>
      <c r="I29" s="589" t="str">
        <f>IF(E29="","",VLOOKUP(B29,Data!$B$5:$D$503,3,FALSE))</f>
        <v>C/T</v>
      </c>
      <c r="J29" s="589" t="str">
        <f>IF(E29="","",VLOOKUP(B29,Data!$B$5:$M$503,12,FALSE))</f>
        <v>Indonesia</v>
      </c>
      <c r="K29" s="590"/>
      <c r="L29" s="587">
        <f>IF(E29="","",VLOOKUP(B29,Data!$B$5:$E$503,4,FALSE)*E29)</f>
        <v>338</v>
      </c>
      <c r="M29" s="587">
        <f>IF(E29="","",VLOOKUP(B29,Data!$B$5:$F$503,5,FALSE)*E29)</f>
        <v>297</v>
      </c>
      <c r="N29" s="591" t="e">
        <f>IF(B29=Data!#REF!,Data!#REF!,(IF(B29=Data!#REF!,Data!#REF!,(IF(B29=Data!#REF!,Data!#REF!,(IF(B29=Data!#REF!,Data!#REF!,(IF(B29=Data!#REF!,Data!#REF!,(IF(B29=Data!#REF!,Data!#REF!,(IF(B29=Data!#REF!,Data!#REF!,(IF(B29=Data!#REF!,Data!#REF!,Data!#REF!)))))))))))))))&amp;IF(B29=Data!B61,Data!G61,(IF(B29=Data!#REF!,Data!#REF!,(IF(B29=Data!#REF!,Data!#REF!,(IF(B29=Data!#REF!,Data!#REF!,(IF(B29=Data!#REF!,Data!#REF!,(IF(B29=Data!#REF!,Data!G801,(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61,Data!H61,(IF(B29=Data!#REF!,Data!#REF!,(IF(B29=Data!#REF!,Data!#REF!,(IF(B29=Data!#REF!,Data!#REF!,(IF(B29=Data!#REF!,Data!#REF!,(IF(B29=Data!#REF!,Data!H801,(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61,Data!I61,(IF(B29=Data!#REF!,Data!#REF!,(IF(B29=Data!#REF!,Data!#REF!,(IF(B29=Data!#REF!,Data!#REF!,(IF(B29=Data!#REF!,Data!#REF!,(IF(B29=Data!#REF!,Data!I801,(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61,Data!J61,(IF(B29=Data!#REF!,Data!#REF!,(IF(B29=Data!#REF!,Data!#REF!,(IF(B29=Data!#REF!,Data!#REF!,(IF(B29=Data!#REF!,Data!#REF!,(IF(B29=Data!#REF!,Data!J801,(IF(B29=Data!#REF!,Data!#REF!,(IF(B29=Data!#REF!,Data!#REF!,Data!#REF!)))))))))))))))&amp;IF(B29=Data!#REF!,Data!#REF!,(IF(B29=Data!#REF!,Data!#REF!,(IF(B29=Data!#REF!,Data!#REF!,(IF(B29=Data!#REF!,Data!#REF!,(IF(B29=Data!#REF!,Data!#REF!,Data!#REF!)))))))))</f>
        <v>#REF!</v>
      </c>
      <c r="W29" s="596">
        <f>IF(E29="","",VLOOKUP(B29,Data!$B$5:$J$503,9,FALSE)*E29)</f>
        <v>1.806</v>
      </c>
    </row>
    <row r="30" spans="1:23" s="597" customFormat="1" ht="19.25" customHeight="1">
      <c r="A30" s="860">
        <v>10</v>
      </c>
      <c r="B30" s="753" t="s">
        <v>537</v>
      </c>
      <c r="C30" s="738" t="str">
        <f>IF(E30="","",VLOOKUP(B30,Data!$B$5:$N$503,13,FALSE))</f>
        <v>Ymh</v>
      </c>
      <c r="D30" s="495" t="str">
        <f>IF(E30="","",VLOOKUP(B30,Data!$B$5:$L$503,2,FALSE))</f>
        <v>ZJ54440</v>
      </c>
      <c r="E30" s="823">
        <v>1</v>
      </c>
      <c r="F30" s="955"/>
      <c r="G30" s="587">
        <f>IF(E30="","",VLOOKUP(B30,Data!$B$5:$L$503,11,FALSE))</f>
        <v>4603.6099999999997</v>
      </c>
      <c r="H30" s="588">
        <f t="shared" si="0"/>
        <v>4603.6099999999997</v>
      </c>
      <c r="I30" s="589" t="str">
        <f>IF(E30="","",VLOOKUP(B30,Data!$B$5:$D$503,3,FALSE))</f>
        <v>C/T</v>
      </c>
      <c r="J30" s="589" t="str">
        <f>IF(E30="","",VLOOKUP(B30,Data!$B$5:$M$503,12,FALSE))</f>
        <v>Indonesia</v>
      </c>
      <c r="K30" s="590">
        <v>5138148</v>
      </c>
      <c r="L30" s="587">
        <f>IF(E30="","",VLOOKUP(B30,Data!$B$5:$E$503,4,FALSE)*E30)</f>
        <v>305</v>
      </c>
      <c r="M30" s="587">
        <f>IF(E30="","",VLOOKUP(B30,Data!$B$5:$F$503,5,FALSE)*E30)</f>
        <v>269</v>
      </c>
      <c r="N30" s="591" t="e">
        <f>IF(B30=Data!#REF!,Data!#REF!,(IF(B30=Data!#REF!,Data!#REF!,(IF(B30=Data!#REF!,Data!#REF!,(IF(B30=Data!#REF!,Data!#REF!,(IF(B30=Data!#REF!,Data!#REF!,(IF(B30=Data!#REF!,Data!#REF!,(IF(B30=Data!#REF!,Data!#REF!,(IF(B30=Data!#REF!,Data!#REF!,Data!#REF!)))))))))))))))&amp;IF(B30=Data!B41,Data!G41,(IF(B30=Data!#REF!,Data!#REF!,(IF(B30=Data!#REF!,Data!#REF!,(IF(B30=Data!#REF!,Data!#REF!,(IF(B30=Data!#REF!,Data!#REF!,(IF(B30=Data!#REF!,Data!G781,(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REF!,Data!#REF!,(IF(B30=Data!#REF!,Data!#REF!,(IF(B30=Data!#REF!,Data!#REF!,(IF(B30=Data!#REF!,Data!#REF!,Data!#REF!)))))))))))))))&amp;IF(B30=Data!B41,Data!H41,(IF(B30=Data!#REF!,Data!#REF!,(IF(B30=Data!#REF!,Data!#REF!,(IF(B30=Data!#REF!,Data!#REF!,(IF(B30=Data!#REF!,Data!#REF!,(IF(B30=Data!#REF!,Data!H781,(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REF!,Data!#REF!,(IF(B30=Data!#REF!,Data!#REF!,(IF(B30=Data!#REF!,Data!#REF!,(IF(B30=Data!#REF!,Data!#REF!,Data!#REF!)))))))))))))))&amp;IF(B30=Data!B41,Data!I41,(IF(B30=Data!#REF!,Data!#REF!,(IF(B30=Data!#REF!,Data!#REF!,(IF(B30=Data!#REF!,Data!#REF!,(IF(B30=Data!#REF!,Data!#REF!,(IF(B30=Data!#REF!,Data!I781,(IF(B30=Data!#REF!,Data!#REF!,(IF(B30=Data!#REF!,Data!#REF!,Data!#REF!)))))))))))))))&amp;IF(B30=Data!#REF!,Data!#REF!,(IF(B30=Data!#REF!,Data!#REF!,(IF(B30=Data!#REF!,Data!#REF!,(IF(B30=Data!#REF!,Data!#REF!,(IF(B30=Data!#REF!,Data!#REF!,Data!#REF!)))))))))</f>
        <v>#REF!</v>
      </c>
      <c r="U30" s="595"/>
      <c r="V30" s="594" t="e">
        <f>IF(B30=Data!#REF!,Data!#REF!,(IF(B30=Data!#REF!,Data!#REF!,(IF(B30=Data!#REF!,Data!#REF!,(IF(B30=Data!#REF!,Data!#REF!,(IF(B30=Data!#REF!,Data!#REF!,(IF(B30=Data!#REF!,Data!#REF!,(IF(B30=Data!#REF!,Data!#REF!,(IF(B30=Data!#REF!,Data!#REF!,Data!#REF!)))))))))))))))&amp;IF(B30=Data!B41,Data!J41,(IF(B30=Data!#REF!,Data!#REF!,(IF(B30=Data!#REF!,Data!#REF!,(IF(B30=Data!#REF!,Data!#REF!,(IF(B30=Data!#REF!,Data!#REF!,(IF(B30=Data!#REF!,Data!J781,(IF(B30=Data!#REF!,Data!#REF!,(IF(B30=Data!#REF!,Data!#REF!,Data!#REF!)))))))))))))))&amp;IF(B30=Data!#REF!,Data!#REF!,(IF(B30=Data!#REF!,Data!#REF!,(IF(B30=Data!#REF!,Data!#REF!,(IF(B30=Data!#REF!,Data!#REF!,(IF(B30=Data!#REF!,Data!#REF!,Data!#REF!)))))))))</f>
        <v>#REF!</v>
      </c>
      <c r="W30" s="596">
        <f>IF(E30="","",VLOOKUP(B30,Data!$B$5:$J$503,9,FALSE)*E30)</f>
        <v>1.534</v>
      </c>
    </row>
    <row r="31" spans="1:23" s="597" customFormat="1" ht="19.25" customHeight="1">
      <c r="A31" s="860">
        <v>11</v>
      </c>
      <c r="B31" s="753" t="s">
        <v>223</v>
      </c>
      <c r="C31" s="738" t="str">
        <f>IF(E31="","",VLOOKUP(B31,Data!$B$5:$N$503,13,FALSE))</f>
        <v>Ymh</v>
      </c>
      <c r="D31" s="495" t="str">
        <f>IF(E31="","",VLOOKUP(B31,Data!$B$5:$L$503,2,FALSE))</f>
        <v>AAE6337</v>
      </c>
      <c r="E31" s="823">
        <v>21</v>
      </c>
      <c r="F31" s="955"/>
      <c r="G31" s="587">
        <f>IF(E31="","",VLOOKUP(B31,Data!$B$5:$L$503,11,FALSE))</f>
        <v>1646.63</v>
      </c>
      <c r="H31" s="588">
        <f t="shared" si="0"/>
        <v>34579.230000000003</v>
      </c>
      <c r="I31" s="589" t="str">
        <f>IF(E31="","",VLOOKUP(B31,Data!$B$5:$D$503,3,FALSE))</f>
        <v>C/T</v>
      </c>
      <c r="J31" s="589" t="str">
        <f>IF(E31="","",VLOOKUP(B31,Data!$B$5:$M$503,12,FALSE))</f>
        <v>Indonesia</v>
      </c>
      <c r="K31" s="590">
        <v>5138148</v>
      </c>
      <c r="L31" s="587">
        <f>IF(E31="","",VLOOKUP(B31,Data!$B$5:$E$503,4,FALSE)*E31)</f>
        <v>4074</v>
      </c>
      <c r="M31" s="587">
        <f>IF(E31="","",VLOOKUP(B31,Data!$B$5:$F$503,5,FALSE)*E31)</f>
        <v>3654</v>
      </c>
      <c r="N31" s="591" t="e">
        <f>IF(B31=Data!#REF!,Data!#REF!,(IF(B31=Data!#REF!,Data!#REF!,(IF(B31=Data!#REF!,Data!#REF!,(IF(B31=Data!#REF!,Data!#REF!,(IF(B31=Data!#REF!,Data!#REF!,(IF(B31=Data!#REF!,Data!#REF!,(IF(B31=Data!#REF!,Data!#REF!,(IF(B31=Data!#REF!,Data!#REF!,Data!#REF!)))))))))))))))&amp;IF(B31=Data!B43,Data!G43,(IF(B31=Data!#REF!,Data!#REF!,(IF(B31=Data!#REF!,Data!#REF!,(IF(B31=Data!#REF!,Data!#REF!,(IF(B31=Data!#REF!,Data!#REF!,(IF(B31=Data!#REF!,Data!G783,(IF(B31=Data!#REF!,Data!#REF!,(IF(B31=Data!#REF!,Data!#REF!,Data!#REF!)))))))))))))))&amp;IF(B31=Data!#REF!,Data!#REF!,(IF(B31=Data!#REF!,Data!#REF!,(IF(B31=Data!#REF!,Data!#REF!,(IF(B31=Data!#REF!,Data!#REF!,(IF(B31=Data!#REF!,Data!#REF!,Data!#REF!)))))))))</f>
        <v>#REF!</v>
      </c>
      <c r="O31" s="592"/>
      <c r="P31" s="593"/>
      <c r="Q31" s="594" t="e">
        <f>IF(B31=Data!#REF!,Data!#REF!,(IF(B31=Data!#REF!,Data!#REF!,(IF(B31=Data!#REF!,Data!#REF!,(IF(B31=Data!#REF!,Data!#REF!,(IF(B31=Data!#REF!,Data!#REF!,(IF(B31=Data!#REF!,Data!#REF!,(IF(B31=Data!#REF!,Data!#REF!,(IF(B31=Data!#REF!,Data!#REF!,Data!#REF!)))))))))))))))&amp;IF(B31=Data!B43,Data!H43,(IF(B31=Data!#REF!,Data!#REF!,(IF(B31=Data!#REF!,Data!#REF!,(IF(B31=Data!#REF!,Data!#REF!,(IF(B31=Data!#REF!,Data!#REF!,(IF(B31=Data!#REF!,Data!H783,(IF(B31=Data!#REF!,Data!#REF!,(IF(B31=Data!#REF!,Data!#REF!,Data!#REF!)))))))))))))))&amp;IF(B31=Data!#REF!,Data!#REF!,(IF(B31=Data!#REF!,Data!#REF!,(IF(B31=Data!#REF!,Data!#REF!,(IF(B31=Data!#REF!,Data!#REF!,(IF(B31=Data!#REF!,Data!#REF!,Data!#REF!)))))))))</f>
        <v>#REF!</v>
      </c>
      <c r="R31" s="593"/>
      <c r="S31" s="593"/>
      <c r="T31" s="594" t="e">
        <f>IF(B31=Data!#REF!,Data!#REF!,(IF(B31=Data!#REF!,Data!#REF!,(IF(B31=Data!#REF!,Data!#REF!,(IF(B31=Data!#REF!,Data!#REF!,(IF(B31=Data!#REF!,Data!#REF!,(IF(B31=Data!#REF!,Data!#REF!,(IF(B31=Data!#REF!,Data!#REF!,(IF(B31=Data!#REF!,Data!#REF!,Data!#REF!)))))))))))))))&amp;IF(B31=Data!B43,Data!I43,(IF(B31=Data!#REF!,Data!#REF!,(IF(B31=Data!#REF!,Data!#REF!,(IF(B31=Data!#REF!,Data!#REF!,(IF(B31=Data!#REF!,Data!#REF!,(IF(B31=Data!#REF!,Data!I783,(IF(B31=Data!#REF!,Data!#REF!,(IF(B31=Data!#REF!,Data!#REF!,Data!#REF!)))))))))))))))&amp;IF(B31=Data!#REF!,Data!#REF!,(IF(B31=Data!#REF!,Data!#REF!,(IF(B31=Data!#REF!,Data!#REF!,(IF(B31=Data!#REF!,Data!#REF!,(IF(B31=Data!#REF!,Data!#REF!,Data!#REF!)))))))))</f>
        <v>#REF!</v>
      </c>
      <c r="U31" s="595"/>
      <c r="V31" s="594" t="e">
        <f>IF(B31=Data!#REF!,Data!#REF!,(IF(B31=Data!#REF!,Data!#REF!,(IF(B31=Data!#REF!,Data!#REF!,(IF(B31=Data!#REF!,Data!#REF!,(IF(B31=Data!#REF!,Data!#REF!,(IF(B31=Data!#REF!,Data!#REF!,(IF(B31=Data!#REF!,Data!#REF!,(IF(B31=Data!#REF!,Data!#REF!,Data!#REF!)))))))))))))))&amp;IF(B31=Data!B43,Data!J43,(IF(B31=Data!#REF!,Data!#REF!,(IF(B31=Data!#REF!,Data!#REF!,(IF(B31=Data!#REF!,Data!#REF!,(IF(B31=Data!#REF!,Data!#REF!,(IF(B31=Data!#REF!,Data!J783,(IF(B31=Data!#REF!,Data!#REF!,(IF(B31=Data!#REF!,Data!#REF!,Data!#REF!)))))))))))))))&amp;IF(B31=Data!#REF!,Data!#REF!,(IF(B31=Data!#REF!,Data!#REF!,(IF(B31=Data!#REF!,Data!#REF!,(IF(B31=Data!#REF!,Data!#REF!,(IF(B31=Data!#REF!,Data!#REF!,Data!#REF!)))))))))</f>
        <v>#REF!</v>
      </c>
      <c r="W31" s="596">
        <f>IF(E31="","",VLOOKUP(B31,Data!$B$5:$J$503,9,FALSE)*E31)</f>
        <v>23.709</v>
      </c>
    </row>
    <row r="32" spans="1:23" s="597" customFormat="1" ht="19.25" customHeight="1">
      <c r="A32" s="860">
        <v>12</v>
      </c>
      <c r="B32" s="753" t="s">
        <v>225</v>
      </c>
      <c r="C32" s="738" t="str">
        <f>IF(E32="","",VLOOKUP(B32,Data!$B$5:$N$503,13,FALSE))</f>
        <v>Ymh</v>
      </c>
      <c r="D32" s="495" t="str">
        <f>IF(E32="","",VLOOKUP(B32,Data!$B$5:$L$503,2,FALSE))</f>
        <v>WV62290</v>
      </c>
      <c r="E32" s="823">
        <v>1</v>
      </c>
      <c r="F32" s="955"/>
      <c r="G32" s="587">
        <f>IF(E32="","",VLOOKUP(B32,Data!$B$5:$L$503,11,FALSE))</f>
        <v>1690.21</v>
      </c>
      <c r="H32" s="588">
        <f t="shared" si="0"/>
        <v>1690.21</v>
      </c>
      <c r="I32" s="589" t="str">
        <f>IF(E32="","",VLOOKUP(B32,Data!$B$5:$D$503,3,FALSE))</f>
        <v>C/T</v>
      </c>
      <c r="J32" s="589" t="str">
        <f>IF(E32="","",VLOOKUP(B32,Data!$B$5:$M$503,12,FALSE))</f>
        <v>Indonesia</v>
      </c>
      <c r="K32" s="590">
        <v>5138148</v>
      </c>
      <c r="L32" s="587">
        <f>IF(E32="","",VLOOKUP(B32,Data!$B$5:$E$503,4,FALSE)*E32)</f>
        <v>194</v>
      </c>
      <c r="M32" s="587">
        <f>IF(E32="","",VLOOKUP(B32,Data!$B$5:$F$503,5,FALSE)*E32)</f>
        <v>174</v>
      </c>
      <c r="N32" s="591" t="e">
        <f>IF(B32=Data!#REF!,Data!#REF!,(IF(B32=Data!#REF!,Data!#REF!,(IF(B32=Data!#REF!,Data!#REF!,(IF(B32=Data!#REF!,Data!#REF!,(IF(B32=Data!#REF!,Data!#REF!,(IF(B32=Data!#REF!,Data!#REF!,(IF(B32=Data!#REF!,Data!#REF!,(IF(B32=Data!#REF!,Data!#REF!,Data!#REF!)))))))))))))))&amp;IF(B32=Data!B44,Data!G44,(IF(B32=Data!#REF!,Data!#REF!,(IF(B32=Data!#REF!,Data!#REF!,(IF(B32=Data!#REF!,Data!#REF!,(IF(B32=Data!#REF!,Data!#REF!,(IF(B32=Data!#REF!,Data!G784,(IF(B32=Data!#REF!,Data!#REF!,(IF(B32=Data!#REF!,Data!#REF!,Data!#REF!)))))))))))))))&amp;IF(B32=Data!#REF!,Data!#REF!,(IF(B32=Data!#REF!,Data!#REF!,(IF(B32=Data!#REF!,Data!#REF!,(IF(B32=Data!#REF!,Data!#REF!,(IF(B32=Data!#REF!,Data!#REF!,Data!#REF!)))))))))</f>
        <v>#REF!</v>
      </c>
      <c r="O32" s="592"/>
      <c r="P32" s="593"/>
      <c r="Q32" s="594" t="e">
        <f>IF(B32=Data!#REF!,Data!#REF!,(IF(B32=Data!#REF!,Data!#REF!,(IF(B32=Data!#REF!,Data!#REF!,(IF(B32=Data!#REF!,Data!#REF!,(IF(B32=Data!#REF!,Data!#REF!,(IF(B32=Data!#REF!,Data!#REF!,(IF(B32=Data!#REF!,Data!#REF!,(IF(B32=Data!#REF!,Data!#REF!,Data!#REF!)))))))))))))))&amp;IF(B32=Data!B44,Data!H44,(IF(B32=Data!#REF!,Data!#REF!,(IF(B32=Data!#REF!,Data!#REF!,(IF(B32=Data!#REF!,Data!#REF!,(IF(B32=Data!#REF!,Data!#REF!,(IF(B32=Data!#REF!,Data!H784,(IF(B32=Data!#REF!,Data!#REF!,(IF(B32=Data!#REF!,Data!#REF!,Data!#REF!)))))))))))))))&amp;IF(B32=Data!#REF!,Data!#REF!,(IF(B32=Data!#REF!,Data!#REF!,(IF(B32=Data!#REF!,Data!#REF!,(IF(B32=Data!#REF!,Data!#REF!,(IF(B32=Data!#REF!,Data!#REF!,Data!#REF!)))))))))</f>
        <v>#REF!</v>
      </c>
      <c r="R32" s="593"/>
      <c r="S32" s="593"/>
      <c r="T32" s="594" t="e">
        <f>IF(B32=Data!#REF!,Data!#REF!,(IF(B32=Data!#REF!,Data!#REF!,(IF(B32=Data!#REF!,Data!#REF!,(IF(B32=Data!#REF!,Data!#REF!,(IF(B32=Data!#REF!,Data!#REF!,(IF(B32=Data!#REF!,Data!#REF!,(IF(B32=Data!#REF!,Data!#REF!,(IF(B32=Data!#REF!,Data!#REF!,Data!#REF!)))))))))))))))&amp;IF(B32=Data!B44,Data!I44,(IF(B32=Data!#REF!,Data!#REF!,(IF(B32=Data!#REF!,Data!#REF!,(IF(B32=Data!#REF!,Data!#REF!,(IF(B32=Data!#REF!,Data!#REF!,(IF(B32=Data!#REF!,Data!I784,(IF(B32=Data!#REF!,Data!#REF!,(IF(B32=Data!#REF!,Data!#REF!,Data!#REF!)))))))))))))))&amp;IF(B32=Data!#REF!,Data!#REF!,(IF(B32=Data!#REF!,Data!#REF!,(IF(B32=Data!#REF!,Data!#REF!,(IF(B32=Data!#REF!,Data!#REF!,(IF(B32=Data!#REF!,Data!#REF!,Data!#REF!)))))))))</f>
        <v>#REF!</v>
      </c>
      <c r="U32" s="595"/>
      <c r="V32" s="594" t="e">
        <f>IF(B32=Data!#REF!,Data!#REF!,(IF(B32=Data!#REF!,Data!#REF!,(IF(B32=Data!#REF!,Data!#REF!,(IF(B32=Data!#REF!,Data!#REF!,(IF(B32=Data!#REF!,Data!#REF!,(IF(B32=Data!#REF!,Data!#REF!,(IF(B32=Data!#REF!,Data!#REF!,(IF(B32=Data!#REF!,Data!#REF!,Data!#REF!)))))))))))))))&amp;IF(B32=Data!B44,Data!J44,(IF(B32=Data!#REF!,Data!#REF!,(IF(B32=Data!#REF!,Data!#REF!,(IF(B32=Data!#REF!,Data!#REF!,(IF(B32=Data!#REF!,Data!#REF!,(IF(B32=Data!#REF!,Data!J784,(IF(B32=Data!#REF!,Data!#REF!,(IF(B32=Data!#REF!,Data!#REF!,Data!#REF!)))))))))))))))&amp;IF(B32=Data!#REF!,Data!#REF!,(IF(B32=Data!#REF!,Data!#REF!,(IF(B32=Data!#REF!,Data!#REF!,(IF(B32=Data!#REF!,Data!#REF!,(IF(B32=Data!#REF!,Data!#REF!,Data!#REF!)))))))))</f>
        <v>#REF!</v>
      </c>
      <c r="W32" s="596">
        <f>IF(E32="","",VLOOKUP(B32,Data!$B$5:$J$503,9,FALSE)*E32)</f>
        <v>1.129</v>
      </c>
    </row>
    <row r="33" spans="1:23" s="597" customFormat="1" ht="19.25" customHeight="1">
      <c r="A33" s="860">
        <v>13</v>
      </c>
      <c r="B33" s="753" t="s">
        <v>231</v>
      </c>
      <c r="C33" s="738" t="str">
        <f>IF(E33="","",VLOOKUP(B33,Data!$B$5:$N$503,13,FALSE))</f>
        <v>Ymh</v>
      </c>
      <c r="D33" s="495" t="str">
        <f>IF(E33="","",VLOOKUP(B33,Data!$B$5:$L$503,2,FALSE))</f>
        <v>WN49720</v>
      </c>
      <c r="E33" s="823">
        <v>23</v>
      </c>
      <c r="F33" s="955"/>
      <c r="G33" s="587">
        <f>IF(E33="","",VLOOKUP(B33,Data!$B$5:$L$503,11,FALSE))</f>
        <v>1776.21</v>
      </c>
      <c r="H33" s="588">
        <f t="shared" si="0"/>
        <v>40852.83</v>
      </c>
      <c r="I33" s="589" t="str">
        <f>IF(E33="","",VLOOKUP(B33,Data!$B$5:$D$503,3,FALSE))</f>
        <v>C/T</v>
      </c>
      <c r="J33" s="589" t="str">
        <f>IF(E33="","",VLOOKUP(B33,Data!$B$5:$M$503,12,FALSE))</f>
        <v>Indonesia</v>
      </c>
      <c r="K33" s="590">
        <v>5138148</v>
      </c>
      <c r="L33" s="587">
        <f>IF(E33="","",VLOOKUP(B33,Data!$B$5:$E$503,4,FALSE)*E33)</f>
        <v>4462</v>
      </c>
      <c r="M33" s="587">
        <f>IF(E33="","",VLOOKUP(B33,Data!$B$5:$F$503,5,FALSE)*E33)</f>
        <v>4002</v>
      </c>
      <c r="N33" s="591" t="e">
        <f>IF(B33=Data!#REF!,Data!#REF!,(IF(B33=Data!#REF!,Data!#REF!,(IF(B33=Data!#REF!,Data!#REF!,(IF(B33=Data!#REF!,Data!#REF!,(IF(B33=Data!#REF!,Data!#REF!,(IF(B33=Data!#REF!,Data!#REF!,(IF(B33=Data!#REF!,Data!#REF!,(IF(B33=Data!#REF!,Data!#REF!,Data!#REF!)))))))))))))))&amp;IF(B33=Data!B45,Data!G45,(IF(B33=Data!#REF!,Data!#REF!,(IF(B33=Data!#REF!,Data!#REF!,(IF(B33=Data!#REF!,Data!#REF!,(IF(B33=Data!#REF!,Data!#REF!,(IF(B33=Data!#REF!,Data!G785,(IF(B33=Data!#REF!,Data!#REF!,(IF(B33=Data!#REF!,Data!#REF!,Data!#REF!)))))))))))))))&amp;IF(B33=Data!#REF!,Data!#REF!,(IF(B33=Data!#REF!,Data!#REF!,(IF(B33=Data!#REF!,Data!#REF!,(IF(B33=Data!#REF!,Data!#REF!,(IF(B33=Data!#REF!,Data!#REF!,Data!#REF!)))))))))</f>
        <v>#REF!</v>
      </c>
      <c r="O33" s="592"/>
      <c r="P33" s="593"/>
      <c r="Q33" s="594" t="e">
        <f>IF(B33=Data!#REF!,Data!#REF!,(IF(B33=Data!#REF!,Data!#REF!,(IF(B33=Data!#REF!,Data!#REF!,(IF(B33=Data!#REF!,Data!#REF!,(IF(B33=Data!#REF!,Data!#REF!,(IF(B33=Data!#REF!,Data!#REF!,(IF(B33=Data!#REF!,Data!#REF!,(IF(B33=Data!#REF!,Data!#REF!,Data!#REF!)))))))))))))))&amp;IF(B33=Data!B45,Data!H45,(IF(B33=Data!#REF!,Data!#REF!,(IF(B33=Data!#REF!,Data!#REF!,(IF(B33=Data!#REF!,Data!#REF!,(IF(B33=Data!#REF!,Data!#REF!,(IF(B33=Data!#REF!,Data!H785,(IF(B33=Data!#REF!,Data!#REF!,(IF(B33=Data!#REF!,Data!#REF!,Data!#REF!)))))))))))))))&amp;IF(B33=Data!#REF!,Data!#REF!,(IF(B33=Data!#REF!,Data!#REF!,(IF(B33=Data!#REF!,Data!#REF!,(IF(B33=Data!#REF!,Data!#REF!,(IF(B33=Data!#REF!,Data!#REF!,Data!#REF!)))))))))</f>
        <v>#REF!</v>
      </c>
      <c r="R33" s="593"/>
      <c r="S33" s="593"/>
      <c r="T33" s="594" t="e">
        <f>IF(B33=Data!#REF!,Data!#REF!,(IF(B33=Data!#REF!,Data!#REF!,(IF(B33=Data!#REF!,Data!#REF!,(IF(B33=Data!#REF!,Data!#REF!,(IF(B33=Data!#REF!,Data!#REF!,(IF(B33=Data!#REF!,Data!#REF!,(IF(B33=Data!#REF!,Data!#REF!,(IF(B33=Data!#REF!,Data!#REF!,Data!#REF!)))))))))))))))&amp;IF(B33=Data!B45,Data!I45,(IF(B33=Data!#REF!,Data!#REF!,(IF(B33=Data!#REF!,Data!#REF!,(IF(B33=Data!#REF!,Data!#REF!,(IF(B33=Data!#REF!,Data!#REF!,(IF(B33=Data!#REF!,Data!I785,(IF(B33=Data!#REF!,Data!#REF!,(IF(B33=Data!#REF!,Data!#REF!,Data!#REF!)))))))))))))))&amp;IF(B33=Data!#REF!,Data!#REF!,(IF(B33=Data!#REF!,Data!#REF!,(IF(B33=Data!#REF!,Data!#REF!,(IF(B33=Data!#REF!,Data!#REF!,(IF(B33=Data!#REF!,Data!#REF!,Data!#REF!)))))))))</f>
        <v>#REF!</v>
      </c>
      <c r="U33" s="595"/>
      <c r="V33" s="594" t="e">
        <f>IF(B33=Data!#REF!,Data!#REF!,(IF(B33=Data!#REF!,Data!#REF!,(IF(B33=Data!#REF!,Data!#REF!,(IF(B33=Data!#REF!,Data!#REF!,(IF(B33=Data!#REF!,Data!#REF!,(IF(B33=Data!#REF!,Data!#REF!,(IF(B33=Data!#REF!,Data!#REF!,(IF(B33=Data!#REF!,Data!#REF!,Data!#REF!)))))))))))))))&amp;IF(B33=Data!B45,Data!J45,(IF(B33=Data!#REF!,Data!#REF!,(IF(B33=Data!#REF!,Data!#REF!,(IF(B33=Data!#REF!,Data!#REF!,(IF(B33=Data!#REF!,Data!#REF!,(IF(B33=Data!#REF!,Data!J785,(IF(B33=Data!#REF!,Data!#REF!,(IF(B33=Data!#REF!,Data!#REF!,Data!#REF!)))))))))))))))&amp;IF(B33=Data!#REF!,Data!#REF!,(IF(B33=Data!#REF!,Data!#REF!,(IF(B33=Data!#REF!,Data!#REF!,(IF(B33=Data!#REF!,Data!#REF!,(IF(B33=Data!#REF!,Data!#REF!,Data!#REF!)))))))))</f>
        <v>#REF!</v>
      </c>
      <c r="W33" s="596">
        <f>IF(E33="","",VLOOKUP(B33,Data!$B$5:$J$503,9,FALSE)*E33)</f>
        <v>25.966999999999999</v>
      </c>
    </row>
    <row r="34" spans="1:23" s="597" customFormat="1" ht="19.25" customHeight="1">
      <c r="A34" s="860">
        <v>14</v>
      </c>
      <c r="B34" s="753" t="s">
        <v>288</v>
      </c>
      <c r="C34" s="738" t="str">
        <f>IF(E34="","",VLOOKUP(B34,Data!$B$5:$N$503,13,FALSE))</f>
        <v>Ymh</v>
      </c>
      <c r="D34" s="495" t="str">
        <f>IF(E34="","",VLOOKUP(B34,Data!$B$5:$L$503,2,FALSE))</f>
        <v>WT58110</v>
      </c>
      <c r="E34" s="823">
        <v>3</v>
      </c>
      <c r="F34" s="969"/>
      <c r="G34" s="587">
        <f>IF(E34="","",VLOOKUP(B34,Data!$B$5:$L$503,11,FALSE))</f>
        <v>2268.35</v>
      </c>
      <c r="H34" s="588">
        <f t="shared" si="0"/>
        <v>6805.0499999999993</v>
      </c>
      <c r="I34" s="589" t="str">
        <f>IF(E34="","",VLOOKUP(B34,Data!$B$5:$D$503,3,FALSE))</f>
        <v>C/T</v>
      </c>
      <c r="J34" s="589" t="str">
        <f>IF(E34="","",VLOOKUP(B34,Data!$B$5:$M$503,12,FALSE))</f>
        <v>Indonesia</v>
      </c>
      <c r="K34" s="590">
        <v>5138148</v>
      </c>
      <c r="L34" s="587">
        <f>IF(E34="","",VLOOKUP(B34,Data!$B$5:$E$503,4,FALSE)*E34)</f>
        <v>714</v>
      </c>
      <c r="M34" s="587">
        <f>IF(E34="","",VLOOKUP(B34,Data!$B$5:$F$503,5,FALSE)*E34)</f>
        <v>648</v>
      </c>
      <c r="N34" s="591" t="e">
        <f>IF(B34=Data!#REF!,Data!#REF!,(IF(B34=Data!#REF!,Data!#REF!,(IF(B34=Data!#REF!,Data!#REF!,(IF(B34=Data!#REF!,Data!#REF!,(IF(B34=Data!#REF!,Data!#REF!,(IF(B34=Data!#REF!,Data!#REF!,(IF(B34=Data!#REF!,Data!#REF!,(IF(B34=Data!#REF!,Data!#REF!,Data!#REF!)))))))))))))))&amp;IF(B34=Data!B46,Data!G46,(IF(B34=Data!#REF!,Data!#REF!,(IF(B34=Data!#REF!,Data!#REF!,(IF(B34=Data!#REF!,Data!#REF!,(IF(B34=Data!#REF!,Data!#REF!,(IF(B34=Data!#REF!,Data!G786,(IF(B34=Data!#REF!,Data!#REF!,(IF(B34=Data!#REF!,Data!#REF!,Data!#REF!)))))))))))))))&amp;IF(B34=Data!#REF!,Data!#REF!,(IF(B34=Data!#REF!,Data!#REF!,(IF(B34=Data!#REF!,Data!#REF!,(IF(B34=Data!#REF!,Data!#REF!,(IF(B34=Data!#REF!,Data!#REF!,Data!#REF!)))))))))</f>
        <v>#REF!</v>
      </c>
      <c r="O34" s="592"/>
      <c r="P34" s="593"/>
      <c r="Q34" s="594" t="e">
        <f>IF(B34=Data!#REF!,Data!#REF!,(IF(B34=Data!#REF!,Data!#REF!,(IF(B34=Data!#REF!,Data!#REF!,(IF(B34=Data!#REF!,Data!#REF!,(IF(B34=Data!#REF!,Data!#REF!,(IF(B34=Data!#REF!,Data!#REF!,(IF(B34=Data!#REF!,Data!#REF!,(IF(B34=Data!#REF!,Data!#REF!,Data!#REF!)))))))))))))))&amp;IF(B34=Data!B46,Data!H46,(IF(B34=Data!#REF!,Data!#REF!,(IF(B34=Data!#REF!,Data!#REF!,(IF(B34=Data!#REF!,Data!#REF!,(IF(B34=Data!#REF!,Data!#REF!,(IF(B34=Data!#REF!,Data!H786,(IF(B34=Data!#REF!,Data!#REF!,(IF(B34=Data!#REF!,Data!#REF!,Data!#REF!)))))))))))))))&amp;IF(B34=Data!#REF!,Data!#REF!,(IF(B34=Data!#REF!,Data!#REF!,(IF(B34=Data!#REF!,Data!#REF!,(IF(B34=Data!#REF!,Data!#REF!,(IF(B34=Data!#REF!,Data!#REF!,Data!#REF!)))))))))</f>
        <v>#REF!</v>
      </c>
      <c r="R34" s="593"/>
      <c r="S34" s="593"/>
      <c r="T34" s="594" t="e">
        <f>IF(B34=Data!#REF!,Data!#REF!,(IF(B34=Data!#REF!,Data!#REF!,(IF(B34=Data!#REF!,Data!#REF!,(IF(B34=Data!#REF!,Data!#REF!,(IF(B34=Data!#REF!,Data!#REF!,(IF(B34=Data!#REF!,Data!#REF!,(IF(B34=Data!#REF!,Data!#REF!,(IF(B34=Data!#REF!,Data!#REF!,Data!#REF!)))))))))))))))&amp;IF(B34=Data!B46,Data!I46,(IF(B34=Data!#REF!,Data!#REF!,(IF(B34=Data!#REF!,Data!#REF!,(IF(B34=Data!#REF!,Data!#REF!,(IF(B34=Data!#REF!,Data!#REF!,(IF(B34=Data!#REF!,Data!I786,(IF(B34=Data!#REF!,Data!#REF!,(IF(B34=Data!#REF!,Data!#REF!,Data!#REF!)))))))))))))))&amp;IF(B34=Data!#REF!,Data!#REF!,(IF(B34=Data!#REF!,Data!#REF!,(IF(B34=Data!#REF!,Data!#REF!,(IF(B34=Data!#REF!,Data!#REF!,(IF(B34=Data!#REF!,Data!#REF!,Data!#REF!)))))))))</f>
        <v>#REF!</v>
      </c>
      <c r="U34" s="595"/>
      <c r="V34" s="594" t="e">
        <f>IF(B34=Data!#REF!,Data!#REF!,(IF(B34=Data!#REF!,Data!#REF!,(IF(B34=Data!#REF!,Data!#REF!,(IF(B34=Data!#REF!,Data!#REF!,(IF(B34=Data!#REF!,Data!#REF!,(IF(B34=Data!#REF!,Data!#REF!,(IF(B34=Data!#REF!,Data!#REF!,(IF(B34=Data!#REF!,Data!#REF!,Data!#REF!)))))))))))))))&amp;IF(B34=Data!B46,Data!J46,(IF(B34=Data!#REF!,Data!#REF!,(IF(B34=Data!#REF!,Data!#REF!,(IF(B34=Data!#REF!,Data!#REF!,(IF(B34=Data!#REF!,Data!#REF!,(IF(B34=Data!#REF!,Data!J786,(IF(B34=Data!#REF!,Data!#REF!,(IF(B34=Data!#REF!,Data!#REF!,Data!#REF!)))))))))))))))&amp;IF(B34=Data!#REF!,Data!#REF!,(IF(B34=Data!#REF!,Data!#REF!,(IF(B34=Data!#REF!,Data!#REF!,(IF(B34=Data!#REF!,Data!#REF!,(IF(B34=Data!#REF!,Data!#REF!,Data!#REF!)))))))))</f>
        <v>#REF!</v>
      </c>
      <c r="W34" s="596">
        <f>IF(E34="","",VLOOKUP(B34,Data!$B$5:$J$503,9,FALSE)*E34)</f>
        <v>3.9420000000000002</v>
      </c>
    </row>
    <row r="35" spans="1:23" s="597" customFormat="1" ht="19.25" customHeight="1">
      <c r="A35" s="860">
        <v>15</v>
      </c>
      <c r="B35" s="753" t="s">
        <v>281</v>
      </c>
      <c r="C35" s="738" t="str">
        <f>IF(E35="","",VLOOKUP(B35,Data!$B$5:$N$503,13,FALSE))</f>
        <v>Ymh</v>
      </c>
      <c r="D35" s="495" t="str">
        <f>IF(E35="","",VLOOKUP(B35,Data!$B$5:$L$503,2,FALSE))</f>
        <v>WT58070</v>
      </c>
      <c r="E35" s="823">
        <v>1</v>
      </c>
      <c r="F35" s="955"/>
      <c r="G35" s="587">
        <f>IF(E35="","",VLOOKUP(B35,Data!$B$5:$L$503,11,FALSE))</f>
        <v>2555.37</v>
      </c>
      <c r="H35" s="588">
        <f t="shared" si="0"/>
        <v>2555.37</v>
      </c>
      <c r="I35" s="589" t="str">
        <f>IF(E35="","",VLOOKUP(B35,Data!$B$5:$D$503,3,FALSE))</f>
        <v>C/T</v>
      </c>
      <c r="J35" s="589" t="str">
        <f>IF(E35="","",VLOOKUP(B35,Data!$B$5:$M$503,12,FALSE))</f>
        <v>Indonesia</v>
      </c>
      <c r="K35" s="590">
        <v>5138148</v>
      </c>
      <c r="L35" s="587">
        <f>IF(E35="","",VLOOKUP(B35,Data!$B$5:$E$503,4,FALSE)*E35)</f>
        <v>254</v>
      </c>
      <c r="M35" s="587">
        <f>IF(E35="","",VLOOKUP(B35,Data!$B$5:$F$503,5,FALSE)*E35)</f>
        <v>229</v>
      </c>
      <c r="N35" s="591" t="e">
        <f>IF(B35=Data!#REF!,Data!#REF!,(IF(B35=Data!#REF!,Data!#REF!,(IF(B35=Data!#REF!,Data!#REF!,(IF(B35=Data!#REF!,Data!#REF!,(IF(B35=Data!#REF!,Data!#REF!,(IF(B35=Data!#REF!,Data!#REF!,(IF(B35=Data!#REF!,Data!#REF!,(IF(B35=Data!#REF!,Data!#REF!,Data!#REF!)))))))))))))))&amp;IF(B35=Data!B48,Data!G48,(IF(B35=Data!#REF!,Data!#REF!,(IF(B35=Data!#REF!,Data!#REF!,(IF(B35=Data!#REF!,Data!#REF!,(IF(B35=Data!#REF!,Data!#REF!,(IF(B35=Data!#REF!,Data!G788,(IF(B35=Data!#REF!,Data!#REF!,(IF(B35=Data!#REF!,Data!#REF!,Data!#REF!)))))))))))))))&amp;IF(B35=Data!#REF!,Data!#REF!,(IF(B35=Data!#REF!,Data!#REF!,(IF(B35=Data!#REF!,Data!#REF!,(IF(B35=Data!#REF!,Data!#REF!,(IF(B35=Data!#REF!,Data!#REF!,Data!#REF!)))))))))</f>
        <v>#REF!</v>
      </c>
      <c r="O35" s="592"/>
      <c r="P35" s="593"/>
      <c r="Q35" s="594" t="e">
        <f>IF(B35=Data!#REF!,Data!#REF!,(IF(B35=Data!#REF!,Data!#REF!,(IF(B35=Data!#REF!,Data!#REF!,(IF(B35=Data!#REF!,Data!#REF!,(IF(B35=Data!#REF!,Data!#REF!,(IF(B35=Data!#REF!,Data!#REF!,(IF(B35=Data!#REF!,Data!#REF!,(IF(B35=Data!#REF!,Data!#REF!,Data!#REF!)))))))))))))))&amp;IF(B35=Data!B48,Data!H48,(IF(B35=Data!#REF!,Data!#REF!,(IF(B35=Data!#REF!,Data!#REF!,(IF(B35=Data!#REF!,Data!#REF!,(IF(B35=Data!#REF!,Data!#REF!,(IF(B35=Data!#REF!,Data!H788,(IF(B35=Data!#REF!,Data!#REF!,(IF(B35=Data!#REF!,Data!#REF!,Data!#REF!)))))))))))))))&amp;IF(B35=Data!#REF!,Data!#REF!,(IF(B35=Data!#REF!,Data!#REF!,(IF(B35=Data!#REF!,Data!#REF!,(IF(B35=Data!#REF!,Data!#REF!,(IF(B35=Data!#REF!,Data!#REF!,Data!#REF!)))))))))</f>
        <v>#REF!</v>
      </c>
      <c r="R35" s="593"/>
      <c r="S35" s="593"/>
      <c r="T35" s="594" t="e">
        <f>IF(B35=Data!#REF!,Data!#REF!,(IF(B35=Data!#REF!,Data!#REF!,(IF(B35=Data!#REF!,Data!#REF!,(IF(B35=Data!#REF!,Data!#REF!,(IF(B35=Data!#REF!,Data!#REF!,(IF(B35=Data!#REF!,Data!#REF!,(IF(B35=Data!#REF!,Data!#REF!,(IF(B35=Data!#REF!,Data!#REF!,Data!#REF!)))))))))))))))&amp;IF(B35=Data!B48,Data!I48,(IF(B35=Data!#REF!,Data!#REF!,(IF(B35=Data!#REF!,Data!#REF!,(IF(B35=Data!#REF!,Data!#REF!,(IF(B35=Data!#REF!,Data!#REF!,(IF(B35=Data!#REF!,Data!I788,(IF(B35=Data!#REF!,Data!#REF!,(IF(B35=Data!#REF!,Data!#REF!,Data!#REF!)))))))))))))))&amp;IF(B35=Data!#REF!,Data!#REF!,(IF(B35=Data!#REF!,Data!#REF!,(IF(B35=Data!#REF!,Data!#REF!,(IF(B35=Data!#REF!,Data!#REF!,(IF(B35=Data!#REF!,Data!#REF!,Data!#REF!)))))))))</f>
        <v>#REF!</v>
      </c>
      <c r="U35" s="595"/>
      <c r="V35" s="594" t="e">
        <f>IF(B35=Data!#REF!,Data!#REF!,(IF(B35=Data!#REF!,Data!#REF!,(IF(B35=Data!#REF!,Data!#REF!,(IF(B35=Data!#REF!,Data!#REF!,(IF(B35=Data!#REF!,Data!#REF!,(IF(B35=Data!#REF!,Data!#REF!,(IF(B35=Data!#REF!,Data!#REF!,(IF(B35=Data!#REF!,Data!#REF!,Data!#REF!)))))))))))))))&amp;IF(B35=Data!B48,Data!J48,(IF(B35=Data!#REF!,Data!#REF!,(IF(B35=Data!#REF!,Data!#REF!,(IF(B35=Data!#REF!,Data!#REF!,(IF(B35=Data!#REF!,Data!#REF!,(IF(B35=Data!#REF!,Data!J788,(IF(B35=Data!#REF!,Data!#REF!,(IF(B35=Data!#REF!,Data!#REF!,Data!#REF!)))))))))))))))&amp;IF(B35=Data!#REF!,Data!#REF!,(IF(B35=Data!#REF!,Data!#REF!,(IF(B35=Data!#REF!,Data!#REF!,(IF(B35=Data!#REF!,Data!#REF!,(IF(B35=Data!#REF!,Data!#REF!,Data!#REF!)))))))))</f>
        <v>#REF!</v>
      </c>
      <c r="W35" s="596">
        <f>IF(E35="","",VLOOKUP(B35,Data!$B$5:$J$503,9,FALSE)*E35)</f>
        <v>1.484</v>
      </c>
    </row>
    <row r="36" spans="1:23" s="597" customFormat="1" ht="19.25" customHeight="1">
      <c r="A36" s="860">
        <v>16</v>
      </c>
      <c r="B36" s="753" t="s">
        <v>285</v>
      </c>
      <c r="C36" s="738" t="str">
        <f>IF(E36="","",VLOOKUP(B36,Data!$B$5:$N$503,13,FALSE))</f>
        <v>Ymh</v>
      </c>
      <c r="D36" s="495" t="str">
        <f>IF(E36="","",VLOOKUP(B36,Data!$B$5:$L$503,2,FALSE))</f>
        <v>WV62390</v>
      </c>
      <c r="E36" s="823">
        <v>1</v>
      </c>
      <c r="F36" s="955"/>
      <c r="G36" s="587">
        <f>IF(E36="","",VLOOKUP(B36,Data!$B$5:$L$503,11,FALSE))</f>
        <v>2697.53</v>
      </c>
      <c r="H36" s="588">
        <f t="shared" si="0"/>
        <v>2697.53</v>
      </c>
      <c r="I36" s="589" t="str">
        <f>IF(E36="","",VLOOKUP(B36,Data!$B$5:$D$503,3,FALSE))</f>
        <v>C/T</v>
      </c>
      <c r="J36" s="589" t="str">
        <f>IF(E36="","",VLOOKUP(B36,Data!$B$5:$M$503,12,FALSE))</f>
        <v>Indonesia</v>
      </c>
      <c r="K36" s="590">
        <v>5138148</v>
      </c>
      <c r="L36" s="587">
        <f>IF(E36="","",VLOOKUP(B36,Data!$B$5:$E$503,4,FALSE)*E36)</f>
        <v>254</v>
      </c>
      <c r="M36" s="587">
        <f>IF(E36="","",VLOOKUP(B36,Data!$B$5:$F$503,5,FALSE)*E36)</f>
        <v>229</v>
      </c>
      <c r="N36" s="591" t="e">
        <f>IF(B36=Data!#REF!,Data!#REF!,(IF(B36=Data!#REF!,Data!#REF!,(IF(B36=Data!#REF!,Data!#REF!,(IF(B36=Data!#REF!,Data!#REF!,(IF(B36=Data!#REF!,Data!#REF!,(IF(B36=Data!#REF!,Data!#REF!,(IF(B36=Data!#REF!,Data!#REF!,(IF(B36=Data!#REF!,Data!#REF!,Data!#REF!)))))))))))))))&amp;IF(B36=Data!B49,Data!G49,(IF(B36=Data!#REF!,Data!#REF!,(IF(B36=Data!#REF!,Data!#REF!,(IF(B36=Data!#REF!,Data!#REF!,(IF(B36=Data!#REF!,Data!#REF!,(IF(B36=Data!#REF!,Data!G789,(IF(B36=Data!#REF!,Data!#REF!,(IF(B36=Data!#REF!,Data!#REF!,Data!#REF!)))))))))))))))&amp;IF(B36=Data!#REF!,Data!#REF!,(IF(B36=Data!#REF!,Data!#REF!,(IF(B36=Data!#REF!,Data!#REF!,(IF(B36=Data!#REF!,Data!#REF!,(IF(B36=Data!#REF!,Data!#REF!,Data!#REF!)))))))))</f>
        <v>#REF!</v>
      </c>
      <c r="O36" s="592"/>
      <c r="P36" s="593"/>
      <c r="Q36" s="594" t="e">
        <f>IF(B36=Data!#REF!,Data!#REF!,(IF(B36=Data!#REF!,Data!#REF!,(IF(B36=Data!#REF!,Data!#REF!,(IF(B36=Data!#REF!,Data!#REF!,(IF(B36=Data!#REF!,Data!#REF!,(IF(B36=Data!#REF!,Data!#REF!,(IF(B36=Data!#REF!,Data!#REF!,(IF(B36=Data!#REF!,Data!#REF!,Data!#REF!)))))))))))))))&amp;IF(B36=Data!B49,Data!H49,(IF(B36=Data!#REF!,Data!#REF!,(IF(B36=Data!#REF!,Data!#REF!,(IF(B36=Data!#REF!,Data!#REF!,(IF(B36=Data!#REF!,Data!#REF!,(IF(B36=Data!#REF!,Data!H789,(IF(B36=Data!#REF!,Data!#REF!,(IF(B36=Data!#REF!,Data!#REF!,Data!#REF!)))))))))))))))&amp;IF(B36=Data!#REF!,Data!#REF!,(IF(B36=Data!#REF!,Data!#REF!,(IF(B36=Data!#REF!,Data!#REF!,(IF(B36=Data!#REF!,Data!#REF!,(IF(B36=Data!#REF!,Data!#REF!,Data!#REF!)))))))))</f>
        <v>#REF!</v>
      </c>
      <c r="R36" s="593"/>
      <c r="S36" s="593"/>
      <c r="T36" s="594" t="e">
        <f>IF(B36=Data!#REF!,Data!#REF!,(IF(B36=Data!#REF!,Data!#REF!,(IF(B36=Data!#REF!,Data!#REF!,(IF(B36=Data!#REF!,Data!#REF!,(IF(B36=Data!#REF!,Data!#REF!,(IF(B36=Data!#REF!,Data!#REF!,(IF(B36=Data!#REF!,Data!#REF!,(IF(B36=Data!#REF!,Data!#REF!,Data!#REF!)))))))))))))))&amp;IF(B36=Data!B49,Data!I49,(IF(B36=Data!#REF!,Data!#REF!,(IF(B36=Data!#REF!,Data!#REF!,(IF(B36=Data!#REF!,Data!#REF!,(IF(B36=Data!#REF!,Data!#REF!,(IF(B36=Data!#REF!,Data!I789,(IF(B36=Data!#REF!,Data!#REF!,(IF(B36=Data!#REF!,Data!#REF!,Data!#REF!)))))))))))))))&amp;IF(B36=Data!#REF!,Data!#REF!,(IF(B36=Data!#REF!,Data!#REF!,(IF(B36=Data!#REF!,Data!#REF!,(IF(B36=Data!#REF!,Data!#REF!,(IF(B36=Data!#REF!,Data!#REF!,Data!#REF!)))))))))</f>
        <v>#REF!</v>
      </c>
      <c r="U36" s="595"/>
      <c r="V36" s="594" t="e">
        <f>IF(B36=Data!#REF!,Data!#REF!,(IF(B36=Data!#REF!,Data!#REF!,(IF(B36=Data!#REF!,Data!#REF!,(IF(B36=Data!#REF!,Data!#REF!,(IF(B36=Data!#REF!,Data!#REF!,(IF(B36=Data!#REF!,Data!#REF!,(IF(B36=Data!#REF!,Data!#REF!,(IF(B36=Data!#REF!,Data!#REF!,Data!#REF!)))))))))))))))&amp;IF(B36=Data!B49,Data!J49,(IF(B36=Data!#REF!,Data!#REF!,(IF(B36=Data!#REF!,Data!#REF!,(IF(B36=Data!#REF!,Data!#REF!,(IF(B36=Data!#REF!,Data!#REF!,(IF(B36=Data!#REF!,Data!J789,(IF(B36=Data!#REF!,Data!#REF!,(IF(B36=Data!#REF!,Data!#REF!,Data!#REF!)))))))))))))))&amp;IF(B36=Data!#REF!,Data!#REF!,(IF(B36=Data!#REF!,Data!#REF!,(IF(B36=Data!#REF!,Data!#REF!,(IF(B36=Data!#REF!,Data!#REF!,(IF(B36=Data!#REF!,Data!#REF!,Data!#REF!)))))))))</f>
        <v>#REF!</v>
      </c>
      <c r="W36" s="596">
        <f>IF(E36="","",VLOOKUP(B36,Data!$B$5:$J$503,9,FALSE)*E36)</f>
        <v>1.484</v>
      </c>
    </row>
    <row r="37" spans="1:23" s="597" customFormat="1" ht="19.25" customHeight="1">
      <c r="A37" s="598"/>
      <c r="B37" s="582"/>
      <c r="C37" s="738" t="str">
        <f>IF(E37="","",VLOOKUP(B37,Data!$B$5:$N$503,13,FALSE))</f>
        <v/>
      </c>
      <c r="D37" s="495" t="str">
        <f>IF(E37="","",VLOOKUP(B37,Data!$B$5:$L$503,2,FALSE))</f>
        <v/>
      </c>
      <c r="E37" s="823"/>
      <c r="F37" s="601"/>
      <c r="G37" s="587" t="str">
        <f>IF(E37="","",VLOOKUP(B37,Data!$B$5:$L$503,11,FALSE))</f>
        <v/>
      </c>
      <c r="H37" s="588" t="str">
        <f t="shared" si="0"/>
        <v>-</v>
      </c>
      <c r="I37" s="589" t="str">
        <f>IF(E37="","",VLOOKUP(B37,Data!$B$5:$D$503,3,FALSE))</f>
        <v/>
      </c>
      <c r="J37" s="589" t="str">
        <f>IF(E37="","",VLOOKUP(B37,Data!$B$5:$M$503,12,FALSE))</f>
        <v/>
      </c>
      <c r="K37" s="590"/>
      <c r="L37" s="587" t="str">
        <f>IF(E37="","",VLOOKUP(B37,Data!$B$5:$E$503,4,FALSE)*E37)</f>
        <v/>
      </c>
      <c r="M37" s="587" t="str">
        <f>IF(E37="","",VLOOKUP(B37,Data!$B$5:$F$503,5,FALSE)*E37)</f>
        <v/>
      </c>
      <c r="N37" s="591" t="e">
        <f>IF(B37=Data!B18,Data!G18,(IF(B37=Data!B20,Data!G20,(IF(B37=Data!B22,Data!G22,(IF(B37=Data!#REF!,Data!#REF!,(IF(B37=Data!B27,Data!G27,(IF(B37=Data!#REF!,Data!#REF!,(IF(B37=Data!#REF!,Data!#REF!,(IF(B37=Data!#REF!,Data!#REF!,Data!#REF!)))))))))))))))&amp;IF(B37=Data!B94,Data!G94,(IF(B37=Data!#REF!,Data!#REF!,(IF(B37=Data!#REF!,Data!#REF!,(IF(B37=Data!#REF!,Data!#REF!,(IF(B37=Data!#REF!,Data!#REF!,(IF(B37=Data!#REF!,Data!G834,(IF(B37=Data!#REF!,Data!#REF!,(IF(B37=Data!#REF!,Data!#REF!,Data!#REF!)))))))))))))))&amp;IF(B37=Data!#REF!,Data!#REF!,(IF(B37=Data!#REF!,Data!#REF!,(IF(B37=Data!#REF!,Data!#REF!,(IF(B37=Data!#REF!,Data!#REF!,(IF(B37=Data!#REF!,Data!#REF!,Data!#REF!)))))))))</f>
        <v>#REF!</v>
      </c>
      <c r="O37" s="592"/>
      <c r="P37" s="593"/>
      <c r="Q37" s="594" t="e">
        <f>IF(B37=Data!B18,Data!H18,(IF(B37=Data!B20,Data!H20,(IF(B37=Data!B22,Data!H22,(IF(B37=Data!#REF!,Data!#REF!,(IF(B37=Data!B27,Data!H27,(IF(B37=Data!#REF!,Data!#REF!,(IF(B37=Data!#REF!,Data!#REF!,(IF(B37=Data!#REF!,Data!#REF!,Data!#REF!)))))))))))))))&amp;IF(B37=Data!B94,Data!H94,(IF(B37=Data!#REF!,Data!#REF!,(IF(B37=Data!#REF!,Data!#REF!,(IF(B37=Data!#REF!,Data!#REF!,(IF(B37=Data!#REF!,Data!#REF!,(IF(B37=Data!#REF!,Data!H834,(IF(B37=Data!#REF!,Data!#REF!,(IF(B37=Data!#REF!,Data!#REF!,Data!#REF!)))))))))))))))&amp;IF(B37=Data!#REF!,Data!#REF!,(IF(B37=Data!#REF!,Data!#REF!,(IF(B37=Data!#REF!,Data!#REF!,(IF(B37=Data!#REF!,Data!#REF!,(IF(B37=Data!#REF!,Data!#REF!,Data!#REF!)))))))))</f>
        <v>#REF!</v>
      </c>
      <c r="R37" s="593"/>
      <c r="S37" s="593"/>
      <c r="T37" s="594" t="e">
        <f>IF(B37=Data!B18,Data!I18,(IF(B37=Data!B20,Data!I20,(IF(B37=Data!B22,Data!I22,(IF(B37=Data!#REF!,Data!#REF!,(IF(B37=Data!B27,Data!I27,(IF(B37=Data!#REF!,Data!#REF!,(IF(B37=Data!#REF!,Data!#REF!,(IF(B37=Data!#REF!,Data!#REF!,Data!#REF!)))))))))))))))&amp;IF(B37=Data!B94,Data!I94,(IF(B37=Data!#REF!,Data!#REF!,(IF(B37=Data!#REF!,Data!#REF!,(IF(B37=Data!#REF!,Data!#REF!,(IF(B37=Data!#REF!,Data!#REF!,(IF(B37=Data!#REF!,Data!I834,(IF(B37=Data!#REF!,Data!#REF!,(IF(B37=Data!#REF!,Data!#REF!,Data!#REF!)))))))))))))))&amp;IF(B37=Data!#REF!,Data!#REF!,(IF(B37=Data!#REF!,Data!#REF!,(IF(B37=Data!#REF!,Data!#REF!,(IF(B37=Data!#REF!,Data!#REF!,(IF(B37=Data!#REF!,Data!#REF!,Data!#REF!)))))))))</f>
        <v>#REF!</v>
      </c>
      <c r="U37" s="595"/>
      <c r="V37" s="594" t="e">
        <f>IF(B37=Data!B18,Data!J18,(IF(B37=Data!B20,Data!J20,(IF(B37=Data!B22,Data!J22,(IF(B37=Data!#REF!,Data!#REF!,(IF(B37=Data!B27,Data!J27,(IF(B37=Data!#REF!,Data!#REF!,(IF(B37=Data!#REF!,Data!#REF!,(IF(B37=Data!#REF!,Data!#REF!,Data!#REF!)))))))))))))))&amp;IF(B37=Data!B94,Data!J94,(IF(B37=Data!#REF!,Data!#REF!,(IF(B37=Data!#REF!,Data!#REF!,(IF(B37=Data!#REF!,Data!#REF!,(IF(B37=Data!#REF!,Data!#REF!,(IF(B37=Data!#REF!,Data!J834,(IF(B37=Data!#REF!,Data!#REF!,(IF(B37=Data!#REF!,Data!#REF!,Data!#REF!)))))))))))))))&amp;IF(B37=Data!#REF!,Data!#REF!,(IF(B37=Data!#REF!,Data!#REF!,(IF(B37=Data!#REF!,Data!#REF!,(IF(B37=Data!#REF!,Data!#REF!,(IF(B37=Data!#REF!,Data!#REF!,Data!#REF!)))))))))</f>
        <v>#REF!</v>
      </c>
      <c r="W37" s="596" t="str">
        <f>IF(E37="","",VLOOKUP(B37,Data!$B$5:$J$503,9,FALSE)*E37)</f>
        <v/>
      </c>
    </row>
    <row r="38" spans="1:23" s="597" customFormat="1" ht="19.25" customHeight="1">
      <c r="A38" s="860"/>
      <c r="B38"/>
      <c r="C38" s="583" t="str">
        <f>IF(E38="","",VLOOKUP(B38,Data!$B$5:$N$503,13,FALSE))</f>
        <v/>
      </c>
      <c r="D38" s="584" t="str">
        <f>IF(E38="","",VLOOKUP(B38,Data!$B$5:$L$503,2,FALSE))</f>
        <v/>
      </c>
      <c r="E38" s="739"/>
      <c r="F38" s="600"/>
      <c r="G38" s="587" t="str">
        <f>IF(E38="","",VLOOKUP(B38,Data!$B$5:$L$503,11,FALSE))</f>
        <v/>
      </c>
      <c r="H38" s="588" t="str">
        <f t="shared" si="0"/>
        <v>-</v>
      </c>
      <c r="I38" s="589" t="str">
        <f>IF(E38="","",VLOOKUP(B38,Data!$B$5:$D$503,3,FALSE))</f>
        <v/>
      </c>
      <c r="J38" s="589" t="str">
        <f>IF(E38="","",VLOOKUP(B38,Data!$B$5:$M$503,12,FALSE))</f>
        <v/>
      </c>
      <c r="K38" s="590"/>
      <c r="L38" s="587" t="str">
        <f>IF(E38="","",VLOOKUP(B38,Data!$B$5:$E$503,4,FALSE)*E38)</f>
        <v/>
      </c>
      <c r="M38" s="587" t="str">
        <f>IF(E38="","",VLOOKUP(B38,Data!$B$5:$F$503,5,FALSE)*E38)</f>
        <v/>
      </c>
      <c r="N38" s="591" t="e">
        <f>IF(B38=Data!B139,Data!G139,(IF(B38=Data!B141,Data!G141,(IF(B38=Data!B143,Data!G143,(IF(B38=Data!#REF!,Data!#REF!,(IF(B38=Data!B148,Data!G148,(IF(B38=Data!#REF!,Data!#REF!,(IF(B38=Data!#REF!,Data!#REF!,(IF(B38=Data!#REF!,Data!#REF!,Data!#REF!)))))))))))))))&amp;IF(B38=Data!B215,Data!G215,(IF(B38=Data!#REF!,Data!#REF!,(IF(B38=Data!#REF!,Data!#REF!,(IF(B38=Data!#REF!,Data!#REF!,(IF(B38=Data!#REF!,Data!#REF!,(IF(B38=Data!#REF!,Data!G955,(IF(B38=Data!#REF!,Data!#REF!,(IF(B38=Data!#REF!,Data!#REF!,Data!#REF!)))))))))))))))&amp;IF(B38=Data!#REF!,Data!#REF!,(IF(B38=Data!#REF!,Data!#REF!,(IF(B38=Data!#REF!,Data!#REF!,(IF(B38=Data!#REF!,Data!#REF!,(IF(B38=Data!#REF!,Data!#REF!,Data!#REF!)))))))))</f>
        <v>#REF!</v>
      </c>
      <c r="O38" s="592"/>
      <c r="P38" s="593"/>
      <c r="Q38" s="594" t="e">
        <f>IF(B38=Data!B139,Data!H139,(IF(B38=Data!B141,Data!H141,(IF(B38=Data!B143,Data!H143,(IF(B38=Data!#REF!,Data!#REF!,(IF(B38=Data!B148,Data!H148,(IF(B38=Data!#REF!,Data!#REF!,(IF(B38=Data!#REF!,Data!#REF!,(IF(B38=Data!#REF!,Data!#REF!,Data!#REF!)))))))))))))))&amp;IF(B38=Data!B215,Data!H215,(IF(B38=Data!#REF!,Data!#REF!,(IF(B38=Data!#REF!,Data!#REF!,(IF(B38=Data!#REF!,Data!#REF!,(IF(B38=Data!#REF!,Data!#REF!,(IF(B38=Data!#REF!,Data!H955,(IF(B38=Data!#REF!,Data!#REF!,(IF(B38=Data!#REF!,Data!#REF!,Data!#REF!)))))))))))))))&amp;IF(B38=Data!#REF!,Data!#REF!,(IF(B38=Data!#REF!,Data!#REF!,(IF(B38=Data!#REF!,Data!#REF!,(IF(B38=Data!#REF!,Data!#REF!,(IF(B38=Data!#REF!,Data!#REF!,Data!#REF!)))))))))</f>
        <v>#REF!</v>
      </c>
      <c r="R38" s="593"/>
      <c r="S38" s="593"/>
      <c r="T38" s="594" t="e">
        <f>IF(B38=Data!B139,Data!I139,(IF(B38=Data!B141,Data!I141,(IF(B38=Data!B143,Data!I143,(IF(B38=Data!#REF!,Data!#REF!,(IF(B38=Data!B148,Data!I148,(IF(B38=Data!#REF!,Data!#REF!,(IF(B38=Data!#REF!,Data!#REF!,(IF(B38=Data!#REF!,Data!#REF!,Data!#REF!)))))))))))))))&amp;IF(B38=Data!B215,Data!I215,(IF(B38=Data!#REF!,Data!#REF!,(IF(B38=Data!#REF!,Data!#REF!,(IF(B38=Data!#REF!,Data!#REF!,(IF(B38=Data!#REF!,Data!#REF!,(IF(B38=Data!#REF!,Data!I955,(IF(B38=Data!#REF!,Data!#REF!,(IF(B38=Data!#REF!,Data!#REF!,Data!#REF!)))))))))))))))&amp;IF(B38=Data!#REF!,Data!#REF!,(IF(B38=Data!#REF!,Data!#REF!,(IF(B38=Data!#REF!,Data!#REF!,(IF(B38=Data!#REF!,Data!#REF!,(IF(B38=Data!#REF!,Data!#REF!,Data!#REF!)))))))))</f>
        <v>#REF!</v>
      </c>
      <c r="U38" s="595"/>
      <c r="V38" s="594" t="e">
        <f>IF(B38=Data!B139,Data!J139,(IF(B38=Data!B141,Data!J141,(IF(B38=Data!B143,Data!J143,(IF(B38=Data!#REF!,Data!#REF!,(IF(B38=Data!B148,Data!J148,(IF(B38=Data!#REF!,Data!#REF!,(IF(B38=Data!#REF!,Data!#REF!,(IF(B38=Data!#REF!,Data!#REF!,Data!#REF!)))))))))))))))&amp;IF(B38=Data!B215,Data!J215,(IF(B38=Data!#REF!,Data!#REF!,(IF(B38=Data!#REF!,Data!#REF!,(IF(B38=Data!#REF!,Data!#REF!,(IF(B38=Data!#REF!,Data!#REF!,(IF(B38=Data!#REF!,Data!J955,(IF(B38=Data!#REF!,Data!#REF!,(IF(B38=Data!#REF!,Data!#REF!,Data!#REF!)))))))))))))))&amp;IF(B38=Data!#REF!,Data!#REF!,(IF(B38=Data!#REF!,Data!#REF!,(IF(B38=Data!#REF!,Data!#REF!,(IF(B38=Data!#REF!,Data!#REF!,(IF(B38=Data!#REF!,Data!#REF!,Data!#REF!)))))))))</f>
        <v>#REF!</v>
      </c>
      <c r="W38" s="596" t="str">
        <f>IF(E38="","",VLOOKUP(B38,Data!$B$5:$J$503,9,FALSE)*E38)</f>
        <v/>
      </c>
    </row>
    <row r="39" spans="1:23" s="611" customFormat="1" ht="31" customHeight="1">
      <c r="A39" s="860"/>
      <c r="B39" s="818"/>
      <c r="C39" s="604"/>
      <c r="D39" s="605"/>
      <c r="E39" s="606">
        <f>SUM(E17:E38)</f>
        <v>89</v>
      </c>
      <c r="F39" s="606"/>
      <c r="G39" s="607"/>
      <c r="H39" s="607">
        <f>SUM(H17:H38)</f>
        <v>192690.83</v>
      </c>
      <c r="I39" s="608"/>
      <c r="J39" s="608"/>
      <c r="K39" s="608"/>
      <c r="L39" s="609">
        <f>SUM(L17:L38)</f>
        <v>19638</v>
      </c>
      <c r="M39" s="609">
        <f>SUM(M17:M38)</f>
        <v>17626</v>
      </c>
      <c r="N39" s="609" t="e">
        <f>SUM(N17:N38)</f>
        <v>#REF!</v>
      </c>
      <c r="O39" s="609" t="e">
        <f>SUM(#REF!)</f>
        <v>#REF!</v>
      </c>
      <c r="P39" s="609">
        <f>SUM(P16:P16)</f>
        <v>0</v>
      </c>
      <c r="Q39" s="609">
        <f>SUM(Q16:Q16)</f>
        <v>0</v>
      </c>
      <c r="R39" s="609" t="e">
        <f>SUM(#REF!)</f>
        <v>#REF!</v>
      </c>
      <c r="S39" s="609">
        <f>SUM(S16:S16)</f>
        <v>0</v>
      </c>
      <c r="T39" s="609">
        <f>SUM(T16:T16)</f>
        <v>0</v>
      </c>
      <c r="U39" s="609" t="e">
        <f>SUM(#REF!)</f>
        <v>#REF!</v>
      </c>
      <c r="V39" s="609">
        <f>SUM(V16:V16)</f>
        <v>0</v>
      </c>
      <c r="W39" s="610">
        <f>SUM(W17:W38)</f>
        <v>110.672</v>
      </c>
    </row>
    <row r="40" spans="1:23" ht="11.25" customHeight="1">
      <c r="A40" s="860"/>
      <c r="B40" s="612"/>
      <c r="C40" s="545"/>
      <c r="D40" s="546"/>
      <c r="E40" s="613"/>
      <c r="F40" s="544"/>
      <c r="G40" s="614" t="s">
        <v>847</v>
      </c>
      <c r="H40" s="615"/>
      <c r="I40" s="616"/>
      <c r="J40" s="616"/>
      <c r="K40" s="616"/>
      <c r="L40" s="617"/>
      <c r="M40" s="548"/>
      <c r="N40" s="546"/>
      <c r="O40" s="545"/>
      <c r="P40" s="545"/>
      <c r="Q40" s="545"/>
      <c r="R40" s="545"/>
      <c r="S40" s="545"/>
      <c r="T40" s="545"/>
      <c r="U40" s="546"/>
      <c r="V40" s="546"/>
      <c r="W40" s="550"/>
    </row>
    <row r="41" spans="1:23" ht="14">
      <c r="A41" s="618" t="s">
        <v>546</v>
      </c>
      <c r="B41" s="619" t="s">
        <v>12</v>
      </c>
      <c r="C41" s="513"/>
      <c r="D41" s="620"/>
      <c r="E41" s="499" t="s">
        <v>555</v>
      </c>
      <c r="G41" s="621" t="s">
        <v>83</v>
      </c>
      <c r="H41" s="622"/>
      <c r="I41" s="562" t="s">
        <v>84</v>
      </c>
      <c r="J41" s="623"/>
      <c r="K41" s="534" t="s">
        <v>85</v>
      </c>
      <c r="L41" s="534"/>
      <c r="M41" s="1076" t="s">
        <v>86</v>
      </c>
      <c r="N41" s="1077"/>
      <c r="O41" s="1077"/>
      <c r="P41" s="1077"/>
      <c r="Q41" s="1077"/>
      <c r="R41" s="1077"/>
      <c r="S41" s="1077"/>
      <c r="T41" s="1077"/>
      <c r="U41" s="1077"/>
      <c r="V41" s="1077"/>
      <c r="W41" s="1078"/>
    </row>
    <row r="42" spans="1:23" ht="13">
      <c r="A42" s="967" t="s">
        <v>547</v>
      </c>
      <c r="D42" s="624"/>
      <c r="E42" s="499" t="s">
        <v>88</v>
      </c>
      <c r="G42" s="1079"/>
      <c r="H42" s="1080"/>
      <c r="I42" s="967" t="s">
        <v>89</v>
      </c>
      <c r="J42" s="625"/>
      <c r="K42" s="537" t="s">
        <v>90</v>
      </c>
      <c r="L42" s="537"/>
      <c r="M42" s="532"/>
      <c r="W42" s="538"/>
    </row>
    <row r="43" spans="1:23" ht="10.5" customHeight="1">
      <c r="A43" s="967" t="s">
        <v>548</v>
      </c>
      <c r="B43" s="503"/>
      <c r="D43" s="523"/>
      <c r="G43" s="1079"/>
      <c r="H43" s="1080"/>
      <c r="I43" s="967"/>
      <c r="J43" s="625"/>
      <c r="K43" s="537" t="s">
        <v>94</v>
      </c>
      <c r="L43" s="537"/>
      <c r="M43" s="532"/>
      <c r="W43" s="538"/>
    </row>
    <row r="44" spans="1:23" ht="10.5" customHeight="1">
      <c r="A44" s="544"/>
      <c r="B44" s="545"/>
      <c r="C44" s="545"/>
      <c r="D44" s="626"/>
      <c r="E44" s="499" t="s">
        <v>95</v>
      </c>
      <c r="G44" s="1079"/>
      <c r="H44" s="1080"/>
      <c r="I44" s="967" t="s">
        <v>96</v>
      </c>
      <c r="J44" s="625"/>
      <c r="K44" s="537"/>
      <c r="L44" s="537"/>
      <c r="M44" s="532"/>
      <c r="W44" s="538"/>
    </row>
    <row r="45" spans="1:23" ht="13">
      <c r="A45" s="512" t="s">
        <v>97</v>
      </c>
      <c r="C45" s="535"/>
      <c r="D45" s="514"/>
      <c r="E45" s="499" t="s">
        <v>98</v>
      </c>
      <c r="G45" s="627" t="s">
        <v>99</v>
      </c>
      <c r="H45" s="628"/>
      <c r="I45" s="967" t="s">
        <v>89</v>
      </c>
      <c r="J45" s="625"/>
      <c r="K45" s="537" t="s">
        <v>100</v>
      </c>
      <c r="L45" s="537"/>
      <c r="M45" s="532"/>
      <c r="W45" s="538"/>
    </row>
    <row r="46" spans="1:23" ht="13">
      <c r="A46" s="967" t="s">
        <v>561</v>
      </c>
      <c r="D46" s="523"/>
      <c r="E46" s="499" t="s">
        <v>101</v>
      </c>
      <c r="G46" s="629"/>
      <c r="H46" s="630"/>
      <c r="I46" s="967" t="s">
        <v>102</v>
      </c>
      <c r="J46" s="625"/>
      <c r="K46" s="537" t="s">
        <v>549</v>
      </c>
      <c r="L46" s="537"/>
      <c r="M46" s="1069" t="s">
        <v>616</v>
      </c>
      <c r="N46" s="1070"/>
      <c r="O46" s="1070"/>
      <c r="P46" s="1070"/>
      <c r="Q46" s="1070"/>
      <c r="R46" s="1070"/>
      <c r="S46" s="1070"/>
      <c r="T46" s="1070"/>
      <c r="U46" s="1070"/>
      <c r="V46" s="1070"/>
      <c r="W46" s="1071"/>
    </row>
    <row r="47" spans="1:23">
      <c r="A47" s="544"/>
      <c r="B47" s="545"/>
      <c r="C47" s="545"/>
      <c r="D47" s="546"/>
      <c r="E47" s="631"/>
      <c r="F47" s="545"/>
      <c r="G47" s="1053" t="s">
        <v>1133</v>
      </c>
      <c r="H47" s="1054"/>
      <c r="I47" s="1053" t="s">
        <v>1134</v>
      </c>
      <c r="J47" s="1054"/>
      <c r="K47" s="549" t="s">
        <v>105</v>
      </c>
      <c r="L47" s="549"/>
      <c r="M47" s="1072" t="s">
        <v>106</v>
      </c>
      <c r="N47" s="1073"/>
      <c r="O47" s="1073"/>
      <c r="P47" s="1073"/>
      <c r="Q47" s="1073"/>
      <c r="R47" s="1073"/>
      <c r="S47" s="1073"/>
      <c r="T47" s="1073"/>
      <c r="U47" s="1073"/>
      <c r="V47" s="1073"/>
      <c r="W47" s="1074"/>
    </row>
    <row r="48" spans="1:23">
      <c r="G48" s="500" t="s">
        <v>667</v>
      </c>
      <c r="K48" s="537"/>
      <c r="L48" s="537"/>
      <c r="M48" s="541"/>
      <c r="N48" s="541"/>
      <c r="O48" s="541"/>
      <c r="P48" s="541"/>
      <c r="Q48" s="541"/>
      <c r="R48" s="541"/>
      <c r="S48" s="541"/>
      <c r="T48" s="541"/>
      <c r="U48" s="541"/>
      <c r="V48" s="541"/>
      <c r="W48" s="632"/>
    </row>
    <row r="49" spans="1:23">
      <c r="G49" s="633"/>
      <c r="H49" s="633"/>
      <c r="I49" s="634"/>
      <c r="J49" s="633"/>
      <c r="K49" s="537"/>
      <c r="L49" s="537"/>
      <c r="M49" s="541"/>
      <c r="N49" s="541"/>
      <c r="O49" s="541"/>
      <c r="P49" s="541"/>
      <c r="Q49" s="541"/>
      <c r="R49" s="541"/>
      <c r="S49" s="541"/>
      <c r="T49" s="541"/>
      <c r="U49" s="541"/>
      <c r="V49" s="541"/>
      <c r="W49" s="632"/>
    </row>
    <row r="50" spans="1:23" ht="7.5" customHeight="1"/>
    <row r="51" spans="1:23" ht="13.5" customHeight="1"/>
    <row r="52" spans="1:23" ht="13.5" customHeight="1"/>
    <row r="53" spans="1:23" ht="13.5" customHeight="1"/>
    <row r="54" spans="1:23" s="611" customFormat="1" ht="18" customHeight="1">
      <c r="A54" s="635" t="s">
        <v>964</v>
      </c>
      <c r="B54" s="500"/>
      <c r="C54" s="635" t="s">
        <v>622</v>
      </c>
      <c r="F54" s="636"/>
      <c r="G54" s="635" t="s">
        <v>958</v>
      </c>
      <c r="H54" s="500"/>
      <c r="I54" s="635" t="s">
        <v>969</v>
      </c>
      <c r="K54" s="636"/>
      <c r="L54" s="636"/>
      <c r="V54" s="637"/>
    </row>
    <row r="55" spans="1:23" s="611" customFormat="1" ht="18" customHeight="1">
      <c r="A55" s="635" t="s">
        <v>965</v>
      </c>
      <c r="B55" s="500"/>
      <c r="C55" s="635" t="s">
        <v>969</v>
      </c>
      <c r="F55" s="636"/>
      <c r="G55" s="635" t="s">
        <v>959</v>
      </c>
      <c r="H55" s="500"/>
      <c r="I55" s="635" t="s">
        <v>969</v>
      </c>
      <c r="K55" s="636"/>
      <c r="L55" s="636"/>
      <c r="V55" s="637"/>
    </row>
    <row r="56" spans="1:23" s="611" customFormat="1" ht="18" customHeight="1">
      <c r="A56" s="635" t="s">
        <v>966</v>
      </c>
      <c r="B56" s="500"/>
      <c r="C56" s="635" t="s">
        <v>969</v>
      </c>
      <c r="F56" s="636"/>
      <c r="G56" s="635" t="s">
        <v>960</v>
      </c>
      <c r="H56" s="500"/>
      <c r="I56" s="635" t="s">
        <v>622</v>
      </c>
      <c r="K56" s="636"/>
      <c r="L56" s="636"/>
      <c r="V56" s="637"/>
    </row>
    <row r="57" spans="1:23" s="611" customFormat="1" ht="18" customHeight="1">
      <c r="A57" s="635" t="s">
        <v>967</v>
      </c>
      <c r="B57" s="500"/>
      <c r="C57" s="635" t="s">
        <v>622</v>
      </c>
      <c r="F57" s="636"/>
      <c r="G57" s="635" t="s">
        <v>961</v>
      </c>
      <c r="H57" s="500"/>
      <c r="I57" s="635" t="s">
        <v>622</v>
      </c>
      <c r="K57" s="636"/>
      <c r="L57" s="636"/>
      <c r="V57" s="637"/>
    </row>
    <row r="58" spans="1:23" s="611" customFormat="1" ht="18" customHeight="1">
      <c r="A58" s="635" t="s">
        <v>968</v>
      </c>
      <c r="B58" s="500"/>
      <c r="C58" s="635" t="s">
        <v>622</v>
      </c>
      <c r="F58" s="636"/>
      <c r="G58" s="635" t="s">
        <v>963</v>
      </c>
      <c r="H58" s="500"/>
      <c r="I58" s="635" t="s">
        <v>622</v>
      </c>
      <c r="K58" s="636"/>
      <c r="L58" s="636"/>
      <c r="V58" s="637"/>
    </row>
    <row r="59" spans="1:23" ht="20">
      <c r="E59" s="968"/>
      <c r="F59" s="500"/>
      <c r="G59" s="635" t="s">
        <v>962</v>
      </c>
      <c r="I59" s="635" t="s">
        <v>622</v>
      </c>
      <c r="K59" s="500"/>
      <c r="M59" s="968"/>
      <c r="V59" s="501"/>
      <c r="W59" s="968"/>
    </row>
    <row r="60" spans="1:23" ht="17.5">
      <c r="A60" s="638"/>
      <c r="E60" s="968"/>
      <c r="G60" s="639"/>
      <c r="H60" s="639"/>
    </row>
    <row r="65" spans="1:5" ht="14">
      <c r="A65" s="640"/>
      <c r="C65" s="641"/>
      <c r="D65" s="641"/>
      <c r="E65" s="642"/>
    </row>
    <row r="66" spans="1:5" ht="14">
      <c r="A66" s="643"/>
      <c r="C66" s="641"/>
      <c r="D66" s="644"/>
      <c r="E66" s="642"/>
    </row>
    <row r="67" spans="1:5" ht="14">
      <c r="A67" s="643"/>
      <c r="B67" s="645"/>
      <c r="C67" s="641"/>
      <c r="D67" s="641"/>
      <c r="E67" s="642"/>
    </row>
    <row r="68" spans="1:5" ht="14">
      <c r="A68" s="643"/>
      <c r="B68" s="646" t="s">
        <v>354</v>
      </c>
      <c r="C68" s="641"/>
      <c r="D68" s="641"/>
      <c r="E68" s="642"/>
    </row>
    <row r="69" spans="1:5" ht="15.5">
      <c r="A69" s="643"/>
      <c r="B69" s="647" t="s">
        <v>249</v>
      </c>
      <c r="C69" s="641"/>
      <c r="D69" s="641"/>
      <c r="E69" s="642"/>
    </row>
    <row r="70" spans="1:5" ht="14">
      <c r="A70" s="643"/>
      <c r="B70" s="648" t="s">
        <v>250</v>
      </c>
      <c r="C70" s="641"/>
      <c r="D70" s="641"/>
      <c r="E70" s="642"/>
    </row>
    <row r="71" spans="1:5" ht="15.5">
      <c r="A71" s="649"/>
      <c r="B71" s="647" t="s">
        <v>251</v>
      </c>
      <c r="C71" s="641"/>
      <c r="D71" s="641"/>
      <c r="E71" s="642"/>
    </row>
    <row r="72" spans="1:5" ht="15.5">
      <c r="A72" s="643"/>
      <c r="B72" s="647" t="s">
        <v>252</v>
      </c>
      <c r="C72" s="641"/>
      <c r="D72" s="641"/>
      <c r="E72" s="642"/>
    </row>
    <row r="73" spans="1:5" ht="14">
      <c r="A73" s="649"/>
      <c r="B73" s="646" t="s">
        <v>253</v>
      </c>
      <c r="C73" s="641"/>
      <c r="D73" s="641"/>
      <c r="E73" s="642"/>
    </row>
    <row r="74" spans="1:5" ht="14">
      <c r="A74" s="649"/>
      <c r="B74" s="646" t="s">
        <v>357</v>
      </c>
      <c r="C74" s="641"/>
      <c r="D74" s="641"/>
      <c r="E74" s="642"/>
    </row>
    <row r="75" spans="1:5" ht="14">
      <c r="A75" s="643"/>
      <c r="B75" s="646" t="s">
        <v>358</v>
      </c>
      <c r="C75" s="641"/>
      <c r="D75" s="641"/>
      <c r="E75" s="642"/>
    </row>
    <row r="76" spans="1:5" ht="14">
      <c r="A76" s="643"/>
      <c r="B76" s="646" t="s">
        <v>288</v>
      </c>
      <c r="C76" s="641"/>
      <c r="D76" s="641"/>
      <c r="E76" s="642"/>
    </row>
    <row r="77" spans="1:5" ht="14">
      <c r="A77" s="643"/>
      <c r="B77" s="646" t="s">
        <v>292</v>
      </c>
      <c r="C77" s="641"/>
      <c r="D77" s="641"/>
      <c r="E77" s="642"/>
    </row>
    <row r="78" spans="1:5" ht="15.5">
      <c r="A78" s="643"/>
      <c r="B78" s="647" t="s">
        <v>423</v>
      </c>
      <c r="C78" s="641"/>
      <c r="D78" s="641"/>
      <c r="E78" s="642"/>
    </row>
    <row r="79" spans="1:5" ht="14">
      <c r="A79" s="643"/>
      <c r="B79" s="646" t="s">
        <v>424</v>
      </c>
      <c r="C79" s="641"/>
      <c r="D79" s="641"/>
      <c r="E79" s="642"/>
    </row>
    <row r="80" spans="1:5" ht="14">
      <c r="A80" s="643"/>
      <c r="B80" s="646" t="s">
        <v>279</v>
      </c>
      <c r="C80" s="641"/>
      <c r="D80" s="644"/>
      <c r="E80" s="642"/>
    </row>
    <row r="81" spans="1:5" ht="14">
      <c r="A81" s="643"/>
      <c r="B81" s="646" t="s">
        <v>281</v>
      </c>
      <c r="C81" s="641"/>
      <c r="D81" s="641"/>
      <c r="E81" s="642"/>
    </row>
    <row r="82" spans="1:5" ht="14">
      <c r="A82" s="643"/>
      <c r="B82" s="646" t="s">
        <v>287</v>
      </c>
      <c r="C82" s="641"/>
      <c r="D82" s="644"/>
      <c r="E82" s="642"/>
    </row>
    <row r="83" spans="1:5" ht="15.5">
      <c r="A83" s="643"/>
      <c r="B83" s="647" t="s">
        <v>420</v>
      </c>
      <c r="C83" s="641"/>
      <c r="D83" s="644"/>
      <c r="E83" s="642"/>
    </row>
    <row r="84" spans="1:5" ht="14">
      <c r="A84" s="650"/>
      <c r="B84" s="646" t="s">
        <v>421</v>
      </c>
      <c r="C84" s="579"/>
      <c r="D84" s="578"/>
      <c r="E84" s="575"/>
    </row>
    <row r="85" spans="1:5" ht="14">
      <c r="A85" s="572"/>
      <c r="B85" s="646" t="s">
        <v>422</v>
      </c>
      <c r="C85" s="579"/>
      <c r="D85" s="578"/>
      <c r="E85" s="651">
        <f>SUM(E64:E83)</f>
        <v>0</v>
      </c>
    </row>
    <row r="86" spans="1:5" ht="14">
      <c r="B86" s="646" t="s">
        <v>417</v>
      </c>
    </row>
    <row r="87" spans="1:5" ht="14">
      <c r="B87" s="646" t="s">
        <v>397</v>
      </c>
    </row>
  </sheetData>
  <mergeCells count="10">
    <mergeCell ref="M46:W46"/>
    <mergeCell ref="G47:H47"/>
    <mergeCell ref="I47:J47"/>
    <mergeCell ref="M47:W47"/>
    <mergeCell ref="O1:S1"/>
    <mergeCell ref="P2:W2"/>
    <mergeCell ref="M41:W41"/>
    <mergeCell ref="G42:H42"/>
    <mergeCell ref="G43:H43"/>
    <mergeCell ref="G44:H44"/>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9F47D-2EE7-4748-820D-51AB803CDA95}">
  <sheetPr>
    <pageSetUpPr fitToPage="1"/>
  </sheetPr>
  <dimension ref="A1:W76"/>
  <sheetViews>
    <sheetView zoomScale="80" zoomScaleNormal="80" zoomScaleSheetLayoutView="85" workbookViewId="0">
      <selection activeCell="B18" sqref="B18"/>
    </sheetView>
  </sheetViews>
  <sheetFormatPr defaultColWidth="9.1796875" defaultRowHeight="12.5"/>
  <cols>
    <col min="1" max="1" width="5.26953125" style="968" customWidth="1"/>
    <col min="2" max="2" width="33.81640625" style="968" customWidth="1"/>
    <col min="3" max="3" width="6.453125" style="968" customWidth="1"/>
    <col min="4" max="4" width="13.453125" style="968" customWidth="1"/>
    <col min="5" max="5" width="10.453125" style="499" customWidth="1"/>
    <col min="6" max="6" width="13.08984375" style="968" customWidth="1"/>
    <col min="7" max="7" width="14.81640625" style="500" customWidth="1"/>
    <col min="8" max="8" width="16.26953125" style="500" customWidth="1"/>
    <col min="9" max="9" width="6.1796875" style="968" customWidth="1"/>
    <col min="10" max="10" width="14.1796875" style="968" customWidth="1"/>
    <col min="11" max="11" width="11.1796875" style="968" customWidth="1"/>
    <col min="12" max="12" width="15.1796875" style="500" customWidth="1"/>
    <col min="13" max="13" width="16.36328125" style="500" customWidth="1"/>
    <col min="14" max="14" width="0.453125" style="968" hidden="1" customWidth="1"/>
    <col min="15" max="15" width="3.1796875" style="968" customWidth="1"/>
    <col min="16" max="16" width="2.54296875" style="968" customWidth="1"/>
    <col min="17" max="17" width="4.81640625" style="968" hidden="1" customWidth="1"/>
    <col min="18" max="18" width="2" style="968" customWidth="1"/>
    <col min="19" max="19" width="2.54296875" style="968" customWidth="1"/>
    <col min="20" max="20" width="5.81640625" style="968" hidden="1" customWidth="1"/>
    <col min="21" max="21" width="1" style="968" customWidth="1"/>
    <col min="22" max="22" width="9.1796875" style="968" hidden="1" customWidth="1"/>
    <col min="23" max="23" width="15.08984375" style="501" customWidth="1"/>
    <col min="24" max="24" width="1.81640625" style="968" customWidth="1"/>
    <col min="25" max="25" width="9.1796875" style="968" customWidth="1"/>
    <col min="26" max="16384" width="9.1796875" style="96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6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6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67" t="s">
        <v>557</v>
      </c>
      <c r="D8" s="523"/>
      <c r="E8" s="531"/>
      <c r="G8" s="532"/>
      <c r="H8" s="533"/>
      <c r="I8" s="967"/>
      <c r="K8" s="514"/>
      <c r="L8" s="532"/>
      <c r="M8" s="534"/>
      <c r="O8" s="514"/>
      <c r="U8" s="535"/>
      <c r="V8" s="535"/>
      <c r="W8" s="536"/>
    </row>
    <row r="9" spans="1:23">
      <c r="A9" s="967" t="s">
        <v>558</v>
      </c>
      <c r="D9" s="523"/>
      <c r="E9" s="531" t="s">
        <v>54</v>
      </c>
      <c r="G9" s="532" t="s">
        <v>55</v>
      </c>
      <c r="H9" s="533"/>
      <c r="I9" s="967" t="s">
        <v>56</v>
      </c>
      <c r="K9" s="523"/>
      <c r="L9" s="532" t="s">
        <v>57</v>
      </c>
      <c r="M9" s="537"/>
      <c r="O9" s="523"/>
      <c r="P9" s="968" t="s">
        <v>58</v>
      </c>
      <c r="W9" s="538"/>
    </row>
    <row r="10" spans="1:23" ht="13">
      <c r="A10" s="967" t="s">
        <v>559</v>
      </c>
      <c r="D10" s="539" t="s">
        <v>560</v>
      </c>
      <c r="E10" s="531" t="s">
        <v>59</v>
      </c>
      <c r="G10" s="532"/>
      <c r="H10" s="533"/>
      <c r="I10" s="540"/>
      <c r="J10" s="541"/>
      <c r="K10" s="542"/>
      <c r="L10" s="532"/>
      <c r="M10" s="537"/>
      <c r="O10" s="523"/>
      <c r="W10" s="538"/>
    </row>
    <row r="11" spans="1:23" ht="13">
      <c r="A11" s="967" t="s">
        <v>551</v>
      </c>
      <c r="D11" s="523"/>
      <c r="E11" s="515"/>
      <c r="F11" s="543"/>
      <c r="G11" s="532" t="s">
        <v>60</v>
      </c>
      <c r="H11" s="533"/>
      <c r="I11" s="967" t="s">
        <v>61</v>
      </c>
      <c r="K11" s="523"/>
      <c r="L11" s="532" t="s">
        <v>523</v>
      </c>
      <c r="M11" s="537"/>
      <c r="O11" s="523"/>
      <c r="P11" s="968" t="s">
        <v>63</v>
      </c>
      <c r="W11" s="538"/>
    </row>
    <row r="12" spans="1:23">
      <c r="A12" s="544" t="s">
        <v>64</v>
      </c>
      <c r="D12" s="523"/>
      <c r="E12" s="531" t="s">
        <v>65</v>
      </c>
      <c r="G12" s="532"/>
      <c r="H12" s="533"/>
      <c r="I12" s="96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1135</v>
      </c>
      <c r="C17" s="738" t="str">
        <f>IF(E17="","",VLOOKUP(B17,Data!$B$5:$N$503,13,FALSE))</f>
        <v/>
      </c>
      <c r="D17" s="495" t="str">
        <f>IF(E17="","",VLOOKUP(B17,Data!$B$5:$L$503,2,FALSE))</f>
        <v/>
      </c>
      <c r="E17" s="823"/>
      <c r="F17" s="955"/>
      <c r="G17" s="587" t="str">
        <f>IF(E17="","",VLOOKUP(B17,Data!$B$5:$L$503,11,FALSE))</f>
        <v/>
      </c>
      <c r="H17" s="588" t="str">
        <f>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13,Data!G13,(IF(B17=Data!B15,Data!G15,(IF(B17=Data!B17,Data!G17,(IF(B17=Data!#REF!,Data!#REF!,(IF(B17=Data!B22,Data!G22,(IF(B17=Data!#REF!,Data!#REF!,(IF(B17=Data!#REF!,Data!#REF!,(IF(B17=Data!#REF!,Data!#REF!,Data!#REF!)))))))))))))))&amp;IF(B17=Data!B89,Data!G89,(IF(B17=Data!#REF!,Data!#REF!,(IF(B17=Data!#REF!,Data!#REF!,(IF(B17=Data!#REF!,Data!#REF!,(IF(B17=Data!#REF!,Data!#REF!,(IF(B17=Data!#REF!,Data!G829,(IF(B17=Data!#REF!,Data!#REF!,(IF(B17=Data!#REF!,Data!#REF!,Data!#REF!)))))))))))))))&amp;IF(B17=Data!#REF!,Data!#REF!,(IF(B17=Data!#REF!,Data!#REF!,(IF(B17=Data!#REF!,Data!#REF!,(IF(B17=Data!#REF!,Data!#REF!,(IF(B17=Data!#REF!,Data!#REF!,Data!#REF!)))))))))</f>
        <v>#REF!</v>
      </c>
      <c r="O17" s="592"/>
      <c r="P17" s="593"/>
      <c r="Q17" s="594" t="e">
        <f>IF(B17=Data!B13,Data!H13,(IF(B17=Data!B15,Data!H15,(IF(B17=Data!B17,Data!H17,(IF(B17=Data!#REF!,Data!#REF!,(IF(B17=Data!B22,Data!H22,(IF(B17=Data!#REF!,Data!#REF!,(IF(B17=Data!#REF!,Data!#REF!,(IF(B17=Data!#REF!,Data!#REF!,Data!#REF!)))))))))))))))&amp;IF(B17=Data!B89,Data!H89,(IF(B17=Data!#REF!,Data!#REF!,(IF(B17=Data!#REF!,Data!#REF!,(IF(B17=Data!#REF!,Data!#REF!,(IF(B17=Data!#REF!,Data!#REF!,(IF(B17=Data!#REF!,Data!H829,(IF(B17=Data!#REF!,Data!#REF!,(IF(B17=Data!#REF!,Data!#REF!,Data!#REF!)))))))))))))))&amp;IF(B17=Data!#REF!,Data!#REF!,(IF(B17=Data!#REF!,Data!#REF!,(IF(B17=Data!#REF!,Data!#REF!,(IF(B17=Data!#REF!,Data!#REF!,(IF(B17=Data!#REF!,Data!#REF!,Data!#REF!)))))))))</f>
        <v>#REF!</v>
      </c>
      <c r="R17" s="593"/>
      <c r="S17" s="593"/>
      <c r="T17" s="594" t="e">
        <f>IF(B17=Data!B13,Data!I13,(IF(B17=Data!B15,Data!I15,(IF(B17=Data!B17,Data!I17,(IF(B17=Data!#REF!,Data!#REF!,(IF(B17=Data!B22,Data!I22,(IF(B17=Data!#REF!,Data!#REF!,(IF(B17=Data!#REF!,Data!#REF!,(IF(B17=Data!#REF!,Data!#REF!,Data!#REF!)))))))))))))))&amp;IF(B17=Data!B89,Data!I89,(IF(B17=Data!#REF!,Data!#REF!,(IF(B17=Data!#REF!,Data!#REF!,(IF(B17=Data!#REF!,Data!#REF!,(IF(B17=Data!#REF!,Data!#REF!,(IF(B17=Data!#REF!,Data!I829,(IF(B17=Data!#REF!,Data!#REF!,(IF(B17=Data!#REF!,Data!#REF!,Data!#REF!)))))))))))))))&amp;IF(B17=Data!#REF!,Data!#REF!,(IF(B17=Data!#REF!,Data!#REF!,(IF(B17=Data!#REF!,Data!#REF!,(IF(B17=Data!#REF!,Data!#REF!,(IF(B17=Data!#REF!,Data!#REF!,Data!#REF!)))))))))</f>
        <v>#REF!</v>
      </c>
      <c r="U17" s="595"/>
      <c r="V17" s="594" t="e">
        <f>IF(B17=Data!B13,Data!J13,(IF(B17=Data!B15,Data!J15,(IF(B17=Data!B17,Data!J17,(IF(B17=Data!#REF!,Data!#REF!,(IF(B17=Data!B22,Data!J22,(IF(B17=Data!#REF!,Data!#REF!,(IF(B17=Data!#REF!,Data!#REF!,(IF(B17=Data!#REF!,Data!#REF!,Data!#REF!)))))))))))))))&amp;IF(B17=Data!B89,Data!J89,(IF(B17=Data!#REF!,Data!#REF!,(IF(B17=Data!#REF!,Data!#REF!,(IF(B17=Data!#REF!,Data!#REF!,(IF(B17=Data!#REF!,Data!#REF!,(IF(B17=Data!#REF!,Data!J829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c r="B18" s="753" t="s">
        <v>1136</v>
      </c>
      <c r="C18" s="738"/>
      <c r="D18" s="495"/>
      <c r="E18" s="823">
        <v>1</v>
      </c>
      <c r="F18" s="955"/>
      <c r="G18" s="587">
        <v>3783.73</v>
      </c>
      <c r="H18" s="588">
        <f>IF(E18&gt;0,E18*G18,"-")</f>
        <v>3783.73</v>
      </c>
      <c r="I18" s="589" t="s">
        <v>192</v>
      </c>
      <c r="J18" s="589" t="s">
        <v>193</v>
      </c>
      <c r="K18" s="590">
        <v>5141950</v>
      </c>
      <c r="L18" s="587">
        <v>231</v>
      </c>
      <c r="M18" s="587">
        <v>210</v>
      </c>
      <c r="N18" s="591" t="e">
        <f>IF(B18=Data!#REF!,Data!#REF!,(IF(B18=Data!#REF!,Data!#REF!,(IF(B18=Data!#REF!,Data!#REF!,(IF(B18=Data!#REF!,Data!#REF!,(IF(B18=Data!#REF!,Data!#REF!,(IF(B18=Data!#REF!,Data!#REF!,(IF(B18=Data!#REF!,Data!#REF!,(IF(B18=Data!#REF!,Data!#REF!,Data!#REF!)))))))))))))))&amp;IF(B18=Data!B53,Data!G53,(IF(B18=Data!#REF!,Data!#REF!,(IF(B18=Data!#REF!,Data!#REF!,(IF(B18=Data!#REF!,Data!#REF!,(IF(B18=Data!#REF!,Data!#REF!,(IF(B18=Data!#REF!,Data!G793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53,Data!H53,(IF(B18=Data!#REF!,Data!#REF!,(IF(B18=Data!#REF!,Data!#REF!,(IF(B18=Data!#REF!,Data!#REF!,(IF(B18=Data!#REF!,Data!#REF!,(IF(B18=Data!#REF!,Data!H793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53,Data!I53,(IF(B18=Data!#REF!,Data!#REF!,(IF(B18=Data!#REF!,Data!#REF!,(IF(B18=Data!#REF!,Data!#REF!,(IF(B18=Data!#REF!,Data!#REF!,(IF(B18=Data!#REF!,Data!I793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53,Data!J53,(IF(B18=Data!#REF!,Data!#REF!,(IF(B18=Data!#REF!,Data!#REF!,(IF(B18=Data!#REF!,Data!#REF!,(IF(B18=Data!#REF!,Data!#REF!,(IF(B18=Data!#REF!,Data!J793,(IF(B18=Data!#REF!,Data!#REF!,(IF(B18=Data!#REF!,Data!#REF!,Data!#REF!)))))))))))))))&amp;IF(B18=Data!#REF!,Data!#REF!,(IF(B18=Data!#REF!,Data!#REF!,(IF(B18=Data!#REF!,Data!#REF!,(IF(B18=Data!#REF!,Data!#REF!,(IF(B18=Data!#REF!,Data!#REF!,Data!#REF!)))))))))</f>
        <v>#REF!</v>
      </c>
      <c r="W18" s="596">
        <f>(159*62*120)/1000000</f>
        <v>1.18296</v>
      </c>
    </row>
    <row r="19" spans="1:23" s="597" customFormat="1" ht="19.25" customHeight="1">
      <c r="A19" s="860"/>
      <c r="B19" s="753"/>
      <c r="C19" s="738" t="str">
        <f>IF(E19="","",VLOOKUP(B19,Data!$B$5:$N$503,13,FALSE))</f>
        <v/>
      </c>
      <c r="D19" s="495" t="str">
        <f>IF(E19="","",VLOOKUP(B19,Data!$B$5:$L$503,2,FALSE))</f>
        <v/>
      </c>
      <c r="E19" s="823"/>
      <c r="F19" s="955"/>
      <c r="G19" s="587" t="str">
        <f>IF(E19="","",VLOOKUP(B19,Data!$B$5:$L$503,11,FALSE))</f>
        <v/>
      </c>
      <c r="H19" s="588" t="str">
        <f>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54,Data!G54,(IF(B19=Data!#REF!,Data!#REF!,(IF(B19=Data!#REF!,Data!#REF!,(IF(B19=Data!#REF!,Data!#REF!,(IF(B19=Data!#REF!,Data!#REF!,(IF(B19=Data!#REF!,Data!G794,(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54,Data!H54,(IF(B19=Data!#REF!,Data!#REF!,(IF(B19=Data!#REF!,Data!#REF!,(IF(B19=Data!#REF!,Data!#REF!,(IF(B19=Data!#REF!,Data!#REF!,(IF(B19=Data!#REF!,Data!H794,(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54,Data!I54,(IF(B19=Data!#REF!,Data!#REF!,(IF(B19=Data!#REF!,Data!#REF!,(IF(B19=Data!#REF!,Data!#REF!,(IF(B19=Data!#REF!,Data!#REF!,(IF(B19=Data!#REF!,Data!I794,(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54,Data!J54,(IF(B19=Data!#REF!,Data!#REF!,(IF(B19=Data!#REF!,Data!#REF!,(IF(B19=Data!#REF!,Data!#REF!,(IF(B19=Data!#REF!,Data!#REF!,(IF(B19=Data!#REF!,Data!J794,(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c r="B20" s="753"/>
      <c r="C20" s="738" t="str">
        <f>IF(E20="","",VLOOKUP(B20,Data!$B$5:$N$503,13,FALSE))</f>
        <v/>
      </c>
      <c r="D20" s="495" t="str">
        <f>IF(E20="","",VLOOKUP(B20,Data!$B$5:$L$503,2,FALSE))</f>
        <v/>
      </c>
      <c r="E20" s="823"/>
      <c r="F20" s="955"/>
      <c r="G20" s="587" t="str">
        <f>IF(E20="","",VLOOKUP(B20,Data!$B$5:$L$503,11,FALSE))</f>
        <v/>
      </c>
      <c r="H20" s="588" t="str">
        <f>IF(E20&gt;0,E20*G20,"-")</f>
        <v>-</v>
      </c>
      <c r="I20" s="589" t="str">
        <f>IF(E20="","",VLOOKUP(B20,Data!$B$5:$D$503,3,FALSE))</f>
        <v/>
      </c>
      <c r="J20" s="589" t="str">
        <f>IF(E20="","",VLOOKUP(B20,Data!$B$5:$M$503,12,FALSE))</f>
        <v/>
      </c>
      <c r="K20" s="590"/>
      <c r="L20" s="587" t="str">
        <f>IF(E20="","",VLOOKUP(B20,Data!$B$5:$E$503,4,FALSE)*E20)</f>
        <v/>
      </c>
      <c r="M20" s="587" t="str">
        <f>IF(E20="","",VLOOKUP(B20,Data!$B$5:$F$503,5,FALSE)*E20)</f>
        <v/>
      </c>
      <c r="N20" s="591" t="e">
        <f>IF(B20=Data!#REF!,Data!#REF!,(IF(B20=Data!#REF!,Data!#REF!,(IF(B20=Data!#REF!,Data!#REF!,(IF(B20=Data!#REF!,Data!#REF!,(IF(B20=Data!#REF!,Data!#REF!,(IF(B20=Data!#REF!,Data!#REF!,(IF(B20=Data!#REF!,Data!#REF!,(IF(B20=Data!#REF!,Data!#REF!,Data!#REF!)))))))))))))))&amp;IF(B20=Data!B53,Data!G53,(IF(B20=Data!#REF!,Data!#REF!,(IF(B20=Data!#REF!,Data!#REF!,(IF(B20=Data!#REF!,Data!#REF!,(IF(B20=Data!#REF!,Data!#REF!,(IF(B20=Data!#REF!,Data!G793,(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53,Data!H53,(IF(B20=Data!#REF!,Data!#REF!,(IF(B20=Data!#REF!,Data!#REF!,(IF(B20=Data!#REF!,Data!#REF!,(IF(B20=Data!#REF!,Data!#REF!,(IF(B20=Data!#REF!,Data!H793,(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53,Data!I53,(IF(B20=Data!#REF!,Data!#REF!,(IF(B20=Data!#REF!,Data!#REF!,(IF(B20=Data!#REF!,Data!#REF!,(IF(B20=Data!#REF!,Data!#REF!,(IF(B20=Data!#REF!,Data!I793,(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53,Data!J53,(IF(B20=Data!#REF!,Data!#REF!,(IF(B20=Data!#REF!,Data!#REF!,(IF(B20=Data!#REF!,Data!#REF!,(IF(B20=Data!#REF!,Data!#REF!,(IF(B20=Data!#REF!,Data!J793,(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c r="B21" s="753"/>
      <c r="C21" s="738" t="str">
        <f>IF(E21="","",VLOOKUP(B21,Data!$B$5:$N$503,13,FALSE))</f>
        <v/>
      </c>
      <c r="D21" s="495" t="str">
        <f>IF(E21="","",VLOOKUP(B21,Data!$B$5:$L$503,2,FALSE))</f>
        <v/>
      </c>
      <c r="E21" s="823"/>
      <c r="F21" s="955"/>
      <c r="G21" s="587" t="str">
        <f>IF(E21="","",VLOOKUP(B21,Data!$B$5:$L$503,11,FALSE))</f>
        <v/>
      </c>
      <c r="H21" s="588" t="str">
        <f>IF(E21&gt;0,E21*G21,"-")</f>
        <v>-</v>
      </c>
      <c r="I21" s="589" t="str">
        <f>IF(E21="","",VLOOKUP(B21,Data!$B$5:$D$503,3,FALSE))</f>
        <v/>
      </c>
      <c r="J21" s="589" t="str">
        <f>IF(E21="","",VLOOKUP(B21,Data!$B$5:$M$503,12,FALSE))</f>
        <v/>
      </c>
      <c r="K21" s="590"/>
      <c r="L21" s="587" t="str">
        <f>IF(E21="","",VLOOKUP(B21,Data!$B$5:$E$503,4,FALSE)*E21)</f>
        <v/>
      </c>
      <c r="M21" s="587" t="str">
        <f>IF(E21="","",VLOOKUP(B21,Data!$B$5:$F$503,5,FALSE)*E21)</f>
        <v/>
      </c>
      <c r="N21" s="591" t="e">
        <f>IF(B21=Data!#REF!,Data!#REF!,(IF(B21=Data!#REF!,Data!#REF!,(IF(B21=Data!#REF!,Data!#REF!,(IF(B21=Data!#REF!,Data!#REF!,(IF(B21=Data!#REF!,Data!#REF!,(IF(B21=Data!#REF!,Data!#REF!,(IF(B21=Data!#REF!,Data!#REF!,(IF(B21=Data!#REF!,Data!#REF!,Data!#REF!)))))))))))))))&amp;IF(B21=Data!B55,Data!G55,(IF(B21=Data!#REF!,Data!#REF!,(IF(B21=Data!#REF!,Data!#REF!,(IF(B21=Data!#REF!,Data!#REF!,(IF(B21=Data!#REF!,Data!#REF!,(IF(B21=Data!#REF!,Data!G795,(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55,Data!H55,(IF(B21=Data!#REF!,Data!#REF!,(IF(B21=Data!#REF!,Data!#REF!,(IF(B21=Data!#REF!,Data!#REF!,(IF(B21=Data!#REF!,Data!#REF!,(IF(B21=Data!#REF!,Data!H795,(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55,Data!I55,(IF(B21=Data!#REF!,Data!#REF!,(IF(B21=Data!#REF!,Data!#REF!,(IF(B21=Data!#REF!,Data!#REF!,(IF(B21=Data!#REF!,Data!#REF!,(IF(B21=Data!#REF!,Data!I795,(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55,Data!J55,(IF(B21=Data!#REF!,Data!#REF!,(IF(B21=Data!#REF!,Data!#REF!,(IF(B21=Data!#REF!,Data!#REF!,(IF(B21=Data!#REF!,Data!#REF!,(IF(B21=Data!#REF!,Data!J795,(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c r="B22" s="753"/>
      <c r="C22" s="738" t="str">
        <f>IF(E22="","",VLOOKUP(B22,Data!$B$5:$N$503,13,FALSE))</f>
        <v/>
      </c>
      <c r="D22" s="495" t="str">
        <f>IF(E22="","",VLOOKUP(B22,Data!$B$5:$L$503,2,FALSE))</f>
        <v/>
      </c>
      <c r="E22" s="823"/>
      <c r="F22" s="955"/>
      <c r="G22" s="587" t="str">
        <f>IF(E22="","",VLOOKUP(B22,Data!$B$5:$L$503,11,FALSE))</f>
        <v/>
      </c>
      <c r="H22" s="588" t="str">
        <f t="shared" ref="H22:H24" si="0">IF(E22&gt;0,E22*G22,"-")</f>
        <v>-</v>
      </c>
      <c r="I22" s="589" t="str">
        <f>IF(E22="","",VLOOKUP(B22,Data!$B$5:$D$503,3,FALSE))</f>
        <v/>
      </c>
      <c r="J22" s="589" t="str">
        <f>IF(E22="","",VLOOKUP(B22,Data!$B$5:$M$503,12,FALSE))</f>
        <v/>
      </c>
      <c r="K22" s="590"/>
      <c r="L22" s="587" t="str">
        <f>IF(E22="","",VLOOKUP(B22,Data!$B$5:$E$503,4,FALSE)*E22)</f>
        <v/>
      </c>
      <c r="M22" s="587" t="str">
        <f>IF(E22="","",VLOOKUP(B22,Data!$B$5:$F$503,5,FALSE)*E22)</f>
        <v/>
      </c>
      <c r="N22" s="591" t="e">
        <f>IF(B22=Data!#REF!,Data!#REF!,(IF(B22=Data!#REF!,Data!#REF!,(IF(B22=Data!#REF!,Data!#REF!,(IF(B22=Data!#REF!,Data!#REF!,(IF(B22=Data!#REF!,Data!#REF!,(IF(B22=Data!#REF!,Data!#REF!,(IF(B22=Data!#REF!,Data!#REF!,(IF(B22=Data!#REF!,Data!#REF!,Data!#REF!)))))))))))))))&amp;IF(B22=Data!B53,Data!G53,(IF(B22=Data!#REF!,Data!#REF!,(IF(B22=Data!#REF!,Data!#REF!,(IF(B22=Data!#REF!,Data!#REF!,(IF(B22=Data!#REF!,Data!#REF!,(IF(B22=Data!#REF!,Data!G793,(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53,Data!H53,(IF(B22=Data!#REF!,Data!#REF!,(IF(B22=Data!#REF!,Data!#REF!,(IF(B22=Data!#REF!,Data!#REF!,(IF(B22=Data!#REF!,Data!#REF!,(IF(B22=Data!#REF!,Data!H793,(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53,Data!I53,(IF(B22=Data!#REF!,Data!#REF!,(IF(B22=Data!#REF!,Data!#REF!,(IF(B22=Data!#REF!,Data!#REF!,(IF(B22=Data!#REF!,Data!#REF!,(IF(B22=Data!#REF!,Data!I793,(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53,Data!J53,(IF(B22=Data!#REF!,Data!#REF!,(IF(B22=Data!#REF!,Data!#REF!,(IF(B22=Data!#REF!,Data!#REF!,(IF(B22=Data!#REF!,Data!#REF!,(IF(B22=Data!#REF!,Data!J793,(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c r="B23" s="753"/>
      <c r="C23" s="738" t="str">
        <f>IF(E23="","",VLOOKUP(B23,Data!$B$5:$N$503,13,FALSE))</f>
        <v/>
      </c>
      <c r="D23" s="495" t="str">
        <f>IF(E23="","",VLOOKUP(B23,Data!$B$5:$L$503,2,FALSE))</f>
        <v/>
      </c>
      <c r="E23" s="823"/>
      <c r="F23" s="955"/>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REF!,Data!#REF!,(IF(B23=Data!#REF!,Data!#REF!,(IF(B23=Data!#REF!,Data!#REF!,(IF(B23=Data!#REF!,Data!#REF!,(IF(B23=Data!#REF!,Data!#REF!,(IF(B23=Data!#REF!,Data!#REF!,(IF(B23=Data!#REF!,Data!#REF!,(IF(B23=Data!#REF!,Data!#REF!,Data!#REF!)))))))))))))))&amp;IF(B23=Data!B54,Data!G54,(IF(B23=Data!#REF!,Data!#REF!,(IF(B23=Data!#REF!,Data!#REF!,(IF(B23=Data!#REF!,Data!#REF!,(IF(B23=Data!#REF!,Data!#REF!,(IF(B23=Data!#REF!,Data!G794,(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54,Data!H54,(IF(B23=Data!#REF!,Data!#REF!,(IF(B23=Data!#REF!,Data!#REF!,(IF(B23=Data!#REF!,Data!#REF!,(IF(B23=Data!#REF!,Data!#REF!,(IF(B23=Data!#REF!,Data!H794,(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54,Data!I54,(IF(B23=Data!#REF!,Data!#REF!,(IF(B23=Data!#REF!,Data!#REF!,(IF(B23=Data!#REF!,Data!#REF!,(IF(B23=Data!#REF!,Data!#REF!,(IF(B23=Data!#REF!,Data!I794,(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54,Data!J54,(IF(B23=Data!#REF!,Data!#REF!,(IF(B23=Data!#REF!,Data!#REF!,(IF(B23=Data!#REF!,Data!#REF!,(IF(B23=Data!#REF!,Data!#REF!,(IF(B23=Data!#REF!,Data!J794,(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970" t="s">
        <v>1137</v>
      </c>
      <c r="C24" s="738" t="str">
        <f>IF(E24="","",VLOOKUP(B24,Data!$B$5:$N$503,13,FALSE))</f>
        <v/>
      </c>
      <c r="D24" s="495" t="str">
        <f>IF(E24="","",VLOOKUP(B24,Data!$B$5:$L$503,2,FALSE))</f>
        <v/>
      </c>
      <c r="E24" s="823"/>
      <c r="F24" s="955"/>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55,Data!G55,(IF(B24=Data!#REF!,Data!#REF!,(IF(B24=Data!#REF!,Data!#REF!,(IF(B24=Data!#REF!,Data!#REF!,(IF(B24=Data!#REF!,Data!#REF!,(IF(B24=Data!#REF!,Data!G795,(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55,Data!H55,(IF(B24=Data!#REF!,Data!#REF!,(IF(B24=Data!#REF!,Data!#REF!,(IF(B24=Data!#REF!,Data!#REF!,(IF(B24=Data!#REF!,Data!#REF!,(IF(B24=Data!#REF!,Data!H795,(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55,Data!I55,(IF(B24=Data!#REF!,Data!#REF!,(IF(B24=Data!#REF!,Data!#REF!,(IF(B24=Data!#REF!,Data!#REF!,(IF(B24=Data!#REF!,Data!#REF!,(IF(B24=Data!#REF!,Data!I795,(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55,Data!J55,(IF(B24=Data!#REF!,Data!#REF!,(IF(B24=Data!#REF!,Data!#REF!,(IF(B24=Data!#REF!,Data!#REF!,(IF(B24=Data!#REF!,Data!#REF!,(IF(B24=Data!#REF!,Data!J795,(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c r="B25" s="970" t="s">
        <v>1138</v>
      </c>
      <c r="C25" s="738" t="str">
        <f>IF(E25="","",VLOOKUP(B25,Data!$B$5:$N$503,13,FALSE))</f>
        <v/>
      </c>
      <c r="D25" s="495" t="str">
        <f>IF(E25="","",VLOOKUP(B25,Data!$B$5:$L$503,2,FALSE))</f>
        <v/>
      </c>
      <c r="E25" s="823"/>
      <c r="F25" s="955"/>
      <c r="G25" s="587" t="str">
        <f>IF(E25="","",VLOOKUP(B25,Data!$B$5:$L$503,11,FALSE))</f>
        <v/>
      </c>
      <c r="H25" s="588" t="str">
        <f>IF(E25&gt;0,E25*G25,"-")</f>
        <v>-</v>
      </c>
      <c r="I25" s="589" t="str">
        <f>IF(E25="","",VLOOKUP(B25,Data!$B$5:$D$503,3,FALSE))</f>
        <v/>
      </c>
      <c r="J25" s="589" t="str">
        <f>IF(E25="","",VLOOKUP(B25,Data!$B$5:$M$503,12,FALSE))</f>
        <v/>
      </c>
      <c r="K25" s="590"/>
      <c r="L25" s="587" t="str">
        <f>IF(E25="","",VLOOKUP(B25,Data!$B$5:$E$503,4,FALSE)*E25)</f>
        <v/>
      </c>
      <c r="M25" s="587" t="str">
        <f>IF(E25="","",VLOOKUP(B25,Data!$B$5:$F$503,5,FALSE)*E25)</f>
        <v/>
      </c>
      <c r="N25" s="591" t="e">
        <f>IF(B25=Data!#REF!,Data!#REF!,(IF(B25=Data!#REF!,Data!#REF!,(IF(B25=Data!#REF!,Data!#REF!,(IF(B25=Data!#REF!,Data!#REF!,(IF(B25=Data!#REF!,Data!#REF!,(IF(B25=Data!#REF!,Data!#REF!,(IF(B25=Data!#REF!,Data!#REF!,(IF(B25=Data!#REF!,Data!#REF!,Data!#REF!)))))))))))))))&amp;IF(B25=Data!B56,Data!G56,(IF(B25=Data!#REF!,Data!#REF!,(IF(B25=Data!#REF!,Data!#REF!,(IF(B25=Data!#REF!,Data!#REF!,(IF(B25=Data!#REF!,Data!#REF!,(IF(B25=Data!#REF!,Data!G796,(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56,Data!H56,(IF(B25=Data!#REF!,Data!#REF!,(IF(B25=Data!#REF!,Data!#REF!,(IF(B25=Data!#REF!,Data!#REF!,(IF(B25=Data!#REF!,Data!#REF!,(IF(B25=Data!#REF!,Data!H796,(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56,Data!I56,(IF(B25=Data!#REF!,Data!#REF!,(IF(B25=Data!#REF!,Data!#REF!,(IF(B25=Data!#REF!,Data!#REF!,(IF(B25=Data!#REF!,Data!#REF!,(IF(B25=Data!#REF!,Data!I796,(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56,Data!J56,(IF(B25=Data!#REF!,Data!#REF!,(IF(B25=Data!#REF!,Data!#REF!,(IF(B25=Data!#REF!,Data!#REF!,(IF(B25=Data!#REF!,Data!#REF!,(IF(B25=Data!#REF!,Data!J796,(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598"/>
      <c r="B26" s="582"/>
      <c r="C26" s="738" t="str">
        <f>IF(E26="","",VLOOKUP(B26,Data!$B$5:$N$503,13,FALSE))</f>
        <v/>
      </c>
      <c r="D26" s="495" t="str">
        <f>IF(E26="","",VLOOKUP(B26,Data!$B$5:$L$503,2,FALSE))</f>
        <v/>
      </c>
      <c r="E26" s="823"/>
      <c r="F26" s="601"/>
      <c r="G26" s="587" t="str">
        <f>IF(E26="","",VLOOKUP(B26,Data!$B$5:$L$503,11,FALSE))</f>
        <v/>
      </c>
      <c r="H26" s="588" t="str">
        <f>IF(E26&gt;0,E26*G26,"-")</f>
        <v>-</v>
      </c>
      <c r="I26" s="589" t="str">
        <f>IF(E26="","",VLOOKUP(B26,Data!$B$5:$D$503,3,FALSE))</f>
        <v/>
      </c>
      <c r="J26" s="589" t="str">
        <f>IF(E26="","",VLOOKUP(B26,Data!$B$5:$M$503,12,FALSE))</f>
        <v/>
      </c>
      <c r="K26" s="590"/>
      <c r="L26" s="587" t="str">
        <f>IF(E26="","",VLOOKUP(B26,Data!$B$5:$E$503,4,FALSE)*E26)</f>
        <v/>
      </c>
      <c r="M26" s="587" t="str">
        <f>IF(E26="","",VLOOKUP(B26,Data!$B$5:$F$503,5,FALSE)*E26)</f>
        <v/>
      </c>
      <c r="N26" s="591" t="e">
        <f>IF(B26=Data!B18,Data!G18,(IF(B26=Data!B20,Data!G20,(IF(B26=Data!B22,Data!G22,(IF(B26=Data!#REF!,Data!#REF!,(IF(B26=Data!B27,Data!G27,(IF(B26=Data!#REF!,Data!#REF!,(IF(B26=Data!#REF!,Data!#REF!,(IF(B26=Data!#REF!,Data!#REF!,Data!#REF!)))))))))))))))&amp;IF(B26=Data!B94,Data!G94,(IF(B26=Data!#REF!,Data!#REF!,(IF(B26=Data!#REF!,Data!#REF!,(IF(B26=Data!#REF!,Data!#REF!,(IF(B26=Data!#REF!,Data!#REF!,(IF(B26=Data!#REF!,Data!G834,(IF(B26=Data!#REF!,Data!#REF!,(IF(B26=Data!#REF!,Data!#REF!,Data!#REF!)))))))))))))))&amp;IF(B26=Data!#REF!,Data!#REF!,(IF(B26=Data!#REF!,Data!#REF!,(IF(B26=Data!#REF!,Data!#REF!,(IF(B26=Data!#REF!,Data!#REF!,(IF(B26=Data!#REF!,Data!#REF!,Data!#REF!)))))))))</f>
        <v>#REF!</v>
      </c>
      <c r="O26" s="592"/>
      <c r="P26" s="593"/>
      <c r="Q26" s="594" t="e">
        <f>IF(B26=Data!B18,Data!H18,(IF(B26=Data!B20,Data!H20,(IF(B26=Data!B22,Data!H22,(IF(B26=Data!#REF!,Data!#REF!,(IF(B26=Data!B27,Data!H27,(IF(B26=Data!#REF!,Data!#REF!,(IF(B26=Data!#REF!,Data!#REF!,(IF(B26=Data!#REF!,Data!#REF!,Data!#REF!)))))))))))))))&amp;IF(B26=Data!B94,Data!H94,(IF(B26=Data!#REF!,Data!#REF!,(IF(B26=Data!#REF!,Data!#REF!,(IF(B26=Data!#REF!,Data!#REF!,(IF(B26=Data!#REF!,Data!#REF!,(IF(B26=Data!#REF!,Data!H834,(IF(B26=Data!#REF!,Data!#REF!,(IF(B26=Data!#REF!,Data!#REF!,Data!#REF!)))))))))))))))&amp;IF(B26=Data!#REF!,Data!#REF!,(IF(B26=Data!#REF!,Data!#REF!,(IF(B26=Data!#REF!,Data!#REF!,(IF(B26=Data!#REF!,Data!#REF!,(IF(B26=Data!#REF!,Data!#REF!,Data!#REF!)))))))))</f>
        <v>#REF!</v>
      </c>
      <c r="R26" s="593"/>
      <c r="S26" s="593"/>
      <c r="T26" s="594" t="e">
        <f>IF(B26=Data!B18,Data!I18,(IF(B26=Data!B20,Data!I20,(IF(B26=Data!B22,Data!I22,(IF(B26=Data!#REF!,Data!#REF!,(IF(B26=Data!B27,Data!I27,(IF(B26=Data!#REF!,Data!#REF!,(IF(B26=Data!#REF!,Data!#REF!,(IF(B26=Data!#REF!,Data!#REF!,Data!#REF!)))))))))))))))&amp;IF(B26=Data!B94,Data!I94,(IF(B26=Data!#REF!,Data!#REF!,(IF(B26=Data!#REF!,Data!#REF!,(IF(B26=Data!#REF!,Data!#REF!,(IF(B26=Data!#REF!,Data!#REF!,(IF(B26=Data!#REF!,Data!I834,(IF(B26=Data!#REF!,Data!#REF!,(IF(B26=Data!#REF!,Data!#REF!,Data!#REF!)))))))))))))))&amp;IF(B26=Data!#REF!,Data!#REF!,(IF(B26=Data!#REF!,Data!#REF!,(IF(B26=Data!#REF!,Data!#REF!,(IF(B26=Data!#REF!,Data!#REF!,(IF(B26=Data!#REF!,Data!#REF!,Data!#REF!)))))))))</f>
        <v>#REF!</v>
      </c>
      <c r="U26" s="595"/>
      <c r="V26" s="594" t="e">
        <f>IF(B26=Data!B18,Data!J18,(IF(B26=Data!B20,Data!J20,(IF(B26=Data!B22,Data!J22,(IF(B26=Data!#REF!,Data!#REF!,(IF(B26=Data!B27,Data!J27,(IF(B26=Data!#REF!,Data!#REF!,(IF(B26=Data!#REF!,Data!#REF!,(IF(B26=Data!#REF!,Data!#REF!,Data!#REF!)))))))))))))))&amp;IF(B26=Data!B94,Data!J94,(IF(B26=Data!#REF!,Data!#REF!,(IF(B26=Data!#REF!,Data!#REF!,(IF(B26=Data!#REF!,Data!#REF!,(IF(B26=Data!#REF!,Data!#REF!,(IF(B26=Data!#REF!,Data!J834,(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c r="B27"/>
      <c r="C27" s="583" t="str">
        <f>IF(E27="","",VLOOKUP(B27,Data!$B$5:$N$503,13,FALSE))</f>
        <v/>
      </c>
      <c r="D27" s="584" t="str">
        <f>IF(E27="","",VLOOKUP(B27,Data!$B$5:$L$503,2,FALSE))</f>
        <v/>
      </c>
      <c r="E27" s="739"/>
      <c r="F27" s="600"/>
      <c r="G27" s="587" t="str">
        <f>IF(E27="","",VLOOKUP(B27,Data!$B$5:$L$503,11,FALSE))</f>
        <v/>
      </c>
      <c r="H27" s="588" t="str">
        <f>IF(E27&gt;0,E27*G27,"-")</f>
        <v>-</v>
      </c>
      <c r="I27" s="589" t="str">
        <f>IF(E27="","",VLOOKUP(B27,Data!$B$5:$D$503,3,FALSE))</f>
        <v/>
      </c>
      <c r="J27" s="589" t="str">
        <f>IF(E27="","",VLOOKUP(B27,Data!$B$5:$M$503,12,FALSE))</f>
        <v/>
      </c>
      <c r="K27" s="590"/>
      <c r="L27" s="587" t="str">
        <f>IF(E27="","",VLOOKUP(B27,Data!$B$5:$E$503,4,FALSE)*E27)</f>
        <v/>
      </c>
      <c r="M27" s="587" t="str">
        <f>IF(E27="","",VLOOKUP(B27,Data!$B$5:$F$503,5,FALSE)*E27)</f>
        <v/>
      </c>
      <c r="N27" s="591" t="e">
        <f>IF(B27=Data!B139,Data!G139,(IF(B27=Data!B141,Data!G141,(IF(B27=Data!B143,Data!G143,(IF(B27=Data!#REF!,Data!#REF!,(IF(B27=Data!B148,Data!G148,(IF(B27=Data!#REF!,Data!#REF!,(IF(B27=Data!#REF!,Data!#REF!,(IF(B27=Data!#REF!,Data!#REF!,Data!#REF!)))))))))))))))&amp;IF(B27=Data!B215,Data!G215,(IF(B27=Data!#REF!,Data!#REF!,(IF(B27=Data!#REF!,Data!#REF!,(IF(B27=Data!#REF!,Data!#REF!,(IF(B27=Data!#REF!,Data!#REF!,(IF(B27=Data!#REF!,Data!G955,(IF(B27=Data!#REF!,Data!#REF!,(IF(B27=Data!#REF!,Data!#REF!,Data!#REF!)))))))))))))))&amp;IF(B27=Data!#REF!,Data!#REF!,(IF(B27=Data!#REF!,Data!#REF!,(IF(B27=Data!#REF!,Data!#REF!,(IF(B27=Data!#REF!,Data!#REF!,(IF(B27=Data!#REF!,Data!#REF!,Data!#REF!)))))))))</f>
        <v>#REF!</v>
      </c>
      <c r="O27" s="592"/>
      <c r="P27" s="593"/>
      <c r="Q27" s="594" t="e">
        <f>IF(B27=Data!B139,Data!H139,(IF(B27=Data!B141,Data!H141,(IF(B27=Data!B143,Data!H143,(IF(B27=Data!#REF!,Data!#REF!,(IF(B27=Data!B148,Data!H148,(IF(B27=Data!#REF!,Data!#REF!,(IF(B27=Data!#REF!,Data!#REF!,(IF(B27=Data!#REF!,Data!#REF!,Data!#REF!)))))))))))))))&amp;IF(B27=Data!B215,Data!H215,(IF(B27=Data!#REF!,Data!#REF!,(IF(B27=Data!#REF!,Data!#REF!,(IF(B27=Data!#REF!,Data!#REF!,(IF(B27=Data!#REF!,Data!#REF!,(IF(B27=Data!#REF!,Data!H955,(IF(B27=Data!#REF!,Data!#REF!,(IF(B27=Data!#REF!,Data!#REF!,Data!#REF!)))))))))))))))&amp;IF(B27=Data!#REF!,Data!#REF!,(IF(B27=Data!#REF!,Data!#REF!,(IF(B27=Data!#REF!,Data!#REF!,(IF(B27=Data!#REF!,Data!#REF!,(IF(B27=Data!#REF!,Data!#REF!,Data!#REF!)))))))))</f>
        <v>#REF!</v>
      </c>
      <c r="R27" s="593"/>
      <c r="S27" s="593"/>
      <c r="T27" s="594" t="e">
        <f>IF(B27=Data!B139,Data!I139,(IF(B27=Data!B141,Data!I141,(IF(B27=Data!B143,Data!I143,(IF(B27=Data!#REF!,Data!#REF!,(IF(B27=Data!B148,Data!I148,(IF(B27=Data!#REF!,Data!#REF!,(IF(B27=Data!#REF!,Data!#REF!,(IF(B27=Data!#REF!,Data!#REF!,Data!#REF!)))))))))))))))&amp;IF(B27=Data!B215,Data!I215,(IF(B27=Data!#REF!,Data!#REF!,(IF(B27=Data!#REF!,Data!#REF!,(IF(B27=Data!#REF!,Data!#REF!,(IF(B27=Data!#REF!,Data!#REF!,(IF(B27=Data!#REF!,Data!I955,(IF(B27=Data!#REF!,Data!#REF!,(IF(B27=Data!#REF!,Data!#REF!,Data!#REF!)))))))))))))))&amp;IF(B27=Data!#REF!,Data!#REF!,(IF(B27=Data!#REF!,Data!#REF!,(IF(B27=Data!#REF!,Data!#REF!,(IF(B27=Data!#REF!,Data!#REF!,(IF(B27=Data!#REF!,Data!#REF!,Data!#REF!)))))))))</f>
        <v>#REF!</v>
      </c>
      <c r="U27" s="595"/>
      <c r="V27" s="594" t="e">
        <f>IF(B27=Data!B139,Data!J139,(IF(B27=Data!B141,Data!J141,(IF(B27=Data!B143,Data!J143,(IF(B27=Data!#REF!,Data!#REF!,(IF(B27=Data!B148,Data!J148,(IF(B27=Data!#REF!,Data!#REF!,(IF(B27=Data!#REF!,Data!#REF!,(IF(B27=Data!#REF!,Data!#REF!,Data!#REF!)))))))))))))))&amp;IF(B27=Data!B215,Data!J215,(IF(B27=Data!#REF!,Data!#REF!,(IF(B27=Data!#REF!,Data!#REF!,(IF(B27=Data!#REF!,Data!#REF!,(IF(B27=Data!#REF!,Data!#REF!,(IF(B27=Data!#REF!,Data!J955,(IF(B27=Data!#REF!,Data!#REF!,(IF(B27=Data!#REF!,Data!#REF!,Data!#REF!)))))))))))))))&amp;IF(B27=Data!#REF!,Data!#REF!,(IF(B27=Data!#REF!,Data!#REF!,(IF(B27=Data!#REF!,Data!#REF!,(IF(B27=Data!#REF!,Data!#REF!,(IF(B27=Data!#REF!,Data!#REF!,Data!#REF!)))))))))</f>
        <v>#REF!</v>
      </c>
      <c r="W27" s="596" t="str">
        <f>IF(E27="","",VLOOKUP(B27,Data!$B$5:$J$503,9,FALSE)*E27)</f>
        <v/>
      </c>
    </row>
    <row r="28" spans="1:23" s="611" customFormat="1" ht="31" customHeight="1">
      <c r="A28" s="860"/>
      <c r="B28" s="818"/>
      <c r="C28" s="604"/>
      <c r="D28" s="605"/>
      <c r="E28" s="606">
        <f>SUM(E17:E27)</f>
        <v>1</v>
      </c>
      <c r="F28" s="606"/>
      <c r="G28" s="607"/>
      <c r="H28" s="607">
        <f>SUM(H17:H27)</f>
        <v>3783.73</v>
      </c>
      <c r="I28" s="608"/>
      <c r="J28" s="608"/>
      <c r="K28" s="608"/>
      <c r="L28" s="609">
        <f>SUM(L17:L27)</f>
        <v>231</v>
      </c>
      <c r="M28" s="609">
        <f>SUM(M17:M27)</f>
        <v>210</v>
      </c>
      <c r="N28" s="609" t="e">
        <f>SUM(N17:N27)</f>
        <v>#REF!</v>
      </c>
      <c r="O28" s="609" t="e">
        <f>SUM(#REF!)</f>
        <v>#REF!</v>
      </c>
      <c r="P28" s="609">
        <f>SUM(P16:P16)</f>
        <v>0</v>
      </c>
      <c r="Q28" s="609">
        <f>SUM(Q16:Q16)</f>
        <v>0</v>
      </c>
      <c r="R28" s="609" t="e">
        <f>SUM(#REF!)</f>
        <v>#REF!</v>
      </c>
      <c r="S28" s="609">
        <f>SUM(S16:S16)</f>
        <v>0</v>
      </c>
      <c r="T28" s="609">
        <f>SUM(T16:T16)</f>
        <v>0</v>
      </c>
      <c r="U28" s="609" t="e">
        <f>SUM(#REF!)</f>
        <v>#REF!</v>
      </c>
      <c r="V28" s="609">
        <f>SUM(V16:V16)</f>
        <v>0</v>
      </c>
      <c r="W28" s="610">
        <f>SUM(W17:W27)</f>
        <v>1.18296</v>
      </c>
    </row>
    <row r="29" spans="1:23" ht="11.25" customHeight="1">
      <c r="A29" s="860"/>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967" t="s">
        <v>547</v>
      </c>
      <c r="D31" s="624"/>
      <c r="E31" s="499" t="s">
        <v>88</v>
      </c>
      <c r="G31" s="1079"/>
      <c r="H31" s="1080"/>
      <c r="I31" s="967" t="s">
        <v>89</v>
      </c>
      <c r="J31" s="625"/>
      <c r="K31" s="537" t="s">
        <v>90</v>
      </c>
      <c r="L31" s="537"/>
      <c r="M31" s="532"/>
      <c r="W31" s="538"/>
    </row>
    <row r="32" spans="1:23" ht="10.5" customHeight="1">
      <c r="A32" s="967" t="s">
        <v>548</v>
      </c>
      <c r="B32" s="503"/>
      <c r="D32" s="523"/>
      <c r="G32" s="1079"/>
      <c r="H32" s="1080"/>
      <c r="I32" s="967"/>
      <c r="J32" s="625"/>
      <c r="K32" s="537" t="s">
        <v>94</v>
      </c>
      <c r="L32" s="537"/>
      <c r="M32" s="532"/>
      <c r="W32" s="538"/>
    </row>
    <row r="33" spans="1:23" ht="10.5" customHeight="1">
      <c r="A33" s="544"/>
      <c r="B33" s="545"/>
      <c r="C33" s="545"/>
      <c r="D33" s="626"/>
      <c r="E33" s="499" t="s">
        <v>95</v>
      </c>
      <c r="G33" s="1079"/>
      <c r="H33" s="1080"/>
      <c r="I33" s="967" t="s">
        <v>96</v>
      </c>
      <c r="J33" s="625"/>
      <c r="K33" s="537"/>
      <c r="L33" s="537"/>
      <c r="M33" s="532"/>
      <c r="W33" s="538"/>
    </row>
    <row r="34" spans="1:23" ht="13">
      <c r="A34" s="512" t="s">
        <v>97</v>
      </c>
      <c r="C34" s="535"/>
      <c r="D34" s="514"/>
      <c r="E34" s="499" t="s">
        <v>98</v>
      </c>
      <c r="G34" s="627" t="s">
        <v>99</v>
      </c>
      <c r="H34" s="628"/>
      <c r="I34" s="967" t="s">
        <v>89</v>
      </c>
      <c r="J34" s="625"/>
      <c r="K34" s="537" t="s">
        <v>100</v>
      </c>
      <c r="L34" s="537"/>
      <c r="M34" s="532"/>
      <c r="W34" s="538"/>
    </row>
    <row r="35" spans="1:23" ht="13">
      <c r="A35" s="967" t="s">
        <v>561</v>
      </c>
      <c r="D35" s="523"/>
      <c r="E35" s="499" t="s">
        <v>101</v>
      </c>
      <c r="G35" s="629"/>
      <c r="H35" s="630"/>
      <c r="I35" s="967"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1133</v>
      </c>
      <c r="H36" s="1054"/>
      <c r="I36" s="1053" t="s">
        <v>1134</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ht="13.5" customHeight="1"/>
    <row r="43" spans="1:23" s="611" customFormat="1" ht="18" customHeight="1">
      <c r="A43" s="635" t="s">
        <v>964</v>
      </c>
      <c r="B43" s="500"/>
      <c r="C43" s="635" t="s">
        <v>622</v>
      </c>
      <c r="F43" s="636"/>
      <c r="G43" s="635" t="s">
        <v>958</v>
      </c>
      <c r="H43" s="500"/>
      <c r="I43" s="635" t="s">
        <v>969</v>
      </c>
      <c r="K43" s="636"/>
      <c r="L43" s="636"/>
      <c r="V43" s="637"/>
    </row>
    <row r="44" spans="1:23" s="611" customFormat="1" ht="18" customHeight="1">
      <c r="A44" s="635" t="s">
        <v>965</v>
      </c>
      <c r="B44" s="500"/>
      <c r="C44" s="635" t="s">
        <v>969</v>
      </c>
      <c r="F44" s="636"/>
      <c r="G44" s="635" t="s">
        <v>959</v>
      </c>
      <c r="H44" s="500"/>
      <c r="I44" s="635" t="s">
        <v>969</v>
      </c>
      <c r="K44" s="636"/>
      <c r="L44" s="636"/>
      <c r="V44" s="637"/>
    </row>
    <row r="45" spans="1:23" s="611" customFormat="1" ht="18" customHeight="1">
      <c r="A45" s="635" t="s">
        <v>966</v>
      </c>
      <c r="B45" s="500"/>
      <c r="C45" s="635" t="s">
        <v>969</v>
      </c>
      <c r="F45" s="636"/>
      <c r="G45" s="635" t="s">
        <v>960</v>
      </c>
      <c r="H45" s="500"/>
      <c r="I45" s="635" t="s">
        <v>622</v>
      </c>
      <c r="K45" s="636"/>
      <c r="L45" s="636"/>
      <c r="V45" s="637"/>
    </row>
    <row r="46" spans="1:23" s="611" customFormat="1" ht="18" customHeight="1">
      <c r="A46" s="635" t="s">
        <v>967</v>
      </c>
      <c r="B46" s="500"/>
      <c r="C46" s="635" t="s">
        <v>622</v>
      </c>
      <c r="F46" s="636"/>
      <c r="G46" s="635" t="s">
        <v>961</v>
      </c>
      <c r="H46" s="500"/>
      <c r="I46" s="635" t="s">
        <v>622</v>
      </c>
      <c r="K46" s="636"/>
      <c r="L46" s="636"/>
      <c r="V46" s="637"/>
    </row>
    <row r="47" spans="1:23" s="611" customFormat="1" ht="18" customHeight="1">
      <c r="A47" s="635" t="s">
        <v>968</v>
      </c>
      <c r="B47" s="500"/>
      <c r="C47" s="635" t="s">
        <v>622</v>
      </c>
      <c r="F47" s="636"/>
      <c r="G47" s="635" t="s">
        <v>963</v>
      </c>
      <c r="H47" s="500"/>
      <c r="I47" s="635" t="s">
        <v>622</v>
      </c>
      <c r="K47" s="636"/>
      <c r="L47" s="636"/>
      <c r="V47" s="637"/>
    </row>
    <row r="48" spans="1:23" ht="20">
      <c r="E48" s="968"/>
      <c r="F48" s="500"/>
      <c r="G48" s="635" t="s">
        <v>962</v>
      </c>
      <c r="I48" s="635" t="s">
        <v>622</v>
      </c>
      <c r="K48" s="500"/>
      <c r="M48" s="968"/>
      <c r="V48" s="501"/>
      <c r="W48" s="968"/>
    </row>
    <row r="49" spans="1:8" ht="17.5">
      <c r="A49" s="638"/>
      <c r="E49" s="968"/>
      <c r="G49" s="639"/>
      <c r="H49" s="639"/>
    </row>
    <row r="54" spans="1:8" ht="14">
      <c r="A54" s="640"/>
      <c r="C54" s="641"/>
      <c r="D54" s="641"/>
      <c r="E54" s="642"/>
    </row>
    <row r="55" spans="1:8" ht="14">
      <c r="A55" s="643"/>
      <c r="C55" s="641"/>
      <c r="D55" s="644"/>
      <c r="E55" s="642"/>
    </row>
    <row r="56" spans="1:8" ht="14">
      <c r="A56" s="643"/>
      <c r="B56" s="645"/>
      <c r="C56" s="641"/>
      <c r="D56" s="641"/>
      <c r="E56" s="642"/>
    </row>
    <row r="57" spans="1:8" ht="14">
      <c r="A57" s="643"/>
      <c r="B57" s="646" t="s">
        <v>354</v>
      </c>
      <c r="C57" s="641"/>
      <c r="D57" s="641"/>
      <c r="E57" s="642"/>
    </row>
    <row r="58" spans="1:8" ht="15.5">
      <c r="A58" s="643"/>
      <c r="B58" s="647" t="s">
        <v>249</v>
      </c>
      <c r="C58" s="641"/>
      <c r="D58" s="641"/>
      <c r="E58" s="642"/>
    </row>
    <row r="59" spans="1:8" ht="14">
      <c r="A59" s="643"/>
      <c r="B59" s="648" t="s">
        <v>250</v>
      </c>
      <c r="C59" s="641"/>
      <c r="D59" s="641"/>
      <c r="E59" s="642"/>
    </row>
    <row r="60" spans="1:8" ht="15.5">
      <c r="A60" s="649"/>
      <c r="B60" s="647" t="s">
        <v>251</v>
      </c>
      <c r="C60" s="641"/>
      <c r="D60" s="641"/>
      <c r="E60" s="642"/>
    </row>
    <row r="61" spans="1:8" ht="15.5">
      <c r="A61" s="643"/>
      <c r="B61" s="647" t="s">
        <v>252</v>
      </c>
      <c r="C61" s="641"/>
      <c r="D61" s="641"/>
      <c r="E61" s="642"/>
    </row>
    <row r="62" spans="1:8" ht="14">
      <c r="A62" s="649"/>
      <c r="B62" s="646" t="s">
        <v>253</v>
      </c>
      <c r="C62" s="641"/>
      <c r="D62" s="641"/>
      <c r="E62" s="642"/>
    </row>
    <row r="63" spans="1:8" ht="14">
      <c r="A63" s="649"/>
      <c r="B63" s="646" t="s">
        <v>357</v>
      </c>
      <c r="C63" s="641"/>
      <c r="D63" s="641"/>
      <c r="E63" s="642"/>
    </row>
    <row r="64" spans="1:8" ht="14">
      <c r="A64" s="643"/>
      <c r="B64" s="646" t="s">
        <v>358</v>
      </c>
      <c r="C64" s="641"/>
      <c r="D64" s="641"/>
      <c r="E64" s="642"/>
    </row>
    <row r="65" spans="1:5" ht="14">
      <c r="A65" s="643"/>
      <c r="B65" s="646" t="s">
        <v>288</v>
      </c>
      <c r="C65" s="641"/>
      <c r="D65" s="641"/>
      <c r="E65" s="642"/>
    </row>
    <row r="66" spans="1:5" ht="14">
      <c r="A66" s="643"/>
      <c r="B66" s="646" t="s">
        <v>292</v>
      </c>
      <c r="C66" s="641"/>
      <c r="D66" s="641"/>
      <c r="E66" s="642"/>
    </row>
    <row r="67" spans="1:5" ht="15.5">
      <c r="A67" s="643"/>
      <c r="B67" s="647" t="s">
        <v>423</v>
      </c>
      <c r="C67" s="641"/>
      <c r="D67" s="641"/>
      <c r="E67" s="642"/>
    </row>
    <row r="68" spans="1:5" ht="14">
      <c r="A68" s="643"/>
      <c r="B68" s="646" t="s">
        <v>424</v>
      </c>
      <c r="C68" s="641"/>
      <c r="D68" s="641"/>
      <c r="E68" s="642"/>
    </row>
    <row r="69" spans="1:5" ht="14">
      <c r="A69" s="643"/>
      <c r="B69" s="646" t="s">
        <v>279</v>
      </c>
      <c r="C69" s="641"/>
      <c r="D69" s="644"/>
      <c r="E69" s="642"/>
    </row>
    <row r="70" spans="1:5" ht="14">
      <c r="A70" s="643"/>
      <c r="B70" s="646" t="s">
        <v>281</v>
      </c>
      <c r="C70" s="641"/>
      <c r="D70" s="641"/>
      <c r="E70" s="642"/>
    </row>
    <row r="71" spans="1:5" ht="14">
      <c r="A71" s="643"/>
      <c r="B71" s="646" t="s">
        <v>287</v>
      </c>
      <c r="C71" s="641"/>
      <c r="D71" s="644"/>
      <c r="E71" s="642"/>
    </row>
    <row r="72" spans="1:5" ht="15.5">
      <c r="A72" s="643"/>
      <c r="B72" s="647" t="s">
        <v>420</v>
      </c>
      <c r="C72" s="641"/>
      <c r="D72" s="644"/>
      <c r="E72" s="642"/>
    </row>
    <row r="73" spans="1:5" ht="14">
      <c r="A73" s="650"/>
      <c r="B73" s="646" t="s">
        <v>421</v>
      </c>
      <c r="C73" s="579"/>
      <c r="D73" s="578"/>
      <c r="E73" s="575"/>
    </row>
    <row r="74" spans="1:5" ht="14">
      <c r="A74" s="572"/>
      <c r="B74" s="646" t="s">
        <v>422</v>
      </c>
      <c r="C74" s="579"/>
      <c r="D74" s="578"/>
      <c r="E74" s="651">
        <f>SUM(E53:E72)</f>
        <v>0</v>
      </c>
    </row>
    <row r="75" spans="1:5" ht="14">
      <c r="B75" s="646" t="s">
        <v>417</v>
      </c>
    </row>
    <row r="76" spans="1:5" ht="14">
      <c r="B76" s="646" t="s">
        <v>397</v>
      </c>
    </row>
  </sheetData>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38465-97A3-4D18-9D2F-F18F4FDC77CA}">
  <sheetPr>
    <pageSetUpPr fitToPage="1"/>
  </sheetPr>
  <dimension ref="A1:W77"/>
  <sheetViews>
    <sheetView topLeftCell="A13" zoomScale="80" zoomScaleNormal="80" zoomScaleSheetLayoutView="85" workbookViewId="0">
      <selection activeCell="G23" sqref="G23"/>
    </sheetView>
  </sheetViews>
  <sheetFormatPr defaultColWidth="9.1796875" defaultRowHeight="12.5"/>
  <cols>
    <col min="1" max="1" width="5.26953125" style="968" customWidth="1"/>
    <col min="2" max="2" width="33.81640625" style="968" customWidth="1"/>
    <col min="3" max="3" width="6.453125" style="968" customWidth="1"/>
    <col min="4" max="4" width="13.453125" style="968" customWidth="1"/>
    <col min="5" max="5" width="10.453125" style="499" customWidth="1"/>
    <col min="6" max="6" width="13.08984375" style="968" customWidth="1"/>
    <col min="7" max="7" width="14.81640625" style="500" customWidth="1"/>
    <col min="8" max="8" width="16.26953125" style="500" customWidth="1"/>
    <col min="9" max="9" width="6.1796875" style="968" customWidth="1"/>
    <col min="10" max="10" width="14.1796875" style="968" customWidth="1"/>
    <col min="11" max="11" width="11.1796875" style="968" customWidth="1"/>
    <col min="12" max="12" width="15.1796875" style="500" customWidth="1"/>
    <col min="13" max="13" width="16.36328125" style="500" customWidth="1"/>
    <col min="14" max="14" width="0.453125" style="968" hidden="1" customWidth="1"/>
    <col min="15" max="15" width="3.1796875" style="968" customWidth="1"/>
    <col min="16" max="16" width="2.54296875" style="968" customWidth="1"/>
    <col min="17" max="17" width="4.81640625" style="968" hidden="1" customWidth="1"/>
    <col min="18" max="18" width="2" style="968" customWidth="1"/>
    <col min="19" max="19" width="2.54296875" style="968" customWidth="1"/>
    <col min="20" max="20" width="5.81640625" style="968" hidden="1" customWidth="1"/>
    <col min="21" max="21" width="1" style="968" customWidth="1"/>
    <col min="22" max="22" width="9.1796875" style="968" hidden="1" customWidth="1"/>
    <col min="23" max="23" width="15.08984375" style="501" customWidth="1"/>
    <col min="24" max="24" width="1.81640625" style="968" customWidth="1"/>
    <col min="25" max="25" width="9.1796875" style="968" customWidth="1"/>
    <col min="26" max="16384" width="9.1796875" style="96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6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6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67" t="s">
        <v>557</v>
      </c>
      <c r="D8" s="523"/>
      <c r="E8" s="531"/>
      <c r="G8" s="532"/>
      <c r="H8" s="533"/>
      <c r="I8" s="967"/>
      <c r="K8" s="514"/>
      <c r="L8" s="532"/>
      <c r="M8" s="534"/>
      <c r="O8" s="514"/>
      <c r="U8" s="535"/>
      <c r="V8" s="535"/>
      <c r="W8" s="536"/>
    </row>
    <row r="9" spans="1:23">
      <c r="A9" s="967" t="s">
        <v>558</v>
      </c>
      <c r="D9" s="523"/>
      <c r="E9" s="531" t="s">
        <v>54</v>
      </c>
      <c r="G9" s="532" t="s">
        <v>55</v>
      </c>
      <c r="H9" s="533"/>
      <c r="I9" s="967" t="s">
        <v>56</v>
      </c>
      <c r="K9" s="523"/>
      <c r="L9" s="532" t="s">
        <v>57</v>
      </c>
      <c r="M9" s="537"/>
      <c r="O9" s="523"/>
      <c r="P9" s="968" t="s">
        <v>58</v>
      </c>
      <c r="W9" s="538"/>
    </row>
    <row r="10" spans="1:23" ht="13">
      <c r="A10" s="967" t="s">
        <v>559</v>
      </c>
      <c r="D10" s="539" t="s">
        <v>560</v>
      </c>
      <c r="E10" s="531" t="s">
        <v>59</v>
      </c>
      <c r="G10" s="532"/>
      <c r="H10" s="533"/>
      <c r="I10" s="540"/>
      <c r="J10" s="541"/>
      <c r="K10" s="542"/>
      <c r="L10" s="532"/>
      <c r="M10" s="537"/>
      <c r="O10" s="523"/>
      <c r="W10" s="538"/>
    </row>
    <row r="11" spans="1:23" ht="13">
      <c r="A11" s="967" t="s">
        <v>551</v>
      </c>
      <c r="D11" s="523"/>
      <c r="E11" s="515"/>
      <c r="F11" s="543"/>
      <c r="G11" s="532" t="s">
        <v>60</v>
      </c>
      <c r="H11" s="533"/>
      <c r="I11" s="967" t="s">
        <v>61</v>
      </c>
      <c r="K11" s="523"/>
      <c r="L11" s="532" t="s">
        <v>523</v>
      </c>
      <c r="M11" s="537"/>
      <c r="O11" s="523"/>
      <c r="P11" s="968" t="s">
        <v>63</v>
      </c>
      <c r="W11" s="538"/>
    </row>
    <row r="12" spans="1:23">
      <c r="A12" s="544" t="s">
        <v>64</v>
      </c>
      <c r="D12" s="523"/>
      <c r="E12" s="531" t="s">
        <v>65</v>
      </c>
      <c r="G12" s="532"/>
      <c r="H12" s="533"/>
      <c r="I12" s="96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1097</v>
      </c>
      <c r="C17" s="738" t="str">
        <f>IF(E17="","",VLOOKUP(B17,Data!$B$5:$N$503,13,FALSE))</f>
        <v/>
      </c>
      <c r="D17" s="495" t="str">
        <f>IF(E17="","",VLOOKUP(B17,Data!$B$5:$L$503,2,FALSE))</f>
        <v/>
      </c>
      <c r="E17" s="823"/>
      <c r="F17" s="955"/>
      <c r="G17" s="587" t="str">
        <f>IF(E17="","",VLOOKUP(B17,Data!$B$5:$L$503,11,FALSE))</f>
        <v/>
      </c>
      <c r="H17" s="588" t="str">
        <f t="shared" ref="H17:H28"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B13,Data!G13,(IF(B17=Data!B15,Data!G15,(IF(B17=Data!B17,Data!G17,(IF(B17=Data!#REF!,Data!#REF!,(IF(B17=Data!B22,Data!G22,(IF(B17=Data!#REF!,Data!#REF!,(IF(B17=Data!#REF!,Data!#REF!,(IF(B17=Data!#REF!,Data!#REF!,Data!#REF!)))))))))))))))&amp;IF(B17=Data!B89,Data!G89,(IF(B17=Data!#REF!,Data!#REF!,(IF(B17=Data!#REF!,Data!#REF!,(IF(B17=Data!#REF!,Data!#REF!,(IF(B17=Data!#REF!,Data!#REF!,(IF(B17=Data!#REF!,Data!G829,(IF(B17=Data!#REF!,Data!#REF!,(IF(B17=Data!#REF!,Data!#REF!,Data!#REF!)))))))))))))))&amp;IF(B17=Data!#REF!,Data!#REF!,(IF(B17=Data!#REF!,Data!#REF!,(IF(B17=Data!#REF!,Data!#REF!,(IF(B17=Data!#REF!,Data!#REF!,(IF(B17=Data!#REF!,Data!#REF!,Data!#REF!)))))))))</f>
        <v>#REF!</v>
      </c>
      <c r="O17" s="592"/>
      <c r="P17" s="593"/>
      <c r="Q17" s="594" t="e">
        <f>IF(B17=Data!B13,Data!H13,(IF(B17=Data!B15,Data!H15,(IF(B17=Data!B17,Data!H17,(IF(B17=Data!#REF!,Data!#REF!,(IF(B17=Data!B22,Data!H22,(IF(B17=Data!#REF!,Data!#REF!,(IF(B17=Data!#REF!,Data!#REF!,(IF(B17=Data!#REF!,Data!#REF!,Data!#REF!)))))))))))))))&amp;IF(B17=Data!B89,Data!H89,(IF(B17=Data!#REF!,Data!#REF!,(IF(B17=Data!#REF!,Data!#REF!,(IF(B17=Data!#REF!,Data!#REF!,(IF(B17=Data!#REF!,Data!#REF!,(IF(B17=Data!#REF!,Data!H829,(IF(B17=Data!#REF!,Data!#REF!,(IF(B17=Data!#REF!,Data!#REF!,Data!#REF!)))))))))))))))&amp;IF(B17=Data!#REF!,Data!#REF!,(IF(B17=Data!#REF!,Data!#REF!,(IF(B17=Data!#REF!,Data!#REF!,(IF(B17=Data!#REF!,Data!#REF!,(IF(B17=Data!#REF!,Data!#REF!,Data!#REF!)))))))))</f>
        <v>#REF!</v>
      </c>
      <c r="R17" s="593"/>
      <c r="S17" s="593"/>
      <c r="T17" s="594" t="e">
        <f>IF(B17=Data!B13,Data!I13,(IF(B17=Data!B15,Data!I15,(IF(B17=Data!B17,Data!I17,(IF(B17=Data!#REF!,Data!#REF!,(IF(B17=Data!B22,Data!I22,(IF(B17=Data!#REF!,Data!#REF!,(IF(B17=Data!#REF!,Data!#REF!,(IF(B17=Data!#REF!,Data!#REF!,Data!#REF!)))))))))))))))&amp;IF(B17=Data!B89,Data!I89,(IF(B17=Data!#REF!,Data!#REF!,(IF(B17=Data!#REF!,Data!#REF!,(IF(B17=Data!#REF!,Data!#REF!,(IF(B17=Data!#REF!,Data!#REF!,(IF(B17=Data!#REF!,Data!I829,(IF(B17=Data!#REF!,Data!#REF!,(IF(B17=Data!#REF!,Data!#REF!,Data!#REF!)))))))))))))))&amp;IF(B17=Data!#REF!,Data!#REF!,(IF(B17=Data!#REF!,Data!#REF!,(IF(B17=Data!#REF!,Data!#REF!,(IF(B17=Data!#REF!,Data!#REF!,(IF(B17=Data!#REF!,Data!#REF!,Data!#REF!)))))))))</f>
        <v>#REF!</v>
      </c>
      <c r="U17" s="595"/>
      <c r="V17" s="594" t="e">
        <f>IF(B17=Data!B13,Data!J13,(IF(B17=Data!B15,Data!J15,(IF(B17=Data!B17,Data!J17,(IF(B17=Data!#REF!,Data!#REF!,(IF(B17=Data!B22,Data!J22,(IF(B17=Data!#REF!,Data!#REF!,(IF(B17=Data!#REF!,Data!#REF!,(IF(B17=Data!#REF!,Data!#REF!,Data!#REF!)))))))))))))))&amp;IF(B17=Data!B89,Data!J89,(IF(B17=Data!#REF!,Data!#REF!,(IF(B17=Data!#REF!,Data!#REF!,(IF(B17=Data!#REF!,Data!#REF!,(IF(B17=Data!#REF!,Data!#REF!,(IF(B17=Data!#REF!,Data!J829,(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504</v>
      </c>
      <c r="C18" s="738" t="str">
        <f>IF(E18="","",VLOOKUP(B18,Data!$B$5:$N$503,13,FALSE))</f>
        <v>Ymh</v>
      </c>
      <c r="D18" s="495" t="str">
        <f>IF(E18="","",VLOOKUP(B18,Data!$B$5:$L$503,2,FALSE))</f>
        <v>ZH66250</v>
      </c>
      <c r="E18" s="823">
        <v>2</v>
      </c>
      <c r="F18" s="955" t="s">
        <v>544</v>
      </c>
      <c r="G18" s="587">
        <f>IF(E18="","",VLOOKUP(B18,Data!$B$5:$L$503,11,FALSE))</f>
        <v>2244.61</v>
      </c>
      <c r="H18" s="588">
        <f t="shared" si="0"/>
        <v>4489.22</v>
      </c>
      <c r="I18" s="589" t="str">
        <f>IF(E18="","",VLOOKUP(B18,Data!$B$5:$D$503,3,FALSE))</f>
        <v>C/T</v>
      </c>
      <c r="J18" s="589" t="str">
        <f>IF(E18="","",VLOOKUP(B18,Data!$B$5:$M$503,12,FALSE))</f>
        <v>Indonesia</v>
      </c>
      <c r="K18" s="590">
        <v>5132497</v>
      </c>
      <c r="L18" s="587">
        <f>IF(E18="","",VLOOKUP(B18,Data!$B$5:$E$503,4,FALSE)*E18)</f>
        <v>524</v>
      </c>
      <c r="M18" s="587">
        <f>IF(E18="","",VLOOKUP(B18,Data!$B$5:$F$503,5,FALSE)*E18)</f>
        <v>474</v>
      </c>
      <c r="N18" s="591" t="e">
        <f>IF(B18=Data!#REF!,Data!#REF!,(IF(B18=Data!#REF!,Data!#REF!,(IF(B18=Data!#REF!,Data!#REF!,(IF(B18=Data!#REF!,Data!#REF!,(IF(B18=Data!#REF!,Data!#REF!,(IF(B18=Data!#REF!,Data!#REF!,(IF(B18=Data!#REF!,Data!#REF!,(IF(B18=Data!#REF!,Data!#REF!,Data!#REF!)))))))))))))))&amp;IF(B18=Data!B53,Data!G53,(IF(B18=Data!#REF!,Data!#REF!,(IF(B18=Data!#REF!,Data!#REF!,(IF(B18=Data!#REF!,Data!#REF!,(IF(B18=Data!#REF!,Data!#REF!,(IF(B18=Data!#REF!,Data!G793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53,Data!H53,(IF(B18=Data!#REF!,Data!#REF!,(IF(B18=Data!#REF!,Data!#REF!,(IF(B18=Data!#REF!,Data!#REF!,(IF(B18=Data!#REF!,Data!#REF!,(IF(B18=Data!#REF!,Data!H793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53,Data!I53,(IF(B18=Data!#REF!,Data!#REF!,(IF(B18=Data!#REF!,Data!#REF!,(IF(B18=Data!#REF!,Data!#REF!,(IF(B18=Data!#REF!,Data!#REF!,(IF(B18=Data!#REF!,Data!I793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53,Data!J53,(IF(B18=Data!#REF!,Data!#REF!,(IF(B18=Data!#REF!,Data!#REF!,(IF(B18=Data!#REF!,Data!#REF!,(IF(B18=Data!#REF!,Data!#REF!,(IF(B18=Data!#REF!,Data!J793,(IF(B18=Data!#REF!,Data!#REF!,(IF(B18=Data!#REF!,Data!#REF!,Data!#REF!)))))))))))))))&amp;IF(B18=Data!#REF!,Data!#REF!,(IF(B18=Data!#REF!,Data!#REF!,(IF(B18=Data!#REF!,Data!#REF!,(IF(B18=Data!#REF!,Data!#REF!,(IF(B18=Data!#REF!,Data!#REF!,Data!#REF!)))))))))</f>
        <v>#REF!</v>
      </c>
      <c r="W18" s="596">
        <f>IF(E18="","",VLOOKUP(B18,Data!$B$5:$J$503,9,FALSE)*E18)</f>
        <v>2.976</v>
      </c>
    </row>
    <row r="19" spans="1:23" s="597" customFormat="1" ht="19.25" customHeight="1">
      <c r="A19" s="860"/>
      <c r="B19" s="582" t="s">
        <v>1110</v>
      </c>
      <c r="C19" s="738" t="str">
        <f>IF(E19="","",VLOOKUP(B19,Data!$B$5:$N$503,13,FALSE))</f>
        <v/>
      </c>
      <c r="D19" s="495" t="str">
        <f>IF(E19="","",VLOOKUP(B19,Data!$B$5:$L$503,2,FALSE))</f>
        <v/>
      </c>
      <c r="E19" s="823"/>
      <c r="F19" s="955"/>
      <c r="G19" s="587" t="str">
        <f>IF(E19="","",VLOOKUP(B19,Data!$B$5:$L$503,11,FALSE))</f>
        <v/>
      </c>
      <c r="H19" s="588" t="str">
        <f t="shared" si="0"/>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56,Data!G56,(IF(B19=Data!#REF!,Data!#REF!,(IF(B19=Data!#REF!,Data!#REF!,(IF(B19=Data!#REF!,Data!#REF!,(IF(B19=Data!#REF!,Data!#REF!,(IF(B19=Data!#REF!,Data!G796,(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56,Data!H56,(IF(B19=Data!#REF!,Data!#REF!,(IF(B19=Data!#REF!,Data!#REF!,(IF(B19=Data!#REF!,Data!#REF!,(IF(B19=Data!#REF!,Data!#REF!,(IF(B19=Data!#REF!,Data!H796,(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56,Data!I56,(IF(B19=Data!#REF!,Data!#REF!,(IF(B19=Data!#REF!,Data!#REF!,(IF(B19=Data!#REF!,Data!#REF!,(IF(B19=Data!#REF!,Data!#REF!,(IF(B19=Data!#REF!,Data!I796,(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56,Data!J56,(IF(B19=Data!#REF!,Data!#REF!,(IF(B19=Data!#REF!,Data!#REF!,(IF(B19=Data!#REF!,Data!#REF!,(IF(B19=Data!#REF!,Data!#REF!,(IF(B19=Data!#REF!,Data!J796,(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487</v>
      </c>
      <c r="C20" s="738" t="str">
        <f>IF(E20="","",VLOOKUP(B20,Data!$B$5:$N$503,13,FALSE))</f>
        <v>Ymh</v>
      </c>
      <c r="D20" s="495" t="str">
        <f>IF(E20="","",VLOOKUP(B20,Data!$B$5:$L$503,2,FALSE))</f>
        <v>ZH66310</v>
      </c>
      <c r="E20" s="823">
        <v>8</v>
      </c>
      <c r="F20" s="955" t="s">
        <v>545</v>
      </c>
      <c r="G20" s="587">
        <f>IF(E20="","",VLOOKUP(B20,Data!$B$5:$L$503,11,FALSE))</f>
        <v>1933.89</v>
      </c>
      <c r="H20" s="588">
        <f t="shared" si="0"/>
        <v>15471.12</v>
      </c>
      <c r="I20" s="589" t="str">
        <f>IF(E20="","",VLOOKUP(B20,Data!$B$5:$D$503,3,FALSE))</f>
        <v>C/T</v>
      </c>
      <c r="J20" s="589" t="str">
        <f>IF(E20="","",VLOOKUP(B20,Data!$B$5:$M$503,12,FALSE))</f>
        <v>Indonesia</v>
      </c>
      <c r="K20" s="590">
        <v>5135631</v>
      </c>
      <c r="L20" s="587">
        <f>IF(E20="","",VLOOKUP(B20,Data!$B$5:$E$503,4,FALSE)*E20)</f>
        <v>1720</v>
      </c>
      <c r="M20" s="587">
        <f>IF(E20="","",VLOOKUP(B20,Data!$B$5:$F$503,5,FALSE)*E20)</f>
        <v>1552</v>
      </c>
      <c r="N20" s="591" t="e">
        <f>IF(B20=Data!B3,Data!G3,(IF(B20=Data!B5,Data!G5,(IF(B20=Data!B7,Data!G7,(IF(B20=Data!#REF!,Data!#REF!,(IF(B20=Data!B12,Data!G12,(IF(B20=Data!#REF!,Data!#REF!,(IF(B20=Data!#REF!,Data!#REF!,(IF(B20=Data!#REF!,Data!#REF!,Data!#REF!)))))))))))))))&amp;IF(B20=Data!B79,Data!G79,(IF(B20=Data!#REF!,Data!#REF!,(IF(B20=Data!#REF!,Data!#REF!,(IF(B20=Data!#REF!,Data!#REF!,(IF(B20=Data!#REF!,Data!#REF!,(IF(B20=Data!#REF!,Data!G819,(IF(B20=Data!#REF!,Data!#REF!,(IF(B20=Data!#REF!,Data!#REF!,Data!#REF!)))))))))))))))&amp;IF(B20=Data!#REF!,Data!#REF!,(IF(B20=Data!#REF!,Data!#REF!,(IF(B20=Data!#REF!,Data!#REF!,(IF(B20=Data!#REF!,Data!#REF!,(IF(B20=Data!#REF!,Data!#REF!,Data!#REF!)))))))))</f>
        <v>#REF!</v>
      </c>
      <c r="O20" s="592"/>
      <c r="P20" s="593"/>
      <c r="Q20" s="594" t="e">
        <f>IF(B20=Data!B3,Data!H3,(IF(B20=Data!B5,Data!H5,(IF(B20=Data!B7,Data!H7,(IF(B20=Data!#REF!,Data!#REF!,(IF(B20=Data!B12,Data!H12,(IF(B20=Data!#REF!,Data!#REF!,(IF(B20=Data!#REF!,Data!#REF!,(IF(B20=Data!#REF!,Data!#REF!,Data!#REF!)))))))))))))))&amp;IF(B20=Data!B79,Data!H79,(IF(B20=Data!#REF!,Data!#REF!,(IF(B20=Data!#REF!,Data!#REF!,(IF(B20=Data!#REF!,Data!#REF!,(IF(B20=Data!#REF!,Data!#REF!,(IF(B20=Data!#REF!,Data!H819,(IF(B20=Data!#REF!,Data!#REF!,(IF(B20=Data!#REF!,Data!#REF!,Data!#REF!)))))))))))))))&amp;IF(B20=Data!#REF!,Data!#REF!,(IF(B20=Data!#REF!,Data!#REF!,(IF(B20=Data!#REF!,Data!#REF!,(IF(B20=Data!#REF!,Data!#REF!,(IF(B20=Data!#REF!,Data!#REF!,Data!#REF!)))))))))</f>
        <v>#REF!</v>
      </c>
      <c r="R20" s="593"/>
      <c r="S20" s="593"/>
      <c r="T20" s="594" t="e">
        <f>IF(B20=Data!B3,Data!I3,(IF(B20=Data!B5,Data!I5,(IF(B20=Data!B7,Data!I7,(IF(B20=Data!#REF!,Data!#REF!,(IF(B20=Data!B12,Data!I12,(IF(B20=Data!#REF!,Data!#REF!,(IF(B20=Data!#REF!,Data!#REF!,(IF(B20=Data!#REF!,Data!#REF!,Data!#REF!)))))))))))))))&amp;IF(B20=Data!B79,Data!I79,(IF(B20=Data!#REF!,Data!#REF!,(IF(B20=Data!#REF!,Data!#REF!,(IF(B20=Data!#REF!,Data!#REF!,(IF(B20=Data!#REF!,Data!#REF!,(IF(B20=Data!#REF!,Data!I819,(IF(B20=Data!#REF!,Data!#REF!,(IF(B20=Data!#REF!,Data!#REF!,Data!#REF!)))))))))))))))&amp;IF(B20=Data!#REF!,Data!#REF!,(IF(B20=Data!#REF!,Data!#REF!,(IF(B20=Data!#REF!,Data!#REF!,(IF(B20=Data!#REF!,Data!#REF!,(IF(B20=Data!#REF!,Data!#REF!,Data!#REF!)))))))))</f>
        <v>#REF!</v>
      </c>
      <c r="U20" s="595"/>
      <c r="V20" s="594" t="e">
        <f>IF(B20=Data!B3,Data!J3,(IF(B20=Data!B5,Data!J5,(IF(B20=Data!B7,Data!J7,(IF(B20=Data!#REF!,Data!#REF!,(IF(B20=Data!B12,Data!J12,(IF(B20=Data!#REF!,Data!#REF!,(IF(B20=Data!#REF!,Data!#REF!,(IF(B20=Data!#REF!,Data!#REF!,Data!#REF!)))))))))))))))&amp;IF(B20=Data!B79,Data!J79,(IF(B20=Data!#REF!,Data!#REF!,(IF(B20=Data!#REF!,Data!#REF!,(IF(B20=Data!#REF!,Data!#REF!,(IF(B20=Data!#REF!,Data!#REF!,(IF(B20=Data!#REF!,Data!J819,(IF(B20=Data!#REF!,Data!#REF!,(IF(B20=Data!#REF!,Data!#REF!,Data!#REF!)))))))))))))))&amp;IF(B20=Data!#REF!,Data!#REF!,(IF(B20=Data!#REF!,Data!#REF!,(IF(B20=Data!#REF!,Data!#REF!,(IF(B20=Data!#REF!,Data!#REF!,(IF(B20=Data!#REF!,Data!#REF!,Data!#REF!)))))))))</f>
        <v>#REF!</v>
      </c>
      <c r="W20" s="596">
        <f>IF(E20="","",VLOOKUP(B20,Data!$B$5:$J$503,9,FALSE)*E20)</f>
        <v>9.48</v>
      </c>
    </row>
    <row r="21" spans="1:23" s="597" customFormat="1" ht="19.25" customHeight="1">
      <c r="A21" s="860">
        <v>3</v>
      </c>
      <c r="B21" s="753" t="s">
        <v>489</v>
      </c>
      <c r="C21" s="738" t="str">
        <f>IF(E21="","",VLOOKUP(B21,Data!$B$5:$N$503,13,FALSE))</f>
        <v>Ymh</v>
      </c>
      <c r="D21" s="495" t="str">
        <f>IF(E21="","",VLOOKUP(B21,Data!$B$5:$L$503,2,FALSE))</f>
        <v>ZH66290</v>
      </c>
      <c r="E21" s="823">
        <v>3</v>
      </c>
      <c r="F21" s="955"/>
      <c r="G21" s="587">
        <f>IF(E21="","",VLOOKUP(B21,Data!$B$5:$L$503,11,FALSE))</f>
        <v>1975.79</v>
      </c>
      <c r="H21" s="588">
        <f t="shared" si="0"/>
        <v>5927.37</v>
      </c>
      <c r="I21" s="589" t="str">
        <f>IF(E21="","",VLOOKUP(B21,Data!$B$5:$D$503,3,FALSE))</f>
        <v>C/T</v>
      </c>
      <c r="J21" s="589" t="str">
        <f>IF(E21="","",VLOOKUP(B21,Data!$B$5:$M$503,12,FALSE))</f>
        <v>Indonesia</v>
      </c>
      <c r="K21" s="590">
        <v>5135631</v>
      </c>
      <c r="L21" s="587">
        <f>IF(E21="","",VLOOKUP(B21,Data!$B$5:$E$503,4,FALSE)*E21)</f>
        <v>645</v>
      </c>
      <c r="M21" s="587">
        <f>IF(E21="","",VLOOKUP(B21,Data!$B$5:$F$503,5,FALSE)*E21)</f>
        <v>582</v>
      </c>
      <c r="N21" s="591" t="e">
        <f>IF(B21=Data!B4,Data!G4,(IF(B21=Data!B6,Data!G6,(IF(B21=Data!B8,Data!G8,(IF(B21=Data!#REF!,Data!#REF!,(IF(B21=Data!B13,Data!G13,(IF(B21=Data!#REF!,Data!#REF!,(IF(B21=Data!#REF!,Data!#REF!,(IF(B21=Data!#REF!,Data!#REF!,Data!#REF!)))))))))))))))&amp;IF(B21=Data!B80,Data!G80,(IF(B21=Data!#REF!,Data!#REF!,(IF(B21=Data!#REF!,Data!#REF!,(IF(B21=Data!#REF!,Data!#REF!,(IF(B21=Data!#REF!,Data!#REF!,(IF(B21=Data!#REF!,Data!G820,(IF(B21=Data!#REF!,Data!#REF!,(IF(B21=Data!#REF!,Data!#REF!,Data!#REF!)))))))))))))))&amp;IF(B21=Data!#REF!,Data!#REF!,(IF(B21=Data!#REF!,Data!#REF!,(IF(B21=Data!#REF!,Data!#REF!,(IF(B21=Data!#REF!,Data!#REF!,(IF(B21=Data!#REF!,Data!#REF!,Data!#REF!)))))))))</f>
        <v>#REF!</v>
      </c>
      <c r="O21" s="592"/>
      <c r="P21" s="593"/>
      <c r="Q21" s="594" t="e">
        <f>IF(B21=Data!B4,Data!H4,(IF(B21=Data!B6,Data!H6,(IF(B21=Data!B8,Data!H8,(IF(B21=Data!#REF!,Data!#REF!,(IF(B21=Data!B13,Data!H13,(IF(B21=Data!#REF!,Data!#REF!,(IF(B21=Data!#REF!,Data!#REF!,(IF(B21=Data!#REF!,Data!#REF!,Data!#REF!)))))))))))))))&amp;IF(B21=Data!B80,Data!H80,(IF(B21=Data!#REF!,Data!#REF!,(IF(B21=Data!#REF!,Data!#REF!,(IF(B21=Data!#REF!,Data!#REF!,(IF(B21=Data!#REF!,Data!#REF!,(IF(B21=Data!#REF!,Data!H820,(IF(B21=Data!#REF!,Data!#REF!,(IF(B21=Data!#REF!,Data!#REF!,Data!#REF!)))))))))))))))&amp;IF(B21=Data!#REF!,Data!#REF!,(IF(B21=Data!#REF!,Data!#REF!,(IF(B21=Data!#REF!,Data!#REF!,(IF(B21=Data!#REF!,Data!#REF!,(IF(B21=Data!#REF!,Data!#REF!,Data!#REF!)))))))))</f>
        <v>#REF!</v>
      </c>
      <c r="R21" s="593"/>
      <c r="S21" s="593"/>
      <c r="T21" s="594" t="e">
        <f>IF(B21=Data!B4,Data!I4,(IF(B21=Data!B6,Data!I6,(IF(B21=Data!B8,Data!I8,(IF(B21=Data!#REF!,Data!#REF!,(IF(B21=Data!B13,Data!I13,(IF(B21=Data!#REF!,Data!#REF!,(IF(B21=Data!#REF!,Data!#REF!,(IF(B21=Data!#REF!,Data!#REF!,Data!#REF!)))))))))))))))&amp;IF(B21=Data!B80,Data!I80,(IF(B21=Data!#REF!,Data!#REF!,(IF(B21=Data!#REF!,Data!#REF!,(IF(B21=Data!#REF!,Data!#REF!,(IF(B21=Data!#REF!,Data!#REF!,(IF(B21=Data!#REF!,Data!I820,(IF(B21=Data!#REF!,Data!#REF!,(IF(B21=Data!#REF!,Data!#REF!,Data!#REF!)))))))))))))))&amp;IF(B21=Data!#REF!,Data!#REF!,(IF(B21=Data!#REF!,Data!#REF!,(IF(B21=Data!#REF!,Data!#REF!,(IF(B21=Data!#REF!,Data!#REF!,(IF(B21=Data!#REF!,Data!#REF!,Data!#REF!)))))))))</f>
        <v>#REF!</v>
      </c>
      <c r="U21" s="595"/>
      <c r="V21" s="594" t="e">
        <f>IF(B21=Data!B4,Data!J4,(IF(B21=Data!B6,Data!J6,(IF(B21=Data!B8,Data!J8,(IF(B21=Data!#REF!,Data!#REF!,(IF(B21=Data!B13,Data!J13,(IF(B21=Data!#REF!,Data!#REF!,(IF(B21=Data!#REF!,Data!#REF!,(IF(B21=Data!#REF!,Data!#REF!,Data!#REF!)))))))))))))))&amp;IF(B21=Data!B80,Data!J80,(IF(B21=Data!#REF!,Data!#REF!,(IF(B21=Data!#REF!,Data!#REF!,(IF(B21=Data!#REF!,Data!#REF!,(IF(B21=Data!#REF!,Data!#REF!,(IF(B21=Data!#REF!,Data!J820,(IF(B21=Data!#REF!,Data!#REF!,(IF(B21=Data!#REF!,Data!#REF!,Data!#REF!)))))))))))))))&amp;IF(B21=Data!#REF!,Data!#REF!,(IF(B21=Data!#REF!,Data!#REF!,(IF(B21=Data!#REF!,Data!#REF!,(IF(B21=Data!#REF!,Data!#REF!,(IF(B21=Data!#REF!,Data!#REF!,Data!#REF!)))))))))</f>
        <v>#REF!</v>
      </c>
      <c r="W21" s="596">
        <f>IF(E21="","",VLOOKUP(B21,Data!$B$5:$J$503,9,FALSE)*E21)</f>
        <v>3.5550000000000002</v>
      </c>
    </row>
    <row r="22" spans="1:23" s="597" customFormat="1" ht="19.25" customHeight="1">
      <c r="A22" s="860"/>
      <c r="B22" s="582" t="s">
        <v>1125</v>
      </c>
      <c r="C22" s="738" t="str">
        <f>IF(E22="","",VLOOKUP(B22,Data!$B$5:$N$503,13,FALSE))</f>
        <v/>
      </c>
      <c r="D22" s="495" t="str">
        <f>IF(E22="","",VLOOKUP(B22,Data!$B$5:$L$503,2,FALSE))</f>
        <v/>
      </c>
      <c r="E22" s="823"/>
      <c r="F22" s="956" t="s">
        <v>553</v>
      </c>
      <c r="G22" s="587" t="str">
        <f>IF(E22="","",VLOOKUP(B22,Data!$B$5:$L$503,11,FALSE))</f>
        <v/>
      </c>
      <c r="H22" s="588" t="str">
        <f t="shared" si="0"/>
        <v>-</v>
      </c>
      <c r="I22" s="589" t="str">
        <f>IF(E22="","",VLOOKUP(B22,Data!$B$5:$D$503,3,FALSE))</f>
        <v/>
      </c>
      <c r="J22" s="589" t="str">
        <f>IF(E22="","",VLOOKUP(B22,Data!$B$5:$M$503,12,FALSE))</f>
        <v/>
      </c>
      <c r="K22" s="590"/>
      <c r="L22" s="587" t="str">
        <f>IF(E22="","",VLOOKUP(B22,Data!$B$5:$E$503,4,FALSE)*E22)</f>
        <v/>
      </c>
      <c r="M22" s="587" t="str">
        <f>IF(E22="","",VLOOKUP(B22,Data!$B$5:$F$503,5,FALSE)*E22)</f>
        <v/>
      </c>
      <c r="N22" s="591" t="e">
        <f>IF(B22=Data!#REF!,Data!#REF!,(IF(B22=Data!#REF!,Data!#REF!,(IF(B22=Data!#REF!,Data!#REF!,(IF(B22=Data!#REF!,Data!#REF!,(IF(B22=Data!#REF!,Data!#REF!,(IF(B22=Data!#REF!,Data!#REF!,(IF(B22=Data!#REF!,Data!#REF!,(IF(B22=Data!#REF!,Data!#REF!,Data!#REF!)))))))))))))))&amp;IF(B22=Data!B59,Data!G59,(IF(B22=Data!#REF!,Data!#REF!,(IF(B22=Data!#REF!,Data!#REF!,(IF(B22=Data!#REF!,Data!#REF!,(IF(B22=Data!#REF!,Data!#REF!,(IF(B22=Data!#REF!,Data!G799,(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59,Data!H59,(IF(B22=Data!#REF!,Data!#REF!,(IF(B22=Data!#REF!,Data!#REF!,(IF(B22=Data!#REF!,Data!#REF!,(IF(B22=Data!#REF!,Data!#REF!,(IF(B22=Data!#REF!,Data!H799,(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59,Data!I59,(IF(B22=Data!#REF!,Data!#REF!,(IF(B22=Data!#REF!,Data!#REF!,(IF(B22=Data!#REF!,Data!#REF!,(IF(B22=Data!#REF!,Data!#REF!,(IF(B22=Data!#REF!,Data!I799,(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59,Data!J59,(IF(B22=Data!#REF!,Data!#REF!,(IF(B22=Data!#REF!,Data!#REF!,(IF(B22=Data!#REF!,Data!#REF!,(IF(B22=Data!#REF!,Data!#REF!,(IF(B22=Data!#REF!,Data!J799,(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v>5</v>
      </c>
      <c r="B23" s="753" t="s">
        <v>715</v>
      </c>
      <c r="C23" s="738" t="str">
        <f>IF(E23="","",VLOOKUP(B23,Data!$B$5:$N$503,13,FALSE))</f>
        <v>Ymh</v>
      </c>
      <c r="D23" s="495" t="str">
        <f>IF(E23="","",VLOOKUP(B23,Data!$B$5:$L$503,2,FALSE))</f>
        <v>VAC9480</v>
      </c>
      <c r="E23" s="823">
        <v>3</v>
      </c>
      <c r="F23" s="955"/>
      <c r="G23" s="587">
        <f>IF(E23="","",VLOOKUP(B23,Data!$B$5:$L$503,11,FALSE))</f>
        <v>2008.01</v>
      </c>
      <c r="H23" s="588">
        <f t="shared" si="0"/>
        <v>6024.03</v>
      </c>
      <c r="I23" s="589" t="str">
        <f>IF(E23="","",VLOOKUP(B23,Data!$B$5:$D$503,3,FALSE))</f>
        <v>C/T</v>
      </c>
      <c r="J23" s="589" t="str">
        <f>IF(E23="","",VLOOKUP(B23,Data!$B$5:$M$503,12,FALSE))</f>
        <v>Indonesia</v>
      </c>
      <c r="K23" s="590">
        <v>5132835</v>
      </c>
      <c r="L23" s="587">
        <f>IF(E23="","",VLOOKUP(B23,Data!$B$5:$E$503,4,FALSE)*E23)</f>
        <v>597</v>
      </c>
      <c r="M23" s="587">
        <f>IF(E23="","",VLOOKUP(B23,Data!$B$5:$F$503,5,FALSE)*E23)</f>
        <v>537</v>
      </c>
      <c r="N23" s="591" t="e">
        <f>IF(B23=Data!#REF!,Data!#REF!,(IF(B23=Data!#REF!,Data!#REF!,(IF(B23=Data!#REF!,Data!#REF!,(IF(B23=Data!#REF!,Data!#REF!,(IF(B23=Data!#REF!,Data!#REF!,(IF(B23=Data!#REF!,Data!#REF!,(IF(B23=Data!#REF!,Data!#REF!,(IF(B23=Data!#REF!,Data!#REF!,Data!#REF!)))))))))))))))&amp;IF(B23=Data!B58,Data!G58,(IF(B23=Data!#REF!,Data!#REF!,(IF(B23=Data!#REF!,Data!#REF!,(IF(B23=Data!#REF!,Data!#REF!,(IF(B23=Data!#REF!,Data!#REF!,(IF(B23=Data!#REF!,Data!G798,(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58,Data!H58,(IF(B23=Data!#REF!,Data!#REF!,(IF(B23=Data!#REF!,Data!#REF!,(IF(B23=Data!#REF!,Data!#REF!,(IF(B23=Data!#REF!,Data!#REF!,(IF(B23=Data!#REF!,Data!H798,(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58,Data!I58,(IF(B23=Data!#REF!,Data!#REF!,(IF(B23=Data!#REF!,Data!#REF!,(IF(B23=Data!#REF!,Data!#REF!,(IF(B23=Data!#REF!,Data!#REF!,(IF(B23=Data!#REF!,Data!I798,(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58,Data!J58,(IF(B23=Data!#REF!,Data!#REF!,(IF(B23=Data!#REF!,Data!#REF!,(IF(B23=Data!#REF!,Data!#REF!,(IF(B23=Data!#REF!,Data!#REF!,(IF(B23=Data!#REF!,Data!J798,(IF(B23=Data!#REF!,Data!#REF!,(IF(B23=Data!#REF!,Data!#REF!,Data!#REF!)))))))))))))))&amp;IF(B23=Data!#REF!,Data!#REF!,(IF(B23=Data!#REF!,Data!#REF!,(IF(B23=Data!#REF!,Data!#REF!,(IF(B23=Data!#REF!,Data!#REF!,(IF(B23=Data!#REF!,Data!#REF!,Data!#REF!)))))))))</f>
        <v>#REF!</v>
      </c>
      <c r="W23" s="596">
        <f>IF(E23="","",VLOOKUP(B23,Data!$B$5:$J$503,9,FALSE)*E23)</f>
        <v>3.387</v>
      </c>
    </row>
    <row r="24" spans="1:23" s="597" customFormat="1" ht="19.25" customHeight="1">
      <c r="A24" s="860"/>
      <c r="B24" s="582" t="s">
        <v>1122</v>
      </c>
      <c r="C24" s="738" t="str">
        <f>IF(E24="","",VLOOKUP(B24,Data!$B$5:$N$503,13,FALSE))</f>
        <v/>
      </c>
      <c r="D24" s="495" t="str">
        <f>IF(E24="","",VLOOKUP(B24,Data!$B$5:$L$503,2,FALSE))</f>
        <v/>
      </c>
      <c r="E24" s="823"/>
      <c r="F24" s="955"/>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61,Data!G61,(IF(B24=Data!#REF!,Data!#REF!,(IF(B24=Data!#REF!,Data!#REF!,(IF(B24=Data!#REF!,Data!#REF!,(IF(B24=Data!#REF!,Data!#REF!,(IF(B24=Data!#REF!,Data!G801,(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61,Data!H61,(IF(B24=Data!#REF!,Data!#REF!,(IF(B24=Data!#REF!,Data!#REF!,(IF(B24=Data!#REF!,Data!#REF!,(IF(B24=Data!#REF!,Data!#REF!,(IF(B24=Data!#REF!,Data!H801,(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61,Data!I61,(IF(B24=Data!#REF!,Data!#REF!,(IF(B24=Data!#REF!,Data!#REF!,(IF(B24=Data!#REF!,Data!#REF!,(IF(B24=Data!#REF!,Data!#REF!,(IF(B24=Data!#REF!,Data!I801,(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61,Data!J61,(IF(B24=Data!#REF!,Data!#REF!,(IF(B24=Data!#REF!,Data!#REF!,(IF(B24=Data!#REF!,Data!#REF!,(IF(B24=Data!#REF!,Data!#REF!,(IF(B24=Data!#REF!,Data!J801,(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v>6</v>
      </c>
      <c r="B25" s="753" t="s">
        <v>368</v>
      </c>
      <c r="C25" s="738" t="str">
        <f>IF(E25="","",VLOOKUP(B25,Data!$B$5:$N$503,13,FALSE))</f>
        <v>Ymh</v>
      </c>
      <c r="D25" s="495" t="str">
        <f>IF(E25="","",VLOOKUP(B25,Data!$B$5:$L$503,2,FALSE))</f>
        <v>WQ78230</v>
      </c>
      <c r="E25" s="823">
        <v>3</v>
      </c>
      <c r="F25" s="955"/>
      <c r="G25" s="587">
        <f>IF(E25="","",VLOOKUP(B25,Data!$B$5:$L$503,11,FALSE))</f>
        <v>4233.07</v>
      </c>
      <c r="H25" s="588">
        <f t="shared" si="0"/>
        <v>12699.21</v>
      </c>
      <c r="I25" s="589" t="str">
        <f>IF(E25="","",VLOOKUP(B25,Data!$B$5:$D$503,3,FALSE))</f>
        <v>C/T</v>
      </c>
      <c r="J25" s="589" t="str">
        <f>IF(E25="","",VLOOKUP(B25,Data!$B$5:$M$503,12,FALSE))</f>
        <v>Indonesia</v>
      </c>
      <c r="K25" s="590">
        <v>5138148</v>
      </c>
      <c r="L25" s="587">
        <f>IF(E25="","",VLOOKUP(B25,Data!$B$5:$E$503,4,FALSE)*E25)</f>
        <v>891</v>
      </c>
      <c r="M25" s="587">
        <f>IF(E25="","",VLOOKUP(B25,Data!$B$5:$F$503,5,FALSE)*E25)</f>
        <v>786</v>
      </c>
      <c r="N25" s="591" t="e">
        <f>IF(B25=Data!#REF!,Data!#REF!,(IF(B25=Data!#REF!,Data!#REF!,(IF(B25=Data!#REF!,Data!#REF!,(IF(B25=Data!#REF!,Data!#REF!,(IF(B25=Data!#REF!,Data!#REF!,(IF(B25=Data!#REF!,Data!#REF!,(IF(B25=Data!#REF!,Data!#REF!,(IF(B25=Data!#REF!,Data!#REF!,Data!#REF!)))))))))))))))&amp;IF(B25=Data!B41,Data!G41,(IF(B25=Data!#REF!,Data!#REF!,(IF(B25=Data!#REF!,Data!#REF!,(IF(B25=Data!#REF!,Data!#REF!,(IF(B25=Data!#REF!,Data!#REF!,(IF(B25=Data!#REF!,Data!G781,(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41,Data!H41,(IF(B25=Data!#REF!,Data!#REF!,(IF(B25=Data!#REF!,Data!#REF!,(IF(B25=Data!#REF!,Data!#REF!,(IF(B25=Data!#REF!,Data!#REF!,(IF(B25=Data!#REF!,Data!H781,(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41,Data!I41,(IF(B25=Data!#REF!,Data!#REF!,(IF(B25=Data!#REF!,Data!#REF!,(IF(B25=Data!#REF!,Data!#REF!,(IF(B25=Data!#REF!,Data!#REF!,(IF(B25=Data!#REF!,Data!I781,(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41,Data!J41,(IF(B25=Data!#REF!,Data!#REF!,(IF(B25=Data!#REF!,Data!#REF!,(IF(B25=Data!#REF!,Data!#REF!,(IF(B25=Data!#REF!,Data!#REF!,(IF(B25=Data!#REF!,Data!J781,(IF(B25=Data!#REF!,Data!#REF!,(IF(B25=Data!#REF!,Data!#REF!,Data!#REF!)))))))))))))))&amp;IF(B25=Data!#REF!,Data!#REF!,(IF(B25=Data!#REF!,Data!#REF!,(IF(B25=Data!#REF!,Data!#REF!,(IF(B25=Data!#REF!,Data!#REF!,(IF(B25=Data!#REF!,Data!#REF!,Data!#REF!)))))))))</f>
        <v>#REF!</v>
      </c>
      <c r="W25" s="596">
        <f>IF(E25="","",VLOOKUP(B25,Data!$B$5:$J$503,9,FALSE)*E25)</f>
        <v>4.6020000000000003</v>
      </c>
    </row>
    <row r="26" spans="1:23" s="597" customFormat="1" ht="19.25" customHeight="1">
      <c r="A26" s="860">
        <v>7</v>
      </c>
      <c r="B26" s="753" t="s">
        <v>223</v>
      </c>
      <c r="C26" s="738" t="str">
        <f>IF(E26="","",VLOOKUP(B26,Data!$B$5:$N$503,13,FALSE))</f>
        <v>Ymh</v>
      </c>
      <c r="D26" s="495" t="str">
        <f>IF(E26="","",VLOOKUP(B26,Data!$B$5:$L$503,2,FALSE))</f>
        <v>AAE6337</v>
      </c>
      <c r="E26" s="823">
        <v>28</v>
      </c>
      <c r="F26" s="955"/>
      <c r="G26" s="587">
        <f>IF(E26="","",VLOOKUP(B26,Data!$B$5:$L$503,11,FALSE))</f>
        <v>1646.63</v>
      </c>
      <c r="H26" s="588">
        <f t="shared" si="0"/>
        <v>46105.64</v>
      </c>
      <c r="I26" s="589" t="str">
        <f>IF(E26="","",VLOOKUP(B26,Data!$B$5:$D$503,3,FALSE))</f>
        <v>C/T</v>
      </c>
      <c r="J26" s="589" t="str">
        <f>IF(E26="","",VLOOKUP(B26,Data!$B$5:$M$503,12,FALSE))</f>
        <v>Indonesia</v>
      </c>
      <c r="K26" s="590">
        <v>5138148</v>
      </c>
      <c r="L26" s="587">
        <f>IF(E26="","",VLOOKUP(B26,Data!$B$5:$E$503,4,FALSE)*E26)</f>
        <v>5432</v>
      </c>
      <c r="M26" s="587">
        <f>IF(E26="","",VLOOKUP(B26,Data!$B$5:$F$503,5,FALSE)*E26)</f>
        <v>4872</v>
      </c>
      <c r="N26" s="591" t="e">
        <f>IF(B26=Data!#REF!,Data!#REF!,(IF(B26=Data!#REF!,Data!#REF!,(IF(B26=Data!#REF!,Data!#REF!,(IF(B26=Data!#REF!,Data!#REF!,(IF(B26=Data!#REF!,Data!#REF!,(IF(B26=Data!#REF!,Data!#REF!,(IF(B26=Data!#REF!,Data!#REF!,(IF(B26=Data!#REF!,Data!#REF!,Data!#REF!)))))))))))))))&amp;IF(B26=Data!B42,Data!G42,(IF(B26=Data!#REF!,Data!#REF!,(IF(B26=Data!#REF!,Data!#REF!,(IF(B26=Data!#REF!,Data!#REF!,(IF(B26=Data!#REF!,Data!#REF!,(IF(B26=Data!#REF!,Data!G782,(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42,Data!H42,(IF(B26=Data!#REF!,Data!#REF!,(IF(B26=Data!#REF!,Data!#REF!,(IF(B26=Data!#REF!,Data!#REF!,(IF(B26=Data!#REF!,Data!#REF!,(IF(B26=Data!#REF!,Data!H782,(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42,Data!I42,(IF(B26=Data!#REF!,Data!#REF!,(IF(B26=Data!#REF!,Data!#REF!,(IF(B26=Data!#REF!,Data!#REF!,(IF(B26=Data!#REF!,Data!#REF!,(IF(B26=Data!#REF!,Data!I782,(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42,Data!J42,(IF(B26=Data!#REF!,Data!#REF!,(IF(B26=Data!#REF!,Data!#REF!,(IF(B26=Data!#REF!,Data!#REF!,(IF(B26=Data!#REF!,Data!#REF!,(IF(B26=Data!#REF!,Data!J782,(IF(B26=Data!#REF!,Data!#REF!,(IF(B26=Data!#REF!,Data!#REF!,Data!#REF!)))))))))))))))&amp;IF(B26=Data!#REF!,Data!#REF!,(IF(B26=Data!#REF!,Data!#REF!,(IF(B26=Data!#REF!,Data!#REF!,(IF(B26=Data!#REF!,Data!#REF!,(IF(B26=Data!#REF!,Data!#REF!,Data!#REF!)))))))))</f>
        <v>#REF!</v>
      </c>
      <c r="W26" s="596">
        <f>IF(E26="","",VLOOKUP(B26,Data!$B$5:$J$503,9,FALSE)*E26)</f>
        <v>31.612000000000002</v>
      </c>
    </row>
    <row r="27" spans="1:23" s="597" customFormat="1" ht="19.25" customHeight="1">
      <c r="A27" s="598"/>
      <c r="B27" s="582"/>
      <c r="C27" s="738" t="str">
        <f>IF(E27="","",VLOOKUP(B27,Data!$B$5:$N$503,13,FALSE))</f>
        <v/>
      </c>
      <c r="D27" s="495" t="str">
        <f>IF(E27="","",VLOOKUP(B27,Data!$B$5:$L$503,2,FALSE))</f>
        <v/>
      </c>
      <c r="E27" s="823"/>
      <c r="F27" s="601"/>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18,Data!G18,(IF(B27=Data!B20,Data!G20,(IF(B27=Data!B22,Data!G22,(IF(B27=Data!#REF!,Data!#REF!,(IF(B27=Data!B27,Data!G27,(IF(B27=Data!#REF!,Data!#REF!,(IF(B27=Data!#REF!,Data!#REF!,(IF(B27=Data!#REF!,Data!#REF!,Data!#REF!)))))))))))))))&amp;IF(B27=Data!B94,Data!G94,(IF(B27=Data!#REF!,Data!#REF!,(IF(B27=Data!#REF!,Data!#REF!,(IF(B27=Data!#REF!,Data!#REF!,(IF(B27=Data!#REF!,Data!#REF!,(IF(B27=Data!#REF!,Data!G834,(IF(B27=Data!#REF!,Data!#REF!,(IF(B27=Data!#REF!,Data!#REF!,Data!#REF!)))))))))))))))&amp;IF(B27=Data!#REF!,Data!#REF!,(IF(B27=Data!#REF!,Data!#REF!,(IF(B27=Data!#REF!,Data!#REF!,(IF(B27=Data!#REF!,Data!#REF!,(IF(B27=Data!#REF!,Data!#REF!,Data!#REF!)))))))))</f>
        <v>#REF!</v>
      </c>
      <c r="O27" s="592"/>
      <c r="P27" s="593"/>
      <c r="Q27" s="594" t="e">
        <f>IF(B27=Data!B18,Data!H18,(IF(B27=Data!B20,Data!H20,(IF(B27=Data!B22,Data!H22,(IF(B27=Data!#REF!,Data!#REF!,(IF(B27=Data!B27,Data!H27,(IF(B27=Data!#REF!,Data!#REF!,(IF(B27=Data!#REF!,Data!#REF!,(IF(B27=Data!#REF!,Data!#REF!,Data!#REF!)))))))))))))))&amp;IF(B27=Data!B94,Data!H94,(IF(B27=Data!#REF!,Data!#REF!,(IF(B27=Data!#REF!,Data!#REF!,(IF(B27=Data!#REF!,Data!#REF!,(IF(B27=Data!#REF!,Data!#REF!,(IF(B27=Data!#REF!,Data!H834,(IF(B27=Data!#REF!,Data!#REF!,(IF(B27=Data!#REF!,Data!#REF!,Data!#REF!)))))))))))))))&amp;IF(B27=Data!#REF!,Data!#REF!,(IF(B27=Data!#REF!,Data!#REF!,(IF(B27=Data!#REF!,Data!#REF!,(IF(B27=Data!#REF!,Data!#REF!,(IF(B27=Data!#REF!,Data!#REF!,Data!#REF!)))))))))</f>
        <v>#REF!</v>
      </c>
      <c r="R27" s="593"/>
      <c r="S27" s="593"/>
      <c r="T27" s="594" t="e">
        <f>IF(B27=Data!B18,Data!I18,(IF(B27=Data!B20,Data!I20,(IF(B27=Data!B22,Data!I22,(IF(B27=Data!#REF!,Data!#REF!,(IF(B27=Data!B27,Data!I27,(IF(B27=Data!#REF!,Data!#REF!,(IF(B27=Data!#REF!,Data!#REF!,(IF(B27=Data!#REF!,Data!#REF!,Data!#REF!)))))))))))))))&amp;IF(B27=Data!B94,Data!I94,(IF(B27=Data!#REF!,Data!#REF!,(IF(B27=Data!#REF!,Data!#REF!,(IF(B27=Data!#REF!,Data!#REF!,(IF(B27=Data!#REF!,Data!#REF!,(IF(B27=Data!#REF!,Data!I834,(IF(B27=Data!#REF!,Data!#REF!,(IF(B27=Data!#REF!,Data!#REF!,Data!#REF!)))))))))))))))&amp;IF(B27=Data!#REF!,Data!#REF!,(IF(B27=Data!#REF!,Data!#REF!,(IF(B27=Data!#REF!,Data!#REF!,(IF(B27=Data!#REF!,Data!#REF!,(IF(B27=Data!#REF!,Data!#REF!,Data!#REF!)))))))))</f>
        <v>#REF!</v>
      </c>
      <c r="U27" s="595"/>
      <c r="V27" s="594" t="e">
        <f>IF(B27=Data!B18,Data!J18,(IF(B27=Data!B20,Data!J20,(IF(B27=Data!B22,Data!J22,(IF(B27=Data!#REF!,Data!#REF!,(IF(B27=Data!B27,Data!J27,(IF(B27=Data!#REF!,Data!#REF!,(IF(B27=Data!#REF!,Data!#REF!,(IF(B27=Data!#REF!,Data!#REF!,Data!#REF!)))))))))))))))&amp;IF(B27=Data!B94,Data!J94,(IF(B27=Data!#REF!,Data!#REF!,(IF(B27=Data!#REF!,Data!#REF!,(IF(B27=Data!#REF!,Data!#REF!,(IF(B27=Data!#REF!,Data!#REF!,(IF(B27=Data!#REF!,Data!J834,(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860"/>
      <c r="B28"/>
      <c r="C28" s="583" t="str">
        <f>IF(E28="","",VLOOKUP(B28,Data!$B$5:$N$503,13,FALSE))</f>
        <v/>
      </c>
      <c r="D28" s="584" t="str">
        <f>IF(E28="","",VLOOKUP(B28,Data!$B$5:$L$503,2,FALSE))</f>
        <v/>
      </c>
      <c r="E28" s="739"/>
      <c r="F28" s="600"/>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B139,Data!G139,(IF(B28=Data!B141,Data!G141,(IF(B28=Data!B143,Data!G143,(IF(B28=Data!#REF!,Data!#REF!,(IF(B28=Data!B148,Data!G148,(IF(B28=Data!#REF!,Data!#REF!,(IF(B28=Data!#REF!,Data!#REF!,(IF(B28=Data!#REF!,Data!#REF!,Data!#REF!)))))))))))))))&amp;IF(B28=Data!B215,Data!G215,(IF(B28=Data!#REF!,Data!#REF!,(IF(B28=Data!#REF!,Data!#REF!,(IF(B28=Data!#REF!,Data!#REF!,(IF(B28=Data!#REF!,Data!#REF!,(IF(B28=Data!#REF!,Data!G955,(IF(B28=Data!#REF!,Data!#REF!,(IF(B28=Data!#REF!,Data!#REF!,Data!#REF!)))))))))))))))&amp;IF(B28=Data!#REF!,Data!#REF!,(IF(B28=Data!#REF!,Data!#REF!,(IF(B28=Data!#REF!,Data!#REF!,(IF(B28=Data!#REF!,Data!#REF!,(IF(B28=Data!#REF!,Data!#REF!,Data!#REF!)))))))))</f>
        <v>#REF!</v>
      </c>
      <c r="O28" s="592"/>
      <c r="P28" s="593"/>
      <c r="Q28" s="594" t="e">
        <f>IF(B28=Data!B139,Data!H139,(IF(B28=Data!B141,Data!H141,(IF(B28=Data!B143,Data!H143,(IF(B28=Data!#REF!,Data!#REF!,(IF(B28=Data!B148,Data!H148,(IF(B28=Data!#REF!,Data!#REF!,(IF(B28=Data!#REF!,Data!#REF!,(IF(B28=Data!#REF!,Data!#REF!,Data!#REF!)))))))))))))))&amp;IF(B28=Data!B215,Data!H215,(IF(B28=Data!#REF!,Data!#REF!,(IF(B28=Data!#REF!,Data!#REF!,(IF(B28=Data!#REF!,Data!#REF!,(IF(B28=Data!#REF!,Data!#REF!,(IF(B28=Data!#REF!,Data!H955,(IF(B28=Data!#REF!,Data!#REF!,(IF(B28=Data!#REF!,Data!#REF!,Data!#REF!)))))))))))))))&amp;IF(B28=Data!#REF!,Data!#REF!,(IF(B28=Data!#REF!,Data!#REF!,(IF(B28=Data!#REF!,Data!#REF!,(IF(B28=Data!#REF!,Data!#REF!,(IF(B28=Data!#REF!,Data!#REF!,Data!#REF!)))))))))</f>
        <v>#REF!</v>
      </c>
      <c r="R28" s="593"/>
      <c r="S28" s="593"/>
      <c r="T28" s="594" t="e">
        <f>IF(B28=Data!B139,Data!I139,(IF(B28=Data!B141,Data!I141,(IF(B28=Data!B143,Data!I143,(IF(B28=Data!#REF!,Data!#REF!,(IF(B28=Data!B148,Data!I148,(IF(B28=Data!#REF!,Data!#REF!,(IF(B28=Data!#REF!,Data!#REF!,(IF(B28=Data!#REF!,Data!#REF!,Data!#REF!)))))))))))))))&amp;IF(B28=Data!B215,Data!I215,(IF(B28=Data!#REF!,Data!#REF!,(IF(B28=Data!#REF!,Data!#REF!,(IF(B28=Data!#REF!,Data!#REF!,(IF(B28=Data!#REF!,Data!#REF!,(IF(B28=Data!#REF!,Data!I955,(IF(B28=Data!#REF!,Data!#REF!,(IF(B28=Data!#REF!,Data!#REF!,Data!#REF!)))))))))))))))&amp;IF(B28=Data!#REF!,Data!#REF!,(IF(B28=Data!#REF!,Data!#REF!,(IF(B28=Data!#REF!,Data!#REF!,(IF(B28=Data!#REF!,Data!#REF!,(IF(B28=Data!#REF!,Data!#REF!,Data!#REF!)))))))))</f>
        <v>#REF!</v>
      </c>
      <c r="U28" s="595"/>
      <c r="V28" s="594" t="e">
        <f>IF(B28=Data!B139,Data!J139,(IF(B28=Data!B141,Data!J141,(IF(B28=Data!B143,Data!J143,(IF(B28=Data!#REF!,Data!#REF!,(IF(B28=Data!B148,Data!J148,(IF(B28=Data!#REF!,Data!#REF!,(IF(B28=Data!#REF!,Data!#REF!,(IF(B28=Data!#REF!,Data!#REF!,Data!#REF!)))))))))))))))&amp;IF(B28=Data!B215,Data!J215,(IF(B28=Data!#REF!,Data!#REF!,(IF(B28=Data!#REF!,Data!#REF!,(IF(B28=Data!#REF!,Data!#REF!,(IF(B28=Data!#REF!,Data!#REF!,(IF(B28=Data!#REF!,Data!J955,(IF(B28=Data!#REF!,Data!#REF!,(IF(B28=Data!#REF!,Data!#REF!,Data!#REF!)))))))))))))))&amp;IF(B28=Data!#REF!,Data!#REF!,(IF(B28=Data!#REF!,Data!#REF!,(IF(B28=Data!#REF!,Data!#REF!,(IF(B28=Data!#REF!,Data!#REF!,(IF(B28=Data!#REF!,Data!#REF!,Data!#REF!)))))))))</f>
        <v>#REF!</v>
      </c>
      <c r="W28" s="596" t="str">
        <f>IF(E28="","",VLOOKUP(B28,Data!$B$5:$J$503,9,FALSE)*E28)</f>
        <v/>
      </c>
    </row>
    <row r="29" spans="1:23" s="611" customFormat="1" ht="31" customHeight="1">
      <c r="A29" s="860"/>
      <c r="B29" s="818"/>
      <c r="C29" s="604"/>
      <c r="D29" s="605"/>
      <c r="E29" s="606">
        <f>SUM(E17:E28)</f>
        <v>47</v>
      </c>
      <c r="F29" s="606"/>
      <c r="G29" s="607"/>
      <c r="H29" s="607">
        <f>SUM(H17:H28)</f>
        <v>90716.59</v>
      </c>
      <c r="I29" s="608"/>
      <c r="J29" s="608"/>
      <c r="K29" s="608"/>
      <c r="L29" s="609">
        <f>SUM(L17:L28)</f>
        <v>9809</v>
      </c>
      <c r="M29" s="609">
        <f>SUM(M17:M28)</f>
        <v>8803</v>
      </c>
      <c r="N29" s="609" t="e">
        <f>SUM(N17:N28)</f>
        <v>#REF!</v>
      </c>
      <c r="O29" s="609" t="e">
        <f>SUM(#REF!)</f>
        <v>#REF!</v>
      </c>
      <c r="P29" s="609">
        <f>SUM(P16:P16)</f>
        <v>0</v>
      </c>
      <c r="Q29" s="609">
        <f>SUM(Q16:Q16)</f>
        <v>0</v>
      </c>
      <c r="R29" s="609" t="e">
        <f>SUM(#REF!)</f>
        <v>#REF!</v>
      </c>
      <c r="S29" s="609">
        <f>SUM(S16:S16)</f>
        <v>0</v>
      </c>
      <c r="T29" s="609">
        <f>SUM(T16:T16)</f>
        <v>0</v>
      </c>
      <c r="U29" s="609" t="e">
        <f>SUM(#REF!)</f>
        <v>#REF!</v>
      </c>
      <c r="V29" s="609">
        <f>SUM(V16:V16)</f>
        <v>0</v>
      </c>
      <c r="W29" s="610">
        <f>SUM(W17:W28)</f>
        <v>55.612000000000002</v>
      </c>
    </row>
    <row r="30" spans="1:23" ht="11.25" customHeight="1">
      <c r="A30" s="860"/>
      <c r="B30" s="612"/>
      <c r="C30" s="545"/>
      <c r="D30" s="546"/>
      <c r="E30" s="613"/>
      <c r="F30" s="544"/>
      <c r="G30" s="614" t="s">
        <v>847</v>
      </c>
      <c r="H30" s="615"/>
      <c r="I30" s="616"/>
      <c r="J30" s="616"/>
      <c r="K30" s="616"/>
      <c r="L30" s="617"/>
      <c r="M30" s="548"/>
      <c r="N30" s="546"/>
      <c r="O30" s="545"/>
      <c r="P30" s="545"/>
      <c r="Q30" s="545"/>
      <c r="R30" s="545"/>
      <c r="S30" s="545"/>
      <c r="T30" s="545"/>
      <c r="U30" s="546"/>
      <c r="V30" s="546"/>
      <c r="W30" s="550"/>
    </row>
    <row r="31" spans="1:23" ht="14">
      <c r="A31" s="618" t="s">
        <v>546</v>
      </c>
      <c r="B31" s="619" t="s">
        <v>12</v>
      </c>
      <c r="C31" s="513"/>
      <c r="D31" s="620"/>
      <c r="E31" s="499" t="s">
        <v>555</v>
      </c>
      <c r="G31" s="621" t="s">
        <v>83</v>
      </c>
      <c r="H31" s="622"/>
      <c r="I31" s="562" t="s">
        <v>84</v>
      </c>
      <c r="J31" s="623"/>
      <c r="K31" s="534" t="s">
        <v>85</v>
      </c>
      <c r="L31" s="534"/>
      <c r="M31" s="1076" t="s">
        <v>86</v>
      </c>
      <c r="N31" s="1077"/>
      <c r="O31" s="1077"/>
      <c r="P31" s="1077"/>
      <c r="Q31" s="1077"/>
      <c r="R31" s="1077"/>
      <c r="S31" s="1077"/>
      <c r="T31" s="1077"/>
      <c r="U31" s="1077"/>
      <c r="V31" s="1077"/>
      <c r="W31" s="1078"/>
    </row>
    <row r="32" spans="1:23" ht="13">
      <c r="A32" s="967" t="s">
        <v>547</v>
      </c>
      <c r="D32" s="624"/>
      <c r="E32" s="499" t="s">
        <v>88</v>
      </c>
      <c r="G32" s="1079"/>
      <c r="H32" s="1080"/>
      <c r="I32" s="967" t="s">
        <v>89</v>
      </c>
      <c r="J32" s="625"/>
      <c r="K32" s="537" t="s">
        <v>90</v>
      </c>
      <c r="L32" s="537"/>
      <c r="M32" s="532"/>
      <c r="W32" s="538"/>
    </row>
    <row r="33" spans="1:23" ht="10.5" customHeight="1">
      <c r="A33" s="967" t="s">
        <v>548</v>
      </c>
      <c r="B33" s="503"/>
      <c r="D33" s="523"/>
      <c r="G33" s="1079"/>
      <c r="H33" s="1080"/>
      <c r="I33" s="967"/>
      <c r="J33" s="625"/>
      <c r="K33" s="537" t="s">
        <v>94</v>
      </c>
      <c r="L33" s="537"/>
      <c r="M33" s="532"/>
      <c r="W33" s="538"/>
    </row>
    <row r="34" spans="1:23" ht="10.5" customHeight="1">
      <c r="A34" s="544"/>
      <c r="B34" s="545"/>
      <c r="C34" s="545"/>
      <c r="D34" s="626"/>
      <c r="E34" s="499" t="s">
        <v>95</v>
      </c>
      <c r="G34" s="1079"/>
      <c r="H34" s="1080"/>
      <c r="I34" s="967" t="s">
        <v>96</v>
      </c>
      <c r="J34" s="625"/>
      <c r="K34" s="537"/>
      <c r="L34" s="537"/>
      <c r="M34" s="532"/>
      <c r="W34" s="538"/>
    </row>
    <row r="35" spans="1:23" ht="13">
      <c r="A35" s="512" t="s">
        <v>97</v>
      </c>
      <c r="C35" s="535"/>
      <c r="D35" s="514"/>
      <c r="E35" s="499" t="s">
        <v>98</v>
      </c>
      <c r="G35" s="627" t="s">
        <v>99</v>
      </c>
      <c r="H35" s="628"/>
      <c r="I35" s="967" t="s">
        <v>89</v>
      </c>
      <c r="J35" s="625"/>
      <c r="K35" s="537" t="s">
        <v>100</v>
      </c>
      <c r="L35" s="537"/>
      <c r="M35" s="532"/>
      <c r="W35" s="538"/>
    </row>
    <row r="36" spans="1:23" ht="13">
      <c r="A36" s="967" t="s">
        <v>561</v>
      </c>
      <c r="D36" s="523"/>
      <c r="E36" s="499" t="s">
        <v>101</v>
      </c>
      <c r="G36" s="629"/>
      <c r="H36" s="630"/>
      <c r="I36" s="967" t="s">
        <v>102</v>
      </c>
      <c r="J36" s="625"/>
      <c r="K36" s="537" t="s">
        <v>549</v>
      </c>
      <c r="L36" s="537"/>
      <c r="M36" s="1069" t="s">
        <v>616</v>
      </c>
      <c r="N36" s="1070"/>
      <c r="O36" s="1070"/>
      <c r="P36" s="1070"/>
      <c r="Q36" s="1070"/>
      <c r="R36" s="1070"/>
      <c r="S36" s="1070"/>
      <c r="T36" s="1070"/>
      <c r="U36" s="1070"/>
      <c r="V36" s="1070"/>
      <c r="W36" s="1071"/>
    </row>
    <row r="37" spans="1:23">
      <c r="A37" s="544"/>
      <c r="B37" s="545"/>
      <c r="C37" s="545"/>
      <c r="D37" s="546"/>
      <c r="E37" s="631"/>
      <c r="F37" s="545"/>
      <c r="G37" s="1053" t="s">
        <v>1133</v>
      </c>
      <c r="H37" s="1054"/>
      <c r="I37" s="1053" t="s">
        <v>1132</v>
      </c>
      <c r="J37" s="1054"/>
      <c r="K37" s="549" t="s">
        <v>105</v>
      </c>
      <c r="L37" s="549"/>
      <c r="M37" s="1072" t="s">
        <v>106</v>
      </c>
      <c r="N37" s="1073"/>
      <c r="O37" s="1073"/>
      <c r="P37" s="1073"/>
      <c r="Q37" s="1073"/>
      <c r="R37" s="1073"/>
      <c r="S37" s="1073"/>
      <c r="T37" s="1073"/>
      <c r="U37" s="1073"/>
      <c r="V37" s="1073"/>
      <c r="W37" s="1074"/>
    </row>
    <row r="38" spans="1:23">
      <c r="G38" s="500" t="s">
        <v>667</v>
      </c>
      <c r="K38" s="537"/>
      <c r="L38" s="537"/>
      <c r="M38" s="541"/>
      <c r="N38" s="541"/>
      <c r="O38" s="541"/>
      <c r="P38" s="541"/>
      <c r="Q38" s="541"/>
      <c r="R38" s="541"/>
      <c r="S38" s="541"/>
      <c r="T38" s="541"/>
      <c r="U38" s="541"/>
      <c r="V38" s="541"/>
      <c r="W38" s="632"/>
    </row>
    <row r="39" spans="1:23">
      <c r="G39" s="633"/>
      <c r="H39" s="633"/>
      <c r="I39" s="634"/>
      <c r="J39" s="633"/>
      <c r="K39" s="537"/>
      <c r="L39" s="537"/>
      <c r="M39" s="541"/>
      <c r="N39" s="541"/>
      <c r="O39" s="541"/>
      <c r="P39" s="541"/>
      <c r="Q39" s="541"/>
      <c r="R39" s="541"/>
      <c r="S39" s="541"/>
      <c r="T39" s="541"/>
      <c r="U39" s="541"/>
      <c r="V39" s="541"/>
      <c r="W39" s="632"/>
    </row>
    <row r="40" spans="1:23" ht="7.5" customHeight="1"/>
    <row r="41" spans="1:23" ht="13.5" customHeight="1"/>
    <row r="42" spans="1:23" ht="13.5" customHeight="1"/>
    <row r="43" spans="1:23" ht="13.5" customHeight="1"/>
    <row r="44" spans="1:23" s="611" customFormat="1" ht="18" customHeight="1">
      <c r="A44" s="635" t="s">
        <v>964</v>
      </c>
      <c r="B44" s="500"/>
      <c r="C44" s="635" t="s">
        <v>622</v>
      </c>
      <c r="F44" s="636"/>
      <c r="G44" s="635" t="s">
        <v>958</v>
      </c>
      <c r="H44" s="500"/>
      <c r="I44" s="635" t="s">
        <v>969</v>
      </c>
      <c r="K44" s="636"/>
      <c r="L44" s="636"/>
      <c r="V44" s="637"/>
    </row>
    <row r="45" spans="1:23" s="611" customFormat="1" ht="18" customHeight="1">
      <c r="A45" s="635" t="s">
        <v>965</v>
      </c>
      <c r="B45" s="500"/>
      <c r="C45" s="635" t="s">
        <v>969</v>
      </c>
      <c r="F45" s="636"/>
      <c r="G45" s="635" t="s">
        <v>959</v>
      </c>
      <c r="H45" s="500"/>
      <c r="I45" s="635" t="s">
        <v>969</v>
      </c>
      <c r="K45" s="636"/>
      <c r="L45" s="636"/>
      <c r="V45" s="637"/>
    </row>
    <row r="46" spans="1:23" s="611" customFormat="1" ht="18" customHeight="1">
      <c r="A46" s="635" t="s">
        <v>966</v>
      </c>
      <c r="B46" s="500"/>
      <c r="C46" s="635" t="s">
        <v>969</v>
      </c>
      <c r="F46" s="636"/>
      <c r="G46" s="635" t="s">
        <v>960</v>
      </c>
      <c r="H46" s="500"/>
      <c r="I46" s="635" t="s">
        <v>622</v>
      </c>
      <c r="K46" s="636"/>
      <c r="L46" s="636"/>
      <c r="V46" s="637"/>
    </row>
    <row r="47" spans="1:23" s="611" customFormat="1" ht="18" customHeight="1">
      <c r="A47" s="635" t="s">
        <v>967</v>
      </c>
      <c r="B47" s="500"/>
      <c r="C47" s="635" t="s">
        <v>622</v>
      </c>
      <c r="F47" s="636"/>
      <c r="G47" s="635" t="s">
        <v>961</v>
      </c>
      <c r="H47" s="500"/>
      <c r="I47" s="635" t="s">
        <v>622</v>
      </c>
      <c r="K47" s="636"/>
      <c r="L47" s="636"/>
      <c r="V47" s="637"/>
    </row>
    <row r="48" spans="1:23" s="611" customFormat="1" ht="18" customHeight="1">
      <c r="A48" s="635" t="s">
        <v>968</v>
      </c>
      <c r="B48" s="500"/>
      <c r="C48" s="635" t="s">
        <v>622</v>
      </c>
      <c r="F48" s="636"/>
      <c r="G48" s="635" t="s">
        <v>963</v>
      </c>
      <c r="H48" s="500"/>
      <c r="I48" s="635" t="s">
        <v>622</v>
      </c>
      <c r="K48" s="636"/>
      <c r="L48" s="636"/>
      <c r="V48" s="637"/>
    </row>
    <row r="49" spans="1:23" ht="20">
      <c r="E49" s="968"/>
      <c r="F49" s="500"/>
      <c r="G49" s="635" t="s">
        <v>962</v>
      </c>
      <c r="I49" s="635" t="s">
        <v>622</v>
      </c>
      <c r="K49" s="500"/>
      <c r="M49" s="968"/>
      <c r="V49" s="501"/>
      <c r="W49" s="968"/>
    </row>
    <row r="50" spans="1:23" ht="17.5">
      <c r="A50" s="638"/>
      <c r="E50" s="968"/>
      <c r="G50" s="639"/>
      <c r="H50" s="639"/>
    </row>
    <row r="55" spans="1:23" ht="14">
      <c r="A55" s="640"/>
      <c r="C55" s="641"/>
      <c r="D55" s="641"/>
      <c r="E55" s="642"/>
    </row>
    <row r="56" spans="1:23" ht="14">
      <c r="A56" s="643"/>
      <c r="C56" s="641"/>
      <c r="D56" s="644"/>
      <c r="E56" s="642"/>
    </row>
    <row r="57" spans="1:23" ht="14">
      <c r="A57" s="643"/>
      <c r="B57" s="645"/>
      <c r="C57" s="641"/>
      <c r="D57" s="641"/>
      <c r="E57" s="642"/>
    </row>
    <row r="58" spans="1:23" ht="14">
      <c r="A58" s="643"/>
      <c r="B58" s="646" t="s">
        <v>354</v>
      </c>
      <c r="C58" s="641"/>
      <c r="D58" s="641"/>
      <c r="E58" s="642"/>
    </row>
    <row r="59" spans="1:23" ht="15.5">
      <c r="A59" s="643"/>
      <c r="B59" s="647" t="s">
        <v>249</v>
      </c>
      <c r="C59" s="641"/>
      <c r="D59" s="641"/>
      <c r="E59" s="642"/>
    </row>
    <row r="60" spans="1:23" ht="14">
      <c r="A60" s="643"/>
      <c r="B60" s="648" t="s">
        <v>250</v>
      </c>
      <c r="C60" s="641"/>
      <c r="D60" s="641"/>
      <c r="E60" s="642"/>
    </row>
    <row r="61" spans="1:23" ht="15.5">
      <c r="A61" s="649"/>
      <c r="B61" s="647" t="s">
        <v>251</v>
      </c>
      <c r="C61" s="641"/>
      <c r="D61" s="641"/>
      <c r="E61" s="642"/>
    </row>
    <row r="62" spans="1:23" ht="15.5">
      <c r="A62" s="643"/>
      <c r="B62" s="647" t="s">
        <v>252</v>
      </c>
      <c r="C62" s="641"/>
      <c r="D62" s="641"/>
      <c r="E62" s="642"/>
    </row>
    <row r="63" spans="1:23" ht="14">
      <c r="A63" s="649"/>
      <c r="B63" s="646" t="s">
        <v>253</v>
      </c>
      <c r="C63" s="641"/>
      <c r="D63" s="641"/>
      <c r="E63" s="642"/>
    </row>
    <row r="64" spans="1:23" ht="14">
      <c r="A64" s="649"/>
      <c r="B64" s="646" t="s">
        <v>357</v>
      </c>
      <c r="C64" s="641"/>
      <c r="D64" s="641"/>
      <c r="E64" s="642"/>
    </row>
    <row r="65" spans="1:5" ht="14">
      <c r="A65" s="643"/>
      <c r="B65" s="646" t="s">
        <v>358</v>
      </c>
      <c r="C65" s="641"/>
      <c r="D65" s="641"/>
      <c r="E65" s="642"/>
    </row>
    <row r="66" spans="1:5" ht="14">
      <c r="A66" s="643"/>
      <c r="B66" s="646" t="s">
        <v>288</v>
      </c>
      <c r="C66" s="641"/>
      <c r="D66" s="641"/>
      <c r="E66" s="642"/>
    </row>
    <row r="67" spans="1:5" ht="14">
      <c r="A67" s="643"/>
      <c r="B67" s="646" t="s">
        <v>292</v>
      </c>
      <c r="C67" s="641"/>
      <c r="D67" s="641"/>
      <c r="E67" s="642"/>
    </row>
    <row r="68" spans="1:5" ht="15.5">
      <c r="A68" s="643"/>
      <c r="B68" s="647" t="s">
        <v>423</v>
      </c>
      <c r="C68" s="641"/>
      <c r="D68" s="641"/>
      <c r="E68" s="642"/>
    </row>
    <row r="69" spans="1:5" ht="14">
      <c r="A69" s="643"/>
      <c r="B69" s="646" t="s">
        <v>424</v>
      </c>
      <c r="C69" s="641"/>
      <c r="D69" s="641"/>
      <c r="E69" s="642"/>
    </row>
    <row r="70" spans="1:5" ht="14">
      <c r="A70" s="643"/>
      <c r="B70" s="646" t="s">
        <v>279</v>
      </c>
      <c r="C70" s="641"/>
      <c r="D70" s="644"/>
      <c r="E70" s="642"/>
    </row>
    <row r="71" spans="1:5" ht="14">
      <c r="A71" s="643"/>
      <c r="B71" s="646" t="s">
        <v>281</v>
      </c>
      <c r="C71" s="641"/>
      <c r="D71" s="641"/>
      <c r="E71" s="642"/>
    </row>
    <row r="72" spans="1:5" ht="14">
      <c r="A72" s="643"/>
      <c r="B72" s="646" t="s">
        <v>287</v>
      </c>
      <c r="C72" s="641"/>
      <c r="D72" s="644"/>
      <c r="E72" s="642"/>
    </row>
    <row r="73" spans="1:5" ht="15.5">
      <c r="A73" s="643"/>
      <c r="B73" s="647" t="s">
        <v>420</v>
      </c>
      <c r="C73" s="641"/>
      <c r="D73" s="644"/>
      <c r="E73" s="642"/>
    </row>
    <row r="74" spans="1:5" ht="14">
      <c r="A74" s="650"/>
      <c r="B74" s="646" t="s">
        <v>421</v>
      </c>
      <c r="C74" s="579"/>
      <c r="D74" s="578"/>
      <c r="E74" s="575"/>
    </row>
    <row r="75" spans="1:5" ht="14">
      <c r="A75" s="572"/>
      <c r="B75" s="646" t="s">
        <v>422</v>
      </c>
      <c r="C75" s="579"/>
      <c r="D75" s="578"/>
      <c r="E75" s="651">
        <f>SUM(E54:E73)</f>
        <v>0</v>
      </c>
    </row>
    <row r="76" spans="1:5" ht="14">
      <c r="B76" s="646" t="s">
        <v>417</v>
      </c>
    </row>
    <row r="77" spans="1:5" ht="14">
      <c r="B77" s="646" t="s">
        <v>397</v>
      </c>
    </row>
  </sheetData>
  <mergeCells count="10">
    <mergeCell ref="M36:W36"/>
    <mergeCell ref="G37:H37"/>
    <mergeCell ref="I37:J37"/>
    <mergeCell ref="M37:W37"/>
    <mergeCell ref="O1:S1"/>
    <mergeCell ref="P2:W2"/>
    <mergeCell ref="M31:W31"/>
    <mergeCell ref="G32:H32"/>
    <mergeCell ref="G33:H33"/>
    <mergeCell ref="G34:H34"/>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ACE06-3243-468A-87A7-FCC7C7A375D1}">
  <sheetPr>
    <pageSetUpPr fitToPage="1"/>
  </sheetPr>
  <dimension ref="A1:W82"/>
  <sheetViews>
    <sheetView topLeftCell="A13" zoomScale="80" zoomScaleNormal="80" zoomScaleSheetLayoutView="85" workbookViewId="0">
      <selection activeCell="K24" sqref="K24"/>
    </sheetView>
  </sheetViews>
  <sheetFormatPr defaultColWidth="9.1796875" defaultRowHeight="12.5"/>
  <cols>
    <col min="1" max="1" width="5.26953125" style="972" customWidth="1"/>
    <col min="2" max="2" width="33.81640625" style="972" customWidth="1"/>
    <col min="3" max="3" width="6.453125" style="972" customWidth="1"/>
    <col min="4" max="4" width="13.453125" style="972" customWidth="1"/>
    <col min="5" max="5" width="10.453125" style="499" customWidth="1"/>
    <col min="6" max="6" width="13.08984375" style="972" customWidth="1"/>
    <col min="7" max="7" width="14.81640625" style="500" customWidth="1"/>
    <col min="8" max="8" width="16.26953125" style="500" customWidth="1"/>
    <col min="9" max="9" width="6.1796875" style="972" customWidth="1"/>
    <col min="10" max="10" width="14.1796875" style="972" customWidth="1"/>
    <col min="11" max="11" width="11.1796875" style="972" customWidth="1"/>
    <col min="12" max="12" width="15.1796875" style="500" customWidth="1"/>
    <col min="13" max="13" width="16.36328125" style="500" customWidth="1"/>
    <col min="14" max="14" width="0.453125" style="972" hidden="1" customWidth="1"/>
    <col min="15" max="15" width="3.1796875" style="972" customWidth="1"/>
    <col min="16" max="16" width="2.54296875" style="972" customWidth="1"/>
    <col min="17" max="17" width="4.81640625" style="972" hidden="1" customWidth="1"/>
    <col min="18" max="18" width="2" style="972" customWidth="1"/>
    <col min="19" max="19" width="2.54296875" style="972" customWidth="1"/>
    <col min="20" max="20" width="5.81640625" style="972" hidden="1" customWidth="1"/>
    <col min="21" max="21" width="1" style="972" customWidth="1"/>
    <col min="22" max="22" width="9.1796875" style="972" hidden="1" customWidth="1"/>
    <col min="23" max="23" width="15.08984375" style="501" customWidth="1"/>
    <col min="24" max="24" width="1.81640625" style="972" customWidth="1"/>
    <col min="25" max="25" width="9.1796875" style="972" customWidth="1"/>
    <col min="26" max="16384" width="9.1796875" style="97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7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7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71" t="s">
        <v>557</v>
      </c>
      <c r="D8" s="523"/>
      <c r="E8" s="531"/>
      <c r="G8" s="532"/>
      <c r="H8" s="533"/>
      <c r="I8" s="971"/>
      <c r="K8" s="514"/>
      <c r="L8" s="532"/>
      <c r="M8" s="534"/>
      <c r="O8" s="514"/>
      <c r="U8" s="535"/>
      <c r="V8" s="535"/>
      <c r="W8" s="536"/>
    </row>
    <row r="9" spans="1:23">
      <c r="A9" s="971" t="s">
        <v>558</v>
      </c>
      <c r="D9" s="523"/>
      <c r="E9" s="531" t="s">
        <v>54</v>
      </c>
      <c r="G9" s="532" t="s">
        <v>55</v>
      </c>
      <c r="H9" s="533"/>
      <c r="I9" s="971" t="s">
        <v>56</v>
      </c>
      <c r="K9" s="523"/>
      <c r="L9" s="532" t="s">
        <v>57</v>
      </c>
      <c r="M9" s="537"/>
      <c r="O9" s="523"/>
      <c r="P9" s="972" t="s">
        <v>58</v>
      </c>
      <c r="W9" s="538"/>
    </row>
    <row r="10" spans="1:23" ht="13">
      <c r="A10" s="971" t="s">
        <v>559</v>
      </c>
      <c r="D10" s="539" t="s">
        <v>560</v>
      </c>
      <c r="E10" s="531" t="s">
        <v>59</v>
      </c>
      <c r="G10" s="532"/>
      <c r="H10" s="533"/>
      <c r="I10" s="540"/>
      <c r="J10" s="541"/>
      <c r="K10" s="542"/>
      <c r="L10" s="532"/>
      <c r="M10" s="537"/>
      <c r="O10" s="523"/>
      <c r="W10" s="538"/>
    </row>
    <row r="11" spans="1:23" ht="13">
      <c r="A11" s="971" t="s">
        <v>551</v>
      </c>
      <c r="D11" s="523"/>
      <c r="E11" s="515"/>
      <c r="F11" s="543"/>
      <c r="G11" s="532" t="s">
        <v>60</v>
      </c>
      <c r="H11" s="533"/>
      <c r="I11" s="971" t="s">
        <v>61</v>
      </c>
      <c r="K11" s="523"/>
      <c r="L11" s="532" t="s">
        <v>523</v>
      </c>
      <c r="M11" s="537"/>
      <c r="O11" s="523"/>
      <c r="P11" s="972" t="s">
        <v>63</v>
      </c>
      <c r="W11" s="538"/>
    </row>
    <row r="12" spans="1:23">
      <c r="A12" s="544" t="s">
        <v>64</v>
      </c>
      <c r="D12" s="523"/>
      <c r="E12" s="531" t="s">
        <v>65</v>
      </c>
      <c r="G12" s="532"/>
      <c r="H12" s="533"/>
      <c r="I12" s="97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1110</v>
      </c>
      <c r="C17" s="738" t="str">
        <f>IF(E17="","",VLOOKUP(B17,Data!$B$5:$N$503,13,FALSE))</f>
        <v/>
      </c>
      <c r="D17" s="495" t="str">
        <f>IF(E17="","",VLOOKUP(B17,Data!$B$5:$L$503,2,FALSE))</f>
        <v/>
      </c>
      <c r="E17" s="823"/>
      <c r="F17" s="955"/>
      <c r="G17" s="587" t="str">
        <f>IF(E17="","",VLOOKUP(B17,Data!$B$5:$L$503,11,FALSE))</f>
        <v/>
      </c>
      <c r="H17" s="588" t="str">
        <f t="shared" ref="H17:H33"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56,Data!G56,(IF(B17=Data!#REF!,Data!#REF!,(IF(B17=Data!#REF!,Data!#REF!,(IF(B17=Data!#REF!,Data!#REF!,(IF(B17=Data!#REF!,Data!#REF!,(IF(B17=Data!#REF!,Data!G796,(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56,Data!H56,(IF(B17=Data!#REF!,Data!#REF!,(IF(B17=Data!#REF!,Data!#REF!,(IF(B17=Data!#REF!,Data!#REF!,(IF(B17=Data!#REF!,Data!#REF!,(IF(B17=Data!#REF!,Data!H796,(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56,Data!I56,(IF(B17=Data!#REF!,Data!#REF!,(IF(B17=Data!#REF!,Data!#REF!,(IF(B17=Data!#REF!,Data!#REF!,(IF(B17=Data!#REF!,Data!#REF!,(IF(B17=Data!#REF!,Data!I796,(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56,Data!J56,(IF(B17=Data!#REF!,Data!#REF!,(IF(B17=Data!#REF!,Data!#REF!,(IF(B17=Data!#REF!,Data!#REF!,(IF(B17=Data!#REF!,Data!#REF!,(IF(B17=Data!#REF!,Data!J796,(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487</v>
      </c>
      <c r="C18" s="738" t="str">
        <f>IF(E18="","",VLOOKUP(B18,Data!$B$5:$N$503,13,FALSE))</f>
        <v>Ymh</v>
      </c>
      <c r="D18" s="495" t="str">
        <f>IF(E18="","",VLOOKUP(B18,Data!$B$5:$L$503,2,FALSE))</f>
        <v>ZH66310</v>
      </c>
      <c r="E18" s="823">
        <v>17</v>
      </c>
      <c r="F18" s="955" t="s">
        <v>544</v>
      </c>
      <c r="G18" s="587">
        <f>IF(E18="","",VLOOKUP(B18,Data!$B$5:$L$503,11,FALSE))</f>
        <v>1933.89</v>
      </c>
      <c r="H18" s="588">
        <f t="shared" si="0"/>
        <v>32876.130000000005</v>
      </c>
      <c r="I18" s="589" t="str">
        <f>IF(E18="","",VLOOKUP(B18,Data!$B$5:$D$503,3,FALSE))</f>
        <v>C/T</v>
      </c>
      <c r="J18" s="589" t="str">
        <f>IF(E18="","",VLOOKUP(B18,Data!$B$5:$M$503,12,FALSE))</f>
        <v>Indonesia</v>
      </c>
      <c r="K18" s="590">
        <v>5135631</v>
      </c>
      <c r="L18" s="587">
        <f>IF(E18="","",VLOOKUP(B18,Data!$B$5:$E$503,4,FALSE)*E18)</f>
        <v>3655</v>
      </c>
      <c r="M18" s="587">
        <f>IF(E18="","",VLOOKUP(B18,Data!$B$5:$F$503,5,FALSE)*E18)</f>
        <v>3298</v>
      </c>
      <c r="N18" s="591" t="e">
        <f>IF(B18=Data!B3,Data!G3,(IF(B18=Data!B5,Data!G5,(IF(B18=Data!B7,Data!G7,(IF(B18=Data!#REF!,Data!#REF!,(IF(B18=Data!B12,Data!G12,(IF(B18=Data!#REF!,Data!#REF!,(IF(B18=Data!#REF!,Data!#REF!,(IF(B18=Data!#REF!,Data!#REF!,Data!#REF!)))))))))))))))&amp;IF(B18=Data!B79,Data!G79,(IF(B18=Data!#REF!,Data!#REF!,(IF(B18=Data!#REF!,Data!#REF!,(IF(B18=Data!#REF!,Data!#REF!,(IF(B18=Data!#REF!,Data!#REF!,(IF(B18=Data!#REF!,Data!G819,(IF(B18=Data!#REF!,Data!#REF!,(IF(B18=Data!#REF!,Data!#REF!,Data!#REF!)))))))))))))))&amp;IF(B18=Data!#REF!,Data!#REF!,(IF(B18=Data!#REF!,Data!#REF!,(IF(B18=Data!#REF!,Data!#REF!,(IF(B18=Data!#REF!,Data!#REF!,(IF(B18=Data!#REF!,Data!#REF!,Data!#REF!)))))))))</f>
        <v>#REF!</v>
      </c>
      <c r="O18" s="592"/>
      <c r="P18" s="593"/>
      <c r="Q18" s="594" t="e">
        <f>IF(B18=Data!B3,Data!H3,(IF(B18=Data!B5,Data!H5,(IF(B18=Data!B7,Data!H7,(IF(B18=Data!#REF!,Data!#REF!,(IF(B18=Data!B12,Data!H12,(IF(B18=Data!#REF!,Data!#REF!,(IF(B18=Data!#REF!,Data!#REF!,(IF(B18=Data!#REF!,Data!#REF!,Data!#REF!)))))))))))))))&amp;IF(B18=Data!B79,Data!H79,(IF(B18=Data!#REF!,Data!#REF!,(IF(B18=Data!#REF!,Data!#REF!,(IF(B18=Data!#REF!,Data!#REF!,(IF(B18=Data!#REF!,Data!#REF!,(IF(B18=Data!#REF!,Data!H819,(IF(B18=Data!#REF!,Data!#REF!,(IF(B18=Data!#REF!,Data!#REF!,Data!#REF!)))))))))))))))&amp;IF(B18=Data!#REF!,Data!#REF!,(IF(B18=Data!#REF!,Data!#REF!,(IF(B18=Data!#REF!,Data!#REF!,(IF(B18=Data!#REF!,Data!#REF!,(IF(B18=Data!#REF!,Data!#REF!,Data!#REF!)))))))))</f>
        <v>#REF!</v>
      </c>
      <c r="R18" s="593"/>
      <c r="S18" s="593"/>
      <c r="T18" s="594" t="e">
        <f>IF(B18=Data!B3,Data!I3,(IF(B18=Data!B5,Data!I5,(IF(B18=Data!B7,Data!I7,(IF(B18=Data!#REF!,Data!#REF!,(IF(B18=Data!B12,Data!I12,(IF(B18=Data!#REF!,Data!#REF!,(IF(B18=Data!#REF!,Data!#REF!,(IF(B18=Data!#REF!,Data!#REF!,Data!#REF!)))))))))))))))&amp;IF(B18=Data!B79,Data!I79,(IF(B18=Data!#REF!,Data!#REF!,(IF(B18=Data!#REF!,Data!#REF!,(IF(B18=Data!#REF!,Data!#REF!,(IF(B18=Data!#REF!,Data!#REF!,(IF(B18=Data!#REF!,Data!I819,(IF(B18=Data!#REF!,Data!#REF!,(IF(B18=Data!#REF!,Data!#REF!,Data!#REF!)))))))))))))))&amp;IF(B18=Data!#REF!,Data!#REF!,(IF(B18=Data!#REF!,Data!#REF!,(IF(B18=Data!#REF!,Data!#REF!,(IF(B18=Data!#REF!,Data!#REF!,(IF(B18=Data!#REF!,Data!#REF!,Data!#REF!)))))))))</f>
        <v>#REF!</v>
      </c>
      <c r="U18" s="595"/>
      <c r="V18" s="594" t="e">
        <f>IF(B18=Data!B3,Data!J3,(IF(B18=Data!B5,Data!J5,(IF(B18=Data!B7,Data!J7,(IF(B18=Data!#REF!,Data!#REF!,(IF(B18=Data!B12,Data!J12,(IF(B18=Data!#REF!,Data!#REF!,(IF(B18=Data!#REF!,Data!#REF!,(IF(B18=Data!#REF!,Data!#REF!,Data!#REF!)))))))))))))))&amp;IF(B18=Data!B79,Data!J79,(IF(B18=Data!#REF!,Data!#REF!,(IF(B18=Data!#REF!,Data!#REF!,(IF(B18=Data!#REF!,Data!#REF!,(IF(B18=Data!#REF!,Data!#REF!,(IF(B18=Data!#REF!,Data!J819,(IF(B18=Data!#REF!,Data!#REF!,(IF(B18=Data!#REF!,Data!#REF!,Data!#REF!)))))))))))))))&amp;IF(B18=Data!#REF!,Data!#REF!,(IF(B18=Data!#REF!,Data!#REF!,(IF(B18=Data!#REF!,Data!#REF!,(IF(B18=Data!#REF!,Data!#REF!,(IF(B18=Data!#REF!,Data!#REF!,Data!#REF!)))))))))</f>
        <v>#REF!</v>
      </c>
      <c r="W18" s="596">
        <f>IF(E18="","",VLOOKUP(B18,Data!$B$5:$J$503,9,FALSE)*E18)</f>
        <v>20.145</v>
      </c>
    </row>
    <row r="19" spans="1:23" s="597" customFormat="1" ht="19.25" customHeight="1">
      <c r="A19" s="860">
        <v>2</v>
      </c>
      <c r="B19" s="753" t="s">
        <v>495</v>
      </c>
      <c r="C19" s="738" t="str">
        <f>IF(E19="","",VLOOKUP(B19,Data!$B$5:$N$503,13,FALSE))</f>
        <v>Ymh</v>
      </c>
      <c r="D19" s="495" t="str">
        <f>IF(E19="","",VLOOKUP(B19,Data!$B$5:$L$503,2,FALSE))</f>
        <v>ZH66300</v>
      </c>
      <c r="E19" s="823">
        <v>9</v>
      </c>
      <c r="F19" s="955"/>
      <c r="G19" s="587">
        <f>IF(E19="","",VLOOKUP(B19,Data!$B$5:$L$503,11,FALSE))</f>
        <v>2086.5500000000002</v>
      </c>
      <c r="H19" s="588">
        <f t="shared" ref="H19:H21" si="1">IF(E19&gt;0,E19*G19,"-")</f>
        <v>18778.95</v>
      </c>
      <c r="I19" s="589" t="str">
        <f>IF(E19="","",VLOOKUP(B19,Data!$B$5:$D$503,3,FALSE))</f>
        <v>C/T</v>
      </c>
      <c r="J19" s="589" t="str">
        <f>IF(E19="","",VLOOKUP(B19,Data!$B$5:$M$503,12,FALSE))</f>
        <v>Indonesia</v>
      </c>
      <c r="K19" s="590">
        <v>5135631</v>
      </c>
      <c r="L19" s="587">
        <f>IF(E19="","",VLOOKUP(B19,Data!$B$5:$E$503,4,FALSE)*E19)</f>
        <v>1935</v>
      </c>
      <c r="M19" s="587">
        <f>IF(E19="","",VLOOKUP(B19,Data!$B$5:$F$503,5,FALSE)*E19)</f>
        <v>1746</v>
      </c>
      <c r="N19" s="591" t="e">
        <f>IF(B19=Data!B1,Data!G1,(IF(B19=Data!B3,Data!G3,(IF(B19=Data!B5,Data!G5,(IF(B19=Data!#REF!,Data!#REF!,(IF(B19=Data!B10,Data!G10,(IF(B19=Data!#REF!,Data!#REF!,(IF(B19=Data!#REF!,Data!#REF!,(IF(B19=Data!#REF!,Data!#REF!,Data!#REF!)))))))))))))))&amp;IF(B19=Data!B77,Data!G77,(IF(B19=Data!#REF!,Data!#REF!,(IF(B19=Data!#REF!,Data!#REF!,(IF(B19=Data!#REF!,Data!#REF!,(IF(B19=Data!#REF!,Data!#REF!,(IF(B19=Data!#REF!,Data!G817,(IF(B19=Data!#REF!,Data!#REF!,(IF(B19=Data!#REF!,Data!#REF!,Data!#REF!)))))))))))))))&amp;IF(B19=Data!#REF!,Data!#REF!,(IF(B19=Data!#REF!,Data!#REF!,(IF(B19=Data!#REF!,Data!#REF!,(IF(B19=Data!#REF!,Data!#REF!,(IF(B19=Data!#REF!,Data!#REF!,Data!#REF!)))))))))</f>
        <v>#REF!</v>
      </c>
      <c r="O19" s="592"/>
      <c r="P19" s="593"/>
      <c r="Q19" s="594" t="e">
        <f>IF(B19=Data!B1,Data!H1,(IF(B19=Data!B3,Data!H3,(IF(B19=Data!B5,Data!H5,(IF(B19=Data!#REF!,Data!#REF!,(IF(B19=Data!B10,Data!H10,(IF(B19=Data!#REF!,Data!#REF!,(IF(B19=Data!#REF!,Data!#REF!,(IF(B19=Data!#REF!,Data!#REF!,Data!#REF!)))))))))))))))&amp;IF(B19=Data!B77,Data!H77,(IF(B19=Data!#REF!,Data!#REF!,(IF(B19=Data!#REF!,Data!#REF!,(IF(B19=Data!#REF!,Data!#REF!,(IF(B19=Data!#REF!,Data!#REF!,(IF(B19=Data!#REF!,Data!H817,(IF(B19=Data!#REF!,Data!#REF!,(IF(B19=Data!#REF!,Data!#REF!,Data!#REF!)))))))))))))))&amp;IF(B19=Data!#REF!,Data!#REF!,(IF(B19=Data!#REF!,Data!#REF!,(IF(B19=Data!#REF!,Data!#REF!,(IF(B19=Data!#REF!,Data!#REF!,(IF(B19=Data!#REF!,Data!#REF!,Data!#REF!)))))))))</f>
        <v>#REF!</v>
      </c>
      <c r="R19" s="593"/>
      <c r="S19" s="593"/>
      <c r="T19" s="594" t="e">
        <f>IF(B19=Data!B1,Data!I1,(IF(B19=Data!B3,Data!I3,(IF(B19=Data!B5,Data!I5,(IF(B19=Data!#REF!,Data!#REF!,(IF(B19=Data!B10,Data!I10,(IF(B19=Data!#REF!,Data!#REF!,(IF(B19=Data!#REF!,Data!#REF!,(IF(B19=Data!#REF!,Data!#REF!,Data!#REF!)))))))))))))))&amp;IF(B19=Data!B77,Data!I77,(IF(B19=Data!#REF!,Data!#REF!,(IF(B19=Data!#REF!,Data!#REF!,(IF(B19=Data!#REF!,Data!#REF!,(IF(B19=Data!#REF!,Data!#REF!,(IF(B19=Data!#REF!,Data!I817,(IF(B19=Data!#REF!,Data!#REF!,(IF(B19=Data!#REF!,Data!#REF!,Data!#REF!)))))))))))))))&amp;IF(B19=Data!#REF!,Data!#REF!,(IF(B19=Data!#REF!,Data!#REF!,(IF(B19=Data!#REF!,Data!#REF!,(IF(B19=Data!#REF!,Data!#REF!,(IF(B19=Data!#REF!,Data!#REF!,Data!#REF!)))))))))</f>
        <v>#REF!</v>
      </c>
      <c r="U19" s="595"/>
      <c r="V19" s="594" t="e">
        <f>IF(B19=Data!B1,Data!J1,(IF(B19=Data!B3,Data!J3,(IF(B19=Data!B5,Data!J5,(IF(B19=Data!#REF!,Data!#REF!,(IF(B19=Data!B10,Data!J10,(IF(B19=Data!#REF!,Data!#REF!,(IF(B19=Data!#REF!,Data!#REF!,(IF(B19=Data!#REF!,Data!#REF!,Data!#REF!)))))))))))))))&amp;IF(B19=Data!B77,Data!J77,(IF(B19=Data!#REF!,Data!#REF!,(IF(B19=Data!#REF!,Data!#REF!,(IF(B19=Data!#REF!,Data!#REF!,(IF(B19=Data!#REF!,Data!#REF!,(IF(B19=Data!#REF!,Data!J817,(IF(B19=Data!#REF!,Data!#REF!,(IF(B19=Data!#REF!,Data!#REF!,Data!#REF!)))))))))))))))&amp;IF(B19=Data!#REF!,Data!#REF!,(IF(B19=Data!#REF!,Data!#REF!,(IF(B19=Data!#REF!,Data!#REF!,(IF(B19=Data!#REF!,Data!#REF!,(IF(B19=Data!#REF!,Data!#REF!,Data!#REF!)))))))))</f>
        <v>#REF!</v>
      </c>
      <c r="W19" s="596">
        <f>IF(E19="","",VLOOKUP(B19,Data!$B$5:$J$503,9,FALSE)*E19)</f>
        <v>10.665000000000001</v>
      </c>
    </row>
    <row r="20" spans="1:23" s="597" customFormat="1" ht="19.25" customHeight="1">
      <c r="A20" s="860">
        <v>3</v>
      </c>
      <c r="B20" s="753" t="s">
        <v>504</v>
      </c>
      <c r="C20" s="738" t="str">
        <f>IF(E20="","",VLOOKUP(B20,Data!$B$5:$N$503,13,FALSE))</f>
        <v>Ymh</v>
      </c>
      <c r="D20" s="495" t="str">
        <f>IF(E20="","",VLOOKUP(B20,Data!$B$5:$L$503,2,FALSE))</f>
        <v>ZH66250</v>
      </c>
      <c r="E20" s="823">
        <v>16</v>
      </c>
      <c r="F20" s="955" t="s">
        <v>545</v>
      </c>
      <c r="G20" s="587">
        <f>IF(E20="","",VLOOKUP(B20,Data!$B$5:$L$503,11,FALSE))</f>
        <v>2244.61</v>
      </c>
      <c r="H20" s="588">
        <f t="shared" si="1"/>
        <v>35913.760000000002</v>
      </c>
      <c r="I20" s="589" t="str">
        <f>IF(E20="","",VLOOKUP(B20,Data!$B$5:$D$503,3,FALSE))</f>
        <v>C/T</v>
      </c>
      <c r="J20" s="589" t="str">
        <f>IF(E20="","",VLOOKUP(B20,Data!$B$5:$M$503,12,FALSE))</f>
        <v>Indonesia</v>
      </c>
      <c r="K20" s="590">
        <v>5135631</v>
      </c>
      <c r="L20" s="587">
        <f>IF(E20="","",VLOOKUP(B20,Data!$B$5:$E$503,4,FALSE)*E20)</f>
        <v>4192</v>
      </c>
      <c r="M20" s="587">
        <f>IF(E20="","",VLOOKUP(B20,Data!$B$5:$F$503,5,FALSE)*E20)</f>
        <v>3792</v>
      </c>
      <c r="N20" s="591" t="e">
        <f>IF(B20=Data!B2,Data!G2,(IF(B20=Data!B4,Data!G4,(IF(B20=Data!B6,Data!G6,(IF(B20=Data!#REF!,Data!#REF!,(IF(B20=Data!B11,Data!G11,(IF(B20=Data!#REF!,Data!#REF!,(IF(B20=Data!#REF!,Data!#REF!,(IF(B20=Data!#REF!,Data!#REF!,Data!#REF!)))))))))))))))&amp;IF(B20=Data!B78,Data!G78,(IF(B20=Data!#REF!,Data!#REF!,(IF(B20=Data!#REF!,Data!#REF!,(IF(B20=Data!#REF!,Data!#REF!,(IF(B20=Data!#REF!,Data!#REF!,(IF(B20=Data!#REF!,Data!G818,(IF(B20=Data!#REF!,Data!#REF!,(IF(B20=Data!#REF!,Data!#REF!,Data!#REF!)))))))))))))))&amp;IF(B20=Data!#REF!,Data!#REF!,(IF(B20=Data!#REF!,Data!#REF!,(IF(B20=Data!#REF!,Data!#REF!,(IF(B20=Data!#REF!,Data!#REF!,(IF(B20=Data!#REF!,Data!#REF!,Data!#REF!)))))))))</f>
        <v>#REF!</v>
      </c>
      <c r="O20" s="592"/>
      <c r="P20" s="593"/>
      <c r="Q20" s="594" t="e">
        <f>IF(B20=Data!B2,Data!H2,(IF(B20=Data!B4,Data!H4,(IF(B20=Data!B6,Data!H6,(IF(B20=Data!#REF!,Data!#REF!,(IF(B20=Data!B11,Data!H11,(IF(B20=Data!#REF!,Data!#REF!,(IF(B20=Data!#REF!,Data!#REF!,(IF(B20=Data!#REF!,Data!#REF!,Data!#REF!)))))))))))))))&amp;IF(B20=Data!B78,Data!H78,(IF(B20=Data!#REF!,Data!#REF!,(IF(B20=Data!#REF!,Data!#REF!,(IF(B20=Data!#REF!,Data!#REF!,(IF(B20=Data!#REF!,Data!#REF!,(IF(B20=Data!#REF!,Data!H818,(IF(B20=Data!#REF!,Data!#REF!,(IF(B20=Data!#REF!,Data!#REF!,Data!#REF!)))))))))))))))&amp;IF(B20=Data!#REF!,Data!#REF!,(IF(B20=Data!#REF!,Data!#REF!,(IF(B20=Data!#REF!,Data!#REF!,(IF(B20=Data!#REF!,Data!#REF!,(IF(B20=Data!#REF!,Data!#REF!,Data!#REF!)))))))))</f>
        <v>#REF!</v>
      </c>
      <c r="R20" s="593"/>
      <c r="S20" s="593"/>
      <c r="T20" s="594" t="e">
        <f>IF(B20=Data!B2,Data!I2,(IF(B20=Data!B4,Data!I4,(IF(B20=Data!B6,Data!I6,(IF(B20=Data!#REF!,Data!#REF!,(IF(B20=Data!B11,Data!I11,(IF(B20=Data!#REF!,Data!#REF!,(IF(B20=Data!#REF!,Data!#REF!,(IF(B20=Data!#REF!,Data!#REF!,Data!#REF!)))))))))))))))&amp;IF(B20=Data!B78,Data!I78,(IF(B20=Data!#REF!,Data!#REF!,(IF(B20=Data!#REF!,Data!#REF!,(IF(B20=Data!#REF!,Data!#REF!,(IF(B20=Data!#REF!,Data!#REF!,(IF(B20=Data!#REF!,Data!I818,(IF(B20=Data!#REF!,Data!#REF!,(IF(B20=Data!#REF!,Data!#REF!,Data!#REF!)))))))))))))))&amp;IF(B20=Data!#REF!,Data!#REF!,(IF(B20=Data!#REF!,Data!#REF!,(IF(B20=Data!#REF!,Data!#REF!,(IF(B20=Data!#REF!,Data!#REF!,(IF(B20=Data!#REF!,Data!#REF!,Data!#REF!)))))))))</f>
        <v>#REF!</v>
      </c>
      <c r="U20" s="595"/>
      <c r="V20" s="594" t="e">
        <f>IF(B20=Data!B2,Data!J2,(IF(B20=Data!B4,Data!J4,(IF(B20=Data!B6,Data!J6,(IF(B20=Data!#REF!,Data!#REF!,(IF(B20=Data!B11,Data!J11,(IF(B20=Data!#REF!,Data!#REF!,(IF(B20=Data!#REF!,Data!#REF!,(IF(B20=Data!#REF!,Data!#REF!,Data!#REF!)))))))))))))))&amp;IF(B20=Data!B78,Data!J78,(IF(B20=Data!#REF!,Data!#REF!,(IF(B20=Data!#REF!,Data!#REF!,(IF(B20=Data!#REF!,Data!#REF!,(IF(B20=Data!#REF!,Data!#REF!,(IF(B20=Data!#REF!,Data!J818,(IF(B20=Data!#REF!,Data!#REF!,(IF(B20=Data!#REF!,Data!#REF!,Data!#REF!)))))))))))))))&amp;IF(B20=Data!#REF!,Data!#REF!,(IF(B20=Data!#REF!,Data!#REF!,(IF(B20=Data!#REF!,Data!#REF!,(IF(B20=Data!#REF!,Data!#REF!,(IF(B20=Data!#REF!,Data!#REF!,Data!#REF!)))))))))</f>
        <v>#REF!</v>
      </c>
      <c r="W20" s="596">
        <f>IF(E20="","",VLOOKUP(B20,Data!$B$5:$J$503,9,FALSE)*E20)</f>
        <v>23.808</v>
      </c>
    </row>
    <row r="21" spans="1:23" s="597" customFormat="1" ht="19.25" customHeight="1">
      <c r="A21" s="860">
        <v>4</v>
      </c>
      <c r="B21" s="753" t="s">
        <v>594</v>
      </c>
      <c r="C21" s="738" t="str">
        <f>IF(E21="","",VLOOKUP(B21,Data!$B$5:$N$503,13,FALSE))</f>
        <v>Ymh</v>
      </c>
      <c r="D21" s="495" t="str">
        <f>IF(E21="","",VLOOKUP(B21,Data!$B$5:$L$503,2,FALSE))</f>
        <v>ZN12160</v>
      </c>
      <c r="E21" s="823">
        <v>2</v>
      </c>
      <c r="F21" s="956"/>
      <c r="G21" s="587">
        <f>IF(E21="","",VLOOKUP(B21,Data!$B$5:$L$503,11,FALSE))</f>
        <v>2286.36</v>
      </c>
      <c r="H21" s="588">
        <f t="shared" si="1"/>
        <v>4572.72</v>
      </c>
      <c r="I21" s="589" t="str">
        <f>IF(E21="","",VLOOKUP(B21,Data!$B$5:$D$503,3,FALSE))</f>
        <v>C/T</v>
      </c>
      <c r="J21" s="589" t="str">
        <f>IF(E21="","",VLOOKUP(B21,Data!$B$5:$M$503,12,FALSE))</f>
        <v>Indonesia</v>
      </c>
      <c r="K21" s="590">
        <v>5135631</v>
      </c>
      <c r="L21" s="587">
        <f>IF(E21="","",VLOOKUP(B21,Data!$B$5:$E$503,4,FALSE)*E21)</f>
        <v>524</v>
      </c>
      <c r="M21" s="587">
        <f>IF(E21="","",VLOOKUP(B21,Data!$B$5:$F$503,5,FALSE)*E21)</f>
        <v>474</v>
      </c>
      <c r="N21" s="591" t="e">
        <f>IF(B21=Data!B3,Data!G3,(IF(B21=Data!B5,Data!G5,(IF(B21=Data!B7,Data!G7,(IF(B21=Data!#REF!,Data!#REF!,(IF(B21=Data!B12,Data!G12,(IF(B21=Data!#REF!,Data!#REF!,(IF(B21=Data!#REF!,Data!#REF!,(IF(B21=Data!#REF!,Data!#REF!,Data!#REF!)))))))))))))))&amp;IF(B21=Data!B79,Data!G79,(IF(B21=Data!#REF!,Data!#REF!,(IF(B21=Data!#REF!,Data!#REF!,(IF(B21=Data!#REF!,Data!#REF!,(IF(B21=Data!#REF!,Data!#REF!,(IF(B21=Data!#REF!,Data!G819,(IF(B21=Data!#REF!,Data!#REF!,(IF(B21=Data!#REF!,Data!#REF!,Data!#REF!)))))))))))))))&amp;IF(B21=Data!#REF!,Data!#REF!,(IF(B21=Data!#REF!,Data!#REF!,(IF(B21=Data!#REF!,Data!#REF!,(IF(B21=Data!#REF!,Data!#REF!,(IF(B21=Data!#REF!,Data!#REF!,Data!#REF!)))))))))</f>
        <v>#REF!</v>
      </c>
      <c r="O21" s="592"/>
      <c r="P21" s="593"/>
      <c r="Q21" s="594" t="e">
        <f>IF(B21=Data!B3,Data!H3,(IF(B21=Data!B5,Data!H5,(IF(B21=Data!B7,Data!H7,(IF(B21=Data!#REF!,Data!#REF!,(IF(B21=Data!B12,Data!H12,(IF(B21=Data!#REF!,Data!#REF!,(IF(B21=Data!#REF!,Data!#REF!,(IF(B21=Data!#REF!,Data!#REF!,Data!#REF!)))))))))))))))&amp;IF(B21=Data!B79,Data!H79,(IF(B21=Data!#REF!,Data!#REF!,(IF(B21=Data!#REF!,Data!#REF!,(IF(B21=Data!#REF!,Data!#REF!,(IF(B21=Data!#REF!,Data!#REF!,(IF(B21=Data!#REF!,Data!H819,(IF(B21=Data!#REF!,Data!#REF!,(IF(B21=Data!#REF!,Data!#REF!,Data!#REF!)))))))))))))))&amp;IF(B21=Data!#REF!,Data!#REF!,(IF(B21=Data!#REF!,Data!#REF!,(IF(B21=Data!#REF!,Data!#REF!,(IF(B21=Data!#REF!,Data!#REF!,(IF(B21=Data!#REF!,Data!#REF!,Data!#REF!)))))))))</f>
        <v>#REF!</v>
      </c>
      <c r="R21" s="593"/>
      <c r="S21" s="593"/>
      <c r="T21" s="594" t="e">
        <f>IF(B21=Data!B3,Data!I3,(IF(B21=Data!B5,Data!I5,(IF(B21=Data!B7,Data!I7,(IF(B21=Data!#REF!,Data!#REF!,(IF(B21=Data!B12,Data!I12,(IF(B21=Data!#REF!,Data!#REF!,(IF(B21=Data!#REF!,Data!#REF!,(IF(B21=Data!#REF!,Data!#REF!,Data!#REF!)))))))))))))))&amp;IF(B21=Data!B79,Data!I79,(IF(B21=Data!#REF!,Data!#REF!,(IF(B21=Data!#REF!,Data!#REF!,(IF(B21=Data!#REF!,Data!#REF!,(IF(B21=Data!#REF!,Data!#REF!,(IF(B21=Data!#REF!,Data!I819,(IF(B21=Data!#REF!,Data!#REF!,(IF(B21=Data!#REF!,Data!#REF!,Data!#REF!)))))))))))))))&amp;IF(B21=Data!#REF!,Data!#REF!,(IF(B21=Data!#REF!,Data!#REF!,(IF(B21=Data!#REF!,Data!#REF!,(IF(B21=Data!#REF!,Data!#REF!,(IF(B21=Data!#REF!,Data!#REF!,Data!#REF!)))))))))</f>
        <v>#REF!</v>
      </c>
      <c r="U21" s="595"/>
      <c r="V21" s="594" t="e">
        <f>IF(B21=Data!B3,Data!J3,(IF(B21=Data!B5,Data!J5,(IF(B21=Data!B7,Data!J7,(IF(B21=Data!#REF!,Data!#REF!,(IF(B21=Data!B12,Data!J12,(IF(B21=Data!#REF!,Data!#REF!,(IF(B21=Data!#REF!,Data!#REF!,(IF(B21=Data!#REF!,Data!#REF!,Data!#REF!)))))))))))))))&amp;IF(B21=Data!B79,Data!J79,(IF(B21=Data!#REF!,Data!#REF!,(IF(B21=Data!#REF!,Data!#REF!,(IF(B21=Data!#REF!,Data!#REF!,(IF(B21=Data!#REF!,Data!#REF!,(IF(B21=Data!#REF!,Data!J819,(IF(B21=Data!#REF!,Data!#REF!,(IF(B21=Data!#REF!,Data!#REF!,Data!#REF!)))))))))))))))&amp;IF(B21=Data!#REF!,Data!#REF!,(IF(B21=Data!#REF!,Data!#REF!,(IF(B21=Data!#REF!,Data!#REF!,(IF(B21=Data!#REF!,Data!#REF!,(IF(B21=Data!#REF!,Data!#REF!,Data!#REF!)))))))))</f>
        <v>#REF!</v>
      </c>
      <c r="W21" s="596">
        <f>IF(E21="","",VLOOKUP(B21,Data!$B$5:$J$503,9,FALSE)*E21)</f>
        <v>2.976</v>
      </c>
    </row>
    <row r="22" spans="1:23" s="597" customFormat="1" ht="19.25" customHeight="1">
      <c r="A22" s="860">
        <v>5</v>
      </c>
      <c r="B22" s="753" t="s">
        <v>508</v>
      </c>
      <c r="C22" s="738" t="str">
        <f>IF(E22="","",VLOOKUP(B22,Data!$B$5:$N$503,13,FALSE))</f>
        <v>Ymh</v>
      </c>
      <c r="D22" s="495" t="str">
        <f>IF(E22="","",VLOOKUP(B22,Data!$B$5:$L$503,2,FALSE))</f>
        <v>ZH66280</v>
      </c>
      <c r="E22" s="823">
        <v>2</v>
      </c>
      <c r="F22" s="956" t="s">
        <v>569</v>
      </c>
      <c r="G22" s="587">
        <f>IF(E22="","",VLOOKUP(B22,Data!$B$5:$L$503,11,FALSE))</f>
        <v>2450.15</v>
      </c>
      <c r="H22" s="588">
        <f t="shared" si="0"/>
        <v>4900.3</v>
      </c>
      <c r="I22" s="589" t="str">
        <f>IF(E22="","",VLOOKUP(B22,Data!$B$5:$D$503,3,FALSE))</f>
        <v>C/T</v>
      </c>
      <c r="J22" s="589" t="str">
        <f>IF(E22="","",VLOOKUP(B22,Data!$B$5:$M$503,12,FALSE))</f>
        <v>Indonesia</v>
      </c>
      <c r="K22" s="590">
        <v>5135631</v>
      </c>
      <c r="L22" s="587">
        <f>IF(E22="","",VLOOKUP(B22,Data!$B$5:$E$503,4,FALSE)*E22)</f>
        <v>524</v>
      </c>
      <c r="M22" s="587">
        <f>IF(E22="","",VLOOKUP(B22,Data!$B$5:$F$503,5,FALSE)*E22)</f>
        <v>474</v>
      </c>
      <c r="N22" s="591" t="e">
        <f>IF(B22=Data!B4,Data!G4,(IF(B22=Data!B6,Data!G6,(IF(B22=Data!B8,Data!G8,(IF(B22=Data!#REF!,Data!#REF!,(IF(B22=Data!B13,Data!G13,(IF(B22=Data!#REF!,Data!#REF!,(IF(B22=Data!#REF!,Data!#REF!,(IF(B22=Data!#REF!,Data!#REF!,Data!#REF!)))))))))))))))&amp;IF(B22=Data!B80,Data!G80,(IF(B22=Data!#REF!,Data!#REF!,(IF(B22=Data!#REF!,Data!#REF!,(IF(B22=Data!#REF!,Data!#REF!,(IF(B22=Data!#REF!,Data!#REF!,(IF(B22=Data!#REF!,Data!G820,(IF(B22=Data!#REF!,Data!#REF!,(IF(B22=Data!#REF!,Data!#REF!,Data!#REF!)))))))))))))))&amp;IF(B22=Data!#REF!,Data!#REF!,(IF(B22=Data!#REF!,Data!#REF!,(IF(B22=Data!#REF!,Data!#REF!,(IF(B22=Data!#REF!,Data!#REF!,(IF(B22=Data!#REF!,Data!#REF!,Data!#REF!)))))))))</f>
        <v>#REF!</v>
      </c>
      <c r="O22" s="592"/>
      <c r="P22" s="593"/>
      <c r="Q22" s="594" t="e">
        <f>IF(B22=Data!B4,Data!H4,(IF(B22=Data!B6,Data!H6,(IF(B22=Data!B8,Data!H8,(IF(B22=Data!#REF!,Data!#REF!,(IF(B22=Data!B13,Data!H13,(IF(B22=Data!#REF!,Data!#REF!,(IF(B22=Data!#REF!,Data!#REF!,(IF(B22=Data!#REF!,Data!#REF!,Data!#REF!)))))))))))))))&amp;IF(B22=Data!B80,Data!H80,(IF(B22=Data!#REF!,Data!#REF!,(IF(B22=Data!#REF!,Data!#REF!,(IF(B22=Data!#REF!,Data!#REF!,(IF(B22=Data!#REF!,Data!#REF!,(IF(B22=Data!#REF!,Data!H820,(IF(B22=Data!#REF!,Data!#REF!,(IF(B22=Data!#REF!,Data!#REF!,Data!#REF!)))))))))))))))&amp;IF(B22=Data!#REF!,Data!#REF!,(IF(B22=Data!#REF!,Data!#REF!,(IF(B22=Data!#REF!,Data!#REF!,(IF(B22=Data!#REF!,Data!#REF!,(IF(B22=Data!#REF!,Data!#REF!,Data!#REF!)))))))))</f>
        <v>#REF!</v>
      </c>
      <c r="R22" s="593"/>
      <c r="S22" s="593"/>
      <c r="T22" s="594" t="e">
        <f>IF(B22=Data!B4,Data!I4,(IF(B22=Data!B6,Data!I6,(IF(B22=Data!B8,Data!I8,(IF(B22=Data!#REF!,Data!#REF!,(IF(B22=Data!B13,Data!I13,(IF(B22=Data!#REF!,Data!#REF!,(IF(B22=Data!#REF!,Data!#REF!,(IF(B22=Data!#REF!,Data!#REF!,Data!#REF!)))))))))))))))&amp;IF(B22=Data!B80,Data!I80,(IF(B22=Data!#REF!,Data!#REF!,(IF(B22=Data!#REF!,Data!#REF!,(IF(B22=Data!#REF!,Data!#REF!,(IF(B22=Data!#REF!,Data!#REF!,(IF(B22=Data!#REF!,Data!I820,(IF(B22=Data!#REF!,Data!#REF!,(IF(B22=Data!#REF!,Data!#REF!,Data!#REF!)))))))))))))))&amp;IF(B22=Data!#REF!,Data!#REF!,(IF(B22=Data!#REF!,Data!#REF!,(IF(B22=Data!#REF!,Data!#REF!,(IF(B22=Data!#REF!,Data!#REF!,(IF(B22=Data!#REF!,Data!#REF!,Data!#REF!)))))))))</f>
        <v>#REF!</v>
      </c>
      <c r="U22" s="595"/>
      <c r="V22" s="594" t="e">
        <f>IF(B22=Data!B4,Data!J4,(IF(B22=Data!B6,Data!J6,(IF(B22=Data!B8,Data!J8,(IF(B22=Data!#REF!,Data!#REF!,(IF(B22=Data!B13,Data!J13,(IF(B22=Data!#REF!,Data!#REF!,(IF(B22=Data!#REF!,Data!#REF!,(IF(B22=Data!#REF!,Data!#REF!,Data!#REF!)))))))))))))))&amp;IF(B22=Data!B80,Data!J80,(IF(B22=Data!#REF!,Data!#REF!,(IF(B22=Data!#REF!,Data!#REF!,(IF(B22=Data!#REF!,Data!#REF!,(IF(B22=Data!#REF!,Data!#REF!,(IF(B22=Data!#REF!,Data!J820,(IF(B22=Data!#REF!,Data!#REF!,(IF(B22=Data!#REF!,Data!#REF!,Data!#REF!)))))))))))))))&amp;IF(B22=Data!#REF!,Data!#REF!,(IF(B22=Data!#REF!,Data!#REF!,(IF(B22=Data!#REF!,Data!#REF!,(IF(B22=Data!#REF!,Data!#REF!,(IF(B22=Data!#REF!,Data!#REF!,Data!#REF!)))))))))</f>
        <v>#REF!</v>
      </c>
      <c r="W22" s="596">
        <f>IF(E22="","",VLOOKUP(B22,Data!$B$5:$J$503,9,FALSE)*E22)</f>
        <v>2.976</v>
      </c>
    </row>
    <row r="23" spans="1:23" s="597" customFormat="1" ht="19.25" customHeight="1">
      <c r="A23" s="860"/>
      <c r="B23" s="582" t="s">
        <v>1125</v>
      </c>
      <c r="C23" s="738" t="str">
        <f>IF(E23="","",VLOOKUP(B23,Data!$B$5:$N$503,13,FALSE))</f>
        <v/>
      </c>
      <c r="D23" s="495" t="str">
        <f>IF(E23="","",VLOOKUP(B23,Data!$B$5:$L$503,2,FALSE))</f>
        <v/>
      </c>
      <c r="E23" s="823"/>
      <c r="F23" s="956"/>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REF!,Data!#REF!,(IF(B23=Data!#REF!,Data!#REF!,(IF(B23=Data!#REF!,Data!#REF!,(IF(B23=Data!#REF!,Data!#REF!,(IF(B23=Data!#REF!,Data!#REF!,(IF(B23=Data!#REF!,Data!#REF!,(IF(B23=Data!#REF!,Data!#REF!,(IF(B23=Data!#REF!,Data!#REF!,Data!#REF!)))))))))))))))&amp;IF(B23=Data!B59,Data!G59,(IF(B23=Data!#REF!,Data!#REF!,(IF(B23=Data!#REF!,Data!#REF!,(IF(B23=Data!#REF!,Data!#REF!,(IF(B23=Data!#REF!,Data!#REF!,(IF(B23=Data!#REF!,Data!G799,(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59,Data!H59,(IF(B23=Data!#REF!,Data!#REF!,(IF(B23=Data!#REF!,Data!#REF!,(IF(B23=Data!#REF!,Data!#REF!,(IF(B23=Data!#REF!,Data!#REF!,(IF(B23=Data!#REF!,Data!H799,(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59,Data!I59,(IF(B23=Data!#REF!,Data!#REF!,(IF(B23=Data!#REF!,Data!#REF!,(IF(B23=Data!#REF!,Data!#REF!,(IF(B23=Data!#REF!,Data!#REF!,(IF(B23=Data!#REF!,Data!I799,(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59,Data!J59,(IF(B23=Data!#REF!,Data!#REF!,(IF(B23=Data!#REF!,Data!#REF!,(IF(B23=Data!#REF!,Data!#REF!,(IF(B23=Data!#REF!,Data!#REF!,(IF(B23=Data!#REF!,Data!J799,(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v>6</v>
      </c>
      <c r="B24" s="753" t="s">
        <v>715</v>
      </c>
      <c r="C24" s="738" t="str">
        <f>IF(E24="","",VLOOKUP(B24,Data!$B$5:$N$503,13,FALSE))</f>
        <v>Ymh</v>
      </c>
      <c r="D24" s="495" t="str">
        <f>IF(E24="","",VLOOKUP(B24,Data!$B$5:$L$503,2,FALSE))</f>
        <v>VAC9480</v>
      </c>
      <c r="E24" s="823">
        <v>3</v>
      </c>
      <c r="F24" s="955"/>
      <c r="G24" s="587">
        <f>IF(E24="","",VLOOKUP(B24,Data!$B$5:$L$503,11,FALSE))</f>
        <v>2008.01</v>
      </c>
      <c r="H24" s="588">
        <f t="shared" ref="H24:H27" si="2">IF(E24&gt;0,E24*G24,"-")</f>
        <v>6024.03</v>
      </c>
      <c r="I24" s="589" t="str">
        <f>IF(E24="","",VLOOKUP(B24,Data!$B$5:$D$503,3,FALSE))</f>
        <v>C/T</v>
      </c>
      <c r="J24" s="589" t="str">
        <f>IF(E24="","",VLOOKUP(B24,Data!$B$5:$M$503,12,FALSE))</f>
        <v>Indonesia</v>
      </c>
      <c r="K24" s="590">
        <v>5132835</v>
      </c>
      <c r="L24" s="587">
        <f>IF(E24="","",VLOOKUP(B24,Data!$B$5:$E$503,4,FALSE)*E24)</f>
        <v>597</v>
      </c>
      <c r="M24" s="587">
        <f>IF(E24="","",VLOOKUP(B24,Data!$B$5:$F$503,5,FALSE)*E24)</f>
        <v>537</v>
      </c>
      <c r="N24" s="591" t="e">
        <f>IF(B24=Data!#REF!,Data!#REF!,(IF(B24=Data!#REF!,Data!#REF!,(IF(B24=Data!#REF!,Data!#REF!,(IF(B24=Data!#REF!,Data!#REF!,(IF(B24=Data!#REF!,Data!#REF!,(IF(B24=Data!#REF!,Data!#REF!,(IF(B24=Data!#REF!,Data!#REF!,(IF(B24=Data!#REF!,Data!#REF!,Data!#REF!)))))))))))))))&amp;IF(B24=Data!B53,Data!G53,(IF(B24=Data!#REF!,Data!#REF!,(IF(B24=Data!#REF!,Data!#REF!,(IF(B24=Data!#REF!,Data!#REF!,(IF(B24=Data!#REF!,Data!#REF!,(IF(B24=Data!#REF!,Data!G793,(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53,Data!H53,(IF(B24=Data!#REF!,Data!#REF!,(IF(B24=Data!#REF!,Data!#REF!,(IF(B24=Data!#REF!,Data!#REF!,(IF(B24=Data!#REF!,Data!#REF!,(IF(B24=Data!#REF!,Data!H793,(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53,Data!I53,(IF(B24=Data!#REF!,Data!#REF!,(IF(B24=Data!#REF!,Data!#REF!,(IF(B24=Data!#REF!,Data!#REF!,(IF(B24=Data!#REF!,Data!#REF!,(IF(B24=Data!#REF!,Data!I793,(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53,Data!J53,(IF(B24=Data!#REF!,Data!#REF!,(IF(B24=Data!#REF!,Data!#REF!,(IF(B24=Data!#REF!,Data!#REF!,(IF(B24=Data!#REF!,Data!#REF!,(IF(B24=Data!#REF!,Data!J793,(IF(B24=Data!#REF!,Data!#REF!,(IF(B24=Data!#REF!,Data!#REF!,Data!#REF!)))))))))))))))&amp;IF(B24=Data!#REF!,Data!#REF!,(IF(B24=Data!#REF!,Data!#REF!,(IF(B24=Data!#REF!,Data!#REF!,(IF(B24=Data!#REF!,Data!#REF!,(IF(B24=Data!#REF!,Data!#REF!,Data!#REF!)))))))))</f>
        <v>#REF!</v>
      </c>
      <c r="W24" s="596">
        <f>IF(E24="","",VLOOKUP(B24,Data!$B$5:$J$503,9,FALSE)*E24)</f>
        <v>3.387</v>
      </c>
    </row>
    <row r="25" spans="1:23" s="597" customFormat="1" ht="19.25" customHeight="1">
      <c r="A25" s="860">
        <v>7</v>
      </c>
      <c r="B25" s="753" t="s">
        <v>715</v>
      </c>
      <c r="C25" s="738" t="str">
        <f>IF(E25="","",VLOOKUP(B25,Data!$B$5:$N$503,13,FALSE))</f>
        <v>Ymh</v>
      </c>
      <c r="D25" s="495" t="str">
        <f>IF(E25="","",VLOOKUP(B25,Data!$B$5:$L$503,2,FALSE))</f>
        <v>VAC9480</v>
      </c>
      <c r="E25" s="823">
        <v>20</v>
      </c>
      <c r="F25" s="955"/>
      <c r="G25" s="587">
        <f>IF(E25="","",VLOOKUP(B25,Data!$B$5:$L$503,11,FALSE))</f>
        <v>2008.01</v>
      </c>
      <c r="H25" s="588">
        <f t="shared" si="2"/>
        <v>40160.199999999997</v>
      </c>
      <c r="I25" s="589" t="str">
        <f>IF(E25="","",VLOOKUP(B25,Data!$B$5:$D$503,3,FALSE))</f>
        <v>C/T</v>
      </c>
      <c r="J25" s="589" t="str">
        <f>IF(E25="","",VLOOKUP(B25,Data!$B$5:$M$503,12,FALSE))</f>
        <v>Indonesia</v>
      </c>
      <c r="K25" s="590">
        <v>5132835</v>
      </c>
      <c r="L25" s="587">
        <f>IF(E25="","",VLOOKUP(B25,Data!$B$5:$E$503,4,FALSE)*E25)</f>
        <v>3980</v>
      </c>
      <c r="M25" s="587">
        <f>IF(E25="","",VLOOKUP(B25,Data!$B$5:$F$503,5,FALSE)*E25)</f>
        <v>3580</v>
      </c>
      <c r="N25" s="591" t="e">
        <f>IF(B25=Data!#REF!,Data!#REF!,(IF(B25=Data!#REF!,Data!#REF!,(IF(B25=Data!#REF!,Data!#REF!,(IF(B25=Data!#REF!,Data!#REF!,(IF(B25=Data!#REF!,Data!#REF!,(IF(B25=Data!#REF!,Data!#REF!,(IF(B25=Data!#REF!,Data!#REF!,(IF(B25=Data!#REF!,Data!#REF!,Data!#REF!)))))))))))))))&amp;IF(B25=Data!B54,Data!G54,(IF(B25=Data!#REF!,Data!#REF!,(IF(B25=Data!#REF!,Data!#REF!,(IF(B25=Data!#REF!,Data!#REF!,(IF(B25=Data!#REF!,Data!#REF!,(IF(B25=Data!#REF!,Data!G794,(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54,Data!H54,(IF(B25=Data!#REF!,Data!#REF!,(IF(B25=Data!#REF!,Data!#REF!,(IF(B25=Data!#REF!,Data!#REF!,(IF(B25=Data!#REF!,Data!#REF!,(IF(B25=Data!#REF!,Data!H794,(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54,Data!I54,(IF(B25=Data!#REF!,Data!#REF!,(IF(B25=Data!#REF!,Data!#REF!,(IF(B25=Data!#REF!,Data!#REF!,(IF(B25=Data!#REF!,Data!#REF!,(IF(B25=Data!#REF!,Data!I794,(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54,Data!J54,(IF(B25=Data!#REF!,Data!#REF!,(IF(B25=Data!#REF!,Data!#REF!,(IF(B25=Data!#REF!,Data!#REF!,(IF(B25=Data!#REF!,Data!#REF!,(IF(B25=Data!#REF!,Data!J794,(IF(B25=Data!#REF!,Data!#REF!,(IF(B25=Data!#REF!,Data!#REF!,Data!#REF!)))))))))))))))&amp;IF(B25=Data!#REF!,Data!#REF!,(IF(B25=Data!#REF!,Data!#REF!,(IF(B25=Data!#REF!,Data!#REF!,(IF(B25=Data!#REF!,Data!#REF!,(IF(B25=Data!#REF!,Data!#REF!,Data!#REF!)))))))))</f>
        <v>#REF!</v>
      </c>
      <c r="W25" s="596">
        <f>IF(E25="","",VLOOKUP(B25,Data!$B$5:$J$503,9,FALSE)*E25)</f>
        <v>22.58</v>
      </c>
    </row>
    <row r="26" spans="1:23" s="597" customFormat="1" ht="19.25" customHeight="1">
      <c r="A26" s="860">
        <v>8</v>
      </c>
      <c r="B26" s="753" t="s">
        <v>716</v>
      </c>
      <c r="C26" s="738" t="str">
        <f>IF(E26="","",VLOOKUP(B26,Data!$B$5:$N$503,13,FALSE))</f>
        <v>Ymh</v>
      </c>
      <c r="D26" s="495" t="str">
        <f>IF(E26="","",VLOOKUP(B26,Data!$B$5:$L$503,2,FALSE))</f>
        <v>VAC9490</v>
      </c>
      <c r="E26" s="823">
        <v>1</v>
      </c>
      <c r="F26" s="955"/>
      <c r="G26" s="587">
        <f>IF(E26="","",VLOOKUP(B26,Data!$B$5:$L$503,11,FALSE))</f>
        <v>2297.34</v>
      </c>
      <c r="H26" s="588">
        <f t="shared" si="2"/>
        <v>2297.34</v>
      </c>
      <c r="I26" s="589" t="str">
        <f>IF(E26="","",VLOOKUP(B26,Data!$B$5:$D$503,3,FALSE))</f>
        <v>C/T</v>
      </c>
      <c r="J26" s="589" t="str">
        <f>IF(E26="","",VLOOKUP(B26,Data!$B$5:$M$503,12,FALSE))</f>
        <v>Indonesia</v>
      </c>
      <c r="K26" s="590">
        <v>5132835</v>
      </c>
      <c r="L26" s="587">
        <f>IF(E26="","",VLOOKUP(B26,Data!$B$5:$E$503,4,FALSE)*E26)</f>
        <v>220</v>
      </c>
      <c r="M26" s="587">
        <f>IF(E26="","",VLOOKUP(B26,Data!$B$5:$F$503,5,FALSE)*E26)</f>
        <v>199</v>
      </c>
      <c r="N26" s="591" t="e">
        <f>IF(B26=Data!#REF!,Data!#REF!,(IF(B26=Data!#REF!,Data!#REF!,(IF(B26=Data!#REF!,Data!#REF!,(IF(B26=Data!#REF!,Data!#REF!,(IF(B26=Data!#REF!,Data!#REF!,(IF(B26=Data!#REF!,Data!#REF!,(IF(B26=Data!#REF!,Data!#REF!,(IF(B26=Data!#REF!,Data!#REF!,Data!#REF!)))))))))))))))&amp;IF(B26=Data!B55,Data!G55,(IF(B26=Data!#REF!,Data!#REF!,(IF(B26=Data!#REF!,Data!#REF!,(IF(B26=Data!#REF!,Data!#REF!,(IF(B26=Data!#REF!,Data!#REF!,(IF(B26=Data!#REF!,Data!G795,(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55,Data!H55,(IF(B26=Data!#REF!,Data!#REF!,(IF(B26=Data!#REF!,Data!#REF!,(IF(B26=Data!#REF!,Data!#REF!,(IF(B26=Data!#REF!,Data!#REF!,(IF(B26=Data!#REF!,Data!H795,(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55,Data!I55,(IF(B26=Data!#REF!,Data!#REF!,(IF(B26=Data!#REF!,Data!#REF!,(IF(B26=Data!#REF!,Data!#REF!,(IF(B26=Data!#REF!,Data!#REF!,(IF(B26=Data!#REF!,Data!I795,(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55,Data!J55,(IF(B26=Data!#REF!,Data!#REF!,(IF(B26=Data!#REF!,Data!#REF!,(IF(B26=Data!#REF!,Data!#REF!,(IF(B26=Data!#REF!,Data!#REF!,(IF(B26=Data!#REF!,Data!J795,(IF(B26=Data!#REF!,Data!#REF!,(IF(B26=Data!#REF!,Data!#REF!,Data!#REF!)))))))))))))))&amp;IF(B26=Data!#REF!,Data!#REF!,(IF(B26=Data!#REF!,Data!#REF!,(IF(B26=Data!#REF!,Data!#REF!,(IF(B26=Data!#REF!,Data!#REF!,(IF(B26=Data!#REF!,Data!#REF!,Data!#REF!)))))))))</f>
        <v>#REF!</v>
      </c>
      <c r="W26" s="596">
        <f>IF(E26="","",VLOOKUP(B26,Data!$B$5:$J$503,9,FALSE)*E26)</f>
        <v>1.1850000000000001</v>
      </c>
    </row>
    <row r="27" spans="1:23" s="597" customFormat="1" ht="19.25" customHeight="1">
      <c r="A27" s="860">
        <v>9</v>
      </c>
      <c r="B27" s="753" t="s">
        <v>717</v>
      </c>
      <c r="C27" s="738" t="str">
        <f>IF(E27="","",VLOOKUP(B27,Data!$B$5:$N$503,13,FALSE))</f>
        <v>Ymh</v>
      </c>
      <c r="D27" s="495" t="str">
        <f>IF(E27="","",VLOOKUP(B27,Data!$B$5:$L$503,2,FALSE))</f>
        <v>VAC9500</v>
      </c>
      <c r="E27" s="823">
        <v>2</v>
      </c>
      <c r="F27" s="955"/>
      <c r="G27" s="587">
        <f>IF(E27="","",VLOOKUP(B27,Data!$B$5:$L$503,11,FALSE))</f>
        <v>2627.86</v>
      </c>
      <c r="H27" s="588">
        <f t="shared" si="2"/>
        <v>5255.72</v>
      </c>
      <c r="I27" s="589" t="str">
        <f>IF(E27="","",VLOOKUP(B27,Data!$B$5:$D$503,3,FALSE))</f>
        <v>C/T</v>
      </c>
      <c r="J27" s="589" t="str">
        <f>IF(E27="","",VLOOKUP(B27,Data!$B$5:$M$503,12,FALSE))</f>
        <v>Indonesia</v>
      </c>
      <c r="K27" s="590">
        <v>5132835</v>
      </c>
      <c r="L27" s="587">
        <f>IF(E27="","",VLOOKUP(B27,Data!$B$5:$E$503,4,FALSE)*E27)</f>
        <v>534</v>
      </c>
      <c r="M27" s="587">
        <f>IF(E27="","",VLOOKUP(B27,Data!$B$5:$F$503,5,FALSE)*E27)</f>
        <v>494</v>
      </c>
      <c r="N27" s="591" t="e">
        <f>IF(B27=Data!#REF!,Data!#REF!,(IF(B27=Data!#REF!,Data!#REF!,(IF(B27=Data!#REF!,Data!#REF!,(IF(B27=Data!#REF!,Data!#REF!,(IF(B27=Data!#REF!,Data!#REF!,(IF(B27=Data!#REF!,Data!#REF!,(IF(B27=Data!#REF!,Data!#REF!,(IF(B27=Data!#REF!,Data!#REF!,Data!#REF!)))))))))))))))&amp;IF(B27=Data!B56,Data!G56,(IF(B27=Data!#REF!,Data!#REF!,(IF(B27=Data!#REF!,Data!#REF!,(IF(B27=Data!#REF!,Data!#REF!,(IF(B27=Data!#REF!,Data!#REF!,(IF(B27=Data!#REF!,Data!G796,(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56,Data!H56,(IF(B27=Data!#REF!,Data!#REF!,(IF(B27=Data!#REF!,Data!#REF!,(IF(B27=Data!#REF!,Data!#REF!,(IF(B27=Data!#REF!,Data!#REF!,(IF(B27=Data!#REF!,Data!H796,(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56,Data!I56,(IF(B27=Data!#REF!,Data!#REF!,(IF(B27=Data!#REF!,Data!#REF!,(IF(B27=Data!#REF!,Data!#REF!,(IF(B27=Data!#REF!,Data!#REF!,(IF(B27=Data!#REF!,Data!I796,(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56,Data!J56,(IF(B27=Data!#REF!,Data!#REF!,(IF(B27=Data!#REF!,Data!#REF!,(IF(B27=Data!#REF!,Data!#REF!,(IF(B27=Data!#REF!,Data!#REF!,(IF(B27=Data!#REF!,Data!J796,(IF(B27=Data!#REF!,Data!#REF!,(IF(B27=Data!#REF!,Data!#REF!,Data!#REF!)))))))))))))))&amp;IF(B27=Data!#REF!,Data!#REF!,(IF(B27=Data!#REF!,Data!#REF!,(IF(B27=Data!#REF!,Data!#REF!,(IF(B27=Data!#REF!,Data!#REF!,(IF(B27=Data!#REF!,Data!#REF!,Data!#REF!)))))))))</f>
        <v>#REF!</v>
      </c>
      <c r="W27" s="596">
        <f>IF(E27="","",VLOOKUP(B27,Data!$B$5:$J$503,9,FALSE)*E27)</f>
        <v>2.976</v>
      </c>
    </row>
    <row r="28" spans="1:23" s="597" customFormat="1" ht="19.25" customHeight="1">
      <c r="A28" s="860"/>
      <c r="B28" s="582" t="s">
        <v>1122</v>
      </c>
      <c r="C28" s="738" t="str">
        <f>IF(E28="","",VLOOKUP(B28,Data!$B$5:$N$503,13,FALSE))</f>
        <v/>
      </c>
      <c r="D28" s="495" t="str">
        <f>IF(E28="","",VLOOKUP(B28,Data!$B$5:$L$503,2,FALSE))</f>
        <v/>
      </c>
      <c r="E28" s="823"/>
      <c r="F28" s="955"/>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REF!,Data!#REF!,(IF(B28=Data!#REF!,Data!#REF!,(IF(B28=Data!#REF!,Data!#REF!,(IF(B28=Data!#REF!,Data!#REF!,(IF(B28=Data!#REF!,Data!#REF!,(IF(B28=Data!#REF!,Data!#REF!,(IF(B28=Data!#REF!,Data!#REF!,(IF(B28=Data!#REF!,Data!#REF!,Data!#REF!)))))))))))))))&amp;IF(B28=Data!B61,Data!G61,(IF(B28=Data!#REF!,Data!#REF!,(IF(B28=Data!#REF!,Data!#REF!,(IF(B28=Data!#REF!,Data!#REF!,(IF(B28=Data!#REF!,Data!#REF!,(IF(B28=Data!#REF!,Data!G801,(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61,Data!H61,(IF(B28=Data!#REF!,Data!#REF!,(IF(B28=Data!#REF!,Data!#REF!,(IF(B28=Data!#REF!,Data!#REF!,(IF(B28=Data!#REF!,Data!#REF!,(IF(B28=Data!#REF!,Data!H801,(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61,Data!I61,(IF(B28=Data!#REF!,Data!#REF!,(IF(B28=Data!#REF!,Data!#REF!,(IF(B28=Data!#REF!,Data!#REF!,(IF(B28=Data!#REF!,Data!#REF!,(IF(B28=Data!#REF!,Data!I801,(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61,Data!J61,(IF(B28=Data!#REF!,Data!#REF!,(IF(B28=Data!#REF!,Data!#REF!,(IF(B28=Data!#REF!,Data!#REF!,(IF(B28=Data!#REF!,Data!#REF!,(IF(B28=Data!#REF!,Data!J801,(IF(B28=Data!#REF!,Data!#REF!,(IF(B28=Data!#REF!,Data!#REF!,Data!#REF!)))))))))))))))&amp;IF(B28=Data!#REF!,Data!#REF!,(IF(B28=Data!#REF!,Data!#REF!,(IF(B28=Data!#REF!,Data!#REF!,(IF(B28=Data!#REF!,Data!#REF!,(IF(B28=Data!#REF!,Data!#REF!,Data!#REF!)))))))))</f>
        <v>#REF!</v>
      </c>
      <c r="W28" s="596" t="str">
        <f>IF(E28="","",VLOOKUP(B28,Data!$B$5:$J$503,9,FALSE)*E28)</f>
        <v/>
      </c>
    </row>
    <row r="29" spans="1:23" s="597" customFormat="1" ht="19.25" customHeight="1">
      <c r="A29" s="860">
        <v>10</v>
      </c>
      <c r="B29" s="753" t="s">
        <v>223</v>
      </c>
      <c r="C29" s="738" t="str">
        <f>IF(E29="","",VLOOKUP(B29,Data!$B$5:$N$503,13,FALSE))</f>
        <v>Ymh</v>
      </c>
      <c r="D29" s="495" t="str">
        <f>IF(E29="","",VLOOKUP(B29,Data!$B$5:$L$503,2,FALSE))</f>
        <v>AAE6337</v>
      </c>
      <c r="E29" s="823">
        <v>10</v>
      </c>
      <c r="F29" s="955"/>
      <c r="G29" s="587">
        <f>IF(E29="","",VLOOKUP(B29,Data!$B$5:$L$503,11,FALSE))</f>
        <v>1646.63</v>
      </c>
      <c r="H29" s="588">
        <f t="shared" ref="H29:H31" si="3">IF(E29&gt;0,E29*G29,"-")</f>
        <v>16466.300000000003</v>
      </c>
      <c r="I29" s="589" t="str">
        <f>IF(E29="","",VLOOKUP(B29,Data!$B$5:$D$503,3,FALSE))</f>
        <v>C/T</v>
      </c>
      <c r="J29" s="589" t="str">
        <f>IF(E29="","",VLOOKUP(B29,Data!$B$5:$M$503,12,FALSE))</f>
        <v>Indonesia</v>
      </c>
      <c r="K29" s="590">
        <v>5138148</v>
      </c>
      <c r="L29" s="587">
        <f>IF(E29="","",VLOOKUP(B29,Data!$B$5:$E$503,4,FALSE)*E29)</f>
        <v>1940</v>
      </c>
      <c r="M29" s="587">
        <f>IF(E29="","",VLOOKUP(B29,Data!$B$5:$F$503,5,FALSE)*E29)</f>
        <v>1740</v>
      </c>
      <c r="N29" s="591" t="e">
        <f>IF(B29=Data!#REF!,Data!#REF!,(IF(B29=Data!#REF!,Data!#REF!,(IF(B29=Data!#REF!,Data!#REF!,(IF(B29=Data!#REF!,Data!#REF!,(IF(B29=Data!#REF!,Data!#REF!,(IF(B29=Data!#REF!,Data!#REF!,(IF(B29=Data!#REF!,Data!#REF!,(IF(B29=Data!#REF!,Data!#REF!,Data!#REF!)))))))))))))))&amp;IF(B29=Data!B37,Data!G37,(IF(B29=Data!#REF!,Data!#REF!,(IF(B29=Data!#REF!,Data!#REF!,(IF(B29=Data!#REF!,Data!#REF!,(IF(B29=Data!#REF!,Data!#REF!,(IF(B29=Data!#REF!,Data!G777,(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37,Data!H37,(IF(B29=Data!#REF!,Data!#REF!,(IF(B29=Data!#REF!,Data!#REF!,(IF(B29=Data!#REF!,Data!#REF!,(IF(B29=Data!#REF!,Data!#REF!,(IF(B29=Data!#REF!,Data!H777,(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37,Data!I37,(IF(B29=Data!#REF!,Data!#REF!,(IF(B29=Data!#REF!,Data!#REF!,(IF(B29=Data!#REF!,Data!#REF!,(IF(B29=Data!#REF!,Data!#REF!,(IF(B29=Data!#REF!,Data!I777,(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37,Data!J37,(IF(B29=Data!#REF!,Data!#REF!,(IF(B29=Data!#REF!,Data!#REF!,(IF(B29=Data!#REF!,Data!#REF!,(IF(B29=Data!#REF!,Data!#REF!,(IF(B29=Data!#REF!,Data!J777,(IF(B29=Data!#REF!,Data!#REF!,(IF(B29=Data!#REF!,Data!#REF!,Data!#REF!)))))))))))))))&amp;IF(B29=Data!#REF!,Data!#REF!,(IF(B29=Data!#REF!,Data!#REF!,(IF(B29=Data!#REF!,Data!#REF!,(IF(B29=Data!#REF!,Data!#REF!,(IF(B29=Data!#REF!,Data!#REF!,Data!#REF!)))))))))</f>
        <v>#REF!</v>
      </c>
      <c r="W29" s="596">
        <f>IF(E29="","",VLOOKUP(B29,Data!$B$5:$J$503,9,FALSE)*E29)</f>
        <v>11.29</v>
      </c>
    </row>
    <row r="30" spans="1:23" s="597" customFormat="1" ht="19.25" customHeight="1">
      <c r="A30" s="860">
        <v>11</v>
      </c>
      <c r="B30" s="753" t="s">
        <v>231</v>
      </c>
      <c r="C30" s="738" t="str">
        <f>IF(E30="","",VLOOKUP(B30,Data!$B$5:$N$503,13,FALSE))</f>
        <v>Ymh</v>
      </c>
      <c r="D30" s="495" t="str">
        <f>IF(E30="","",VLOOKUP(B30,Data!$B$5:$L$503,2,FALSE))</f>
        <v>WN49720</v>
      </c>
      <c r="E30" s="823">
        <v>12</v>
      </c>
      <c r="F30" s="955"/>
      <c r="G30" s="587">
        <f>IF(E30="","",VLOOKUP(B30,Data!$B$5:$L$503,11,FALSE))</f>
        <v>1776.21</v>
      </c>
      <c r="H30" s="588">
        <f t="shared" si="3"/>
        <v>21314.52</v>
      </c>
      <c r="I30" s="589" t="str">
        <f>IF(E30="","",VLOOKUP(B30,Data!$B$5:$D$503,3,FALSE))</f>
        <v>C/T</v>
      </c>
      <c r="J30" s="589" t="str">
        <f>IF(E30="","",VLOOKUP(B30,Data!$B$5:$M$503,12,FALSE))</f>
        <v>Indonesia</v>
      </c>
      <c r="K30" s="590">
        <v>5138148</v>
      </c>
      <c r="L30" s="587">
        <f>IF(E30="","",VLOOKUP(B30,Data!$B$5:$E$503,4,FALSE)*E30)</f>
        <v>2328</v>
      </c>
      <c r="M30" s="587">
        <f>IF(E30="","",VLOOKUP(B30,Data!$B$5:$F$503,5,FALSE)*E30)</f>
        <v>2088</v>
      </c>
      <c r="N30" s="591" t="e">
        <f>IF(B30=Data!#REF!,Data!#REF!,(IF(B30=Data!#REF!,Data!#REF!,(IF(B30=Data!#REF!,Data!#REF!,(IF(B30=Data!#REF!,Data!#REF!,(IF(B30=Data!#REF!,Data!#REF!,(IF(B30=Data!#REF!,Data!#REF!,(IF(B30=Data!#REF!,Data!#REF!,(IF(B30=Data!#REF!,Data!#REF!,Data!#REF!)))))))))))))))&amp;IF(B30=Data!B38,Data!G38,(IF(B30=Data!#REF!,Data!#REF!,(IF(B30=Data!#REF!,Data!#REF!,(IF(B30=Data!#REF!,Data!#REF!,(IF(B30=Data!#REF!,Data!#REF!,(IF(B30=Data!#REF!,Data!G778,(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REF!,Data!#REF!,(IF(B30=Data!#REF!,Data!#REF!,(IF(B30=Data!#REF!,Data!#REF!,(IF(B30=Data!#REF!,Data!#REF!,Data!#REF!)))))))))))))))&amp;IF(B30=Data!B38,Data!H38,(IF(B30=Data!#REF!,Data!#REF!,(IF(B30=Data!#REF!,Data!#REF!,(IF(B30=Data!#REF!,Data!#REF!,(IF(B30=Data!#REF!,Data!#REF!,(IF(B30=Data!#REF!,Data!H778,(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REF!,Data!#REF!,(IF(B30=Data!#REF!,Data!#REF!,(IF(B30=Data!#REF!,Data!#REF!,(IF(B30=Data!#REF!,Data!#REF!,Data!#REF!)))))))))))))))&amp;IF(B30=Data!B38,Data!I38,(IF(B30=Data!#REF!,Data!#REF!,(IF(B30=Data!#REF!,Data!#REF!,(IF(B30=Data!#REF!,Data!#REF!,(IF(B30=Data!#REF!,Data!#REF!,(IF(B30=Data!#REF!,Data!I778,(IF(B30=Data!#REF!,Data!#REF!,(IF(B30=Data!#REF!,Data!#REF!,Data!#REF!)))))))))))))))&amp;IF(B30=Data!#REF!,Data!#REF!,(IF(B30=Data!#REF!,Data!#REF!,(IF(B30=Data!#REF!,Data!#REF!,(IF(B30=Data!#REF!,Data!#REF!,(IF(B30=Data!#REF!,Data!#REF!,Data!#REF!)))))))))</f>
        <v>#REF!</v>
      </c>
      <c r="U30" s="595"/>
      <c r="V30" s="594" t="e">
        <f>IF(B30=Data!#REF!,Data!#REF!,(IF(B30=Data!#REF!,Data!#REF!,(IF(B30=Data!#REF!,Data!#REF!,(IF(B30=Data!#REF!,Data!#REF!,(IF(B30=Data!#REF!,Data!#REF!,(IF(B30=Data!#REF!,Data!#REF!,(IF(B30=Data!#REF!,Data!#REF!,(IF(B30=Data!#REF!,Data!#REF!,Data!#REF!)))))))))))))))&amp;IF(B30=Data!B38,Data!J38,(IF(B30=Data!#REF!,Data!#REF!,(IF(B30=Data!#REF!,Data!#REF!,(IF(B30=Data!#REF!,Data!#REF!,(IF(B30=Data!#REF!,Data!#REF!,(IF(B30=Data!#REF!,Data!J778,(IF(B30=Data!#REF!,Data!#REF!,(IF(B30=Data!#REF!,Data!#REF!,Data!#REF!)))))))))))))))&amp;IF(B30=Data!#REF!,Data!#REF!,(IF(B30=Data!#REF!,Data!#REF!,(IF(B30=Data!#REF!,Data!#REF!,(IF(B30=Data!#REF!,Data!#REF!,(IF(B30=Data!#REF!,Data!#REF!,Data!#REF!)))))))))</f>
        <v>#REF!</v>
      </c>
      <c r="W30" s="596">
        <f>IF(E30="","",VLOOKUP(B30,Data!$B$5:$J$503,9,FALSE)*E30)</f>
        <v>13.548</v>
      </c>
    </row>
    <row r="31" spans="1:23" s="597" customFormat="1" ht="19.25" customHeight="1">
      <c r="A31" s="860">
        <v>12</v>
      </c>
      <c r="B31" s="753" t="s">
        <v>489</v>
      </c>
      <c r="C31" s="738" t="str">
        <f>IF(E31="","",VLOOKUP(B31,Data!$B$5:$N$503,13,FALSE))</f>
        <v>Ymh</v>
      </c>
      <c r="D31" s="495" t="str">
        <f>IF(E31="","",VLOOKUP(B31,Data!$B$5:$L$503,2,FALSE))</f>
        <v>ZH66290</v>
      </c>
      <c r="E31" s="823">
        <v>2</v>
      </c>
      <c r="F31" s="955"/>
      <c r="G31" s="587">
        <f>IF(E31="","",VLOOKUP(B31,Data!$B$5:$L$503,11,FALSE))</f>
        <v>1975.79</v>
      </c>
      <c r="H31" s="588">
        <f t="shared" si="3"/>
        <v>3951.58</v>
      </c>
      <c r="I31" s="589" t="str">
        <f>IF(E31="","",VLOOKUP(B31,Data!$B$5:$D$503,3,FALSE))</f>
        <v>C/T</v>
      </c>
      <c r="J31" s="589" t="str">
        <f>IF(E31="","",VLOOKUP(B31,Data!$B$5:$M$503,12,FALSE))</f>
        <v>Indonesia</v>
      </c>
      <c r="K31" s="590">
        <v>5138148</v>
      </c>
      <c r="L31" s="587">
        <f>IF(E31="","",VLOOKUP(B31,Data!$B$5:$E$503,4,FALSE)*E31)</f>
        <v>430</v>
      </c>
      <c r="M31" s="587">
        <f>IF(E31="","",VLOOKUP(B31,Data!$B$5:$F$503,5,FALSE)*E31)</f>
        <v>388</v>
      </c>
      <c r="N31" s="591" t="e">
        <f>IF(B31=Data!#REF!,Data!#REF!,(IF(B31=Data!#REF!,Data!#REF!,(IF(B31=Data!#REF!,Data!#REF!,(IF(B31=Data!#REF!,Data!#REF!,(IF(B31=Data!#REF!,Data!#REF!,(IF(B31=Data!#REF!,Data!#REF!,(IF(B31=Data!#REF!,Data!#REF!,(IF(B31=Data!#REF!,Data!#REF!,Data!#REF!)))))))))))))))&amp;IF(B31=Data!B39,Data!G39,(IF(B31=Data!#REF!,Data!#REF!,(IF(B31=Data!#REF!,Data!#REF!,(IF(B31=Data!#REF!,Data!#REF!,(IF(B31=Data!#REF!,Data!#REF!,(IF(B31=Data!#REF!,Data!G779,(IF(B31=Data!#REF!,Data!#REF!,(IF(B31=Data!#REF!,Data!#REF!,Data!#REF!)))))))))))))))&amp;IF(B31=Data!#REF!,Data!#REF!,(IF(B31=Data!#REF!,Data!#REF!,(IF(B31=Data!#REF!,Data!#REF!,(IF(B31=Data!#REF!,Data!#REF!,(IF(B31=Data!#REF!,Data!#REF!,Data!#REF!)))))))))</f>
        <v>#REF!</v>
      </c>
      <c r="O31" s="592"/>
      <c r="P31" s="593"/>
      <c r="Q31" s="594" t="e">
        <f>IF(B31=Data!#REF!,Data!#REF!,(IF(B31=Data!#REF!,Data!#REF!,(IF(B31=Data!#REF!,Data!#REF!,(IF(B31=Data!#REF!,Data!#REF!,(IF(B31=Data!#REF!,Data!#REF!,(IF(B31=Data!#REF!,Data!#REF!,(IF(B31=Data!#REF!,Data!#REF!,(IF(B31=Data!#REF!,Data!#REF!,Data!#REF!)))))))))))))))&amp;IF(B31=Data!B39,Data!H39,(IF(B31=Data!#REF!,Data!#REF!,(IF(B31=Data!#REF!,Data!#REF!,(IF(B31=Data!#REF!,Data!#REF!,(IF(B31=Data!#REF!,Data!#REF!,(IF(B31=Data!#REF!,Data!H779,(IF(B31=Data!#REF!,Data!#REF!,(IF(B31=Data!#REF!,Data!#REF!,Data!#REF!)))))))))))))))&amp;IF(B31=Data!#REF!,Data!#REF!,(IF(B31=Data!#REF!,Data!#REF!,(IF(B31=Data!#REF!,Data!#REF!,(IF(B31=Data!#REF!,Data!#REF!,(IF(B31=Data!#REF!,Data!#REF!,Data!#REF!)))))))))</f>
        <v>#REF!</v>
      </c>
      <c r="R31" s="593"/>
      <c r="S31" s="593"/>
      <c r="T31" s="594" t="e">
        <f>IF(B31=Data!#REF!,Data!#REF!,(IF(B31=Data!#REF!,Data!#REF!,(IF(B31=Data!#REF!,Data!#REF!,(IF(B31=Data!#REF!,Data!#REF!,(IF(B31=Data!#REF!,Data!#REF!,(IF(B31=Data!#REF!,Data!#REF!,(IF(B31=Data!#REF!,Data!#REF!,(IF(B31=Data!#REF!,Data!#REF!,Data!#REF!)))))))))))))))&amp;IF(B31=Data!B39,Data!I39,(IF(B31=Data!#REF!,Data!#REF!,(IF(B31=Data!#REF!,Data!#REF!,(IF(B31=Data!#REF!,Data!#REF!,(IF(B31=Data!#REF!,Data!#REF!,(IF(B31=Data!#REF!,Data!I779,(IF(B31=Data!#REF!,Data!#REF!,(IF(B31=Data!#REF!,Data!#REF!,Data!#REF!)))))))))))))))&amp;IF(B31=Data!#REF!,Data!#REF!,(IF(B31=Data!#REF!,Data!#REF!,(IF(B31=Data!#REF!,Data!#REF!,(IF(B31=Data!#REF!,Data!#REF!,(IF(B31=Data!#REF!,Data!#REF!,Data!#REF!)))))))))</f>
        <v>#REF!</v>
      </c>
      <c r="U31" s="595"/>
      <c r="V31" s="594" t="e">
        <f>IF(B31=Data!#REF!,Data!#REF!,(IF(B31=Data!#REF!,Data!#REF!,(IF(B31=Data!#REF!,Data!#REF!,(IF(B31=Data!#REF!,Data!#REF!,(IF(B31=Data!#REF!,Data!#REF!,(IF(B31=Data!#REF!,Data!#REF!,(IF(B31=Data!#REF!,Data!#REF!,(IF(B31=Data!#REF!,Data!#REF!,Data!#REF!)))))))))))))))&amp;IF(B31=Data!B39,Data!J39,(IF(B31=Data!#REF!,Data!#REF!,(IF(B31=Data!#REF!,Data!#REF!,(IF(B31=Data!#REF!,Data!#REF!,(IF(B31=Data!#REF!,Data!#REF!,(IF(B31=Data!#REF!,Data!J779,(IF(B31=Data!#REF!,Data!#REF!,(IF(B31=Data!#REF!,Data!#REF!,Data!#REF!)))))))))))))))&amp;IF(B31=Data!#REF!,Data!#REF!,(IF(B31=Data!#REF!,Data!#REF!,(IF(B31=Data!#REF!,Data!#REF!,(IF(B31=Data!#REF!,Data!#REF!,(IF(B31=Data!#REF!,Data!#REF!,Data!#REF!)))))))))</f>
        <v>#REF!</v>
      </c>
      <c r="W31" s="596">
        <f>IF(E31="","",VLOOKUP(B31,Data!$B$5:$J$503,9,FALSE)*E31)</f>
        <v>2.37</v>
      </c>
    </row>
    <row r="32" spans="1:23" s="597" customFormat="1" ht="19.25" customHeight="1">
      <c r="A32" s="598"/>
      <c r="B32" s="582"/>
      <c r="C32" s="738" t="str">
        <f>IF(E32="","",VLOOKUP(B32,Data!$B$5:$N$503,13,FALSE))</f>
        <v/>
      </c>
      <c r="D32" s="495" t="str">
        <f>IF(E32="","",VLOOKUP(B32,Data!$B$5:$L$503,2,FALSE))</f>
        <v/>
      </c>
      <c r="E32" s="823"/>
      <c r="F32" s="601"/>
      <c r="G32" s="587" t="str">
        <f>IF(E32="","",VLOOKUP(B32,Data!$B$5:$L$503,11,FALSE))</f>
        <v/>
      </c>
      <c r="H32" s="588" t="str">
        <f t="shared" si="0"/>
        <v>-</v>
      </c>
      <c r="I32" s="589" t="str">
        <f>IF(E32="","",VLOOKUP(B32,Data!$B$5:$D$503,3,FALSE))</f>
        <v/>
      </c>
      <c r="J32" s="589" t="str">
        <f>IF(E32="","",VLOOKUP(B32,Data!$B$5:$M$503,12,FALSE))</f>
        <v/>
      </c>
      <c r="K32" s="590"/>
      <c r="L32" s="587" t="str">
        <f>IF(E32="","",VLOOKUP(B32,Data!$B$5:$E$503,4,FALSE)*E32)</f>
        <v/>
      </c>
      <c r="M32" s="587" t="str">
        <f>IF(E32="","",VLOOKUP(B32,Data!$B$5:$F$503,5,FALSE)*E32)</f>
        <v/>
      </c>
      <c r="N32" s="591" t="e">
        <f>IF(B32=Data!B18,Data!G18,(IF(B32=Data!B20,Data!G20,(IF(B32=Data!B22,Data!G22,(IF(B32=Data!#REF!,Data!#REF!,(IF(B32=Data!B27,Data!G27,(IF(B32=Data!#REF!,Data!#REF!,(IF(B32=Data!#REF!,Data!#REF!,(IF(B32=Data!#REF!,Data!#REF!,Data!#REF!)))))))))))))))&amp;IF(B32=Data!B94,Data!G94,(IF(B32=Data!#REF!,Data!#REF!,(IF(B32=Data!#REF!,Data!#REF!,(IF(B32=Data!#REF!,Data!#REF!,(IF(B32=Data!#REF!,Data!#REF!,(IF(B32=Data!#REF!,Data!G834,(IF(B32=Data!#REF!,Data!#REF!,(IF(B32=Data!#REF!,Data!#REF!,Data!#REF!)))))))))))))))&amp;IF(B32=Data!#REF!,Data!#REF!,(IF(B32=Data!#REF!,Data!#REF!,(IF(B32=Data!#REF!,Data!#REF!,(IF(B32=Data!#REF!,Data!#REF!,(IF(B32=Data!#REF!,Data!#REF!,Data!#REF!)))))))))</f>
        <v>#REF!</v>
      </c>
      <c r="O32" s="592"/>
      <c r="P32" s="593"/>
      <c r="Q32" s="594" t="e">
        <f>IF(B32=Data!B18,Data!H18,(IF(B32=Data!B20,Data!H20,(IF(B32=Data!B22,Data!H22,(IF(B32=Data!#REF!,Data!#REF!,(IF(B32=Data!B27,Data!H27,(IF(B32=Data!#REF!,Data!#REF!,(IF(B32=Data!#REF!,Data!#REF!,(IF(B32=Data!#REF!,Data!#REF!,Data!#REF!)))))))))))))))&amp;IF(B32=Data!B94,Data!H94,(IF(B32=Data!#REF!,Data!#REF!,(IF(B32=Data!#REF!,Data!#REF!,(IF(B32=Data!#REF!,Data!#REF!,(IF(B32=Data!#REF!,Data!#REF!,(IF(B32=Data!#REF!,Data!H834,(IF(B32=Data!#REF!,Data!#REF!,(IF(B32=Data!#REF!,Data!#REF!,Data!#REF!)))))))))))))))&amp;IF(B32=Data!#REF!,Data!#REF!,(IF(B32=Data!#REF!,Data!#REF!,(IF(B32=Data!#REF!,Data!#REF!,(IF(B32=Data!#REF!,Data!#REF!,(IF(B32=Data!#REF!,Data!#REF!,Data!#REF!)))))))))</f>
        <v>#REF!</v>
      </c>
      <c r="R32" s="593"/>
      <c r="S32" s="593"/>
      <c r="T32" s="594" t="e">
        <f>IF(B32=Data!B18,Data!I18,(IF(B32=Data!B20,Data!I20,(IF(B32=Data!B22,Data!I22,(IF(B32=Data!#REF!,Data!#REF!,(IF(B32=Data!B27,Data!I27,(IF(B32=Data!#REF!,Data!#REF!,(IF(B32=Data!#REF!,Data!#REF!,(IF(B32=Data!#REF!,Data!#REF!,Data!#REF!)))))))))))))))&amp;IF(B32=Data!B94,Data!I94,(IF(B32=Data!#REF!,Data!#REF!,(IF(B32=Data!#REF!,Data!#REF!,(IF(B32=Data!#REF!,Data!#REF!,(IF(B32=Data!#REF!,Data!#REF!,(IF(B32=Data!#REF!,Data!I834,(IF(B32=Data!#REF!,Data!#REF!,(IF(B32=Data!#REF!,Data!#REF!,Data!#REF!)))))))))))))))&amp;IF(B32=Data!#REF!,Data!#REF!,(IF(B32=Data!#REF!,Data!#REF!,(IF(B32=Data!#REF!,Data!#REF!,(IF(B32=Data!#REF!,Data!#REF!,(IF(B32=Data!#REF!,Data!#REF!,Data!#REF!)))))))))</f>
        <v>#REF!</v>
      </c>
      <c r="U32" s="595"/>
      <c r="V32" s="594" t="e">
        <f>IF(B32=Data!B18,Data!J18,(IF(B32=Data!B20,Data!J20,(IF(B32=Data!B22,Data!J22,(IF(B32=Data!#REF!,Data!#REF!,(IF(B32=Data!B27,Data!J27,(IF(B32=Data!#REF!,Data!#REF!,(IF(B32=Data!#REF!,Data!#REF!,(IF(B32=Data!#REF!,Data!#REF!,Data!#REF!)))))))))))))))&amp;IF(B32=Data!B94,Data!J94,(IF(B32=Data!#REF!,Data!#REF!,(IF(B32=Data!#REF!,Data!#REF!,(IF(B32=Data!#REF!,Data!#REF!,(IF(B32=Data!#REF!,Data!#REF!,(IF(B32=Data!#REF!,Data!J834,(IF(B32=Data!#REF!,Data!#REF!,(IF(B32=Data!#REF!,Data!#REF!,Data!#REF!)))))))))))))))&amp;IF(B32=Data!#REF!,Data!#REF!,(IF(B32=Data!#REF!,Data!#REF!,(IF(B32=Data!#REF!,Data!#REF!,(IF(B32=Data!#REF!,Data!#REF!,(IF(B32=Data!#REF!,Data!#REF!,Data!#REF!)))))))))</f>
        <v>#REF!</v>
      </c>
      <c r="W32" s="596" t="str">
        <f>IF(E32="","",VLOOKUP(B32,Data!$B$5:$J$503,9,FALSE)*E32)</f>
        <v/>
      </c>
    </row>
    <row r="33" spans="1:23" s="597" customFormat="1" ht="19.25" customHeight="1">
      <c r="A33" s="860"/>
      <c r="B33"/>
      <c r="C33" s="583" t="str">
        <f>IF(E33="","",VLOOKUP(B33,Data!$B$5:$N$503,13,FALSE))</f>
        <v/>
      </c>
      <c r="D33" s="584" t="str">
        <f>IF(E33="","",VLOOKUP(B33,Data!$B$5:$L$503,2,FALSE))</f>
        <v/>
      </c>
      <c r="E33" s="739"/>
      <c r="F33" s="600"/>
      <c r="G33" s="587" t="str">
        <f>IF(E33="","",VLOOKUP(B33,Data!$B$5:$L$503,11,FALSE))</f>
        <v/>
      </c>
      <c r="H33" s="588" t="str">
        <f t="shared" si="0"/>
        <v>-</v>
      </c>
      <c r="I33" s="589" t="str">
        <f>IF(E33="","",VLOOKUP(B33,Data!$B$5:$D$503,3,FALSE))</f>
        <v/>
      </c>
      <c r="J33" s="589" t="str">
        <f>IF(E33="","",VLOOKUP(B33,Data!$B$5:$M$503,12,FALSE))</f>
        <v/>
      </c>
      <c r="K33" s="590"/>
      <c r="L33" s="587" t="str">
        <f>IF(E33="","",VLOOKUP(B33,Data!$B$5:$E$503,4,FALSE)*E33)</f>
        <v/>
      </c>
      <c r="M33" s="587" t="str">
        <f>IF(E33="","",VLOOKUP(B33,Data!$B$5:$F$503,5,FALSE)*E33)</f>
        <v/>
      </c>
      <c r="N33" s="591" t="e">
        <f>IF(B33=Data!B139,Data!G139,(IF(B33=Data!B141,Data!G141,(IF(B33=Data!B143,Data!G143,(IF(B33=Data!#REF!,Data!#REF!,(IF(B33=Data!B148,Data!G148,(IF(B33=Data!#REF!,Data!#REF!,(IF(B33=Data!#REF!,Data!#REF!,(IF(B33=Data!#REF!,Data!#REF!,Data!#REF!)))))))))))))))&amp;IF(B33=Data!B215,Data!G215,(IF(B33=Data!#REF!,Data!#REF!,(IF(B33=Data!#REF!,Data!#REF!,(IF(B33=Data!#REF!,Data!#REF!,(IF(B33=Data!#REF!,Data!#REF!,(IF(B33=Data!#REF!,Data!G955,(IF(B33=Data!#REF!,Data!#REF!,(IF(B33=Data!#REF!,Data!#REF!,Data!#REF!)))))))))))))))&amp;IF(B33=Data!#REF!,Data!#REF!,(IF(B33=Data!#REF!,Data!#REF!,(IF(B33=Data!#REF!,Data!#REF!,(IF(B33=Data!#REF!,Data!#REF!,(IF(B33=Data!#REF!,Data!#REF!,Data!#REF!)))))))))</f>
        <v>#REF!</v>
      </c>
      <c r="O33" s="592"/>
      <c r="P33" s="593"/>
      <c r="Q33" s="594" t="e">
        <f>IF(B33=Data!B139,Data!H139,(IF(B33=Data!B141,Data!H141,(IF(B33=Data!B143,Data!H143,(IF(B33=Data!#REF!,Data!#REF!,(IF(B33=Data!B148,Data!H148,(IF(B33=Data!#REF!,Data!#REF!,(IF(B33=Data!#REF!,Data!#REF!,(IF(B33=Data!#REF!,Data!#REF!,Data!#REF!)))))))))))))))&amp;IF(B33=Data!B215,Data!H215,(IF(B33=Data!#REF!,Data!#REF!,(IF(B33=Data!#REF!,Data!#REF!,(IF(B33=Data!#REF!,Data!#REF!,(IF(B33=Data!#REF!,Data!#REF!,(IF(B33=Data!#REF!,Data!H955,(IF(B33=Data!#REF!,Data!#REF!,(IF(B33=Data!#REF!,Data!#REF!,Data!#REF!)))))))))))))))&amp;IF(B33=Data!#REF!,Data!#REF!,(IF(B33=Data!#REF!,Data!#REF!,(IF(B33=Data!#REF!,Data!#REF!,(IF(B33=Data!#REF!,Data!#REF!,(IF(B33=Data!#REF!,Data!#REF!,Data!#REF!)))))))))</f>
        <v>#REF!</v>
      </c>
      <c r="R33" s="593"/>
      <c r="S33" s="593"/>
      <c r="T33" s="594" t="e">
        <f>IF(B33=Data!B139,Data!I139,(IF(B33=Data!B141,Data!I141,(IF(B33=Data!B143,Data!I143,(IF(B33=Data!#REF!,Data!#REF!,(IF(B33=Data!B148,Data!I148,(IF(B33=Data!#REF!,Data!#REF!,(IF(B33=Data!#REF!,Data!#REF!,(IF(B33=Data!#REF!,Data!#REF!,Data!#REF!)))))))))))))))&amp;IF(B33=Data!B215,Data!I215,(IF(B33=Data!#REF!,Data!#REF!,(IF(B33=Data!#REF!,Data!#REF!,(IF(B33=Data!#REF!,Data!#REF!,(IF(B33=Data!#REF!,Data!#REF!,(IF(B33=Data!#REF!,Data!I955,(IF(B33=Data!#REF!,Data!#REF!,(IF(B33=Data!#REF!,Data!#REF!,Data!#REF!)))))))))))))))&amp;IF(B33=Data!#REF!,Data!#REF!,(IF(B33=Data!#REF!,Data!#REF!,(IF(B33=Data!#REF!,Data!#REF!,(IF(B33=Data!#REF!,Data!#REF!,(IF(B33=Data!#REF!,Data!#REF!,Data!#REF!)))))))))</f>
        <v>#REF!</v>
      </c>
      <c r="U33" s="595"/>
      <c r="V33" s="594" t="e">
        <f>IF(B33=Data!B139,Data!J139,(IF(B33=Data!B141,Data!J141,(IF(B33=Data!B143,Data!J143,(IF(B33=Data!#REF!,Data!#REF!,(IF(B33=Data!B148,Data!J148,(IF(B33=Data!#REF!,Data!#REF!,(IF(B33=Data!#REF!,Data!#REF!,(IF(B33=Data!#REF!,Data!#REF!,Data!#REF!)))))))))))))))&amp;IF(B33=Data!B215,Data!J215,(IF(B33=Data!#REF!,Data!#REF!,(IF(B33=Data!#REF!,Data!#REF!,(IF(B33=Data!#REF!,Data!#REF!,(IF(B33=Data!#REF!,Data!#REF!,(IF(B33=Data!#REF!,Data!J955,(IF(B33=Data!#REF!,Data!#REF!,(IF(B33=Data!#REF!,Data!#REF!,Data!#REF!)))))))))))))))&amp;IF(B33=Data!#REF!,Data!#REF!,(IF(B33=Data!#REF!,Data!#REF!,(IF(B33=Data!#REF!,Data!#REF!,(IF(B33=Data!#REF!,Data!#REF!,(IF(B33=Data!#REF!,Data!#REF!,Data!#REF!)))))))))</f>
        <v>#REF!</v>
      </c>
      <c r="W33" s="596" t="str">
        <f>IF(E33="","",VLOOKUP(B33,Data!$B$5:$J$503,9,FALSE)*E33)</f>
        <v/>
      </c>
    </row>
    <row r="34" spans="1:23" s="611" customFormat="1" ht="31" customHeight="1">
      <c r="A34" s="860"/>
      <c r="B34" s="818"/>
      <c r="C34" s="604"/>
      <c r="D34" s="605"/>
      <c r="E34" s="606">
        <f>SUM(E17:E33)</f>
        <v>96</v>
      </c>
      <c r="F34" s="606"/>
      <c r="G34" s="607"/>
      <c r="H34" s="607">
        <f>SUM(H17:H33)</f>
        <v>192511.55</v>
      </c>
      <c r="I34" s="608"/>
      <c r="J34" s="608"/>
      <c r="K34" s="608"/>
      <c r="L34" s="609">
        <f>SUM(L17:L33)</f>
        <v>20859</v>
      </c>
      <c r="M34" s="609">
        <f>SUM(M17:M33)</f>
        <v>18810</v>
      </c>
      <c r="N34" s="609" t="e">
        <f>SUM(N17:N33)</f>
        <v>#REF!</v>
      </c>
      <c r="O34" s="609" t="e">
        <f>SUM(#REF!)</f>
        <v>#REF!</v>
      </c>
      <c r="P34" s="609">
        <f>SUM(P16:P16)</f>
        <v>0</v>
      </c>
      <c r="Q34" s="609">
        <f>SUM(Q16:Q16)</f>
        <v>0</v>
      </c>
      <c r="R34" s="609" t="e">
        <f>SUM(#REF!)</f>
        <v>#REF!</v>
      </c>
      <c r="S34" s="609">
        <f>SUM(S16:S16)</f>
        <v>0</v>
      </c>
      <c r="T34" s="609">
        <f>SUM(T16:T16)</f>
        <v>0</v>
      </c>
      <c r="U34" s="609" t="e">
        <f>SUM(#REF!)</f>
        <v>#REF!</v>
      </c>
      <c r="V34" s="609">
        <f>SUM(V16:V16)</f>
        <v>0</v>
      </c>
      <c r="W34" s="610">
        <f>SUM(W17:W33)</f>
        <v>117.90600000000001</v>
      </c>
    </row>
    <row r="35" spans="1:23" ht="11.25" customHeight="1">
      <c r="A35" s="860"/>
      <c r="B35" s="612"/>
      <c r="C35" s="545"/>
      <c r="D35" s="546"/>
      <c r="E35" s="613"/>
      <c r="F35" s="544"/>
      <c r="G35" s="614" t="s">
        <v>847</v>
      </c>
      <c r="H35" s="615"/>
      <c r="I35" s="616"/>
      <c r="J35" s="616"/>
      <c r="K35" s="616"/>
      <c r="L35" s="617"/>
      <c r="M35" s="548"/>
      <c r="N35" s="546"/>
      <c r="O35" s="545"/>
      <c r="P35" s="545"/>
      <c r="Q35" s="545"/>
      <c r="R35" s="545"/>
      <c r="S35" s="545"/>
      <c r="T35" s="545"/>
      <c r="U35" s="546"/>
      <c r="V35" s="546"/>
      <c r="W35" s="550"/>
    </row>
    <row r="36" spans="1:23" ht="14">
      <c r="A36" s="618" t="s">
        <v>546</v>
      </c>
      <c r="B36" s="619" t="s">
        <v>12</v>
      </c>
      <c r="C36" s="513"/>
      <c r="D36" s="620"/>
      <c r="E36" s="499" t="s">
        <v>555</v>
      </c>
      <c r="G36" s="621" t="s">
        <v>83</v>
      </c>
      <c r="H36" s="622"/>
      <c r="I36" s="562" t="s">
        <v>84</v>
      </c>
      <c r="J36" s="623"/>
      <c r="K36" s="534" t="s">
        <v>85</v>
      </c>
      <c r="L36" s="534"/>
      <c r="M36" s="1076" t="s">
        <v>86</v>
      </c>
      <c r="N36" s="1077"/>
      <c r="O36" s="1077"/>
      <c r="P36" s="1077"/>
      <c r="Q36" s="1077"/>
      <c r="R36" s="1077"/>
      <c r="S36" s="1077"/>
      <c r="T36" s="1077"/>
      <c r="U36" s="1077"/>
      <c r="V36" s="1077"/>
      <c r="W36" s="1078"/>
    </row>
    <row r="37" spans="1:23" ht="13">
      <c r="A37" s="971" t="s">
        <v>547</v>
      </c>
      <c r="D37" s="624"/>
      <c r="E37" s="499" t="s">
        <v>88</v>
      </c>
      <c r="G37" s="1079"/>
      <c r="H37" s="1080"/>
      <c r="I37" s="971" t="s">
        <v>89</v>
      </c>
      <c r="J37" s="625"/>
      <c r="K37" s="537" t="s">
        <v>90</v>
      </c>
      <c r="L37" s="537"/>
      <c r="M37" s="532"/>
      <c r="W37" s="538"/>
    </row>
    <row r="38" spans="1:23" ht="10.5" customHeight="1">
      <c r="A38" s="971" t="s">
        <v>548</v>
      </c>
      <c r="B38" s="503"/>
      <c r="D38" s="523"/>
      <c r="G38" s="1079"/>
      <c r="H38" s="1080"/>
      <c r="I38" s="971"/>
      <c r="J38" s="625"/>
      <c r="K38" s="537" t="s">
        <v>94</v>
      </c>
      <c r="L38" s="537"/>
      <c r="M38" s="532"/>
      <c r="W38" s="538"/>
    </row>
    <row r="39" spans="1:23" ht="10.5" customHeight="1">
      <c r="A39" s="544"/>
      <c r="B39" s="545"/>
      <c r="C39" s="545"/>
      <c r="D39" s="626"/>
      <c r="E39" s="499" t="s">
        <v>95</v>
      </c>
      <c r="G39" s="1079"/>
      <c r="H39" s="1080"/>
      <c r="I39" s="971" t="s">
        <v>96</v>
      </c>
      <c r="J39" s="625"/>
      <c r="K39" s="537"/>
      <c r="L39" s="537"/>
      <c r="M39" s="532"/>
      <c r="W39" s="538"/>
    </row>
    <row r="40" spans="1:23" ht="13">
      <c r="A40" s="512" t="s">
        <v>97</v>
      </c>
      <c r="C40" s="535"/>
      <c r="D40" s="514"/>
      <c r="E40" s="499" t="s">
        <v>98</v>
      </c>
      <c r="G40" s="627" t="s">
        <v>99</v>
      </c>
      <c r="H40" s="628"/>
      <c r="I40" s="971" t="s">
        <v>89</v>
      </c>
      <c r="J40" s="625"/>
      <c r="K40" s="537" t="s">
        <v>100</v>
      </c>
      <c r="L40" s="537"/>
      <c r="M40" s="532"/>
      <c r="W40" s="538"/>
    </row>
    <row r="41" spans="1:23" ht="13">
      <c r="A41" s="971" t="s">
        <v>561</v>
      </c>
      <c r="D41" s="523"/>
      <c r="E41" s="499" t="s">
        <v>101</v>
      </c>
      <c r="G41" s="629"/>
      <c r="H41" s="630"/>
      <c r="I41" s="971" t="s">
        <v>102</v>
      </c>
      <c r="J41" s="625"/>
      <c r="K41" s="537" t="s">
        <v>549</v>
      </c>
      <c r="L41" s="537"/>
      <c r="M41" s="1069" t="s">
        <v>616</v>
      </c>
      <c r="N41" s="1070"/>
      <c r="O41" s="1070"/>
      <c r="P41" s="1070"/>
      <c r="Q41" s="1070"/>
      <c r="R41" s="1070"/>
      <c r="S41" s="1070"/>
      <c r="T41" s="1070"/>
      <c r="U41" s="1070"/>
      <c r="V41" s="1070"/>
      <c r="W41" s="1071"/>
    </row>
    <row r="42" spans="1:23">
      <c r="A42" s="544"/>
      <c r="B42" s="545"/>
      <c r="C42" s="545"/>
      <c r="D42" s="546"/>
      <c r="E42" s="631"/>
      <c r="F42" s="545"/>
      <c r="G42" s="1053" t="s">
        <v>1140</v>
      </c>
      <c r="H42" s="1054"/>
      <c r="I42" s="1053" t="s">
        <v>1139</v>
      </c>
      <c r="J42" s="1054"/>
      <c r="K42" s="549" t="s">
        <v>105</v>
      </c>
      <c r="L42" s="549"/>
      <c r="M42" s="1072" t="s">
        <v>106</v>
      </c>
      <c r="N42" s="1073"/>
      <c r="O42" s="1073"/>
      <c r="P42" s="1073"/>
      <c r="Q42" s="1073"/>
      <c r="R42" s="1073"/>
      <c r="S42" s="1073"/>
      <c r="T42" s="1073"/>
      <c r="U42" s="1073"/>
      <c r="V42" s="1073"/>
      <c r="W42" s="1074"/>
    </row>
    <row r="43" spans="1:23">
      <c r="G43" s="500" t="s">
        <v>667</v>
      </c>
      <c r="K43" s="537"/>
      <c r="L43" s="537"/>
      <c r="M43" s="541"/>
      <c r="N43" s="541"/>
      <c r="O43" s="541"/>
      <c r="P43" s="541"/>
      <c r="Q43" s="541"/>
      <c r="R43" s="541"/>
      <c r="S43" s="541"/>
      <c r="T43" s="541"/>
      <c r="U43" s="541"/>
      <c r="V43" s="541"/>
      <c r="W43" s="632"/>
    </row>
    <row r="44" spans="1:23">
      <c r="G44" s="633"/>
      <c r="H44" s="633"/>
      <c r="I44" s="634"/>
      <c r="J44" s="633"/>
      <c r="K44" s="537"/>
      <c r="L44" s="537"/>
      <c r="M44" s="541"/>
      <c r="N44" s="541"/>
      <c r="O44" s="541"/>
      <c r="P44" s="541"/>
      <c r="Q44" s="541"/>
      <c r="R44" s="541"/>
      <c r="S44" s="541"/>
      <c r="T44" s="541"/>
      <c r="U44" s="541"/>
      <c r="V44" s="541"/>
      <c r="W44" s="632"/>
    </row>
    <row r="45" spans="1:23" ht="7.5" customHeight="1"/>
    <row r="46" spans="1:23" ht="13.5" customHeight="1"/>
    <row r="47" spans="1:23" ht="13.5" customHeight="1"/>
    <row r="48" spans="1:23" ht="13.5" customHeight="1"/>
    <row r="49" spans="1:23" s="611" customFormat="1" ht="18" customHeight="1">
      <c r="A49" s="635" t="s">
        <v>964</v>
      </c>
      <c r="B49" s="500"/>
      <c r="C49" s="635" t="s">
        <v>622</v>
      </c>
      <c r="F49" s="636"/>
      <c r="G49" s="635" t="s">
        <v>958</v>
      </c>
      <c r="H49" s="500"/>
      <c r="I49" s="635" t="s">
        <v>969</v>
      </c>
      <c r="K49" s="636"/>
      <c r="L49" s="636"/>
      <c r="V49" s="637"/>
    </row>
    <row r="50" spans="1:23" s="611" customFormat="1" ht="18" customHeight="1">
      <c r="A50" s="635" t="s">
        <v>965</v>
      </c>
      <c r="B50" s="500"/>
      <c r="C50" s="635" t="s">
        <v>969</v>
      </c>
      <c r="F50" s="636"/>
      <c r="G50" s="635" t="s">
        <v>959</v>
      </c>
      <c r="H50" s="500"/>
      <c r="I50" s="635" t="s">
        <v>969</v>
      </c>
      <c r="K50" s="636"/>
      <c r="L50" s="636"/>
      <c r="V50" s="637"/>
    </row>
    <row r="51" spans="1:23" s="611" customFormat="1" ht="18" customHeight="1">
      <c r="A51" s="635" t="s">
        <v>966</v>
      </c>
      <c r="B51" s="500"/>
      <c r="C51" s="635" t="s">
        <v>969</v>
      </c>
      <c r="F51" s="636"/>
      <c r="G51" s="635" t="s">
        <v>960</v>
      </c>
      <c r="H51" s="500"/>
      <c r="I51" s="635" t="s">
        <v>622</v>
      </c>
      <c r="K51" s="636"/>
      <c r="L51" s="636"/>
      <c r="V51" s="637"/>
    </row>
    <row r="52" spans="1:23" s="611" customFormat="1" ht="18" customHeight="1">
      <c r="A52" s="635" t="s">
        <v>967</v>
      </c>
      <c r="B52" s="500"/>
      <c r="C52" s="635" t="s">
        <v>622</v>
      </c>
      <c r="F52" s="636"/>
      <c r="G52" s="635" t="s">
        <v>961</v>
      </c>
      <c r="H52" s="500"/>
      <c r="I52" s="635" t="s">
        <v>622</v>
      </c>
      <c r="K52" s="636"/>
      <c r="L52" s="636"/>
      <c r="V52" s="637"/>
    </row>
    <row r="53" spans="1:23" s="611" customFormat="1" ht="18" customHeight="1">
      <c r="A53" s="635" t="s">
        <v>968</v>
      </c>
      <c r="B53" s="500"/>
      <c r="C53" s="635" t="s">
        <v>622</v>
      </c>
      <c r="F53" s="636"/>
      <c r="G53" s="635" t="s">
        <v>963</v>
      </c>
      <c r="H53" s="500"/>
      <c r="I53" s="635" t="s">
        <v>622</v>
      </c>
      <c r="K53" s="636"/>
      <c r="L53" s="636"/>
      <c r="V53" s="637"/>
    </row>
    <row r="54" spans="1:23" ht="20">
      <c r="E54" s="972"/>
      <c r="F54" s="500"/>
      <c r="G54" s="635" t="s">
        <v>962</v>
      </c>
      <c r="I54" s="635" t="s">
        <v>622</v>
      </c>
      <c r="K54" s="500"/>
      <c r="M54" s="972"/>
      <c r="V54" s="501"/>
      <c r="W54" s="972"/>
    </row>
    <row r="55" spans="1:23" ht="17.5">
      <c r="A55" s="638"/>
      <c r="E55" s="972"/>
      <c r="G55" s="639"/>
      <c r="H55" s="639"/>
    </row>
    <row r="60" spans="1:23" ht="14">
      <c r="A60" s="640"/>
      <c r="C60" s="641"/>
      <c r="D60" s="641"/>
      <c r="E60" s="642"/>
    </row>
    <row r="61" spans="1:23" ht="14">
      <c r="A61" s="643"/>
      <c r="C61" s="641"/>
      <c r="D61" s="644"/>
      <c r="E61" s="642"/>
    </row>
    <row r="62" spans="1:23" ht="14">
      <c r="A62" s="643"/>
      <c r="B62" s="645"/>
      <c r="C62" s="641"/>
      <c r="D62" s="641"/>
      <c r="E62" s="642"/>
    </row>
    <row r="63" spans="1:23" ht="14">
      <c r="A63" s="643"/>
      <c r="B63" s="646" t="s">
        <v>354</v>
      </c>
      <c r="C63" s="641"/>
      <c r="D63" s="641"/>
      <c r="E63" s="642"/>
    </row>
    <row r="64" spans="1:23" ht="15.5">
      <c r="A64" s="643"/>
      <c r="B64" s="647" t="s">
        <v>249</v>
      </c>
      <c r="C64" s="641"/>
      <c r="D64" s="641"/>
      <c r="E64" s="642"/>
    </row>
    <row r="65" spans="1:5" ht="14">
      <c r="A65" s="643"/>
      <c r="B65" s="648" t="s">
        <v>250</v>
      </c>
      <c r="C65" s="641"/>
      <c r="D65" s="641"/>
      <c r="E65" s="642"/>
    </row>
    <row r="66" spans="1:5" ht="15.5">
      <c r="A66" s="649"/>
      <c r="B66" s="647" t="s">
        <v>251</v>
      </c>
      <c r="C66" s="641"/>
      <c r="D66" s="641"/>
      <c r="E66" s="642"/>
    </row>
    <row r="67" spans="1:5" ht="15.5">
      <c r="A67" s="643"/>
      <c r="B67" s="647" t="s">
        <v>252</v>
      </c>
      <c r="C67" s="641"/>
      <c r="D67" s="641"/>
      <c r="E67" s="642"/>
    </row>
    <row r="68" spans="1:5" ht="14">
      <c r="A68" s="649"/>
      <c r="B68" s="646" t="s">
        <v>253</v>
      </c>
      <c r="C68" s="641"/>
      <c r="D68" s="641"/>
      <c r="E68" s="642"/>
    </row>
    <row r="69" spans="1:5" ht="14">
      <c r="A69" s="649"/>
      <c r="B69" s="646" t="s">
        <v>357</v>
      </c>
      <c r="C69" s="641"/>
      <c r="D69" s="641"/>
      <c r="E69" s="642"/>
    </row>
    <row r="70" spans="1:5" ht="14">
      <c r="A70" s="643"/>
      <c r="B70" s="646" t="s">
        <v>358</v>
      </c>
      <c r="C70" s="641"/>
      <c r="D70" s="641"/>
      <c r="E70" s="642"/>
    </row>
    <row r="71" spans="1:5" ht="14">
      <c r="A71" s="643"/>
      <c r="B71" s="646" t="s">
        <v>288</v>
      </c>
      <c r="C71" s="641"/>
      <c r="D71" s="641"/>
      <c r="E71" s="642"/>
    </row>
    <row r="72" spans="1:5" ht="14">
      <c r="A72" s="643"/>
      <c r="B72" s="646" t="s">
        <v>292</v>
      </c>
      <c r="C72" s="641"/>
      <c r="D72" s="641"/>
      <c r="E72" s="642"/>
    </row>
    <row r="73" spans="1:5" ht="15.5">
      <c r="A73" s="643"/>
      <c r="B73" s="647" t="s">
        <v>423</v>
      </c>
      <c r="C73" s="641"/>
      <c r="D73" s="641"/>
      <c r="E73" s="642"/>
    </row>
    <row r="74" spans="1:5" ht="14">
      <c r="A74" s="643"/>
      <c r="B74" s="646" t="s">
        <v>424</v>
      </c>
      <c r="C74" s="641"/>
      <c r="D74" s="641"/>
      <c r="E74" s="642"/>
    </row>
    <row r="75" spans="1:5" ht="14">
      <c r="A75" s="643"/>
      <c r="B75" s="646" t="s">
        <v>279</v>
      </c>
      <c r="C75" s="641"/>
      <c r="D75" s="644"/>
      <c r="E75" s="642"/>
    </row>
    <row r="76" spans="1:5" ht="14">
      <c r="A76" s="643"/>
      <c r="B76" s="646" t="s">
        <v>281</v>
      </c>
      <c r="C76" s="641"/>
      <c r="D76" s="641"/>
      <c r="E76" s="642"/>
    </row>
    <row r="77" spans="1:5" ht="14">
      <c r="A77" s="643"/>
      <c r="B77" s="646" t="s">
        <v>287</v>
      </c>
      <c r="C77" s="641"/>
      <c r="D77" s="644"/>
      <c r="E77" s="642"/>
    </row>
    <row r="78" spans="1:5" ht="15.5">
      <c r="A78" s="643"/>
      <c r="B78" s="647" t="s">
        <v>420</v>
      </c>
      <c r="C78" s="641"/>
      <c r="D78" s="644"/>
      <c r="E78" s="642"/>
    </row>
    <row r="79" spans="1:5" ht="14">
      <c r="A79" s="650"/>
      <c r="B79" s="646" t="s">
        <v>421</v>
      </c>
      <c r="C79" s="579"/>
      <c r="D79" s="578"/>
      <c r="E79" s="575"/>
    </row>
    <row r="80" spans="1:5" ht="14">
      <c r="A80" s="572"/>
      <c r="B80" s="646" t="s">
        <v>422</v>
      </c>
      <c r="C80" s="579"/>
      <c r="D80" s="578"/>
      <c r="E80" s="651">
        <f>SUM(E59:E78)</f>
        <v>0</v>
      </c>
    </row>
    <row r="81" spans="2:2" ht="14">
      <c r="B81" s="646" t="s">
        <v>417</v>
      </c>
    </row>
    <row r="82" spans="2:2" ht="14">
      <c r="B82" s="646" t="s">
        <v>397</v>
      </c>
    </row>
  </sheetData>
  <mergeCells count="10">
    <mergeCell ref="M41:W41"/>
    <mergeCell ref="G42:H42"/>
    <mergeCell ref="I42:J42"/>
    <mergeCell ref="M42:W42"/>
    <mergeCell ref="O1:S1"/>
    <mergeCell ref="P2:W2"/>
    <mergeCell ref="M36:W36"/>
    <mergeCell ref="G37:H37"/>
    <mergeCell ref="G38:H38"/>
    <mergeCell ref="G39:H39"/>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02CE6-BEBB-41DA-AB5B-BC615C9C8FC2}">
  <sheetPr>
    <pageSetUpPr fitToPage="1"/>
  </sheetPr>
  <dimension ref="A1:W81"/>
  <sheetViews>
    <sheetView zoomScale="80" zoomScaleNormal="80" zoomScaleSheetLayoutView="85" workbookViewId="0">
      <selection activeCell="A19" sqref="A19:XFD22"/>
    </sheetView>
  </sheetViews>
  <sheetFormatPr defaultColWidth="9.1796875" defaultRowHeight="12.5"/>
  <cols>
    <col min="1" max="1" width="5.26953125" style="974" customWidth="1"/>
    <col min="2" max="2" width="33.81640625" style="974" customWidth="1"/>
    <col min="3" max="3" width="6.453125" style="974" customWidth="1"/>
    <col min="4" max="4" width="13.453125" style="974" customWidth="1"/>
    <col min="5" max="5" width="10.453125" style="499" customWidth="1"/>
    <col min="6" max="6" width="13.08984375" style="974" customWidth="1"/>
    <col min="7" max="7" width="14.81640625" style="500" customWidth="1"/>
    <col min="8" max="8" width="16.26953125" style="500" customWidth="1"/>
    <col min="9" max="9" width="6.1796875" style="974" customWidth="1"/>
    <col min="10" max="10" width="14.1796875" style="974" customWidth="1"/>
    <col min="11" max="11" width="11.1796875" style="974" customWidth="1"/>
    <col min="12" max="12" width="15.1796875" style="500" customWidth="1"/>
    <col min="13" max="13" width="16.36328125" style="500" customWidth="1"/>
    <col min="14" max="14" width="0.453125" style="974" hidden="1" customWidth="1"/>
    <col min="15" max="15" width="3.1796875" style="974" customWidth="1"/>
    <col min="16" max="16" width="2.54296875" style="974" customWidth="1"/>
    <col min="17" max="17" width="4.81640625" style="974" hidden="1" customWidth="1"/>
    <col min="18" max="18" width="2" style="974" customWidth="1"/>
    <col min="19" max="19" width="2.54296875" style="974" customWidth="1"/>
    <col min="20" max="20" width="5.81640625" style="974" hidden="1" customWidth="1"/>
    <col min="21" max="21" width="1" style="974" customWidth="1"/>
    <col min="22" max="22" width="9.1796875" style="974" hidden="1" customWidth="1"/>
    <col min="23" max="23" width="15.08984375" style="501" customWidth="1"/>
    <col min="24" max="24" width="1.81640625" style="974" customWidth="1"/>
    <col min="25" max="25" width="9.1796875" style="974" customWidth="1"/>
    <col min="26" max="16384" width="9.1796875" style="974"/>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74"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73"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73" t="s">
        <v>557</v>
      </c>
      <c r="D8" s="523"/>
      <c r="E8" s="531"/>
      <c r="G8" s="532"/>
      <c r="H8" s="533"/>
      <c r="I8" s="973"/>
      <c r="K8" s="514"/>
      <c r="L8" s="532"/>
      <c r="M8" s="534"/>
      <c r="O8" s="514"/>
      <c r="U8" s="535"/>
      <c r="V8" s="535"/>
      <c r="W8" s="536"/>
    </row>
    <row r="9" spans="1:23">
      <c r="A9" s="973" t="s">
        <v>558</v>
      </c>
      <c r="D9" s="523"/>
      <c r="E9" s="531" t="s">
        <v>54</v>
      </c>
      <c r="G9" s="532" t="s">
        <v>55</v>
      </c>
      <c r="H9" s="533"/>
      <c r="I9" s="973" t="s">
        <v>56</v>
      </c>
      <c r="K9" s="523"/>
      <c r="L9" s="532" t="s">
        <v>57</v>
      </c>
      <c r="M9" s="537"/>
      <c r="O9" s="523"/>
      <c r="P9" s="974" t="s">
        <v>58</v>
      </c>
      <c r="W9" s="538"/>
    </row>
    <row r="10" spans="1:23" ht="13">
      <c r="A10" s="973" t="s">
        <v>559</v>
      </c>
      <c r="D10" s="539" t="s">
        <v>560</v>
      </c>
      <c r="E10" s="531" t="s">
        <v>59</v>
      </c>
      <c r="G10" s="532"/>
      <c r="H10" s="533"/>
      <c r="I10" s="540"/>
      <c r="J10" s="541"/>
      <c r="K10" s="542"/>
      <c r="L10" s="532"/>
      <c r="M10" s="537"/>
      <c r="O10" s="523"/>
      <c r="W10" s="538"/>
    </row>
    <row r="11" spans="1:23" ht="13">
      <c r="A11" s="973" t="s">
        <v>551</v>
      </c>
      <c r="D11" s="523"/>
      <c r="E11" s="515"/>
      <c r="F11" s="543"/>
      <c r="G11" s="532" t="s">
        <v>60</v>
      </c>
      <c r="H11" s="533"/>
      <c r="I11" s="973" t="s">
        <v>61</v>
      </c>
      <c r="K11" s="523"/>
      <c r="L11" s="532" t="s">
        <v>523</v>
      </c>
      <c r="M11" s="537"/>
      <c r="O11" s="523"/>
      <c r="P11" s="974" t="s">
        <v>63</v>
      </c>
      <c r="W11" s="538"/>
    </row>
    <row r="12" spans="1:23">
      <c r="A12" s="544" t="s">
        <v>64</v>
      </c>
      <c r="D12" s="523"/>
      <c r="E12" s="531" t="s">
        <v>65</v>
      </c>
      <c r="G12" s="532"/>
      <c r="H12" s="533"/>
      <c r="I12" s="973"/>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1097</v>
      </c>
      <c r="C17" s="738" t="str">
        <f>IF(E17="","",VLOOKUP(B17,Data!$B$5:$N$503,13,FALSE))</f>
        <v/>
      </c>
      <c r="D17" s="495" t="str">
        <f>IF(E17="","",VLOOKUP(B17,Data!$B$5:$L$503,2,FALSE))</f>
        <v/>
      </c>
      <c r="E17" s="823"/>
      <c r="F17" s="955"/>
      <c r="G17" s="587" t="str">
        <f>IF(E17="","",VLOOKUP(B17,Data!$B$5:$L$503,11,FALSE))</f>
        <v/>
      </c>
      <c r="H17" s="588" t="str">
        <f t="shared" ref="H17:H32"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56,Data!G56,(IF(B17=Data!#REF!,Data!#REF!,(IF(B17=Data!#REF!,Data!#REF!,(IF(B17=Data!#REF!,Data!#REF!,(IF(B17=Data!#REF!,Data!#REF!,(IF(B17=Data!#REF!,Data!G796,(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56,Data!H56,(IF(B17=Data!#REF!,Data!#REF!,(IF(B17=Data!#REF!,Data!#REF!,(IF(B17=Data!#REF!,Data!#REF!,(IF(B17=Data!#REF!,Data!#REF!,(IF(B17=Data!#REF!,Data!H796,(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56,Data!I56,(IF(B17=Data!#REF!,Data!#REF!,(IF(B17=Data!#REF!,Data!#REF!,(IF(B17=Data!#REF!,Data!#REF!,(IF(B17=Data!#REF!,Data!#REF!,(IF(B17=Data!#REF!,Data!I796,(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56,Data!J56,(IF(B17=Data!#REF!,Data!#REF!,(IF(B17=Data!#REF!,Data!#REF!,(IF(B17=Data!#REF!,Data!#REF!,(IF(B17=Data!#REF!,Data!#REF!,(IF(B17=Data!#REF!,Data!J796,(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596</v>
      </c>
      <c r="C18" s="738" t="str">
        <f>IF(E18="","",VLOOKUP(B18,Data!$B$5:$N$503,13,FALSE))</f>
        <v>Ymh</v>
      </c>
      <c r="D18" s="495" t="str">
        <f>IF(E18="","",VLOOKUP(B18,Data!$B$5:$L$503,2,FALSE))</f>
        <v>ZN12140</v>
      </c>
      <c r="E18" s="823">
        <v>1</v>
      </c>
      <c r="F18" s="955" t="s">
        <v>544</v>
      </c>
      <c r="G18" s="587">
        <f>IF(E18="","",VLOOKUP(B18,Data!$B$5:$L$503,11,FALSE))</f>
        <v>2593.11</v>
      </c>
      <c r="H18" s="588">
        <f t="shared" si="0"/>
        <v>2593.11</v>
      </c>
      <c r="I18" s="589" t="str">
        <f>IF(E18="","",VLOOKUP(B18,Data!$B$5:$D$503,3,FALSE))</f>
        <v>C/T</v>
      </c>
      <c r="J18" s="589" t="str">
        <f>IF(E18="","",VLOOKUP(B18,Data!$B$5:$M$503,12,FALSE))</f>
        <v>Indonesia</v>
      </c>
      <c r="K18" s="590">
        <v>5132497</v>
      </c>
      <c r="L18" s="587">
        <f>IF(E18="","",VLOOKUP(B18,Data!$B$5:$E$503,4,FALSE)*E18)</f>
        <v>277</v>
      </c>
      <c r="M18" s="587">
        <f>IF(E18="","",VLOOKUP(B18,Data!$B$5:$F$503,5,FALSE)*E18)</f>
        <v>250</v>
      </c>
      <c r="N18" s="591" t="e">
        <f>IF(B18=Data!B3,Data!G3,(IF(B18=Data!B5,Data!G5,(IF(B18=Data!B7,Data!G7,(IF(B18=Data!#REF!,Data!#REF!,(IF(B18=Data!B12,Data!G12,(IF(B18=Data!#REF!,Data!#REF!,(IF(B18=Data!#REF!,Data!#REF!,(IF(B18=Data!#REF!,Data!#REF!,Data!#REF!)))))))))))))))&amp;IF(B18=Data!B79,Data!G79,(IF(B18=Data!#REF!,Data!#REF!,(IF(B18=Data!#REF!,Data!#REF!,(IF(B18=Data!#REF!,Data!#REF!,(IF(B18=Data!#REF!,Data!#REF!,(IF(B18=Data!#REF!,Data!G819,(IF(B18=Data!#REF!,Data!#REF!,(IF(B18=Data!#REF!,Data!#REF!,Data!#REF!)))))))))))))))&amp;IF(B18=Data!#REF!,Data!#REF!,(IF(B18=Data!#REF!,Data!#REF!,(IF(B18=Data!#REF!,Data!#REF!,(IF(B18=Data!#REF!,Data!#REF!,(IF(B18=Data!#REF!,Data!#REF!,Data!#REF!)))))))))</f>
        <v>#REF!</v>
      </c>
      <c r="O18" s="592"/>
      <c r="P18" s="593"/>
      <c r="Q18" s="594" t="e">
        <f>IF(B18=Data!B3,Data!H3,(IF(B18=Data!B5,Data!H5,(IF(B18=Data!B7,Data!H7,(IF(B18=Data!#REF!,Data!#REF!,(IF(B18=Data!B12,Data!H12,(IF(B18=Data!#REF!,Data!#REF!,(IF(B18=Data!#REF!,Data!#REF!,(IF(B18=Data!#REF!,Data!#REF!,Data!#REF!)))))))))))))))&amp;IF(B18=Data!B79,Data!H79,(IF(B18=Data!#REF!,Data!#REF!,(IF(B18=Data!#REF!,Data!#REF!,(IF(B18=Data!#REF!,Data!#REF!,(IF(B18=Data!#REF!,Data!#REF!,(IF(B18=Data!#REF!,Data!H819,(IF(B18=Data!#REF!,Data!#REF!,(IF(B18=Data!#REF!,Data!#REF!,Data!#REF!)))))))))))))))&amp;IF(B18=Data!#REF!,Data!#REF!,(IF(B18=Data!#REF!,Data!#REF!,(IF(B18=Data!#REF!,Data!#REF!,(IF(B18=Data!#REF!,Data!#REF!,(IF(B18=Data!#REF!,Data!#REF!,Data!#REF!)))))))))</f>
        <v>#REF!</v>
      </c>
      <c r="R18" s="593"/>
      <c r="S18" s="593"/>
      <c r="T18" s="594" t="e">
        <f>IF(B18=Data!B3,Data!I3,(IF(B18=Data!B5,Data!I5,(IF(B18=Data!B7,Data!I7,(IF(B18=Data!#REF!,Data!#REF!,(IF(B18=Data!B12,Data!I12,(IF(B18=Data!#REF!,Data!#REF!,(IF(B18=Data!#REF!,Data!#REF!,(IF(B18=Data!#REF!,Data!#REF!,Data!#REF!)))))))))))))))&amp;IF(B18=Data!B79,Data!I79,(IF(B18=Data!#REF!,Data!#REF!,(IF(B18=Data!#REF!,Data!#REF!,(IF(B18=Data!#REF!,Data!#REF!,(IF(B18=Data!#REF!,Data!#REF!,(IF(B18=Data!#REF!,Data!I819,(IF(B18=Data!#REF!,Data!#REF!,(IF(B18=Data!#REF!,Data!#REF!,Data!#REF!)))))))))))))))&amp;IF(B18=Data!#REF!,Data!#REF!,(IF(B18=Data!#REF!,Data!#REF!,(IF(B18=Data!#REF!,Data!#REF!,(IF(B18=Data!#REF!,Data!#REF!,(IF(B18=Data!#REF!,Data!#REF!,Data!#REF!)))))))))</f>
        <v>#REF!</v>
      </c>
      <c r="U18" s="595"/>
      <c r="V18" s="594" t="e">
        <f>IF(B18=Data!B3,Data!J3,(IF(B18=Data!B5,Data!J5,(IF(B18=Data!B7,Data!J7,(IF(B18=Data!#REF!,Data!#REF!,(IF(B18=Data!B12,Data!J12,(IF(B18=Data!#REF!,Data!#REF!,(IF(B18=Data!#REF!,Data!#REF!,(IF(B18=Data!#REF!,Data!#REF!,Data!#REF!)))))))))))))))&amp;IF(B18=Data!B79,Data!J79,(IF(B18=Data!#REF!,Data!#REF!,(IF(B18=Data!#REF!,Data!#REF!,(IF(B18=Data!#REF!,Data!#REF!,(IF(B18=Data!#REF!,Data!#REF!,(IF(B18=Data!#REF!,Data!J819,(IF(B18=Data!#REF!,Data!#REF!,(IF(B18=Data!#REF!,Data!#REF!,Data!#REF!)))))))))))))))&amp;IF(B18=Data!#REF!,Data!#REF!,(IF(B18=Data!#REF!,Data!#REF!,(IF(B18=Data!#REF!,Data!#REF!,(IF(B18=Data!#REF!,Data!#REF!,(IF(B18=Data!#REF!,Data!#REF!,Data!#REF!)))))))))</f>
        <v>#REF!</v>
      </c>
      <c r="W18" s="596">
        <f>IF(E18="","",VLOOKUP(B18,Data!$B$5:$J$503,9,FALSE)*E18)</f>
        <v>1.5680000000000001</v>
      </c>
    </row>
    <row r="19" spans="1:23" s="597" customFormat="1" ht="19.25" customHeight="1">
      <c r="A19" s="860"/>
      <c r="B19" s="582" t="s">
        <v>1110</v>
      </c>
      <c r="C19" s="738" t="str">
        <f>IF(E19="","",VLOOKUP(B19,Data!$B$5:$N$503,13,FALSE))</f>
        <v/>
      </c>
      <c r="D19" s="495" t="str">
        <f>IF(E19="","",VLOOKUP(B19,Data!$B$5:$L$503,2,FALSE))</f>
        <v/>
      </c>
      <c r="E19" s="823"/>
      <c r="F19" s="955"/>
      <c r="G19" s="587" t="str">
        <f>IF(E19="","",VLOOKUP(B19,Data!$B$5:$L$503,11,FALSE))</f>
        <v/>
      </c>
      <c r="H19" s="588" t="str">
        <f t="shared" ref="H19:H20"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58,Data!G58,(IF(B19=Data!#REF!,Data!#REF!,(IF(B19=Data!#REF!,Data!#REF!,(IF(B19=Data!#REF!,Data!#REF!,(IF(B19=Data!#REF!,Data!#REF!,(IF(B19=Data!#REF!,Data!G798,(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58,Data!H58,(IF(B19=Data!#REF!,Data!#REF!,(IF(B19=Data!#REF!,Data!#REF!,(IF(B19=Data!#REF!,Data!#REF!,(IF(B19=Data!#REF!,Data!#REF!,(IF(B19=Data!#REF!,Data!H798,(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58,Data!I58,(IF(B19=Data!#REF!,Data!#REF!,(IF(B19=Data!#REF!,Data!#REF!,(IF(B19=Data!#REF!,Data!#REF!,(IF(B19=Data!#REF!,Data!#REF!,(IF(B19=Data!#REF!,Data!I798,(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58,Data!J58,(IF(B19=Data!#REF!,Data!#REF!,(IF(B19=Data!#REF!,Data!#REF!,(IF(B19=Data!#REF!,Data!#REF!,(IF(B19=Data!#REF!,Data!#REF!,(IF(B19=Data!#REF!,Data!J798,(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487</v>
      </c>
      <c r="C20" s="738" t="str">
        <f>IF(E20="","",VLOOKUP(B20,Data!$B$5:$N$503,13,FALSE))</f>
        <v>Ymh</v>
      </c>
      <c r="D20" s="495" t="str">
        <f>IF(E20="","",VLOOKUP(B20,Data!$B$5:$L$503,2,FALSE))</f>
        <v>ZH66310</v>
      </c>
      <c r="E20" s="823">
        <v>15</v>
      </c>
      <c r="F20" s="955" t="s">
        <v>545</v>
      </c>
      <c r="G20" s="587">
        <f>IF(E20="","",VLOOKUP(B20,Data!$B$5:$L$503,11,FALSE))</f>
        <v>1933.89</v>
      </c>
      <c r="H20" s="588">
        <f t="shared" si="1"/>
        <v>29008.350000000002</v>
      </c>
      <c r="I20" s="589" t="str">
        <f>IF(E20="","",VLOOKUP(B20,Data!$B$5:$D$503,3,FALSE))</f>
        <v>C/T</v>
      </c>
      <c r="J20" s="589" t="str">
        <f>IF(E20="","",VLOOKUP(B20,Data!$B$5:$M$503,12,FALSE))</f>
        <v>Indonesia</v>
      </c>
      <c r="K20" s="590">
        <v>5135631</v>
      </c>
      <c r="L20" s="587">
        <f>IF(E20="","",VLOOKUP(B20,Data!$B$5:$E$503,4,FALSE)*E20)</f>
        <v>3225</v>
      </c>
      <c r="M20" s="587">
        <f>IF(E20="","",VLOOKUP(B20,Data!$B$5:$F$503,5,FALSE)*E20)</f>
        <v>2910</v>
      </c>
      <c r="N20" s="591" t="e">
        <f>IF(B20=Data!B5,Data!G5,(IF(B20=Data!B7,Data!G7,(IF(B20=Data!B9,Data!G9,(IF(B20=Data!#REF!,Data!#REF!,(IF(B20=Data!B14,Data!G14,(IF(B20=Data!#REF!,Data!#REF!,(IF(B20=Data!#REF!,Data!#REF!,(IF(B20=Data!#REF!,Data!#REF!,Data!#REF!)))))))))))))))&amp;IF(B20=Data!B81,Data!G81,(IF(B20=Data!#REF!,Data!#REF!,(IF(B20=Data!#REF!,Data!#REF!,(IF(B20=Data!#REF!,Data!#REF!,(IF(B20=Data!#REF!,Data!#REF!,(IF(B20=Data!#REF!,Data!G821,(IF(B20=Data!#REF!,Data!#REF!,(IF(B20=Data!#REF!,Data!#REF!,Data!#REF!)))))))))))))))&amp;IF(B20=Data!#REF!,Data!#REF!,(IF(B20=Data!#REF!,Data!#REF!,(IF(B20=Data!#REF!,Data!#REF!,(IF(B20=Data!#REF!,Data!#REF!,(IF(B20=Data!#REF!,Data!#REF!,Data!#REF!)))))))))</f>
        <v>#REF!</v>
      </c>
      <c r="O20" s="592"/>
      <c r="P20" s="593"/>
      <c r="Q20" s="594" t="e">
        <f>IF(B20=Data!B5,Data!H5,(IF(B20=Data!B7,Data!H7,(IF(B20=Data!B9,Data!H9,(IF(B20=Data!#REF!,Data!#REF!,(IF(B20=Data!B14,Data!H14,(IF(B20=Data!#REF!,Data!#REF!,(IF(B20=Data!#REF!,Data!#REF!,(IF(B20=Data!#REF!,Data!#REF!,Data!#REF!)))))))))))))))&amp;IF(B20=Data!B81,Data!H81,(IF(B20=Data!#REF!,Data!#REF!,(IF(B20=Data!#REF!,Data!#REF!,(IF(B20=Data!#REF!,Data!#REF!,(IF(B20=Data!#REF!,Data!#REF!,(IF(B20=Data!#REF!,Data!H821,(IF(B20=Data!#REF!,Data!#REF!,(IF(B20=Data!#REF!,Data!#REF!,Data!#REF!)))))))))))))))&amp;IF(B20=Data!#REF!,Data!#REF!,(IF(B20=Data!#REF!,Data!#REF!,(IF(B20=Data!#REF!,Data!#REF!,(IF(B20=Data!#REF!,Data!#REF!,(IF(B20=Data!#REF!,Data!#REF!,Data!#REF!)))))))))</f>
        <v>#REF!</v>
      </c>
      <c r="R20" s="593"/>
      <c r="S20" s="593"/>
      <c r="T20" s="594" t="e">
        <f>IF(B20=Data!B5,Data!I5,(IF(B20=Data!B7,Data!I7,(IF(B20=Data!B9,Data!I9,(IF(B20=Data!#REF!,Data!#REF!,(IF(B20=Data!B14,Data!I14,(IF(B20=Data!#REF!,Data!#REF!,(IF(B20=Data!#REF!,Data!#REF!,(IF(B20=Data!#REF!,Data!#REF!,Data!#REF!)))))))))))))))&amp;IF(B20=Data!B81,Data!I81,(IF(B20=Data!#REF!,Data!#REF!,(IF(B20=Data!#REF!,Data!#REF!,(IF(B20=Data!#REF!,Data!#REF!,(IF(B20=Data!#REF!,Data!#REF!,(IF(B20=Data!#REF!,Data!I821,(IF(B20=Data!#REF!,Data!#REF!,(IF(B20=Data!#REF!,Data!#REF!,Data!#REF!)))))))))))))))&amp;IF(B20=Data!#REF!,Data!#REF!,(IF(B20=Data!#REF!,Data!#REF!,(IF(B20=Data!#REF!,Data!#REF!,(IF(B20=Data!#REF!,Data!#REF!,(IF(B20=Data!#REF!,Data!#REF!,Data!#REF!)))))))))</f>
        <v>#REF!</v>
      </c>
      <c r="U20" s="595"/>
      <c r="V20" s="594" t="e">
        <f>IF(B20=Data!B5,Data!J5,(IF(B20=Data!B7,Data!J7,(IF(B20=Data!B9,Data!J9,(IF(B20=Data!#REF!,Data!#REF!,(IF(B20=Data!B14,Data!J14,(IF(B20=Data!#REF!,Data!#REF!,(IF(B20=Data!#REF!,Data!#REF!,(IF(B20=Data!#REF!,Data!#REF!,Data!#REF!)))))))))))))))&amp;IF(B20=Data!B81,Data!J81,(IF(B20=Data!#REF!,Data!#REF!,(IF(B20=Data!#REF!,Data!#REF!,(IF(B20=Data!#REF!,Data!#REF!,(IF(B20=Data!#REF!,Data!#REF!,(IF(B20=Data!#REF!,Data!J821,(IF(B20=Data!#REF!,Data!#REF!,(IF(B20=Data!#REF!,Data!#REF!,Data!#REF!)))))))))))))))&amp;IF(B20=Data!#REF!,Data!#REF!,(IF(B20=Data!#REF!,Data!#REF!,(IF(B20=Data!#REF!,Data!#REF!,(IF(B20=Data!#REF!,Data!#REF!,(IF(B20=Data!#REF!,Data!#REF!,Data!#REF!)))))))))</f>
        <v>#REF!</v>
      </c>
      <c r="W20" s="596">
        <f>IF(E20="","",VLOOKUP(B20,Data!$B$5:$J$503,9,FALSE)*E20)</f>
        <v>17.775000000000002</v>
      </c>
    </row>
    <row r="21" spans="1:23" s="597" customFormat="1" ht="19.25" customHeight="1">
      <c r="A21" s="860">
        <v>3</v>
      </c>
      <c r="B21" s="753" t="s">
        <v>495</v>
      </c>
      <c r="C21" s="738" t="str">
        <f>IF(E21="","",VLOOKUP(B21,Data!$B$5:$N$503,13,FALSE))</f>
        <v>Ymh</v>
      </c>
      <c r="D21" s="495" t="str">
        <f>IF(E21="","",VLOOKUP(B21,Data!$B$5:$L$503,2,FALSE))</f>
        <v>ZH66300</v>
      </c>
      <c r="E21" s="823">
        <v>1</v>
      </c>
      <c r="F21" s="955"/>
      <c r="G21" s="587">
        <f>IF(E21="","",VLOOKUP(B21,Data!$B$5:$L$503,11,FALSE))</f>
        <v>2086.5500000000002</v>
      </c>
      <c r="H21" s="588">
        <f t="shared" si="0"/>
        <v>2086.5500000000002</v>
      </c>
      <c r="I21" s="589" t="str">
        <f>IF(E21="","",VLOOKUP(B21,Data!$B$5:$D$503,3,FALSE))</f>
        <v>C/T</v>
      </c>
      <c r="J21" s="589" t="str">
        <f>IF(E21="","",VLOOKUP(B21,Data!$B$5:$M$503,12,FALSE))</f>
        <v>Indonesia</v>
      </c>
      <c r="K21" s="590">
        <v>5135631</v>
      </c>
      <c r="L21" s="587">
        <f>IF(E21="","",VLOOKUP(B21,Data!$B$5:$E$503,4,FALSE)*E21)</f>
        <v>215</v>
      </c>
      <c r="M21" s="587">
        <f>IF(E21="","",VLOOKUP(B21,Data!$B$5:$F$503,5,FALSE)*E21)</f>
        <v>194</v>
      </c>
      <c r="N21" s="591" t="e">
        <f>IF(B21=Data!B1,Data!G1,(IF(B21=Data!B3,Data!G3,(IF(B21=Data!B5,Data!G5,(IF(B21=Data!#REF!,Data!#REF!,(IF(B21=Data!B10,Data!G10,(IF(B21=Data!#REF!,Data!#REF!,(IF(B21=Data!#REF!,Data!#REF!,(IF(B21=Data!#REF!,Data!#REF!,Data!#REF!)))))))))))))))&amp;IF(B21=Data!B77,Data!G77,(IF(B21=Data!#REF!,Data!#REF!,(IF(B21=Data!#REF!,Data!#REF!,(IF(B21=Data!#REF!,Data!#REF!,(IF(B21=Data!#REF!,Data!#REF!,(IF(B21=Data!#REF!,Data!G817,(IF(B21=Data!#REF!,Data!#REF!,(IF(B21=Data!#REF!,Data!#REF!,Data!#REF!)))))))))))))))&amp;IF(B21=Data!#REF!,Data!#REF!,(IF(B21=Data!#REF!,Data!#REF!,(IF(B21=Data!#REF!,Data!#REF!,(IF(B21=Data!#REF!,Data!#REF!,(IF(B21=Data!#REF!,Data!#REF!,Data!#REF!)))))))))</f>
        <v>#REF!</v>
      </c>
      <c r="O21" s="592"/>
      <c r="P21" s="593"/>
      <c r="Q21" s="594" t="e">
        <f>IF(B21=Data!B1,Data!H1,(IF(B21=Data!B3,Data!H3,(IF(B21=Data!B5,Data!H5,(IF(B21=Data!#REF!,Data!#REF!,(IF(B21=Data!B10,Data!H10,(IF(B21=Data!#REF!,Data!#REF!,(IF(B21=Data!#REF!,Data!#REF!,(IF(B21=Data!#REF!,Data!#REF!,Data!#REF!)))))))))))))))&amp;IF(B21=Data!B77,Data!H77,(IF(B21=Data!#REF!,Data!#REF!,(IF(B21=Data!#REF!,Data!#REF!,(IF(B21=Data!#REF!,Data!#REF!,(IF(B21=Data!#REF!,Data!#REF!,(IF(B21=Data!#REF!,Data!H817,(IF(B21=Data!#REF!,Data!#REF!,(IF(B21=Data!#REF!,Data!#REF!,Data!#REF!)))))))))))))))&amp;IF(B21=Data!#REF!,Data!#REF!,(IF(B21=Data!#REF!,Data!#REF!,(IF(B21=Data!#REF!,Data!#REF!,(IF(B21=Data!#REF!,Data!#REF!,(IF(B21=Data!#REF!,Data!#REF!,Data!#REF!)))))))))</f>
        <v>#REF!</v>
      </c>
      <c r="R21" s="593"/>
      <c r="S21" s="593"/>
      <c r="T21" s="594" t="e">
        <f>IF(B21=Data!B1,Data!I1,(IF(B21=Data!B3,Data!I3,(IF(B21=Data!B5,Data!I5,(IF(B21=Data!#REF!,Data!#REF!,(IF(B21=Data!B10,Data!I10,(IF(B21=Data!#REF!,Data!#REF!,(IF(B21=Data!#REF!,Data!#REF!,(IF(B21=Data!#REF!,Data!#REF!,Data!#REF!)))))))))))))))&amp;IF(B21=Data!B77,Data!I77,(IF(B21=Data!#REF!,Data!#REF!,(IF(B21=Data!#REF!,Data!#REF!,(IF(B21=Data!#REF!,Data!#REF!,(IF(B21=Data!#REF!,Data!#REF!,(IF(B21=Data!#REF!,Data!I817,(IF(B21=Data!#REF!,Data!#REF!,(IF(B21=Data!#REF!,Data!#REF!,Data!#REF!)))))))))))))))&amp;IF(B21=Data!#REF!,Data!#REF!,(IF(B21=Data!#REF!,Data!#REF!,(IF(B21=Data!#REF!,Data!#REF!,(IF(B21=Data!#REF!,Data!#REF!,(IF(B21=Data!#REF!,Data!#REF!,Data!#REF!)))))))))</f>
        <v>#REF!</v>
      </c>
      <c r="U21" s="595"/>
      <c r="V21" s="594" t="e">
        <f>IF(B21=Data!B1,Data!J1,(IF(B21=Data!B3,Data!J3,(IF(B21=Data!B5,Data!J5,(IF(B21=Data!#REF!,Data!#REF!,(IF(B21=Data!B10,Data!J10,(IF(B21=Data!#REF!,Data!#REF!,(IF(B21=Data!#REF!,Data!#REF!,(IF(B21=Data!#REF!,Data!#REF!,Data!#REF!)))))))))))))))&amp;IF(B21=Data!B77,Data!J77,(IF(B21=Data!#REF!,Data!#REF!,(IF(B21=Data!#REF!,Data!#REF!,(IF(B21=Data!#REF!,Data!#REF!,(IF(B21=Data!#REF!,Data!#REF!,(IF(B21=Data!#REF!,Data!J817,(IF(B21=Data!#REF!,Data!#REF!,(IF(B21=Data!#REF!,Data!#REF!,Data!#REF!)))))))))))))))&amp;IF(B21=Data!#REF!,Data!#REF!,(IF(B21=Data!#REF!,Data!#REF!,(IF(B21=Data!#REF!,Data!#REF!,(IF(B21=Data!#REF!,Data!#REF!,(IF(B21=Data!#REF!,Data!#REF!,Data!#REF!)))))))))</f>
        <v>#REF!</v>
      </c>
      <c r="W21" s="596">
        <f>IF(E21="","",VLOOKUP(B21,Data!$B$5:$J$503,9,FALSE)*E21)</f>
        <v>1.1850000000000001</v>
      </c>
    </row>
    <row r="22" spans="1:23" s="597" customFormat="1" ht="19.25" customHeight="1">
      <c r="A22" s="860">
        <v>4</v>
      </c>
      <c r="B22" s="753" t="s">
        <v>504</v>
      </c>
      <c r="C22" s="738" t="str">
        <f>IF(E22="","",VLOOKUP(B22,Data!$B$5:$N$503,13,FALSE))</f>
        <v>Ymh</v>
      </c>
      <c r="D22" s="495" t="str">
        <f>IF(E22="","",VLOOKUP(B22,Data!$B$5:$L$503,2,FALSE))</f>
        <v>ZH66250</v>
      </c>
      <c r="E22" s="823">
        <v>15</v>
      </c>
      <c r="F22" s="956" t="s">
        <v>569</v>
      </c>
      <c r="G22" s="587">
        <f>IF(E22="","",VLOOKUP(B22,Data!$B$5:$L$503,11,FALSE))</f>
        <v>2244.61</v>
      </c>
      <c r="H22" s="588">
        <f t="shared" si="0"/>
        <v>33669.15</v>
      </c>
      <c r="I22" s="589" t="str">
        <f>IF(E22="","",VLOOKUP(B22,Data!$B$5:$D$503,3,FALSE))</f>
        <v>C/T</v>
      </c>
      <c r="J22" s="589" t="str">
        <f>IF(E22="","",VLOOKUP(B22,Data!$B$5:$M$503,12,FALSE))</f>
        <v>Indonesia</v>
      </c>
      <c r="K22" s="590">
        <v>5135631</v>
      </c>
      <c r="L22" s="587">
        <f>IF(E22="","",VLOOKUP(B22,Data!$B$5:$E$503,4,FALSE)*E22)</f>
        <v>3930</v>
      </c>
      <c r="M22" s="587">
        <f>IF(E22="","",VLOOKUP(B22,Data!$B$5:$F$503,5,FALSE)*E22)</f>
        <v>3555</v>
      </c>
      <c r="N22" s="591" t="e">
        <f>IF(B22=Data!B2,Data!G2,(IF(B22=Data!B4,Data!G4,(IF(B22=Data!B6,Data!G6,(IF(B22=Data!#REF!,Data!#REF!,(IF(B22=Data!B11,Data!G11,(IF(B22=Data!#REF!,Data!#REF!,(IF(B22=Data!#REF!,Data!#REF!,(IF(B22=Data!#REF!,Data!#REF!,Data!#REF!)))))))))))))))&amp;IF(B22=Data!B78,Data!G78,(IF(B22=Data!#REF!,Data!#REF!,(IF(B22=Data!#REF!,Data!#REF!,(IF(B22=Data!#REF!,Data!#REF!,(IF(B22=Data!#REF!,Data!#REF!,(IF(B22=Data!#REF!,Data!G818,(IF(B22=Data!#REF!,Data!#REF!,(IF(B22=Data!#REF!,Data!#REF!,Data!#REF!)))))))))))))))&amp;IF(B22=Data!#REF!,Data!#REF!,(IF(B22=Data!#REF!,Data!#REF!,(IF(B22=Data!#REF!,Data!#REF!,(IF(B22=Data!#REF!,Data!#REF!,(IF(B22=Data!#REF!,Data!#REF!,Data!#REF!)))))))))</f>
        <v>#REF!</v>
      </c>
      <c r="O22" s="592"/>
      <c r="P22" s="593"/>
      <c r="Q22" s="594" t="e">
        <f>IF(B22=Data!B2,Data!H2,(IF(B22=Data!B4,Data!H4,(IF(B22=Data!B6,Data!H6,(IF(B22=Data!#REF!,Data!#REF!,(IF(B22=Data!B11,Data!H11,(IF(B22=Data!#REF!,Data!#REF!,(IF(B22=Data!#REF!,Data!#REF!,(IF(B22=Data!#REF!,Data!#REF!,Data!#REF!)))))))))))))))&amp;IF(B22=Data!B78,Data!H78,(IF(B22=Data!#REF!,Data!#REF!,(IF(B22=Data!#REF!,Data!#REF!,(IF(B22=Data!#REF!,Data!#REF!,(IF(B22=Data!#REF!,Data!#REF!,(IF(B22=Data!#REF!,Data!H818,(IF(B22=Data!#REF!,Data!#REF!,(IF(B22=Data!#REF!,Data!#REF!,Data!#REF!)))))))))))))))&amp;IF(B22=Data!#REF!,Data!#REF!,(IF(B22=Data!#REF!,Data!#REF!,(IF(B22=Data!#REF!,Data!#REF!,(IF(B22=Data!#REF!,Data!#REF!,(IF(B22=Data!#REF!,Data!#REF!,Data!#REF!)))))))))</f>
        <v>#REF!</v>
      </c>
      <c r="R22" s="593"/>
      <c r="S22" s="593"/>
      <c r="T22" s="594" t="e">
        <f>IF(B22=Data!B2,Data!I2,(IF(B22=Data!B4,Data!I4,(IF(B22=Data!B6,Data!I6,(IF(B22=Data!#REF!,Data!#REF!,(IF(B22=Data!B11,Data!I11,(IF(B22=Data!#REF!,Data!#REF!,(IF(B22=Data!#REF!,Data!#REF!,(IF(B22=Data!#REF!,Data!#REF!,Data!#REF!)))))))))))))))&amp;IF(B22=Data!B78,Data!I78,(IF(B22=Data!#REF!,Data!#REF!,(IF(B22=Data!#REF!,Data!#REF!,(IF(B22=Data!#REF!,Data!#REF!,(IF(B22=Data!#REF!,Data!#REF!,(IF(B22=Data!#REF!,Data!I818,(IF(B22=Data!#REF!,Data!#REF!,(IF(B22=Data!#REF!,Data!#REF!,Data!#REF!)))))))))))))))&amp;IF(B22=Data!#REF!,Data!#REF!,(IF(B22=Data!#REF!,Data!#REF!,(IF(B22=Data!#REF!,Data!#REF!,(IF(B22=Data!#REF!,Data!#REF!,(IF(B22=Data!#REF!,Data!#REF!,Data!#REF!)))))))))</f>
        <v>#REF!</v>
      </c>
      <c r="U22" s="595"/>
      <c r="V22" s="594" t="e">
        <f>IF(B22=Data!B2,Data!J2,(IF(B22=Data!B4,Data!J4,(IF(B22=Data!B6,Data!J6,(IF(B22=Data!#REF!,Data!#REF!,(IF(B22=Data!B11,Data!J11,(IF(B22=Data!#REF!,Data!#REF!,(IF(B22=Data!#REF!,Data!#REF!,(IF(B22=Data!#REF!,Data!#REF!,Data!#REF!)))))))))))))))&amp;IF(B22=Data!B78,Data!J78,(IF(B22=Data!#REF!,Data!#REF!,(IF(B22=Data!#REF!,Data!#REF!,(IF(B22=Data!#REF!,Data!#REF!,(IF(B22=Data!#REF!,Data!#REF!,(IF(B22=Data!#REF!,Data!J818,(IF(B22=Data!#REF!,Data!#REF!,(IF(B22=Data!#REF!,Data!#REF!,Data!#REF!)))))))))))))))&amp;IF(B22=Data!#REF!,Data!#REF!,(IF(B22=Data!#REF!,Data!#REF!,(IF(B22=Data!#REF!,Data!#REF!,(IF(B22=Data!#REF!,Data!#REF!,(IF(B22=Data!#REF!,Data!#REF!,Data!#REF!)))))))))</f>
        <v>#REF!</v>
      </c>
      <c r="W22" s="596">
        <f>IF(E22="","",VLOOKUP(B22,Data!$B$5:$J$503,9,FALSE)*E22)</f>
        <v>22.32</v>
      </c>
    </row>
    <row r="23" spans="1:23" s="597" customFormat="1" ht="19.25" customHeight="1">
      <c r="A23" s="860">
        <v>5</v>
      </c>
      <c r="B23" s="753" t="s">
        <v>594</v>
      </c>
      <c r="C23" s="738" t="str">
        <f>IF(E23="","",VLOOKUP(B23,Data!$B$5:$N$503,13,FALSE))</f>
        <v>Ymh</v>
      </c>
      <c r="D23" s="495" t="str">
        <f>IF(E23="","",VLOOKUP(B23,Data!$B$5:$L$503,2,FALSE))</f>
        <v>ZN12160</v>
      </c>
      <c r="E23" s="823">
        <v>2</v>
      </c>
      <c r="F23" s="956"/>
      <c r="G23" s="587">
        <f>IF(E23="","",VLOOKUP(B23,Data!$B$5:$L$503,11,FALSE))</f>
        <v>2286.36</v>
      </c>
      <c r="H23" s="588">
        <f t="shared" si="0"/>
        <v>4572.72</v>
      </c>
      <c r="I23" s="589" t="str">
        <f>IF(E23="","",VLOOKUP(B23,Data!$B$5:$D$503,3,FALSE))</f>
        <v>C/T</v>
      </c>
      <c r="J23" s="589" t="str">
        <f>IF(E23="","",VLOOKUP(B23,Data!$B$5:$M$503,12,FALSE))</f>
        <v>Indonesia</v>
      </c>
      <c r="K23" s="590">
        <v>5135631</v>
      </c>
      <c r="L23" s="587">
        <f>IF(E23="","",VLOOKUP(B23,Data!$B$5:$E$503,4,FALSE)*E23)</f>
        <v>524</v>
      </c>
      <c r="M23" s="587">
        <f>IF(E23="","",VLOOKUP(B23,Data!$B$5:$F$503,5,FALSE)*E23)</f>
        <v>474</v>
      </c>
      <c r="N23" s="591" t="e">
        <f>IF(B23=Data!B3,Data!G3,(IF(B23=Data!B5,Data!G5,(IF(B23=Data!B7,Data!G7,(IF(B23=Data!#REF!,Data!#REF!,(IF(B23=Data!B12,Data!G12,(IF(B23=Data!#REF!,Data!#REF!,(IF(B23=Data!#REF!,Data!#REF!,(IF(B23=Data!#REF!,Data!#REF!,Data!#REF!)))))))))))))))&amp;IF(B23=Data!B79,Data!G79,(IF(B23=Data!#REF!,Data!#REF!,(IF(B23=Data!#REF!,Data!#REF!,(IF(B23=Data!#REF!,Data!#REF!,(IF(B23=Data!#REF!,Data!#REF!,(IF(B23=Data!#REF!,Data!G819,(IF(B23=Data!#REF!,Data!#REF!,(IF(B23=Data!#REF!,Data!#REF!,Data!#REF!)))))))))))))))&amp;IF(B23=Data!#REF!,Data!#REF!,(IF(B23=Data!#REF!,Data!#REF!,(IF(B23=Data!#REF!,Data!#REF!,(IF(B23=Data!#REF!,Data!#REF!,(IF(B23=Data!#REF!,Data!#REF!,Data!#REF!)))))))))</f>
        <v>#REF!</v>
      </c>
      <c r="O23" s="592"/>
      <c r="P23" s="593"/>
      <c r="Q23" s="594" t="e">
        <f>IF(B23=Data!B3,Data!H3,(IF(B23=Data!B5,Data!H5,(IF(B23=Data!B7,Data!H7,(IF(B23=Data!#REF!,Data!#REF!,(IF(B23=Data!B12,Data!H12,(IF(B23=Data!#REF!,Data!#REF!,(IF(B23=Data!#REF!,Data!#REF!,(IF(B23=Data!#REF!,Data!#REF!,Data!#REF!)))))))))))))))&amp;IF(B23=Data!B79,Data!H79,(IF(B23=Data!#REF!,Data!#REF!,(IF(B23=Data!#REF!,Data!#REF!,(IF(B23=Data!#REF!,Data!#REF!,(IF(B23=Data!#REF!,Data!#REF!,(IF(B23=Data!#REF!,Data!H819,(IF(B23=Data!#REF!,Data!#REF!,(IF(B23=Data!#REF!,Data!#REF!,Data!#REF!)))))))))))))))&amp;IF(B23=Data!#REF!,Data!#REF!,(IF(B23=Data!#REF!,Data!#REF!,(IF(B23=Data!#REF!,Data!#REF!,(IF(B23=Data!#REF!,Data!#REF!,(IF(B23=Data!#REF!,Data!#REF!,Data!#REF!)))))))))</f>
        <v>#REF!</v>
      </c>
      <c r="R23" s="593"/>
      <c r="S23" s="593"/>
      <c r="T23" s="594" t="e">
        <f>IF(B23=Data!B3,Data!I3,(IF(B23=Data!B5,Data!I5,(IF(B23=Data!B7,Data!I7,(IF(B23=Data!#REF!,Data!#REF!,(IF(B23=Data!B12,Data!I12,(IF(B23=Data!#REF!,Data!#REF!,(IF(B23=Data!#REF!,Data!#REF!,(IF(B23=Data!#REF!,Data!#REF!,Data!#REF!)))))))))))))))&amp;IF(B23=Data!B79,Data!I79,(IF(B23=Data!#REF!,Data!#REF!,(IF(B23=Data!#REF!,Data!#REF!,(IF(B23=Data!#REF!,Data!#REF!,(IF(B23=Data!#REF!,Data!#REF!,(IF(B23=Data!#REF!,Data!I819,(IF(B23=Data!#REF!,Data!#REF!,(IF(B23=Data!#REF!,Data!#REF!,Data!#REF!)))))))))))))))&amp;IF(B23=Data!#REF!,Data!#REF!,(IF(B23=Data!#REF!,Data!#REF!,(IF(B23=Data!#REF!,Data!#REF!,(IF(B23=Data!#REF!,Data!#REF!,(IF(B23=Data!#REF!,Data!#REF!,Data!#REF!)))))))))</f>
        <v>#REF!</v>
      </c>
      <c r="U23" s="595"/>
      <c r="V23" s="594" t="e">
        <f>IF(B23=Data!B3,Data!J3,(IF(B23=Data!B5,Data!J5,(IF(B23=Data!B7,Data!J7,(IF(B23=Data!#REF!,Data!#REF!,(IF(B23=Data!B12,Data!J12,(IF(B23=Data!#REF!,Data!#REF!,(IF(B23=Data!#REF!,Data!#REF!,(IF(B23=Data!#REF!,Data!#REF!,Data!#REF!)))))))))))))))&amp;IF(B23=Data!B79,Data!J79,(IF(B23=Data!#REF!,Data!#REF!,(IF(B23=Data!#REF!,Data!#REF!,(IF(B23=Data!#REF!,Data!#REF!,(IF(B23=Data!#REF!,Data!#REF!,(IF(B23=Data!#REF!,Data!J819,(IF(B23=Data!#REF!,Data!#REF!,(IF(B23=Data!#REF!,Data!#REF!,Data!#REF!)))))))))))))))&amp;IF(B23=Data!#REF!,Data!#REF!,(IF(B23=Data!#REF!,Data!#REF!,(IF(B23=Data!#REF!,Data!#REF!,(IF(B23=Data!#REF!,Data!#REF!,(IF(B23=Data!#REF!,Data!#REF!,Data!#REF!)))))))))</f>
        <v>#REF!</v>
      </c>
      <c r="W23" s="596">
        <f>IF(E23="","",VLOOKUP(B23,Data!$B$5:$J$503,9,FALSE)*E23)</f>
        <v>2.976</v>
      </c>
    </row>
    <row r="24" spans="1:23" s="597" customFormat="1" ht="19.25" customHeight="1">
      <c r="A24" s="860"/>
      <c r="B24" s="582" t="s">
        <v>1125</v>
      </c>
      <c r="C24" s="738" t="str">
        <f>IF(E24="","",VLOOKUP(B24,Data!$B$5:$N$503,13,FALSE))</f>
        <v/>
      </c>
      <c r="D24" s="495" t="str">
        <f>IF(E24="","",VLOOKUP(B24,Data!$B$5:$L$503,2,FALSE))</f>
        <v/>
      </c>
      <c r="E24" s="823"/>
      <c r="F24" s="956"/>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59,Data!G59,(IF(B24=Data!#REF!,Data!#REF!,(IF(B24=Data!#REF!,Data!#REF!,(IF(B24=Data!#REF!,Data!#REF!,(IF(B24=Data!#REF!,Data!#REF!,(IF(B24=Data!#REF!,Data!G799,(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59,Data!H59,(IF(B24=Data!#REF!,Data!#REF!,(IF(B24=Data!#REF!,Data!#REF!,(IF(B24=Data!#REF!,Data!#REF!,(IF(B24=Data!#REF!,Data!#REF!,(IF(B24=Data!#REF!,Data!H799,(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59,Data!I59,(IF(B24=Data!#REF!,Data!#REF!,(IF(B24=Data!#REF!,Data!#REF!,(IF(B24=Data!#REF!,Data!#REF!,(IF(B24=Data!#REF!,Data!#REF!,(IF(B24=Data!#REF!,Data!I799,(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59,Data!J59,(IF(B24=Data!#REF!,Data!#REF!,(IF(B24=Data!#REF!,Data!#REF!,(IF(B24=Data!#REF!,Data!#REF!,(IF(B24=Data!#REF!,Data!#REF!,(IF(B24=Data!#REF!,Data!J799,(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v>6</v>
      </c>
      <c r="B25" s="753" t="s">
        <v>715</v>
      </c>
      <c r="C25" s="738" t="str">
        <f>IF(E25="","",VLOOKUP(B25,Data!$B$5:$N$503,13,FALSE))</f>
        <v>Ymh</v>
      </c>
      <c r="D25" s="495" t="str">
        <f>IF(E25="","",VLOOKUP(B25,Data!$B$5:$L$503,2,FALSE))</f>
        <v>VAC9480</v>
      </c>
      <c r="E25" s="823">
        <v>17</v>
      </c>
      <c r="F25" s="956"/>
      <c r="G25" s="587">
        <f>IF(E25="","",VLOOKUP(B25,Data!$B$5:$L$503,11,FALSE))</f>
        <v>2008.01</v>
      </c>
      <c r="H25" s="588">
        <f t="shared" si="0"/>
        <v>34136.17</v>
      </c>
      <c r="I25" s="589" t="str">
        <f>IF(E25="","",VLOOKUP(B25,Data!$B$5:$D$503,3,FALSE))</f>
        <v>C/T</v>
      </c>
      <c r="J25" s="589" t="str">
        <f>IF(E25="","",VLOOKUP(B25,Data!$B$5:$M$503,12,FALSE))</f>
        <v>Indonesia</v>
      </c>
      <c r="K25" s="590">
        <v>5132835</v>
      </c>
      <c r="L25" s="587">
        <f>IF(E25="","",VLOOKUP(B25,Data!$B$5:$E$503,4,FALSE)*E25)</f>
        <v>3383</v>
      </c>
      <c r="M25" s="587">
        <f>IF(E25="","",VLOOKUP(B25,Data!$B$5:$F$503,5,FALSE)*E25)</f>
        <v>3043</v>
      </c>
      <c r="N25" s="591" t="e">
        <f>IF(B25=Data!#REF!,Data!#REF!,(IF(B25=Data!#REF!,Data!#REF!,(IF(B25=Data!#REF!,Data!#REF!,(IF(B25=Data!#REF!,Data!#REF!,(IF(B25=Data!#REF!,Data!#REF!,(IF(B25=Data!#REF!,Data!#REF!,(IF(B25=Data!#REF!,Data!#REF!,(IF(B25=Data!#REF!,Data!#REF!,Data!#REF!)))))))))))))))&amp;IF(B25=Data!B53,Data!G53,(IF(B25=Data!#REF!,Data!#REF!,(IF(B25=Data!#REF!,Data!#REF!,(IF(B25=Data!#REF!,Data!#REF!,(IF(B25=Data!#REF!,Data!#REF!,(IF(B25=Data!#REF!,Data!G793,(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53,Data!H53,(IF(B25=Data!#REF!,Data!#REF!,(IF(B25=Data!#REF!,Data!#REF!,(IF(B25=Data!#REF!,Data!#REF!,(IF(B25=Data!#REF!,Data!#REF!,(IF(B25=Data!#REF!,Data!H793,(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53,Data!I53,(IF(B25=Data!#REF!,Data!#REF!,(IF(B25=Data!#REF!,Data!#REF!,(IF(B25=Data!#REF!,Data!#REF!,(IF(B25=Data!#REF!,Data!#REF!,(IF(B25=Data!#REF!,Data!I793,(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53,Data!J53,(IF(B25=Data!#REF!,Data!#REF!,(IF(B25=Data!#REF!,Data!#REF!,(IF(B25=Data!#REF!,Data!#REF!,(IF(B25=Data!#REF!,Data!#REF!,(IF(B25=Data!#REF!,Data!J793,(IF(B25=Data!#REF!,Data!#REF!,(IF(B25=Data!#REF!,Data!#REF!,Data!#REF!)))))))))))))))&amp;IF(B25=Data!#REF!,Data!#REF!,(IF(B25=Data!#REF!,Data!#REF!,(IF(B25=Data!#REF!,Data!#REF!,(IF(B25=Data!#REF!,Data!#REF!,(IF(B25=Data!#REF!,Data!#REF!,Data!#REF!)))))))))</f>
        <v>#REF!</v>
      </c>
      <c r="W25" s="596">
        <f>IF(E25="","",VLOOKUP(B25,Data!$B$5:$J$503,9,FALSE)*E25)</f>
        <v>19.193000000000001</v>
      </c>
    </row>
    <row r="26" spans="1:23" s="597" customFormat="1" ht="19.25" customHeight="1">
      <c r="A26" s="860"/>
      <c r="B26" s="582" t="s">
        <v>1122</v>
      </c>
      <c r="C26" s="738" t="str">
        <f>IF(E26="","",VLOOKUP(B26,Data!$B$5:$N$503,13,FALSE))</f>
        <v/>
      </c>
      <c r="D26" s="495" t="str">
        <f>IF(E26="","",VLOOKUP(B26,Data!$B$5:$L$503,2,FALSE))</f>
        <v/>
      </c>
      <c r="E26" s="823"/>
      <c r="F26" s="955"/>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REF!,Data!#REF!,(IF(B26=Data!#REF!,Data!#REF!,(IF(B26=Data!#REF!,Data!#REF!,(IF(B26=Data!#REF!,Data!#REF!,(IF(B26=Data!#REF!,Data!#REF!,(IF(B26=Data!#REF!,Data!#REF!,(IF(B26=Data!#REF!,Data!#REF!,(IF(B26=Data!#REF!,Data!#REF!,Data!#REF!)))))))))))))))&amp;IF(B26=Data!B61,Data!G61,(IF(B26=Data!#REF!,Data!#REF!,(IF(B26=Data!#REF!,Data!#REF!,(IF(B26=Data!#REF!,Data!#REF!,(IF(B26=Data!#REF!,Data!#REF!,(IF(B26=Data!#REF!,Data!G801,(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61,Data!H61,(IF(B26=Data!#REF!,Data!#REF!,(IF(B26=Data!#REF!,Data!#REF!,(IF(B26=Data!#REF!,Data!#REF!,(IF(B26=Data!#REF!,Data!#REF!,(IF(B26=Data!#REF!,Data!H801,(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61,Data!I61,(IF(B26=Data!#REF!,Data!#REF!,(IF(B26=Data!#REF!,Data!#REF!,(IF(B26=Data!#REF!,Data!#REF!,(IF(B26=Data!#REF!,Data!#REF!,(IF(B26=Data!#REF!,Data!I801,(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61,Data!J61,(IF(B26=Data!#REF!,Data!#REF!,(IF(B26=Data!#REF!,Data!#REF!,(IF(B26=Data!#REF!,Data!#REF!,(IF(B26=Data!#REF!,Data!#REF!,(IF(B26=Data!#REF!,Data!J801,(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v>7</v>
      </c>
      <c r="B27" s="753" t="s">
        <v>368</v>
      </c>
      <c r="C27" s="738" t="str">
        <f>IF(E27="","",VLOOKUP(B27,Data!$B$5:$N$503,13,FALSE))</f>
        <v>Ymh</v>
      </c>
      <c r="D27" s="495" t="str">
        <f>IF(E27="","",VLOOKUP(B27,Data!$B$5:$L$503,2,FALSE))</f>
        <v>WQ78230</v>
      </c>
      <c r="E27" s="823">
        <v>4</v>
      </c>
      <c r="F27" s="955"/>
      <c r="G27" s="587">
        <f>IF(E27="","",VLOOKUP(B27,Data!$B$5:$L$503,11,FALSE))</f>
        <v>4233.07</v>
      </c>
      <c r="H27" s="588">
        <f t="shared" si="0"/>
        <v>16932.28</v>
      </c>
      <c r="I27" s="589" t="str">
        <f>IF(E27="","",VLOOKUP(B27,Data!$B$5:$D$503,3,FALSE))</f>
        <v>C/T</v>
      </c>
      <c r="J27" s="589" t="str">
        <f>IF(E27="","",VLOOKUP(B27,Data!$B$5:$M$503,12,FALSE))</f>
        <v>Indonesia</v>
      </c>
      <c r="K27" s="590">
        <v>5138148</v>
      </c>
      <c r="L27" s="587">
        <f>IF(E27="","",VLOOKUP(B27,Data!$B$5:$E$503,4,FALSE)*E27)</f>
        <v>1188</v>
      </c>
      <c r="M27" s="587">
        <f>IF(E27="","",VLOOKUP(B27,Data!$B$5:$F$503,5,FALSE)*E27)</f>
        <v>1048</v>
      </c>
      <c r="N27" s="591" t="e">
        <f>IF(B27=Data!#REF!,Data!#REF!,(IF(B27=Data!#REF!,Data!#REF!,(IF(B27=Data!#REF!,Data!#REF!,(IF(B27=Data!#REF!,Data!#REF!,(IF(B27=Data!#REF!,Data!#REF!,(IF(B27=Data!#REF!,Data!#REF!,(IF(B27=Data!#REF!,Data!#REF!,(IF(B27=Data!#REF!,Data!#REF!,Data!#REF!)))))))))))))))&amp;IF(B27=Data!B37,Data!G37,(IF(B27=Data!#REF!,Data!#REF!,(IF(B27=Data!#REF!,Data!#REF!,(IF(B27=Data!#REF!,Data!#REF!,(IF(B27=Data!#REF!,Data!#REF!,(IF(B27=Data!#REF!,Data!G777,(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37,Data!H37,(IF(B27=Data!#REF!,Data!#REF!,(IF(B27=Data!#REF!,Data!#REF!,(IF(B27=Data!#REF!,Data!#REF!,(IF(B27=Data!#REF!,Data!#REF!,(IF(B27=Data!#REF!,Data!H777,(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37,Data!I37,(IF(B27=Data!#REF!,Data!#REF!,(IF(B27=Data!#REF!,Data!#REF!,(IF(B27=Data!#REF!,Data!#REF!,(IF(B27=Data!#REF!,Data!#REF!,(IF(B27=Data!#REF!,Data!I777,(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37,Data!J37,(IF(B27=Data!#REF!,Data!#REF!,(IF(B27=Data!#REF!,Data!#REF!,(IF(B27=Data!#REF!,Data!#REF!,(IF(B27=Data!#REF!,Data!#REF!,(IF(B27=Data!#REF!,Data!J777,(IF(B27=Data!#REF!,Data!#REF!,(IF(B27=Data!#REF!,Data!#REF!,Data!#REF!)))))))))))))))&amp;IF(B27=Data!#REF!,Data!#REF!,(IF(B27=Data!#REF!,Data!#REF!,(IF(B27=Data!#REF!,Data!#REF!,(IF(B27=Data!#REF!,Data!#REF!,(IF(B27=Data!#REF!,Data!#REF!,Data!#REF!)))))))))</f>
        <v>#REF!</v>
      </c>
      <c r="W27" s="596">
        <f>IF(E27="","",VLOOKUP(B27,Data!$B$5:$J$503,9,FALSE)*E27)</f>
        <v>6.1360000000000001</v>
      </c>
    </row>
    <row r="28" spans="1:23" s="597" customFormat="1" ht="19.25" customHeight="1">
      <c r="A28" s="860">
        <v>8</v>
      </c>
      <c r="B28" s="753" t="s">
        <v>487</v>
      </c>
      <c r="C28" s="738" t="str">
        <f>IF(E28="","",VLOOKUP(B28,Data!$B$5:$N$503,13,FALSE))</f>
        <v>Ymh</v>
      </c>
      <c r="D28" s="495" t="str">
        <f>IF(E28="","",VLOOKUP(B28,Data!$B$5:$L$503,2,FALSE))</f>
        <v>ZH66310</v>
      </c>
      <c r="E28" s="823">
        <v>10</v>
      </c>
      <c r="F28" s="955"/>
      <c r="G28" s="587">
        <f>IF(E28="","",VLOOKUP(B28,Data!$B$5:$L$503,11,FALSE))</f>
        <v>1933.89</v>
      </c>
      <c r="H28" s="588">
        <f t="shared" si="0"/>
        <v>19338.900000000001</v>
      </c>
      <c r="I28" s="589" t="str">
        <f>IF(E28="","",VLOOKUP(B28,Data!$B$5:$D$503,3,FALSE))</f>
        <v>C/T</v>
      </c>
      <c r="J28" s="589" t="str">
        <f>IF(E28="","",VLOOKUP(B28,Data!$B$5:$M$503,12,FALSE))</f>
        <v>Indonesia</v>
      </c>
      <c r="K28" s="590">
        <v>5138148</v>
      </c>
      <c r="L28" s="587">
        <f>IF(E28="","",VLOOKUP(B28,Data!$B$5:$E$503,4,FALSE)*E28)</f>
        <v>2150</v>
      </c>
      <c r="M28" s="587">
        <f>IF(E28="","",VLOOKUP(B28,Data!$B$5:$F$503,5,FALSE)*E28)</f>
        <v>1940</v>
      </c>
      <c r="N28" s="591" t="e">
        <f>IF(B28=Data!#REF!,Data!#REF!,(IF(B28=Data!#REF!,Data!#REF!,(IF(B28=Data!#REF!,Data!#REF!,(IF(B28=Data!#REF!,Data!#REF!,(IF(B28=Data!#REF!,Data!#REF!,(IF(B28=Data!#REF!,Data!#REF!,(IF(B28=Data!#REF!,Data!#REF!,(IF(B28=Data!#REF!,Data!#REF!,Data!#REF!)))))))))))))))&amp;IF(B28=Data!B38,Data!G38,(IF(B28=Data!#REF!,Data!#REF!,(IF(B28=Data!#REF!,Data!#REF!,(IF(B28=Data!#REF!,Data!#REF!,(IF(B28=Data!#REF!,Data!#REF!,(IF(B28=Data!#REF!,Data!G778,(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38,Data!H38,(IF(B28=Data!#REF!,Data!#REF!,(IF(B28=Data!#REF!,Data!#REF!,(IF(B28=Data!#REF!,Data!#REF!,(IF(B28=Data!#REF!,Data!#REF!,(IF(B28=Data!#REF!,Data!H778,(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38,Data!I38,(IF(B28=Data!#REF!,Data!#REF!,(IF(B28=Data!#REF!,Data!#REF!,(IF(B28=Data!#REF!,Data!#REF!,(IF(B28=Data!#REF!,Data!#REF!,(IF(B28=Data!#REF!,Data!I778,(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38,Data!J38,(IF(B28=Data!#REF!,Data!#REF!,(IF(B28=Data!#REF!,Data!#REF!,(IF(B28=Data!#REF!,Data!#REF!,(IF(B28=Data!#REF!,Data!#REF!,(IF(B28=Data!#REF!,Data!J778,(IF(B28=Data!#REF!,Data!#REF!,(IF(B28=Data!#REF!,Data!#REF!,Data!#REF!)))))))))))))))&amp;IF(B28=Data!#REF!,Data!#REF!,(IF(B28=Data!#REF!,Data!#REF!,(IF(B28=Data!#REF!,Data!#REF!,(IF(B28=Data!#REF!,Data!#REF!,(IF(B28=Data!#REF!,Data!#REF!,Data!#REF!)))))))))</f>
        <v>#REF!</v>
      </c>
      <c r="W28" s="596">
        <f>IF(E28="","",VLOOKUP(B28,Data!$B$5:$J$503,9,FALSE)*E28)</f>
        <v>11.850000000000001</v>
      </c>
    </row>
    <row r="29" spans="1:23" s="597" customFormat="1" ht="19.25" customHeight="1">
      <c r="A29" s="860"/>
      <c r="B29" s="582" t="s">
        <v>1143</v>
      </c>
      <c r="C29" s="738" t="str">
        <f>IF(E29="","",VLOOKUP(B29,Data!$B$5:$N$503,13,FALSE))</f>
        <v/>
      </c>
      <c r="D29" s="495" t="str">
        <f>IF(E29="","",VLOOKUP(B29,Data!$B$5:$L$503,2,FALSE))</f>
        <v/>
      </c>
      <c r="E29" s="823"/>
      <c r="F29" s="955"/>
      <c r="G29" s="587" t="str">
        <f>IF(E29="","",VLOOKUP(B29,Data!$B$5:$L$503,11,FALSE))</f>
        <v/>
      </c>
      <c r="H29" s="588" t="str">
        <f t="shared" ref="H29:H30" si="2">IF(E29&gt;0,E29*G29,"-")</f>
        <v>-</v>
      </c>
      <c r="I29" s="589" t="str">
        <f>IF(E29="","",VLOOKUP(B29,Data!$B$5:$D$503,3,FALSE))</f>
        <v/>
      </c>
      <c r="J29" s="589" t="str">
        <f>IF(E29="","",VLOOKUP(B29,Data!$B$5:$M$503,12,FALSE))</f>
        <v/>
      </c>
      <c r="K29" s="590"/>
      <c r="L29" s="587" t="str">
        <f>IF(E29="","",VLOOKUP(B29,Data!$B$5:$E$503,4,FALSE)*E29)</f>
        <v/>
      </c>
      <c r="M29" s="587" t="str">
        <f>IF(E29="","",VLOOKUP(B29,Data!$B$5:$F$503,5,FALSE)*E29)</f>
        <v/>
      </c>
      <c r="N29" s="591" t="e">
        <f>IF(B29=Data!#REF!,Data!#REF!,(IF(B29=Data!#REF!,Data!#REF!,(IF(B29=Data!#REF!,Data!#REF!,(IF(B29=Data!#REF!,Data!#REF!,(IF(B29=Data!#REF!,Data!#REF!,(IF(B29=Data!#REF!,Data!#REF!,(IF(B29=Data!#REF!,Data!#REF!,(IF(B29=Data!#REF!,Data!#REF!,Data!#REF!)))))))))))))))&amp;IF(B29=Data!B64,Data!G64,(IF(B29=Data!#REF!,Data!#REF!,(IF(B29=Data!#REF!,Data!#REF!,(IF(B29=Data!#REF!,Data!#REF!,(IF(B29=Data!#REF!,Data!#REF!,(IF(B29=Data!#REF!,Data!G804,(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64,Data!H64,(IF(B29=Data!#REF!,Data!#REF!,(IF(B29=Data!#REF!,Data!#REF!,(IF(B29=Data!#REF!,Data!#REF!,(IF(B29=Data!#REF!,Data!#REF!,(IF(B29=Data!#REF!,Data!H804,(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64,Data!I64,(IF(B29=Data!#REF!,Data!#REF!,(IF(B29=Data!#REF!,Data!#REF!,(IF(B29=Data!#REF!,Data!#REF!,(IF(B29=Data!#REF!,Data!#REF!,(IF(B29=Data!#REF!,Data!I804,(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64,Data!J64,(IF(B29=Data!#REF!,Data!#REF!,(IF(B29=Data!#REF!,Data!#REF!,(IF(B29=Data!#REF!,Data!#REF!,(IF(B29=Data!#REF!,Data!#REF!,(IF(B29=Data!#REF!,Data!J804,(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860">
        <v>9</v>
      </c>
      <c r="B30" s="753" t="s">
        <v>223</v>
      </c>
      <c r="C30" s="738" t="str">
        <f>IF(E30="","",VLOOKUP(B30,Data!$B$5:$N$503,13,FALSE))</f>
        <v>Ymh</v>
      </c>
      <c r="D30" s="495" t="str">
        <f>IF(E30="","",VLOOKUP(B30,Data!$B$5:$L$503,2,FALSE))</f>
        <v>AAE6337</v>
      </c>
      <c r="E30" s="823">
        <v>22</v>
      </c>
      <c r="F30" s="955"/>
      <c r="G30" s="587">
        <f>IF(E30="","",VLOOKUP(B30,Data!$B$5:$L$503,11,FALSE))</f>
        <v>1646.63</v>
      </c>
      <c r="H30" s="588">
        <f t="shared" si="2"/>
        <v>36225.86</v>
      </c>
      <c r="I30" s="589" t="str">
        <f>IF(E30="","",VLOOKUP(B30,Data!$B$5:$D$503,3,FALSE))</f>
        <v>C/T</v>
      </c>
      <c r="J30" s="589" t="str">
        <f>IF(E30="","",VLOOKUP(B30,Data!$B$5:$M$503,12,FALSE))</f>
        <v>Indonesia</v>
      </c>
      <c r="K30" s="590">
        <v>5140957</v>
      </c>
      <c r="L30" s="587">
        <f>IF(E30="","",VLOOKUP(B30,Data!$B$5:$E$503,4,FALSE)*E30)</f>
        <v>4268</v>
      </c>
      <c r="M30" s="587">
        <f>IF(E30="","",VLOOKUP(B30,Data!$B$5:$F$503,5,FALSE)*E30)</f>
        <v>3828</v>
      </c>
      <c r="N30" s="591" t="e">
        <f>IF(B30=Data!#REF!,Data!#REF!,(IF(B30=Data!#REF!,Data!#REF!,(IF(B30=Data!#REF!,Data!#REF!,(IF(B30=Data!#REF!,Data!#REF!,(IF(B30=Data!#REF!,Data!#REF!,(IF(B30=Data!#REF!,Data!#REF!,(IF(B30=Data!#REF!,Data!#REF!,(IF(B30=Data!#REF!,Data!#REF!,Data!#REF!)))))))))))))))&amp;IF(B30=Data!B40,Data!G40,(IF(B30=Data!#REF!,Data!#REF!,(IF(B30=Data!#REF!,Data!#REF!,(IF(B30=Data!#REF!,Data!#REF!,(IF(B30=Data!#REF!,Data!#REF!,(IF(B30=Data!#REF!,Data!G780,(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REF!,Data!#REF!,(IF(B30=Data!#REF!,Data!#REF!,(IF(B30=Data!#REF!,Data!#REF!,(IF(B30=Data!#REF!,Data!#REF!,Data!#REF!)))))))))))))))&amp;IF(B30=Data!B40,Data!H40,(IF(B30=Data!#REF!,Data!#REF!,(IF(B30=Data!#REF!,Data!#REF!,(IF(B30=Data!#REF!,Data!#REF!,(IF(B30=Data!#REF!,Data!#REF!,(IF(B30=Data!#REF!,Data!H780,(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REF!,Data!#REF!,(IF(B30=Data!#REF!,Data!#REF!,(IF(B30=Data!#REF!,Data!#REF!,(IF(B30=Data!#REF!,Data!#REF!,Data!#REF!)))))))))))))))&amp;IF(B30=Data!B40,Data!I40,(IF(B30=Data!#REF!,Data!#REF!,(IF(B30=Data!#REF!,Data!#REF!,(IF(B30=Data!#REF!,Data!#REF!,(IF(B30=Data!#REF!,Data!#REF!,(IF(B30=Data!#REF!,Data!I780,(IF(B30=Data!#REF!,Data!#REF!,(IF(B30=Data!#REF!,Data!#REF!,Data!#REF!)))))))))))))))&amp;IF(B30=Data!#REF!,Data!#REF!,(IF(B30=Data!#REF!,Data!#REF!,(IF(B30=Data!#REF!,Data!#REF!,(IF(B30=Data!#REF!,Data!#REF!,(IF(B30=Data!#REF!,Data!#REF!,Data!#REF!)))))))))</f>
        <v>#REF!</v>
      </c>
      <c r="U30" s="595"/>
      <c r="V30" s="594" t="e">
        <f>IF(B30=Data!#REF!,Data!#REF!,(IF(B30=Data!#REF!,Data!#REF!,(IF(B30=Data!#REF!,Data!#REF!,(IF(B30=Data!#REF!,Data!#REF!,(IF(B30=Data!#REF!,Data!#REF!,(IF(B30=Data!#REF!,Data!#REF!,(IF(B30=Data!#REF!,Data!#REF!,(IF(B30=Data!#REF!,Data!#REF!,Data!#REF!)))))))))))))))&amp;IF(B30=Data!B40,Data!J40,(IF(B30=Data!#REF!,Data!#REF!,(IF(B30=Data!#REF!,Data!#REF!,(IF(B30=Data!#REF!,Data!#REF!,(IF(B30=Data!#REF!,Data!#REF!,(IF(B30=Data!#REF!,Data!J780,(IF(B30=Data!#REF!,Data!#REF!,(IF(B30=Data!#REF!,Data!#REF!,Data!#REF!)))))))))))))))&amp;IF(B30=Data!#REF!,Data!#REF!,(IF(B30=Data!#REF!,Data!#REF!,(IF(B30=Data!#REF!,Data!#REF!,(IF(B30=Data!#REF!,Data!#REF!,(IF(B30=Data!#REF!,Data!#REF!,Data!#REF!)))))))))</f>
        <v>#REF!</v>
      </c>
      <c r="W30" s="596">
        <f>IF(E30="","",VLOOKUP(B30,Data!$B$5:$J$503,9,FALSE)*E30)</f>
        <v>24.838000000000001</v>
      </c>
    </row>
    <row r="31" spans="1:23" s="597" customFormat="1" ht="19.25" customHeight="1">
      <c r="A31" s="598"/>
      <c r="B31" s="582"/>
      <c r="C31" s="738" t="str">
        <f>IF(E31="","",VLOOKUP(B31,Data!$B$5:$N$503,13,FALSE))</f>
        <v/>
      </c>
      <c r="D31" s="495" t="str">
        <f>IF(E31="","",VLOOKUP(B31,Data!$B$5:$L$503,2,FALSE))</f>
        <v/>
      </c>
      <c r="E31" s="823"/>
      <c r="F31" s="601"/>
      <c r="G31" s="587" t="str">
        <f>IF(E31="","",VLOOKUP(B31,Data!$B$5:$L$503,11,FALSE))</f>
        <v/>
      </c>
      <c r="H31" s="588" t="str">
        <f t="shared" si="0"/>
        <v>-</v>
      </c>
      <c r="I31" s="589" t="str">
        <f>IF(E31="","",VLOOKUP(B31,Data!$B$5:$D$503,3,FALSE))</f>
        <v/>
      </c>
      <c r="J31" s="589" t="str">
        <f>IF(E31="","",VLOOKUP(B31,Data!$B$5:$M$503,12,FALSE))</f>
        <v/>
      </c>
      <c r="K31" s="590"/>
      <c r="L31" s="587" t="str">
        <f>IF(E31="","",VLOOKUP(B31,Data!$B$5:$E$503,4,FALSE)*E31)</f>
        <v/>
      </c>
      <c r="M31" s="587" t="str">
        <f>IF(E31="","",VLOOKUP(B31,Data!$B$5:$F$503,5,FALSE)*E31)</f>
        <v/>
      </c>
      <c r="N31" s="591" t="e">
        <f>IF(B31=Data!B18,Data!G18,(IF(B31=Data!B20,Data!G20,(IF(B31=Data!B22,Data!G22,(IF(B31=Data!#REF!,Data!#REF!,(IF(B31=Data!B27,Data!G27,(IF(B31=Data!#REF!,Data!#REF!,(IF(B31=Data!#REF!,Data!#REF!,(IF(B31=Data!#REF!,Data!#REF!,Data!#REF!)))))))))))))))&amp;IF(B31=Data!B94,Data!G94,(IF(B31=Data!#REF!,Data!#REF!,(IF(B31=Data!#REF!,Data!#REF!,(IF(B31=Data!#REF!,Data!#REF!,(IF(B31=Data!#REF!,Data!#REF!,(IF(B31=Data!#REF!,Data!G834,(IF(B31=Data!#REF!,Data!#REF!,(IF(B31=Data!#REF!,Data!#REF!,Data!#REF!)))))))))))))))&amp;IF(B31=Data!#REF!,Data!#REF!,(IF(B31=Data!#REF!,Data!#REF!,(IF(B31=Data!#REF!,Data!#REF!,(IF(B31=Data!#REF!,Data!#REF!,(IF(B31=Data!#REF!,Data!#REF!,Data!#REF!)))))))))</f>
        <v>#REF!</v>
      </c>
      <c r="O31" s="592"/>
      <c r="P31" s="593"/>
      <c r="Q31" s="594" t="e">
        <f>IF(B31=Data!B18,Data!H18,(IF(B31=Data!B20,Data!H20,(IF(B31=Data!B22,Data!H22,(IF(B31=Data!#REF!,Data!#REF!,(IF(B31=Data!B27,Data!H27,(IF(B31=Data!#REF!,Data!#REF!,(IF(B31=Data!#REF!,Data!#REF!,(IF(B31=Data!#REF!,Data!#REF!,Data!#REF!)))))))))))))))&amp;IF(B31=Data!B94,Data!H94,(IF(B31=Data!#REF!,Data!#REF!,(IF(B31=Data!#REF!,Data!#REF!,(IF(B31=Data!#REF!,Data!#REF!,(IF(B31=Data!#REF!,Data!#REF!,(IF(B31=Data!#REF!,Data!H834,(IF(B31=Data!#REF!,Data!#REF!,(IF(B31=Data!#REF!,Data!#REF!,Data!#REF!)))))))))))))))&amp;IF(B31=Data!#REF!,Data!#REF!,(IF(B31=Data!#REF!,Data!#REF!,(IF(B31=Data!#REF!,Data!#REF!,(IF(B31=Data!#REF!,Data!#REF!,(IF(B31=Data!#REF!,Data!#REF!,Data!#REF!)))))))))</f>
        <v>#REF!</v>
      </c>
      <c r="R31" s="593"/>
      <c r="S31" s="593"/>
      <c r="T31" s="594" t="e">
        <f>IF(B31=Data!B18,Data!I18,(IF(B31=Data!B20,Data!I20,(IF(B31=Data!B22,Data!I22,(IF(B31=Data!#REF!,Data!#REF!,(IF(B31=Data!B27,Data!I27,(IF(B31=Data!#REF!,Data!#REF!,(IF(B31=Data!#REF!,Data!#REF!,(IF(B31=Data!#REF!,Data!#REF!,Data!#REF!)))))))))))))))&amp;IF(B31=Data!B94,Data!I94,(IF(B31=Data!#REF!,Data!#REF!,(IF(B31=Data!#REF!,Data!#REF!,(IF(B31=Data!#REF!,Data!#REF!,(IF(B31=Data!#REF!,Data!#REF!,(IF(B31=Data!#REF!,Data!I834,(IF(B31=Data!#REF!,Data!#REF!,(IF(B31=Data!#REF!,Data!#REF!,Data!#REF!)))))))))))))))&amp;IF(B31=Data!#REF!,Data!#REF!,(IF(B31=Data!#REF!,Data!#REF!,(IF(B31=Data!#REF!,Data!#REF!,(IF(B31=Data!#REF!,Data!#REF!,(IF(B31=Data!#REF!,Data!#REF!,Data!#REF!)))))))))</f>
        <v>#REF!</v>
      </c>
      <c r="U31" s="595"/>
      <c r="V31" s="594" t="e">
        <f>IF(B31=Data!B18,Data!J18,(IF(B31=Data!B20,Data!J20,(IF(B31=Data!B22,Data!J22,(IF(B31=Data!#REF!,Data!#REF!,(IF(B31=Data!B27,Data!J27,(IF(B31=Data!#REF!,Data!#REF!,(IF(B31=Data!#REF!,Data!#REF!,(IF(B31=Data!#REF!,Data!#REF!,Data!#REF!)))))))))))))))&amp;IF(B31=Data!B94,Data!J94,(IF(B31=Data!#REF!,Data!#REF!,(IF(B31=Data!#REF!,Data!#REF!,(IF(B31=Data!#REF!,Data!#REF!,(IF(B31=Data!#REF!,Data!#REF!,(IF(B31=Data!#REF!,Data!J834,(IF(B31=Data!#REF!,Data!#REF!,(IF(B31=Data!#REF!,Data!#REF!,Data!#REF!)))))))))))))))&amp;IF(B31=Data!#REF!,Data!#REF!,(IF(B31=Data!#REF!,Data!#REF!,(IF(B31=Data!#REF!,Data!#REF!,(IF(B31=Data!#REF!,Data!#REF!,(IF(B31=Data!#REF!,Data!#REF!,Data!#REF!)))))))))</f>
        <v>#REF!</v>
      </c>
      <c r="W31" s="596" t="str">
        <f>IF(E31="","",VLOOKUP(B31,Data!$B$5:$J$503,9,FALSE)*E31)</f>
        <v/>
      </c>
    </row>
    <row r="32" spans="1:23" s="597" customFormat="1" ht="19.25" customHeight="1">
      <c r="A32" s="860"/>
      <c r="B32"/>
      <c r="C32" s="583" t="str">
        <f>IF(E32="","",VLOOKUP(B32,Data!$B$5:$N$503,13,FALSE))</f>
        <v/>
      </c>
      <c r="D32" s="584" t="str">
        <f>IF(E32="","",VLOOKUP(B32,Data!$B$5:$L$503,2,FALSE))</f>
        <v/>
      </c>
      <c r="E32" s="739"/>
      <c r="F32" s="600"/>
      <c r="G32" s="587" t="str">
        <f>IF(E32="","",VLOOKUP(B32,Data!$B$5:$L$503,11,FALSE))</f>
        <v/>
      </c>
      <c r="H32" s="588" t="str">
        <f t="shared" si="0"/>
        <v>-</v>
      </c>
      <c r="I32" s="589" t="str">
        <f>IF(E32="","",VLOOKUP(B32,Data!$B$5:$D$503,3,FALSE))</f>
        <v/>
      </c>
      <c r="J32" s="589" t="str">
        <f>IF(E32="","",VLOOKUP(B32,Data!$B$5:$M$503,12,FALSE))</f>
        <v/>
      </c>
      <c r="K32" s="590"/>
      <c r="L32" s="587" t="str">
        <f>IF(E32="","",VLOOKUP(B32,Data!$B$5:$E$503,4,FALSE)*E32)</f>
        <v/>
      </c>
      <c r="M32" s="587" t="str">
        <f>IF(E32="","",VLOOKUP(B32,Data!$B$5:$F$503,5,FALSE)*E32)</f>
        <v/>
      </c>
      <c r="N32" s="591" t="e">
        <f>IF(B32=Data!B139,Data!G139,(IF(B32=Data!B141,Data!G141,(IF(B32=Data!B143,Data!G143,(IF(B32=Data!#REF!,Data!#REF!,(IF(B32=Data!B148,Data!G148,(IF(B32=Data!#REF!,Data!#REF!,(IF(B32=Data!#REF!,Data!#REF!,(IF(B32=Data!#REF!,Data!#REF!,Data!#REF!)))))))))))))))&amp;IF(B32=Data!B215,Data!G215,(IF(B32=Data!#REF!,Data!#REF!,(IF(B32=Data!#REF!,Data!#REF!,(IF(B32=Data!#REF!,Data!#REF!,(IF(B32=Data!#REF!,Data!#REF!,(IF(B32=Data!#REF!,Data!G955,(IF(B32=Data!#REF!,Data!#REF!,(IF(B32=Data!#REF!,Data!#REF!,Data!#REF!)))))))))))))))&amp;IF(B32=Data!#REF!,Data!#REF!,(IF(B32=Data!#REF!,Data!#REF!,(IF(B32=Data!#REF!,Data!#REF!,(IF(B32=Data!#REF!,Data!#REF!,(IF(B32=Data!#REF!,Data!#REF!,Data!#REF!)))))))))</f>
        <v>#REF!</v>
      </c>
      <c r="O32" s="592"/>
      <c r="P32" s="593"/>
      <c r="Q32" s="594" t="e">
        <f>IF(B32=Data!B139,Data!H139,(IF(B32=Data!B141,Data!H141,(IF(B32=Data!B143,Data!H143,(IF(B32=Data!#REF!,Data!#REF!,(IF(B32=Data!B148,Data!H148,(IF(B32=Data!#REF!,Data!#REF!,(IF(B32=Data!#REF!,Data!#REF!,(IF(B32=Data!#REF!,Data!#REF!,Data!#REF!)))))))))))))))&amp;IF(B32=Data!B215,Data!H215,(IF(B32=Data!#REF!,Data!#REF!,(IF(B32=Data!#REF!,Data!#REF!,(IF(B32=Data!#REF!,Data!#REF!,(IF(B32=Data!#REF!,Data!#REF!,(IF(B32=Data!#REF!,Data!H955,(IF(B32=Data!#REF!,Data!#REF!,(IF(B32=Data!#REF!,Data!#REF!,Data!#REF!)))))))))))))))&amp;IF(B32=Data!#REF!,Data!#REF!,(IF(B32=Data!#REF!,Data!#REF!,(IF(B32=Data!#REF!,Data!#REF!,(IF(B32=Data!#REF!,Data!#REF!,(IF(B32=Data!#REF!,Data!#REF!,Data!#REF!)))))))))</f>
        <v>#REF!</v>
      </c>
      <c r="R32" s="593"/>
      <c r="S32" s="593"/>
      <c r="T32" s="594" t="e">
        <f>IF(B32=Data!B139,Data!I139,(IF(B32=Data!B141,Data!I141,(IF(B32=Data!B143,Data!I143,(IF(B32=Data!#REF!,Data!#REF!,(IF(B32=Data!B148,Data!I148,(IF(B32=Data!#REF!,Data!#REF!,(IF(B32=Data!#REF!,Data!#REF!,(IF(B32=Data!#REF!,Data!#REF!,Data!#REF!)))))))))))))))&amp;IF(B32=Data!B215,Data!I215,(IF(B32=Data!#REF!,Data!#REF!,(IF(B32=Data!#REF!,Data!#REF!,(IF(B32=Data!#REF!,Data!#REF!,(IF(B32=Data!#REF!,Data!#REF!,(IF(B32=Data!#REF!,Data!I955,(IF(B32=Data!#REF!,Data!#REF!,(IF(B32=Data!#REF!,Data!#REF!,Data!#REF!)))))))))))))))&amp;IF(B32=Data!#REF!,Data!#REF!,(IF(B32=Data!#REF!,Data!#REF!,(IF(B32=Data!#REF!,Data!#REF!,(IF(B32=Data!#REF!,Data!#REF!,(IF(B32=Data!#REF!,Data!#REF!,Data!#REF!)))))))))</f>
        <v>#REF!</v>
      </c>
      <c r="U32" s="595"/>
      <c r="V32" s="594" t="e">
        <f>IF(B32=Data!B139,Data!J139,(IF(B32=Data!B141,Data!J141,(IF(B32=Data!B143,Data!J143,(IF(B32=Data!#REF!,Data!#REF!,(IF(B32=Data!B148,Data!J148,(IF(B32=Data!#REF!,Data!#REF!,(IF(B32=Data!#REF!,Data!#REF!,(IF(B32=Data!#REF!,Data!#REF!,Data!#REF!)))))))))))))))&amp;IF(B32=Data!B215,Data!J215,(IF(B32=Data!#REF!,Data!#REF!,(IF(B32=Data!#REF!,Data!#REF!,(IF(B32=Data!#REF!,Data!#REF!,(IF(B32=Data!#REF!,Data!#REF!,(IF(B32=Data!#REF!,Data!J955,(IF(B32=Data!#REF!,Data!#REF!,(IF(B32=Data!#REF!,Data!#REF!,Data!#REF!)))))))))))))))&amp;IF(B32=Data!#REF!,Data!#REF!,(IF(B32=Data!#REF!,Data!#REF!,(IF(B32=Data!#REF!,Data!#REF!,(IF(B32=Data!#REF!,Data!#REF!,(IF(B32=Data!#REF!,Data!#REF!,Data!#REF!)))))))))</f>
        <v>#REF!</v>
      </c>
      <c r="W32" s="596" t="str">
        <f>IF(E32="","",VLOOKUP(B32,Data!$B$5:$J$503,9,FALSE)*E32)</f>
        <v/>
      </c>
    </row>
    <row r="33" spans="1:23" s="611" customFormat="1" ht="31" customHeight="1">
      <c r="A33" s="860"/>
      <c r="B33" s="818"/>
      <c r="C33" s="604"/>
      <c r="D33" s="605"/>
      <c r="E33" s="606">
        <f>SUM(E17:E32)</f>
        <v>87</v>
      </c>
      <c r="F33" s="606"/>
      <c r="G33" s="607"/>
      <c r="H33" s="607">
        <f>SUM(H17:H32)</f>
        <v>178563.09000000003</v>
      </c>
      <c r="I33" s="608"/>
      <c r="J33" s="608"/>
      <c r="K33" s="608"/>
      <c r="L33" s="609">
        <f>SUM(L17:L32)</f>
        <v>19160</v>
      </c>
      <c r="M33" s="609">
        <f>SUM(M17:M32)</f>
        <v>17242</v>
      </c>
      <c r="N33" s="609" t="e">
        <f>SUM(N17:N32)</f>
        <v>#REF!</v>
      </c>
      <c r="O33" s="609" t="e">
        <f>SUM(#REF!)</f>
        <v>#REF!</v>
      </c>
      <c r="P33" s="609">
        <f>SUM(P16:P16)</f>
        <v>0</v>
      </c>
      <c r="Q33" s="609">
        <f>SUM(Q16:Q16)</f>
        <v>0</v>
      </c>
      <c r="R33" s="609" t="e">
        <f>SUM(#REF!)</f>
        <v>#REF!</v>
      </c>
      <c r="S33" s="609">
        <f>SUM(S16:S16)</f>
        <v>0</v>
      </c>
      <c r="T33" s="609">
        <f>SUM(T16:T16)</f>
        <v>0</v>
      </c>
      <c r="U33" s="609" t="e">
        <f>SUM(#REF!)</f>
        <v>#REF!</v>
      </c>
      <c r="V33" s="609">
        <f>SUM(V16:V16)</f>
        <v>0</v>
      </c>
      <c r="W33" s="610">
        <f>SUM(W17:W32)</f>
        <v>107.84099999999998</v>
      </c>
    </row>
    <row r="34" spans="1:23" ht="11.25" customHeight="1">
      <c r="A34" s="860"/>
      <c r="B34" s="612"/>
      <c r="C34" s="545"/>
      <c r="D34" s="546"/>
      <c r="E34" s="613"/>
      <c r="F34" s="544"/>
      <c r="G34" s="614" t="s">
        <v>847</v>
      </c>
      <c r="H34" s="615"/>
      <c r="I34" s="616"/>
      <c r="J34" s="616"/>
      <c r="K34" s="616"/>
      <c r="L34" s="617"/>
      <c r="M34" s="548"/>
      <c r="N34" s="546"/>
      <c r="O34" s="545"/>
      <c r="P34" s="545"/>
      <c r="Q34" s="545"/>
      <c r="R34" s="545"/>
      <c r="S34" s="545"/>
      <c r="T34" s="545"/>
      <c r="U34" s="546"/>
      <c r="V34" s="546"/>
      <c r="W34" s="550"/>
    </row>
    <row r="35" spans="1:23" ht="14">
      <c r="A35" s="618" t="s">
        <v>546</v>
      </c>
      <c r="B35" s="619" t="s">
        <v>12</v>
      </c>
      <c r="C35" s="513"/>
      <c r="D35" s="620"/>
      <c r="E35" s="499" t="s">
        <v>555</v>
      </c>
      <c r="G35" s="621" t="s">
        <v>83</v>
      </c>
      <c r="H35" s="622"/>
      <c r="I35" s="562" t="s">
        <v>84</v>
      </c>
      <c r="J35" s="623"/>
      <c r="K35" s="534" t="s">
        <v>85</v>
      </c>
      <c r="L35" s="534"/>
      <c r="M35" s="1076" t="s">
        <v>86</v>
      </c>
      <c r="N35" s="1077"/>
      <c r="O35" s="1077"/>
      <c r="P35" s="1077"/>
      <c r="Q35" s="1077"/>
      <c r="R35" s="1077"/>
      <c r="S35" s="1077"/>
      <c r="T35" s="1077"/>
      <c r="U35" s="1077"/>
      <c r="V35" s="1077"/>
      <c r="W35" s="1078"/>
    </row>
    <row r="36" spans="1:23" ht="13">
      <c r="A36" s="973" t="s">
        <v>547</v>
      </c>
      <c r="D36" s="624"/>
      <c r="E36" s="499" t="s">
        <v>88</v>
      </c>
      <c r="G36" s="1079"/>
      <c r="H36" s="1080"/>
      <c r="I36" s="973" t="s">
        <v>89</v>
      </c>
      <c r="J36" s="625"/>
      <c r="K36" s="537" t="s">
        <v>90</v>
      </c>
      <c r="L36" s="537"/>
      <c r="M36" s="532"/>
      <c r="W36" s="538"/>
    </row>
    <row r="37" spans="1:23" ht="10.5" customHeight="1">
      <c r="A37" s="973" t="s">
        <v>548</v>
      </c>
      <c r="B37" s="503"/>
      <c r="D37" s="523"/>
      <c r="G37" s="1079"/>
      <c r="H37" s="1080"/>
      <c r="I37" s="973"/>
      <c r="J37" s="625"/>
      <c r="K37" s="537" t="s">
        <v>94</v>
      </c>
      <c r="L37" s="537"/>
      <c r="M37" s="532"/>
      <c r="W37" s="538"/>
    </row>
    <row r="38" spans="1:23" ht="10.5" customHeight="1">
      <c r="A38" s="544"/>
      <c r="B38" s="545"/>
      <c r="C38" s="545"/>
      <c r="D38" s="626"/>
      <c r="E38" s="499" t="s">
        <v>95</v>
      </c>
      <c r="G38" s="1079"/>
      <c r="H38" s="1080"/>
      <c r="I38" s="973" t="s">
        <v>96</v>
      </c>
      <c r="J38" s="625"/>
      <c r="K38" s="537"/>
      <c r="L38" s="537"/>
      <c r="M38" s="532"/>
      <c r="W38" s="538"/>
    </row>
    <row r="39" spans="1:23" ht="13">
      <c r="A39" s="512" t="s">
        <v>97</v>
      </c>
      <c r="C39" s="535"/>
      <c r="D39" s="514"/>
      <c r="E39" s="499" t="s">
        <v>98</v>
      </c>
      <c r="G39" s="627" t="s">
        <v>99</v>
      </c>
      <c r="H39" s="628"/>
      <c r="I39" s="973" t="s">
        <v>89</v>
      </c>
      <c r="J39" s="625"/>
      <c r="K39" s="537" t="s">
        <v>100</v>
      </c>
      <c r="L39" s="537"/>
      <c r="M39" s="532"/>
      <c r="W39" s="538"/>
    </row>
    <row r="40" spans="1:23" ht="13">
      <c r="A40" s="973" t="s">
        <v>561</v>
      </c>
      <c r="D40" s="523"/>
      <c r="E40" s="499" t="s">
        <v>101</v>
      </c>
      <c r="G40" s="629"/>
      <c r="H40" s="630"/>
      <c r="I40" s="973" t="s">
        <v>102</v>
      </c>
      <c r="J40" s="625"/>
      <c r="K40" s="537" t="s">
        <v>549</v>
      </c>
      <c r="L40" s="537"/>
      <c r="M40" s="1069" t="s">
        <v>616</v>
      </c>
      <c r="N40" s="1070"/>
      <c r="O40" s="1070"/>
      <c r="P40" s="1070"/>
      <c r="Q40" s="1070"/>
      <c r="R40" s="1070"/>
      <c r="S40" s="1070"/>
      <c r="T40" s="1070"/>
      <c r="U40" s="1070"/>
      <c r="V40" s="1070"/>
      <c r="W40" s="1071"/>
    </row>
    <row r="41" spans="1:23">
      <c r="A41" s="544"/>
      <c r="B41" s="545"/>
      <c r="C41" s="545"/>
      <c r="D41" s="546"/>
      <c r="E41" s="631"/>
      <c r="F41" s="545"/>
      <c r="G41" s="1053" t="s">
        <v>1142</v>
      </c>
      <c r="H41" s="1054"/>
      <c r="I41" s="1053" t="s">
        <v>1141</v>
      </c>
      <c r="J41" s="1054"/>
      <c r="K41" s="549" t="s">
        <v>105</v>
      </c>
      <c r="L41" s="549"/>
      <c r="M41" s="1072" t="s">
        <v>106</v>
      </c>
      <c r="N41" s="1073"/>
      <c r="O41" s="1073"/>
      <c r="P41" s="1073"/>
      <c r="Q41" s="1073"/>
      <c r="R41" s="1073"/>
      <c r="S41" s="1073"/>
      <c r="T41" s="1073"/>
      <c r="U41" s="1073"/>
      <c r="V41" s="1073"/>
      <c r="W41" s="1074"/>
    </row>
    <row r="42" spans="1:23">
      <c r="G42" s="500" t="s">
        <v>667</v>
      </c>
      <c r="K42" s="537"/>
      <c r="L42" s="537"/>
      <c r="M42" s="541"/>
      <c r="N42" s="541"/>
      <c r="O42" s="541"/>
      <c r="P42" s="541"/>
      <c r="Q42" s="541"/>
      <c r="R42" s="541"/>
      <c r="S42" s="541"/>
      <c r="T42" s="541"/>
      <c r="U42" s="541"/>
      <c r="V42" s="541"/>
      <c r="W42" s="632"/>
    </row>
    <row r="43" spans="1:23">
      <c r="G43" s="633"/>
      <c r="H43" s="633"/>
      <c r="I43" s="634"/>
      <c r="J43" s="633"/>
      <c r="K43" s="537"/>
      <c r="L43" s="537"/>
      <c r="M43" s="541"/>
      <c r="N43" s="541"/>
      <c r="O43" s="541"/>
      <c r="P43" s="541"/>
      <c r="Q43" s="541"/>
      <c r="R43" s="541"/>
      <c r="S43" s="541"/>
      <c r="T43" s="541"/>
      <c r="U43" s="541"/>
      <c r="V43" s="541"/>
      <c r="W43" s="632"/>
    </row>
    <row r="44" spans="1:23" ht="7.5" customHeight="1"/>
    <row r="45" spans="1:23" ht="13.5" customHeight="1"/>
    <row r="46" spans="1:23" ht="13.5" customHeight="1"/>
    <row r="47" spans="1:23" ht="13.5" customHeight="1"/>
    <row r="48" spans="1:23" s="611" customFormat="1" ht="18" customHeight="1">
      <c r="A48" s="635" t="s">
        <v>964</v>
      </c>
      <c r="B48" s="500"/>
      <c r="C48" s="635" t="s">
        <v>622</v>
      </c>
      <c r="F48" s="636"/>
      <c r="G48" s="635" t="s">
        <v>958</v>
      </c>
      <c r="H48" s="500"/>
      <c r="I48" s="635" t="s">
        <v>969</v>
      </c>
      <c r="K48" s="636"/>
      <c r="L48" s="636"/>
      <c r="V48" s="637"/>
    </row>
    <row r="49" spans="1:23" s="611" customFormat="1" ht="18" customHeight="1">
      <c r="A49" s="635" t="s">
        <v>965</v>
      </c>
      <c r="B49" s="500"/>
      <c r="C49" s="635" t="s">
        <v>969</v>
      </c>
      <c r="F49" s="636"/>
      <c r="G49" s="635" t="s">
        <v>959</v>
      </c>
      <c r="H49" s="500"/>
      <c r="I49" s="635" t="s">
        <v>969</v>
      </c>
      <c r="K49" s="636"/>
      <c r="L49" s="636"/>
      <c r="V49" s="637"/>
    </row>
    <row r="50" spans="1:23" s="611" customFormat="1" ht="18" customHeight="1">
      <c r="A50" s="635" t="s">
        <v>966</v>
      </c>
      <c r="B50" s="500"/>
      <c r="C50" s="635" t="s">
        <v>969</v>
      </c>
      <c r="F50" s="636"/>
      <c r="G50" s="635" t="s">
        <v>960</v>
      </c>
      <c r="H50" s="500"/>
      <c r="I50" s="635" t="s">
        <v>622</v>
      </c>
      <c r="K50" s="636"/>
      <c r="L50" s="636"/>
      <c r="V50" s="637"/>
    </row>
    <row r="51" spans="1:23" s="611" customFormat="1" ht="18" customHeight="1">
      <c r="A51" s="635" t="s">
        <v>967</v>
      </c>
      <c r="B51" s="500"/>
      <c r="C51" s="635" t="s">
        <v>622</v>
      </c>
      <c r="F51" s="636"/>
      <c r="G51" s="635" t="s">
        <v>961</v>
      </c>
      <c r="H51" s="500"/>
      <c r="I51" s="635" t="s">
        <v>622</v>
      </c>
      <c r="K51" s="636"/>
      <c r="L51" s="636"/>
      <c r="V51" s="637"/>
    </row>
    <row r="52" spans="1:23" s="611" customFormat="1" ht="18" customHeight="1">
      <c r="A52" s="635" t="s">
        <v>968</v>
      </c>
      <c r="B52" s="500"/>
      <c r="C52" s="635" t="s">
        <v>622</v>
      </c>
      <c r="F52" s="636"/>
      <c r="G52" s="635" t="s">
        <v>963</v>
      </c>
      <c r="H52" s="500"/>
      <c r="I52" s="635" t="s">
        <v>622</v>
      </c>
      <c r="K52" s="636"/>
      <c r="L52" s="636"/>
      <c r="V52" s="637"/>
    </row>
    <row r="53" spans="1:23" ht="20">
      <c r="E53" s="974"/>
      <c r="F53" s="500"/>
      <c r="G53" s="635" t="s">
        <v>962</v>
      </c>
      <c r="I53" s="635" t="s">
        <v>622</v>
      </c>
      <c r="K53" s="500"/>
      <c r="M53" s="974"/>
      <c r="V53" s="501"/>
      <c r="W53" s="974"/>
    </row>
    <row r="54" spans="1:23" ht="17.5">
      <c r="A54" s="638"/>
      <c r="E54" s="974"/>
      <c r="G54" s="639"/>
      <c r="H54" s="639"/>
    </row>
    <row r="59" spans="1:23" ht="14">
      <c r="A59" s="640"/>
      <c r="C59" s="641"/>
      <c r="D59" s="641"/>
      <c r="E59" s="642"/>
    </row>
    <row r="60" spans="1:23" ht="14">
      <c r="A60" s="643"/>
      <c r="C60" s="641"/>
      <c r="D60" s="644"/>
      <c r="E60" s="642"/>
    </row>
    <row r="61" spans="1:23" ht="14">
      <c r="A61" s="643"/>
      <c r="B61" s="645"/>
      <c r="C61" s="641"/>
      <c r="D61" s="641"/>
      <c r="E61" s="642"/>
    </row>
    <row r="62" spans="1:23" ht="14">
      <c r="A62" s="643"/>
      <c r="B62" s="646" t="s">
        <v>354</v>
      </c>
      <c r="C62" s="641"/>
      <c r="D62" s="641"/>
      <c r="E62" s="642"/>
    </row>
    <row r="63" spans="1:23" ht="15.5">
      <c r="A63" s="643"/>
      <c r="B63" s="647" t="s">
        <v>249</v>
      </c>
      <c r="C63" s="641"/>
      <c r="D63" s="641"/>
      <c r="E63" s="642"/>
    </row>
    <row r="64" spans="1:23" ht="14">
      <c r="A64" s="643"/>
      <c r="B64" s="648" t="s">
        <v>250</v>
      </c>
      <c r="C64" s="641"/>
      <c r="D64" s="641"/>
      <c r="E64" s="642"/>
    </row>
    <row r="65" spans="1:5" ht="15.5">
      <c r="A65" s="649"/>
      <c r="B65" s="647" t="s">
        <v>251</v>
      </c>
      <c r="C65" s="641"/>
      <c r="D65" s="641"/>
      <c r="E65" s="642"/>
    </row>
    <row r="66" spans="1:5" ht="15.5">
      <c r="A66" s="643"/>
      <c r="B66" s="647" t="s">
        <v>252</v>
      </c>
      <c r="C66" s="641"/>
      <c r="D66" s="641"/>
      <c r="E66" s="642"/>
    </row>
    <row r="67" spans="1:5" ht="14">
      <c r="A67" s="649"/>
      <c r="B67" s="646" t="s">
        <v>253</v>
      </c>
      <c r="C67" s="641"/>
      <c r="D67" s="641"/>
      <c r="E67" s="642"/>
    </row>
    <row r="68" spans="1:5" ht="14">
      <c r="A68" s="649"/>
      <c r="B68" s="646" t="s">
        <v>357</v>
      </c>
      <c r="C68" s="641"/>
      <c r="D68" s="641"/>
      <c r="E68" s="642"/>
    </row>
    <row r="69" spans="1:5" ht="14">
      <c r="A69" s="643"/>
      <c r="B69" s="646" t="s">
        <v>358</v>
      </c>
      <c r="C69" s="641"/>
      <c r="D69" s="641"/>
      <c r="E69" s="642"/>
    </row>
    <row r="70" spans="1:5" ht="14">
      <c r="A70" s="643"/>
      <c r="B70" s="646" t="s">
        <v>288</v>
      </c>
      <c r="C70" s="641"/>
      <c r="D70" s="641"/>
      <c r="E70" s="642"/>
    </row>
    <row r="71" spans="1:5" ht="14">
      <c r="A71" s="643"/>
      <c r="B71" s="646" t="s">
        <v>292</v>
      </c>
      <c r="C71" s="641"/>
      <c r="D71" s="641"/>
      <c r="E71" s="642"/>
    </row>
    <row r="72" spans="1:5" ht="15.5">
      <c r="A72" s="643"/>
      <c r="B72" s="647" t="s">
        <v>423</v>
      </c>
      <c r="C72" s="641"/>
      <c r="D72" s="641"/>
      <c r="E72" s="642"/>
    </row>
    <row r="73" spans="1:5" ht="14">
      <c r="A73" s="643"/>
      <c r="B73" s="646" t="s">
        <v>424</v>
      </c>
      <c r="C73" s="641"/>
      <c r="D73" s="641"/>
      <c r="E73" s="642"/>
    </row>
    <row r="74" spans="1:5" ht="14">
      <c r="A74" s="643"/>
      <c r="B74" s="646" t="s">
        <v>279</v>
      </c>
      <c r="C74" s="641"/>
      <c r="D74" s="644"/>
      <c r="E74" s="642"/>
    </row>
    <row r="75" spans="1:5" ht="14">
      <c r="A75" s="643"/>
      <c r="B75" s="646" t="s">
        <v>281</v>
      </c>
      <c r="C75" s="641"/>
      <c r="D75" s="641"/>
      <c r="E75" s="642"/>
    </row>
    <row r="76" spans="1:5" ht="14">
      <c r="A76" s="643"/>
      <c r="B76" s="646" t="s">
        <v>287</v>
      </c>
      <c r="C76" s="641"/>
      <c r="D76" s="644"/>
      <c r="E76" s="642"/>
    </row>
    <row r="77" spans="1:5" ht="15.5">
      <c r="A77" s="643"/>
      <c r="B77" s="647" t="s">
        <v>420</v>
      </c>
      <c r="C77" s="641"/>
      <c r="D77" s="644"/>
      <c r="E77" s="642"/>
    </row>
    <row r="78" spans="1:5" ht="14">
      <c r="A78" s="650"/>
      <c r="B78" s="646" t="s">
        <v>421</v>
      </c>
      <c r="C78" s="579"/>
      <c r="D78" s="578"/>
      <c r="E78" s="575"/>
    </row>
    <row r="79" spans="1:5" ht="14">
      <c r="A79" s="572"/>
      <c r="B79" s="646" t="s">
        <v>422</v>
      </c>
      <c r="C79" s="579"/>
      <c r="D79" s="578"/>
      <c r="E79" s="651">
        <f>SUM(E58:E77)</f>
        <v>0</v>
      </c>
    </row>
    <row r="80" spans="1:5" ht="14">
      <c r="B80" s="646" t="s">
        <v>417</v>
      </c>
    </row>
    <row r="81" spans="2:2" ht="14">
      <c r="B81" s="646" t="s">
        <v>397</v>
      </c>
    </row>
  </sheetData>
  <mergeCells count="10">
    <mergeCell ref="M40:W40"/>
    <mergeCell ref="G41:H41"/>
    <mergeCell ref="I41:J41"/>
    <mergeCell ref="M41:W41"/>
    <mergeCell ref="O1:S1"/>
    <mergeCell ref="P2:W2"/>
    <mergeCell ref="M35:W35"/>
    <mergeCell ref="G36:H36"/>
    <mergeCell ref="G37:H37"/>
    <mergeCell ref="G38:H38"/>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BE3D7-6908-4ADB-8E56-1CFAF4B1C59F}">
  <sheetPr>
    <pageSetUpPr fitToPage="1"/>
  </sheetPr>
  <dimension ref="A1:W75"/>
  <sheetViews>
    <sheetView zoomScale="80" zoomScaleNormal="80" zoomScaleSheetLayoutView="85" workbookViewId="0">
      <selection activeCell="F19" sqref="F19"/>
    </sheetView>
  </sheetViews>
  <sheetFormatPr defaultColWidth="9.1796875" defaultRowHeight="12.5"/>
  <cols>
    <col min="1" max="1" width="5.26953125" style="976" customWidth="1"/>
    <col min="2" max="2" width="33.81640625" style="976" customWidth="1"/>
    <col min="3" max="3" width="6.453125" style="976" customWidth="1"/>
    <col min="4" max="4" width="13.453125" style="976" customWidth="1"/>
    <col min="5" max="5" width="10.453125" style="499" customWidth="1"/>
    <col min="6" max="6" width="13.08984375" style="976" customWidth="1"/>
    <col min="7" max="7" width="14.81640625" style="500" customWidth="1"/>
    <col min="8" max="8" width="16.26953125" style="500" customWidth="1"/>
    <col min="9" max="9" width="6.1796875" style="976" customWidth="1"/>
    <col min="10" max="10" width="14.1796875" style="976" customWidth="1"/>
    <col min="11" max="11" width="11.1796875" style="976" customWidth="1"/>
    <col min="12" max="12" width="15.1796875" style="500" customWidth="1"/>
    <col min="13" max="13" width="16.36328125" style="500" customWidth="1"/>
    <col min="14" max="14" width="0.453125" style="976" hidden="1" customWidth="1"/>
    <col min="15" max="15" width="3.1796875" style="976" customWidth="1"/>
    <col min="16" max="16" width="2.54296875" style="976" customWidth="1"/>
    <col min="17" max="17" width="4.81640625" style="976" hidden="1" customWidth="1"/>
    <col min="18" max="18" width="2" style="976" customWidth="1"/>
    <col min="19" max="19" width="2.54296875" style="976" customWidth="1"/>
    <col min="20" max="20" width="5.81640625" style="976" hidden="1" customWidth="1"/>
    <col min="21" max="21" width="1" style="976" customWidth="1"/>
    <col min="22" max="22" width="9.1796875" style="976" hidden="1" customWidth="1"/>
    <col min="23" max="23" width="15.08984375" style="501" customWidth="1"/>
    <col min="24" max="24" width="1.81640625" style="976" customWidth="1"/>
    <col min="25" max="25" width="9.1796875" style="976" customWidth="1"/>
    <col min="26" max="16384" width="9.1796875" style="976"/>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76"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75"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75" t="s">
        <v>557</v>
      </c>
      <c r="D8" s="523"/>
      <c r="E8" s="531"/>
      <c r="G8" s="532"/>
      <c r="H8" s="533"/>
      <c r="I8" s="975"/>
      <c r="K8" s="514"/>
      <c r="L8" s="532"/>
      <c r="M8" s="534"/>
      <c r="O8" s="514"/>
      <c r="U8" s="535"/>
      <c r="V8" s="535"/>
      <c r="W8" s="536"/>
    </row>
    <row r="9" spans="1:23">
      <c r="A9" s="975" t="s">
        <v>558</v>
      </c>
      <c r="D9" s="523"/>
      <c r="E9" s="531" t="s">
        <v>54</v>
      </c>
      <c r="G9" s="532" t="s">
        <v>55</v>
      </c>
      <c r="H9" s="533"/>
      <c r="I9" s="975" t="s">
        <v>56</v>
      </c>
      <c r="K9" s="523"/>
      <c r="L9" s="532" t="s">
        <v>57</v>
      </c>
      <c r="M9" s="537"/>
      <c r="O9" s="523"/>
      <c r="P9" s="976" t="s">
        <v>58</v>
      </c>
      <c r="W9" s="538"/>
    </row>
    <row r="10" spans="1:23" ht="13">
      <c r="A10" s="975" t="s">
        <v>559</v>
      </c>
      <c r="D10" s="539" t="s">
        <v>560</v>
      </c>
      <c r="E10" s="531" t="s">
        <v>59</v>
      </c>
      <c r="G10" s="532"/>
      <c r="H10" s="533"/>
      <c r="I10" s="540"/>
      <c r="J10" s="541"/>
      <c r="K10" s="542"/>
      <c r="L10" s="532"/>
      <c r="M10" s="537"/>
      <c r="O10" s="523"/>
      <c r="W10" s="538"/>
    </row>
    <row r="11" spans="1:23" ht="13">
      <c r="A11" s="975" t="s">
        <v>551</v>
      </c>
      <c r="D11" s="523"/>
      <c r="E11" s="515"/>
      <c r="F11" s="543"/>
      <c r="G11" s="532" t="s">
        <v>60</v>
      </c>
      <c r="H11" s="533"/>
      <c r="I11" s="975" t="s">
        <v>61</v>
      </c>
      <c r="K11" s="523"/>
      <c r="L11" s="532" t="s">
        <v>523</v>
      </c>
      <c r="M11" s="537"/>
      <c r="O11" s="523"/>
      <c r="P11" s="976" t="s">
        <v>63</v>
      </c>
      <c r="W11" s="538"/>
    </row>
    <row r="12" spans="1:23">
      <c r="A12" s="544" t="s">
        <v>64</v>
      </c>
      <c r="D12" s="523"/>
      <c r="E12" s="531" t="s">
        <v>65</v>
      </c>
      <c r="G12" s="532"/>
      <c r="H12" s="533"/>
      <c r="I12" s="975"/>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1122</v>
      </c>
      <c r="C17" s="738" t="str">
        <f>IF(E17="","",VLOOKUP(B17,Data!$B$5:$N$503,13,FALSE))</f>
        <v/>
      </c>
      <c r="D17" s="495" t="str">
        <f>IF(E17="","",VLOOKUP(B17,Data!$B$5:$L$503,2,FALSE))</f>
        <v/>
      </c>
      <c r="E17" s="823"/>
      <c r="F17" s="955"/>
      <c r="G17" s="587" t="str">
        <f>IF(E17="","",VLOOKUP(B17,Data!$B$5:$L$503,11,FALSE))</f>
        <v/>
      </c>
      <c r="H17" s="588" t="str">
        <f t="shared" ref="H17:H26"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61,Data!G61,(IF(B17=Data!#REF!,Data!#REF!,(IF(B17=Data!#REF!,Data!#REF!,(IF(B17=Data!#REF!,Data!#REF!,(IF(B17=Data!#REF!,Data!#REF!,(IF(B17=Data!#REF!,Data!G801,(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61,Data!H61,(IF(B17=Data!#REF!,Data!#REF!,(IF(B17=Data!#REF!,Data!#REF!,(IF(B17=Data!#REF!,Data!#REF!,(IF(B17=Data!#REF!,Data!#REF!,(IF(B17=Data!#REF!,Data!H801,(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61,Data!I61,(IF(B17=Data!#REF!,Data!#REF!,(IF(B17=Data!#REF!,Data!#REF!,(IF(B17=Data!#REF!,Data!#REF!,(IF(B17=Data!#REF!,Data!#REF!,(IF(B17=Data!#REF!,Data!I801,(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61,Data!J61,(IF(B17=Data!#REF!,Data!#REF!,(IF(B17=Data!#REF!,Data!#REF!,(IF(B17=Data!#REF!,Data!#REF!,(IF(B17=Data!#REF!,Data!#REF!,(IF(B17=Data!#REF!,Data!J801,(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c r="B18" s="753" t="s">
        <v>368</v>
      </c>
      <c r="C18" s="738" t="str">
        <f>IF(E18="","",VLOOKUP(B18,Data!$B$5:$N$503,13,FALSE))</f>
        <v>Ymh</v>
      </c>
      <c r="D18" s="495" t="str">
        <f>IF(E18="","",VLOOKUP(B18,Data!$B$5:$L$503,2,FALSE))</f>
        <v>WQ78230</v>
      </c>
      <c r="E18" s="823">
        <v>6</v>
      </c>
      <c r="F18" s="955" t="s">
        <v>544</v>
      </c>
      <c r="G18" s="587">
        <f>IF(E18="","",VLOOKUP(B18,Data!$B$5:$L$503,11,FALSE))</f>
        <v>4233.07</v>
      </c>
      <c r="H18" s="588">
        <f t="shared" si="0"/>
        <v>25398.42</v>
      </c>
      <c r="I18" s="589" t="str">
        <f>IF(E18="","",VLOOKUP(B18,Data!$B$5:$D$503,3,FALSE))</f>
        <v>C/T</v>
      </c>
      <c r="J18" s="589" t="str">
        <f>IF(E18="","",VLOOKUP(B18,Data!$B$5:$M$503,12,FALSE))</f>
        <v>Indonesia</v>
      </c>
      <c r="K18" s="590">
        <v>5138148</v>
      </c>
      <c r="L18" s="587">
        <f>IF(E18="","",VLOOKUP(B18,Data!$B$5:$E$503,4,FALSE)*E18)</f>
        <v>1782</v>
      </c>
      <c r="M18" s="587">
        <f>IF(E18="","",VLOOKUP(B18,Data!$B$5:$F$503,5,FALSE)*E18)</f>
        <v>1572</v>
      </c>
      <c r="N18" s="591" t="e">
        <f>IF(B18=Data!#REF!,Data!#REF!,(IF(B18=Data!#REF!,Data!#REF!,(IF(B18=Data!#REF!,Data!#REF!,(IF(B18=Data!#REF!,Data!#REF!,(IF(B18=Data!#REF!,Data!#REF!,(IF(B18=Data!#REF!,Data!#REF!,(IF(B18=Data!#REF!,Data!#REF!,(IF(B18=Data!#REF!,Data!#REF!,Data!#REF!)))))))))))))))&amp;IF(B18=Data!B37,Data!G37,(IF(B18=Data!#REF!,Data!#REF!,(IF(B18=Data!#REF!,Data!#REF!,(IF(B18=Data!#REF!,Data!#REF!,(IF(B18=Data!#REF!,Data!#REF!,(IF(B18=Data!#REF!,Data!G777,(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37,Data!H37,(IF(B18=Data!#REF!,Data!#REF!,(IF(B18=Data!#REF!,Data!#REF!,(IF(B18=Data!#REF!,Data!#REF!,(IF(B18=Data!#REF!,Data!#REF!,(IF(B18=Data!#REF!,Data!H777,(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37,Data!I37,(IF(B18=Data!#REF!,Data!#REF!,(IF(B18=Data!#REF!,Data!#REF!,(IF(B18=Data!#REF!,Data!#REF!,(IF(B18=Data!#REF!,Data!#REF!,(IF(B18=Data!#REF!,Data!I777,(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37,Data!J37,(IF(B18=Data!#REF!,Data!#REF!,(IF(B18=Data!#REF!,Data!#REF!,(IF(B18=Data!#REF!,Data!#REF!,(IF(B18=Data!#REF!,Data!#REF!,(IF(B18=Data!#REF!,Data!J777,(IF(B18=Data!#REF!,Data!#REF!,(IF(B18=Data!#REF!,Data!#REF!,Data!#REF!)))))))))))))))&amp;IF(B18=Data!#REF!,Data!#REF!,(IF(B18=Data!#REF!,Data!#REF!,(IF(B18=Data!#REF!,Data!#REF!,(IF(B18=Data!#REF!,Data!#REF!,(IF(B18=Data!#REF!,Data!#REF!,Data!#REF!)))))))))</f>
        <v>#REF!</v>
      </c>
      <c r="W18" s="596">
        <f>IF(E18="","",VLOOKUP(B18,Data!$B$5:$J$503,9,FALSE)*E18)</f>
        <v>9.2040000000000006</v>
      </c>
    </row>
    <row r="19" spans="1:23" s="597" customFormat="1" ht="19.25" customHeight="1">
      <c r="A19" s="860"/>
      <c r="B19" s="582" t="s">
        <v>1143</v>
      </c>
      <c r="C19" s="738" t="str">
        <f>IF(E19="","",VLOOKUP(B19,Data!$B$5:$N$503,13,FALSE))</f>
        <v/>
      </c>
      <c r="D19" s="495" t="str">
        <f>IF(E19="","",VLOOKUP(B19,Data!$B$5:$L$503,2,FALSE))</f>
        <v/>
      </c>
      <c r="E19" s="823"/>
      <c r="F19" s="955"/>
      <c r="G19" s="587" t="str">
        <f>IF(E19="","",VLOOKUP(B19,Data!$B$5:$L$503,11,FALSE))</f>
        <v/>
      </c>
      <c r="H19" s="588" t="str">
        <f t="shared" si="0"/>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64,Data!G64,(IF(B19=Data!#REF!,Data!#REF!,(IF(B19=Data!#REF!,Data!#REF!,(IF(B19=Data!#REF!,Data!#REF!,(IF(B19=Data!#REF!,Data!#REF!,(IF(B19=Data!#REF!,Data!G804,(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64,Data!H64,(IF(B19=Data!#REF!,Data!#REF!,(IF(B19=Data!#REF!,Data!#REF!,(IF(B19=Data!#REF!,Data!#REF!,(IF(B19=Data!#REF!,Data!#REF!,(IF(B19=Data!#REF!,Data!H804,(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64,Data!I64,(IF(B19=Data!#REF!,Data!#REF!,(IF(B19=Data!#REF!,Data!#REF!,(IF(B19=Data!#REF!,Data!#REF!,(IF(B19=Data!#REF!,Data!#REF!,(IF(B19=Data!#REF!,Data!I804,(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64,Data!J64,(IF(B19=Data!#REF!,Data!#REF!,(IF(B19=Data!#REF!,Data!#REF!,(IF(B19=Data!#REF!,Data!#REF!,(IF(B19=Data!#REF!,Data!#REF!,(IF(B19=Data!#REF!,Data!J804,(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c r="B20" s="753" t="s">
        <v>223</v>
      </c>
      <c r="C20" s="738" t="str">
        <f>IF(E20="","",VLOOKUP(B20,Data!$B$5:$N$503,13,FALSE))</f>
        <v>Ymh</v>
      </c>
      <c r="D20" s="495" t="str">
        <f>IF(E20="","",VLOOKUP(B20,Data!$B$5:$L$503,2,FALSE))</f>
        <v>AAE6337</v>
      </c>
      <c r="E20" s="823">
        <v>62</v>
      </c>
      <c r="F20" s="955" t="s">
        <v>545</v>
      </c>
      <c r="G20" s="587">
        <f>IF(E20="","",VLOOKUP(B20,Data!$B$5:$L$503,11,FALSE))</f>
        <v>1646.63</v>
      </c>
      <c r="H20" s="588">
        <f t="shared" si="0"/>
        <v>102091.06000000001</v>
      </c>
      <c r="I20" s="589" t="str">
        <f>IF(E20="","",VLOOKUP(B20,Data!$B$5:$D$503,3,FALSE))</f>
        <v>C/T</v>
      </c>
      <c r="J20" s="589" t="str">
        <f>IF(E20="","",VLOOKUP(B20,Data!$B$5:$M$503,12,FALSE))</f>
        <v>Indonesia</v>
      </c>
      <c r="K20" s="590">
        <v>5140957</v>
      </c>
      <c r="L20" s="587">
        <f>IF(E20="","",VLOOKUP(B20,Data!$B$5:$E$503,4,FALSE)*E20)</f>
        <v>12028</v>
      </c>
      <c r="M20" s="587">
        <f>IF(E20="","",VLOOKUP(B20,Data!$B$5:$F$503,5,FALSE)*E20)</f>
        <v>10788</v>
      </c>
      <c r="N20" s="591" t="e">
        <f>IF(B20=Data!#REF!,Data!#REF!,(IF(B20=Data!#REF!,Data!#REF!,(IF(B20=Data!#REF!,Data!#REF!,(IF(B20=Data!#REF!,Data!#REF!,(IF(B20=Data!#REF!,Data!#REF!,(IF(B20=Data!#REF!,Data!#REF!,(IF(B20=Data!#REF!,Data!#REF!,(IF(B20=Data!#REF!,Data!#REF!,Data!#REF!)))))))))))))))&amp;IF(B20=Data!B40,Data!G40,(IF(B20=Data!#REF!,Data!#REF!,(IF(B20=Data!#REF!,Data!#REF!,(IF(B20=Data!#REF!,Data!#REF!,(IF(B20=Data!#REF!,Data!#REF!,(IF(B20=Data!#REF!,Data!G780,(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40,Data!H40,(IF(B20=Data!#REF!,Data!#REF!,(IF(B20=Data!#REF!,Data!#REF!,(IF(B20=Data!#REF!,Data!#REF!,(IF(B20=Data!#REF!,Data!#REF!,(IF(B20=Data!#REF!,Data!H780,(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40,Data!I40,(IF(B20=Data!#REF!,Data!#REF!,(IF(B20=Data!#REF!,Data!#REF!,(IF(B20=Data!#REF!,Data!#REF!,(IF(B20=Data!#REF!,Data!#REF!,(IF(B20=Data!#REF!,Data!I780,(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40,Data!J40,(IF(B20=Data!#REF!,Data!#REF!,(IF(B20=Data!#REF!,Data!#REF!,(IF(B20=Data!#REF!,Data!#REF!,(IF(B20=Data!#REF!,Data!#REF!,(IF(B20=Data!#REF!,Data!J780,(IF(B20=Data!#REF!,Data!#REF!,(IF(B20=Data!#REF!,Data!#REF!,Data!#REF!)))))))))))))))&amp;IF(B20=Data!#REF!,Data!#REF!,(IF(B20=Data!#REF!,Data!#REF!,(IF(B20=Data!#REF!,Data!#REF!,(IF(B20=Data!#REF!,Data!#REF!,(IF(B20=Data!#REF!,Data!#REF!,Data!#REF!)))))))))</f>
        <v>#REF!</v>
      </c>
      <c r="W20" s="596">
        <f>IF(E20="","",VLOOKUP(B20,Data!$B$5:$J$503,9,FALSE)*E20)</f>
        <v>69.998000000000005</v>
      </c>
    </row>
    <row r="21" spans="1:23" s="597" customFormat="1" ht="19.25" customHeight="1">
      <c r="A21" s="860"/>
      <c r="B21" s="582"/>
      <c r="C21" s="738" t="str">
        <f>IF(E21="","",VLOOKUP(B21,Data!$B$5:$N$503,13,FALSE))</f>
        <v/>
      </c>
      <c r="D21" s="495" t="str">
        <f>IF(E21="","",VLOOKUP(B21,Data!$B$5:$L$503,2,FALSE))</f>
        <v/>
      </c>
      <c r="E21" s="823"/>
      <c r="F21" s="955"/>
      <c r="G21" s="587" t="str">
        <f>IF(E21="","",VLOOKUP(B21,Data!$B$5:$L$503,11,FALSE))</f>
        <v/>
      </c>
      <c r="H21" s="588" t="str">
        <f>IF(E21&gt;0,E21*G21,"-")</f>
        <v>-</v>
      </c>
      <c r="I21" s="589" t="str">
        <f>IF(E21="","",VLOOKUP(B21,Data!$B$5:$D$503,3,FALSE))</f>
        <v/>
      </c>
      <c r="J21" s="589" t="str">
        <f>IF(E21="","",VLOOKUP(B21,Data!$B$5:$M$503,12,FALSE))</f>
        <v/>
      </c>
      <c r="K21" s="590"/>
      <c r="L21" s="587" t="str">
        <f>IF(E21="","",VLOOKUP(B21,Data!$B$5:$E$503,4,FALSE)*E21)</f>
        <v/>
      </c>
      <c r="M21" s="587" t="str">
        <f>IF(E21="","",VLOOKUP(B21,Data!$B$5:$F$503,5,FALSE)*E21)</f>
        <v/>
      </c>
      <c r="N21" s="591" t="e">
        <f>IF(B21=Data!#REF!,Data!#REF!,(IF(B21=Data!#REF!,Data!#REF!,(IF(B21=Data!#REF!,Data!#REF!,(IF(B21=Data!#REF!,Data!#REF!,(IF(B21=Data!#REF!,Data!#REF!,(IF(B21=Data!#REF!,Data!#REF!,(IF(B21=Data!#REF!,Data!#REF!,(IF(B21=Data!#REF!,Data!#REF!,Data!#REF!)))))))))))))))&amp;IF(B21=Data!B58,Data!G58,(IF(B21=Data!#REF!,Data!#REF!,(IF(B21=Data!#REF!,Data!#REF!,(IF(B21=Data!#REF!,Data!#REF!,(IF(B21=Data!#REF!,Data!#REF!,(IF(B21=Data!#REF!,Data!G798,(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58,Data!H58,(IF(B21=Data!#REF!,Data!#REF!,(IF(B21=Data!#REF!,Data!#REF!,(IF(B21=Data!#REF!,Data!#REF!,(IF(B21=Data!#REF!,Data!#REF!,(IF(B21=Data!#REF!,Data!H798,(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58,Data!I58,(IF(B21=Data!#REF!,Data!#REF!,(IF(B21=Data!#REF!,Data!#REF!,(IF(B21=Data!#REF!,Data!#REF!,(IF(B21=Data!#REF!,Data!#REF!,(IF(B21=Data!#REF!,Data!I798,(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58,Data!J58,(IF(B21=Data!#REF!,Data!#REF!,(IF(B21=Data!#REF!,Data!#REF!,(IF(B21=Data!#REF!,Data!#REF!,(IF(B21=Data!#REF!,Data!#REF!,(IF(B21=Data!#REF!,Data!J798,(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c r="B22" s="753"/>
      <c r="C22" s="738" t="str">
        <f>IF(E22="","",VLOOKUP(B22,Data!$B$5:$N$503,13,FALSE))</f>
        <v/>
      </c>
      <c r="D22" s="495" t="str">
        <f>IF(E22="","",VLOOKUP(B22,Data!$B$5:$L$503,2,FALSE))</f>
        <v/>
      </c>
      <c r="E22" s="823"/>
      <c r="F22" s="956" t="s">
        <v>569</v>
      </c>
      <c r="G22" s="587" t="str">
        <f>IF(E22="","",VLOOKUP(B22,Data!$B$5:$L$503,11,FALSE))</f>
        <v/>
      </c>
      <c r="H22" s="588" t="str">
        <f>IF(E22&gt;0,E22*G22,"-")</f>
        <v>-</v>
      </c>
      <c r="I22" s="589" t="str">
        <f>IF(E22="","",VLOOKUP(B22,Data!$B$5:$D$503,3,FALSE))</f>
        <v/>
      </c>
      <c r="J22" s="589" t="str">
        <f>IF(E22="","",VLOOKUP(B22,Data!$B$5:$M$503,12,FALSE))</f>
        <v/>
      </c>
      <c r="K22" s="590"/>
      <c r="L22" s="587" t="str">
        <f>IF(E22="","",VLOOKUP(B22,Data!$B$5:$E$503,4,FALSE)*E22)</f>
        <v/>
      </c>
      <c r="M22" s="587" t="str">
        <f>IF(E22="","",VLOOKUP(B22,Data!$B$5:$F$503,5,FALSE)*E22)</f>
        <v/>
      </c>
      <c r="N22" s="591" t="e">
        <f>IF(B22=Data!B5,Data!G5,(IF(B22=Data!B7,Data!G7,(IF(B22=Data!B9,Data!G9,(IF(B22=Data!#REF!,Data!#REF!,(IF(B22=Data!B14,Data!G14,(IF(B22=Data!#REF!,Data!#REF!,(IF(B22=Data!#REF!,Data!#REF!,(IF(B22=Data!#REF!,Data!#REF!,Data!#REF!)))))))))))))))&amp;IF(B22=Data!B81,Data!G81,(IF(B22=Data!#REF!,Data!#REF!,(IF(B22=Data!#REF!,Data!#REF!,(IF(B22=Data!#REF!,Data!#REF!,(IF(B22=Data!#REF!,Data!#REF!,(IF(B22=Data!#REF!,Data!G821,(IF(B22=Data!#REF!,Data!#REF!,(IF(B22=Data!#REF!,Data!#REF!,Data!#REF!)))))))))))))))&amp;IF(B22=Data!#REF!,Data!#REF!,(IF(B22=Data!#REF!,Data!#REF!,(IF(B22=Data!#REF!,Data!#REF!,(IF(B22=Data!#REF!,Data!#REF!,(IF(B22=Data!#REF!,Data!#REF!,Data!#REF!)))))))))</f>
        <v>#REF!</v>
      </c>
      <c r="O22" s="592"/>
      <c r="P22" s="593"/>
      <c r="Q22" s="594" t="e">
        <f>IF(B22=Data!B5,Data!H5,(IF(B22=Data!B7,Data!H7,(IF(B22=Data!B9,Data!H9,(IF(B22=Data!#REF!,Data!#REF!,(IF(B22=Data!B14,Data!H14,(IF(B22=Data!#REF!,Data!#REF!,(IF(B22=Data!#REF!,Data!#REF!,(IF(B22=Data!#REF!,Data!#REF!,Data!#REF!)))))))))))))))&amp;IF(B22=Data!B81,Data!H81,(IF(B22=Data!#REF!,Data!#REF!,(IF(B22=Data!#REF!,Data!#REF!,(IF(B22=Data!#REF!,Data!#REF!,(IF(B22=Data!#REF!,Data!#REF!,(IF(B22=Data!#REF!,Data!H821,(IF(B22=Data!#REF!,Data!#REF!,(IF(B22=Data!#REF!,Data!#REF!,Data!#REF!)))))))))))))))&amp;IF(B22=Data!#REF!,Data!#REF!,(IF(B22=Data!#REF!,Data!#REF!,(IF(B22=Data!#REF!,Data!#REF!,(IF(B22=Data!#REF!,Data!#REF!,(IF(B22=Data!#REF!,Data!#REF!,Data!#REF!)))))))))</f>
        <v>#REF!</v>
      </c>
      <c r="R22" s="593"/>
      <c r="S22" s="593"/>
      <c r="T22" s="594" t="e">
        <f>IF(B22=Data!B5,Data!I5,(IF(B22=Data!B7,Data!I7,(IF(B22=Data!B9,Data!I9,(IF(B22=Data!#REF!,Data!#REF!,(IF(B22=Data!B14,Data!I14,(IF(B22=Data!#REF!,Data!#REF!,(IF(B22=Data!#REF!,Data!#REF!,(IF(B22=Data!#REF!,Data!#REF!,Data!#REF!)))))))))))))))&amp;IF(B22=Data!B81,Data!I81,(IF(B22=Data!#REF!,Data!#REF!,(IF(B22=Data!#REF!,Data!#REF!,(IF(B22=Data!#REF!,Data!#REF!,(IF(B22=Data!#REF!,Data!#REF!,(IF(B22=Data!#REF!,Data!I821,(IF(B22=Data!#REF!,Data!#REF!,(IF(B22=Data!#REF!,Data!#REF!,Data!#REF!)))))))))))))))&amp;IF(B22=Data!#REF!,Data!#REF!,(IF(B22=Data!#REF!,Data!#REF!,(IF(B22=Data!#REF!,Data!#REF!,(IF(B22=Data!#REF!,Data!#REF!,(IF(B22=Data!#REF!,Data!#REF!,Data!#REF!)))))))))</f>
        <v>#REF!</v>
      </c>
      <c r="U22" s="595"/>
      <c r="V22" s="594" t="e">
        <f>IF(B22=Data!B5,Data!J5,(IF(B22=Data!B7,Data!J7,(IF(B22=Data!B9,Data!J9,(IF(B22=Data!#REF!,Data!#REF!,(IF(B22=Data!B14,Data!J14,(IF(B22=Data!#REF!,Data!#REF!,(IF(B22=Data!#REF!,Data!#REF!,(IF(B22=Data!#REF!,Data!#REF!,Data!#REF!)))))))))))))))&amp;IF(B22=Data!B81,Data!J81,(IF(B22=Data!#REF!,Data!#REF!,(IF(B22=Data!#REF!,Data!#REF!,(IF(B22=Data!#REF!,Data!#REF!,(IF(B22=Data!#REF!,Data!#REF!,(IF(B22=Data!#REF!,Data!J821,(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c r="B23" s="582"/>
      <c r="C23" s="738" t="str">
        <f>IF(E23="","",VLOOKUP(B23,Data!$B$5:$N$503,13,FALSE))</f>
        <v/>
      </c>
      <c r="D23" s="495" t="str">
        <f>IF(E23="","",VLOOKUP(B23,Data!$B$5:$L$503,2,FALSE))</f>
        <v/>
      </c>
      <c r="E23" s="823"/>
      <c r="F23" s="956"/>
      <c r="G23" s="587" t="str">
        <f>IF(E23="","",VLOOKUP(B23,Data!$B$5:$L$503,11,FALSE))</f>
        <v/>
      </c>
      <c r="H23" s="588" t="str">
        <f>IF(E23&gt;0,E23*G23,"-")</f>
        <v>-</v>
      </c>
      <c r="I23" s="589" t="str">
        <f>IF(E23="","",VLOOKUP(B23,Data!$B$5:$D$503,3,FALSE))</f>
        <v/>
      </c>
      <c r="J23" s="589" t="str">
        <f>IF(E23="","",VLOOKUP(B23,Data!$B$5:$M$503,12,FALSE))</f>
        <v/>
      </c>
      <c r="K23" s="590"/>
      <c r="L23" s="587" t="str">
        <f>IF(E23="","",VLOOKUP(B23,Data!$B$5:$E$503,4,FALSE)*E23)</f>
        <v/>
      </c>
      <c r="M23" s="587" t="str">
        <f>IF(E23="","",VLOOKUP(B23,Data!$B$5:$F$503,5,FALSE)*E23)</f>
        <v/>
      </c>
      <c r="N23" s="591" t="e">
        <f>IF(B23=Data!#REF!,Data!#REF!,(IF(B23=Data!#REF!,Data!#REF!,(IF(B23=Data!#REF!,Data!#REF!,(IF(B23=Data!#REF!,Data!#REF!,(IF(B23=Data!#REF!,Data!#REF!,(IF(B23=Data!#REF!,Data!#REF!,(IF(B23=Data!#REF!,Data!#REF!,(IF(B23=Data!#REF!,Data!#REF!,Data!#REF!)))))))))))))))&amp;IF(B23=Data!B59,Data!G59,(IF(B23=Data!#REF!,Data!#REF!,(IF(B23=Data!#REF!,Data!#REF!,(IF(B23=Data!#REF!,Data!#REF!,(IF(B23=Data!#REF!,Data!#REF!,(IF(B23=Data!#REF!,Data!G799,(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59,Data!H59,(IF(B23=Data!#REF!,Data!#REF!,(IF(B23=Data!#REF!,Data!#REF!,(IF(B23=Data!#REF!,Data!#REF!,(IF(B23=Data!#REF!,Data!#REF!,(IF(B23=Data!#REF!,Data!H799,(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59,Data!I59,(IF(B23=Data!#REF!,Data!#REF!,(IF(B23=Data!#REF!,Data!#REF!,(IF(B23=Data!#REF!,Data!#REF!,(IF(B23=Data!#REF!,Data!#REF!,(IF(B23=Data!#REF!,Data!I799,(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59,Data!J59,(IF(B23=Data!#REF!,Data!#REF!,(IF(B23=Data!#REF!,Data!#REF!,(IF(B23=Data!#REF!,Data!#REF!,(IF(B23=Data!#REF!,Data!#REF!,(IF(B23=Data!#REF!,Data!J799,(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753"/>
      <c r="C24" s="738" t="str">
        <f>IF(E24="","",VLOOKUP(B24,Data!$B$5:$N$503,13,FALSE))</f>
        <v/>
      </c>
      <c r="D24" s="495" t="str">
        <f>IF(E24="","",VLOOKUP(B24,Data!$B$5:$L$503,2,FALSE))</f>
        <v/>
      </c>
      <c r="E24" s="823"/>
      <c r="F24" s="956"/>
      <c r="G24" s="587" t="str">
        <f>IF(E24="","",VLOOKUP(B24,Data!$B$5:$L$503,11,FALSE))</f>
        <v/>
      </c>
      <c r="H24" s="588" t="str">
        <f>IF(E24&gt;0,E24*G24,"-")</f>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53,Data!G53,(IF(B24=Data!#REF!,Data!#REF!,(IF(B24=Data!#REF!,Data!#REF!,(IF(B24=Data!#REF!,Data!#REF!,(IF(B24=Data!#REF!,Data!#REF!,(IF(B24=Data!#REF!,Data!G793,(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53,Data!H53,(IF(B24=Data!#REF!,Data!#REF!,(IF(B24=Data!#REF!,Data!#REF!,(IF(B24=Data!#REF!,Data!#REF!,(IF(B24=Data!#REF!,Data!#REF!,(IF(B24=Data!#REF!,Data!H793,(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53,Data!I53,(IF(B24=Data!#REF!,Data!#REF!,(IF(B24=Data!#REF!,Data!#REF!,(IF(B24=Data!#REF!,Data!#REF!,(IF(B24=Data!#REF!,Data!#REF!,(IF(B24=Data!#REF!,Data!I793,(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53,Data!J53,(IF(B24=Data!#REF!,Data!#REF!,(IF(B24=Data!#REF!,Data!#REF!,(IF(B24=Data!#REF!,Data!#REF!,(IF(B24=Data!#REF!,Data!#REF!,(IF(B24=Data!#REF!,Data!J793,(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598"/>
      <c r="B25" s="582"/>
      <c r="C25" s="738" t="str">
        <f>IF(E25="","",VLOOKUP(B25,Data!$B$5:$N$503,13,FALSE))</f>
        <v/>
      </c>
      <c r="D25" s="495" t="str">
        <f>IF(E25="","",VLOOKUP(B25,Data!$B$5:$L$503,2,FALSE))</f>
        <v/>
      </c>
      <c r="E25" s="823"/>
      <c r="F25" s="601"/>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B18,Data!G18,(IF(B25=Data!B20,Data!G20,(IF(B25=Data!B22,Data!G22,(IF(B25=Data!#REF!,Data!#REF!,(IF(B25=Data!B27,Data!G27,(IF(B25=Data!#REF!,Data!#REF!,(IF(B25=Data!#REF!,Data!#REF!,(IF(B25=Data!#REF!,Data!#REF!,Data!#REF!)))))))))))))))&amp;IF(B25=Data!B94,Data!G94,(IF(B25=Data!#REF!,Data!#REF!,(IF(B25=Data!#REF!,Data!#REF!,(IF(B25=Data!#REF!,Data!#REF!,(IF(B25=Data!#REF!,Data!#REF!,(IF(B25=Data!#REF!,Data!G834,(IF(B25=Data!#REF!,Data!#REF!,(IF(B25=Data!#REF!,Data!#REF!,Data!#REF!)))))))))))))))&amp;IF(B25=Data!#REF!,Data!#REF!,(IF(B25=Data!#REF!,Data!#REF!,(IF(B25=Data!#REF!,Data!#REF!,(IF(B25=Data!#REF!,Data!#REF!,(IF(B25=Data!#REF!,Data!#REF!,Data!#REF!)))))))))</f>
        <v>#REF!</v>
      </c>
      <c r="O25" s="592"/>
      <c r="P25" s="593"/>
      <c r="Q25" s="594" t="e">
        <f>IF(B25=Data!B18,Data!H18,(IF(B25=Data!B20,Data!H20,(IF(B25=Data!B22,Data!H22,(IF(B25=Data!#REF!,Data!#REF!,(IF(B25=Data!B27,Data!H27,(IF(B25=Data!#REF!,Data!#REF!,(IF(B25=Data!#REF!,Data!#REF!,(IF(B25=Data!#REF!,Data!#REF!,Data!#REF!)))))))))))))))&amp;IF(B25=Data!B94,Data!H94,(IF(B25=Data!#REF!,Data!#REF!,(IF(B25=Data!#REF!,Data!#REF!,(IF(B25=Data!#REF!,Data!#REF!,(IF(B25=Data!#REF!,Data!#REF!,(IF(B25=Data!#REF!,Data!H834,(IF(B25=Data!#REF!,Data!#REF!,(IF(B25=Data!#REF!,Data!#REF!,Data!#REF!)))))))))))))))&amp;IF(B25=Data!#REF!,Data!#REF!,(IF(B25=Data!#REF!,Data!#REF!,(IF(B25=Data!#REF!,Data!#REF!,(IF(B25=Data!#REF!,Data!#REF!,(IF(B25=Data!#REF!,Data!#REF!,Data!#REF!)))))))))</f>
        <v>#REF!</v>
      </c>
      <c r="R25" s="593"/>
      <c r="S25" s="593"/>
      <c r="T25" s="594" t="e">
        <f>IF(B25=Data!B18,Data!I18,(IF(B25=Data!B20,Data!I20,(IF(B25=Data!B22,Data!I22,(IF(B25=Data!#REF!,Data!#REF!,(IF(B25=Data!B27,Data!I27,(IF(B25=Data!#REF!,Data!#REF!,(IF(B25=Data!#REF!,Data!#REF!,(IF(B25=Data!#REF!,Data!#REF!,Data!#REF!)))))))))))))))&amp;IF(B25=Data!B94,Data!I94,(IF(B25=Data!#REF!,Data!#REF!,(IF(B25=Data!#REF!,Data!#REF!,(IF(B25=Data!#REF!,Data!#REF!,(IF(B25=Data!#REF!,Data!#REF!,(IF(B25=Data!#REF!,Data!I834,(IF(B25=Data!#REF!,Data!#REF!,(IF(B25=Data!#REF!,Data!#REF!,Data!#REF!)))))))))))))))&amp;IF(B25=Data!#REF!,Data!#REF!,(IF(B25=Data!#REF!,Data!#REF!,(IF(B25=Data!#REF!,Data!#REF!,(IF(B25=Data!#REF!,Data!#REF!,(IF(B25=Data!#REF!,Data!#REF!,Data!#REF!)))))))))</f>
        <v>#REF!</v>
      </c>
      <c r="U25" s="595"/>
      <c r="V25" s="594" t="e">
        <f>IF(B25=Data!B18,Data!J18,(IF(B25=Data!B20,Data!J20,(IF(B25=Data!B22,Data!J22,(IF(B25=Data!#REF!,Data!#REF!,(IF(B25=Data!B27,Data!J27,(IF(B25=Data!#REF!,Data!#REF!,(IF(B25=Data!#REF!,Data!#REF!,(IF(B25=Data!#REF!,Data!#REF!,Data!#REF!)))))))))))))))&amp;IF(B25=Data!B94,Data!J94,(IF(B25=Data!#REF!,Data!#REF!,(IF(B25=Data!#REF!,Data!#REF!,(IF(B25=Data!#REF!,Data!#REF!,(IF(B25=Data!#REF!,Data!#REF!,(IF(B25=Data!#REF!,Data!J834,(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c r="C26" s="583" t="str">
        <f>IF(E26="","",VLOOKUP(B26,Data!$B$5:$N$503,13,FALSE))</f>
        <v/>
      </c>
      <c r="D26" s="584" t="str">
        <f>IF(E26="","",VLOOKUP(B26,Data!$B$5:$L$503,2,FALSE))</f>
        <v/>
      </c>
      <c r="E26" s="739"/>
      <c r="F26" s="600"/>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139,Data!G139,(IF(B26=Data!B141,Data!G141,(IF(B26=Data!B143,Data!G143,(IF(B26=Data!#REF!,Data!#REF!,(IF(B26=Data!B148,Data!G148,(IF(B26=Data!#REF!,Data!#REF!,(IF(B26=Data!#REF!,Data!#REF!,(IF(B26=Data!#REF!,Data!#REF!,Data!#REF!)))))))))))))))&amp;IF(B26=Data!B215,Data!G215,(IF(B26=Data!#REF!,Data!#REF!,(IF(B26=Data!#REF!,Data!#REF!,(IF(B26=Data!#REF!,Data!#REF!,(IF(B26=Data!#REF!,Data!#REF!,(IF(B26=Data!#REF!,Data!G955,(IF(B26=Data!#REF!,Data!#REF!,(IF(B26=Data!#REF!,Data!#REF!,Data!#REF!)))))))))))))))&amp;IF(B26=Data!#REF!,Data!#REF!,(IF(B26=Data!#REF!,Data!#REF!,(IF(B26=Data!#REF!,Data!#REF!,(IF(B26=Data!#REF!,Data!#REF!,(IF(B26=Data!#REF!,Data!#REF!,Data!#REF!)))))))))</f>
        <v>#REF!</v>
      </c>
      <c r="O26" s="592"/>
      <c r="P26" s="593"/>
      <c r="Q26" s="594" t="e">
        <f>IF(B26=Data!B139,Data!H139,(IF(B26=Data!B141,Data!H141,(IF(B26=Data!B143,Data!H143,(IF(B26=Data!#REF!,Data!#REF!,(IF(B26=Data!B148,Data!H148,(IF(B26=Data!#REF!,Data!#REF!,(IF(B26=Data!#REF!,Data!#REF!,(IF(B26=Data!#REF!,Data!#REF!,Data!#REF!)))))))))))))))&amp;IF(B26=Data!B215,Data!H215,(IF(B26=Data!#REF!,Data!#REF!,(IF(B26=Data!#REF!,Data!#REF!,(IF(B26=Data!#REF!,Data!#REF!,(IF(B26=Data!#REF!,Data!#REF!,(IF(B26=Data!#REF!,Data!H955,(IF(B26=Data!#REF!,Data!#REF!,(IF(B26=Data!#REF!,Data!#REF!,Data!#REF!)))))))))))))))&amp;IF(B26=Data!#REF!,Data!#REF!,(IF(B26=Data!#REF!,Data!#REF!,(IF(B26=Data!#REF!,Data!#REF!,(IF(B26=Data!#REF!,Data!#REF!,(IF(B26=Data!#REF!,Data!#REF!,Data!#REF!)))))))))</f>
        <v>#REF!</v>
      </c>
      <c r="R26" s="593"/>
      <c r="S26" s="593"/>
      <c r="T26" s="594" t="e">
        <f>IF(B26=Data!B139,Data!I139,(IF(B26=Data!B141,Data!I141,(IF(B26=Data!B143,Data!I143,(IF(B26=Data!#REF!,Data!#REF!,(IF(B26=Data!B148,Data!I148,(IF(B26=Data!#REF!,Data!#REF!,(IF(B26=Data!#REF!,Data!#REF!,(IF(B26=Data!#REF!,Data!#REF!,Data!#REF!)))))))))))))))&amp;IF(B26=Data!B215,Data!I215,(IF(B26=Data!#REF!,Data!#REF!,(IF(B26=Data!#REF!,Data!#REF!,(IF(B26=Data!#REF!,Data!#REF!,(IF(B26=Data!#REF!,Data!#REF!,(IF(B26=Data!#REF!,Data!I955,(IF(B26=Data!#REF!,Data!#REF!,(IF(B26=Data!#REF!,Data!#REF!,Data!#REF!)))))))))))))))&amp;IF(B26=Data!#REF!,Data!#REF!,(IF(B26=Data!#REF!,Data!#REF!,(IF(B26=Data!#REF!,Data!#REF!,(IF(B26=Data!#REF!,Data!#REF!,(IF(B26=Data!#REF!,Data!#REF!,Data!#REF!)))))))))</f>
        <v>#REF!</v>
      </c>
      <c r="U26" s="595"/>
      <c r="V26" s="594" t="e">
        <f>IF(B26=Data!B139,Data!J139,(IF(B26=Data!B141,Data!J141,(IF(B26=Data!B143,Data!J143,(IF(B26=Data!#REF!,Data!#REF!,(IF(B26=Data!B148,Data!J148,(IF(B26=Data!#REF!,Data!#REF!,(IF(B26=Data!#REF!,Data!#REF!,(IF(B26=Data!#REF!,Data!#REF!,Data!#REF!)))))))))))))))&amp;IF(B26=Data!B215,Data!J215,(IF(B26=Data!#REF!,Data!#REF!,(IF(B26=Data!#REF!,Data!#REF!,(IF(B26=Data!#REF!,Data!#REF!,(IF(B26=Data!#REF!,Data!#REF!,(IF(B26=Data!#REF!,Data!J955,(IF(B26=Data!#REF!,Data!#REF!,(IF(B26=Data!#REF!,Data!#REF!,Data!#REF!)))))))))))))))&amp;IF(B26=Data!#REF!,Data!#REF!,(IF(B26=Data!#REF!,Data!#REF!,(IF(B26=Data!#REF!,Data!#REF!,(IF(B26=Data!#REF!,Data!#REF!,(IF(B26=Data!#REF!,Data!#REF!,Data!#REF!)))))))))</f>
        <v>#REF!</v>
      </c>
      <c r="W26" s="596" t="str">
        <f>IF(E26="","",VLOOKUP(B26,Data!$B$5:$J$503,9,FALSE)*E26)</f>
        <v/>
      </c>
    </row>
    <row r="27" spans="1:23" s="611" customFormat="1" ht="31" customHeight="1">
      <c r="A27" s="860"/>
      <c r="B27" s="818"/>
      <c r="C27" s="604"/>
      <c r="D27" s="605"/>
      <c r="E27" s="606">
        <f>SUM(E17:E26)</f>
        <v>68</v>
      </c>
      <c r="F27" s="606"/>
      <c r="G27" s="607"/>
      <c r="H27" s="607">
        <f>SUM(H17:H26)</f>
        <v>127489.48000000001</v>
      </c>
      <c r="I27" s="608"/>
      <c r="J27" s="608"/>
      <c r="K27" s="608"/>
      <c r="L27" s="609">
        <f>SUM(L17:L26)</f>
        <v>13810</v>
      </c>
      <c r="M27" s="609">
        <f>SUM(M17:M26)</f>
        <v>12360</v>
      </c>
      <c r="N27" s="609" t="e">
        <f>SUM(N17:N26)</f>
        <v>#REF!</v>
      </c>
      <c r="O27" s="609" t="e">
        <f>SUM(#REF!)</f>
        <v>#REF!</v>
      </c>
      <c r="P27" s="609">
        <f>SUM(P16:P16)</f>
        <v>0</v>
      </c>
      <c r="Q27" s="609">
        <f>SUM(Q16:Q16)</f>
        <v>0</v>
      </c>
      <c r="R27" s="609" t="e">
        <f>SUM(#REF!)</f>
        <v>#REF!</v>
      </c>
      <c r="S27" s="609">
        <f>SUM(S16:S16)</f>
        <v>0</v>
      </c>
      <c r="T27" s="609">
        <f>SUM(T16:T16)</f>
        <v>0</v>
      </c>
      <c r="U27" s="609" t="e">
        <f>SUM(#REF!)</f>
        <v>#REF!</v>
      </c>
      <c r="V27" s="609">
        <f>SUM(V16:V16)</f>
        <v>0</v>
      </c>
      <c r="W27" s="610">
        <f>SUM(W17:W26)</f>
        <v>79.201999999999998</v>
      </c>
    </row>
    <row r="28" spans="1:23" ht="11.25" customHeight="1">
      <c r="A28" s="860"/>
      <c r="B28" s="612"/>
      <c r="C28" s="545"/>
      <c r="D28" s="546"/>
      <c r="E28" s="613"/>
      <c r="F28" s="544"/>
      <c r="G28" s="614" t="s">
        <v>847</v>
      </c>
      <c r="H28" s="615"/>
      <c r="I28" s="616"/>
      <c r="J28" s="616"/>
      <c r="K28" s="616"/>
      <c r="L28" s="617"/>
      <c r="M28" s="548"/>
      <c r="N28" s="546"/>
      <c r="O28" s="545"/>
      <c r="P28" s="545"/>
      <c r="Q28" s="545"/>
      <c r="R28" s="545"/>
      <c r="S28" s="545"/>
      <c r="T28" s="545"/>
      <c r="U28" s="546"/>
      <c r="V28" s="546"/>
      <c r="W28" s="550"/>
    </row>
    <row r="29" spans="1:23" ht="14">
      <c r="A29" s="618" t="s">
        <v>546</v>
      </c>
      <c r="B29" s="619" t="s">
        <v>12</v>
      </c>
      <c r="C29" s="513"/>
      <c r="D29" s="620"/>
      <c r="E29" s="499" t="s">
        <v>555</v>
      </c>
      <c r="G29" s="621" t="s">
        <v>83</v>
      </c>
      <c r="H29" s="622"/>
      <c r="I29" s="562" t="s">
        <v>84</v>
      </c>
      <c r="J29" s="623"/>
      <c r="K29" s="534" t="s">
        <v>85</v>
      </c>
      <c r="L29" s="534"/>
      <c r="M29" s="1076" t="s">
        <v>86</v>
      </c>
      <c r="N29" s="1077"/>
      <c r="O29" s="1077"/>
      <c r="P29" s="1077"/>
      <c r="Q29" s="1077"/>
      <c r="R29" s="1077"/>
      <c r="S29" s="1077"/>
      <c r="T29" s="1077"/>
      <c r="U29" s="1077"/>
      <c r="V29" s="1077"/>
      <c r="W29" s="1078"/>
    </row>
    <row r="30" spans="1:23" ht="13">
      <c r="A30" s="975" t="s">
        <v>547</v>
      </c>
      <c r="D30" s="624"/>
      <c r="E30" s="499" t="s">
        <v>88</v>
      </c>
      <c r="G30" s="1079"/>
      <c r="H30" s="1080"/>
      <c r="I30" s="975" t="s">
        <v>89</v>
      </c>
      <c r="J30" s="625"/>
      <c r="K30" s="537" t="s">
        <v>90</v>
      </c>
      <c r="L30" s="537"/>
      <c r="M30" s="532"/>
      <c r="W30" s="538"/>
    </row>
    <row r="31" spans="1:23" ht="10.5" customHeight="1">
      <c r="A31" s="975" t="s">
        <v>548</v>
      </c>
      <c r="B31" s="503"/>
      <c r="D31" s="523"/>
      <c r="G31" s="1079"/>
      <c r="H31" s="1080"/>
      <c r="I31" s="975"/>
      <c r="J31" s="625"/>
      <c r="K31" s="537" t="s">
        <v>94</v>
      </c>
      <c r="L31" s="537"/>
      <c r="M31" s="532"/>
      <c r="W31" s="538"/>
    </row>
    <row r="32" spans="1:23" ht="10.5" customHeight="1">
      <c r="A32" s="544"/>
      <c r="B32" s="545"/>
      <c r="C32" s="545"/>
      <c r="D32" s="626"/>
      <c r="E32" s="499" t="s">
        <v>95</v>
      </c>
      <c r="G32" s="1079"/>
      <c r="H32" s="1080"/>
      <c r="I32" s="975" t="s">
        <v>96</v>
      </c>
      <c r="J32" s="625"/>
      <c r="K32" s="537"/>
      <c r="L32" s="537"/>
      <c r="M32" s="532"/>
      <c r="W32" s="538"/>
    </row>
    <row r="33" spans="1:23" ht="13">
      <c r="A33" s="512" t="s">
        <v>97</v>
      </c>
      <c r="C33" s="535"/>
      <c r="D33" s="514"/>
      <c r="E33" s="499" t="s">
        <v>98</v>
      </c>
      <c r="G33" s="627" t="s">
        <v>99</v>
      </c>
      <c r="H33" s="628"/>
      <c r="I33" s="975" t="s">
        <v>89</v>
      </c>
      <c r="J33" s="625"/>
      <c r="K33" s="537" t="s">
        <v>100</v>
      </c>
      <c r="L33" s="537"/>
      <c r="M33" s="532"/>
      <c r="W33" s="538"/>
    </row>
    <row r="34" spans="1:23" ht="13">
      <c r="A34" s="975" t="s">
        <v>561</v>
      </c>
      <c r="D34" s="523"/>
      <c r="E34" s="499" t="s">
        <v>101</v>
      </c>
      <c r="G34" s="629"/>
      <c r="H34" s="630"/>
      <c r="I34" s="975" t="s">
        <v>102</v>
      </c>
      <c r="J34" s="625"/>
      <c r="K34" s="537" t="s">
        <v>549</v>
      </c>
      <c r="L34" s="537"/>
      <c r="M34" s="1069" t="s">
        <v>616</v>
      </c>
      <c r="N34" s="1070"/>
      <c r="O34" s="1070"/>
      <c r="P34" s="1070"/>
      <c r="Q34" s="1070"/>
      <c r="R34" s="1070"/>
      <c r="S34" s="1070"/>
      <c r="T34" s="1070"/>
      <c r="U34" s="1070"/>
      <c r="V34" s="1070"/>
      <c r="W34" s="1071"/>
    </row>
    <row r="35" spans="1:23">
      <c r="A35" s="544"/>
      <c r="B35" s="545"/>
      <c r="C35" s="545"/>
      <c r="D35" s="546"/>
      <c r="E35" s="631"/>
      <c r="F35" s="545"/>
      <c r="G35" s="1053" t="s">
        <v>1145</v>
      </c>
      <c r="H35" s="1054"/>
      <c r="I35" s="1053" t="s">
        <v>1144</v>
      </c>
      <c r="J35" s="1054"/>
      <c r="K35" s="549" t="s">
        <v>105</v>
      </c>
      <c r="L35" s="549"/>
      <c r="M35" s="1072" t="s">
        <v>106</v>
      </c>
      <c r="N35" s="1073"/>
      <c r="O35" s="1073"/>
      <c r="P35" s="1073"/>
      <c r="Q35" s="1073"/>
      <c r="R35" s="1073"/>
      <c r="S35" s="1073"/>
      <c r="T35" s="1073"/>
      <c r="U35" s="1073"/>
      <c r="V35" s="1073"/>
      <c r="W35" s="1074"/>
    </row>
    <row r="36" spans="1:23">
      <c r="G36" s="500" t="s">
        <v>667</v>
      </c>
      <c r="K36" s="537"/>
      <c r="L36" s="537"/>
      <c r="M36" s="541"/>
      <c r="N36" s="541"/>
      <c r="O36" s="541"/>
      <c r="P36" s="541"/>
      <c r="Q36" s="541"/>
      <c r="R36" s="541"/>
      <c r="S36" s="541"/>
      <c r="T36" s="541"/>
      <c r="U36" s="541"/>
      <c r="V36" s="541"/>
      <c r="W36" s="632"/>
    </row>
    <row r="37" spans="1:23">
      <c r="G37" s="633"/>
      <c r="H37" s="633"/>
      <c r="I37" s="634"/>
      <c r="J37" s="633"/>
      <c r="K37" s="537"/>
      <c r="L37" s="537"/>
      <c r="M37" s="541"/>
      <c r="N37" s="541"/>
      <c r="O37" s="541"/>
      <c r="P37" s="541"/>
      <c r="Q37" s="541"/>
      <c r="R37" s="541"/>
      <c r="S37" s="541"/>
      <c r="T37" s="541"/>
      <c r="U37" s="541"/>
      <c r="V37" s="541"/>
      <c r="W37" s="632"/>
    </row>
    <row r="38" spans="1:23" ht="7.5" customHeight="1"/>
    <row r="39" spans="1:23" ht="13.5" customHeight="1"/>
    <row r="40" spans="1:23" ht="13.5" customHeight="1"/>
    <row r="41" spans="1:23" ht="13.5" customHeight="1"/>
    <row r="42" spans="1:23" s="611" customFormat="1" ht="18" customHeight="1">
      <c r="A42" s="635" t="s">
        <v>964</v>
      </c>
      <c r="B42" s="500"/>
      <c r="C42" s="635" t="s">
        <v>622</v>
      </c>
      <c r="F42" s="636"/>
      <c r="G42" s="635" t="s">
        <v>958</v>
      </c>
      <c r="H42" s="500"/>
      <c r="I42" s="635" t="s">
        <v>969</v>
      </c>
      <c r="K42" s="636"/>
      <c r="L42" s="636"/>
      <c r="V42" s="637"/>
    </row>
    <row r="43" spans="1:23" s="611" customFormat="1" ht="18" customHeight="1">
      <c r="A43" s="635" t="s">
        <v>965</v>
      </c>
      <c r="B43" s="500"/>
      <c r="C43" s="635" t="s">
        <v>969</v>
      </c>
      <c r="F43" s="636"/>
      <c r="G43" s="635" t="s">
        <v>959</v>
      </c>
      <c r="H43" s="500"/>
      <c r="I43" s="635" t="s">
        <v>969</v>
      </c>
      <c r="K43" s="636"/>
      <c r="L43" s="636"/>
      <c r="V43" s="637"/>
    </row>
    <row r="44" spans="1:23" s="611" customFormat="1" ht="18" customHeight="1">
      <c r="A44" s="635" t="s">
        <v>966</v>
      </c>
      <c r="B44" s="500"/>
      <c r="C44" s="635" t="s">
        <v>969</v>
      </c>
      <c r="F44" s="636"/>
      <c r="G44" s="635" t="s">
        <v>960</v>
      </c>
      <c r="H44" s="500"/>
      <c r="I44" s="635" t="s">
        <v>622</v>
      </c>
      <c r="K44" s="636"/>
      <c r="L44" s="636"/>
      <c r="V44" s="637"/>
    </row>
    <row r="45" spans="1:23" s="611" customFormat="1" ht="18" customHeight="1">
      <c r="A45" s="635" t="s">
        <v>967</v>
      </c>
      <c r="B45" s="500"/>
      <c r="C45" s="635" t="s">
        <v>622</v>
      </c>
      <c r="F45" s="636"/>
      <c r="G45" s="635" t="s">
        <v>961</v>
      </c>
      <c r="H45" s="500"/>
      <c r="I45" s="635" t="s">
        <v>622</v>
      </c>
      <c r="K45" s="636"/>
      <c r="L45" s="636"/>
      <c r="V45" s="637"/>
    </row>
    <row r="46" spans="1:23" s="611" customFormat="1" ht="18" customHeight="1">
      <c r="A46" s="635" t="s">
        <v>968</v>
      </c>
      <c r="B46" s="500"/>
      <c r="C46" s="635" t="s">
        <v>622</v>
      </c>
      <c r="F46" s="636"/>
      <c r="G46" s="635" t="s">
        <v>963</v>
      </c>
      <c r="H46" s="500"/>
      <c r="I46" s="635" t="s">
        <v>622</v>
      </c>
      <c r="K46" s="636"/>
      <c r="L46" s="636"/>
      <c r="V46" s="637"/>
    </row>
    <row r="47" spans="1:23" ht="20">
      <c r="E47" s="976"/>
      <c r="F47" s="500"/>
      <c r="G47" s="635" t="s">
        <v>962</v>
      </c>
      <c r="I47" s="635" t="s">
        <v>622</v>
      </c>
      <c r="K47" s="500"/>
      <c r="M47" s="976"/>
      <c r="V47" s="501"/>
      <c r="W47" s="976"/>
    </row>
    <row r="48" spans="1:23" ht="17.5">
      <c r="A48" s="638"/>
      <c r="E48" s="976"/>
      <c r="G48" s="639"/>
      <c r="H48" s="639"/>
    </row>
    <row r="53" spans="1:5" ht="14">
      <c r="A53" s="640"/>
      <c r="C53" s="641"/>
      <c r="D53" s="641"/>
      <c r="E53" s="642"/>
    </row>
    <row r="54" spans="1:5" ht="14">
      <c r="A54" s="643"/>
      <c r="C54" s="641"/>
      <c r="D54" s="644"/>
      <c r="E54" s="642"/>
    </row>
    <row r="55" spans="1:5" ht="14">
      <c r="A55" s="643"/>
      <c r="B55" s="645"/>
      <c r="C55" s="641"/>
      <c r="D55" s="641"/>
      <c r="E55" s="642"/>
    </row>
    <row r="56" spans="1:5" ht="14">
      <c r="A56" s="643"/>
      <c r="B56" s="646" t="s">
        <v>354</v>
      </c>
      <c r="C56" s="641"/>
      <c r="D56" s="641"/>
      <c r="E56" s="642"/>
    </row>
    <row r="57" spans="1:5" ht="15.5">
      <c r="A57" s="643"/>
      <c r="B57" s="647" t="s">
        <v>249</v>
      </c>
      <c r="C57" s="641"/>
      <c r="D57" s="641"/>
      <c r="E57" s="642"/>
    </row>
    <row r="58" spans="1:5" ht="14">
      <c r="A58" s="643"/>
      <c r="B58" s="648" t="s">
        <v>250</v>
      </c>
      <c r="C58" s="641"/>
      <c r="D58" s="641"/>
      <c r="E58" s="642"/>
    </row>
    <row r="59" spans="1:5" ht="15.5">
      <c r="A59" s="649"/>
      <c r="B59" s="647" t="s">
        <v>251</v>
      </c>
      <c r="C59" s="641"/>
      <c r="D59" s="641"/>
      <c r="E59" s="642"/>
    </row>
    <row r="60" spans="1:5" ht="15.5">
      <c r="A60" s="643"/>
      <c r="B60" s="647" t="s">
        <v>252</v>
      </c>
      <c r="C60" s="641"/>
      <c r="D60" s="641"/>
      <c r="E60" s="642"/>
    </row>
    <row r="61" spans="1:5" ht="14">
      <c r="A61" s="649"/>
      <c r="B61" s="646" t="s">
        <v>253</v>
      </c>
      <c r="C61" s="641"/>
      <c r="D61" s="641"/>
      <c r="E61" s="642"/>
    </row>
    <row r="62" spans="1:5" ht="14">
      <c r="A62" s="649"/>
      <c r="B62" s="646" t="s">
        <v>357</v>
      </c>
      <c r="C62" s="641"/>
      <c r="D62" s="641"/>
      <c r="E62" s="642"/>
    </row>
    <row r="63" spans="1:5" ht="14">
      <c r="A63" s="643"/>
      <c r="B63" s="646" t="s">
        <v>358</v>
      </c>
      <c r="C63" s="641"/>
      <c r="D63" s="641"/>
      <c r="E63" s="642"/>
    </row>
    <row r="64" spans="1:5" ht="14">
      <c r="A64" s="643"/>
      <c r="B64" s="646" t="s">
        <v>288</v>
      </c>
      <c r="C64" s="641"/>
      <c r="D64" s="641"/>
      <c r="E64" s="642"/>
    </row>
    <row r="65" spans="1:5" ht="14">
      <c r="A65" s="643"/>
      <c r="B65" s="646" t="s">
        <v>292</v>
      </c>
      <c r="C65" s="641"/>
      <c r="D65" s="641"/>
      <c r="E65" s="642"/>
    </row>
    <row r="66" spans="1:5" ht="15.5">
      <c r="A66" s="643"/>
      <c r="B66" s="647" t="s">
        <v>423</v>
      </c>
      <c r="C66" s="641"/>
      <c r="D66" s="641"/>
      <c r="E66" s="642"/>
    </row>
    <row r="67" spans="1:5" ht="14">
      <c r="A67" s="643"/>
      <c r="B67" s="646" t="s">
        <v>424</v>
      </c>
      <c r="C67" s="641"/>
      <c r="D67" s="641"/>
      <c r="E67" s="642"/>
    </row>
    <row r="68" spans="1:5" ht="14">
      <c r="A68" s="643"/>
      <c r="B68" s="646" t="s">
        <v>279</v>
      </c>
      <c r="C68" s="641"/>
      <c r="D68" s="644"/>
      <c r="E68" s="642"/>
    </row>
    <row r="69" spans="1:5" ht="14">
      <c r="A69" s="643"/>
      <c r="B69" s="646" t="s">
        <v>281</v>
      </c>
      <c r="C69" s="641"/>
      <c r="D69" s="641"/>
      <c r="E69" s="642"/>
    </row>
    <row r="70" spans="1:5" ht="14">
      <c r="A70" s="643"/>
      <c r="B70" s="646" t="s">
        <v>287</v>
      </c>
      <c r="C70" s="641"/>
      <c r="D70" s="644"/>
      <c r="E70" s="642"/>
    </row>
    <row r="71" spans="1:5" ht="15.5">
      <c r="A71" s="643"/>
      <c r="B71" s="647" t="s">
        <v>420</v>
      </c>
      <c r="C71" s="641"/>
      <c r="D71" s="644"/>
      <c r="E71" s="642"/>
    </row>
    <row r="72" spans="1:5" ht="14">
      <c r="A72" s="650"/>
      <c r="B72" s="646" t="s">
        <v>421</v>
      </c>
      <c r="C72" s="579"/>
      <c r="D72" s="578"/>
      <c r="E72" s="575"/>
    </row>
    <row r="73" spans="1:5" ht="14">
      <c r="A73" s="572"/>
      <c r="B73" s="646" t="s">
        <v>422</v>
      </c>
      <c r="C73" s="579"/>
      <c r="D73" s="578"/>
      <c r="E73" s="651">
        <f>SUM(E52:E71)</f>
        <v>0</v>
      </c>
    </row>
    <row r="74" spans="1:5" ht="14">
      <c r="B74" s="646" t="s">
        <v>417</v>
      </c>
    </row>
    <row r="75" spans="1:5" ht="14">
      <c r="B75" s="646" t="s">
        <v>397</v>
      </c>
    </row>
  </sheetData>
  <mergeCells count="10">
    <mergeCell ref="M34:W34"/>
    <mergeCell ref="G35:H35"/>
    <mergeCell ref="I35:J35"/>
    <mergeCell ref="M35:W35"/>
    <mergeCell ref="O1:S1"/>
    <mergeCell ref="P2:W2"/>
    <mergeCell ref="M29:W29"/>
    <mergeCell ref="G30:H30"/>
    <mergeCell ref="G31:H31"/>
    <mergeCell ref="G32:H32"/>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811A8-36B2-4CA8-B9FA-F9CC74EA80B5}">
  <sheetPr>
    <pageSetUpPr fitToPage="1"/>
  </sheetPr>
  <dimension ref="A1:W88"/>
  <sheetViews>
    <sheetView topLeftCell="A17" zoomScale="80" zoomScaleNormal="80" zoomScaleSheetLayoutView="85" workbookViewId="0">
      <selection activeCell="F27" sqref="F27"/>
    </sheetView>
  </sheetViews>
  <sheetFormatPr defaultColWidth="9.1796875" defaultRowHeight="12.5"/>
  <cols>
    <col min="1" max="1" width="5.26953125" style="978" customWidth="1"/>
    <col min="2" max="2" width="33.81640625" style="978" customWidth="1"/>
    <col min="3" max="3" width="6.453125" style="978" customWidth="1"/>
    <col min="4" max="4" width="13.453125" style="978" customWidth="1"/>
    <col min="5" max="5" width="10.453125" style="499" customWidth="1"/>
    <col min="6" max="6" width="13.08984375" style="978" customWidth="1"/>
    <col min="7" max="7" width="14.81640625" style="500" customWidth="1"/>
    <col min="8" max="8" width="16.26953125" style="500" customWidth="1"/>
    <col min="9" max="9" width="6.1796875" style="978" customWidth="1"/>
    <col min="10" max="10" width="14.1796875" style="978" customWidth="1"/>
    <col min="11" max="11" width="11.1796875" style="978" customWidth="1"/>
    <col min="12" max="12" width="15.1796875" style="500" customWidth="1"/>
    <col min="13" max="13" width="16.36328125" style="500" customWidth="1"/>
    <col min="14" max="14" width="0.453125" style="978" hidden="1" customWidth="1"/>
    <col min="15" max="15" width="3.1796875" style="978" customWidth="1"/>
    <col min="16" max="16" width="2.54296875" style="978" customWidth="1"/>
    <col min="17" max="17" width="4.81640625" style="978" hidden="1" customWidth="1"/>
    <col min="18" max="18" width="2" style="978" customWidth="1"/>
    <col min="19" max="19" width="2.54296875" style="978" customWidth="1"/>
    <col min="20" max="20" width="5.81640625" style="978" hidden="1" customWidth="1"/>
    <col min="21" max="21" width="1" style="978" customWidth="1"/>
    <col min="22" max="22" width="9.1796875" style="978" hidden="1" customWidth="1"/>
    <col min="23" max="23" width="15.08984375" style="501" customWidth="1"/>
    <col min="24" max="24" width="1.81640625" style="978" customWidth="1"/>
    <col min="25" max="25" width="9.1796875" style="978" customWidth="1"/>
    <col min="26" max="16384" width="9.1796875" style="97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7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7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77" t="s">
        <v>557</v>
      </c>
      <c r="D8" s="523"/>
      <c r="E8" s="531"/>
      <c r="G8" s="532"/>
      <c r="H8" s="533"/>
      <c r="I8" s="977"/>
      <c r="K8" s="514"/>
      <c r="L8" s="532"/>
      <c r="M8" s="534"/>
      <c r="O8" s="514"/>
      <c r="U8" s="535"/>
      <c r="V8" s="535"/>
      <c r="W8" s="536"/>
    </row>
    <row r="9" spans="1:23">
      <c r="A9" s="977" t="s">
        <v>558</v>
      </c>
      <c r="D9" s="523"/>
      <c r="E9" s="531" t="s">
        <v>54</v>
      </c>
      <c r="G9" s="532" t="s">
        <v>55</v>
      </c>
      <c r="H9" s="533"/>
      <c r="I9" s="977" t="s">
        <v>56</v>
      </c>
      <c r="K9" s="523"/>
      <c r="L9" s="532" t="s">
        <v>57</v>
      </c>
      <c r="M9" s="537"/>
      <c r="O9" s="523"/>
      <c r="P9" s="978" t="s">
        <v>58</v>
      </c>
      <c r="W9" s="538"/>
    </row>
    <row r="10" spans="1:23" ht="13">
      <c r="A10" s="977" t="s">
        <v>559</v>
      </c>
      <c r="D10" s="539" t="s">
        <v>560</v>
      </c>
      <c r="E10" s="531" t="s">
        <v>59</v>
      </c>
      <c r="G10" s="532"/>
      <c r="H10" s="533"/>
      <c r="I10" s="540"/>
      <c r="J10" s="541"/>
      <c r="K10" s="542"/>
      <c r="L10" s="532"/>
      <c r="M10" s="537"/>
      <c r="O10" s="523"/>
      <c r="W10" s="538"/>
    </row>
    <row r="11" spans="1:23" ht="13">
      <c r="A11" s="977" t="s">
        <v>551</v>
      </c>
      <c r="D11" s="523"/>
      <c r="E11" s="515"/>
      <c r="F11" s="543"/>
      <c r="G11" s="532" t="s">
        <v>60</v>
      </c>
      <c r="H11" s="533"/>
      <c r="I11" s="977" t="s">
        <v>61</v>
      </c>
      <c r="K11" s="523"/>
      <c r="L11" s="532" t="s">
        <v>523</v>
      </c>
      <c r="M11" s="537"/>
      <c r="O11" s="523"/>
      <c r="P11" s="978" t="s">
        <v>63</v>
      </c>
      <c r="W11" s="538"/>
    </row>
    <row r="12" spans="1:23">
      <c r="A12" s="544" t="s">
        <v>64</v>
      </c>
      <c r="D12" s="523"/>
      <c r="E12" s="531" t="s">
        <v>65</v>
      </c>
      <c r="G12" s="532"/>
      <c r="H12" s="533"/>
      <c r="I12" s="97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1097</v>
      </c>
      <c r="C17" s="738" t="str">
        <f>IF(E17="","",VLOOKUP(B17,Data!$B$5:$N$503,13,FALSE))</f>
        <v/>
      </c>
      <c r="D17" s="495" t="str">
        <f>IF(E17="","",VLOOKUP(B17,Data!$B$5:$L$503,2,FALSE))</f>
        <v/>
      </c>
      <c r="E17" s="823"/>
      <c r="F17" s="955"/>
      <c r="G17" s="587" t="str">
        <f>IF(E17="","",VLOOKUP(B17,Data!$B$5:$L$503,11,FALSE))</f>
        <v/>
      </c>
      <c r="H17" s="588" t="str">
        <f t="shared" ref="H17:H39"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58,Data!G58,(IF(B17=Data!#REF!,Data!#REF!,(IF(B17=Data!#REF!,Data!#REF!,(IF(B17=Data!#REF!,Data!#REF!,(IF(B17=Data!#REF!,Data!#REF!,(IF(B17=Data!#REF!,Data!G798,(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58,Data!H58,(IF(B17=Data!#REF!,Data!#REF!,(IF(B17=Data!#REF!,Data!#REF!,(IF(B17=Data!#REF!,Data!#REF!,(IF(B17=Data!#REF!,Data!#REF!,(IF(B17=Data!#REF!,Data!H798,(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58,Data!I58,(IF(B17=Data!#REF!,Data!#REF!,(IF(B17=Data!#REF!,Data!#REF!,(IF(B17=Data!#REF!,Data!#REF!,(IF(B17=Data!#REF!,Data!#REF!,(IF(B17=Data!#REF!,Data!I798,(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58,Data!J58,(IF(B17=Data!#REF!,Data!#REF!,(IF(B17=Data!#REF!,Data!#REF!,(IF(B17=Data!#REF!,Data!#REF!,(IF(B17=Data!#REF!,Data!#REF!,(IF(B17=Data!#REF!,Data!J798,(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596</v>
      </c>
      <c r="C18" s="738" t="str">
        <f>IF(E18="","",VLOOKUP(B18,Data!$B$5:$N$503,13,FALSE))</f>
        <v>Ymh</v>
      </c>
      <c r="D18" s="495" t="str">
        <f>IF(E18="","",VLOOKUP(B18,Data!$B$5:$L$503,2,FALSE))</f>
        <v>ZN12140</v>
      </c>
      <c r="E18" s="739">
        <v>1</v>
      </c>
      <c r="F18" s="955" t="s">
        <v>544</v>
      </c>
      <c r="G18" s="587">
        <f>IF(E18="","",VLOOKUP(B18,Data!$B$5:$L$503,11,FALSE))</f>
        <v>2593.11</v>
      </c>
      <c r="H18" s="588">
        <f t="shared" si="0"/>
        <v>2593.11</v>
      </c>
      <c r="I18" s="589" t="str">
        <f>IF(E18="","",VLOOKUP(B18,Data!$B$5:$D$503,3,FALSE))</f>
        <v>C/T</v>
      </c>
      <c r="J18" s="589" t="str">
        <f>IF(E18="","",VLOOKUP(B18,Data!$B$5:$M$503,12,FALSE))</f>
        <v>Indonesia</v>
      </c>
      <c r="K18" s="590">
        <v>5132497</v>
      </c>
      <c r="L18" s="587">
        <f>IF(E18="","",VLOOKUP(B18,Data!$B$5:$E$503,4,FALSE)*E18)</f>
        <v>277</v>
      </c>
      <c r="M18" s="587">
        <f>IF(E18="","",VLOOKUP(B18,Data!$B$5:$F$503,5,FALSE)*E18)</f>
        <v>250</v>
      </c>
      <c r="N18" s="591" t="e">
        <f>IF(B18=Data!B5,Data!G5,(IF(B18=Data!B7,Data!G7,(IF(B18=Data!B9,Data!G9,(IF(B18=Data!#REF!,Data!#REF!,(IF(B18=Data!B14,Data!G14,(IF(B18=Data!#REF!,Data!#REF!,(IF(B18=Data!#REF!,Data!#REF!,(IF(B18=Data!#REF!,Data!#REF!,Data!#REF!)))))))))))))))&amp;IF(B18=Data!B81,Data!G81,(IF(B18=Data!#REF!,Data!#REF!,(IF(B18=Data!#REF!,Data!#REF!,(IF(B18=Data!#REF!,Data!#REF!,(IF(B18=Data!#REF!,Data!#REF!,(IF(B18=Data!#REF!,Data!G821,(IF(B18=Data!#REF!,Data!#REF!,(IF(B18=Data!#REF!,Data!#REF!,Data!#REF!)))))))))))))))&amp;IF(B18=Data!#REF!,Data!#REF!,(IF(B18=Data!#REF!,Data!#REF!,(IF(B18=Data!#REF!,Data!#REF!,(IF(B18=Data!#REF!,Data!#REF!,(IF(B18=Data!#REF!,Data!#REF!,Data!#REF!)))))))))</f>
        <v>#REF!</v>
      </c>
      <c r="O18" s="592"/>
      <c r="P18" s="593"/>
      <c r="Q18" s="594" t="e">
        <f>IF(B18=Data!B5,Data!H5,(IF(B18=Data!B7,Data!H7,(IF(B18=Data!B9,Data!H9,(IF(B18=Data!#REF!,Data!#REF!,(IF(B18=Data!B14,Data!H14,(IF(B18=Data!#REF!,Data!#REF!,(IF(B18=Data!#REF!,Data!#REF!,(IF(B18=Data!#REF!,Data!#REF!,Data!#REF!)))))))))))))))&amp;IF(B18=Data!B81,Data!H81,(IF(B18=Data!#REF!,Data!#REF!,(IF(B18=Data!#REF!,Data!#REF!,(IF(B18=Data!#REF!,Data!#REF!,(IF(B18=Data!#REF!,Data!#REF!,(IF(B18=Data!#REF!,Data!H821,(IF(B18=Data!#REF!,Data!#REF!,(IF(B18=Data!#REF!,Data!#REF!,Data!#REF!)))))))))))))))&amp;IF(B18=Data!#REF!,Data!#REF!,(IF(B18=Data!#REF!,Data!#REF!,(IF(B18=Data!#REF!,Data!#REF!,(IF(B18=Data!#REF!,Data!#REF!,(IF(B18=Data!#REF!,Data!#REF!,Data!#REF!)))))))))</f>
        <v>#REF!</v>
      </c>
      <c r="R18" s="593"/>
      <c r="S18" s="593"/>
      <c r="T18" s="594" t="e">
        <f>IF(B18=Data!B5,Data!I5,(IF(B18=Data!B7,Data!I7,(IF(B18=Data!B9,Data!I9,(IF(B18=Data!#REF!,Data!#REF!,(IF(B18=Data!B14,Data!I14,(IF(B18=Data!#REF!,Data!#REF!,(IF(B18=Data!#REF!,Data!#REF!,(IF(B18=Data!#REF!,Data!#REF!,Data!#REF!)))))))))))))))&amp;IF(B18=Data!B81,Data!I81,(IF(B18=Data!#REF!,Data!#REF!,(IF(B18=Data!#REF!,Data!#REF!,(IF(B18=Data!#REF!,Data!#REF!,(IF(B18=Data!#REF!,Data!#REF!,(IF(B18=Data!#REF!,Data!I821,(IF(B18=Data!#REF!,Data!#REF!,(IF(B18=Data!#REF!,Data!#REF!,Data!#REF!)))))))))))))))&amp;IF(B18=Data!#REF!,Data!#REF!,(IF(B18=Data!#REF!,Data!#REF!,(IF(B18=Data!#REF!,Data!#REF!,(IF(B18=Data!#REF!,Data!#REF!,(IF(B18=Data!#REF!,Data!#REF!,Data!#REF!)))))))))</f>
        <v>#REF!</v>
      </c>
      <c r="U18" s="595"/>
      <c r="V18" s="594" t="e">
        <f>IF(B18=Data!B5,Data!J5,(IF(B18=Data!B7,Data!J7,(IF(B18=Data!B9,Data!J9,(IF(B18=Data!#REF!,Data!#REF!,(IF(B18=Data!B14,Data!J14,(IF(B18=Data!#REF!,Data!#REF!,(IF(B18=Data!#REF!,Data!#REF!,(IF(B18=Data!#REF!,Data!#REF!,Data!#REF!)))))))))))))))&amp;IF(B18=Data!B81,Data!J81,(IF(B18=Data!#REF!,Data!#REF!,(IF(B18=Data!#REF!,Data!#REF!,(IF(B18=Data!#REF!,Data!#REF!,(IF(B18=Data!#REF!,Data!#REF!,(IF(B18=Data!#REF!,Data!J821,(IF(B18=Data!#REF!,Data!#REF!,(IF(B18=Data!#REF!,Data!#REF!,Data!#REF!)))))))))))))))&amp;IF(B18=Data!#REF!,Data!#REF!,(IF(B18=Data!#REF!,Data!#REF!,(IF(B18=Data!#REF!,Data!#REF!,(IF(B18=Data!#REF!,Data!#REF!,(IF(B18=Data!#REF!,Data!#REF!,Data!#REF!)))))))))</f>
        <v>#REF!</v>
      </c>
      <c r="W18" s="596">
        <f>IF(E18="","",VLOOKUP(B18,Data!$B$5:$J$503,9,FALSE)*E18)</f>
        <v>1.5680000000000001</v>
      </c>
    </row>
    <row r="19" spans="1:23" s="597" customFormat="1" ht="19.25" customHeight="1">
      <c r="A19" s="860"/>
      <c r="B19" s="582" t="s">
        <v>1110</v>
      </c>
      <c r="C19" s="738" t="str">
        <f>IF(E19="","",VLOOKUP(B19,Data!$B$5:$N$503,13,FALSE))</f>
        <v/>
      </c>
      <c r="D19" s="495" t="str">
        <f>IF(E19="","",VLOOKUP(B19,Data!$B$5:$L$503,2,FALSE))</f>
        <v/>
      </c>
      <c r="E19" s="739"/>
      <c r="F19" s="955"/>
      <c r="G19" s="587" t="str">
        <f>IF(E19="","",VLOOKUP(B19,Data!$B$5:$L$503,11,FALSE))</f>
        <v/>
      </c>
      <c r="H19" s="588" t="str">
        <f t="shared" ref="H19:H20"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60,Data!G60,(IF(B19=Data!#REF!,Data!#REF!,(IF(B19=Data!#REF!,Data!#REF!,(IF(B19=Data!#REF!,Data!#REF!,(IF(B19=Data!#REF!,Data!#REF!,(IF(B19=Data!#REF!,Data!G800,(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60,Data!H60,(IF(B19=Data!#REF!,Data!#REF!,(IF(B19=Data!#REF!,Data!#REF!,(IF(B19=Data!#REF!,Data!#REF!,(IF(B19=Data!#REF!,Data!#REF!,(IF(B19=Data!#REF!,Data!H800,(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60,Data!I60,(IF(B19=Data!#REF!,Data!#REF!,(IF(B19=Data!#REF!,Data!#REF!,(IF(B19=Data!#REF!,Data!#REF!,(IF(B19=Data!#REF!,Data!#REF!,(IF(B19=Data!#REF!,Data!I800,(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60,Data!J60,(IF(B19=Data!#REF!,Data!#REF!,(IF(B19=Data!#REF!,Data!#REF!,(IF(B19=Data!#REF!,Data!#REF!,(IF(B19=Data!#REF!,Data!#REF!,(IF(B19=Data!#REF!,Data!J800,(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504</v>
      </c>
      <c r="C20" s="738" t="str">
        <f>IF(E20="","",VLOOKUP(B20,Data!$B$5:$N$503,13,FALSE))</f>
        <v>Ymh</v>
      </c>
      <c r="D20" s="495" t="str">
        <f>IF(E20="","",VLOOKUP(B20,Data!$B$5:$L$503,2,FALSE))</f>
        <v>ZH66250</v>
      </c>
      <c r="E20" s="739">
        <v>8</v>
      </c>
      <c r="F20" s="955" t="s">
        <v>545</v>
      </c>
      <c r="G20" s="587">
        <f>IF(E20="","",VLOOKUP(B20,Data!$B$5:$L$503,11,FALSE))</f>
        <v>2244.61</v>
      </c>
      <c r="H20" s="588">
        <f t="shared" si="1"/>
        <v>17956.88</v>
      </c>
      <c r="I20" s="589" t="str">
        <f>IF(E20="","",VLOOKUP(B20,Data!$B$5:$D$503,3,FALSE))</f>
        <v>C/T</v>
      </c>
      <c r="J20" s="589" t="str">
        <f>IF(E20="","",VLOOKUP(B20,Data!$B$5:$M$503,12,FALSE))</f>
        <v>Indonesia</v>
      </c>
      <c r="K20" s="590">
        <v>5135631</v>
      </c>
      <c r="L20" s="587">
        <f>IF(E20="","",VLOOKUP(B20,Data!$B$5:$E$503,4,FALSE)*E20)</f>
        <v>2096</v>
      </c>
      <c r="M20" s="587">
        <f>IF(E20="","",VLOOKUP(B20,Data!$B$5:$F$503,5,FALSE)*E20)</f>
        <v>1896</v>
      </c>
      <c r="N20" s="591" t="e">
        <f>IF(B20=Data!B7,Data!G7,(IF(B20=Data!B9,Data!G9,(IF(B20=Data!B11,Data!G11,(IF(B20=Data!#REF!,Data!#REF!,(IF(B20=Data!B16,Data!G16,(IF(B20=Data!#REF!,Data!#REF!,(IF(B20=Data!#REF!,Data!#REF!,(IF(B20=Data!#REF!,Data!#REF!,Data!#REF!)))))))))))))))&amp;IF(B20=Data!B83,Data!G83,(IF(B20=Data!#REF!,Data!#REF!,(IF(B20=Data!#REF!,Data!#REF!,(IF(B20=Data!#REF!,Data!#REF!,(IF(B20=Data!#REF!,Data!#REF!,(IF(B20=Data!#REF!,Data!G823,(IF(B20=Data!#REF!,Data!#REF!,(IF(B20=Data!#REF!,Data!#REF!,Data!#REF!)))))))))))))))&amp;IF(B20=Data!#REF!,Data!#REF!,(IF(B20=Data!#REF!,Data!#REF!,(IF(B20=Data!#REF!,Data!#REF!,(IF(B20=Data!#REF!,Data!#REF!,(IF(B20=Data!#REF!,Data!#REF!,Data!#REF!)))))))))</f>
        <v>#REF!</v>
      </c>
      <c r="O20" s="592"/>
      <c r="P20" s="593"/>
      <c r="Q20" s="594" t="e">
        <f>IF(B20=Data!B7,Data!H7,(IF(B20=Data!B9,Data!H9,(IF(B20=Data!B11,Data!H11,(IF(B20=Data!#REF!,Data!#REF!,(IF(B20=Data!B16,Data!H16,(IF(B20=Data!#REF!,Data!#REF!,(IF(B20=Data!#REF!,Data!#REF!,(IF(B20=Data!#REF!,Data!#REF!,Data!#REF!)))))))))))))))&amp;IF(B20=Data!B83,Data!H83,(IF(B20=Data!#REF!,Data!#REF!,(IF(B20=Data!#REF!,Data!#REF!,(IF(B20=Data!#REF!,Data!#REF!,(IF(B20=Data!#REF!,Data!#REF!,(IF(B20=Data!#REF!,Data!H823,(IF(B20=Data!#REF!,Data!#REF!,(IF(B20=Data!#REF!,Data!#REF!,Data!#REF!)))))))))))))))&amp;IF(B20=Data!#REF!,Data!#REF!,(IF(B20=Data!#REF!,Data!#REF!,(IF(B20=Data!#REF!,Data!#REF!,(IF(B20=Data!#REF!,Data!#REF!,(IF(B20=Data!#REF!,Data!#REF!,Data!#REF!)))))))))</f>
        <v>#REF!</v>
      </c>
      <c r="R20" s="593"/>
      <c r="S20" s="593"/>
      <c r="T20" s="594" t="e">
        <f>IF(B20=Data!B7,Data!I7,(IF(B20=Data!B9,Data!I9,(IF(B20=Data!B11,Data!I11,(IF(B20=Data!#REF!,Data!#REF!,(IF(B20=Data!B16,Data!I16,(IF(B20=Data!#REF!,Data!#REF!,(IF(B20=Data!#REF!,Data!#REF!,(IF(B20=Data!#REF!,Data!#REF!,Data!#REF!)))))))))))))))&amp;IF(B20=Data!B83,Data!I83,(IF(B20=Data!#REF!,Data!#REF!,(IF(B20=Data!#REF!,Data!#REF!,(IF(B20=Data!#REF!,Data!#REF!,(IF(B20=Data!#REF!,Data!#REF!,(IF(B20=Data!#REF!,Data!I823,(IF(B20=Data!#REF!,Data!#REF!,(IF(B20=Data!#REF!,Data!#REF!,Data!#REF!)))))))))))))))&amp;IF(B20=Data!#REF!,Data!#REF!,(IF(B20=Data!#REF!,Data!#REF!,(IF(B20=Data!#REF!,Data!#REF!,(IF(B20=Data!#REF!,Data!#REF!,(IF(B20=Data!#REF!,Data!#REF!,Data!#REF!)))))))))</f>
        <v>#REF!</v>
      </c>
      <c r="U20" s="595"/>
      <c r="V20" s="594" t="e">
        <f>IF(B20=Data!B7,Data!J7,(IF(B20=Data!B9,Data!J9,(IF(B20=Data!B11,Data!J11,(IF(B20=Data!#REF!,Data!#REF!,(IF(B20=Data!B16,Data!J16,(IF(B20=Data!#REF!,Data!#REF!,(IF(B20=Data!#REF!,Data!#REF!,(IF(B20=Data!#REF!,Data!#REF!,Data!#REF!)))))))))))))))&amp;IF(B20=Data!B83,Data!J83,(IF(B20=Data!#REF!,Data!#REF!,(IF(B20=Data!#REF!,Data!#REF!,(IF(B20=Data!#REF!,Data!#REF!,(IF(B20=Data!#REF!,Data!#REF!,(IF(B20=Data!#REF!,Data!J823,(IF(B20=Data!#REF!,Data!#REF!,(IF(B20=Data!#REF!,Data!#REF!,Data!#REF!)))))))))))))))&amp;IF(B20=Data!#REF!,Data!#REF!,(IF(B20=Data!#REF!,Data!#REF!,(IF(B20=Data!#REF!,Data!#REF!,(IF(B20=Data!#REF!,Data!#REF!,(IF(B20=Data!#REF!,Data!#REF!,Data!#REF!)))))))))</f>
        <v>#REF!</v>
      </c>
      <c r="W20" s="596">
        <f>IF(E20="","",VLOOKUP(B20,Data!$B$5:$J$503,9,FALSE)*E20)</f>
        <v>11.904</v>
      </c>
    </row>
    <row r="21" spans="1:23" s="597" customFormat="1" ht="19.25" customHeight="1">
      <c r="A21" s="860">
        <v>3</v>
      </c>
      <c r="B21" s="753" t="s">
        <v>594</v>
      </c>
      <c r="C21" s="738" t="str">
        <f>IF(E21="","",VLOOKUP(B21,Data!$B$5:$N$503,13,FALSE))</f>
        <v>Ymh</v>
      </c>
      <c r="D21" s="495" t="str">
        <f>IF(E21="","",VLOOKUP(B21,Data!$B$5:$L$503,2,FALSE))</f>
        <v>ZN12160</v>
      </c>
      <c r="E21" s="739">
        <v>3</v>
      </c>
      <c r="F21" s="955"/>
      <c r="G21" s="587">
        <f>IF(E21="","",VLOOKUP(B21,Data!$B$5:$L$503,11,FALSE))</f>
        <v>2286.36</v>
      </c>
      <c r="H21" s="588">
        <f t="shared" si="0"/>
        <v>6859.08</v>
      </c>
      <c r="I21" s="589" t="str">
        <f>IF(E21="","",VLOOKUP(B21,Data!$B$5:$D$503,3,FALSE))</f>
        <v>C/T</v>
      </c>
      <c r="J21" s="589" t="str">
        <f>IF(E21="","",VLOOKUP(B21,Data!$B$5:$M$503,12,FALSE))</f>
        <v>Indonesia</v>
      </c>
      <c r="K21" s="590">
        <v>5135631</v>
      </c>
      <c r="L21" s="587">
        <f>IF(E21="","",VLOOKUP(B21,Data!$B$5:$E$503,4,FALSE)*E21)</f>
        <v>786</v>
      </c>
      <c r="M21" s="587">
        <f>IF(E21="","",VLOOKUP(B21,Data!$B$5:$F$503,5,FALSE)*E21)</f>
        <v>711</v>
      </c>
      <c r="N21" s="591" t="e">
        <f>IF(B21=Data!B1,Data!G1,(IF(B21=Data!B3,Data!G3,(IF(B21=Data!B5,Data!G5,(IF(B21=Data!#REF!,Data!#REF!,(IF(B21=Data!B10,Data!G10,(IF(B21=Data!#REF!,Data!#REF!,(IF(B21=Data!#REF!,Data!#REF!,(IF(B21=Data!#REF!,Data!#REF!,Data!#REF!)))))))))))))))&amp;IF(B21=Data!B77,Data!G77,(IF(B21=Data!#REF!,Data!#REF!,(IF(B21=Data!#REF!,Data!#REF!,(IF(B21=Data!#REF!,Data!#REF!,(IF(B21=Data!#REF!,Data!#REF!,(IF(B21=Data!#REF!,Data!G817,(IF(B21=Data!#REF!,Data!#REF!,(IF(B21=Data!#REF!,Data!#REF!,Data!#REF!)))))))))))))))&amp;IF(B21=Data!#REF!,Data!#REF!,(IF(B21=Data!#REF!,Data!#REF!,(IF(B21=Data!#REF!,Data!#REF!,(IF(B21=Data!#REF!,Data!#REF!,(IF(B21=Data!#REF!,Data!#REF!,Data!#REF!)))))))))</f>
        <v>#REF!</v>
      </c>
      <c r="O21" s="592"/>
      <c r="P21" s="593"/>
      <c r="Q21" s="594" t="e">
        <f>IF(B21=Data!B1,Data!H1,(IF(B21=Data!B3,Data!H3,(IF(B21=Data!B5,Data!H5,(IF(B21=Data!#REF!,Data!#REF!,(IF(B21=Data!B10,Data!H10,(IF(B21=Data!#REF!,Data!#REF!,(IF(B21=Data!#REF!,Data!#REF!,(IF(B21=Data!#REF!,Data!#REF!,Data!#REF!)))))))))))))))&amp;IF(B21=Data!B77,Data!H77,(IF(B21=Data!#REF!,Data!#REF!,(IF(B21=Data!#REF!,Data!#REF!,(IF(B21=Data!#REF!,Data!#REF!,(IF(B21=Data!#REF!,Data!#REF!,(IF(B21=Data!#REF!,Data!H817,(IF(B21=Data!#REF!,Data!#REF!,(IF(B21=Data!#REF!,Data!#REF!,Data!#REF!)))))))))))))))&amp;IF(B21=Data!#REF!,Data!#REF!,(IF(B21=Data!#REF!,Data!#REF!,(IF(B21=Data!#REF!,Data!#REF!,(IF(B21=Data!#REF!,Data!#REF!,(IF(B21=Data!#REF!,Data!#REF!,Data!#REF!)))))))))</f>
        <v>#REF!</v>
      </c>
      <c r="R21" s="593"/>
      <c r="S21" s="593"/>
      <c r="T21" s="594" t="e">
        <f>IF(B21=Data!B1,Data!I1,(IF(B21=Data!B3,Data!I3,(IF(B21=Data!B5,Data!I5,(IF(B21=Data!#REF!,Data!#REF!,(IF(B21=Data!B10,Data!I10,(IF(B21=Data!#REF!,Data!#REF!,(IF(B21=Data!#REF!,Data!#REF!,(IF(B21=Data!#REF!,Data!#REF!,Data!#REF!)))))))))))))))&amp;IF(B21=Data!B77,Data!I77,(IF(B21=Data!#REF!,Data!#REF!,(IF(B21=Data!#REF!,Data!#REF!,(IF(B21=Data!#REF!,Data!#REF!,(IF(B21=Data!#REF!,Data!#REF!,(IF(B21=Data!#REF!,Data!I817,(IF(B21=Data!#REF!,Data!#REF!,(IF(B21=Data!#REF!,Data!#REF!,Data!#REF!)))))))))))))))&amp;IF(B21=Data!#REF!,Data!#REF!,(IF(B21=Data!#REF!,Data!#REF!,(IF(B21=Data!#REF!,Data!#REF!,(IF(B21=Data!#REF!,Data!#REF!,(IF(B21=Data!#REF!,Data!#REF!,Data!#REF!)))))))))</f>
        <v>#REF!</v>
      </c>
      <c r="U21" s="595"/>
      <c r="V21" s="594" t="e">
        <f>IF(B21=Data!B1,Data!J1,(IF(B21=Data!B3,Data!J3,(IF(B21=Data!B5,Data!J5,(IF(B21=Data!#REF!,Data!#REF!,(IF(B21=Data!B10,Data!J10,(IF(B21=Data!#REF!,Data!#REF!,(IF(B21=Data!#REF!,Data!#REF!,(IF(B21=Data!#REF!,Data!#REF!,Data!#REF!)))))))))))))))&amp;IF(B21=Data!B77,Data!J77,(IF(B21=Data!#REF!,Data!#REF!,(IF(B21=Data!#REF!,Data!#REF!,(IF(B21=Data!#REF!,Data!#REF!,(IF(B21=Data!#REF!,Data!#REF!,(IF(B21=Data!#REF!,Data!J817,(IF(B21=Data!#REF!,Data!#REF!,(IF(B21=Data!#REF!,Data!#REF!,Data!#REF!)))))))))))))))&amp;IF(B21=Data!#REF!,Data!#REF!,(IF(B21=Data!#REF!,Data!#REF!,(IF(B21=Data!#REF!,Data!#REF!,(IF(B21=Data!#REF!,Data!#REF!,(IF(B21=Data!#REF!,Data!#REF!,Data!#REF!)))))))))</f>
        <v>#REF!</v>
      </c>
      <c r="W21" s="596">
        <f>IF(E21="","",VLOOKUP(B21,Data!$B$5:$J$503,9,FALSE)*E21)</f>
        <v>4.4640000000000004</v>
      </c>
    </row>
    <row r="22" spans="1:23" s="597" customFormat="1" ht="19.25" customHeight="1">
      <c r="A22" s="860">
        <v>4</v>
      </c>
      <c r="B22" s="753" t="s">
        <v>508</v>
      </c>
      <c r="C22" s="738" t="str">
        <f>IF(E22="","",VLOOKUP(B22,Data!$B$5:$N$503,13,FALSE))</f>
        <v>Ymh</v>
      </c>
      <c r="D22" s="495" t="str">
        <f>IF(E22="","",VLOOKUP(B22,Data!$B$5:$L$503,2,FALSE))</f>
        <v>ZH66280</v>
      </c>
      <c r="E22" s="739">
        <v>1</v>
      </c>
      <c r="F22" s="956" t="s">
        <v>569</v>
      </c>
      <c r="G22" s="587">
        <f>IF(E22="","",VLOOKUP(B22,Data!$B$5:$L$503,11,FALSE))</f>
        <v>2450.15</v>
      </c>
      <c r="H22" s="588">
        <f t="shared" ref="H22" si="2">IF(E22&gt;0,E22*G22,"-")</f>
        <v>2450.15</v>
      </c>
      <c r="I22" s="589" t="str">
        <f>IF(E22="","",VLOOKUP(B22,Data!$B$5:$D$503,3,FALSE))</f>
        <v>C/T</v>
      </c>
      <c r="J22" s="589" t="str">
        <f>IF(E22="","",VLOOKUP(B22,Data!$B$5:$M$503,12,FALSE))</f>
        <v>Indonesia</v>
      </c>
      <c r="K22" s="590">
        <v>5135631</v>
      </c>
      <c r="L22" s="587">
        <f>IF(E22="","",VLOOKUP(B22,Data!$B$5:$E$503,4,FALSE)*E22)</f>
        <v>262</v>
      </c>
      <c r="M22" s="587">
        <f>IF(E22="","",VLOOKUP(B22,Data!$B$5:$F$503,5,FALSE)*E22)</f>
        <v>237</v>
      </c>
      <c r="N22" s="591" t="e">
        <f>IF(B22=Data!B1,Data!G1,(IF(B22=Data!B3,Data!G3,(IF(B22=Data!B5,Data!G5,(IF(B22=Data!#REF!,Data!#REF!,(IF(B22=Data!B10,Data!G10,(IF(B22=Data!#REF!,Data!#REF!,(IF(B22=Data!#REF!,Data!#REF!,(IF(B22=Data!#REF!,Data!#REF!,Data!#REF!)))))))))))))))&amp;IF(B22=Data!B77,Data!G77,(IF(B22=Data!#REF!,Data!#REF!,(IF(B22=Data!#REF!,Data!#REF!,(IF(B22=Data!#REF!,Data!#REF!,(IF(B22=Data!#REF!,Data!#REF!,(IF(B22=Data!#REF!,Data!G817,(IF(B22=Data!#REF!,Data!#REF!,(IF(B22=Data!#REF!,Data!#REF!,Data!#REF!)))))))))))))))&amp;IF(B22=Data!#REF!,Data!#REF!,(IF(B22=Data!#REF!,Data!#REF!,(IF(B22=Data!#REF!,Data!#REF!,(IF(B22=Data!#REF!,Data!#REF!,(IF(B22=Data!#REF!,Data!#REF!,Data!#REF!)))))))))</f>
        <v>#REF!</v>
      </c>
      <c r="O22" s="592"/>
      <c r="P22" s="593"/>
      <c r="Q22" s="594" t="e">
        <f>IF(B22=Data!B1,Data!H1,(IF(B22=Data!B3,Data!H3,(IF(B22=Data!B5,Data!H5,(IF(B22=Data!#REF!,Data!#REF!,(IF(B22=Data!B10,Data!H10,(IF(B22=Data!#REF!,Data!#REF!,(IF(B22=Data!#REF!,Data!#REF!,(IF(B22=Data!#REF!,Data!#REF!,Data!#REF!)))))))))))))))&amp;IF(B22=Data!B77,Data!H77,(IF(B22=Data!#REF!,Data!#REF!,(IF(B22=Data!#REF!,Data!#REF!,(IF(B22=Data!#REF!,Data!#REF!,(IF(B22=Data!#REF!,Data!#REF!,(IF(B22=Data!#REF!,Data!H817,(IF(B22=Data!#REF!,Data!#REF!,(IF(B22=Data!#REF!,Data!#REF!,Data!#REF!)))))))))))))))&amp;IF(B22=Data!#REF!,Data!#REF!,(IF(B22=Data!#REF!,Data!#REF!,(IF(B22=Data!#REF!,Data!#REF!,(IF(B22=Data!#REF!,Data!#REF!,(IF(B22=Data!#REF!,Data!#REF!,Data!#REF!)))))))))</f>
        <v>#REF!</v>
      </c>
      <c r="R22" s="593"/>
      <c r="S22" s="593"/>
      <c r="T22" s="594" t="e">
        <f>IF(B22=Data!B1,Data!I1,(IF(B22=Data!B3,Data!I3,(IF(B22=Data!B5,Data!I5,(IF(B22=Data!#REF!,Data!#REF!,(IF(B22=Data!B10,Data!I10,(IF(B22=Data!#REF!,Data!#REF!,(IF(B22=Data!#REF!,Data!#REF!,(IF(B22=Data!#REF!,Data!#REF!,Data!#REF!)))))))))))))))&amp;IF(B22=Data!B77,Data!I77,(IF(B22=Data!#REF!,Data!#REF!,(IF(B22=Data!#REF!,Data!#REF!,(IF(B22=Data!#REF!,Data!#REF!,(IF(B22=Data!#REF!,Data!#REF!,(IF(B22=Data!#REF!,Data!I817,(IF(B22=Data!#REF!,Data!#REF!,(IF(B22=Data!#REF!,Data!#REF!,Data!#REF!)))))))))))))))&amp;IF(B22=Data!#REF!,Data!#REF!,(IF(B22=Data!#REF!,Data!#REF!,(IF(B22=Data!#REF!,Data!#REF!,(IF(B22=Data!#REF!,Data!#REF!,(IF(B22=Data!#REF!,Data!#REF!,Data!#REF!)))))))))</f>
        <v>#REF!</v>
      </c>
      <c r="U22" s="595"/>
      <c r="V22" s="594" t="e">
        <f>IF(B22=Data!B1,Data!J1,(IF(B22=Data!B3,Data!J3,(IF(B22=Data!B5,Data!J5,(IF(B22=Data!#REF!,Data!#REF!,(IF(B22=Data!B10,Data!J10,(IF(B22=Data!#REF!,Data!#REF!,(IF(B22=Data!#REF!,Data!#REF!,(IF(B22=Data!#REF!,Data!#REF!,Data!#REF!)))))))))))))))&amp;IF(B22=Data!B77,Data!J77,(IF(B22=Data!#REF!,Data!#REF!,(IF(B22=Data!#REF!,Data!#REF!,(IF(B22=Data!#REF!,Data!#REF!,(IF(B22=Data!#REF!,Data!#REF!,(IF(B22=Data!#REF!,Data!J817,(IF(B22=Data!#REF!,Data!#REF!,(IF(B22=Data!#REF!,Data!#REF!,Data!#REF!)))))))))))))))&amp;IF(B22=Data!#REF!,Data!#REF!,(IF(B22=Data!#REF!,Data!#REF!,(IF(B22=Data!#REF!,Data!#REF!,(IF(B22=Data!#REF!,Data!#REF!,(IF(B22=Data!#REF!,Data!#REF!,Data!#REF!)))))))))</f>
        <v>#REF!</v>
      </c>
      <c r="W22" s="596">
        <f>IF(E22="","",VLOOKUP(B22,Data!$B$5:$J$503,9,FALSE)*E22)</f>
        <v>1.488</v>
      </c>
    </row>
    <row r="23" spans="1:23" s="597" customFormat="1" ht="19.25" customHeight="1">
      <c r="A23" s="860">
        <v>5</v>
      </c>
      <c r="B23" s="753" t="s">
        <v>596</v>
      </c>
      <c r="C23" s="738" t="str">
        <f>IF(E23="","",VLOOKUP(B23,Data!$B$5:$N$503,13,FALSE))</f>
        <v>Ymh</v>
      </c>
      <c r="D23" s="495" t="str">
        <f>IF(E23="","",VLOOKUP(B23,Data!$B$5:$L$503,2,FALSE))</f>
        <v>ZN12140</v>
      </c>
      <c r="E23" s="739">
        <v>1</v>
      </c>
      <c r="F23" s="955"/>
      <c r="G23" s="587">
        <f>IF(E23="","",VLOOKUP(B23,Data!$B$5:$L$503,11,FALSE))</f>
        <v>2593.11</v>
      </c>
      <c r="H23" s="588">
        <f t="shared" si="0"/>
        <v>2593.11</v>
      </c>
      <c r="I23" s="589" t="str">
        <f>IF(E23="","",VLOOKUP(B23,Data!$B$5:$D$503,3,FALSE))</f>
        <v>C/T</v>
      </c>
      <c r="J23" s="589" t="str">
        <f>IF(E23="","",VLOOKUP(B23,Data!$B$5:$M$503,12,FALSE))</f>
        <v>Indonesia</v>
      </c>
      <c r="K23" s="590">
        <v>5135631</v>
      </c>
      <c r="L23" s="587">
        <f>IF(E23="","",VLOOKUP(B23,Data!$B$5:$E$503,4,FALSE)*E23)</f>
        <v>277</v>
      </c>
      <c r="M23" s="587">
        <f>IF(E23="","",VLOOKUP(B23,Data!$B$5:$F$503,5,FALSE)*E23)</f>
        <v>250</v>
      </c>
      <c r="N23" s="591" t="e">
        <f>IF(B23=Data!B2,Data!G2,(IF(B23=Data!B4,Data!G4,(IF(B23=Data!B6,Data!G6,(IF(B23=Data!#REF!,Data!#REF!,(IF(B23=Data!B11,Data!G11,(IF(B23=Data!#REF!,Data!#REF!,(IF(B23=Data!#REF!,Data!#REF!,(IF(B23=Data!#REF!,Data!#REF!,Data!#REF!)))))))))))))))&amp;IF(B23=Data!B78,Data!G78,(IF(B23=Data!#REF!,Data!#REF!,(IF(B23=Data!#REF!,Data!#REF!,(IF(B23=Data!#REF!,Data!#REF!,(IF(B23=Data!#REF!,Data!#REF!,(IF(B23=Data!#REF!,Data!G818,(IF(B23=Data!#REF!,Data!#REF!,(IF(B23=Data!#REF!,Data!#REF!,Data!#REF!)))))))))))))))&amp;IF(B23=Data!#REF!,Data!#REF!,(IF(B23=Data!#REF!,Data!#REF!,(IF(B23=Data!#REF!,Data!#REF!,(IF(B23=Data!#REF!,Data!#REF!,(IF(B23=Data!#REF!,Data!#REF!,Data!#REF!)))))))))</f>
        <v>#REF!</v>
      </c>
      <c r="O23" s="592"/>
      <c r="P23" s="593"/>
      <c r="Q23" s="594" t="e">
        <f>IF(B23=Data!B2,Data!H2,(IF(B23=Data!B4,Data!H4,(IF(B23=Data!B6,Data!H6,(IF(B23=Data!#REF!,Data!#REF!,(IF(B23=Data!B11,Data!H11,(IF(B23=Data!#REF!,Data!#REF!,(IF(B23=Data!#REF!,Data!#REF!,(IF(B23=Data!#REF!,Data!#REF!,Data!#REF!)))))))))))))))&amp;IF(B23=Data!B78,Data!H78,(IF(B23=Data!#REF!,Data!#REF!,(IF(B23=Data!#REF!,Data!#REF!,(IF(B23=Data!#REF!,Data!#REF!,(IF(B23=Data!#REF!,Data!#REF!,(IF(B23=Data!#REF!,Data!H818,(IF(B23=Data!#REF!,Data!#REF!,(IF(B23=Data!#REF!,Data!#REF!,Data!#REF!)))))))))))))))&amp;IF(B23=Data!#REF!,Data!#REF!,(IF(B23=Data!#REF!,Data!#REF!,(IF(B23=Data!#REF!,Data!#REF!,(IF(B23=Data!#REF!,Data!#REF!,(IF(B23=Data!#REF!,Data!#REF!,Data!#REF!)))))))))</f>
        <v>#REF!</v>
      </c>
      <c r="R23" s="593"/>
      <c r="S23" s="593"/>
      <c r="T23" s="594" t="e">
        <f>IF(B23=Data!B2,Data!I2,(IF(B23=Data!B4,Data!I4,(IF(B23=Data!B6,Data!I6,(IF(B23=Data!#REF!,Data!#REF!,(IF(B23=Data!B11,Data!I11,(IF(B23=Data!#REF!,Data!#REF!,(IF(B23=Data!#REF!,Data!#REF!,(IF(B23=Data!#REF!,Data!#REF!,Data!#REF!)))))))))))))))&amp;IF(B23=Data!B78,Data!I78,(IF(B23=Data!#REF!,Data!#REF!,(IF(B23=Data!#REF!,Data!#REF!,(IF(B23=Data!#REF!,Data!#REF!,(IF(B23=Data!#REF!,Data!#REF!,(IF(B23=Data!#REF!,Data!I818,(IF(B23=Data!#REF!,Data!#REF!,(IF(B23=Data!#REF!,Data!#REF!,Data!#REF!)))))))))))))))&amp;IF(B23=Data!#REF!,Data!#REF!,(IF(B23=Data!#REF!,Data!#REF!,(IF(B23=Data!#REF!,Data!#REF!,(IF(B23=Data!#REF!,Data!#REF!,(IF(B23=Data!#REF!,Data!#REF!,Data!#REF!)))))))))</f>
        <v>#REF!</v>
      </c>
      <c r="U23" s="595"/>
      <c r="V23" s="594" t="e">
        <f>IF(B23=Data!B2,Data!J2,(IF(B23=Data!B4,Data!J4,(IF(B23=Data!B6,Data!J6,(IF(B23=Data!#REF!,Data!#REF!,(IF(B23=Data!B11,Data!J11,(IF(B23=Data!#REF!,Data!#REF!,(IF(B23=Data!#REF!,Data!#REF!,(IF(B23=Data!#REF!,Data!#REF!,Data!#REF!)))))))))))))))&amp;IF(B23=Data!B78,Data!J78,(IF(B23=Data!#REF!,Data!#REF!,(IF(B23=Data!#REF!,Data!#REF!,(IF(B23=Data!#REF!,Data!#REF!,(IF(B23=Data!#REF!,Data!#REF!,(IF(B23=Data!#REF!,Data!J818,(IF(B23=Data!#REF!,Data!#REF!,(IF(B23=Data!#REF!,Data!#REF!,Data!#REF!)))))))))))))))&amp;IF(B23=Data!#REF!,Data!#REF!,(IF(B23=Data!#REF!,Data!#REF!,(IF(B23=Data!#REF!,Data!#REF!,(IF(B23=Data!#REF!,Data!#REF!,(IF(B23=Data!#REF!,Data!#REF!,Data!#REF!)))))))))</f>
        <v>#REF!</v>
      </c>
      <c r="W23" s="596">
        <f>IF(E23="","",VLOOKUP(B23,Data!$B$5:$J$503,9,FALSE)*E23)</f>
        <v>1.5680000000000001</v>
      </c>
    </row>
    <row r="24" spans="1:23" s="597" customFormat="1" ht="19.25" customHeight="1">
      <c r="A24" s="860"/>
      <c r="B24" s="582" t="s">
        <v>1122</v>
      </c>
      <c r="C24" s="738" t="str">
        <f>IF(E24="","",VLOOKUP(B24,Data!$B$5:$N$503,13,FALSE))</f>
        <v/>
      </c>
      <c r="D24" s="495" t="str">
        <f>IF(E24="","",VLOOKUP(B24,Data!$B$5:$L$503,2,FALSE))</f>
        <v/>
      </c>
      <c r="E24" s="739"/>
      <c r="F24" s="956"/>
      <c r="G24" s="587" t="str">
        <f>IF(E24="","",VLOOKUP(B24,Data!$B$5:$L$503,11,FALSE))</f>
        <v/>
      </c>
      <c r="H24" s="588" t="str">
        <f>IF(E24&gt;0,E24*G24,"-")</f>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61,Data!G61,(IF(B24=Data!#REF!,Data!#REF!,(IF(B24=Data!#REF!,Data!#REF!,(IF(B24=Data!#REF!,Data!#REF!,(IF(B24=Data!#REF!,Data!#REF!,(IF(B24=Data!#REF!,Data!G801,(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61,Data!H61,(IF(B24=Data!#REF!,Data!#REF!,(IF(B24=Data!#REF!,Data!#REF!,(IF(B24=Data!#REF!,Data!#REF!,(IF(B24=Data!#REF!,Data!#REF!,(IF(B24=Data!#REF!,Data!H801,(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61,Data!I61,(IF(B24=Data!#REF!,Data!#REF!,(IF(B24=Data!#REF!,Data!#REF!,(IF(B24=Data!#REF!,Data!#REF!,(IF(B24=Data!#REF!,Data!#REF!,(IF(B24=Data!#REF!,Data!I801,(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61,Data!J61,(IF(B24=Data!#REF!,Data!#REF!,(IF(B24=Data!#REF!,Data!#REF!,(IF(B24=Data!#REF!,Data!#REF!,(IF(B24=Data!#REF!,Data!#REF!,(IF(B24=Data!#REF!,Data!J801,(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v>6</v>
      </c>
      <c r="B25" s="753" t="s">
        <v>537</v>
      </c>
      <c r="C25" s="738" t="str">
        <f>IF(E25="","",VLOOKUP(B25,Data!$B$5:$N$503,13,FALSE))</f>
        <v>Ymh</v>
      </c>
      <c r="D25" s="495" t="str">
        <f>IF(E25="","",VLOOKUP(B25,Data!$B$5:$L$503,2,FALSE))</f>
        <v>ZJ54440</v>
      </c>
      <c r="E25" s="739">
        <v>1</v>
      </c>
      <c r="F25" s="955"/>
      <c r="G25" s="587">
        <f>IF(E25="","",VLOOKUP(B25,Data!$B$5:$L$503,11,FALSE))</f>
        <v>4603.6099999999997</v>
      </c>
      <c r="H25" s="588">
        <f t="shared" ref="H25:H28" si="3">IF(E25&gt;0,E25*G25,"-")</f>
        <v>4603.6099999999997</v>
      </c>
      <c r="I25" s="589" t="str">
        <f>IF(E25="","",VLOOKUP(B25,Data!$B$5:$D$503,3,FALSE))</f>
        <v>C/T</v>
      </c>
      <c r="J25" s="589" t="str">
        <f>IF(E25="","",VLOOKUP(B25,Data!$B$5:$M$503,12,FALSE))</f>
        <v>Indonesia</v>
      </c>
      <c r="K25" s="590">
        <v>5138148</v>
      </c>
      <c r="L25" s="587">
        <f>IF(E25="","",VLOOKUP(B25,Data!$B$5:$E$503,4,FALSE)*E25)</f>
        <v>305</v>
      </c>
      <c r="M25" s="587">
        <f>IF(E25="","",VLOOKUP(B25,Data!$B$5:$F$503,5,FALSE)*E25)</f>
        <v>269</v>
      </c>
      <c r="N25" s="591" t="e">
        <f>IF(B25=Data!#REF!,Data!#REF!,(IF(B25=Data!#REF!,Data!#REF!,(IF(B25=Data!#REF!,Data!#REF!,(IF(B25=Data!#REF!,Data!#REF!,(IF(B25=Data!#REF!,Data!#REF!,(IF(B25=Data!#REF!,Data!#REF!,(IF(B25=Data!#REF!,Data!#REF!,(IF(B25=Data!#REF!,Data!#REF!,Data!#REF!)))))))))))))))&amp;IF(B25=Data!B33,Data!G33,(IF(B25=Data!#REF!,Data!#REF!,(IF(B25=Data!#REF!,Data!#REF!,(IF(B25=Data!#REF!,Data!#REF!,(IF(B25=Data!#REF!,Data!#REF!,(IF(B25=Data!#REF!,Data!G773,(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33,Data!H33,(IF(B25=Data!#REF!,Data!#REF!,(IF(B25=Data!#REF!,Data!#REF!,(IF(B25=Data!#REF!,Data!#REF!,(IF(B25=Data!#REF!,Data!#REF!,(IF(B25=Data!#REF!,Data!H773,(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33,Data!I33,(IF(B25=Data!#REF!,Data!#REF!,(IF(B25=Data!#REF!,Data!#REF!,(IF(B25=Data!#REF!,Data!#REF!,(IF(B25=Data!#REF!,Data!#REF!,(IF(B25=Data!#REF!,Data!I773,(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33,Data!J33,(IF(B25=Data!#REF!,Data!#REF!,(IF(B25=Data!#REF!,Data!#REF!,(IF(B25=Data!#REF!,Data!#REF!,(IF(B25=Data!#REF!,Data!#REF!,(IF(B25=Data!#REF!,Data!J773,(IF(B25=Data!#REF!,Data!#REF!,(IF(B25=Data!#REF!,Data!#REF!,Data!#REF!)))))))))))))))&amp;IF(B25=Data!#REF!,Data!#REF!,(IF(B25=Data!#REF!,Data!#REF!,(IF(B25=Data!#REF!,Data!#REF!,(IF(B25=Data!#REF!,Data!#REF!,(IF(B25=Data!#REF!,Data!#REF!,Data!#REF!)))))))))</f>
        <v>#REF!</v>
      </c>
      <c r="W25" s="596">
        <f>IF(E25="","",VLOOKUP(B25,Data!$B$5:$J$503,9,FALSE)*E25)</f>
        <v>1.534</v>
      </c>
    </row>
    <row r="26" spans="1:23" s="597" customFormat="1" ht="19.25" customHeight="1">
      <c r="A26" s="860">
        <v>7</v>
      </c>
      <c r="B26" s="753" t="s">
        <v>487</v>
      </c>
      <c r="C26" s="738" t="str">
        <f>IF(E26="","",VLOOKUP(B26,Data!$B$5:$N$503,13,FALSE))</f>
        <v>Ymh</v>
      </c>
      <c r="D26" s="495" t="str">
        <f>IF(E26="","",VLOOKUP(B26,Data!$B$5:$L$503,2,FALSE))</f>
        <v>ZH66310</v>
      </c>
      <c r="E26" s="739">
        <v>11</v>
      </c>
      <c r="F26" s="955"/>
      <c r="G26" s="587">
        <f>IF(E26="","",VLOOKUP(B26,Data!$B$5:$L$503,11,FALSE))</f>
        <v>1933.89</v>
      </c>
      <c r="H26" s="588">
        <f t="shared" si="3"/>
        <v>21272.79</v>
      </c>
      <c r="I26" s="589" t="str">
        <f>IF(E26="","",VLOOKUP(B26,Data!$B$5:$D$503,3,FALSE))</f>
        <v>C/T</v>
      </c>
      <c r="J26" s="589" t="str">
        <f>IF(E26="","",VLOOKUP(B26,Data!$B$5:$M$503,12,FALSE))</f>
        <v>Indonesia</v>
      </c>
      <c r="K26" s="590">
        <v>5138148</v>
      </c>
      <c r="L26" s="587">
        <f>IF(E26="","",VLOOKUP(B26,Data!$B$5:$E$503,4,FALSE)*E26)</f>
        <v>2365</v>
      </c>
      <c r="M26" s="587">
        <f>IF(E26="","",VLOOKUP(B26,Data!$B$5:$F$503,5,FALSE)*E26)</f>
        <v>2134</v>
      </c>
      <c r="N26" s="591" t="e">
        <f>IF(B26=Data!#REF!,Data!#REF!,(IF(B26=Data!#REF!,Data!#REF!,(IF(B26=Data!#REF!,Data!#REF!,(IF(B26=Data!#REF!,Data!#REF!,(IF(B26=Data!#REF!,Data!#REF!,(IF(B26=Data!#REF!,Data!#REF!,(IF(B26=Data!#REF!,Data!#REF!,(IF(B26=Data!#REF!,Data!#REF!,Data!#REF!)))))))))))))))&amp;IF(B26=Data!B34,Data!G34,(IF(B26=Data!#REF!,Data!#REF!,(IF(B26=Data!#REF!,Data!#REF!,(IF(B26=Data!#REF!,Data!#REF!,(IF(B26=Data!#REF!,Data!#REF!,(IF(B26=Data!#REF!,Data!G774,(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34,Data!H34,(IF(B26=Data!#REF!,Data!#REF!,(IF(B26=Data!#REF!,Data!#REF!,(IF(B26=Data!#REF!,Data!#REF!,(IF(B26=Data!#REF!,Data!#REF!,(IF(B26=Data!#REF!,Data!H774,(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34,Data!I34,(IF(B26=Data!#REF!,Data!#REF!,(IF(B26=Data!#REF!,Data!#REF!,(IF(B26=Data!#REF!,Data!#REF!,(IF(B26=Data!#REF!,Data!#REF!,(IF(B26=Data!#REF!,Data!I774,(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34,Data!J34,(IF(B26=Data!#REF!,Data!#REF!,(IF(B26=Data!#REF!,Data!#REF!,(IF(B26=Data!#REF!,Data!#REF!,(IF(B26=Data!#REF!,Data!#REF!,(IF(B26=Data!#REF!,Data!J774,(IF(B26=Data!#REF!,Data!#REF!,(IF(B26=Data!#REF!,Data!#REF!,Data!#REF!)))))))))))))))&amp;IF(B26=Data!#REF!,Data!#REF!,(IF(B26=Data!#REF!,Data!#REF!,(IF(B26=Data!#REF!,Data!#REF!,(IF(B26=Data!#REF!,Data!#REF!,(IF(B26=Data!#REF!,Data!#REF!,Data!#REF!)))))))))</f>
        <v>#REF!</v>
      </c>
      <c r="W26" s="596">
        <f>IF(E26="","",VLOOKUP(B26,Data!$B$5:$J$503,9,FALSE)*E26)</f>
        <v>13.035</v>
      </c>
    </row>
    <row r="27" spans="1:23" s="597" customFormat="1" ht="19.25" customHeight="1">
      <c r="A27" s="860">
        <v>8</v>
      </c>
      <c r="B27" s="753" t="s">
        <v>489</v>
      </c>
      <c r="C27" s="738" t="str">
        <f>IF(E27="","",VLOOKUP(B27,Data!$B$5:$N$503,13,FALSE))</f>
        <v>Ymh</v>
      </c>
      <c r="D27" s="495" t="str">
        <f>IF(E27="","",VLOOKUP(B27,Data!$B$5:$L$503,2,FALSE))</f>
        <v>ZH66290</v>
      </c>
      <c r="E27" s="739">
        <v>4</v>
      </c>
      <c r="F27" s="955"/>
      <c r="G27" s="587">
        <f>IF(E27="","",VLOOKUP(B27,Data!$B$5:$L$503,11,FALSE))</f>
        <v>1975.79</v>
      </c>
      <c r="H27" s="588">
        <f t="shared" si="3"/>
        <v>7903.16</v>
      </c>
      <c r="I27" s="589" t="str">
        <f>IF(E27="","",VLOOKUP(B27,Data!$B$5:$D$503,3,FALSE))</f>
        <v>C/T</v>
      </c>
      <c r="J27" s="589" t="str">
        <f>IF(E27="","",VLOOKUP(B27,Data!$B$5:$M$503,12,FALSE))</f>
        <v>Indonesia</v>
      </c>
      <c r="K27" s="590">
        <v>5138148</v>
      </c>
      <c r="L27" s="587">
        <f>IF(E27="","",VLOOKUP(B27,Data!$B$5:$E$503,4,FALSE)*E27)</f>
        <v>860</v>
      </c>
      <c r="M27" s="587">
        <f>IF(E27="","",VLOOKUP(B27,Data!$B$5:$F$503,5,FALSE)*E27)</f>
        <v>776</v>
      </c>
      <c r="N27" s="591" t="e">
        <f>IF(B27=Data!#REF!,Data!#REF!,(IF(B27=Data!#REF!,Data!#REF!,(IF(B27=Data!#REF!,Data!#REF!,(IF(B27=Data!#REF!,Data!#REF!,(IF(B27=Data!#REF!,Data!#REF!,(IF(B27=Data!#REF!,Data!#REF!,(IF(B27=Data!#REF!,Data!#REF!,(IF(B27=Data!#REF!,Data!#REF!,Data!#REF!)))))))))))))))&amp;IF(B27=Data!B35,Data!G35,(IF(B27=Data!#REF!,Data!#REF!,(IF(B27=Data!#REF!,Data!#REF!,(IF(B27=Data!#REF!,Data!#REF!,(IF(B27=Data!#REF!,Data!#REF!,(IF(B27=Data!#REF!,Data!G775,(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35,Data!H35,(IF(B27=Data!#REF!,Data!#REF!,(IF(B27=Data!#REF!,Data!#REF!,(IF(B27=Data!#REF!,Data!#REF!,(IF(B27=Data!#REF!,Data!#REF!,(IF(B27=Data!#REF!,Data!H775,(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35,Data!I35,(IF(B27=Data!#REF!,Data!#REF!,(IF(B27=Data!#REF!,Data!#REF!,(IF(B27=Data!#REF!,Data!#REF!,(IF(B27=Data!#REF!,Data!#REF!,(IF(B27=Data!#REF!,Data!I775,(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35,Data!J35,(IF(B27=Data!#REF!,Data!#REF!,(IF(B27=Data!#REF!,Data!#REF!,(IF(B27=Data!#REF!,Data!#REF!,(IF(B27=Data!#REF!,Data!#REF!,(IF(B27=Data!#REF!,Data!J775,(IF(B27=Data!#REF!,Data!#REF!,(IF(B27=Data!#REF!,Data!#REF!,Data!#REF!)))))))))))))))&amp;IF(B27=Data!#REF!,Data!#REF!,(IF(B27=Data!#REF!,Data!#REF!,(IF(B27=Data!#REF!,Data!#REF!,(IF(B27=Data!#REF!,Data!#REF!,(IF(B27=Data!#REF!,Data!#REF!,Data!#REF!)))))))))</f>
        <v>#REF!</v>
      </c>
      <c r="W27" s="596">
        <f>IF(E27="","",VLOOKUP(B27,Data!$B$5:$J$503,9,FALSE)*E27)</f>
        <v>4.74</v>
      </c>
    </row>
    <row r="28" spans="1:23" s="597" customFormat="1" ht="19.25" customHeight="1">
      <c r="A28" s="860">
        <v>9</v>
      </c>
      <c r="B28" s="753" t="s">
        <v>495</v>
      </c>
      <c r="C28" s="738" t="str">
        <f>IF(E28="","",VLOOKUP(B28,Data!$B$5:$N$503,13,FALSE))</f>
        <v>Ymh</v>
      </c>
      <c r="D28" s="495" t="str">
        <f>IF(E28="","",VLOOKUP(B28,Data!$B$5:$L$503,2,FALSE))</f>
        <v>ZH66300</v>
      </c>
      <c r="E28" s="739">
        <v>10</v>
      </c>
      <c r="F28" s="955"/>
      <c r="G28" s="587">
        <f>IF(E28="","",VLOOKUP(B28,Data!$B$5:$L$503,11,FALSE))</f>
        <v>2086.5500000000002</v>
      </c>
      <c r="H28" s="588">
        <f t="shared" si="3"/>
        <v>20865.5</v>
      </c>
      <c r="I28" s="589" t="str">
        <f>IF(E28="","",VLOOKUP(B28,Data!$B$5:$D$503,3,FALSE))</f>
        <v>C/T</v>
      </c>
      <c r="J28" s="589" t="str">
        <f>IF(E28="","",VLOOKUP(B28,Data!$B$5:$M$503,12,FALSE))</f>
        <v>Indonesia</v>
      </c>
      <c r="K28" s="590">
        <v>5138148</v>
      </c>
      <c r="L28" s="587">
        <f>IF(E28="","",VLOOKUP(B28,Data!$B$5:$E$503,4,FALSE)*E28)</f>
        <v>2150</v>
      </c>
      <c r="M28" s="587">
        <f>IF(E28="","",VLOOKUP(B28,Data!$B$5:$F$503,5,FALSE)*E28)</f>
        <v>1940</v>
      </c>
      <c r="N28" s="591" t="e">
        <f>IF(B28=Data!#REF!,Data!#REF!,(IF(B28=Data!#REF!,Data!#REF!,(IF(B28=Data!#REF!,Data!#REF!,(IF(B28=Data!#REF!,Data!#REF!,(IF(B28=Data!#REF!,Data!#REF!,(IF(B28=Data!#REF!,Data!#REF!,(IF(B28=Data!#REF!,Data!#REF!,(IF(B28=Data!#REF!,Data!#REF!,Data!#REF!)))))))))))))))&amp;IF(B28=Data!B36,Data!G36,(IF(B28=Data!#REF!,Data!#REF!,(IF(B28=Data!#REF!,Data!#REF!,(IF(B28=Data!#REF!,Data!#REF!,(IF(B28=Data!#REF!,Data!#REF!,(IF(B28=Data!#REF!,Data!G776,(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36,Data!H36,(IF(B28=Data!#REF!,Data!#REF!,(IF(B28=Data!#REF!,Data!#REF!,(IF(B28=Data!#REF!,Data!#REF!,(IF(B28=Data!#REF!,Data!#REF!,(IF(B28=Data!#REF!,Data!H776,(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36,Data!I36,(IF(B28=Data!#REF!,Data!#REF!,(IF(B28=Data!#REF!,Data!#REF!,(IF(B28=Data!#REF!,Data!#REF!,(IF(B28=Data!#REF!,Data!#REF!,(IF(B28=Data!#REF!,Data!I776,(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36,Data!J36,(IF(B28=Data!#REF!,Data!#REF!,(IF(B28=Data!#REF!,Data!#REF!,(IF(B28=Data!#REF!,Data!#REF!,(IF(B28=Data!#REF!,Data!#REF!,(IF(B28=Data!#REF!,Data!J776,(IF(B28=Data!#REF!,Data!#REF!,(IF(B28=Data!#REF!,Data!#REF!,Data!#REF!)))))))))))))))&amp;IF(B28=Data!#REF!,Data!#REF!,(IF(B28=Data!#REF!,Data!#REF!,(IF(B28=Data!#REF!,Data!#REF!,(IF(B28=Data!#REF!,Data!#REF!,(IF(B28=Data!#REF!,Data!#REF!,Data!#REF!)))))))))</f>
        <v>#REF!</v>
      </c>
      <c r="W28" s="596">
        <f>IF(E28="","",VLOOKUP(B28,Data!$B$5:$J$503,9,FALSE)*E28)</f>
        <v>11.850000000000001</v>
      </c>
    </row>
    <row r="29" spans="1:23" s="597" customFormat="1" ht="19.25" customHeight="1">
      <c r="A29" s="860"/>
      <c r="B29" s="582" t="s">
        <v>1143</v>
      </c>
      <c r="C29" s="738" t="str">
        <f>IF(E29="","",VLOOKUP(B29,Data!$B$5:$N$503,13,FALSE))</f>
        <v/>
      </c>
      <c r="D29" s="495" t="str">
        <f>IF(E29="","",VLOOKUP(B29,Data!$B$5:$L$503,2,FALSE))</f>
        <v/>
      </c>
      <c r="E29" s="739"/>
      <c r="F29" s="955"/>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REF!,Data!#REF!,(IF(B29=Data!#REF!,Data!#REF!,(IF(B29=Data!#REF!,Data!#REF!,(IF(B29=Data!#REF!,Data!#REF!,(IF(B29=Data!#REF!,Data!#REF!,(IF(B29=Data!#REF!,Data!#REF!,(IF(B29=Data!#REF!,Data!#REF!,(IF(B29=Data!#REF!,Data!#REF!,Data!#REF!)))))))))))))))&amp;IF(B29=Data!B64,Data!G64,(IF(B29=Data!#REF!,Data!#REF!,(IF(B29=Data!#REF!,Data!#REF!,(IF(B29=Data!#REF!,Data!#REF!,(IF(B29=Data!#REF!,Data!#REF!,(IF(B29=Data!#REF!,Data!G804,(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64,Data!H64,(IF(B29=Data!#REF!,Data!#REF!,(IF(B29=Data!#REF!,Data!#REF!,(IF(B29=Data!#REF!,Data!#REF!,(IF(B29=Data!#REF!,Data!#REF!,(IF(B29=Data!#REF!,Data!H804,(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64,Data!I64,(IF(B29=Data!#REF!,Data!#REF!,(IF(B29=Data!#REF!,Data!#REF!,(IF(B29=Data!#REF!,Data!#REF!,(IF(B29=Data!#REF!,Data!#REF!,(IF(B29=Data!#REF!,Data!I804,(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64,Data!J64,(IF(B29=Data!#REF!,Data!#REF!,(IF(B29=Data!#REF!,Data!#REF!,(IF(B29=Data!#REF!,Data!#REF!,(IF(B29=Data!#REF!,Data!#REF!,(IF(B29=Data!#REF!,Data!J804,(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860">
        <v>10</v>
      </c>
      <c r="B30" s="753" t="s">
        <v>223</v>
      </c>
      <c r="C30" s="738" t="str">
        <f>IF(E30="","",VLOOKUP(B30,Data!$B$5:$N$503,13,FALSE))</f>
        <v>Ymh</v>
      </c>
      <c r="D30" s="495" t="str">
        <f>IF(E30="","",VLOOKUP(B30,Data!$B$5:$L$503,2,FALSE))</f>
        <v>AAE6337</v>
      </c>
      <c r="E30" s="739">
        <v>7</v>
      </c>
      <c r="F30" s="955"/>
      <c r="G30" s="587">
        <f>IF(E30="","",VLOOKUP(B30,Data!$B$5:$L$503,11,FALSE))</f>
        <v>1646.63</v>
      </c>
      <c r="H30" s="588">
        <f t="shared" ref="H30" si="4">IF(E30&gt;0,E30*G30,"-")</f>
        <v>11526.41</v>
      </c>
      <c r="I30" s="589" t="str">
        <f>IF(E30="","",VLOOKUP(B30,Data!$B$5:$D$503,3,FALSE))</f>
        <v>C/T</v>
      </c>
      <c r="J30" s="589" t="str">
        <f>IF(E30="","",VLOOKUP(B30,Data!$B$5:$M$503,12,FALSE))</f>
        <v>Indonesia</v>
      </c>
      <c r="K30" s="590">
        <v>5140957</v>
      </c>
      <c r="L30" s="587">
        <f>IF(E30="","",VLOOKUP(B30,Data!$B$5:$E$503,4,FALSE)*E30)</f>
        <v>1358</v>
      </c>
      <c r="M30" s="587">
        <f>IF(E30="","",VLOOKUP(B30,Data!$B$5:$F$503,5,FALSE)*E30)</f>
        <v>1218</v>
      </c>
      <c r="N30" s="591" t="e">
        <f>IF(B30=Data!#REF!,Data!#REF!,(IF(B30=Data!#REF!,Data!#REF!,(IF(B30=Data!#REF!,Data!#REF!,(IF(B30=Data!#REF!,Data!#REF!,(IF(B30=Data!#REF!,Data!#REF!,(IF(B30=Data!#REF!,Data!#REF!,(IF(B30=Data!#REF!,Data!#REF!,(IF(B30=Data!#REF!,Data!#REF!,Data!#REF!)))))))))))))))&amp;IF(B30=Data!B39,Data!G39,(IF(B30=Data!#REF!,Data!#REF!,(IF(B30=Data!#REF!,Data!#REF!,(IF(B30=Data!#REF!,Data!#REF!,(IF(B30=Data!#REF!,Data!#REF!,(IF(B30=Data!#REF!,Data!G779,(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REF!,Data!#REF!,(IF(B30=Data!#REF!,Data!#REF!,(IF(B30=Data!#REF!,Data!#REF!,(IF(B30=Data!#REF!,Data!#REF!,Data!#REF!)))))))))))))))&amp;IF(B30=Data!B39,Data!H39,(IF(B30=Data!#REF!,Data!#REF!,(IF(B30=Data!#REF!,Data!#REF!,(IF(B30=Data!#REF!,Data!#REF!,(IF(B30=Data!#REF!,Data!#REF!,(IF(B30=Data!#REF!,Data!H779,(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REF!,Data!#REF!,(IF(B30=Data!#REF!,Data!#REF!,(IF(B30=Data!#REF!,Data!#REF!,(IF(B30=Data!#REF!,Data!#REF!,Data!#REF!)))))))))))))))&amp;IF(B30=Data!B39,Data!I39,(IF(B30=Data!#REF!,Data!#REF!,(IF(B30=Data!#REF!,Data!#REF!,(IF(B30=Data!#REF!,Data!#REF!,(IF(B30=Data!#REF!,Data!#REF!,(IF(B30=Data!#REF!,Data!I779,(IF(B30=Data!#REF!,Data!#REF!,(IF(B30=Data!#REF!,Data!#REF!,Data!#REF!)))))))))))))))&amp;IF(B30=Data!#REF!,Data!#REF!,(IF(B30=Data!#REF!,Data!#REF!,(IF(B30=Data!#REF!,Data!#REF!,(IF(B30=Data!#REF!,Data!#REF!,(IF(B30=Data!#REF!,Data!#REF!,Data!#REF!)))))))))</f>
        <v>#REF!</v>
      </c>
      <c r="U30" s="595"/>
      <c r="V30" s="594" t="e">
        <f>IF(B30=Data!#REF!,Data!#REF!,(IF(B30=Data!#REF!,Data!#REF!,(IF(B30=Data!#REF!,Data!#REF!,(IF(B30=Data!#REF!,Data!#REF!,(IF(B30=Data!#REF!,Data!#REF!,(IF(B30=Data!#REF!,Data!#REF!,(IF(B30=Data!#REF!,Data!#REF!,(IF(B30=Data!#REF!,Data!#REF!,Data!#REF!)))))))))))))))&amp;IF(B30=Data!B39,Data!J39,(IF(B30=Data!#REF!,Data!#REF!,(IF(B30=Data!#REF!,Data!#REF!,(IF(B30=Data!#REF!,Data!#REF!,(IF(B30=Data!#REF!,Data!#REF!,(IF(B30=Data!#REF!,Data!J779,(IF(B30=Data!#REF!,Data!#REF!,(IF(B30=Data!#REF!,Data!#REF!,Data!#REF!)))))))))))))))&amp;IF(B30=Data!#REF!,Data!#REF!,(IF(B30=Data!#REF!,Data!#REF!,(IF(B30=Data!#REF!,Data!#REF!,(IF(B30=Data!#REF!,Data!#REF!,(IF(B30=Data!#REF!,Data!#REF!,Data!#REF!)))))))))</f>
        <v>#REF!</v>
      </c>
      <c r="W30" s="596">
        <f>IF(E30="","",VLOOKUP(B30,Data!$B$5:$J$503,9,FALSE)*E30)</f>
        <v>7.9030000000000005</v>
      </c>
    </row>
    <row r="31" spans="1:23" s="597" customFormat="1" ht="19.25" customHeight="1">
      <c r="A31" s="860">
        <v>11</v>
      </c>
      <c r="B31" s="753" t="s">
        <v>231</v>
      </c>
      <c r="C31" s="738" t="str">
        <f>IF(E31="","",VLOOKUP(B31,Data!$B$5:$N$503,13,FALSE))</f>
        <v>Ymh</v>
      </c>
      <c r="D31" s="495" t="str">
        <f>IF(E31="","",VLOOKUP(B31,Data!$B$5:$L$503,2,FALSE))</f>
        <v>WN49720</v>
      </c>
      <c r="E31" s="739">
        <v>2</v>
      </c>
      <c r="F31" s="955"/>
      <c r="G31" s="587">
        <f>IF(E31="","",VLOOKUP(B31,Data!$B$5:$L$503,11,FALSE))</f>
        <v>1776.21</v>
      </c>
      <c r="H31" s="588">
        <f t="shared" si="0"/>
        <v>3552.42</v>
      </c>
      <c r="I31" s="589" t="str">
        <f>IF(E31="","",VLOOKUP(B31,Data!$B$5:$D$503,3,FALSE))</f>
        <v>C/T</v>
      </c>
      <c r="J31" s="589" t="str">
        <f>IF(E31="","",VLOOKUP(B31,Data!$B$5:$M$503,12,FALSE))</f>
        <v>Indonesia</v>
      </c>
      <c r="K31" s="590">
        <v>5140957</v>
      </c>
      <c r="L31" s="587">
        <f>IF(E31="","",VLOOKUP(B31,Data!$B$5:$E$503,4,FALSE)*E31)</f>
        <v>388</v>
      </c>
      <c r="M31" s="587">
        <f>IF(E31="","",VLOOKUP(B31,Data!$B$5:$F$503,5,FALSE)*E31)</f>
        <v>348</v>
      </c>
      <c r="N31" s="591" t="e">
        <f>IF(B31=Data!#REF!,Data!#REF!,(IF(B31=Data!#REF!,Data!#REF!,(IF(B31=Data!#REF!,Data!#REF!,(IF(B31=Data!#REF!,Data!#REF!,(IF(B31=Data!#REF!,Data!#REF!,(IF(B31=Data!#REF!,Data!#REF!,(IF(B31=Data!#REF!,Data!#REF!,(IF(B31=Data!#REF!,Data!#REF!,Data!#REF!)))))))))))))))&amp;IF(B31=Data!B40,Data!G40,(IF(B31=Data!#REF!,Data!#REF!,(IF(B31=Data!#REF!,Data!#REF!,(IF(B31=Data!#REF!,Data!#REF!,(IF(B31=Data!#REF!,Data!#REF!,(IF(B31=Data!#REF!,Data!G780,(IF(B31=Data!#REF!,Data!#REF!,(IF(B31=Data!#REF!,Data!#REF!,Data!#REF!)))))))))))))))&amp;IF(B31=Data!#REF!,Data!#REF!,(IF(B31=Data!#REF!,Data!#REF!,(IF(B31=Data!#REF!,Data!#REF!,(IF(B31=Data!#REF!,Data!#REF!,(IF(B31=Data!#REF!,Data!#REF!,Data!#REF!)))))))))</f>
        <v>#REF!</v>
      </c>
      <c r="O31" s="592"/>
      <c r="P31" s="593"/>
      <c r="Q31" s="594" t="e">
        <f>IF(B31=Data!#REF!,Data!#REF!,(IF(B31=Data!#REF!,Data!#REF!,(IF(B31=Data!#REF!,Data!#REF!,(IF(B31=Data!#REF!,Data!#REF!,(IF(B31=Data!#REF!,Data!#REF!,(IF(B31=Data!#REF!,Data!#REF!,(IF(B31=Data!#REF!,Data!#REF!,(IF(B31=Data!#REF!,Data!#REF!,Data!#REF!)))))))))))))))&amp;IF(B31=Data!B40,Data!H40,(IF(B31=Data!#REF!,Data!#REF!,(IF(B31=Data!#REF!,Data!#REF!,(IF(B31=Data!#REF!,Data!#REF!,(IF(B31=Data!#REF!,Data!#REF!,(IF(B31=Data!#REF!,Data!H780,(IF(B31=Data!#REF!,Data!#REF!,(IF(B31=Data!#REF!,Data!#REF!,Data!#REF!)))))))))))))))&amp;IF(B31=Data!#REF!,Data!#REF!,(IF(B31=Data!#REF!,Data!#REF!,(IF(B31=Data!#REF!,Data!#REF!,(IF(B31=Data!#REF!,Data!#REF!,(IF(B31=Data!#REF!,Data!#REF!,Data!#REF!)))))))))</f>
        <v>#REF!</v>
      </c>
      <c r="R31" s="593"/>
      <c r="S31" s="593"/>
      <c r="T31" s="594" t="e">
        <f>IF(B31=Data!#REF!,Data!#REF!,(IF(B31=Data!#REF!,Data!#REF!,(IF(B31=Data!#REF!,Data!#REF!,(IF(B31=Data!#REF!,Data!#REF!,(IF(B31=Data!#REF!,Data!#REF!,(IF(B31=Data!#REF!,Data!#REF!,(IF(B31=Data!#REF!,Data!#REF!,(IF(B31=Data!#REF!,Data!#REF!,Data!#REF!)))))))))))))))&amp;IF(B31=Data!B40,Data!I40,(IF(B31=Data!#REF!,Data!#REF!,(IF(B31=Data!#REF!,Data!#REF!,(IF(B31=Data!#REF!,Data!#REF!,(IF(B31=Data!#REF!,Data!#REF!,(IF(B31=Data!#REF!,Data!I780,(IF(B31=Data!#REF!,Data!#REF!,(IF(B31=Data!#REF!,Data!#REF!,Data!#REF!)))))))))))))))&amp;IF(B31=Data!#REF!,Data!#REF!,(IF(B31=Data!#REF!,Data!#REF!,(IF(B31=Data!#REF!,Data!#REF!,(IF(B31=Data!#REF!,Data!#REF!,(IF(B31=Data!#REF!,Data!#REF!,Data!#REF!)))))))))</f>
        <v>#REF!</v>
      </c>
      <c r="U31" s="595"/>
      <c r="V31" s="594" t="e">
        <f>IF(B31=Data!#REF!,Data!#REF!,(IF(B31=Data!#REF!,Data!#REF!,(IF(B31=Data!#REF!,Data!#REF!,(IF(B31=Data!#REF!,Data!#REF!,(IF(B31=Data!#REF!,Data!#REF!,(IF(B31=Data!#REF!,Data!#REF!,(IF(B31=Data!#REF!,Data!#REF!,(IF(B31=Data!#REF!,Data!#REF!,Data!#REF!)))))))))))))))&amp;IF(B31=Data!B40,Data!J40,(IF(B31=Data!#REF!,Data!#REF!,(IF(B31=Data!#REF!,Data!#REF!,(IF(B31=Data!#REF!,Data!#REF!,(IF(B31=Data!#REF!,Data!#REF!,(IF(B31=Data!#REF!,Data!J780,(IF(B31=Data!#REF!,Data!#REF!,(IF(B31=Data!#REF!,Data!#REF!,Data!#REF!)))))))))))))))&amp;IF(B31=Data!#REF!,Data!#REF!,(IF(B31=Data!#REF!,Data!#REF!,(IF(B31=Data!#REF!,Data!#REF!,(IF(B31=Data!#REF!,Data!#REF!,(IF(B31=Data!#REF!,Data!#REF!,Data!#REF!)))))))))</f>
        <v>#REF!</v>
      </c>
      <c r="W31" s="596">
        <f>IF(E31="","",VLOOKUP(B31,Data!$B$5:$J$503,9,FALSE)*E31)</f>
        <v>2.258</v>
      </c>
    </row>
    <row r="32" spans="1:23" s="597" customFormat="1" ht="19.25" customHeight="1">
      <c r="A32" s="860">
        <v>12</v>
      </c>
      <c r="B32" s="753" t="s">
        <v>281</v>
      </c>
      <c r="C32" s="738" t="str">
        <f>IF(E32="","",VLOOKUP(B32,Data!$B$5:$N$503,13,FALSE))</f>
        <v>Ymh</v>
      </c>
      <c r="D32" s="495" t="str">
        <f>IF(E32="","",VLOOKUP(B32,Data!$B$5:$L$503,2,FALSE))</f>
        <v>WT58070</v>
      </c>
      <c r="E32" s="739">
        <v>1</v>
      </c>
      <c r="F32" s="955"/>
      <c r="G32" s="587">
        <f>IF(E32="","",VLOOKUP(B32,Data!$B$5:$L$503,11,FALSE))</f>
        <v>2555.37</v>
      </c>
      <c r="H32" s="588">
        <f>IF(E32&gt;0,E32*G32,"-")</f>
        <v>2555.37</v>
      </c>
      <c r="I32" s="589" t="str">
        <f>IF(E32="","",VLOOKUP(B32,Data!$B$5:$D$503,3,FALSE))</f>
        <v>C/T</v>
      </c>
      <c r="J32" s="589" t="str">
        <f>IF(E32="","",VLOOKUP(B32,Data!$B$5:$M$503,12,FALSE))</f>
        <v>Indonesia</v>
      </c>
      <c r="K32" s="590">
        <v>5140957</v>
      </c>
      <c r="L32" s="587">
        <f>IF(E32="","",VLOOKUP(B32,Data!$B$5:$E$503,4,FALSE)*E32)</f>
        <v>254</v>
      </c>
      <c r="M32" s="587">
        <f>IF(E32="","",VLOOKUP(B32,Data!$B$5:$F$503,5,FALSE)*E32)</f>
        <v>229</v>
      </c>
      <c r="N32" s="591" t="e">
        <f>IF(B32=Data!#REF!,Data!#REF!,(IF(B32=Data!#REF!,Data!#REF!,(IF(B32=Data!#REF!,Data!#REF!,(IF(B32=Data!#REF!,Data!#REF!,(IF(B32=Data!#REF!,Data!#REF!,(IF(B32=Data!#REF!,Data!#REF!,(IF(B32=Data!#REF!,Data!#REF!,(IF(B32=Data!#REF!,Data!#REF!,Data!#REF!)))))))))))))))&amp;IF(B32=Data!B58,Data!G58,(IF(B32=Data!#REF!,Data!#REF!,(IF(B32=Data!#REF!,Data!#REF!,(IF(B32=Data!#REF!,Data!#REF!,(IF(B32=Data!#REF!,Data!#REF!,(IF(B32=Data!#REF!,Data!G798,(IF(B32=Data!#REF!,Data!#REF!,(IF(B32=Data!#REF!,Data!#REF!,Data!#REF!)))))))))))))))&amp;IF(B32=Data!#REF!,Data!#REF!,(IF(B32=Data!#REF!,Data!#REF!,(IF(B32=Data!#REF!,Data!#REF!,(IF(B32=Data!#REF!,Data!#REF!,(IF(B32=Data!#REF!,Data!#REF!,Data!#REF!)))))))))</f>
        <v>#REF!</v>
      </c>
      <c r="O32" s="592"/>
      <c r="P32" s="593"/>
      <c r="Q32" s="594" t="e">
        <f>IF(B32=Data!#REF!,Data!#REF!,(IF(B32=Data!#REF!,Data!#REF!,(IF(B32=Data!#REF!,Data!#REF!,(IF(B32=Data!#REF!,Data!#REF!,(IF(B32=Data!#REF!,Data!#REF!,(IF(B32=Data!#REF!,Data!#REF!,(IF(B32=Data!#REF!,Data!#REF!,(IF(B32=Data!#REF!,Data!#REF!,Data!#REF!)))))))))))))))&amp;IF(B32=Data!B58,Data!H58,(IF(B32=Data!#REF!,Data!#REF!,(IF(B32=Data!#REF!,Data!#REF!,(IF(B32=Data!#REF!,Data!#REF!,(IF(B32=Data!#REF!,Data!#REF!,(IF(B32=Data!#REF!,Data!H798,(IF(B32=Data!#REF!,Data!#REF!,(IF(B32=Data!#REF!,Data!#REF!,Data!#REF!)))))))))))))))&amp;IF(B32=Data!#REF!,Data!#REF!,(IF(B32=Data!#REF!,Data!#REF!,(IF(B32=Data!#REF!,Data!#REF!,(IF(B32=Data!#REF!,Data!#REF!,(IF(B32=Data!#REF!,Data!#REF!,Data!#REF!)))))))))</f>
        <v>#REF!</v>
      </c>
      <c r="R32" s="593"/>
      <c r="S32" s="593"/>
      <c r="T32" s="594" t="e">
        <f>IF(B32=Data!#REF!,Data!#REF!,(IF(B32=Data!#REF!,Data!#REF!,(IF(B32=Data!#REF!,Data!#REF!,(IF(B32=Data!#REF!,Data!#REF!,(IF(B32=Data!#REF!,Data!#REF!,(IF(B32=Data!#REF!,Data!#REF!,(IF(B32=Data!#REF!,Data!#REF!,(IF(B32=Data!#REF!,Data!#REF!,Data!#REF!)))))))))))))))&amp;IF(B32=Data!B58,Data!I58,(IF(B32=Data!#REF!,Data!#REF!,(IF(B32=Data!#REF!,Data!#REF!,(IF(B32=Data!#REF!,Data!#REF!,(IF(B32=Data!#REF!,Data!#REF!,(IF(B32=Data!#REF!,Data!I798,(IF(B32=Data!#REF!,Data!#REF!,(IF(B32=Data!#REF!,Data!#REF!,Data!#REF!)))))))))))))))&amp;IF(B32=Data!#REF!,Data!#REF!,(IF(B32=Data!#REF!,Data!#REF!,(IF(B32=Data!#REF!,Data!#REF!,(IF(B32=Data!#REF!,Data!#REF!,(IF(B32=Data!#REF!,Data!#REF!,Data!#REF!)))))))))</f>
        <v>#REF!</v>
      </c>
      <c r="U32" s="595"/>
      <c r="V32" s="594" t="e">
        <f>IF(B32=Data!#REF!,Data!#REF!,(IF(B32=Data!#REF!,Data!#REF!,(IF(B32=Data!#REF!,Data!#REF!,(IF(B32=Data!#REF!,Data!#REF!,(IF(B32=Data!#REF!,Data!#REF!,(IF(B32=Data!#REF!,Data!#REF!,(IF(B32=Data!#REF!,Data!#REF!,(IF(B32=Data!#REF!,Data!#REF!,Data!#REF!)))))))))))))))&amp;IF(B32=Data!B58,Data!J58,(IF(B32=Data!#REF!,Data!#REF!,(IF(B32=Data!#REF!,Data!#REF!,(IF(B32=Data!#REF!,Data!#REF!,(IF(B32=Data!#REF!,Data!#REF!,(IF(B32=Data!#REF!,Data!J798,(IF(B32=Data!#REF!,Data!#REF!,(IF(B32=Data!#REF!,Data!#REF!,Data!#REF!)))))))))))))))&amp;IF(B32=Data!#REF!,Data!#REF!,(IF(B32=Data!#REF!,Data!#REF!,(IF(B32=Data!#REF!,Data!#REF!,(IF(B32=Data!#REF!,Data!#REF!,(IF(B32=Data!#REF!,Data!#REF!,Data!#REF!)))))))))</f>
        <v>#REF!</v>
      </c>
      <c r="W32" s="596">
        <f>IF(E32="","",VLOOKUP(B32,Data!$B$5:$J$503,9,FALSE)*E32)</f>
        <v>1.484</v>
      </c>
    </row>
    <row r="33" spans="1:23" s="597" customFormat="1" ht="19.25" customHeight="1">
      <c r="A33" s="860">
        <v>13</v>
      </c>
      <c r="B33" s="753" t="s">
        <v>489</v>
      </c>
      <c r="C33" s="738" t="str">
        <f>IF(E33="","",VLOOKUP(B33,Data!$B$5:$N$503,13,FALSE))</f>
        <v>Ymh</v>
      </c>
      <c r="D33" s="495" t="str">
        <f>IF(E33="","",VLOOKUP(B33,Data!$B$5:$L$503,2,FALSE))</f>
        <v>ZH66290</v>
      </c>
      <c r="E33" s="739">
        <v>2</v>
      </c>
      <c r="F33" s="955"/>
      <c r="G33" s="587">
        <f>IF(E33="","",VLOOKUP(B33,Data!$B$5:$L$503,11,FALSE))</f>
        <v>1975.79</v>
      </c>
      <c r="H33" s="588">
        <f t="shared" ref="H33:H34" si="5">IF(E33&gt;0,E33*G33,"-")</f>
        <v>3951.58</v>
      </c>
      <c r="I33" s="589" t="str">
        <f>IF(E33="","",VLOOKUP(B33,Data!$B$5:$D$503,3,FALSE))</f>
        <v>C/T</v>
      </c>
      <c r="J33" s="589" t="str">
        <f>IF(E33="","",VLOOKUP(B33,Data!$B$5:$M$503,12,FALSE))</f>
        <v>Indonesia</v>
      </c>
      <c r="K33" s="590">
        <v>5140957</v>
      </c>
      <c r="L33" s="587">
        <f>IF(E33="","",VLOOKUP(B33,Data!$B$5:$E$503,4,FALSE)*E33)</f>
        <v>430</v>
      </c>
      <c r="M33" s="587">
        <f>IF(E33="","",VLOOKUP(B33,Data!$B$5:$F$503,5,FALSE)*E33)</f>
        <v>388</v>
      </c>
      <c r="N33" s="591" t="e">
        <f>IF(B33=Data!#REF!,Data!#REF!,(IF(B33=Data!#REF!,Data!#REF!,(IF(B33=Data!#REF!,Data!#REF!,(IF(B33=Data!#REF!,Data!#REF!,(IF(B33=Data!#REF!,Data!#REF!,(IF(B33=Data!#REF!,Data!#REF!,(IF(B33=Data!#REF!,Data!#REF!,(IF(B33=Data!#REF!,Data!#REF!,Data!#REF!)))))))))))))))&amp;IF(B33=Data!B68,Data!G68,(IF(B33=Data!#REF!,Data!#REF!,(IF(B33=Data!#REF!,Data!#REF!,(IF(B33=Data!#REF!,Data!#REF!,(IF(B33=Data!#REF!,Data!#REF!,(IF(B33=Data!#REF!,Data!G808,(IF(B33=Data!#REF!,Data!#REF!,(IF(B33=Data!#REF!,Data!#REF!,Data!#REF!)))))))))))))))&amp;IF(B33=Data!#REF!,Data!#REF!,(IF(B33=Data!#REF!,Data!#REF!,(IF(B33=Data!#REF!,Data!#REF!,(IF(B33=Data!#REF!,Data!#REF!,(IF(B33=Data!#REF!,Data!#REF!,Data!#REF!)))))))))</f>
        <v>#REF!</v>
      </c>
      <c r="O33" s="592"/>
      <c r="P33" s="593"/>
      <c r="Q33" s="594" t="e">
        <f>IF(B33=Data!#REF!,Data!#REF!,(IF(B33=Data!#REF!,Data!#REF!,(IF(B33=Data!#REF!,Data!#REF!,(IF(B33=Data!#REF!,Data!#REF!,(IF(B33=Data!#REF!,Data!#REF!,(IF(B33=Data!#REF!,Data!#REF!,(IF(B33=Data!#REF!,Data!#REF!,(IF(B33=Data!#REF!,Data!#REF!,Data!#REF!)))))))))))))))&amp;IF(B33=Data!B68,Data!H68,(IF(B33=Data!#REF!,Data!#REF!,(IF(B33=Data!#REF!,Data!#REF!,(IF(B33=Data!#REF!,Data!#REF!,(IF(B33=Data!#REF!,Data!#REF!,(IF(B33=Data!#REF!,Data!H808,(IF(B33=Data!#REF!,Data!#REF!,(IF(B33=Data!#REF!,Data!#REF!,Data!#REF!)))))))))))))))&amp;IF(B33=Data!#REF!,Data!#REF!,(IF(B33=Data!#REF!,Data!#REF!,(IF(B33=Data!#REF!,Data!#REF!,(IF(B33=Data!#REF!,Data!#REF!,(IF(B33=Data!#REF!,Data!#REF!,Data!#REF!)))))))))</f>
        <v>#REF!</v>
      </c>
      <c r="R33" s="593"/>
      <c r="S33" s="593"/>
      <c r="T33" s="594" t="e">
        <f>IF(B33=Data!#REF!,Data!#REF!,(IF(B33=Data!#REF!,Data!#REF!,(IF(B33=Data!#REF!,Data!#REF!,(IF(B33=Data!#REF!,Data!#REF!,(IF(B33=Data!#REF!,Data!#REF!,(IF(B33=Data!#REF!,Data!#REF!,(IF(B33=Data!#REF!,Data!#REF!,(IF(B33=Data!#REF!,Data!#REF!,Data!#REF!)))))))))))))))&amp;IF(B33=Data!B68,Data!I68,(IF(B33=Data!#REF!,Data!#REF!,(IF(B33=Data!#REF!,Data!#REF!,(IF(B33=Data!#REF!,Data!#REF!,(IF(B33=Data!#REF!,Data!#REF!,(IF(B33=Data!#REF!,Data!I808,(IF(B33=Data!#REF!,Data!#REF!,(IF(B33=Data!#REF!,Data!#REF!,Data!#REF!)))))))))))))))&amp;IF(B33=Data!#REF!,Data!#REF!,(IF(B33=Data!#REF!,Data!#REF!,(IF(B33=Data!#REF!,Data!#REF!,(IF(B33=Data!#REF!,Data!#REF!,(IF(B33=Data!#REF!,Data!#REF!,Data!#REF!)))))))))</f>
        <v>#REF!</v>
      </c>
      <c r="U33" s="595"/>
      <c r="V33" s="594" t="e">
        <f>IF(B33=Data!#REF!,Data!#REF!,(IF(B33=Data!#REF!,Data!#REF!,(IF(B33=Data!#REF!,Data!#REF!,(IF(B33=Data!#REF!,Data!#REF!,(IF(B33=Data!#REF!,Data!#REF!,(IF(B33=Data!#REF!,Data!#REF!,(IF(B33=Data!#REF!,Data!#REF!,(IF(B33=Data!#REF!,Data!#REF!,Data!#REF!)))))))))))))))&amp;IF(B33=Data!B68,Data!J68,(IF(B33=Data!#REF!,Data!#REF!,(IF(B33=Data!#REF!,Data!#REF!,(IF(B33=Data!#REF!,Data!#REF!,(IF(B33=Data!#REF!,Data!#REF!,(IF(B33=Data!#REF!,Data!J808,(IF(B33=Data!#REF!,Data!#REF!,(IF(B33=Data!#REF!,Data!#REF!,Data!#REF!)))))))))))))))&amp;IF(B33=Data!#REF!,Data!#REF!,(IF(B33=Data!#REF!,Data!#REF!,(IF(B33=Data!#REF!,Data!#REF!,(IF(B33=Data!#REF!,Data!#REF!,(IF(B33=Data!#REF!,Data!#REF!,Data!#REF!)))))))))</f>
        <v>#REF!</v>
      </c>
      <c r="W33" s="596">
        <f>IF(E33="","",VLOOKUP(B33,Data!$B$5:$J$503,9,FALSE)*E33)</f>
        <v>2.37</v>
      </c>
    </row>
    <row r="34" spans="1:23" s="597" customFormat="1" ht="19.25" customHeight="1">
      <c r="A34" s="860"/>
      <c r="B34" s="582" t="s">
        <v>1125</v>
      </c>
      <c r="C34" s="738" t="str">
        <f>IF(E34="","",VLOOKUP(B34,Data!$B$5:$N$503,13,FALSE))</f>
        <v/>
      </c>
      <c r="D34" s="495" t="str">
        <f>IF(E34="","",VLOOKUP(B34,Data!$B$5:$L$503,2,FALSE))</f>
        <v/>
      </c>
      <c r="E34" s="739"/>
      <c r="F34" s="955"/>
      <c r="G34" s="587" t="str">
        <f>IF(E34="","",VLOOKUP(B34,Data!$B$5:$L$503,11,FALSE))</f>
        <v/>
      </c>
      <c r="H34" s="588" t="str">
        <f t="shared" si="5"/>
        <v>-</v>
      </c>
      <c r="I34" s="589" t="str">
        <f>IF(E34="","",VLOOKUP(B34,Data!$B$5:$D$503,3,FALSE))</f>
        <v/>
      </c>
      <c r="J34" s="589" t="str">
        <f>IF(E34="","",VLOOKUP(B34,Data!$B$5:$M$503,12,FALSE))</f>
        <v/>
      </c>
      <c r="K34" s="590"/>
      <c r="L34" s="587" t="str">
        <f>IF(E34="","",VLOOKUP(B34,Data!$B$5:$E$503,4,FALSE)*E34)</f>
        <v/>
      </c>
      <c r="M34" s="587" t="str">
        <f>IF(E34="","",VLOOKUP(B34,Data!$B$5:$F$503,5,FALSE)*E34)</f>
        <v/>
      </c>
      <c r="N34" s="591" t="e">
        <f>IF(B34=Data!#REF!,Data!#REF!,(IF(B34=Data!#REF!,Data!#REF!,(IF(B34=Data!#REF!,Data!#REF!,(IF(B34=Data!#REF!,Data!#REF!,(IF(B34=Data!#REF!,Data!#REF!,(IF(B34=Data!#REF!,Data!#REF!,(IF(B34=Data!#REF!,Data!#REF!,(IF(B34=Data!#REF!,Data!#REF!,Data!#REF!)))))))))))))))&amp;IF(B34=Data!B43,Data!G43,(IF(B34=Data!#REF!,Data!#REF!,(IF(B34=Data!#REF!,Data!#REF!,(IF(B34=Data!#REF!,Data!#REF!,(IF(B34=Data!#REF!,Data!#REF!,(IF(B34=Data!#REF!,Data!G783,(IF(B34=Data!#REF!,Data!#REF!,(IF(B34=Data!#REF!,Data!#REF!,Data!#REF!)))))))))))))))&amp;IF(B34=Data!#REF!,Data!#REF!,(IF(B34=Data!#REF!,Data!#REF!,(IF(B34=Data!#REF!,Data!#REF!,(IF(B34=Data!#REF!,Data!#REF!,(IF(B34=Data!#REF!,Data!#REF!,Data!#REF!)))))))))</f>
        <v>#REF!</v>
      </c>
      <c r="O34" s="592"/>
      <c r="P34" s="593"/>
      <c r="Q34" s="594" t="e">
        <f>IF(B34=Data!#REF!,Data!#REF!,(IF(B34=Data!#REF!,Data!#REF!,(IF(B34=Data!#REF!,Data!#REF!,(IF(B34=Data!#REF!,Data!#REF!,(IF(B34=Data!#REF!,Data!#REF!,(IF(B34=Data!#REF!,Data!#REF!,(IF(B34=Data!#REF!,Data!#REF!,(IF(B34=Data!#REF!,Data!#REF!,Data!#REF!)))))))))))))))&amp;IF(B34=Data!B43,Data!H43,(IF(B34=Data!#REF!,Data!#REF!,(IF(B34=Data!#REF!,Data!#REF!,(IF(B34=Data!#REF!,Data!#REF!,(IF(B34=Data!#REF!,Data!#REF!,(IF(B34=Data!#REF!,Data!H783,(IF(B34=Data!#REF!,Data!#REF!,(IF(B34=Data!#REF!,Data!#REF!,Data!#REF!)))))))))))))))&amp;IF(B34=Data!#REF!,Data!#REF!,(IF(B34=Data!#REF!,Data!#REF!,(IF(B34=Data!#REF!,Data!#REF!,(IF(B34=Data!#REF!,Data!#REF!,(IF(B34=Data!#REF!,Data!#REF!,Data!#REF!)))))))))</f>
        <v>#REF!</v>
      </c>
      <c r="R34" s="593"/>
      <c r="S34" s="593"/>
      <c r="T34" s="594" t="e">
        <f>IF(B34=Data!#REF!,Data!#REF!,(IF(B34=Data!#REF!,Data!#REF!,(IF(B34=Data!#REF!,Data!#REF!,(IF(B34=Data!#REF!,Data!#REF!,(IF(B34=Data!#REF!,Data!#REF!,(IF(B34=Data!#REF!,Data!#REF!,(IF(B34=Data!#REF!,Data!#REF!,(IF(B34=Data!#REF!,Data!#REF!,Data!#REF!)))))))))))))))&amp;IF(B34=Data!B43,Data!I43,(IF(B34=Data!#REF!,Data!#REF!,(IF(B34=Data!#REF!,Data!#REF!,(IF(B34=Data!#REF!,Data!#REF!,(IF(B34=Data!#REF!,Data!#REF!,(IF(B34=Data!#REF!,Data!I783,(IF(B34=Data!#REF!,Data!#REF!,(IF(B34=Data!#REF!,Data!#REF!,Data!#REF!)))))))))))))))&amp;IF(B34=Data!#REF!,Data!#REF!,(IF(B34=Data!#REF!,Data!#REF!,(IF(B34=Data!#REF!,Data!#REF!,(IF(B34=Data!#REF!,Data!#REF!,(IF(B34=Data!#REF!,Data!#REF!,Data!#REF!)))))))))</f>
        <v>#REF!</v>
      </c>
      <c r="U34" s="595"/>
      <c r="V34" s="594" t="e">
        <f>IF(B34=Data!#REF!,Data!#REF!,(IF(B34=Data!#REF!,Data!#REF!,(IF(B34=Data!#REF!,Data!#REF!,(IF(B34=Data!#REF!,Data!#REF!,(IF(B34=Data!#REF!,Data!#REF!,(IF(B34=Data!#REF!,Data!#REF!,(IF(B34=Data!#REF!,Data!#REF!,(IF(B34=Data!#REF!,Data!#REF!,Data!#REF!)))))))))))))))&amp;IF(B34=Data!B43,Data!J43,(IF(B34=Data!#REF!,Data!#REF!,(IF(B34=Data!#REF!,Data!#REF!,(IF(B34=Data!#REF!,Data!#REF!,(IF(B34=Data!#REF!,Data!#REF!,(IF(B34=Data!#REF!,Data!J783,(IF(B34=Data!#REF!,Data!#REF!,(IF(B34=Data!#REF!,Data!#REF!,Data!#REF!)))))))))))))))&amp;IF(B34=Data!#REF!,Data!#REF!,(IF(B34=Data!#REF!,Data!#REF!,(IF(B34=Data!#REF!,Data!#REF!,(IF(B34=Data!#REF!,Data!#REF!,(IF(B34=Data!#REF!,Data!#REF!,Data!#REF!)))))))))</f>
        <v>#REF!</v>
      </c>
      <c r="W34" s="596" t="str">
        <f>IF(E34="","",VLOOKUP(B34,Data!$B$5:$J$503,9,FALSE)*E34)</f>
        <v/>
      </c>
    </row>
    <row r="35" spans="1:23" s="597" customFormat="1" ht="19.25" customHeight="1">
      <c r="A35" s="860">
        <v>14</v>
      </c>
      <c r="B35" s="753" t="s">
        <v>717</v>
      </c>
      <c r="C35" s="738" t="str">
        <f>IF(E35="","",VLOOKUP(B35,Data!$B$5:$N$503,13,FALSE))</f>
        <v>Ymh</v>
      </c>
      <c r="D35" s="495" t="str">
        <f>IF(E35="","",VLOOKUP(B35,Data!$B$5:$L$503,2,FALSE))</f>
        <v>VAC9500</v>
      </c>
      <c r="E35" s="739">
        <v>2</v>
      </c>
      <c r="F35" s="956"/>
      <c r="G35" s="587">
        <f>IF(E35="","",VLOOKUP(B35,Data!$B$5:$L$503,11,FALSE))</f>
        <v>2627.86</v>
      </c>
      <c r="H35" s="588">
        <f>IF(E35&gt;0,E35*G35,"-")</f>
        <v>5255.72</v>
      </c>
      <c r="I35" s="589" t="str">
        <f>IF(E35="","",VLOOKUP(B35,Data!$B$5:$D$503,3,FALSE))</f>
        <v>C/T</v>
      </c>
      <c r="J35" s="589" t="str">
        <f>IF(E35="","",VLOOKUP(B35,Data!$B$5:$M$503,12,FALSE))</f>
        <v>Indonesia</v>
      </c>
      <c r="K35" s="590">
        <v>5132835</v>
      </c>
      <c r="L35" s="587">
        <f>IF(E35="","",VLOOKUP(B35,Data!$B$5:$E$503,4,FALSE)*E35)</f>
        <v>534</v>
      </c>
      <c r="M35" s="587">
        <f>IF(E35="","",VLOOKUP(B35,Data!$B$5:$F$503,5,FALSE)*E35)</f>
        <v>494</v>
      </c>
      <c r="N35" s="591" t="e">
        <f>IF(B35=Data!B5,Data!G5,(IF(B35=Data!B7,Data!G7,(IF(B35=Data!B9,Data!G9,(IF(B35=Data!#REF!,Data!#REF!,(IF(B35=Data!B14,Data!G14,(IF(B35=Data!#REF!,Data!#REF!,(IF(B35=Data!#REF!,Data!#REF!,(IF(B35=Data!#REF!,Data!#REF!,Data!#REF!)))))))))))))))&amp;IF(B35=Data!B81,Data!G81,(IF(B35=Data!#REF!,Data!#REF!,(IF(B35=Data!#REF!,Data!#REF!,(IF(B35=Data!#REF!,Data!#REF!,(IF(B35=Data!#REF!,Data!#REF!,(IF(B35=Data!#REF!,Data!G821,(IF(B35=Data!#REF!,Data!#REF!,(IF(B35=Data!#REF!,Data!#REF!,Data!#REF!)))))))))))))))&amp;IF(B35=Data!#REF!,Data!#REF!,(IF(B35=Data!#REF!,Data!#REF!,(IF(B35=Data!#REF!,Data!#REF!,(IF(B35=Data!#REF!,Data!#REF!,(IF(B35=Data!#REF!,Data!#REF!,Data!#REF!)))))))))</f>
        <v>#REF!</v>
      </c>
      <c r="O35" s="592"/>
      <c r="P35" s="593"/>
      <c r="Q35" s="594" t="e">
        <f>IF(B35=Data!B5,Data!H5,(IF(B35=Data!B7,Data!H7,(IF(B35=Data!B9,Data!H9,(IF(B35=Data!#REF!,Data!#REF!,(IF(B35=Data!B14,Data!H14,(IF(B35=Data!#REF!,Data!#REF!,(IF(B35=Data!#REF!,Data!#REF!,(IF(B35=Data!#REF!,Data!#REF!,Data!#REF!)))))))))))))))&amp;IF(B35=Data!B81,Data!H81,(IF(B35=Data!#REF!,Data!#REF!,(IF(B35=Data!#REF!,Data!#REF!,(IF(B35=Data!#REF!,Data!#REF!,(IF(B35=Data!#REF!,Data!#REF!,(IF(B35=Data!#REF!,Data!H821,(IF(B35=Data!#REF!,Data!#REF!,(IF(B35=Data!#REF!,Data!#REF!,Data!#REF!)))))))))))))))&amp;IF(B35=Data!#REF!,Data!#REF!,(IF(B35=Data!#REF!,Data!#REF!,(IF(B35=Data!#REF!,Data!#REF!,(IF(B35=Data!#REF!,Data!#REF!,(IF(B35=Data!#REF!,Data!#REF!,Data!#REF!)))))))))</f>
        <v>#REF!</v>
      </c>
      <c r="R35" s="593"/>
      <c r="S35" s="593"/>
      <c r="T35" s="594" t="e">
        <f>IF(B35=Data!B5,Data!I5,(IF(B35=Data!B7,Data!I7,(IF(B35=Data!B9,Data!I9,(IF(B35=Data!#REF!,Data!#REF!,(IF(B35=Data!B14,Data!I14,(IF(B35=Data!#REF!,Data!#REF!,(IF(B35=Data!#REF!,Data!#REF!,(IF(B35=Data!#REF!,Data!#REF!,Data!#REF!)))))))))))))))&amp;IF(B35=Data!B81,Data!I81,(IF(B35=Data!#REF!,Data!#REF!,(IF(B35=Data!#REF!,Data!#REF!,(IF(B35=Data!#REF!,Data!#REF!,(IF(B35=Data!#REF!,Data!#REF!,(IF(B35=Data!#REF!,Data!I821,(IF(B35=Data!#REF!,Data!#REF!,(IF(B35=Data!#REF!,Data!#REF!,Data!#REF!)))))))))))))))&amp;IF(B35=Data!#REF!,Data!#REF!,(IF(B35=Data!#REF!,Data!#REF!,(IF(B35=Data!#REF!,Data!#REF!,(IF(B35=Data!#REF!,Data!#REF!,(IF(B35=Data!#REF!,Data!#REF!,Data!#REF!)))))))))</f>
        <v>#REF!</v>
      </c>
      <c r="U35" s="595"/>
      <c r="V35" s="594" t="e">
        <f>IF(B35=Data!B5,Data!J5,(IF(B35=Data!B7,Data!J7,(IF(B35=Data!B9,Data!J9,(IF(B35=Data!#REF!,Data!#REF!,(IF(B35=Data!B14,Data!J14,(IF(B35=Data!#REF!,Data!#REF!,(IF(B35=Data!#REF!,Data!#REF!,(IF(B35=Data!#REF!,Data!#REF!,Data!#REF!)))))))))))))))&amp;IF(B35=Data!B81,Data!J81,(IF(B35=Data!#REF!,Data!#REF!,(IF(B35=Data!#REF!,Data!#REF!,(IF(B35=Data!#REF!,Data!#REF!,(IF(B35=Data!#REF!,Data!#REF!,(IF(B35=Data!#REF!,Data!J821,(IF(B35=Data!#REF!,Data!#REF!,(IF(B35=Data!#REF!,Data!#REF!,Data!#REF!)))))))))))))))&amp;IF(B35=Data!#REF!,Data!#REF!,(IF(B35=Data!#REF!,Data!#REF!,(IF(B35=Data!#REF!,Data!#REF!,(IF(B35=Data!#REF!,Data!#REF!,(IF(B35=Data!#REF!,Data!#REF!,Data!#REF!)))))))))</f>
        <v>#REF!</v>
      </c>
      <c r="W35" s="596">
        <f>IF(E35="","",VLOOKUP(B35,Data!$B$5:$J$503,9,FALSE)*E35)</f>
        <v>2.976</v>
      </c>
    </row>
    <row r="36" spans="1:23" s="597" customFormat="1" ht="19.25" customHeight="1">
      <c r="A36" s="860"/>
      <c r="B36" s="582"/>
      <c r="C36" s="738" t="str">
        <f>IF(E36="","",VLOOKUP(B36,Data!$B$5:$N$503,13,FALSE))</f>
        <v/>
      </c>
      <c r="D36" s="495" t="str">
        <f>IF(E36="","",VLOOKUP(B36,Data!$B$5:$L$503,2,FALSE))</f>
        <v/>
      </c>
      <c r="E36" s="823"/>
      <c r="F36" s="956"/>
      <c r="G36" s="587" t="str">
        <f>IF(E36="","",VLOOKUP(B36,Data!$B$5:$L$503,11,FALSE))</f>
        <v/>
      </c>
      <c r="H36" s="588" t="str">
        <f>IF(E36&gt;0,E36*G36,"-")</f>
        <v>-</v>
      </c>
      <c r="I36" s="589" t="str">
        <f>IF(E36="","",VLOOKUP(B36,Data!$B$5:$D$503,3,FALSE))</f>
        <v/>
      </c>
      <c r="J36" s="589" t="str">
        <f>IF(E36="","",VLOOKUP(B36,Data!$B$5:$M$503,12,FALSE))</f>
        <v/>
      </c>
      <c r="K36" s="590"/>
      <c r="L36" s="587" t="str">
        <f>IF(E36="","",VLOOKUP(B36,Data!$B$5:$E$503,4,FALSE)*E36)</f>
        <v/>
      </c>
      <c r="M36" s="587" t="str">
        <f>IF(E36="","",VLOOKUP(B36,Data!$B$5:$F$503,5,FALSE)*E36)</f>
        <v/>
      </c>
      <c r="N36" s="591" t="e">
        <f>IF(B36=Data!#REF!,Data!#REF!,(IF(B36=Data!#REF!,Data!#REF!,(IF(B36=Data!#REF!,Data!#REF!,(IF(B36=Data!#REF!,Data!#REF!,(IF(B36=Data!#REF!,Data!#REF!,(IF(B36=Data!#REF!,Data!#REF!,(IF(B36=Data!#REF!,Data!#REF!,(IF(B36=Data!#REF!,Data!#REF!,Data!#REF!)))))))))))))))&amp;IF(B36=Data!B59,Data!G59,(IF(B36=Data!#REF!,Data!#REF!,(IF(B36=Data!#REF!,Data!#REF!,(IF(B36=Data!#REF!,Data!#REF!,(IF(B36=Data!#REF!,Data!#REF!,(IF(B36=Data!#REF!,Data!G799,(IF(B36=Data!#REF!,Data!#REF!,(IF(B36=Data!#REF!,Data!#REF!,Data!#REF!)))))))))))))))&amp;IF(B36=Data!#REF!,Data!#REF!,(IF(B36=Data!#REF!,Data!#REF!,(IF(B36=Data!#REF!,Data!#REF!,(IF(B36=Data!#REF!,Data!#REF!,(IF(B36=Data!#REF!,Data!#REF!,Data!#REF!)))))))))</f>
        <v>#REF!</v>
      </c>
      <c r="O36" s="592"/>
      <c r="P36" s="593"/>
      <c r="Q36" s="594" t="e">
        <f>IF(B36=Data!#REF!,Data!#REF!,(IF(B36=Data!#REF!,Data!#REF!,(IF(B36=Data!#REF!,Data!#REF!,(IF(B36=Data!#REF!,Data!#REF!,(IF(B36=Data!#REF!,Data!#REF!,(IF(B36=Data!#REF!,Data!#REF!,(IF(B36=Data!#REF!,Data!#REF!,(IF(B36=Data!#REF!,Data!#REF!,Data!#REF!)))))))))))))))&amp;IF(B36=Data!B59,Data!H59,(IF(B36=Data!#REF!,Data!#REF!,(IF(B36=Data!#REF!,Data!#REF!,(IF(B36=Data!#REF!,Data!#REF!,(IF(B36=Data!#REF!,Data!#REF!,(IF(B36=Data!#REF!,Data!H799,(IF(B36=Data!#REF!,Data!#REF!,(IF(B36=Data!#REF!,Data!#REF!,Data!#REF!)))))))))))))))&amp;IF(B36=Data!#REF!,Data!#REF!,(IF(B36=Data!#REF!,Data!#REF!,(IF(B36=Data!#REF!,Data!#REF!,(IF(B36=Data!#REF!,Data!#REF!,(IF(B36=Data!#REF!,Data!#REF!,Data!#REF!)))))))))</f>
        <v>#REF!</v>
      </c>
      <c r="R36" s="593"/>
      <c r="S36" s="593"/>
      <c r="T36" s="594" t="e">
        <f>IF(B36=Data!#REF!,Data!#REF!,(IF(B36=Data!#REF!,Data!#REF!,(IF(B36=Data!#REF!,Data!#REF!,(IF(B36=Data!#REF!,Data!#REF!,(IF(B36=Data!#REF!,Data!#REF!,(IF(B36=Data!#REF!,Data!#REF!,(IF(B36=Data!#REF!,Data!#REF!,(IF(B36=Data!#REF!,Data!#REF!,Data!#REF!)))))))))))))))&amp;IF(B36=Data!B59,Data!I59,(IF(B36=Data!#REF!,Data!#REF!,(IF(B36=Data!#REF!,Data!#REF!,(IF(B36=Data!#REF!,Data!#REF!,(IF(B36=Data!#REF!,Data!#REF!,(IF(B36=Data!#REF!,Data!I799,(IF(B36=Data!#REF!,Data!#REF!,(IF(B36=Data!#REF!,Data!#REF!,Data!#REF!)))))))))))))))&amp;IF(B36=Data!#REF!,Data!#REF!,(IF(B36=Data!#REF!,Data!#REF!,(IF(B36=Data!#REF!,Data!#REF!,(IF(B36=Data!#REF!,Data!#REF!,(IF(B36=Data!#REF!,Data!#REF!,Data!#REF!)))))))))</f>
        <v>#REF!</v>
      </c>
      <c r="U36" s="595"/>
      <c r="V36" s="594" t="e">
        <f>IF(B36=Data!#REF!,Data!#REF!,(IF(B36=Data!#REF!,Data!#REF!,(IF(B36=Data!#REF!,Data!#REF!,(IF(B36=Data!#REF!,Data!#REF!,(IF(B36=Data!#REF!,Data!#REF!,(IF(B36=Data!#REF!,Data!#REF!,(IF(B36=Data!#REF!,Data!#REF!,(IF(B36=Data!#REF!,Data!#REF!,Data!#REF!)))))))))))))))&amp;IF(B36=Data!B59,Data!J59,(IF(B36=Data!#REF!,Data!#REF!,(IF(B36=Data!#REF!,Data!#REF!,(IF(B36=Data!#REF!,Data!#REF!,(IF(B36=Data!#REF!,Data!#REF!,(IF(B36=Data!#REF!,Data!J799,(IF(B36=Data!#REF!,Data!#REF!,(IF(B36=Data!#REF!,Data!#REF!,Data!#REF!)))))))))))))))&amp;IF(B36=Data!#REF!,Data!#REF!,(IF(B36=Data!#REF!,Data!#REF!,(IF(B36=Data!#REF!,Data!#REF!,(IF(B36=Data!#REF!,Data!#REF!,(IF(B36=Data!#REF!,Data!#REF!,Data!#REF!)))))))))</f>
        <v>#REF!</v>
      </c>
      <c r="W36" s="596" t="str">
        <f>IF(E36="","",VLOOKUP(B36,Data!$B$5:$J$503,9,FALSE)*E36)</f>
        <v/>
      </c>
    </row>
    <row r="37" spans="1:23" s="597" customFormat="1" ht="19.25" customHeight="1">
      <c r="A37" s="860"/>
      <c r="B37" s="753"/>
      <c r="C37" s="738" t="str">
        <f>IF(E37="","",VLOOKUP(B37,Data!$B$5:$N$503,13,FALSE))</f>
        <v/>
      </c>
      <c r="D37" s="495" t="str">
        <f>IF(E37="","",VLOOKUP(B37,Data!$B$5:$L$503,2,FALSE))</f>
        <v/>
      </c>
      <c r="E37" s="823"/>
      <c r="F37" s="956"/>
      <c r="G37" s="587" t="str">
        <f>IF(E37="","",VLOOKUP(B37,Data!$B$5:$L$503,11,FALSE))</f>
        <v/>
      </c>
      <c r="H37" s="588" t="str">
        <f>IF(E37&gt;0,E37*G37,"-")</f>
        <v>-</v>
      </c>
      <c r="I37" s="589" t="str">
        <f>IF(E37="","",VLOOKUP(B37,Data!$B$5:$D$503,3,FALSE))</f>
        <v/>
      </c>
      <c r="J37" s="589" t="str">
        <f>IF(E37="","",VLOOKUP(B37,Data!$B$5:$M$503,12,FALSE))</f>
        <v/>
      </c>
      <c r="K37" s="590"/>
      <c r="L37" s="587" t="str">
        <f>IF(E37="","",VLOOKUP(B37,Data!$B$5:$E$503,4,FALSE)*E37)</f>
        <v/>
      </c>
      <c r="M37" s="587" t="str">
        <f>IF(E37="","",VLOOKUP(B37,Data!$B$5:$F$503,5,FALSE)*E37)</f>
        <v/>
      </c>
      <c r="N37" s="591" t="e">
        <f>IF(B37=Data!#REF!,Data!#REF!,(IF(B37=Data!#REF!,Data!#REF!,(IF(B37=Data!#REF!,Data!#REF!,(IF(B37=Data!#REF!,Data!#REF!,(IF(B37=Data!#REF!,Data!#REF!,(IF(B37=Data!#REF!,Data!#REF!,(IF(B37=Data!#REF!,Data!#REF!,(IF(B37=Data!#REF!,Data!#REF!,Data!#REF!)))))))))))))))&amp;IF(B37=Data!B53,Data!G53,(IF(B37=Data!#REF!,Data!#REF!,(IF(B37=Data!#REF!,Data!#REF!,(IF(B37=Data!#REF!,Data!#REF!,(IF(B37=Data!#REF!,Data!#REF!,(IF(B37=Data!#REF!,Data!G793,(IF(B37=Data!#REF!,Data!#REF!,(IF(B37=Data!#REF!,Data!#REF!,Data!#REF!)))))))))))))))&amp;IF(B37=Data!#REF!,Data!#REF!,(IF(B37=Data!#REF!,Data!#REF!,(IF(B37=Data!#REF!,Data!#REF!,(IF(B37=Data!#REF!,Data!#REF!,(IF(B37=Data!#REF!,Data!#REF!,Data!#REF!)))))))))</f>
        <v>#REF!</v>
      </c>
      <c r="O37" s="592"/>
      <c r="P37" s="593"/>
      <c r="Q37" s="594" t="e">
        <f>IF(B37=Data!#REF!,Data!#REF!,(IF(B37=Data!#REF!,Data!#REF!,(IF(B37=Data!#REF!,Data!#REF!,(IF(B37=Data!#REF!,Data!#REF!,(IF(B37=Data!#REF!,Data!#REF!,(IF(B37=Data!#REF!,Data!#REF!,(IF(B37=Data!#REF!,Data!#REF!,(IF(B37=Data!#REF!,Data!#REF!,Data!#REF!)))))))))))))))&amp;IF(B37=Data!B53,Data!H53,(IF(B37=Data!#REF!,Data!#REF!,(IF(B37=Data!#REF!,Data!#REF!,(IF(B37=Data!#REF!,Data!#REF!,(IF(B37=Data!#REF!,Data!#REF!,(IF(B37=Data!#REF!,Data!H793,(IF(B37=Data!#REF!,Data!#REF!,(IF(B37=Data!#REF!,Data!#REF!,Data!#REF!)))))))))))))))&amp;IF(B37=Data!#REF!,Data!#REF!,(IF(B37=Data!#REF!,Data!#REF!,(IF(B37=Data!#REF!,Data!#REF!,(IF(B37=Data!#REF!,Data!#REF!,(IF(B37=Data!#REF!,Data!#REF!,Data!#REF!)))))))))</f>
        <v>#REF!</v>
      </c>
      <c r="R37" s="593"/>
      <c r="S37" s="593"/>
      <c r="T37" s="594" t="e">
        <f>IF(B37=Data!#REF!,Data!#REF!,(IF(B37=Data!#REF!,Data!#REF!,(IF(B37=Data!#REF!,Data!#REF!,(IF(B37=Data!#REF!,Data!#REF!,(IF(B37=Data!#REF!,Data!#REF!,(IF(B37=Data!#REF!,Data!#REF!,(IF(B37=Data!#REF!,Data!#REF!,(IF(B37=Data!#REF!,Data!#REF!,Data!#REF!)))))))))))))))&amp;IF(B37=Data!B53,Data!I53,(IF(B37=Data!#REF!,Data!#REF!,(IF(B37=Data!#REF!,Data!#REF!,(IF(B37=Data!#REF!,Data!#REF!,(IF(B37=Data!#REF!,Data!#REF!,(IF(B37=Data!#REF!,Data!I793,(IF(B37=Data!#REF!,Data!#REF!,(IF(B37=Data!#REF!,Data!#REF!,Data!#REF!)))))))))))))))&amp;IF(B37=Data!#REF!,Data!#REF!,(IF(B37=Data!#REF!,Data!#REF!,(IF(B37=Data!#REF!,Data!#REF!,(IF(B37=Data!#REF!,Data!#REF!,(IF(B37=Data!#REF!,Data!#REF!,Data!#REF!)))))))))</f>
        <v>#REF!</v>
      </c>
      <c r="U37" s="595"/>
      <c r="V37" s="594" t="e">
        <f>IF(B37=Data!#REF!,Data!#REF!,(IF(B37=Data!#REF!,Data!#REF!,(IF(B37=Data!#REF!,Data!#REF!,(IF(B37=Data!#REF!,Data!#REF!,(IF(B37=Data!#REF!,Data!#REF!,(IF(B37=Data!#REF!,Data!#REF!,(IF(B37=Data!#REF!,Data!#REF!,(IF(B37=Data!#REF!,Data!#REF!,Data!#REF!)))))))))))))))&amp;IF(B37=Data!B53,Data!J53,(IF(B37=Data!#REF!,Data!#REF!,(IF(B37=Data!#REF!,Data!#REF!,(IF(B37=Data!#REF!,Data!#REF!,(IF(B37=Data!#REF!,Data!#REF!,(IF(B37=Data!#REF!,Data!J793,(IF(B37=Data!#REF!,Data!#REF!,(IF(B37=Data!#REF!,Data!#REF!,Data!#REF!)))))))))))))))&amp;IF(B37=Data!#REF!,Data!#REF!,(IF(B37=Data!#REF!,Data!#REF!,(IF(B37=Data!#REF!,Data!#REF!,(IF(B37=Data!#REF!,Data!#REF!,(IF(B37=Data!#REF!,Data!#REF!,Data!#REF!)))))))))</f>
        <v>#REF!</v>
      </c>
      <c r="W37" s="596" t="str">
        <f>IF(E37="","",VLOOKUP(B37,Data!$B$5:$J$503,9,FALSE)*E37)</f>
        <v/>
      </c>
    </row>
    <row r="38" spans="1:23" s="597" customFormat="1" ht="19.25" customHeight="1">
      <c r="A38" s="598"/>
      <c r="B38" s="582"/>
      <c r="C38" s="738" t="str">
        <f>IF(E38="","",VLOOKUP(B38,Data!$B$5:$N$503,13,FALSE))</f>
        <v/>
      </c>
      <c r="D38" s="495" t="str">
        <f>IF(E38="","",VLOOKUP(B38,Data!$B$5:$L$503,2,FALSE))</f>
        <v/>
      </c>
      <c r="E38" s="823"/>
      <c r="F38" s="601"/>
      <c r="G38" s="587" t="str">
        <f>IF(E38="","",VLOOKUP(B38,Data!$B$5:$L$503,11,FALSE))</f>
        <v/>
      </c>
      <c r="H38" s="588" t="str">
        <f t="shared" si="0"/>
        <v>-</v>
      </c>
      <c r="I38" s="589" t="str">
        <f>IF(E38="","",VLOOKUP(B38,Data!$B$5:$D$503,3,FALSE))</f>
        <v/>
      </c>
      <c r="J38" s="589" t="str">
        <f>IF(E38="","",VLOOKUP(B38,Data!$B$5:$M$503,12,FALSE))</f>
        <v/>
      </c>
      <c r="K38" s="590"/>
      <c r="L38" s="587" t="str">
        <f>IF(E38="","",VLOOKUP(B38,Data!$B$5:$E$503,4,FALSE)*E38)</f>
        <v/>
      </c>
      <c r="M38" s="587" t="str">
        <f>IF(E38="","",VLOOKUP(B38,Data!$B$5:$F$503,5,FALSE)*E38)</f>
        <v/>
      </c>
      <c r="N38" s="591" t="e">
        <f>IF(B38=Data!B18,Data!G18,(IF(B38=Data!B20,Data!G20,(IF(B38=Data!B22,Data!G22,(IF(B38=Data!#REF!,Data!#REF!,(IF(B38=Data!B27,Data!G27,(IF(B38=Data!#REF!,Data!#REF!,(IF(B38=Data!#REF!,Data!#REF!,(IF(B38=Data!#REF!,Data!#REF!,Data!#REF!)))))))))))))))&amp;IF(B38=Data!B94,Data!G94,(IF(B38=Data!#REF!,Data!#REF!,(IF(B38=Data!#REF!,Data!#REF!,(IF(B38=Data!#REF!,Data!#REF!,(IF(B38=Data!#REF!,Data!#REF!,(IF(B38=Data!#REF!,Data!G834,(IF(B38=Data!#REF!,Data!#REF!,(IF(B38=Data!#REF!,Data!#REF!,Data!#REF!)))))))))))))))&amp;IF(B38=Data!#REF!,Data!#REF!,(IF(B38=Data!#REF!,Data!#REF!,(IF(B38=Data!#REF!,Data!#REF!,(IF(B38=Data!#REF!,Data!#REF!,(IF(B38=Data!#REF!,Data!#REF!,Data!#REF!)))))))))</f>
        <v>#REF!</v>
      </c>
      <c r="O38" s="592"/>
      <c r="P38" s="593"/>
      <c r="Q38" s="594" t="e">
        <f>IF(B38=Data!B18,Data!H18,(IF(B38=Data!B20,Data!H20,(IF(B38=Data!B22,Data!H22,(IF(B38=Data!#REF!,Data!#REF!,(IF(B38=Data!B27,Data!H27,(IF(B38=Data!#REF!,Data!#REF!,(IF(B38=Data!#REF!,Data!#REF!,(IF(B38=Data!#REF!,Data!#REF!,Data!#REF!)))))))))))))))&amp;IF(B38=Data!B94,Data!H94,(IF(B38=Data!#REF!,Data!#REF!,(IF(B38=Data!#REF!,Data!#REF!,(IF(B38=Data!#REF!,Data!#REF!,(IF(B38=Data!#REF!,Data!#REF!,(IF(B38=Data!#REF!,Data!H834,(IF(B38=Data!#REF!,Data!#REF!,(IF(B38=Data!#REF!,Data!#REF!,Data!#REF!)))))))))))))))&amp;IF(B38=Data!#REF!,Data!#REF!,(IF(B38=Data!#REF!,Data!#REF!,(IF(B38=Data!#REF!,Data!#REF!,(IF(B38=Data!#REF!,Data!#REF!,(IF(B38=Data!#REF!,Data!#REF!,Data!#REF!)))))))))</f>
        <v>#REF!</v>
      </c>
      <c r="R38" s="593"/>
      <c r="S38" s="593"/>
      <c r="T38" s="594" t="e">
        <f>IF(B38=Data!B18,Data!I18,(IF(B38=Data!B20,Data!I20,(IF(B38=Data!B22,Data!I22,(IF(B38=Data!#REF!,Data!#REF!,(IF(B38=Data!B27,Data!I27,(IF(B38=Data!#REF!,Data!#REF!,(IF(B38=Data!#REF!,Data!#REF!,(IF(B38=Data!#REF!,Data!#REF!,Data!#REF!)))))))))))))))&amp;IF(B38=Data!B94,Data!I94,(IF(B38=Data!#REF!,Data!#REF!,(IF(B38=Data!#REF!,Data!#REF!,(IF(B38=Data!#REF!,Data!#REF!,(IF(B38=Data!#REF!,Data!#REF!,(IF(B38=Data!#REF!,Data!I834,(IF(B38=Data!#REF!,Data!#REF!,(IF(B38=Data!#REF!,Data!#REF!,Data!#REF!)))))))))))))))&amp;IF(B38=Data!#REF!,Data!#REF!,(IF(B38=Data!#REF!,Data!#REF!,(IF(B38=Data!#REF!,Data!#REF!,(IF(B38=Data!#REF!,Data!#REF!,(IF(B38=Data!#REF!,Data!#REF!,Data!#REF!)))))))))</f>
        <v>#REF!</v>
      </c>
      <c r="U38" s="595"/>
      <c r="V38" s="594" t="e">
        <f>IF(B38=Data!B18,Data!J18,(IF(B38=Data!B20,Data!J20,(IF(B38=Data!B22,Data!J22,(IF(B38=Data!#REF!,Data!#REF!,(IF(B38=Data!B27,Data!J27,(IF(B38=Data!#REF!,Data!#REF!,(IF(B38=Data!#REF!,Data!#REF!,(IF(B38=Data!#REF!,Data!#REF!,Data!#REF!)))))))))))))))&amp;IF(B38=Data!B94,Data!J94,(IF(B38=Data!#REF!,Data!#REF!,(IF(B38=Data!#REF!,Data!#REF!,(IF(B38=Data!#REF!,Data!#REF!,(IF(B38=Data!#REF!,Data!#REF!,(IF(B38=Data!#REF!,Data!J834,(IF(B38=Data!#REF!,Data!#REF!,(IF(B38=Data!#REF!,Data!#REF!,Data!#REF!)))))))))))))))&amp;IF(B38=Data!#REF!,Data!#REF!,(IF(B38=Data!#REF!,Data!#REF!,(IF(B38=Data!#REF!,Data!#REF!,(IF(B38=Data!#REF!,Data!#REF!,(IF(B38=Data!#REF!,Data!#REF!,Data!#REF!)))))))))</f>
        <v>#REF!</v>
      </c>
      <c r="W38" s="596" t="str">
        <f>IF(E38="","",VLOOKUP(B38,Data!$B$5:$J$503,9,FALSE)*E38)</f>
        <v/>
      </c>
    </row>
    <row r="39" spans="1:23" s="597" customFormat="1" ht="19.25" customHeight="1">
      <c r="A39" s="860"/>
      <c r="B39"/>
      <c r="C39" s="583" t="str">
        <f>IF(E39="","",VLOOKUP(B39,Data!$B$5:$N$503,13,FALSE))</f>
        <v/>
      </c>
      <c r="D39" s="584" t="str">
        <f>IF(E39="","",VLOOKUP(B39,Data!$B$5:$L$503,2,FALSE))</f>
        <v/>
      </c>
      <c r="E39" s="739"/>
      <c r="F39" s="600"/>
      <c r="G39" s="587" t="str">
        <f>IF(E39="","",VLOOKUP(B39,Data!$B$5:$L$503,11,FALSE))</f>
        <v/>
      </c>
      <c r="H39" s="588" t="str">
        <f t="shared" si="0"/>
        <v>-</v>
      </c>
      <c r="I39" s="589" t="str">
        <f>IF(E39="","",VLOOKUP(B39,Data!$B$5:$D$503,3,FALSE))</f>
        <v/>
      </c>
      <c r="J39" s="589" t="str">
        <f>IF(E39="","",VLOOKUP(B39,Data!$B$5:$M$503,12,FALSE))</f>
        <v/>
      </c>
      <c r="K39" s="590"/>
      <c r="L39" s="587" t="str">
        <f>IF(E39="","",VLOOKUP(B39,Data!$B$5:$E$503,4,FALSE)*E39)</f>
        <v/>
      </c>
      <c r="M39" s="587" t="str">
        <f>IF(E39="","",VLOOKUP(B39,Data!$B$5:$F$503,5,FALSE)*E39)</f>
        <v/>
      </c>
      <c r="N39" s="591" t="e">
        <f>IF(B39=Data!B139,Data!G139,(IF(B39=Data!B141,Data!G141,(IF(B39=Data!B143,Data!G143,(IF(B39=Data!#REF!,Data!#REF!,(IF(B39=Data!B148,Data!G148,(IF(B39=Data!#REF!,Data!#REF!,(IF(B39=Data!#REF!,Data!#REF!,(IF(B39=Data!#REF!,Data!#REF!,Data!#REF!)))))))))))))))&amp;IF(B39=Data!B215,Data!G215,(IF(B39=Data!#REF!,Data!#REF!,(IF(B39=Data!#REF!,Data!#REF!,(IF(B39=Data!#REF!,Data!#REF!,(IF(B39=Data!#REF!,Data!#REF!,(IF(B39=Data!#REF!,Data!G955,(IF(B39=Data!#REF!,Data!#REF!,(IF(B39=Data!#REF!,Data!#REF!,Data!#REF!)))))))))))))))&amp;IF(B39=Data!#REF!,Data!#REF!,(IF(B39=Data!#REF!,Data!#REF!,(IF(B39=Data!#REF!,Data!#REF!,(IF(B39=Data!#REF!,Data!#REF!,(IF(B39=Data!#REF!,Data!#REF!,Data!#REF!)))))))))</f>
        <v>#REF!</v>
      </c>
      <c r="O39" s="592"/>
      <c r="P39" s="593"/>
      <c r="Q39" s="594" t="e">
        <f>IF(B39=Data!B139,Data!H139,(IF(B39=Data!B141,Data!H141,(IF(B39=Data!B143,Data!H143,(IF(B39=Data!#REF!,Data!#REF!,(IF(B39=Data!B148,Data!H148,(IF(B39=Data!#REF!,Data!#REF!,(IF(B39=Data!#REF!,Data!#REF!,(IF(B39=Data!#REF!,Data!#REF!,Data!#REF!)))))))))))))))&amp;IF(B39=Data!B215,Data!H215,(IF(B39=Data!#REF!,Data!#REF!,(IF(B39=Data!#REF!,Data!#REF!,(IF(B39=Data!#REF!,Data!#REF!,(IF(B39=Data!#REF!,Data!#REF!,(IF(B39=Data!#REF!,Data!H955,(IF(B39=Data!#REF!,Data!#REF!,(IF(B39=Data!#REF!,Data!#REF!,Data!#REF!)))))))))))))))&amp;IF(B39=Data!#REF!,Data!#REF!,(IF(B39=Data!#REF!,Data!#REF!,(IF(B39=Data!#REF!,Data!#REF!,(IF(B39=Data!#REF!,Data!#REF!,(IF(B39=Data!#REF!,Data!#REF!,Data!#REF!)))))))))</f>
        <v>#REF!</v>
      </c>
      <c r="R39" s="593"/>
      <c r="S39" s="593"/>
      <c r="T39" s="594" t="e">
        <f>IF(B39=Data!B139,Data!I139,(IF(B39=Data!B141,Data!I141,(IF(B39=Data!B143,Data!I143,(IF(B39=Data!#REF!,Data!#REF!,(IF(B39=Data!B148,Data!I148,(IF(B39=Data!#REF!,Data!#REF!,(IF(B39=Data!#REF!,Data!#REF!,(IF(B39=Data!#REF!,Data!#REF!,Data!#REF!)))))))))))))))&amp;IF(B39=Data!B215,Data!I215,(IF(B39=Data!#REF!,Data!#REF!,(IF(B39=Data!#REF!,Data!#REF!,(IF(B39=Data!#REF!,Data!#REF!,(IF(B39=Data!#REF!,Data!#REF!,(IF(B39=Data!#REF!,Data!I955,(IF(B39=Data!#REF!,Data!#REF!,(IF(B39=Data!#REF!,Data!#REF!,Data!#REF!)))))))))))))))&amp;IF(B39=Data!#REF!,Data!#REF!,(IF(B39=Data!#REF!,Data!#REF!,(IF(B39=Data!#REF!,Data!#REF!,(IF(B39=Data!#REF!,Data!#REF!,(IF(B39=Data!#REF!,Data!#REF!,Data!#REF!)))))))))</f>
        <v>#REF!</v>
      </c>
      <c r="U39" s="595"/>
      <c r="V39" s="594" t="e">
        <f>IF(B39=Data!B139,Data!J139,(IF(B39=Data!B141,Data!J141,(IF(B39=Data!B143,Data!J143,(IF(B39=Data!#REF!,Data!#REF!,(IF(B39=Data!B148,Data!J148,(IF(B39=Data!#REF!,Data!#REF!,(IF(B39=Data!#REF!,Data!#REF!,(IF(B39=Data!#REF!,Data!#REF!,Data!#REF!)))))))))))))))&amp;IF(B39=Data!B215,Data!J215,(IF(B39=Data!#REF!,Data!#REF!,(IF(B39=Data!#REF!,Data!#REF!,(IF(B39=Data!#REF!,Data!#REF!,(IF(B39=Data!#REF!,Data!#REF!,(IF(B39=Data!#REF!,Data!J955,(IF(B39=Data!#REF!,Data!#REF!,(IF(B39=Data!#REF!,Data!#REF!,Data!#REF!)))))))))))))))&amp;IF(B39=Data!#REF!,Data!#REF!,(IF(B39=Data!#REF!,Data!#REF!,(IF(B39=Data!#REF!,Data!#REF!,(IF(B39=Data!#REF!,Data!#REF!,(IF(B39=Data!#REF!,Data!#REF!,Data!#REF!)))))))))</f>
        <v>#REF!</v>
      </c>
      <c r="W39" s="596" t="str">
        <f>IF(E39="","",VLOOKUP(B39,Data!$B$5:$J$503,9,FALSE)*E39)</f>
        <v/>
      </c>
    </row>
    <row r="40" spans="1:23" s="611" customFormat="1" ht="31" customHeight="1">
      <c r="A40" s="860"/>
      <c r="B40" s="818"/>
      <c r="C40" s="604"/>
      <c r="D40" s="605"/>
      <c r="E40" s="606">
        <f>SUM(E17:E39)</f>
        <v>54</v>
      </c>
      <c r="F40" s="606"/>
      <c r="G40" s="607"/>
      <c r="H40" s="607">
        <f>SUM(H17:H39)</f>
        <v>113938.89</v>
      </c>
      <c r="I40" s="608"/>
      <c r="J40" s="608"/>
      <c r="K40" s="608"/>
      <c r="L40" s="609">
        <f>SUM(L17:L39)</f>
        <v>12342</v>
      </c>
      <c r="M40" s="609">
        <f>SUM(M17:M39)</f>
        <v>11140</v>
      </c>
      <c r="N40" s="609" t="e">
        <f>SUM(N17:N39)</f>
        <v>#REF!</v>
      </c>
      <c r="O40" s="609" t="e">
        <f>SUM(#REF!)</f>
        <v>#REF!</v>
      </c>
      <c r="P40" s="609">
        <f>SUM(P16:P16)</f>
        <v>0</v>
      </c>
      <c r="Q40" s="609">
        <f>SUM(Q16:Q16)</f>
        <v>0</v>
      </c>
      <c r="R40" s="609" t="e">
        <f>SUM(#REF!)</f>
        <v>#REF!</v>
      </c>
      <c r="S40" s="609">
        <f>SUM(S16:S16)</f>
        <v>0</v>
      </c>
      <c r="T40" s="609">
        <f>SUM(T16:T16)</f>
        <v>0</v>
      </c>
      <c r="U40" s="609" t="e">
        <f>SUM(#REF!)</f>
        <v>#REF!</v>
      </c>
      <c r="V40" s="609">
        <f>SUM(V16:V16)</f>
        <v>0</v>
      </c>
      <c r="W40" s="610">
        <f>SUM(W17:W39)</f>
        <v>69.14200000000001</v>
      </c>
    </row>
    <row r="41" spans="1:23" ht="11.25" customHeight="1">
      <c r="A41" s="860"/>
      <c r="B41" s="612"/>
      <c r="C41" s="545"/>
      <c r="D41" s="546"/>
      <c r="E41" s="613"/>
      <c r="F41" s="544"/>
      <c r="G41" s="614" t="s">
        <v>847</v>
      </c>
      <c r="H41" s="615"/>
      <c r="I41" s="616"/>
      <c r="J41" s="616"/>
      <c r="K41" s="616"/>
      <c r="L41" s="617"/>
      <c r="M41" s="548"/>
      <c r="N41" s="546"/>
      <c r="O41" s="545"/>
      <c r="P41" s="545"/>
      <c r="Q41" s="545"/>
      <c r="R41" s="545"/>
      <c r="S41" s="545"/>
      <c r="T41" s="545"/>
      <c r="U41" s="546"/>
      <c r="V41" s="546"/>
      <c r="W41" s="550"/>
    </row>
    <row r="42" spans="1:23" ht="14">
      <c r="A42" s="618" t="s">
        <v>546</v>
      </c>
      <c r="B42" s="619" t="s">
        <v>12</v>
      </c>
      <c r="C42" s="513"/>
      <c r="D42" s="620"/>
      <c r="E42" s="499" t="s">
        <v>555</v>
      </c>
      <c r="G42" s="621" t="s">
        <v>83</v>
      </c>
      <c r="H42" s="622"/>
      <c r="I42" s="562" t="s">
        <v>84</v>
      </c>
      <c r="J42" s="623"/>
      <c r="K42" s="534" t="s">
        <v>85</v>
      </c>
      <c r="L42" s="534"/>
      <c r="M42" s="1076" t="s">
        <v>86</v>
      </c>
      <c r="N42" s="1077"/>
      <c r="O42" s="1077"/>
      <c r="P42" s="1077"/>
      <c r="Q42" s="1077"/>
      <c r="R42" s="1077"/>
      <c r="S42" s="1077"/>
      <c r="T42" s="1077"/>
      <c r="U42" s="1077"/>
      <c r="V42" s="1077"/>
      <c r="W42" s="1078"/>
    </row>
    <row r="43" spans="1:23" ht="13">
      <c r="A43" s="977" t="s">
        <v>547</v>
      </c>
      <c r="D43" s="624"/>
      <c r="E43" s="499" t="s">
        <v>88</v>
      </c>
      <c r="G43" s="1079"/>
      <c r="H43" s="1080"/>
      <c r="I43" s="977" t="s">
        <v>89</v>
      </c>
      <c r="J43" s="625"/>
      <c r="K43" s="537" t="s">
        <v>90</v>
      </c>
      <c r="L43" s="537"/>
      <c r="M43" s="532"/>
      <c r="W43" s="538"/>
    </row>
    <row r="44" spans="1:23" ht="10.5" customHeight="1">
      <c r="A44" s="977" t="s">
        <v>548</v>
      </c>
      <c r="B44" s="503"/>
      <c r="D44" s="523"/>
      <c r="G44" s="1079"/>
      <c r="H44" s="1080"/>
      <c r="I44" s="977"/>
      <c r="J44" s="625"/>
      <c r="K44" s="537" t="s">
        <v>94</v>
      </c>
      <c r="L44" s="537"/>
      <c r="M44" s="532"/>
      <c r="W44" s="538"/>
    </row>
    <row r="45" spans="1:23" ht="10.5" customHeight="1">
      <c r="A45" s="544"/>
      <c r="B45" s="545"/>
      <c r="C45" s="545"/>
      <c r="D45" s="626"/>
      <c r="E45" s="499" t="s">
        <v>95</v>
      </c>
      <c r="G45" s="1079"/>
      <c r="H45" s="1080"/>
      <c r="I45" s="977" t="s">
        <v>96</v>
      </c>
      <c r="J45" s="625"/>
      <c r="K45" s="537"/>
      <c r="L45" s="537"/>
      <c r="M45" s="532"/>
      <c r="W45" s="538"/>
    </row>
    <row r="46" spans="1:23" ht="13">
      <c r="A46" s="512" t="s">
        <v>97</v>
      </c>
      <c r="C46" s="535"/>
      <c r="D46" s="514"/>
      <c r="E46" s="499" t="s">
        <v>98</v>
      </c>
      <c r="G46" s="627" t="s">
        <v>99</v>
      </c>
      <c r="H46" s="628"/>
      <c r="I46" s="977" t="s">
        <v>89</v>
      </c>
      <c r="J46" s="625"/>
      <c r="K46" s="537" t="s">
        <v>100</v>
      </c>
      <c r="L46" s="537"/>
      <c r="M46" s="532"/>
      <c r="W46" s="538"/>
    </row>
    <row r="47" spans="1:23" ht="13">
      <c r="A47" s="977" t="s">
        <v>561</v>
      </c>
      <c r="D47" s="523"/>
      <c r="E47" s="499" t="s">
        <v>101</v>
      </c>
      <c r="G47" s="629"/>
      <c r="H47" s="630"/>
      <c r="I47" s="977" t="s">
        <v>102</v>
      </c>
      <c r="J47" s="625"/>
      <c r="K47" s="537" t="s">
        <v>549</v>
      </c>
      <c r="L47" s="537"/>
      <c r="M47" s="1069" t="s">
        <v>616</v>
      </c>
      <c r="N47" s="1070"/>
      <c r="O47" s="1070"/>
      <c r="P47" s="1070"/>
      <c r="Q47" s="1070"/>
      <c r="R47" s="1070"/>
      <c r="S47" s="1070"/>
      <c r="T47" s="1070"/>
      <c r="U47" s="1070"/>
      <c r="V47" s="1070"/>
      <c r="W47" s="1071"/>
    </row>
    <row r="48" spans="1:23">
      <c r="A48" s="544"/>
      <c r="B48" s="545"/>
      <c r="C48" s="545"/>
      <c r="D48" s="546"/>
      <c r="E48" s="631"/>
      <c r="F48" s="545"/>
      <c r="G48" s="1053" t="s">
        <v>1145</v>
      </c>
      <c r="H48" s="1054"/>
      <c r="I48" s="1053" t="s">
        <v>1140</v>
      </c>
      <c r="J48" s="1054"/>
      <c r="K48" s="549" t="s">
        <v>105</v>
      </c>
      <c r="L48" s="549"/>
      <c r="M48" s="1072" t="s">
        <v>106</v>
      </c>
      <c r="N48" s="1073"/>
      <c r="O48" s="1073"/>
      <c r="P48" s="1073"/>
      <c r="Q48" s="1073"/>
      <c r="R48" s="1073"/>
      <c r="S48" s="1073"/>
      <c r="T48" s="1073"/>
      <c r="U48" s="1073"/>
      <c r="V48" s="1073"/>
      <c r="W48" s="1074"/>
    </row>
    <row r="49" spans="1:23">
      <c r="G49" s="500" t="s">
        <v>667</v>
      </c>
      <c r="K49" s="537"/>
      <c r="L49" s="537"/>
      <c r="M49" s="541"/>
      <c r="N49" s="541"/>
      <c r="O49" s="541"/>
      <c r="P49" s="541"/>
      <c r="Q49" s="541"/>
      <c r="R49" s="541"/>
      <c r="S49" s="541"/>
      <c r="T49" s="541"/>
      <c r="U49" s="541"/>
      <c r="V49" s="541"/>
      <c r="W49" s="632"/>
    </row>
    <row r="50" spans="1:23">
      <c r="G50" s="633"/>
      <c r="H50" s="633"/>
      <c r="I50" s="634"/>
      <c r="J50" s="633"/>
      <c r="K50" s="537"/>
      <c r="L50" s="537"/>
      <c r="M50" s="541"/>
      <c r="N50" s="541"/>
      <c r="O50" s="541"/>
      <c r="P50" s="541"/>
      <c r="Q50" s="541"/>
      <c r="R50" s="541"/>
      <c r="S50" s="541"/>
      <c r="T50" s="541"/>
      <c r="U50" s="541"/>
      <c r="V50" s="541"/>
      <c r="W50" s="632"/>
    </row>
    <row r="51" spans="1:23" ht="7.5" customHeight="1"/>
    <row r="52" spans="1:23" ht="13.5" customHeight="1"/>
    <row r="53" spans="1:23" ht="13.5" customHeight="1"/>
    <row r="54" spans="1:23" ht="13.5" customHeight="1"/>
    <row r="55" spans="1:23" s="611" customFormat="1" ht="18" customHeight="1">
      <c r="A55" s="635" t="s">
        <v>964</v>
      </c>
      <c r="B55" s="500"/>
      <c r="C55" s="635" t="s">
        <v>622</v>
      </c>
      <c r="F55" s="636"/>
      <c r="G55" s="635" t="s">
        <v>958</v>
      </c>
      <c r="H55" s="500"/>
      <c r="I55" s="635" t="s">
        <v>969</v>
      </c>
      <c r="K55" s="636"/>
      <c r="L55" s="636"/>
      <c r="V55" s="637"/>
    </row>
    <row r="56" spans="1:23" s="611" customFormat="1" ht="18" customHeight="1">
      <c r="A56" s="635" t="s">
        <v>965</v>
      </c>
      <c r="B56" s="500"/>
      <c r="C56" s="635" t="s">
        <v>969</v>
      </c>
      <c r="F56" s="636"/>
      <c r="G56" s="635" t="s">
        <v>959</v>
      </c>
      <c r="H56" s="500"/>
      <c r="I56" s="635" t="s">
        <v>969</v>
      </c>
      <c r="K56" s="636"/>
      <c r="L56" s="636"/>
      <c r="V56" s="637"/>
    </row>
    <row r="57" spans="1:23" s="611" customFormat="1" ht="18" customHeight="1">
      <c r="A57" s="635" t="s">
        <v>966</v>
      </c>
      <c r="B57" s="500"/>
      <c r="C57" s="635" t="s">
        <v>969</v>
      </c>
      <c r="F57" s="636"/>
      <c r="G57" s="635" t="s">
        <v>960</v>
      </c>
      <c r="H57" s="500"/>
      <c r="I57" s="635" t="s">
        <v>622</v>
      </c>
      <c r="K57" s="636"/>
      <c r="L57" s="636"/>
      <c r="V57" s="637"/>
    </row>
    <row r="58" spans="1:23" s="611" customFormat="1" ht="18" customHeight="1">
      <c r="A58" s="635" t="s">
        <v>967</v>
      </c>
      <c r="B58" s="500"/>
      <c r="C58" s="635" t="s">
        <v>622</v>
      </c>
      <c r="F58" s="636"/>
      <c r="G58" s="635" t="s">
        <v>961</v>
      </c>
      <c r="H58" s="500"/>
      <c r="I58" s="635" t="s">
        <v>622</v>
      </c>
      <c r="K58" s="636"/>
      <c r="L58" s="636"/>
      <c r="V58" s="637"/>
    </row>
    <row r="59" spans="1:23" s="611" customFormat="1" ht="18" customHeight="1">
      <c r="A59" s="635" t="s">
        <v>968</v>
      </c>
      <c r="B59" s="500"/>
      <c r="C59" s="635" t="s">
        <v>622</v>
      </c>
      <c r="F59" s="636"/>
      <c r="G59" s="635" t="s">
        <v>963</v>
      </c>
      <c r="H59" s="500"/>
      <c r="I59" s="635" t="s">
        <v>622</v>
      </c>
      <c r="K59" s="636"/>
      <c r="L59" s="636"/>
      <c r="V59" s="637"/>
    </row>
    <row r="60" spans="1:23" ht="20">
      <c r="E60" s="978"/>
      <c r="F60" s="500"/>
      <c r="G60" s="635" t="s">
        <v>962</v>
      </c>
      <c r="I60" s="635" t="s">
        <v>622</v>
      </c>
      <c r="K60" s="500"/>
      <c r="M60" s="978"/>
      <c r="V60" s="501"/>
      <c r="W60" s="978"/>
    </row>
    <row r="61" spans="1:23" ht="17.5">
      <c r="A61" s="638"/>
      <c r="E61" s="978"/>
      <c r="G61" s="639"/>
      <c r="H61" s="639"/>
    </row>
    <row r="66" spans="1:5" ht="14">
      <c r="A66" s="640"/>
      <c r="C66" s="641"/>
      <c r="D66" s="641"/>
      <c r="E66" s="642"/>
    </row>
    <row r="67" spans="1:5" ht="14">
      <c r="A67" s="643"/>
      <c r="C67" s="641"/>
      <c r="D67" s="644"/>
      <c r="E67" s="642"/>
    </row>
    <row r="68" spans="1:5" ht="14">
      <c r="A68" s="643"/>
      <c r="B68" s="645"/>
      <c r="C68" s="641"/>
      <c r="D68" s="641"/>
      <c r="E68" s="642"/>
    </row>
    <row r="69" spans="1:5" ht="14">
      <c r="A69" s="643"/>
      <c r="B69" s="646" t="s">
        <v>354</v>
      </c>
      <c r="C69" s="641"/>
      <c r="D69" s="641"/>
      <c r="E69" s="642"/>
    </row>
    <row r="70" spans="1:5" ht="15.5">
      <c r="A70" s="643"/>
      <c r="B70" s="647" t="s">
        <v>249</v>
      </c>
      <c r="C70" s="641"/>
      <c r="D70" s="641"/>
      <c r="E70" s="642"/>
    </row>
    <row r="71" spans="1:5" ht="14">
      <c r="A71" s="643"/>
      <c r="B71" s="648" t="s">
        <v>250</v>
      </c>
      <c r="C71" s="641"/>
      <c r="D71" s="641"/>
      <c r="E71" s="642"/>
    </row>
    <row r="72" spans="1:5" ht="15.5">
      <c r="A72" s="649"/>
      <c r="B72" s="647" t="s">
        <v>251</v>
      </c>
      <c r="C72" s="641"/>
      <c r="D72" s="641"/>
      <c r="E72" s="642"/>
    </row>
    <row r="73" spans="1:5" ht="15.5">
      <c r="A73" s="643"/>
      <c r="B73" s="647" t="s">
        <v>252</v>
      </c>
      <c r="C73" s="641"/>
      <c r="D73" s="641"/>
      <c r="E73" s="642"/>
    </row>
    <row r="74" spans="1:5" ht="14">
      <c r="A74" s="649"/>
      <c r="B74" s="646" t="s">
        <v>253</v>
      </c>
      <c r="C74" s="641"/>
      <c r="D74" s="641"/>
      <c r="E74" s="642"/>
    </row>
    <row r="75" spans="1:5" ht="14">
      <c r="A75" s="649"/>
      <c r="B75" s="646" t="s">
        <v>357</v>
      </c>
      <c r="C75" s="641"/>
      <c r="D75" s="641"/>
      <c r="E75" s="642"/>
    </row>
    <row r="76" spans="1:5" ht="14">
      <c r="A76" s="643"/>
      <c r="B76" s="646" t="s">
        <v>358</v>
      </c>
      <c r="C76" s="641"/>
      <c r="D76" s="641"/>
      <c r="E76" s="642"/>
    </row>
    <row r="77" spans="1:5" ht="14">
      <c r="A77" s="643"/>
      <c r="B77" s="646" t="s">
        <v>288</v>
      </c>
      <c r="C77" s="641"/>
      <c r="D77" s="641"/>
      <c r="E77" s="642"/>
    </row>
    <row r="78" spans="1:5" ht="14">
      <c r="A78" s="643"/>
      <c r="B78" s="646" t="s">
        <v>292</v>
      </c>
      <c r="C78" s="641"/>
      <c r="D78" s="641"/>
      <c r="E78" s="642"/>
    </row>
    <row r="79" spans="1:5" ht="15.5">
      <c r="A79" s="643"/>
      <c r="B79" s="647" t="s">
        <v>423</v>
      </c>
      <c r="C79" s="641"/>
      <c r="D79" s="641"/>
      <c r="E79" s="642"/>
    </row>
    <row r="80" spans="1:5" ht="14">
      <c r="A80" s="643"/>
      <c r="B80" s="646" t="s">
        <v>424</v>
      </c>
      <c r="C80" s="641"/>
      <c r="D80" s="641"/>
      <c r="E80" s="642"/>
    </row>
    <row r="81" spans="1:5" ht="14">
      <c r="A81" s="643"/>
      <c r="B81" s="646" t="s">
        <v>279</v>
      </c>
      <c r="C81" s="641"/>
      <c r="D81" s="644"/>
      <c r="E81" s="642"/>
    </row>
    <row r="82" spans="1:5" ht="14">
      <c r="A82" s="643"/>
      <c r="B82" s="646" t="s">
        <v>281</v>
      </c>
      <c r="C82" s="641"/>
      <c r="D82" s="641"/>
      <c r="E82" s="642"/>
    </row>
    <row r="83" spans="1:5" ht="14">
      <c r="A83" s="643"/>
      <c r="B83" s="646" t="s">
        <v>287</v>
      </c>
      <c r="C83" s="641"/>
      <c r="D83" s="644"/>
      <c r="E83" s="642"/>
    </row>
    <row r="84" spans="1:5" ht="15.5">
      <c r="A84" s="643"/>
      <c r="B84" s="647" t="s">
        <v>420</v>
      </c>
      <c r="C84" s="641"/>
      <c r="D84" s="644"/>
      <c r="E84" s="642"/>
    </row>
    <row r="85" spans="1:5" ht="14">
      <c r="A85" s="650"/>
      <c r="B85" s="646" t="s">
        <v>421</v>
      </c>
      <c r="C85" s="579"/>
      <c r="D85" s="578"/>
      <c r="E85" s="575"/>
    </row>
    <row r="86" spans="1:5" ht="14">
      <c r="A86" s="572"/>
      <c r="B86" s="646" t="s">
        <v>422</v>
      </c>
      <c r="C86" s="579"/>
      <c r="D86" s="578"/>
      <c r="E86" s="651">
        <f>SUM(E65:E84)</f>
        <v>0</v>
      </c>
    </row>
    <row r="87" spans="1:5" ht="14">
      <c r="B87" s="646" t="s">
        <v>417</v>
      </c>
    </row>
    <row r="88" spans="1:5" ht="14">
      <c r="B88" s="646" t="s">
        <v>397</v>
      </c>
    </row>
  </sheetData>
  <mergeCells count="10">
    <mergeCell ref="M47:W47"/>
    <mergeCell ref="G48:H48"/>
    <mergeCell ref="I48:J48"/>
    <mergeCell ref="M48:W48"/>
    <mergeCell ref="O1:S1"/>
    <mergeCell ref="P2:W2"/>
    <mergeCell ref="M42:W42"/>
    <mergeCell ref="G43:H43"/>
    <mergeCell ref="G44:H44"/>
    <mergeCell ref="G45:H45"/>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1F76F-A74C-43AA-8261-C5348315C3B6}">
  <sheetPr>
    <pageSetUpPr fitToPage="1"/>
  </sheetPr>
  <dimension ref="A1:W83"/>
  <sheetViews>
    <sheetView topLeftCell="A22" zoomScale="80" zoomScaleNormal="80" zoomScaleSheetLayoutView="85" workbookViewId="0">
      <selection activeCell="C33" sqref="C33"/>
    </sheetView>
  </sheetViews>
  <sheetFormatPr defaultColWidth="9.1796875" defaultRowHeight="12.5"/>
  <cols>
    <col min="1" max="1" width="5.26953125" style="980" customWidth="1"/>
    <col min="2" max="2" width="33.81640625" style="980" customWidth="1"/>
    <col min="3" max="3" width="6.453125" style="980" customWidth="1"/>
    <col min="4" max="4" width="13.453125" style="980" customWidth="1"/>
    <col min="5" max="5" width="10.453125" style="499" customWidth="1"/>
    <col min="6" max="6" width="13.08984375" style="980" customWidth="1"/>
    <col min="7" max="7" width="14.81640625" style="500" customWidth="1"/>
    <col min="8" max="8" width="16.26953125" style="500" customWidth="1"/>
    <col min="9" max="9" width="6.1796875" style="980" customWidth="1"/>
    <col min="10" max="10" width="14.1796875" style="980" customWidth="1"/>
    <col min="11" max="11" width="11.1796875" style="980" customWidth="1"/>
    <col min="12" max="12" width="15.1796875" style="500" customWidth="1"/>
    <col min="13" max="13" width="16.36328125" style="500" customWidth="1"/>
    <col min="14" max="14" width="0.453125" style="980" hidden="1" customWidth="1"/>
    <col min="15" max="15" width="3.1796875" style="980" customWidth="1"/>
    <col min="16" max="16" width="2.54296875" style="980" customWidth="1"/>
    <col min="17" max="17" width="4.81640625" style="980" hidden="1" customWidth="1"/>
    <col min="18" max="18" width="2" style="980" customWidth="1"/>
    <col min="19" max="19" width="2.54296875" style="980" customWidth="1"/>
    <col min="20" max="20" width="5.81640625" style="980" hidden="1" customWidth="1"/>
    <col min="21" max="21" width="1" style="980" customWidth="1"/>
    <col min="22" max="22" width="9.1796875" style="980" hidden="1" customWidth="1"/>
    <col min="23" max="23" width="15.08984375" style="501" customWidth="1"/>
    <col min="24" max="24" width="1.81640625" style="980" customWidth="1"/>
    <col min="25" max="25" width="9.1796875" style="980" customWidth="1"/>
    <col min="26" max="16384" width="9.1796875" style="98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8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7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79" t="s">
        <v>557</v>
      </c>
      <c r="D8" s="523"/>
      <c r="E8" s="531"/>
      <c r="G8" s="532"/>
      <c r="H8" s="533"/>
      <c r="I8" s="979"/>
      <c r="K8" s="514"/>
      <c r="L8" s="532"/>
      <c r="M8" s="534"/>
      <c r="O8" s="514"/>
      <c r="U8" s="535"/>
      <c r="V8" s="535"/>
      <c r="W8" s="536"/>
    </row>
    <row r="9" spans="1:23">
      <c r="A9" s="979" t="s">
        <v>558</v>
      </c>
      <c r="D9" s="523"/>
      <c r="E9" s="531" t="s">
        <v>54</v>
      </c>
      <c r="G9" s="532" t="s">
        <v>55</v>
      </c>
      <c r="H9" s="533"/>
      <c r="I9" s="979" t="s">
        <v>56</v>
      </c>
      <c r="K9" s="523"/>
      <c r="L9" s="532" t="s">
        <v>57</v>
      </c>
      <c r="M9" s="537"/>
      <c r="O9" s="523"/>
      <c r="P9" s="980" t="s">
        <v>58</v>
      </c>
      <c r="W9" s="538"/>
    </row>
    <row r="10" spans="1:23" ht="13">
      <c r="A10" s="979" t="s">
        <v>559</v>
      </c>
      <c r="D10" s="539" t="s">
        <v>560</v>
      </c>
      <c r="E10" s="531" t="s">
        <v>59</v>
      </c>
      <c r="G10" s="532"/>
      <c r="H10" s="533"/>
      <c r="I10" s="540"/>
      <c r="J10" s="541"/>
      <c r="K10" s="542"/>
      <c r="L10" s="532"/>
      <c r="M10" s="537"/>
      <c r="O10" s="523"/>
      <c r="W10" s="538"/>
    </row>
    <row r="11" spans="1:23" ht="13">
      <c r="A11" s="979" t="s">
        <v>551</v>
      </c>
      <c r="D11" s="523"/>
      <c r="E11" s="515"/>
      <c r="F11" s="543"/>
      <c r="G11" s="532" t="s">
        <v>60</v>
      </c>
      <c r="H11" s="533"/>
      <c r="I11" s="979" t="s">
        <v>61</v>
      </c>
      <c r="K11" s="523"/>
      <c r="L11" s="532" t="s">
        <v>523</v>
      </c>
      <c r="M11" s="537"/>
      <c r="O11" s="523"/>
      <c r="P11" s="980" t="s">
        <v>63</v>
      </c>
      <c r="W11" s="538"/>
    </row>
    <row r="12" spans="1:23">
      <c r="A12" s="544" t="s">
        <v>64</v>
      </c>
      <c r="D12" s="523"/>
      <c r="E12" s="531" t="s">
        <v>65</v>
      </c>
      <c r="G12" s="532"/>
      <c r="H12" s="533"/>
      <c r="I12" s="97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1110</v>
      </c>
      <c r="C17" s="738" t="str">
        <f>IF(E17="","",VLOOKUP(B17,Data!$B$5:$N$503,13,FALSE))</f>
        <v/>
      </c>
      <c r="D17" s="495" t="str">
        <f>IF(E17="","",VLOOKUP(B17,Data!$B$5:$L$503,2,FALSE))</f>
        <v/>
      </c>
      <c r="E17" s="739"/>
      <c r="F17" s="955"/>
      <c r="G17" s="587" t="str">
        <f>IF(E17="","",VLOOKUP(B17,Data!$B$5:$L$503,11,FALSE))</f>
        <v/>
      </c>
      <c r="H17" s="588" t="str">
        <f t="shared" ref="H17:H34"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60,Data!G60,(IF(B17=Data!#REF!,Data!#REF!,(IF(B17=Data!#REF!,Data!#REF!,(IF(B17=Data!#REF!,Data!#REF!,(IF(B17=Data!#REF!,Data!#REF!,(IF(B17=Data!#REF!,Data!G800,(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60,Data!H60,(IF(B17=Data!#REF!,Data!#REF!,(IF(B17=Data!#REF!,Data!#REF!,(IF(B17=Data!#REF!,Data!#REF!,(IF(B17=Data!#REF!,Data!#REF!,(IF(B17=Data!#REF!,Data!H800,(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60,Data!I60,(IF(B17=Data!#REF!,Data!#REF!,(IF(B17=Data!#REF!,Data!#REF!,(IF(B17=Data!#REF!,Data!#REF!,(IF(B17=Data!#REF!,Data!#REF!,(IF(B17=Data!#REF!,Data!I800,(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60,Data!J60,(IF(B17=Data!#REF!,Data!#REF!,(IF(B17=Data!#REF!,Data!#REF!,(IF(B17=Data!#REF!,Data!#REF!,(IF(B17=Data!#REF!,Data!#REF!,(IF(B17=Data!#REF!,Data!J800,(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504</v>
      </c>
      <c r="C18" s="738" t="str">
        <f>IF(E18="","",VLOOKUP(B18,Data!$B$5:$N$503,13,FALSE))</f>
        <v>Ymh</v>
      </c>
      <c r="D18" s="495" t="str">
        <f>IF(E18="","",VLOOKUP(B18,Data!$B$5:$L$503,2,FALSE))</f>
        <v>ZH66250</v>
      </c>
      <c r="E18" s="739">
        <v>7</v>
      </c>
      <c r="F18" s="955" t="s">
        <v>544</v>
      </c>
      <c r="G18" s="587">
        <f>IF(E18="","",VLOOKUP(B18,Data!$B$5:$L$503,11,FALSE))</f>
        <v>2244.61</v>
      </c>
      <c r="H18" s="588">
        <f t="shared" si="0"/>
        <v>15712.27</v>
      </c>
      <c r="I18" s="589" t="str">
        <f>IF(E18="","",VLOOKUP(B18,Data!$B$5:$D$503,3,FALSE))</f>
        <v>C/T</v>
      </c>
      <c r="J18" s="589" t="str">
        <f>IF(E18="","",VLOOKUP(B18,Data!$B$5:$M$503,12,FALSE))</f>
        <v>Indonesia</v>
      </c>
      <c r="K18" s="590">
        <v>5135631</v>
      </c>
      <c r="L18" s="587">
        <f>IF(E18="","",VLOOKUP(B18,Data!$B$5:$E$503,4,FALSE)*E18)</f>
        <v>1834</v>
      </c>
      <c r="M18" s="587">
        <f>IF(E18="","",VLOOKUP(B18,Data!$B$5:$F$503,5,FALSE)*E18)</f>
        <v>1659</v>
      </c>
      <c r="N18" s="591" t="e">
        <f>IF(B18=Data!B7,Data!G7,(IF(B18=Data!B9,Data!G9,(IF(B18=Data!B11,Data!G11,(IF(B18=Data!#REF!,Data!#REF!,(IF(B18=Data!B16,Data!G16,(IF(B18=Data!#REF!,Data!#REF!,(IF(B18=Data!#REF!,Data!#REF!,(IF(B18=Data!#REF!,Data!#REF!,Data!#REF!)))))))))))))))&amp;IF(B18=Data!B83,Data!G83,(IF(B18=Data!#REF!,Data!#REF!,(IF(B18=Data!#REF!,Data!#REF!,(IF(B18=Data!#REF!,Data!#REF!,(IF(B18=Data!#REF!,Data!#REF!,(IF(B18=Data!#REF!,Data!G823,(IF(B18=Data!#REF!,Data!#REF!,(IF(B18=Data!#REF!,Data!#REF!,Data!#REF!)))))))))))))))&amp;IF(B18=Data!#REF!,Data!#REF!,(IF(B18=Data!#REF!,Data!#REF!,(IF(B18=Data!#REF!,Data!#REF!,(IF(B18=Data!#REF!,Data!#REF!,(IF(B18=Data!#REF!,Data!#REF!,Data!#REF!)))))))))</f>
        <v>#REF!</v>
      </c>
      <c r="O18" s="592"/>
      <c r="P18" s="593"/>
      <c r="Q18" s="594" t="e">
        <f>IF(B18=Data!B7,Data!H7,(IF(B18=Data!B9,Data!H9,(IF(B18=Data!B11,Data!H11,(IF(B18=Data!#REF!,Data!#REF!,(IF(B18=Data!B16,Data!H16,(IF(B18=Data!#REF!,Data!#REF!,(IF(B18=Data!#REF!,Data!#REF!,(IF(B18=Data!#REF!,Data!#REF!,Data!#REF!)))))))))))))))&amp;IF(B18=Data!B83,Data!H83,(IF(B18=Data!#REF!,Data!#REF!,(IF(B18=Data!#REF!,Data!#REF!,(IF(B18=Data!#REF!,Data!#REF!,(IF(B18=Data!#REF!,Data!#REF!,(IF(B18=Data!#REF!,Data!H823,(IF(B18=Data!#REF!,Data!#REF!,(IF(B18=Data!#REF!,Data!#REF!,Data!#REF!)))))))))))))))&amp;IF(B18=Data!#REF!,Data!#REF!,(IF(B18=Data!#REF!,Data!#REF!,(IF(B18=Data!#REF!,Data!#REF!,(IF(B18=Data!#REF!,Data!#REF!,(IF(B18=Data!#REF!,Data!#REF!,Data!#REF!)))))))))</f>
        <v>#REF!</v>
      </c>
      <c r="R18" s="593"/>
      <c r="S18" s="593"/>
      <c r="T18" s="594" t="e">
        <f>IF(B18=Data!B7,Data!I7,(IF(B18=Data!B9,Data!I9,(IF(B18=Data!B11,Data!I11,(IF(B18=Data!#REF!,Data!#REF!,(IF(B18=Data!B16,Data!I16,(IF(B18=Data!#REF!,Data!#REF!,(IF(B18=Data!#REF!,Data!#REF!,(IF(B18=Data!#REF!,Data!#REF!,Data!#REF!)))))))))))))))&amp;IF(B18=Data!B83,Data!I83,(IF(B18=Data!#REF!,Data!#REF!,(IF(B18=Data!#REF!,Data!#REF!,(IF(B18=Data!#REF!,Data!#REF!,(IF(B18=Data!#REF!,Data!#REF!,(IF(B18=Data!#REF!,Data!I823,(IF(B18=Data!#REF!,Data!#REF!,(IF(B18=Data!#REF!,Data!#REF!,Data!#REF!)))))))))))))))&amp;IF(B18=Data!#REF!,Data!#REF!,(IF(B18=Data!#REF!,Data!#REF!,(IF(B18=Data!#REF!,Data!#REF!,(IF(B18=Data!#REF!,Data!#REF!,(IF(B18=Data!#REF!,Data!#REF!,Data!#REF!)))))))))</f>
        <v>#REF!</v>
      </c>
      <c r="U18" s="595"/>
      <c r="V18" s="594" t="e">
        <f>IF(B18=Data!B7,Data!J7,(IF(B18=Data!B9,Data!J9,(IF(B18=Data!B11,Data!J11,(IF(B18=Data!#REF!,Data!#REF!,(IF(B18=Data!B16,Data!J16,(IF(B18=Data!#REF!,Data!#REF!,(IF(B18=Data!#REF!,Data!#REF!,(IF(B18=Data!#REF!,Data!#REF!,Data!#REF!)))))))))))))))&amp;IF(B18=Data!B83,Data!J83,(IF(B18=Data!#REF!,Data!#REF!,(IF(B18=Data!#REF!,Data!#REF!,(IF(B18=Data!#REF!,Data!#REF!,(IF(B18=Data!#REF!,Data!#REF!,(IF(B18=Data!#REF!,Data!J823,(IF(B18=Data!#REF!,Data!#REF!,(IF(B18=Data!#REF!,Data!#REF!,Data!#REF!)))))))))))))))&amp;IF(B18=Data!#REF!,Data!#REF!,(IF(B18=Data!#REF!,Data!#REF!,(IF(B18=Data!#REF!,Data!#REF!,(IF(B18=Data!#REF!,Data!#REF!,(IF(B18=Data!#REF!,Data!#REF!,Data!#REF!)))))))))</f>
        <v>#REF!</v>
      </c>
      <c r="W18" s="596">
        <f>IF(E18="","",VLOOKUP(B18,Data!$B$5:$J$503,9,FALSE)*E18)</f>
        <v>10.416</v>
      </c>
    </row>
    <row r="19" spans="1:23" s="597" customFormat="1" ht="19.25" customHeight="1">
      <c r="A19" s="860"/>
      <c r="B19" s="582" t="s">
        <v>1122</v>
      </c>
      <c r="C19" s="738" t="str">
        <f>IF(E19="","",VLOOKUP(B19,Data!$B$5:$N$503,13,FALSE))</f>
        <v/>
      </c>
      <c r="D19" s="495" t="str">
        <f>IF(E19="","",VLOOKUP(B19,Data!$B$5:$L$503,2,FALSE))</f>
        <v/>
      </c>
      <c r="E19" s="739"/>
      <c r="F19" s="955"/>
      <c r="G19" s="587" t="str">
        <f>IF(E19="","",VLOOKUP(B19,Data!$B$5:$L$503,11,FALSE))</f>
        <v/>
      </c>
      <c r="H19" s="588" t="str">
        <f>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61,Data!G61,(IF(B19=Data!#REF!,Data!#REF!,(IF(B19=Data!#REF!,Data!#REF!,(IF(B19=Data!#REF!,Data!#REF!,(IF(B19=Data!#REF!,Data!#REF!,(IF(B19=Data!#REF!,Data!G801,(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61,Data!H61,(IF(B19=Data!#REF!,Data!#REF!,(IF(B19=Data!#REF!,Data!#REF!,(IF(B19=Data!#REF!,Data!#REF!,(IF(B19=Data!#REF!,Data!#REF!,(IF(B19=Data!#REF!,Data!H801,(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61,Data!I61,(IF(B19=Data!#REF!,Data!#REF!,(IF(B19=Data!#REF!,Data!#REF!,(IF(B19=Data!#REF!,Data!#REF!,(IF(B19=Data!#REF!,Data!#REF!,(IF(B19=Data!#REF!,Data!I801,(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61,Data!J61,(IF(B19=Data!#REF!,Data!#REF!,(IF(B19=Data!#REF!,Data!#REF!,(IF(B19=Data!#REF!,Data!#REF!,(IF(B19=Data!#REF!,Data!#REF!,(IF(B19=Data!#REF!,Data!J801,(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487</v>
      </c>
      <c r="C20" s="738" t="str">
        <f>IF(E20="","",VLOOKUP(B20,Data!$B$5:$N$503,13,FALSE))</f>
        <v>Ymh</v>
      </c>
      <c r="D20" s="495" t="str">
        <f>IF(E20="","",VLOOKUP(B20,Data!$B$5:$L$503,2,FALSE))</f>
        <v>ZH66310</v>
      </c>
      <c r="E20" s="739">
        <v>4</v>
      </c>
      <c r="F20" s="955" t="s">
        <v>545</v>
      </c>
      <c r="G20" s="587">
        <f>IF(E20="","",VLOOKUP(B20,Data!$B$5:$L$503,11,FALSE))</f>
        <v>1933.89</v>
      </c>
      <c r="H20" s="588">
        <f t="shared" ref="H20:H27" si="1">IF(E20&gt;0,E20*G20,"-")</f>
        <v>7735.56</v>
      </c>
      <c r="I20" s="589" t="str">
        <f>IF(E20="","",VLOOKUP(B20,Data!$B$5:$D$503,3,FALSE))</f>
        <v>C/T</v>
      </c>
      <c r="J20" s="589" t="str">
        <f>IF(E20="","",VLOOKUP(B20,Data!$B$5:$M$503,12,FALSE))</f>
        <v>Indonesia</v>
      </c>
      <c r="K20" s="590">
        <v>5138148</v>
      </c>
      <c r="L20" s="587">
        <f>IF(E20="","",VLOOKUP(B20,Data!$B$5:$E$503,4,FALSE)*E20)</f>
        <v>860</v>
      </c>
      <c r="M20" s="587">
        <f>IF(E20="","",VLOOKUP(B20,Data!$B$5:$F$503,5,FALSE)*E20)</f>
        <v>776</v>
      </c>
      <c r="N20" s="591" t="e">
        <f>IF(B20=Data!#REF!,Data!#REF!,(IF(B20=Data!#REF!,Data!#REF!,(IF(B20=Data!#REF!,Data!#REF!,(IF(B20=Data!#REF!,Data!#REF!,(IF(B20=Data!#REF!,Data!#REF!,(IF(B20=Data!#REF!,Data!#REF!,(IF(B20=Data!#REF!,Data!#REF!,(IF(B20=Data!#REF!,Data!#REF!,Data!#REF!)))))))))))))))&amp;IF(B20=Data!B33,Data!G33,(IF(B20=Data!#REF!,Data!#REF!,(IF(B20=Data!#REF!,Data!#REF!,(IF(B20=Data!#REF!,Data!#REF!,(IF(B20=Data!#REF!,Data!#REF!,(IF(B20=Data!#REF!,Data!G773,(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33,Data!H33,(IF(B20=Data!#REF!,Data!#REF!,(IF(B20=Data!#REF!,Data!#REF!,(IF(B20=Data!#REF!,Data!#REF!,(IF(B20=Data!#REF!,Data!#REF!,(IF(B20=Data!#REF!,Data!H773,(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33,Data!I33,(IF(B20=Data!#REF!,Data!#REF!,(IF(B20=Data!#REF!,Data!#REF!,(IF(B20=Data!#REF!,Data!#REF!,(IF(B20=Data!#REF!,Data!#REF!,(IF(B20=Data!#REF!,Data!I773,(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33,Data!J33,(IF(B20=Data!#REF!,Data!#REF!,(IF(B20=Data!#REF!,Data!#REF!,(IF(B20=Data!#REF!,Data!#REF!,(IF(B20=Data!#REF!,Data!#REF!,(IF(B20=Data!#REF!,Data!J773,(IF(B20=Data!#REF!,Data!#REF!,(IF(B20=Data!#REF!,Data!#REF!,Data!#REF!)))))))))))))))&amp;IF(B20=Data!#REF!,Data!#REF!,(IF(B20=Data!#REF!,Data!#REF!,(IF(B20=Data!#REF!,Data!#REF!,(IF(B20=Data!#REF!,Data!#REF!,(IF(B20=Data!#REF!,Data!#REF!,Data!#REF!)))))))))</f>
        <v>#REF!</v>
      </c>
      <c r="W20" s="596">
        <f>IF(E20="","",VLOOKUP(B20,Data!$B$5:$J$503,9,FALSE)*E20)</f>
        <v>4.74</v>
      </c>
    </row>
    <row r="21" spans="1:23" s="597" customFormat="1" ht="19.25" customHeight="1">
      <c r="A21" s="860">
        <v>3</v>
      </c>
      <c r="B21" s="753" t="s">
        <v>495</v>
      </c>
      <c r="C21" s="738" t="str">
        <f>IF(E21="","",VLOOKUP(B21,Data!$B$5:$N$503,13,FALSE))</f>
        <v>Ymh</v>
      </c>
      <c r="D21" s="495" t="str">
        <f>IF(E21="","",VLOOKUP(B21,Data!$B$5:$L$503,2,FALSE))</f>
        <v>ZH66300</v>
      </c>
      <c r="E21" s="739">
        <v>2</v>
      </c>
      <c r="F21" s="955"/>
      <c r="G21" s="587">
        <f>IF(E21="","",VLOOKUP(B21,Data!$B$5:$L$503,11,FALSE))</f>
        <v>2086.5500000000002</v>
      </c>
      <c r="H21" s="588">
        <f t="shared" ref="H21:H24" si="2">IF(E21&gt;0,E21*G21,"-")</f>
        <v>4173.1000000000004</v>
      </c>
      <c r="I21" s="589" t="str">
        <f>IF(E21="","",VLOOKUP(B21,Data!$B$5:$D$503,3,FALSE))</f>
        <v>C/T</v>
      </c>
      <c r="J21" s="589" t="str">
        <f>IF(E21="","",VLOOKUP(B21,Data!$B$5:$M$503,12,FALSE))</f>
        <v>Indonesia</v>
      </c>
      <c r="K21" s="590">
        <v>5138148</v>
      </c>
      <c r="L21" s="587">
        <f>IF(E21="","",VLOOKUP(B21,Data!$B$5:$E$503,4,FALSE)*E21)</f>
        <v>430</v>
      </c>
      <c r="M21" s="587">
        <f>IF(E21="","",VLOOKUP(B21,Data!$B$5:$F$503,5,FALSE)*E21)</f>
        <v>388</v>
      </c>
      <c r="N21" s="591" t="e">
        <f>IF(B21=Data!#REF!,Data!#REF!,(IF(B21=Data!#REF!,Data!#REF!,(IF(B21=Data!#REF!,Data!#REF!,(IF(B21=Data!#REF!,Data!#REF!,(IF(B21=Data!#REF!,Data!#REF!,(IF(B21=Data!#REF!,Data!#REF!,(IF(B21=Data!#REF!,Data!#REF!,(IF(B21=Data!#REF!,Data!#REF!,Data!#REF!)))))))))))))))&amp;IF(B21=Data!B30,Data!G30,(IF(B21=Data!#REF!,Data!#REF!,(IF(B21=Data!#REF!,Data!#REF!,(IF(B21=Data!#REF!,Data!#REF!,(IF(B21=Data!#REF!,Data!#REF!,(IF(B21=Data!#REF!,Data!G770,(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30,Data!H30,(IF(B21=Data!#REF!,Data!#REF!,(IF(B21=Data!#REF!,Data!#REF!,(IF(B21=Data!#REF!,Data!#REF!,(IF(B21=Data!#REF!,Data!#REF!,(IF(B21=Data!#REF!,Data!H770,(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30,Data!I30,(IF(B21=Data!#REF!,Data!#REF!,(IF(B21=Data!#REF!,Data!#REF!,(IF(B21=Data!#REF!,Data!#REF!,(IF(B21=Data!#REF!,Data!#REF!,(IF(B21=Data!#REF!,Data!I770,(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30,Data!J30,(IF(B21=Data!#REF!,Data!#REF!,(IF(B21=Data!#REF!,Data!#REF!,(IF(B21=Data!#REF!,Data!#REF!,(IF(B21=Data!#REF!,Data!#REF!,(IF(B21=Data!#REF!,Data!J770,(IF(B21=Data!#REF!,Data!#REF!,(IF(B21=Data!#REF!,Data!#REF!,Data!#REF!)))))))))))))))&amp;IF(B21=Data!#REF!,Data!#REF!,(IF(B21=Data!#REF!,Data!#REF!,(IF(B21=Data!#REF!,Data!#REF!,(IF(B21=Data!#REF!,Data!#REF!,(IF(B21=Data!#REF!,Data!#REF!,Data!#REF!)))))))))</f>
        <v>#REF!</v>
      </c>
      <c r="W21" s="596">
        <f>IF(E21="","",VLOOKUP(B21,Data!$B$5:$J$503,9,FALSE)*E21)</f>
        <v>2.37</v>
      </c>
    </row>
    <row r="22" spans="1:23" s="597" customFormat="1" ht="19.25" customHeight="1">
      <c r="A22" s="860">
        <v>4</v>
      </c>
      <c r="B22" s="753" t="s">
        <v>594</v>
      </c>
      <c r="C22" s="738" t="str">
        <f>IF(E22="","",VLOOKUP(B22,Data!$B$5:$N$503,13,FALSE))</f>
        <v>Ymh</v>
      </c>
      <c r="D22" s="495" t="str">
        <f>IF(E22="","",VLOOKUP(B22,Data!$B$5:$L$503,2,FALSE))</f>
        <v>ZN12160</v>
      </c>
      <c r="E22" s="739">
        <v>3</v>
      </c>
      <c r="F22" s="956" t="s">
        <v>569</v>
      </c>
      <c r="G22" s="587">
        <f>IF(E22="","",VLOOKUP(B22,Data!$B$5:$L$503,11,FALSE))</f>
        <v>2286.36</v>
      </c>
      <c r="H22" s="588">
        <f t="shared" si="2"/>
        <v>6859.08</v>
      </c>
      <c r="I22" s="589" t="str">
        <f>IF(E22="","",VLOOKUP(B22,Data!$B$5:$D$503,3,FALSE))</f>
        <v>C/T</v>
      </c>
      <c r="J22" s="589" t="str">
        <f>IF(E22="","",VLOOKUP(B22,Data!$B$5:$M$503,12,FALSE))</f>
        <v>Indonesia</v>
      </c>
      <c r="K22" s="590">
        <v>5138148</v>
      </c>
      <c r="L22" s="587">
        <f>IF(E22="","",VLOOKUP(B22,Data!$B$5:$E$503,4,FALSE)*E22)</f>
        <v>786</v>
      </c>
      <c r="M22" s="587">
        <f>IF(E22="","",VLOOKUP(B22,Data!$B$5:$F$503,5,FALSE)*E22)</f>
        <v>711</v>
      </c>
      <c r="N22" s="591" t="e">
        <f>IF(B22=Data!#REF!,Data!#REF!,(IF(B22=Data!#REF!,Data!#REF!,(IF(B22=Data!#REF!,Data!#REF!,(IF(B22=Data!#REF!,Data!#REF!,(IF(B22=Data!#REF!,Data!#REF!,(IF(B22=Data!#REF!,Data!#REF!,(IF(B22=Data!#REF!,Data!#REF!,(IF(B22=Data!#REF!,Data!#REF!,Data!#REF!)))))))))))))))&amp;IF(B22=Data!B31,Data!G31,(IF(B22=Data!#REF!,Data!#REF!,(IF(B22=Data!#REF!,Data!#REF!,(IF(B22=Data!#REF!,Data!#REF!,(IF(B22=Data!#REF!,Data!#REF!,(IF(B22=Data!#REF!,Data!G771,(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31,Data!H31,(IF(B22=Data!#REF!,Data!#REF!,(IF(B22=Data!#REF!,Data!#REF!,(IF(B22=Data!#REF!,Data!#REF!,(IF(B22=Data!#REF!,Data!#REF!,(IF(B22=Data!#REF!,Data!H771,(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31,Data!I31,(IF(B22=Data!#REF!,Data!#REF!,(IF(B22=Data!#REF!,Data!#REF!,(IF(B22=Data!#REF!,Data!#REF!,(IF(B22=Data!#REF!,Data!#REF!,(IF(B22=Data!#REF!,Data!I771,(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31,Data!J31,(IF(B22=Data!#REF!,Data!#REF!,(IF(B22=Data!#REF!,Data!#REF!,(IF(B22=Data!#REF!,Data!#REF!,(IF(B22=Data!#REF!,Data!#REF!,(IF(B22=Data!#REF!,Data!J771,(IF(B22=Data!#REF!,Data!#REF!,(IF(B22=Data!#REF!,Data!#REF!,Data!#REF!)))))))))))))))&amp;IF(B22=Data!#REF!,Data!#REF!,(IF(B22=Data!#REF!,Data!#REF!,(IF(B22=Data!#REF!,Data!#REF!,(IF(B22=Data!#REF!,Data!#REF!,(IF(B22=Data!#REF!,Data!#REF!,Data!#REF!)))))))))</f>
        <v>#REF!</v>
      </c>
      <c r="W22" s="596">
        <f>IF(E22="","",VLOOKUP(B22,Data!$B$5:$J$503,9,FALSE)*E22)</f>
        <v>4.4640000000000004</v>
      </c>
    </row>
    <row r="23" spans="1:23" s="597" customFormat="1" ht="19.25" customHeight="1">
      <c r="A23" s="860">
        <v>5</v>
      </c>
      <c r="B23" s="753" t="s">
        <v>508</v>
      </c>
      <c r="C23" s="738" t="str">
        <f>IF(E23="","",VLOOKUP(B23,Data!$B$5:$N$503,13,FALSE))</f>
        <v>Ymh</v>
      </c>
      <c r="D23" s="495" t="str">
        <f>IF(E23="","",VLOOKUP(B23,Data!$B$5:$L$503,2,FALSE))</f>
        <v>ZH66280</v>
      </c>
      <c r="E23" s="739">
        <v>1</v>
      </c>
      <c r="F23" s="955"/>
      <c r="G23" s="587">
        <f>IF(E23="","",VLOOKUP(B23,Data!$B$5:$L$503,11,FALSE))</f>
        <v>2450.15</v>
      </c>
      <c r="H23" s="588">
        <f t="shared" si="2"/>
        <v>2450.15</v>
      </c>
      <c r="I23" s="589" t="str">
        <f>IF(E23="","",VLOOKUP(B23,Data!$B$5:$D$503,3,FALSE))</f>
        <v>C/T</v>
      </c>
      <c r="J23" s="589" t="str">
        <f>IF(E23="","",VLOOKUP(B23,Data!$B$5:$M$503,12,FALSE))</f>
        <v>Indonesia</v>
      </c>
      <c r="K23" s="590">
        <v>5138148</v>
      </c>
      <c r="L23" s="587">
        <f>IF(E23="","",VLOOKUP(B23,Data!$B$5:$E$503,4,FALSE)*E23)</f>
        <v>262</v>
      </c>
      <c r="M23" s="587">
        <f>IF(E23="","",VLOOKUP(B23,Data!$B$5:$F$503,5,FALSE)*E23)</f>
        <v>237</v>
      </c>
      <c r="N23" s="591" t="e">
        <f>IF(B23=Data!#REF!,Data!#REF!,(IF(B23=Data!#REF!,Data!#REF!,(IF(B23=Data!#REF!,Data!#REF!,(IF(B23=Data!#REF!,Data!#REF!,(IF(B23=Data!#REF!,Data!#REF!,(IF(B23=Data!#REF!,Data!#REF!,(IF(B23=Data!#REF!,Data!#REF!,(IF(B23=Data!#REF!,Data!#REF!,Data!#REF!)))))))))))))))&amp;IF(B23=Data!B32,Data!G32,(IF(B23=Data!#REF!,Data!#REF!,(IF(B23=Data!#REF!,Data!#REF!,(IF(B23=Data!#REF!,Data!#REF!,(IF(B23=Data!#REF!,Data!#REF!,(IF(B23=Data!#REF!,Data!G772,(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32,Data!H32,(IF(B23=Data!#REF!,Data!#REF!,(IF(B23=Data!#REF!,Data!#REF!,(IF(B23=Data!#REF!,Data!#REF!,(IF(B23=Data!#REF!,Data!#REF!,(IF(B23=Data!#REF!,Data!H772,(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32,Data!I32,(IF(B23=Data!#REF!,Data!#REF!,(IF(B23=Data!#REF!,Data!#REF!,(IF(B23=Data!#REF!,Data!#REF!,(IF(B23=Data!#REF!,Data!#REF!,(IF(B23=Data!#REF!,Data!I772,(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32,Data!J32,(IF(B23=Data!#REF!,Data!#REF!,(IF(B23=Data!#REF!,Data!#REF!,(IF(B23=Data!#REF!,Data!#REF!,(IF(B23=Data!#REF!,Data!#REF!,(IF(B23=Data!#REF!,Data!J772,(IF(B23=Data!#REF!,Data!#REF!,(IF(B23=Data!#REF!,Data!#REF!,Data!#REF!)))))))))))))))&amp;IF(B23=Data!#REF!,Data!#REF!,(IF(B23=Data!#REF!,Data!#REF!,(IF(B23=Data!#REF!,Data!#REF!,(IF(B23=Data!#REF!,Data!#REF!,(IF(B23=Data!#REF!,Data!#REF!,Data!#REF!)))))))))</f>
        <v>#REF!</v>
      </c>
      <c r="W23" s="596">
        <f>IF(E23="","",VLOOKUP(B23,Data!$B$5:$J$503,9,FALSE)*E23)</f>
        <v>1.488</v>
      </c>
    </row>
    <row r="24" spans="1:23" s="597" customFormat="1" ht="19.25" customHeight="1">
      <c r="A24" s="860"/>
      <c r="B24" s="582" t="s">
        <v>1143</v>
      </c>
      <c r="C24" s="738" t="str">
        <f>IF(E24="","",VLOOKUP(B24,Data!$B$5:$N$503,13,FALSE))</f>
        <v/>
      </c>
      <c r="D24" s="495" t="str">
        <f>IF(E24="","",VLOOKUP(B24,Data!$B$5:$L$503,2,FALSE))</f>
        <v/>
      </c>
      <c r="E24" s="739"/>
      <c r="F24" s="956"/>
      <c r="G24" s="587" t="str">
        <f>IF(E24="","",VLOOKUP(B24,Data!$B$5:$L$503,11,FALSE))</f>
        <v/>
      </c>
      <c r="H24" s="588" t="str">
        <f t="shared" si="2"/>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33,Data!G33,(IF(B24=Data!#REF!,Data!#REF!,(IF(B24=Data!#REF!,Data!#REF!,(IF(B24=Data!#REF!,Data!#REF!,(IF(B24=Data!#REF!,Data!#REF!,(IF(B24=Data!#REF!,Data!G773,(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33,Data!H33,(IF(B24=Data!#REF!,Data!#REF!,(IF(B24=Data!#REF!,Data!#REF!,(IF(B24=Data!#REF!,Data!#REF!,(IF(B24=Data!#REF!,Data!#REF!,(IF(B24=Data!#REF!,Data!H773,(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33,Data!I33,(IF(B24=Data!#REF!,Data!#REF!,(IF(B24=Data!#REF!,Data!#REF!,(IF(B24=Data!#REF!,Data!#REF!,(IF(B24=Data!#REF!,Data!#REF!,(IF(B24=Data!#REF!,Data!I773,(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33,Data!J33,(IF(B24=Data!#REF!,Data!#REF!,(IF(B24=Data!#REF!,Data!#REF!,(IF(B24=Data!#REF!,Data!#REF!,(IF(B24=Data!#REF!,Data!#REF!,(IF(B24=Data!#REF!,Data!J773,(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v>6</v>
      </c>
      <c r="B25" s="753" t="s">
        <v>368</v>
      </c>
      <c r="C25" s="738" t="str">
        <f>IF(E25="","",VLOOKUP(B25,Data!$B$5:$N$503,13,FALSE))</f>
        <v>Ymh</v>
      </c>
      <c r="D25" s="495" t="str">
        <f>IF(E25="","",VLOOKUP(B25,Data!$B$5:$L$503,2,FALSE))</f>
        <v>WQ78230</v>
      </c>
      <c r="E25" s="739">
        <v>2</v>
      </c>
      <c r="F25" s="955"/>
      <c r="G25" s="587">
        <f>IF(E25="","",VLOOKUP(B25,Data!$B$5:$L$503,11,FALSE))</f>
        <v>4233.07</v>
      </c>
      <c r="H25" s="588">
        <f t="shared" si="1"/>
        <v>8466.14</v>
      </c>
      <c r="I25" s="589" t="str">
        <f>IF(E25="","",VLOOKUP(B25,Data!$B$5:$D$503,3,FALSE))</f>
        <v>C/T</v>
      </c>
      <c r="J25" s="589" t="str">
        <f>IF(E25="","",VLOOKUP(B25,Data!$B$5:$M$503,12,FALSE))</f>
        <v>Indonesia</v>
      </c>
      <c r="K25" s="590">
        <v>5140957</v>
      </c>
      <c r="L25" s="587">
        <f>IF(E25="","",VLOOKUP(B25,Data!$B$5:$E$503,4,FALSE)*E25)</f>
        <v>594</v>
      </c>
      <c r="M25" s="587">
        <f>IF(E25="","",VLOOKUP(B25,Data!$B$5:$F$503,5,FALSE)*E25)</f>
        <v>524</v>
      </c>
      <c r="N25" s="591" t="e">
        <f>IF(B25=Data!#REF!,Data!#REF!,(IF(B25=Data!#REF!,Data!#REF!,(IF(B25=Data!#REF!,Data!#REF!,(IF(B25=Data!#REF!,Data!#REF!,(IF(B25=Data!#REF!,Data!#REF!,(IF(B25=Data!#REF!,Data!#REF!,(IF(B25=Data!#REF!,Data!#REF!,(IF(B25=Data!#REF!,Data!#REF!,Data!#REF!)))))))))))))))&amp;IF(B25=Data!B34,Data!G34,(IF(B25=Data!#REF!,Data!#REF!,(IF(B25=Data!#REF!,Data!#REF!,(IF(B25=Data!#REF!,Data!#REF!,(IF(B25=Data!#REF!,Data!#REF!,(IF(B25=Data!#REF!,Data!G774,(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34,Data!H34,(IF(B25=Data!#REF!,Data!#REF!,(IF(B25=Data!#REF!,Data!#REF!,(IF(B25=Data!#REF!,Data!#REF!,(IF(B25=Data!#REF!,Data!#REF!,(IF(B25=Data!#REF!,Data!H774,(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34,Data!I34,(IF(B25=Data!#REF!,Data!#REF!,(IF(B25=Data!#REF!,Data!#REF!,(IF(B25=Data!#REF!,Data!#REF!,(IF(B25=Data!#REF!,Data!#REF!,(IF(B25=Data!#REF!,Data!I774,(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34,Data!J34,(IF(B25=Data!#REF!,Data!#REF!,(IF(B25=Data!#REF!,Data!#REF!,(IF(B25=Data!#REF!,Data!#REF!,(IF(B25=Data!#REF!,Data!#REF!,(IF(B25=Data!#REF!,Data!J774,(IF(B25=Data!#REF!,Data!#REF!,(IF(B25=Data!#REF!,Data!#REF!,Data!#REF!)))))))))))))))&amp;IF(B25=Data!#REF!,Data!#REF!,(IF(B25=Data!#REF!,Data!#REF!,(IF(B25=Data!#REF!,Data!#REF!,(IF(B25=Data!#REF!,Data!#REF!,(IF(B25=Data!#REF!,Data!#REF!,Data!#REF!)))))))))</f>
        <v>#REF!</v>
      </c>
      <c r="W25" s="596">
        <f>IF(E25="","",VLOOKUP(B25,Data!$B$5:$J$503,9,FALSE)*E25)</f>
        <v>3.0680000000000001</v>
      </c>
    </row>
    <row r="26" spans="1:23" s="597" customFormat="1" ht="19.25" customHeight="1">
      <c r="A26" s="860">
        <v>7</v>
      </c>
      <c r="B26" s="753" t="s">
        <v>223</v>
      </c>
      <c r="C26" s="738" t="str">
        <f>IF(E26="","",VLOOKUP(B26,Data!$B$5:$N$503,13,FALSE))</f>
        <v>Ymh</v>
      </c>
      <c r="D26" s="495" t="str">
        <f>IF(E26="","",VLOOKUP(B26,Data!$B$5:$L$503,2,FALSE))</f>
        <v>AAE6337</v>
      </c>
      <c r="E26" s="739">
        <v>37</v>
      </c>
      <c r="F26" s="955"/>
      <c r="G26" s="587">
        <f>IF(E26="","",VLOOKUP(B26,Data!$B$5:$L$503,11,FALSE))</f>
        <v>1646.63</v>
      </c>
      <c r="H26" s="588">
        <f t="shared" si="1"/>
        <v>60925.310000000005</v>
      </c>
      <c r="I26" s="589" t="str">
        <f>IF(E26="","",VLOOKUP(B26,Data!$B$5:$D$503,3,FALSE))</f>
        <v>C/T</v>
      </c>
      <c r="J26" s="589" t="str">
        <f>IF(E26="","",VLOOKUP(B26,Data!$B$5:$M$503,12,FALSE))</f>
        <v>Indonesia</v>
      </c>
      <c r="K26" s="590">
        <v>5140957</v>
      </c>
      <c r="L26" s="587">
        <f>IF(E26="","",VLOOKUP(B26,Data!$B$5:$E$503,4,FALSE)*E26)</f>
        <v>7178</v>
      </c>
      <c r="M26" s="587">
        <f>IF(E26="","",VLOOKUP(B26,Data!$B$5:$F$503,5,FALSE)*E26)</f>
        <v>6438</v>
      </c>
      <c r="N26" s="591" t="e">
        <f>IF(B26=Data!#REF!,Data!#REF!,(IF(B26=Data!#REF!,Data!#REF!,(IF(B26=Data!#REF!,Data!#REF!,(IF(B26=Data!#REF!,Data!#REF!,(IF(B26=Data!#REF!,Data!#REF!,(IF(B26=Data!#REF!,Data!#REF!,(IF(B26=Data!#REF!,Data!#REF!,(IF(B26=Data!#REF!,Data!#REF!,Data!#REF!)))))))))))))))&amp;IF(B26=Data!B35,Data!G35,(IF(B26=Data!#REF!,Data!#REF!,(IF(B26=Data!#REF!,Data!#REF!,(IF(B26=Data!#REF!,Data!#REF!,(IF(B26=Data!#REF!,Data!#REF!,(IF(B26=Data!#REF!,Data!G775,(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35,Data!H35,(IF(B26=Data!#REF!,Data!#REF!,(IF(B26=Data!#REF!,Data!#REF!,(IF(B26=Data!#REF!,Data!#REF!,(IF(B26=Data!#REF!,Data!#REF!,(IF(B26=Data!#REF!,Data!H775,(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35,Data!I35,(IF(B26=Data!#REF!,Data!#REF!,(IF(B26=Data!#REF!,Data!#REF!,(IF(B26=Data!#REF!,Data!#REF!,(IF(B26=Data!#REF!,Data!#REF!,(IF(B26=Data!#REF!,Data!I775,(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35,Data!J35,(IF(B26=Data!#REF!,Data!#REF!,(IF(B26=Data!#REF!,Data!#REF!,(IF(B26=Data!#REF!,Data!#REF!,(IF(B26=Data!#REF!,Data!#REF!,(IF(B26=Data!#REF!,Data!J775,(IF(B26=Data!#REF!,Data!#REF!,(IF(B26=Data!#REF!,Data!#REF!,Data!#REF!)))))))))))))))&amp;IF(B26=Data!#REF!,Data!#REF!,(IF(B26=Data!#REF!,Data!#REF!,(IF(B26=Data!#REF!,Data!#REF!,(IF(B26=Data!#REF!,Data!#REF!,(IF(B26=Data!#REF!,Data!#REF!,Data!#REF!)))))))))</f>
        <v>#REF!</v>
      </c>
      <c r="W26" s="596">
        <f>IF(E26="","",VLOOKUP(B26,Data!$B$5:$J$503,9,FALSE)*E26)</f>
        <v>41.773000000000003</v>
      </c>
    </row>
    <row r="27" spans="1:23" s="597" customFormat="1" ht="19.25" customHeight="1">
      <c r="A27" s="860">
        <v>8</v>
      </c>
      <c r="B27" s="753" t="s">
        <v>225</v>
      </c>
      <c r="C27" s="738" t="str">
        <f>IF(E27="","",VLOOKUP(B27,Data!$B$5:$N$503,13,FALSE))</f>
        <v>Ymh</v>
      </c>
      <c r="D27" s="495" t="str">
        <f>IF(E27="","",VLOOKUP(B27,Data!$B$5:$L$503,2,FALSE))</f>
        <v>WV62290</v>
      </c>
      <c r="E27" s="739">
        <v>3</v>
      </c>
      <c r="F27" s="955"/>
      <c r="G27" s="587">
        <f>IF(E27="","",VLOOKUP(B27,Data!$B$5:$L$503,11,FALSE))</f>
        <v>1690.21</v>
      </c>
      <c r="H27" s="588">
        <f t="shared" si="1"/>
        <v>5070.63</v>
      </c>
      <c r="I27" s="589" t="str">
        <f>IF(E27="","",VLOOKUP(B27,Data!$B$5:$D$503,3,FALSE))</f>
        <v>C/T</v>
      </c>
      <c r="J27" s="589" t="str">
        <f>IF(E27="","",VLOOKUP(B27,Data!$B$5:$M$503,12,FALSE))</f>
        <v>Indonesia</v>
      </c>
      <c r="K27" s="590">
        <v>5140957</v>
      </c>
      <c r="L27" s="587">
        <f>IF(E27="","",VLOOKUP(B27,Data!$B$5:$E$503,4,FALSE)*E27)</f>
        <v>582</v>
      </c>
      <c r="M27" s="587">
        <f>IF(E27="","",VLOOKUP(B27,Data!$B$5:$F$503,5,FALSE)*E27)</f>
        <v>522</v>
      </c>
      <c r="N27" s="591" t="e">
        <f>IF(B27=Data!#REF!,Data!#REF!,(IF(B27=Data!#REF!,Data!#REF!,(IF(B27=Data!#REF!,Data!#REF!,(IF(B27=Data!#REF!,Data!#REF!,(IF(B27=Data!#REF!,Data!#REF!,(IF(B27=Data!#REF!,Data!#REF!,(IF(B27=Data!#REF!,Data!#REF!,(IF(B27=Data!#REF!,Data!#REF!,Data!#REF!)))))))))))))))&amp;IF(B27=Data!B36,Data!G36,(IF(B27=Data!#REF!,Data!#REF!,(IF(B27=Data!#REF!,Data!#REF!,(IF(B27=Data!#REF!,Data!#REF!,(IF(B27=Data!#REF!,Data!#REF!,(IF(B27=Data!#REF!,Data!G776,(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36,Data!H36,(IF(B27=Data!#REF!,Data!#REF!,(IF(B27=Data!#REF!,Data!#REF!,(IF(B27=Data!#REF!,Data!#REF!,(IF(B27=Data!#REF!,Data!#REF!,(IF(B27=Data!#REF!,Data!H776,(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36,Data!I36,(IF(B27=Data!#REF!,Data!#REF!,(IF(B27=Data!#REF!,Data!#REF!,(IF(B27=Data!#REF!,Data!#REF!,(IF(B27=Data!#REF!,Data!#REF!,(IF(B27=Data!#REF!,Data!I776,(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36,Data!J36,(IF(B27=Data!#REF!,Data!#REF!,(IF(B27=Data!#REF!,Data!#REF!,(IF(B27=Data!#REF!,Data!#REF!,(IF(B27=Data!#REF!,Data!#REF!,(IF(B27=Data!#REF!,Data!J776,(IF(B27=Data!#REF!,Data!#REF!,(IF(B27=Data!#REF!,Data!#REF!,Data!#REF!)))))))))))))))&amp;IF(B27=Data!#REF!,Data!#REF!,(IF(B27=Data!#REF!,Data!#REF!,(IF(B27=Data!#REF!,Data!#REF!,(IF(B27=Data!#REF!,Data!#REF!,(IF(B27=Data!#REF!,Data!#REF!,Data!#REF!)))))))))</f>
        <v>#REF!</v>
      </c>
      <c r="W27" s="596">
        <f>IF(E27="","",VLOOKUP(B27,Data!$B$5:$J$503,9,FALSE)*E27)</f>
        <v>3.387</v>
      </c>
    </row>
    <row r="28" spans="1:23" s="597" customFormat="1" ht="19.25" customHeight="1">
      <c r="A28" s="860">
        <v>9</v>
      </c>
      <c r="B28" s="753" t="s">
        <v>231</v>
      </c>
      <c r="C28" s="738" t="str">
        <f>IF(E28="","",VLOOKUP(B28,Data!$B$5:$N$503,13,FALSE))</f>
        <v>Ymh</v>
      </c>
      <c r="D28" s="495" t="str">
        <f>IF(E28="","",VLOOKUP(B28,Data!$B$5:$L$503,2,FALSE))</f>
        <v>WN49720</v>
      </c>
      <c r="E28" s="739">
        <v>2</v>
      </c>
      <c r="F28" s="955"/>
      <c r="G28" s="587">
        <f>IF(E28="","",VLOOKUP(B28,Data!$B$5:$L$503,11,FALSE))</f>
        <v>1776.21</v>
      </c>
      <c r="H28" s="588">
        <f t="shared" si="0"/>
        <v>3552.42</v>
      </c>
      <c r="I28" s="589" t="str">
        <f>IF(E28="","",VLOOKUP(B28,Data!$B$5:$D$503,3,FALSE))</f>
        <v>C/T</v>
      </c>
      <c r="J28" s="589" t="str">
        <f>IF(E28="","",VLOOKUP(B28,Data!$B$5:$M$503,12,FALSE))</f>
        <v>Indonesia</v>
      </c>
      <c r="K28" s="590">
        <v>5140957</v>
      </c>
      <c r="L28" s="587">
        <f>IF(E28="","",VLOOKUP(B28,Data!$B$5:$E$503,4,FALSE)*E28)</f>
        <v>388</v>
      </c>
      <c r="M28" s="587">
        <f>IF(E28="","",VLOOKUP(B28,Data!$B$5:$F$503,5,FALSE)*E28)</f>
        <v>348</v>
      </c>
      <c r="N28" s="591" t="e">
        <f>IF(B28=Data!#REF!,Data!#REF!,(IF(B28=Data!#REF!,Data!#REF!,(IF(B28=Data!#REF!,Data!#REF!,(IF(B28=Data!#REF!,Data!#REF!,(IF(B28=Data!#REF!,Data!#REF!,(IF(B28=Data!#REF!,Data!#REF!,(IF(B28=Data!#REF!,Data!#REF!,(IF(B28=Data!#REF!,Data!#REF!,Data!#REF!)))))))))))))))&amp;IF(B28=Data!B64,Data!G64,(IF(B28=Data!#REF!,Data!#REF!,(IF(B28=Data!#REF!,Data!#REF!,(IF(B28=Data!#REF!,Data!#REF!,(IF(B28=Data!#REF!,Data!#REF!,(IF(B28=Data!#REF!,Data!G804,(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64,Data!H64,(IF(B28=Data!#REF!,Data!#REF!,(IF(B28=Data!#REF!,Data!#REF!,(IF(B28=Data!#REF!,Data!#REF!,(IF(B28=Data!#REF!,Data!#REF!,(IF(B28=Data!#REF!,Data!H804,(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64,Data!I64,(IF(B28=Data!#REF!,Data!#REF!,(IF(B28=Data!#REF!,Data!#REF!,(IF(B28=Data!#REF!,Data!#REF!,(IF(B28=Data!#REF!,Data!#REF!,(IF(B28=Data!#REF!,Data!I804,(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64,Data!J64,(IF(B28=Data!#REF!,Data!#REF!,(IF(B28=Data!#REF!,Data!#REF!,(IF(B28=Data!#REF!,Data!#REF!,(IF(B28=Data!#REF!,Data!#REF!,(IF(B28=Data!#REF!,Data!J804,(IF(B28=Data!#REF!,Data!#REF!,(IF(B28=Data!#REF!,Data!#REF!,Data!#REF!)))))))))))))))&amp;IF(B28=Data!#REF!,Data!#REF!,(IF(B28=Data!#REF!,Data!#REF!,(IF(B28=Data!#REF!,Data!#REF!,(IF(B28=Data!#REF!,Data!#REF!,(IF(B28=Data!#REF!,Data!#REF!,Data!#REF!)))))))))</f>
        <v>#REF!</v>
      </c>
      <c r="W28" s="596">
        <f>IF(E28="","",VLOOKUP(B28,Data!$B$5:$J$503,9,FALSE)*E28)</f>
        <v>2.258</v>
      </c>
    </row>
    <row r="29" spans="1:23" s="597" customFormat="1" ht="19.25" customHeight="1">
      <c r="A29" s="860"/>
      <c r="B29" s="582" t="s">
        <v>1125</v>
      </c>
      <c r="C29" s="738" t="str">
        <f>IF(E29="","",VLOOKUP(B29,Data!$B$5:$N$503,13,FALSE))</f>
        <v/>
      </c>
      <c r="D29" s="495" t="str">
        <f>IF(E29="","",VLOOKUP(B29,Data!$B$5:$L$503,2,FALSE))</f>
        <v/>
      </c>
      <c r="E29" s="739"/>
      <c r="F29" s="955"/>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REF!,Data!#REF!,(IF(B29=Data!#REF!,Data!#REF!,(IF(B29=Data!#REF!,Data!#REF!,(IF(B29=Data!#REF!,Data!#REF!,(IF(B29=Data!#REF!,Data!#REF!,(IF(B29=Data!#REF!,Data!#REF!,(IF(B29=Data!#REF!,Data!#REF!,(IF(B29=Data!#REF!,Data!#REF!,Data!#REF!)))))))))))))))&amp;IF(B29=Data!B39,Data!G39,(IF(B29=Data!#REF!,Data!#REF!,(IF(B29=Data!#REF!,Data!#REF!,(IF(B29=Data!#REF!,Data!#REF!,(IF(B29=Data!#REF!,Data!#REF!,(IF(B29=Data!#REF!,Data!G779,(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39,Data!H39,(IF(B29=Data!#REF!,Data!#REF!,(IF(B29=Data!#REF!,Data!#REF!,(IF(B29=Data!#REF!,Data!#REF!,(IF(B29=Data!#REF!,Data!#REF!,(IF(B29=Data!#REF!,Data!H779,(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39,Data!I39,(IF(B29=Data!#REF!,Data!#REF!,(IF(B29=Data!#REF!,Data!#REF!,(IF(B29=Data!#REF!,Data!#REF!,(IF(B29=Data!#REF!,Data!#REF!,(IF(B29=Data!#REF!,Data!I779,(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39,Data!J39,(IF(B29=Data!#REF!,Data!#REF!,(IF(B29=Data!#REF!,Data!#REF!,(IF(B29=Data!#REF!,Data!#REF!,(IF(B29=Data!#REF!,Data!#REF!,(IF(B29=Data!#REF!,Data!J779,(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860">
        <v>10</v>
      </c>
      <c r="B30" s="753" t="s">
        <v>717</v>
      </c>
      <c r="C30" s="738" t="str">
        <f>IF(E30="","",VLOOKUP(B30,Data!$B$5:$N$503,13,FALSE))</f>
        <v>Ymh</v>
      </c>
      <c r="D30" s="495" t="str">
        <f>IF(E30="","",VLOOKUP(B30,Data!$B$5:$L$503,2,FALSE))</f>
        <v>VAC9500</v>
      </c>
      <c r="E30" s="739">
        <v>5</v>
      </c>
      <c r="F30" s="955"/>
      <c r="G30" s="587">
        <f>IF(E30="","",VLOOKUP(B30,Data!$B$5:$L$503,11,FALSE))</f>
        <v>2627.86</v>
      </c>
      <c r="H30" s="588">
        <f t="shared" si="0"/>
        <v>13139.300000000001</v>
      </c>
      <c r="I30" s="589" t="str">
        <f>IF(E30="","",VLOOKUP(B30,Data!$B$5:$D$503,3,FALSE))</f>
        <v>C/T</v>
      </c>
      <c r="J30" s="589" t="str">
        <f>IF(E30="","",VLOOKUP(B30,Data!$B$5:$M$503,12,FALSE))</f>
        <v>Indonesia</v>
      </c>
      <c r="K30" s="590">
        <v>5132835</v>
      </c>
      <c r="L30" s="587">
        <f>IF(E30="","",VLOOKUP(B30,Data!$B$5:$E$503,4,FALSE)*E30)</f>
        <v>1335</v>
      </c>
      <c r="M30" s="587">
        <f>IF(E30="","",VLOOKUP(B30,Data!$B$5:$F$503,5,FALSE)*E30)</f>
        <v>1235</v>
      </c>
      <c r="N30" s="591" t="e">
        <f>IF(B30=Data!#REF!,Data!#REF!,(IF(B30=Data!#REF!,Data!#REF!,(IF(B30=Data!#REF!,Data!#REF!,(IF(B30=Data!#REF!,Data!#REF!,(IF(B30=Data!#REF!,Data!#REF!,(IF(B30=Data!#REF!,Data!#REF!,(IF(B30=Data!#REF!,Data!#REF!,(IF(B30=Data!#REF!,Data!#REF!,Data!#REF!)))))))))))))))&amp;IF(B30=Data!B40,Data!G40,(IF(B30=Data!#REF!,Data!#REF!,(IF(B30=Data!#REF!,Data!#REF!,(IF(B30=Data!#REF!,Data!#REF!,(IF(B30=Data!#REF!,Data!#REF!,(IF(B30=Data!#REF!,Data!G780,(IF(B30=Data!#REF!,Data!#REF!,(IF(B30=Data!#REF!,Data!#REF!,Data!#REF!)))))))))))))))&amp;IF(B30=Data!#REF!,Data!#REF!,(IF(B30=Data!#REF!,Data!#REF!,(IF(B30=Data!#REF!,Data!#REF!,(IF(B30=Data!#REF!,Data!#REF!,(IF(B30=Data!#REF!,Data!#REF!,Data!#REF!)))))))))</f>
        <v>#REF!</v>
      </c>
      <c r="O30" s="592"/>
      <c r="P30" s="593"/>
      <c r="Q30" s="594" t="e">
        <f>IF(B30=Data!#REF!,Data!#REF!,(IF(B30=Data!#REF!,Data!#REF!,(IF(B30=Data!#REF!,Data!#REF!,(IF(B30=Data!#REF!,Data!#REF!,(IF(B30=Data!#REF!,Data!#REF!,(IF(B30=Data!#REF!,Data!#REF!,(IF(B30=Data!#REF!,Data!#REF!,(IF(B30=Data!#REF!,Data!#REF!,Data!#REF!)))))))))))))))&amp;IF(B30=Data!B40,Data!H40,(IF(B30=Data!#REF!,Data!#REF!,(IF(B30=Data!#REF!,Data!#REF!,(IF(B30=Data!#REF!,Data!#REF!,(IF(B30=Data!#REF!,Data!#REF!,(IF(B30=Data!#REF!,Data!H780,(IF(B30=Data!#REF!,Data!#REF!,(IF(B30=Data!#REF!,Data!#REF!,Data!#REF!)))))))))))))))&amp;IF(B30=Data!#REF!,Data!#REF!,(IF(B30=Data!#REF!,Data!#REF!,(IF(B30=Data!#REF!,Data!#REF!,(IF(B30=Data!#REF!,Data!#REF!,(IF(B30=Data!#REF!,Data!#REF!,Data!#REF!)))))))))</f>
        <v>#REF!</v>
      </c>
      <c r="R30" s="593"/>
      <c r="S30" s="593"/>
      <c r="T30" s="594" t="e">
        <f>IF(B30=Data!#REF!,Data!#REF!,(IF(B30=Data!#REF!,Data!#REF!,(IF(B30=Data!#REF!,Data!#REF!,(IF(B30=Data!#REF!,Data!#REF!,(IF(B30=Data!#REF!,Data!#REF!,(IF(B30=Data!#REF!,Data!#REF!,(IF(B30=Data!#REF!,Data!#REF!,(IF(B30=Data!#REF!,Data!#REF!,Data!#REF!)))))))))))))))&amp;IF(B30=Data!B40,Data!I40,(IF(B30=Data!#REF!,Data!#REF!,(IF(B30=Data!#REF!,Data!#REF!,(IF(B30=Data!#REF!,Data!#REF!,(IF(B30=Data!#REF!,Data!#REF!,(IF(B30=Data!#REF!,Data!I780,(IF(B30=Data!#REF!,Data!#REF!,(IF(B30=Data!#REF!,Data!#REF!,Data!#REF!)))))))))))))))&amp;IF(B30=Data!#REF!,Data!#REF!,(IF(B30=Data!#REF!,Data!#REF!,(IF(B30=Data!#REF!,Data!#REF!,(IF(B30=Data!#REF!,Data!#REF!,(IF(B30=Data!#REF!,Data!#REF!,Data!#REF!)))))))))</f>
        <v>#REF!</v>
      </c>
      <c r="U30" s="595"/>
      <c r="V30" s="594" t="e">
        <f>IF(B30=Data!#REF!,Data!#REF!,(IF(B30=Data!#REF!,Data!#REF!,(IF(B30=Data!#REF!,Data!#REF!,(IF(B30=Data!#REF!,Data!#REF!,(IF(B30=Data!#REF!,Data!#REF!,(IF(B30=Data!#REF!,Data!#REF!,(IF(B30=Data!#REF!,Data!#REF!,(IF(B30=Data!#REF!,Data!#REF!,Data!#REF!)))))))))))))))&amp;IF(B30=Data!B40,Data!J40,(IF(B30=Data!#REF!,Data!#REF!,(IF(B30=Data!#REF!,Data!#REF!,(IF(B30=Data!#REF!,Data!#REF!,(IF(B30=Data!#REF!,Data!#REF!,(IF(B30=Data!#REF!,Data!J780,(IF(B30=Data!#REF!,Data!#REF!,(IF(B30=Data!#REF!,Data!#REF!,Data!#REF!)))))))))))))))&amp;IF(B30=Data!#REF!,Data!#REF!,(IF(B30=Data!#REF!,Data!#REF!,(IF(B30=Data!#REF!,Data!#REF!,(IF(B30=Data!#REF!,Data!#REF!,(IF(B30=Data!#REF!,Data!#REF!,Data!#REF!)))))))))</f>
        <v>#REF!</v>
      </c>
      <c r="W30" s="596">
        <f>IF(E30="","",VLOOKUP(B30,Data!$B$5:$J$503,9,FALSE)*E30)</f>
        <v>7.4399999999999995</v>
      </c>
    </row>
    <row r="31" spans="1:23" s="597" customFormat="1" ht="19.25" customHeight="1">
      <c r="A31" s="860"/>
      <c r="B31" s="753"/>
      <c r="C31" s="738" t="str">
        <f>IF(E31="","",VLOOKUP(B31,Data!$B$5:$N$503,13,FALSE))</f>
        <v/>
      </c>
      <c r="D31" s="495" t="str">
        <f>IF(E31="","",VLOOKUP(B31,Data!$B$5:$L$503,2,FALSE))</f>
        <v/>
      </c>
      <c r="E31" s="739"/>
      <c r="F31" s="955"/>
      <c r="G31" s="587" t="str">
        <f>IF(E31="","",VLOOKUP(B31,Data!$B$5:$L$503,11,FALSE))</f>
        <v/>
      </c>
      <c r="H31" s="588" t="str">
        <f>IF(E31&gt;0,E31*G31,"-")</f>
        <v>-</v>
      </c>
      <c r="I31" s="589" t="str">
        <f>IF(E31="","",VLOOKUP(B31,Data!$B$5:$D$503,3,FALSE))</f>
        <v/>
      </c>
      <c r="J31" s="589" t="str">
        <f>IF(E31="","",VLOOKUP(B31,Data!$B$5:$M$503,12,FALSE))</f>
        <v/>
      </c>
      <c r="K31" s="590"/>
      <c r="L31" s="587" t="str">
        <f>IF(E31="","",VLOOKUP(B31,Data!$B$5:$E$503,4,FALSE)*E31)</f>
        <v/>
      </c>
      <c r="M31" s="587" t="str">
        <f>IF(E31="","",VLOOKUP(B31,Data!$B$5:$F$503,5,FALSE)*E31)</f>
        <v/>
      </c>
      <c r="N31" s="591" t="e">
        <f>IF(B31=Data!#REF!,Data!#REF!,(IF(B31=Data!#REF!,Data!#REF!,(IF(B31=Data!#REF!,Data!#REF!,(IF(B31=Data!#REF!,Data!#REF!,(IF(B31=Data!#REF!,Data!#REF!,(IF(B31=Data!#REF!,Data!#REF!,(IF(B31=Data!#REF!,Data!#REF!,(IF(B31=Data!#REF!,Data!#REF!,Data!#REF!)))))))))))))))&amp;IF(B31=Data!B58,Data!G58,(IF(B31=Data!#REF!,Data!#REF!,(IF(B31=Data!#REF!,Data!#REF!,(IF(B31=Data!#REF!,Data!#REF!,(IF(B31=Data!#REF!,Data!#REF!,(IF(B31=Data!#REF!,Data!G798,(IF(B31=Data!#REF!,Data!#REF!,(IF(B31=Data!#REF!,Data!#REF!,Data!#REF!)))))))))))))))&amp;IF(B31=Data!#REF!,Data!#REF!,(IF(B31=Data!#REF!,Data!#REF!,(IF(B31=Data!#REF!,Data!#REF!,(IF(B31=Data!#REF!,Data!#REF!,(IF(B31=Data!#REF!,Data!#REF!,Data!#REF!)))))))))</f>
        <v>#REF!</v>
      </c>
      <c r="O31" s="592"/>
      <c r="P31" s="593"/>
      <c r="Q31" s="594" t="e">
        <f>IF(B31=Data!#REF!,Data!#REF!,(IF(B31=Data!#REF!,Data!#REF!,(IF(B31=Data!#REF!,Data!#REF!,(IF(B31=Data!#REF!,Data!#REF!,(IF(B31=Data!#REF!,Data!#REF!,(IF(B31=Data!#REF!,Data!#REF!,(IF(B31=Data!#REF!,Data!#REF!,(IF(B31=Data!#REF!,Data!#REF!,Data!#REF!)))))))))))))))&amp;IF(B31=Data!B58,Data!H58,(IF(B31=Data!#REF!,Data!#REF!,(IF(B31=Data!#REF!,Data!#REF!,(IF(B31=Data!#REF!,Data!#REF!,(IF(B31=Data!#REF!,Data!#REF!,(IF(B31=Data!#REF!,Data!H798,(IF(B31=Data!#REF!,Data!#REF!,(IF(B31=Data!#REF!,Data!#REF!,Data!#REF!)))))))))))))))&amp;IF(B31=Data!#REF!,Data!#REF!,(IF(B31=Data!#REF!,Data!#REF!,(IF(B31=Data!#REF!,Data!#REF!,(IF(B31=Data!#REF!,Data!#REF!,(IF(B31=Data!#REF!,Data!#REF!,Data!#REF!)))))))))</f>
        <v>#REF!</v>
      </c>
      <c r="R31" s="593"/>
      <c r="S31" s="593"/>
      <c r="T31" s="594" t="e">
        <f>IF(B31=Data!#REF!,Data!#REF!,(IF(B31=Data!#REF!,Data!#REF!,(IF(B31=Data!#REF!,Data!#REF!,(IF(B31=Data!#REF!,Data!#REF!,(IF(B31=Data!#REF!,Data!#REF!,(IF(B31=Data!#REF!,Data!#REF!,(IF(B31=Data!#REF!,Data!#REF!,(IF(B31=Data!#REF!,Data!#REF!,Data!#REF!)))))))))))))))&amp;IF(B31=Data!B58,Data!I58,(IF(B31=Data!#REF!,Data!#REF!,(IF(B31=Data!#REF!,Data!#REF!,(IF(B31=Data!#REF!,Data!#REF!,(IF(B31=Data!#REF!,Data!#REF!,(IF(B31=Data!#REF!,Data!I798,(IF(B31=Data!#REF!,Data!#REF!,(IF(B31=Data!#REF!,Data!#REF!,Data!#REF!)))))))))))))))&amp;IF(B31=Data!#REF!,Data!#REF!,(IF(B31=Data!#REF!,Data!#REF!,(IF(B31=Data!#REF!,Data!#REF!,(IF(B31=Data!#REF!,Data!#REF!,(IF(B31=Data!#REF!,Data!#REF!,Data!#REF!)))))))))</f>
        <v>#REF!</v>
      </c>
      <c r="U31" s="595"/>
      <c r="V31" s="594" t="e">
        <f>IF(B31=Data!#REF!,Data!#REF!,(IF(B31=Data!#REF!,Data!#REF!,(IF(B31=Data!#REF!,Data!#REF!,(IF(B31=Data!#REF!,Data!#REF!,(IF(B31=Data!#REF!,Data!#REF!,(IF(B31=Data!#REF!,Data!#REF!,(IF(B31=Data!#REF!,Data!#REF!,(IF(B31=Data!#REF!,Data!#REF!,Data!#REF!)))))))))))))))&amp;IF(B31=Data!B58,Data!J58,(IF(B31=Data!#REF!,Data!#REF!,(IF(B31=Data!#REF!,Data!#REF!,(IF(B31=Data!#REF!,Data!#REF!,(IF(B31=Data!#REF!,Data!#REF!,(IF(B31=Data!#REF!,Data!J798,(IF(B31=Data!#REF!,Data!#REF!,(IF(B31=Data!#REF!,Data!#REF!,Data!#REF!)))))))))))))))&amp;IF(B31=Data!#REF!,Data!#REF!,(IF(B31=Data!#REF!,Data!#REF!,(IF(B31=Data!#REF!,Data!#REF!,(IF(B31=Data!#REF!,Data!#REF!,(IF(B31=Data!#REF!,Data!#REF!,Data!#REF!)))))))))</f>
        <v>#REF!</v>
      </c>
      <c r="W31" s="596" t="str">
        <f>IF(E31="","",VLOOKUP(B31,Data!$B$5:$J$503,9,FALSE)*E31)</f>
        <v/>
      </c>
    </row>
    <row r="32" spans="1:23" s="597" customFormat="1" ht="19.25" customHeight="1">
      <c r="A32" s="860"/>
      <c r="B32" s="582"/>
      <c r="C32" s="738" t="str">
        <f>IF(E32="","",VLOOKUP(B32,Data!$B$5:$N$503,13,FALSE))</f>
        <v/>
      </c>
      <c r="D32" s="495" t="str">
        <f>IF(E32="","",VLOOKUP(B32,Data!$B$5:$L$503,2,FALSE))</f>
        <v/>
      </c>
      <c r="E32" s="823"/>
      <c r="F32" s="956"/>
      <c r="G32" s="587" t="str">
        <f>IF(E32="","",VLOOKUP(B32,Data!$B$5:$L$503,11,FALSE))</f>
        <v/>
      </c>
      <c r="H32" s="588" t="str">
        <f>IF(E32&gt;0,E32*G32,"-")</f>
        <v>-</v>
      </c>
      <c r="I32" s="589" t="str">
        <f>IF(E32="","",VLOOKUP(B32,Data!$B$5:$D$503,3,FALSE))</f>
        <v/>
      </c>
      <c r="J32" s="589" t="str">
        <f>IF(E32="","",VLOOKUP(B32,Data!$B$5:$M$503,12,FALSE))</f>
        <v/>
      </c>
      <c r="K32" s="590"/>
      <c r="L32" s="587" t="str">
        <f>IF(E32="","",VLOOKUP(B32,Data!$B$5:$E$503,4,FALSE)*E32)</f>
        <v/>
      </c>
      <c r="M32" s="587" t="str">
        <f>IF(E32="","",VLOOKUP(B32,Data!$B$5:$F$503,5,FALSE)*E32)</f>
        <v/>
      </c>
      <c r="N32" s="591" t="e">
        <f>IF(B32=Data!#REF!,Data!#REF!,(IF(B32=Data!#REF!,Data!#REF!,(IF(B32=Data!#REF!,Data!#REF!,(IF(B32=Data!#REF!,Data!#REF!,(IF(B32=Data!#REF!,Data!#REF!,(IF(B32=Data!#REF!,Data!#REF!,(IF(B32=Data!#REF!,Data!#REF!,(IF(B32=Data!#REF!,Data!#REF!,Data!#REF!)))))))))))))))&amp;IF(B32=Data!B59,Data!G59,(IF(B32=Data!#REF!,Data!#REF!,(IF(B32=Data!#REF!,Data!#REF!,(IF(B32=Data!#REF!,Data!#REF!,(IF(B32=Data!#REF!,Data!#REF!,(IF(B32=Data!#REF!,Data!G799,(IF(B32=Data!#REF!,Data!#REF!,(IF(B32=Data!#REF!,Data!#REF!,Data!#REF!)))))))))))))))&amp;IF(B32=Data!#REF!,Data!#REF!,(IF(B32=Data!#REF!,Data!#REF!,(IF(B32=Data!#REF!,Data!#REF!,(IF(B32=Data!#REF!,Data!#REF!,(IF(B32=Data!#REF!,Data!#REF!,Data!#REF!)))))))))</f>
        <v>#REF!</v>
      </c>
      <c r="O32" s="592"/>
      <c r="P32" s="593"/>
      <c r="Q32" s="594" t="e">
        <f>IF(B32=Data!#REF!,Data!#REF!,(IF(B32=Data!#REF!,Data!#REF!,(IF(B32=Data!#REF!,Data!#REF!,(IF(B32=Data!#REF!,Data!#REF!,(IF(B32=Data!#REF!,Data!#REF!,(IF(B32=Data!#REF!,Data!#REF!,(IF(B32=Data!#REF!,Data!#REF!,(IF(B32=Data!#REF!,Data!#REF!,Data!#REF!)))))))))))))))&amp;IF(B32=Data!B59,Data!H59,(IF(B32=Data!#REF!,Data!#REF!,(IF(B32=Data!#REF!,Data!#REF!,(IF(B32=Data!#REF!,Data!#REF!,(IF(B32=Data!#REF!,Data!#REF!,(IF(B32=Data!#REF!,Data!H799,(IF(B32=Data!#REF!,Data!#REF!,(IF(B32=Data!#REF!,Data!#REF!,Data!#REF!)))))))))))))))&amp;IF(B32=Data!#REF!,Data!#REF!,(IF(B32=Data!#REF!,Data!#REF!,(IF(B32=Data!#REF!,Data!#REF!,(IF(B32=Data!#REF!,Data!#REF!,(IF(B32=Data!#REF!,Data!#REF!,Data!#REF!)))))))))</f>
        <v>#REF!</v>
      </c>
      <c r="R32" s="593"/>
      <c r="S32" s="593"/>
      <c r="T32" s="594" t="e">
        <f>IF(B32=Data!#REF!,Data!#REF!,(IF(B32=Data!#REF!,Data!#REF!,(IF(B32=Data!#REF!,Data!#REF!,(IF(B32=Data!#REF!,Data!#REF!,(IF(B32=Data!#REF!,Data!#REF!,(IF(B32=Data!#REF!,Data!#REF!,(IF(B32=Data!#REF!,Data!#REF!,(IF(B32=Data!#REF!,Data!#REF!,Data!#REF!)))))))))))))))&amp;IF(B32=Data!B59,Data!I59,(IF(B32=Data!#REF!,Data!#REF!,(IF(B32=Data!#REF!,Data!#REF!,(IF(B32=Data!#REF!,Data!#REF!,(IF(B32=Data!#REF!,Data!#REF!,(IF(B32=Data!#REF!,Data!I799,(IF(B32=Data!#REF!,Data!#REF!,(IF(B32=Data!#REF!,Data!#REF!,Data!#REF!)))))))))))))))&amp;IF(B32=Data!#REF!,Data!#REF!,(IF(B32=Data!#REF!,Data!#REF!,(IF(B32=Data!#REF!,Data!#REF!,(IF(B32=Data!#REF!,Data!#REF!,(IF(B32=Data!#REF!,Data!#REF!,Data!#REF!)))))))))</f>
        <v>#REF!</v>
      </c>
      <c r="U32" s="595"/>
      <c r="V32" s="594" t="e">
        <f>IF(B32=Data!#REF!,Data!#REF!,(IF(B32=Data!#REF!,Data!#REF!,(IF(B32=Data!#REF!,Data!#REF!,(IF(B32=Data!#REF!,Data!#REF!,(IF(B32=Data!#REF!,Data!#REF!,(IF(B32=Data!#REF!,Data!#REF!,(IF(B32=Data!#REF!,Data!#REF!,(IF(B32=Data!#REF!,Data!#REF!,Data!#REF!)))))))))))))))&amp;IF(B32=Data!B59,Data!J59,(IF(B32=Data!#REF!,Data!#REF!,(IF(B32=Data!#REF!,Data!#REF!,(IF(B32=Data!#REF!,Data!#REF!,(IF(B32=Data!#REF!,Data!#REF!,(IF(B32=Data!#REF!,Data!J799,(IF(B32=Data!#REF!,Data!#REF!,(IF(B32=Data!#REF!,Data!#REF!,Data!#REF!)))))))))))))))&amp;IF(B32=Data!#REF!,Data!#REF!,(IF(B32=Data!#REF!,Data!#REF!,(IF(B32=Data!#REF!,Data!#REF!,(IF(B32=Data!#REF!,Data!#REF!,(IF(B32=Data!#REF!,Data!#REF!,Data!#REF!)))))))))</f>
        <v>#REF!</v>
      </c>
      <c r="W32" s="596" t="str">
        <f>IF(E32="","",VLOOKUP(B32,Data!$B$5:$J$503,9,FALSE)*E32)</f>
        <v/>
      </c>
    </row>
    <row r="33" spans="1:23" s="597" customFormat="1" ht="19.25" customHeight="1">
      <c r="A33" s="598"/>
      <c r="B33" s="582"/>
      <c r="C33" s="738" t="str">
        <f>IF(E33="","",VLOOKUP(B33,Data!$B$5:$N$503,13,FALSE))</f>
        <v/>
      </c>
      <c r="D33" s="495" t="str">
        <f>IF(E33="","",VLOOKUP(B33,Data!$B$5:$L$503,2,FALSE))</f>
        <v/>
      </c>
      <c r="E33" s="823"/>
      <c r="F33" s="601"/>
      <c r="G33" s="587" t="str">
        <f>IF(E33="","",VLOOKUP(B33,Data!$B$5:$L$503,11,FALSE))</f>
        <v/>
      </c>
      <c r="H33" s="588" t="str">
        <f t="shared" si="0"/>
        <v>-</v>
      </c>
      <c r="I33" s="589" t="str">
        <f>IF(E33="","",VLOOKUP(B33,Data!$B$5:$D$503,3,FALSE))</f>
        <v/>
      </c>
      <c r="J33" s="589" t="str">
        <f>IF(E33="","",VLOOKUP(B33,Data!$B$5:$M$503,12,FALSE))</f>
        <v/>
      </c>
      <c r="K33" s="590"/>
      <c r="L33" s="587" t="str">
        <f>IF(E33="","",VLOOKUP(B33,Data!$B$5:$E$503,4,FALSE)*E33)</f>
        <v/>
      </c>
      <c r="M33" s="587" t="str">
        <f>IF(E33="","",VLOOKUP(B33,Data!$B$5:$F$503,5,FALSE)*E33)</f>
        <v/>
      </c>
      <c r="N33" s="591" t="e">
        <f>IF(B33=Data!B18,Data!G18,(IF(B33=Data!B20,Data!G20,(IF(B33=Data!B22,Data!G22,(IF(B33=Data!#REF!,Data!#REF!,(IF(B33=Data!B27,Data!G27,(IF(B33=Data!#REF!,Data!#REF!,(IF(B33=Data!#REF!,Data!#REF!,(IF(B33=Data!#REF!,Data!#REF!,Data!#REF!)))))))))))))))&amp;IF(B33=Data!B94,Data!G94,(IF(B33=Data!#REF!,Data!#REF!,(IF(B33=Data!#REF!,Data!#REF!,(IF(B33=Data!#REF!,Data!#REF!,(IF(B33=Data!#REF!,Data!#REF!,(IF(B33=Data!#REF!,Data!G834,(IF(B33=Data!#REF!,Data!#REF!,(IF(B33=Data!#REF!,Data!#REF!,Data!#REF!)))))))))))))))&amp;IF(B33=Data!#REF!,Data!#REF!,(IF(B33=Data!#REF!,Data!#REF!,(IF(B33=Data!#REF!,Data!#REF!,(IF(B33=Data!#REF!,Data!#REF!,(IF(B33=Data!#REF!,Data!#REF!,Data!#REF!)))))))))</f>
        <v>#REF!</v>
      </c>
      <c r="O33" s="592"/>
      <c r="P33" s="593"/>
      <c r="Q33" s="594" t="e">
        <f>IF(B33=Data!B18,Data!H18,(IF(B33=Data!B20,Data!H20,(IF(B33=Data!B22,Data!H22,(IF(B33=Data!#REF!,Data!#REF!,(IF(B33=Data!B27,Data!H27,(IF(B33=Data!#REF!,Data!#REF!,(IF(B33=Data!#REF!,Data!#REF!,(IF(B33=Data!#REF!,Data!#REF!,Data!#REF!)))))))))))))))&amp;IF(B33=Data!B94,Data!H94,(IF(B33=Data!#REF!,Data!#REF!,(IF(B33=Data!#REF!,Data!#REF!,(IF(B33=Data!#REF!,Data!#REF!,(IF(B33=Data!#REF!,Data!#REF!,(IF(B33=Data!#REF!,Data!H834,(IF(B33=Data!#REF!,Data!#REF!,(IF(B33=Data!#REF!,Data!#REF!,Data!#REF!)))))))))))))))&amp;IF(B33=Data!#REF!,Data!#REF!,(IF(B33=Data!#REF!,Data!#REF!,(IF(B33=Data!#REF!,Data!#REF!,(IF(B33=Data!#REF!,Data!#REF!,(IF(B33=Data!#REF!,Data!#REF!,Data!#REF!)))))))))</f>
        <v>#REF!</v>
      </c>
      <c r="R33" s="593"/>
      <c r="S33" s="593"/>
      <c r="T33" s="594" t="e">
        <f>IF(B33=Data!B18,Data!I18,(IF(B33=Data!B20,Data!I20,(IF(B33=Data!B22,Data!I22,(IF(B33=Data!#REF!,Data!#REF!,(IF(B33=Data!B27,Data!I27,(IF(B33=Data!#REF!,Data!#REF!,(IF(B33=Data!#REF!,Data!#REF!,(IF(B33=Data!#REF!,Data!#REF!,Data!#REF!)))))))))))))))&amp;IF(B33=Data!B94,Data!I94,(IF(B33=Data!#REF!,Data!#REF!,(IF(B33=Data!#REF!,Data!#REF!,(IF(B33=Data!#REF!,Data!#REF!,(IF(B33=Data!#REF!,Data!#REF!,(IF(B33=Data!#REF!,Data!I834,(IF(B33=Data!#REF!,Data!#REF!,(IF(B33=Data!#REF!,Data!#REF!,Data!#REF!)))))))))))))))&amp;IF(B33=Data!#REF!,Data!#REF!,(IF(B33=Data!#REF!,Data!#REF!,(IF(B33=Data!#REF!,Data!#REF!,(IF(B33=Data!#REF!,Data!#REF!,(IF(B33=Data!#REF!,Data!#REF!,Data!#REF!)))))))))</f>
        <v>#REF!</v>
      </c>
      <c r="U33" s="595"/>
      <c r="V33" s="594" t="e">
        <f>IF(B33=Data!B18,Data!J18,(IF(B33=Data!B20,Data!J20,(IF(B33=Data!B22,Data!J22,(IF(B33=Data!#REF!,Data!#REF!,(IF(B33=Data!B27,Data!J27,(IF(B33=Data!#REF!,Data!#REF!,(IF(B33=Data!#REF!,Data!#REF!,(IF(B33=Data!#REF!,Data!#REF!,Data!#REF!)))))))))))))))&amp;IF(B33=Data!B94,Data!J94,(IF(B33=Data!#REF!,Data!#REF!,(IF(B33=Data!#REF!,Data!#REF!,(IF(B33=Data!#REF!,Data!#REF!,(IF(B33=Data!#REF!,Data!#REF!,(IF(B33=Data!#REF!,Data!J834,(IF(B33=Data!#REF!,Data!#REF!,(IF(B33=Data!#REF!,Data!#REF!,Data!#REF!)))))))))))))))&amp;IF(B33=Data!#REF!,Data!#REF!,(IF(B33=Data!#REF!,Data!#REF!,(IF(B33=Data!#REF!,Data!#REF!,(IF(B33=Data!#REF!,Data!#REF!,(IF(B33=Data!#REF!,Data!#REF!,Data!#REF!)))))))))</f>
        <v>#REF!</v>
      </c>
      <c r="W33" s="596" t="str">
        <f>IF(E33="","",VLOOKUP(B33,Data!$B$5:$J$503,9,FALSE)*E33)</f>
        <v/>
      </c>
    </row>
    <row r="34" spans="1:23" s="597" customFormat="1" ht="19.25" customHeight="1">
      <c r="A34" s="860"/>
      <c r="B34"/>
      <c r="C34" s="583" t="str">
        <f>IF(E34="","",VLOOKUP(B34,Data!$B$5:$N$503,13,FALSE))</f>
        <v/>
      </c>
      <c r="D34" s="584" t="str">
        <f>IF(E34="","",VLOOKUP(B34,Data!$B$5:$L$503,2,FALSE))</f>
        <v/>
      </c>
      <c r="E34" s="739"/>
      <c r="F34" s="600"/>
      <c r="G34" s="587" t="str">
        <f>IF(E34="","",VLOOKUP(B34,Data!$B$5:$L$503,11,FALSE))</f>
        <v/>
      </c>
      <c r="H34" s="588" t="str">
        <f t="shared" si="0"/>
        <v>-</v>
      </c>
      <c r="I34" s="589" t="str">
        <f>IF(E34="","",VLOOKUP(B34,Data!$B$5:$D$503,3,FALSE))</f>
        <v/>
      </c>
      <c r="J34" s="589" t="str">
        <f>IF(E34="","",VLOOKUP(B34,Data!$B$5:$M$503,12,FALSE))</f>
        <v/>
      </c>
      <c r="K34" s="590"/>
      <c r="L34" s="587" t="str">
        <f>IF(E34="","",VLOOKUP(B34,Data!$B$5:$E$503,4,FALSE)*E34)</f>
        <v/>
      </c>
      <c r="M34" s="587" t="str">
        <f>IF(E34="","",VLOOKUP(B34,Data!$B$5:$F$503,5,FALSE)*E34)</f>
        <v/>
      </c>
      <c r="N34" s="591" t="e">
        <f>IF(B34=Data!B139,Data!G139,(IF(B34=Data!B141,Data!G141,(IF(B34=Data!B143,Data!G143,(IF(B34=Data!#REF!,Data!#REF!,(IF(B34=Data!B148,Data!G148,(IF(B34=Data!#REF!,Data!#REF!,(IF(B34=Data!#REF!,Data!#REF!,(IF(B34=Data!#REF!,Data!#REF!,Data!#REF!)))))))))))))))&amp;IF(B34=Data!B215,Data!G215,(IF(B34=Data!#REF!,Data!#REF!,(IF(B34=Data!#REF!,Data!#REF!,(IF(B34=Data!#REF!,Data!#REF!,(IF(B34=Data!#REF!,Data!#REF!,(IF(B34=Data!#REF!,Data!G955,(IF(B34=Data!#REF!,Data!#REF!,(IF(B34=Data!#REF!,Data!#REF!,Data!#REF!)))))))))))))))&amp;IF(B34=Data!#REF!,Data!#REF!,(IF(B34=Data!#REF!,Data!#REF!,(IF(B34=Data!#REF!,Data!#REF!,(IF(B34=Data!#REF!,Data!#REF!,(IF(B34=Data!#REF!,Data!#REF!,Data!#REF!)))))))))</f>
        <v>#REF!</v>
      </c>
      <c r="O34" s="592"/>
      <c r="P34" s="593"/>
      <c r="Q34" s="594" t="e">
        <f>IF(B34=Data!B139,Data!H139,(IF(B34=Data!B141,Data!H141,(IF(B34=Data!B143,Data!H143,(IF(B34=Data!#REF!,Data!#REF!,(IF(B34=Data!B148,Data!H148,(IF(B34=Data!#REF!,Data!#REF!,(IF(B34=Data!#REF!,Data!#REF!,(IF(B34=Data!#REF!,Data!#REF!,Data!#REF!)))))))))))))))&amp;IF(B34=Data!B215,Data!H215,(IF(B34=Data!#REF!,Data!#REF!,(IF(B34=Data!#REF!,Data!#REF!,(IF(B34=Data!#REF!,Data!#REF!,(IF(B34=Data!#REF!,Data!#REF!,(IF(B34=Data!#REF!,Data!H955,(IF(B34=Data!#REF!,Data!#REF!,(IF(B34=Data!#REF!,Data!#REF!,Data!#REF!)))))))))))))))&amp;IF(B34=Data!#REF!,Data!#REF!,(IF(B34=Data!#REF!,Data!#REF!,(IF(B34=Data!#REF!,Data!#REF!,(IF(B34=Data!#REF!,Data!#REF!,(IF(B34=Data!#REF!,Data!#REF!,Data!#REF!)))))))))</f>
        <v>#REF!</v>
      </c>
      <c r="R34" s="593"/>
      <c r="S34" s="593"/>
      <c r="T34" s="594" t="e">
        <f>IF(B34=Data!B139,Data!I139,(IF(B34=Data!B141,Data!I141,(IF(B34=Data!B143,Data!I143,(IF(B34=Data!#REF!,Data!#REF!,(IF(B34=Data!B148,Data!I148,(IF(B34=Data!#REF!,Data!#REF!,(IF(B34=Data!#REF!,Data!#REF!,(IF(B34=Data!#REF!,Data!#REF!,Data!#REF!)))))))))))))))&amp;IF(B34=Data!B215,Data!I215,(IF(B34=Data!#REF!,Data!#REF!,(IF(B34=Data!#REF!,Data!#REF!,(IF(B34=Data!#REF!,Data!#REF!,(IF(B34=Data!#REF!,Data!#REF!,(IF(B34=Data!#REF!,Data!I955,(IF(B34=Data!#REF!,Data!#REF!,(IF(B34=Data!#REF!,Data!#REF!,Data!#REF!)))))))))))))))&amp;IF(B34=Data!#REF!,Data!#REF!,(IF(B34=Data!#REF!,Data!#REF!,(IF(B34=Data!#REF!,Data!#REF!,(IF(B34=Data!#REF!,Data!#REF!,(IF(B34=Data!#REF!,Data!#REF!,Data!#REF!)))))))))</f>
        <v>#REF!</v>
      </c>
      <c r="U34" s="595"/>
      <c r="V34" s="594" t="e">
        <f>IF(B34=Data!B139,Data!J139,(IF(B34=Data!B141,Data!J141,(IF(B34=Data!B143,Data!J143,(IF(B34=Data!#REF!,Data!#REF!,(IF(B34=Data!B148,Data!J148,(IF(B34=Data!#REF!,Data!#REF!,(IF(B34=Data!#REF!,Data!#REF!,(IF(B34=Data!#REF!,Data!#REF!,Data!#REF!)))))))))))))))&amp;IF(B34=Data!B215,Data!J215,(IF(B34=Data!#REF!,Data!#REF!,(IF(B34=Data!#REF!,Data!#REF!,(IF(B34=Data!#REF!,Data!#REF!,(IF(B34=Data!#REF!,Data!#REF!,(IF(B34=Data!#REF!,Data!J955,(IF(B34=Data!#REF!,Data!#REF!,(IF(B34=Data!#REF!,Data!#REF!,Data!#REF!)))))))))))))))&amp;IF(B34=Data!#REF!,Data!#REF!,(IF(B34=Data!#REF!,Data!#REF!,(IF(B34=Data!#REF!,Data!#REF!,(IF(B34=Data!#REF!,Data!#REF!,(IF(B34=Data!#REF!,Data!#REF!,Data!#REF!)))))))))</f>
        <v>#REF!</v>
      </c>
      <c r="W34" s="596" t="str">
        <f>IF(E34="","",VLOOKUP(B34,Data!$B$5:$J$503,9,FALSE)*E34)</f>
        <v/>
      </c>
    </row>
    <row r="35" spans="1:23" s="611" customFormat="1" ht="31" customHeight="1">
      <c r="A35" s="860"/>
      <c r="B35" s="818"/>
      <c r="C35" s="604"/>
      <c r="D35" s="605"/>
      <c r="E35" s="606">
        <f>SUM(E17:E34)</f>
        <v>66</v>
      </c>
      <c r="F35" s="606"/>
      <c r="G35" s="607"/>
      <c r="H35" s="607">
        <f>SUM(H17:H34)</f>
        <v>128083.96000000002</v>
      </c>
      <c r="I35" s="608"/>
      <c r="J35" s="608"/>
      <c r="K35" s="608"/>
      <c r="L35" s="609">
        <f>SUM(L17:L34)</f>
        <v>14249</v>
      </c>
      <c r="M35" s="609">
        <f>SUM(M17:M34)</f>
        <v>12838</v>
      </c>
      <c r="N35" s="609" t="e">
        <f>SUM(N17:N34)</f>
        <v>#REF!</v>
      </c>
      <c r="O35" s="609" t="e">
        <f>SUM(#REF!)</f>
        <v>#REF!</v>
      </c>
      <c r="P35" s="609">
        <f>SUM(P16:P16)</f>
        <v>0</v>
      </c>
      <c r="Q35" s="609">
        <f>SUM(Q16:Q16)</f>
        <v>0</v>
      </c>
      <c r="R35" s="609" t="e">
        <f>SUM(#REF!)</f>
        <v>#REF!</v>
      </c>
      <c r="S35" s="609">
        <f>SUM(S16:S16)</f>
        <v>0</v>
      </c>
      <c r="T35" s="609">
        <f>SUM(T16:T16)</f>
        <v>0</v>
      </c>
      <c r="U35" s="609" t="e">
        <f>SUM(#REF!)</f>
        <v>#REF!</v>
      </c>
      <c r="V35" s="609">
        <f>SUM(V16:V16)</f>
        <v>0</v>
      </c>
      <c r="W35" s="610">
        <f>SUM(W17:W34)</f>
        <v>81.403999999999996</v>
      </c>
    </row>
    <row r="36" spans="1:23" ht="11.25" customHeight="1">
      <c r="A36" s="860"/>
      <c r="B36" s="612"/>
      <c r="C36" s="545"/>
      <c r="D36" s="546"/>
      <c r="E36" s="613"/>
      <c r="F36" s="544"/>
      <c r="G36" s="614" t="s">
        <v>847</v>
      </c>
      <c r="H36" s="615"/>
      <c r="I36" s="616"/>
      <c r="J36" s="616"/>
      <c r="K36" s="616"/>
      <c r="L36" s="617"/>
      <c r="M36" s="548"/>
      <c r="N36" s="546"/>
      <c r="O36" s="545"/>
      <c r="P36" s="545"/>
      <c r="Q36" s="545"/>
      <c r="R36" s="545"/>
      <c r="S36" s="545"/>
      <c r="T36" s="545"/>
      <c r="U36" s="546"/>
      <c r="V36" s="546"/>
      <c r="W36" s="550"/>
    </row>
    <row r="37" spans="1:23" ht="14">
      <c r="A37" s="618" t="s">
        <v>546</v>
      </c>
      <c r="B37" s="619" t="s">
        <v>12</v>
      </c>
      <c r="C37" s="513"/>
      <c r="D37" s="620"/>
      <c r="E37" s="499" t="s">
        <v>555</v>
      </c>
      <c r="G37" s="621" t="s">
        <v>83</v>
      </c>
      <c r="H37" s="622"/>
      <c r="I37" s="562" t="s">
        <v>84</v>
      </c>
      <c r="J37" s="623"/>
      <c r="K37" s="534" t="s">
        <v>85</v>
      </c>
      <c r="L37" s="534"/>
      <c r="M37" s="1076" t="s">
        <v>86</v>
      </c>
      <c r="N37" s="1077"/>
      <c r="O37" s="1077"/>
      <c r="P37" s="1077"/>
      <c r="Q37" s="1077"/>
      <c r="R37" s="1077"/>
      <c r="S37" s="1077"/>
      <c r="T37" s="1077"/>
      <c r="U37" s="1077"/>
      <c r="V37" s="1077"/>
      <c r="W37" s="1078"/>
    </row>
    <row r="38" spans="1:23" ht="13">
      <c r="A38" s="979" t="s">
        <v>547</v>
      </c>
      <c r="D38" s="624"/>
      <c r="E38" s="499" t="s">
        <v>88</v>
      </c>
      <c r="G38" s="1079"/>
      <c r="H38" s="1080"/>
      <c r="I38" s="979" t="s">
        <v>89</v>
      </c>
      <c r="J38" s="625"/>
      <c r="K38" s="537" t="s">
        <v>90</v>
      </c>
      <c r="L38" s="537"/>
      <c r="M38" s="532"/>
      <c r="W38" s="538"/>
    </row>
    <row r="39" spans="1:23" ht="10.5" customHeight="1">
      <c r="A39" s="979" t="s">
        <v>548</v>
      </c>
      <c r="B39" s="503"/>
      <c r="D39" s="523"/>
      <c r="G39" s="1079"/>
      <c r="H39" s="1080"/>
      <c r="I39" s="979"/>
      <c r="J39" s="625"/>
      <c r="K39" s="537" t="s">
        <v>94</v>
      </c>
      <c r="L39" s="537"/>
      <c r="M39" s="532"/>
      <c r="W39" s="538"/>
    </row>
    <row r="40" spans="1:23" ht="10.5" customHeight="1">
      <c r="A40" s="544"/>
      <c r="B40" s="545"/>
      <c r="C40" s="545"/>
      <c r="D40" s="626"/>
      <c r="E40" s="499" t="s">
        <v>95</v>
      </c>
      <c r="G40" s="1079"/>
      <c r="H40" s="1080"/>
      <c r="I40" s="979" t="s">
        <v>96</v>
      </c>
      <c r="J40" s="625"/>
      <c r="K40" s="537"/>
      <c r="L40" s="537"/>
      <c r="M40" s="532"/>
      <c r="W40" s="538"/>
    </row>
    <row r="41" spans="1:23" ht="13">
      <c r="A41" s="512" t="s">
        <v>97</v>
      </c>
      <c r="C41" s="535"/>
      <c r="D41" s="514"/>
      <c r="E41" s="499" t="s">
        <v>98</v>
      </c>
      <c r="G41" s="627" t="s">
        <v>99</v>
      </c>
      <c r="H41" s="628"/>
      <c r="I41" s="979" t="s">
        <v>89</v>
      </c>
      <c r="J41" s="625"/>
      <c r="K41" s="537" t="s">
        <v>100</v>
      </c>
      <c r="L41" s="537"/>
      <c r="M41" s="532"/>
      <c r="W41" s="538"/>
    </row>
    <row r="42" spans="1:23" ht="13">
      <c r="A42" s="979" t="s">
        <v>561</v>
      </c>
      <c r="D42" s="523"/>
      <c r="E42" s="499" t="s">
        <v>101</v>
      </c>
      <c r="G42" s="629"/>
      <c r="H42" s="630"/>
      <c r="I42" s="979" t="s">
        <v>102</v>
      </c>
      <c r="J42" s="625"/>
      <c r="K42" s="537" t="s">
        <v>549</v>
      </c>
      <c r="L42" s="537"/>
      <c r="M42" s="1069" t="s">
        <v>616</v>
      </c>
      <c r="N42" s="1070"/>
      <c r="O42" s="1070"/>
      <c r="P42" s="1070"/>
      <c r="Q42" s="1070"/>
      <c r="R42" s="1070"/>
      <c r="S42" s="1070"/>
      <c r="T42" s="1070"/>
      <c r="U42" s="1070"/>
      <c r="V42" s="1070"/>
      <c r="W42" s="1071"/>
    </row>
    <row r="43" spans="1:23">
      <c r="A43" s="544"/>
      <c r="B43" s="545"/>
      <c r="C43" s="545"/>
      <c r="D43" s="546"/>
      <c r="E43" s="631"/>
      <c r="F43" s="545"/>
      <c r="G43" s="1053" t="s">
        <v>1146</v>
      </c>
      <c r="H43" s="1054"/>
      <c r="I43" s="1053" t="s">
        <v>1147</v>
      </c>
      <c r="J43" s="1054"/>
      <c r="K43" s="549" t="s">
        <v>105</v>
      </c>
      <c r="L43" s="549"/>
      <c r="M43" s="1072" t="s">
        <v>106</v>
      </c>
      <c r="N43" s="1073"/>
      <c r="O43" s="1073"/>
      <c r="P43" s="1073"/>
      <c r="Q43" s="1073"/>
      <c r="R43" s="1073"/>
      <c r="S43" s="1073"/>
      <c r="T43" s="1073"/>
      <c r="U43" s="1073"/>
      <c r="V43" s="1073"/>
      <c r="W43" s="1074"/>
    </row>
    <row r="44" spans="1:23">
      <c r="G44" s="500" t="s">
        <v>667</v>
      </c>
      <c r="K44" s="537"/>
      <c r="L44" s="537"/>
      <c r="M44" s="541"/>
      <c r="N44" s="541"/>
      <c r="O44" s="541"/>
      <c r="P44" s="541"/>
      <c r="Q44" s="541"/>
      <c r="R44" s="541"/>
      <c r="S44" s="541"/>
      <c r="T44" s="541"/>
      <c r="U44" s="541"/>
      <c r="V44" s="541"/>
      <c r="W44" s="632"/>
    </row>
    <row r="45" spans="1:23">
      <c r="G45" s="633"/>
      <c r="H45" s="633"/>
      <c r="I45" s="634"/>
      <c r="J45" s="633"/>
      <c r="K45" s="537"/>
      <c r="L45" s="537"/>
      <c r="M45" s="541"/>
      <c r="N45" s="541"/>
      <c r="O45" s="541"/>
      <c r="P45" s="541"/>
      <c r="Q45" s="541"/>
      <c r="R45" s="541"/>
      <c r="S45" s="541"/>
      <c r="T45" s="541"/>
      <c r="U45" s="541"/>
      <c r="V45" s="541"/>
      <c r="W45" s="632"/>
    </row>
    <row r="46" spans="1:23" ht="7.5" customHeight="1"/>
    <row r="47" spans="1:23" ht="13.5" customHeight="1"/>
    <row r="48" spans="1:23" ht="13.5" customHeight="1"/>
    <row r="49" spans="1:23" ht="13.5" customHeight="1"/>
    <row r="50" spans="1:23" s="611" customFormat="1" ht="18" customHeight="1">
      <c r="A50" s="635" t="s">
        <v>964</v>
      </c>
      <c r="B50" s="500"/>
      <c r="C50" s="635" t="s">
        <v>622</v>
      </c>
      <c r="F50" s="636"/>
      <c r="G50" s="635" t="s">
        <v>958</v>
      </c>
      <c r="H50" s="500"/>
      <c r="I50" s="635" t="s">
        <v>969</v>
      </c>
      <c r="K50" s="636"/>
      <c r="L50" s="636"/>
      <c r="V50" s="637"/>
    </row>
    <row r="51" spans="1:23" s="611" customFormat="1" ht="18" customHeight="1">
      <c r="A51" s="635" t="s">
        <v>965</v>
      </c>
      <c r="B51" s="500"/>
      <c r="C51" s="635" t="s">
        <v>969</v>
      </c>
      <c r="F51" s="636"/>
      <c r="G51" s="635" t="s">
        <v>959</v>
      </c>
      <c r="H51" s="500"/>
      <c r="I51" s="635" t="s">
        <v>969</v>
      </c>
      <c r="K51" s="636"/>
      <c r="L51" s="636"/>
      <c r="V51" s="637"/>
    </row>
    <row r="52" spans="1:23" s="611" customFormat="1" ht="18" customHeight="1">
      <c r="A52" s="635" t="s">
        <v>966</v>
      </c>
      <c r="B52" s="500"/>
      <c r="C52" s="635" t="s">
        <v>969</v>
      </c>
      <c r="F52" s="636"/>
      <c r="G52" s="635" t="s">
        <v>960</v>
      </c>
      <c r="H52" s="500"/>
      <c r="I52" s="635" t="s">
        <v>622</v>
      </c>
      <c r="K52" s="636"/>
      <c r="L52" s="636"/>
      <c r="V52" s="637"/>
    </row>
    <row r="53" spans="1:23" s="611" customFormat="1" ht="18" customHeight="1">
      <c r="A53" s="635" t="s">
        <v>967</v>
      </c>
      <c r="B53" s="500"/>
      <c r="C53" s="635" t="s">
        <v>622</v>
      </c>
      <c r="F53" s="636"/>
      <c r="G53" s="635" t="s">
        <v>961</v>
      </c>
      <c r="H53" s="500"/>
      <c r="I53" s="635" t="s">
        <v>622</v>
      </c>
      <c r="K53" s="636"/>
      <c r="L53" s="636"/>
      <c r="V53" s="637"/>
    </row>
    <row r="54" spans="1:23" s="611" customFormat="1" ht="18" customHeight="1">
      <c r="A54" s="635" t="s">
        <v>968</v>
      </c>
      <c r="B54" s="500"/>
      <c r="C54" s="635" t="s">
        <v>622</v>
      </c>
      <c r="F54" s="636"/>
      <c r="G54" s="635" t="s">
        <v>963</v>
      </c>
      <c r="H54" s="500"/>
      <c r="I54" s="635" t="s">
        <v>622</v>
      </c>
      <c r="K54" s="636"/>
      <c r="L54" s="636"/>
      <c r="V54" s="637"/>
    </row>
    <row r="55" spans="1:23" ht="20">
      <c r="E55" s="980"/>
      <c r="F55" s="500"/>
      <c r="G55" s="635" t="s">
        <v>962</v>
      </c>
      <c r="I55" s="635" t="s">
        <v>622</v>
      </c>
      <c r="K55" s="500"/>
      <c r="M55" s="980"/>
      <c r="V55" s="501"/>
      <c r="W55" s="980"/>
    </row>
    <row r="56" spans="1:23" ht="17.5">
      <c r="A56" s="638"/>
      <c r="E56" s="980"/>
      <c r="G56" s="639"/>
      <c r="H56" s="639"/>
    </row>
    <row r="61" spans="1:23" ht="14">
      <c r="A61" s="640"/>
      <c r="C61" s="641"/>
      <c r="D61" s="641"/>
      <c r="E61" s="642"/>
    </row>
    <row r="62" spans="1:23" ht="14">
      <c r="A62" s="643"/>
      <c r="C62" s="641"/>
      <c r="D62" s="644"/>
      <c r="E62" s="642"/>
    </row>
    <row r="63" spans="1:23" ht="14">
      <c r="A63" s="643"/>
      <c r="B63" s="645"/>
      <c r="C63" s="641"/>
      <c r="D63" s="641"/>
      <c r="E63" s="642"/>
    </row>
    <row r="64" spans="1:23" ht="14">
      <c r="A64" s="643"/>
      <c r="B64" s="646" t="s">
        <v>354</v>
      </c>
      <c r="C64" s="641"/>
      <c r="D64" s="641"/>
      <c r="E64" s="642"/>
    </row>
    <row r="65" spans="1:5" ht="15.5">
      <c r="A65" s="643"/>
      <c r="B65" s="647" t="s">
        <v>249</v>
      </c>
      <c r="C65" s="641"/>
      <c r="D65" s="641"/>
      <c r="E65" s="642"/>
    </row>
    <row r="66" spans="1:5" ht="14">
      <c r="A66" s="643"/>
      <c r="B66" s="648" t="s">
        <v>250</v>
      </c>
      <c r="C66" s="641"/>
      <c r="D66" s="641"/>
      <c r="E66" s="642"/>
    </row>
    <row r="67" spans="1:5" ht="15.5">
      <c r="A67" s="649"/>
      <c r="B67" s="647" t="s">
        <v>251</v>
      </c>
      <c r="C67" s="641"/>
      <c r="D67" s="641"/>
      <c r="E67" s="642"/>
    </row>
    <row r="68" spans="1:5" ht="15.5">
      <c r="A68" s="643"/>
      <c r="B68" s="647" t="s">
        <v>252</v>
      </c>
      <c r="C68" s="641"/>
      <c r="D68" s="641"/>
      <c r="E68" s="642"/>
    </row>
    <row r="69" spans="1:5" ht="14">
      <c r="A69" s="649"/>
      <c r="B69" s="646" t="s">
        <v>253</v>
      </c>
      <c r="C69" s="641"/>
      <c r="D69" s="641"/>
      <c r="E69" s="642"/>
    </row>
    <row r="70" spans="1:5" ht="14">
      <c r="A70" s="649"/>
      <c r="B70" s="646" t="s">
        <v>357</v>
      </c>
      <c r="C70" s="641"/>
      <c r="D70" s="641"/>
      <c r="E70" s="642"/>
    </row>
    <row r="71" spans="1:5" ht="14">
      <c r="A71" s="643"/>
      <c r="B71" s="646" t="s">
        <v>358</v>
      </c>
      <c r="C71" s="641"/>
      <c r="D71" s="641"/>
      <c r="E71" s="642"/>
    </row>
    <row r="72" spans="1:5" ht="14">
      <c r="A72" s="643"/>
      <c r="B72" s="646" t="s">
        <v>288</v>
      </c>
      <c r="C72" s="641"/>
      <c r="D72" s="641"/>
      <c r="E72" s="642"/>
    </row>
    <row r="73" spans="1:5" ht="14">
      <c r="A73" s="643"/>
      <c r="B73" s="646" t="s">
        <v>292</v>
      </c>
      <c r="C73" s="641"/>
      <c r="D73" s="641"/>
      <c r="E73" s="642"/>
    </row>
    <row r="74" spans="1:5" ht="15.5">
      <c r="A74" s="643"/>
      <c r="B74" s="647" t="s">
        <v>423</v>
      </c>
      <c r="C74" s="641"/>
      <c r="D74" s="641"/>
      <c r="E74" s="642"/>
    </row>
    <row r="75" spans="1:5" ht="14">
      <c r="A75" s="643"/>
      <c r="B75" s="646" t="s">
        <v>424</v>
      </c>
      <c r="C75" s="641"/>
      <c r="D75" s="641"/>
      <c r="E75" s="642"/>
    </row>
    <row r="76" spans="1:5" ht="14">
      <c r="A76" s="643"/>
      <c r="B76" s="646" t="s">
        <v>279</v>
      </c>
      <c r="C76" s="641"/>
      <c r="D76" s="644"/>
      <c r="E76" s="642"/>
    </row>
    <row r="77" spans="1:5" ht="14">
      <c r="A77" s="643"/>
      <c r="B77" s="646" t="s">
        <v>281</v>
      </c>
      <c r="C77" s="641"/>
      <c r="D77" s="641"/>
      <c r="E77" s="642"/>
    </row>
    <row r="78" spans="1:5" ht="14">
      <c r="A78" s="643"/>
      <c r="B78" s="646" t="s">
        <v>287</v>
      </c>
      <c r="C78" s="641"/>
      <c r="D78" s="644"/>
      <c r="E78" s="642"/>
    </row>
    <row r="79" spans="1:5" ht="15.5">
      <c r="A79" s="643"/>
      <c r="B79" s="647" t="s">
        <v>420</v>
      </c>
      <c r="C79" s="641"/>
      <c r="D79" s="644"/>
      <c r="E79" s="642"/>
    </row>
    <row r="80" spans="1:5" ht="14">
      <c r="A80" s="650"/>
      <c r="B80" s="646" t="s">
        <v>421</v>
      </c>
      <c r="C80" s="579"/>
      <c r="D80" s="578"/>
      <c r="E80" s="575"/>
    </row>
    <row r="81" spans="1:5" ht="14">
      <c r="A81" s="572"/>
      <c r="B81" s="646" t="s">
        <v>422</v>
      </c>
      <c r="C81" s="579"/>
      <c r="D81" s="578"/>
      <c r="E81" s="651">
        <f>SUM(E60:E79)</f>
        <v>0</v>
      </c>
    </row>
    <row r="82" spans="1:5" ht="14">
      <c r="B82" s="646" t="s">
        <v>417</v>
      </c>
    </row>
    <row r="83" spans="1:5" ht="14">
      <c r="B83" s="646" t="s">
        <v>397</v>
      </c>
    </row>
  </sheetData>
  <mergeCells count="10">
    <mergeCell ref="M42:W42"/>
    <mergeCell ref="G43:H43"/>
    <mergeCell ref="I43:J43"/>
    <mergeCell ref="M43:W43"/>
    <mergeCell ref="O1:S1"/>
    <mergeCell ref="P2:W2"/>
    <mergeCell ref="M37:W37"/>
    <mergeCell ref="G38:H38"/>
    <mergeCell ref="G39:H39"/>
    <mergeCell ref="G40:H40"/>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FD62C-1167-4D94-B59D-ABDE7CA7FC40}">
  <sheetPr>
    <pageSetUpPr fitToPage="1"/>
  </sheetPr>
  <dimension ref="A1:W80"/>
  <sheetViews>
    <sheetView topLeftCell="A14" zoomScale="80" zoomScaleNormal="80" zoomScaleSheetLayoutView="85" workbookViewId="0">
      <selection activeCell="J22" sqref="J22"/>
    </sheetView>
  </sheetViews>
  <sheetFormatPr defaultColWidth="9.1796875" defaultRowHeight="12.5"/>
  <cols>
    <col min="1" max="1" width="5.26953125" style="982" customWidth="1"/>
    <col min="2" max="2" width="33.81640625" style="982" customWidth="1"/>
    <col min="3" max="3" width="6.453125" style="982" customWidth="1"/>
    <col min="4" max="4" width="13.453125" style="982" customWidth="1"/>
    <col min="5" max="5" width="10.453125" style="499" customWidth="1"/>
    <col min="6" max="6" width="13.08984375" style="982" customWidth="1"/>
    <col min="7" max="7" width="14.81640625" style="500" customWidth="1"/>
    <col min="8" max="8" width="16.26953125" style="500" customWidth="1"/>
    <col min="9" max="9" width="6.1796875" style="982" customWidth="1"/>
    <col min="10" max="10" width="14.1796875" style="982" customWidth="1"/>
    <col min="11" max="11" width="11.1796875" style="982" customWidth="1"/>
    <col min="12" max="12" width="15.1796875" style="500" customWidth="1"/>
    <col min="13" max="13" width="16.36328125" style="500" customWidth="1"/>
    <col min="14" max="14" width="0.453125" style="982" hidden="1" customWidth="1"/>
    <col min="15" max="15" width="3.1796875" style="982" customWidth="1"/>
    <col min="16" max="16" width="2.54296875" style="982" customWidth="1"/>
    <col min="17" max="17" width="4.81640625" style="982" hidden="1" customWidth="1"/>
    <col min="18" max="18" width="2" style="982" customWidth="1"/>
    <col min="19" max="19" width="2.54296875" style="982" customWidth="1"/>
    <col min="20" max="20" width="5.81640625" style="982" hidden="1" customWidth="1"/>
    <col min="21" max="21" width="1" style="982" customWidth="1"/>
    <col min="22" max="22" width="9.1796875" style="982" hidden="1" customWidth="1"/>
    <col min="23" max="23" width="15.08984375" style="501" customWidth="1"/>
    <col min="24" max="24" width="1.81640625" style="982" customWidth="1"/>
    <col min="25" max="25" width="9.1796875" style="982" customWidth="1"/>
    <col min="26" max="16384" width="9.1796875" style="98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8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8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81" t="s">
        <v>557</v>
      </c>
      <c r="D8" s="523"/>
      <c r="E8" s="531"/>
      <c r="G8" s="532"/>
      <c r="H8" s="533"/>
      <c r="I8" s="981"/>
      <c r="K8" s="514"/>
      <c r="L8" s="532"/>
      <c r="M8" s="534"/>
      <c r="O8" s="514"/>
      <c r="U8" s="535"/>
      <c r="V8" s="535"/>
      <c r="W8" s="536"/>
    </row>
    <row r="9" spans="1:23">
      <c r="A9" s="981" t="s">
        <v>558</v>
      </c>
      <c r="D9" s="523"/>
      <c r="E9" s="531" t="s">
        <v>54</v>
      </c>
      <c r="G9" s="532" t="s">
        <v>55</v>
      </c>
      <c r="H9" s="533"/>
      <c r="I9" s="981" t="s">
        <v>56</v>
      </c>
      <c r="K9" s="523"/>
      <c r="L9" s="532" t="s">
        <v>57</v>
      </c>
      <c r="M9" s="537"/>
      <c r="O9" s="523"/>
      <c r="P9" s="982" t="s">
        <v>58</v>
      </c>
      <c r="W9" s="538"/>
    </row>
    <row r="10" spans="1:23" ht="13">
      <c r="A10" s="981" t="s">
        <v>559</v>
      </c>
      <c r="D10" s="539" t="s">
        <v>560</v>
      </c>
      <c r="E10" s="531" t="s">
        <v>59</v>
      </c>
      <c r="G10" s="532"/>
      <c r="H10" s="533"/>
      <c r="I10" s="540"/>
      <c r="J10" s="541"/>
      <c r="K10" s="542"/>
      <c r="L10" s="532"/>
      <c r="M10" s="537"/>
      <c r="O10" s="523"/>
      <c r="W10" s="538"/>
    </row>
    <row r="11" spans="1:23" ht="13">
      <c r="A11" s="981" t="s">
        <v>551</v>
      </c>
      <c r="D11" s="523"/>
      <c r="E11" s="515"/>
      <c r="F11" s="543"/>
      <c r="G11" s="532" t="s">
        <v>60</v>
      </c>
      <c r="H11" s="533"/>
      <c r="I11" s="981" t="s">
        <v>61</v>
      </c>
      <c r="K11" s="523"/>
      <c r="L11" s="532" t="s">
        <v>523</v>
      </c>
      <c r="M11" s="537"/>
      <c r="O11" s="523"/>
      <c r="P11" s="982" t="s">
        <v>63</v>
      </c>
      <c r="W11" s="538"/>
    </row>
    <row r="12" spans="1:23">
      <c r="A12" s="544" t="s">
        <v>64</v>
      </c>
      <c r="D12" s="523"/>
      <c r="E12" s="531" t="s">
        <v>65</v>
      </c>
      <c r="G12" s="532"/>
      <c r="H12" s="533"/>
      <c r="I12" s="98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1110</v>
      </c>
      <c r="C17" s="738" t="str">
        <f>IF(E17="","",VLOOKUP(B17,Data!$B$5:$N$503,13,FALSE))</f>
        <v/>
      </c>
      <c r="D17" s="495" t="str">
        <f>IF(E17="","",VLOOKUP(B17,Data!$B$5:$L$503,2,FALSE))</f>
        <v/>
      </c>
      <c r="E17" s="739"/>
      <c r="F17" s="955"/>
      <c r="G17" s="587" t="str">
        <f>IF(E17="","",VLOOKUP(B17,Data!$B$5:$L$503,11,FALSE))</f>
        <v/>
      </c>
      <c r="H17" s="588" t="str">
        <f t="shared" ref="H17:H31"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60,Data!G60,(IF(B17=Data!#REF!,Data!#REF!,(IF(B17=Data!#REF!,Data!#REF!,(IF(B17=Data!#REF!,Data!#REF!,(IF(B17=Data!#REF!,Data!#REF!,(IF(B17=Data!#REF!,Data!G800,(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60,Data!H60,(IF(B17=Data!#REF!,Data!#REF!,(IF(B17=Data!#REF!,Data!#REF!,(IF(B17=Data!#REF!,Data!#REF!,(IF(B17=Data!#REF!,Data!#REF!,(IF(B17=Data!#REF!,Data!H800,(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60,Data!I60,(IF(B17=Data!#REF!,Data!#REF!,(IF(B17=Data!#REF!,Data!#REF!,(IF(B17=Data!#REF!,Data!#REF!,(IF(B17=Data!#REF!,Data!#REF!,(IF(B17=Data!#REF!,Data!I800,(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60,Data!J60,(IF(B17=Data!#REF!,Data!#REF!,(IF(B17=Data!#REF!,Data!#REF!,(IF(B17=Data!#REF!,Data!#REF!,(IF(B17=Data!#REF!,Data!#REF!,(IF(B17=Data!#REF!,Data!J800,(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504</v>
      </c>
      <c r="C18" s="738" t="str">
        <f>IF(E18="","",VLOOKUP(B18,Data!$B$5:$N$503,13,FALSE))</f>
        <v>Ymh</v>
      </c>
      <c r="D18" s="495" t="str">
        <f>IF(E18="","",VLOOKUP(B18,Data!$B$5:$L$503,2,FALSE))</f>
        <v>ZH66250</v>
      </c>
      <c r="E18" s="739">
        <v>12</v>
      </c>
      <c r="F18" s="955" t="s">
        <v>544</v>
      </c>
      <c r="G18" s="587">
        <f>IF(E18="","",VLOOKUP(B18,Data!$B$5:$L$503,11,FALSE))</f>
        <v>2244.61</v>
      </c>
      <c r="H18" s="588">
        <f t="shared" si="0"/>
        <v>26935.32</v>
      </c>
      <c r="I18" s="589" t="str">
        <f>IF(E18="","",VLOOKUP(B18,Data!$B$5:$D$503,3,FALSE))</f>
        <v>C/T</v>
      </c>
      <c r="J18" s="589" t="str">
        <f>IF(E18="","",VLOOKUP(B18,Data!$B$5:$M$503,12,FALSE))</f>
        <v>Indonesia</v>
      </c>
      <c r="K18" s="590">
        <v>5135631</v>
      </c>
      <c r="L18" s="587">
        <f>IF(E18="","",VLOOKUP(B18,Data!$B$5:$E$503,4,FALSE)*E18)</f>
        <v>3144</v>
      </c>
      <c r="M18" s="587">
        <f>IF(E18="","",VLOOKUP(B18,Data!$B$5:$F$503,5,FALSE)*E18)</f>
        <v>2844</v>
      </c>
      <c r="N18" s="591" t="e">
        <f>IF(B18=Data!B7,Data!G7,(IF(B18=Data!B9,Data!G9,(IF(B18=Data!B11,Data!G11,(IF(B18=Data!#REF!,Data!#REF!,(IF(B18=Data!B16,Data!G16,(IF(B18=Data!#REF!,Data!#REF!,(IF(B18=Data!#REF!,Data!#REF!,(IF(B18=Data!#REF!,Data!#REF!,Data!#REF!)))))))))))))))&amp;IF(B18=Data!B83,Data!G83,(IF(B18=Data!#REF!,Data!#REF!,(IF(B18=Data!#REF!,Data!#REF!,(IF(B18=Data!#REF!,Data!#REF!,(IF(B18=Data!#REF!,Data!#REF!,(IF(B18=Data!#REF!,Data!G823,(IF(B18=Data!#REF!,Data!#REF!,(IF(B18=Data!#REF!,Data!#REF!,Data!#REF!)))))))))))))))&amp;IF(B18=Data!#REF!,Data!#REF!,(IF(B18=Data!#REF!,Data!#REF!,(IF(B18=Data!#REF!,Data!#REF!,(IF(B18=Data!#REF!,Data!#REF!,(IF(B18=Data!#REF!,Data!#REF!,Data!#REF!)))))))))</f>
        <v>#REF!</v>
      </c>
      <c r="O18" s="592"/>
      <c r="P18" s="593"/>
      <c r="Q18" s="594" t="e">
        <f>IF(B18=Data!B7,Data!H7,(IF(B18=Data!B9,Data!H9,(IF(B18=Data!B11,Data!H11,(IF(B18=Data!#REF!,Data!#REF!,(IF(B18=Data!B16,Data!H16,(IF(B18=Data!#REF!,Data!#REF!,(IF(B18=Data!#REF!,Data!#REF!,(IF(B18=Data!#REF!,Data!#REF!,Data!#REF!)))))))))))))))&amp;IF(B18=Data!B83,Data!H83,(IF(B18=Data!#REF!,Data!#REF!,(IF(B18=Data!#REF!,Data!#REF!,(IF(B18=Data!#REF!,Data!#REF!,(IF(B18=Data!#REF!,Data!#REF!,(IF(B18=Data!#REF!,Data!H823,(IF(B18=Data!#REF!,Data!#REF!,(IF(B18=Data!#REF!,Data!#REF!,Data!#REF!)))))))))))))))&amp;IF(B18=Data!#REF!,Data!#REF!,(IF(B18=Data!#REF!,Data!#REF!,(IF(B18=Data!#REF!,Data!#REF!,(IF(B18=Data!#REF!,Data!#REF!,(IF(B18=Data!#REF!,Data!#REF!,Data!#REF!)))))))))</f>
        <v>#REF!</v>
      </c>
      <c r="R18" s="593"/>
      <c r="S18" s="593"/>
      <c r="T18" s="594" t="e">
        <f>IF(B18=Data!B7,Data!I7,(IF(B18=Data!B9,Data!I9,(IF(B18=Data!B11,Data!I11,(IF(B18=Data!#REF!,Data!#REF!,(IF(B18=Data!B16,Data!I16,(IF(B18=Data!#REF!,Data!#REF!,(IF(B18=Data!#REF!,Data!#REF!,(IF(B18=Data!#REF!,Data!#REF!,Data!#REF!)))))))))))))))&amp;IF(B18=Data!B83,Data!I83,(IF(B18=Data!#REF!,Data!#REF!,(IF(B18=Data!#REF!,Data!#REF!,(IF(B18=Data!#REF!,Data!#REF!,(IF(B18=Data!#REF!,Data!#REF!,(IF(B18=Data!#REF!,Data!I823,(IF(B18=Data!#REF!,Data!#REF!,(IF(B18=Data!#REF!,Data!#REF!,Data!#REF!)))))))))))))))&amp;IF(B18=Data!#REF!,Data!#REF!,(IF(B18=Data!#REF!,Data!#REF!,(IF(B18=Data!#REF!,Data!#REF!,(IF(B18=Data!#REF!,Data!#REF!,(IF(B18=Data!#REF!,Data!#REF!,Data!#REF!)))))))))</f>
        <v>#REF!</v>
      </c>
      <c r="U18" s="595"/>
      <c r="V18" s="594" t="e">
        <f>IF(B18=Data!B7,Data!J7,(IF(B18=Data!B9,Data!J9,(IF(B18=Data!B11,Data!J11,(IF(B18=Data!#REF!,Data!#REF!,(IF(B18=Data!B16,Data!J16,(IF(B18=Data!#REF!,Data!#REF!,(IF(B18=Data!#REF!,Data!#REF!,(IF(B18=Data!#REF!,Data!#REF!,Data!#REF!)))))))))))))))&amp;IF(B18=Data!B83,Data!J83,(IF(B18=Data!#REF!,Data!#REF!,(IF(B18=Data!#REF!,Data!#REF!,(IF(B18=Data!#REF!,Data!#REF!,(IF(B18=Data!#REF!,Data!#REF!,(IF(B18=Data!#REF!,Data!J823,(IF(B18=Data!#REF!,Data!#REF!,(IF(B18=Data!#REF!,Data!#REF!,Data!#REF!)))))))))))))))&amp;IF(B18=Data!#REF!,Data!#REF!,(IF(B18=Data!#REF!,Data!#REF!,(IF(B18=Data!#REF!,Data!#REF!,(IF(B18=Data!#REF!,Data!#REF!,(IF(B18=Data!#REF!,Data!#REF!,Data!#REF!)))))))))</f>
        <v>#REF!</v>
      </c>
      <c r="W18" s="596">
        <f>IF(E18="","",VLOOKUP(B18,Data!$B$5:$J$503,9,FALSE)*E18)</f>
        <v>17.856000000000002</v>
      </c>
    </row>
    <row r="19" spans="1:23" s="597" customFormat="1" ht="19.25" customHeight="1">
      <c r="A19" s="860"/>
      <c r="B19" s="582" t="s">
        <v>1122</v>
      </c>
      <c r="C19" s="738" t="str">
        <f>IF(E19="","",VLOOKUP(B19,Data!$B$5:$N$503,13,FALSE))</f>
        <v/>
      </c>
      <c r="D19" s="495" t="str">
        <f>IF(E19="","",VLOOKUP(B19,Data!$B$5:$L$503,2,FALSE))</f>
        <v/>
      </c>
      <c r="E19" s="739"/>
      <c r="F19" s="955"/>
      <c r="G19" s="587" t="str">
        <f>IF(E19="","",VLOOKUP(B19,Data!$B$5:$L$503,11,FALSE))</f>
        <v/>
      </c>
      <c r="H19" s="588" t="str">
        <f t="shared" si="0"/>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61,Data!G61,(IF(B19=Data!#REF!,Data!#REF!,(IF(B19=Data!#REF!,Data!#REF!,(IF(B19=Data!#REF!,Data!#REF!,(IF(B19=Data!#REF!,Data!#REF!,(IF(B19=Data!#REF!,Data!G801,(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61,Data!H61,(IF(B19=Data!#REF!,Data!#REF!,(IF(B19=Data!#REF!,Data!#REF!,(IF(B19=Data!#REF!,Data!#REF!,(IF(B19=Data!#REF!,Data!#REF!,(IF(B19=Data!#REF!,Data!H801,(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61,Data!I61,(IF(B19=Data!#REF!,Data!#REF!,(IF(B19=Data!#REF!,Data!#REF!,(IF(B19=Data!#REF!,Data!#REF!,(IF(B19=Data!#REF!,Data!#REF!,(IF(B19=Data!#REF!,Data!I801,(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61,Data!J61,(IF(B19=Data!#REF!,Data!#REF!,(IF(B19=Data!#REF!,Data!#REF!,(IF(B19=Data!#REF!,Data!#REF!,(IF(B19=Data!#REF!,Data!#REF!,(IF(B19=Data!#REF!,Data!J801,(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487</v>
      </c>
      <c r="C20" s="738" t="str">
        <f>IF(E20="","",VLOOKUP(B20,Data!$B$5:$N$503,13,FALSE))</f>
        <v>Ymh</v>
      </c>
      <c r="D20" s="495" t="str">
        <f>IF(E20="","",VLOOKUP(B20,Data!$B$5:$L$503,2,FALSE))</f>
        <v>ZH66310</v>
      </c>
      <c r="E20" s="739">
        <v>10</v>
      </c>
      <c r="F20" s="955" t="s">
        <v>545</v>
      </c>
      <c r="G20" s="587">
        <f>IF(E20="","",VLOOKUP(B20,Data!$B$5:$L$503,11,FALSE))</f>
        <v>1933.89</v>
      </c>
      <c r="H20" s="588">
        <f t="shared" si="0"/>
        <v>19338.900000000001</v>
      </c>
      <c r="I20" s="589" t="str">
        <f>IF(E20="","",VLOOKUP(B20,Data!$B$5:$D$503,3,FALSE))</f>
        <v>C/T</v>
      </c>
      <c r="J20" s="589" t="str">
        <f>IF(E20="","",VLOOKUP(B20,Data!$B$5:$M$503,12,FALSE))</f>
        <v>Indonesia</v>
      </c>
      <c r="K20" s="590">
        <v>5138148</v>
      </c>
      <c r="L20" s="587">
        <f>IF(E20="","",VLOOKUP(B20,Data!$B$5:$E$503,4,FALSE)*E20)</f>
        <v>2150</v>
      </c>
      <c r="M20" s="587">
        <f>IF(E20="","",VLOOKUP(B20,Data!$B$5:$F$503,5,FALSE)*E20)</f>
        <v>1940</v>
      </c>
      <c r="N20" s="591" t="e">
        <f>IF(B20=Data!#REF!,Data!#REF!,(IF(B20=Data!#REF!,Data!#REF!,(IF(B20=Data!#REF!,Data!#REF!,(IF(B20=Data!#REF!,Data!#REF!,(IF(B20=Data!#REF!,Data!#REF!,(IF(B20=Data!#REF!,Data!#REF!,(IF(B20=Data!#REF!,Data!#REF!,(IF(B20=Data!#REF!,Data!#REF!,Data!#REF!)))))))))))))))&amp;IF(B20=Data!B30,Data!G30,(IF(B20=Data!#REF!,Data!#REF!,(IF(B20=Data!#REF!,Data!#REF!,(IF(B20=Data!#REF!,Data!#REF!,(IF(B20=Data!#REF!,Data!#REF!,(IF(B20=Data!#REF!,Data!G770,(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30,Data!H30,(IF(B20=Data!#REF!,Data!#REF!,(IF(B20=Data!#REF!,Data!#REF!,(IF(B20=Data!#REF!,Data!#REF!,(IF(B20=Data!#REF!,Data!#REF!,(IF(B20=Data!#REF!,Data!H770,(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30,Data!I30,(IF(B20=Data!#REF!,Data!#REF!,(IF(B20=Data!#REF!,Data!#REF!,(IF(B20=Data!#REF!,Data!#REF!,(IF(B20=Data!#REF!,Data!#REF!,(IF(B20=Data!#REF!,Data!I770,(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30,Data!J30,(IF(B20=Data!#REF!,Data!#REF!,(IF(B20=Data!#REF!,Data!#REF!,(IF(B20=Data!#REF!,Data!#REF!,(IF(B20=Data!#REF!,Data!#REF!,(IF(B20=Data!#REF!,Data!J770,(IF(B20=Data!#REF!,Data!#REF!,(IF(B20=Data!#REF!,Data!#REF!,Data!#REF!)))))))))))))))&amp;IF(B20=Data!#REF!,Data!#REF!,(IF(B20=Data!#REF!,Data!#REF!,(IF(B20=Data!#REF!,Data!#REF!,(IF(B20=Data!#REF!,Data!#REF!,(IF(B20=Data!#REF!,Data!#REF!,Data!#REF!)))))))))</f>
        <v>#REF!</v>
      </c>
      <c r="W20" s="596">
        <f>IF(E20="","",VLOOKUP(B20,Data!$B$5:$J$503,9,FALSE)*E20)</f>
        <v>11.850000000000001</v>
      </c>
    </row>
    <row r="21" spans="1:23" s="597" customFormat="1" ht="19.25" customHeight="1">
      <c r="A21" s="860">
        <v>3</v>
      </c>
      <c r="B21" s="753" t="s">
        <v>495</v>
      </c>
      <c r="C21" s="738" t="str">
        <f>IF(E21="","",VLOOKUP(B21,Data!$B$5:$N$503,13,FALSE))</f>
        <v>Ymh</v>
      </c>
      <c r="D21" s="495" t="str">
        <f>IF(E21="","",VLOOKUP(B21,Data!$B$5:$L$503,2,FALSE))</f>
        <v>ZH66300</v>
      </c>
      <c r="E21" s="739">
        <v>6</v>
      </c>
      <c r="F21" s="955"/>
      <c r="G21" s="587">
        <f>IF(E21="","",VLOOKUP(B21,Data!$B$5:$L$503,11,FALSE))</f>
        <v>2086.5500000000002</v>
      </c>
      <c r="H21" s="588">
        <f t="shared" si="0"/>
        <v>12519.300000000001</v>
      </c>
      <c r="I21" s="589" t="str">
        <f>IF(E21="","",VLOOKUP(B21,Data!$B$5:$D$503,3,FALSE))</f>
        <v>C/T</v>
      </c>
      <c r="J21" s="589" t="str">
        <f>IF(E21="","",VLOOKUP(B21,Data!$B$5:$M$503,12,FALSE))</f>
        <v>Indonesia</v>
      </c>
      <c r="K21" s="590">
        <v>5138148</v>
      </c>
      <c r="L21" s="587">
        <f>IF(E21="","",VLOOKUP(B21,Data!$B$5:$E$503,4,FALSE)*E21)</f>
        <v>1290</v>
      </c>
      <c r="M21" s="587">
        <f>IF(E21="","",VLOOKUP(B21,Data!$B$5:$F$503,5,FALSE)*E21)</f>
        <v>1164</v>
      </c>
      <c r="N21" s="591" t="e">
        <f>IF(B21=Data!#REF!,Data!#REF!,(IF(B21=Data!#REF!,Data!#REF!,(IF(B21=Data!#REF!,Data!#REF!,(IF(B21=Data!#REF!,Data!#REF!,(IF(B21=Data!#REF!,Data!#REF!,(IF(B21=Data!#REF!,Data!#REF!,(IF(B21=Data!#REF!,Data!#REF!,(IF(B21=Data!#REF!,Data!#REF!,Data!#REF!)))))))))))))))&amp;IF(B21=Data!B31,Data!G31,(IF(B21=Data!#REF!,Data!#REF!,(IF(B21=Data!#REF!,Data!#REF!,(IF(B21=Data!#REF!,Data!#REF!,(IF(B21=Data!#REF!,Data!#REF!,(IF(B21=Data!#REF!,Data!G771,(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31,Data!H31,(IF(B21=Data!#REF!,Data!#REF!,(IF(B21=Data!#REF!,Data!#REF!,(IF(B21=Data!#REF!,Data!#REF!,(IF(B21=Data!#REF!,Data!#REF!,(IF(B21=Data!#REF!,Data!H771,(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31,Data!I31,(IF(B21=Data!#REF!,Data!#REF!,(IF(B21=Data!#REF!,Data!#REF!,(IF(B21=Data!#REF!,Data!#REF!,(IF(B21=Data!#REF!,Data!#REF!,(IF(B21=Data!#REF!,Data!I771,(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31,Data!J31,(IF(B21=Data!#REF!,Data!#REF!,(IF(B21=Data!#REF!,Data!#REF!,(IF(B21=Data!#REF!,Data!#REF!,(IF(B21=Data!#REF!,Data!#REF!,(IF(B21=Data!#REF!,Data!J771,(IF(B21=Data!#REF!,Data!#REF!,(IF(B21=Data!#REF!,Data!#REF!,Data!#REF!)))))))))))))))&amp;IF(B21=Data!#REF!,Data!#REF!,(IF(B21=Data!#REF!,Data!#REF!,(IF(B21=Data!#REF!,Data!#REF!,(IF(B21=Data!#REF!,Data!#REF!,(IF(B21=Data!#REF!,Data!#REF!,Data!#REF!)))))))))</f>
        <v>#REF!</v>
      </c>
      <c r="W21" s="596">
        <f>IF(E21="","",VLOOKUP(B21,Data!$B$5:$J$503,9,FALSE)*E21)</f>
        <v>7.11</v>
      </c>
    </row>
    <row r="22" spans="1:23" s="597" customFormat="1" ht="19.25" customHeight="1">
      <c r="A22" s="860"/>
      <c r="B22" s="582" t="s">
        <v>1143</v>
      </c>
      <c r="C22" s="738" t="str">
        <f>IF(E22="","",VLOOKUP(B22,Data!$B$5:$N$503,13,FALSE))</f>
        <v/>
      </c>
      <c r="D22" s="495" t="str">
        <f>IF(E22="","",VLOOKUP(B22,Data!$B$5:$L$503,2,FALSE))</f>
        <v/>
      </c>
      <c r="E22" s="739"/>
      <c r="F22" s="956" t="s">
        <v>553</v>
      </c>
      <c r="G22" s="587" t="str">
        <f>IF(E22="","",VLOOKUP(B22,Data!$B$5:$L$503,11,FALSE))</f>
        <v/>
      </c>
      <c r="H22" s="588" t="str">
        <f t="shared" si="0"/>
        <v>-</v>
      </c>
      <c r="I22" s="589" t="str">
        <f>IF(E22="","",VLOOKUP(B22,Data!$B$5:$D$503,3,FALSE))</f>
        <v/>
      </c>
      <c r="J22" s="589" t="str">
        <f>IF(E22="","",VLOOKUP(B22,Data!$B$5:$M$503,12,FALSE))</f>
        <v/>
      </c>
      <c r="K22" s="590"/>
      <c r="L22" s="587" t="str">
        <f>IF(E22="","",VLOOKUP(B22,Data!$B$5:$E$503,4,FALSE)*E22)</f>
        <v/>
      </c>
      <c r="M22" s="587" t="str">
        <f>IF(E22="","",VLOOKUP(B22,Data!$B$5:$F$503,5,FALSE)*E22)</f>
        <v/>
      </c>
      <c r="N22" s="591" t="e">
        <f>IF(B22=Data!#REF!,Data!#REF!,(IF(B22=Data!#REF!,Data!#REF!,(IF(B22=Data!#REF!,Data!#REF!,(IF(B22=Data!#REF!,Data!#REF!,(IF(B22=Data!#REF!,Data!#REF!,(IF(B22=Data!#REF!,Data!#REF!,(IF(B22=Data!#REF!,Data!#REF!,(IF(B22=Data!#REF!,Data!#REF!,Data!#REF!)))))))))))))))&amp;IF(B22=Data!B33,Data!G33,(IF(B22=Data!#REF!,Data!#REF!,(IF(B22=Data!#REF!,Data!#REF!,(IF(B22=Data!#REF!,Data!#REF!,(IF(B22=Data!#REF!,Data!#REF!,(IF(B22=Data!#REF!,Data!G773,(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33,Data!H33,(IF(B22=Data!#REF!,Data!#REF!,(IF(B22=Data!#REF!,Data!#REF!,(IF(B22=Data!#REF!,Data!#REF!,(IF(B22=Data!#REF!,Data!#REF!,(IF(B22=Data!#REF!,Data!H773,(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33,Data!I33,(IF(B22=Data!#REF!,Data!#REF!,(IF(B22=Data!#REF!,Data!#REF!,(IF(B22=Data!#REF!,Data!#REF!,(IF(B22=Data!#REF!,Data!#REF!,(IF(B22=Data!#REF!,Data!I773,(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33,Data!J33,(IF(B22=Data!#REF!,Data!#REF!,(IF(B22=Data!#REF!,Data!#REF!,(IF(B22=Data!#REF!,Data!#REF!,(IF(B22=Data!#REF!,Data!#REF!,(IF(B22=Data!#REF!,Data!J773,(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v>4</v>
      </c>
      <c r="B23" s="753" t="s">
        <v>368</v>
      </c>
      <c r="C23" s="738" t="str">
        <f>IF(E23="","",VLOOKUP(B23,Data!$B$5:$N$503,13,FALSE))</f>
        <v>Ymh</v>
      </c>
      <c r="D23" s="495" t="str">
        <f>IF(E23="","",VLOOKUP(B23,Data!$B$5:$L$503,2,FALSE))</f>
        <v>WQ78230</v>
      </c>
      <c r="E23" s="739">
        <v>6</v>
      </c>
      <c r="F23" s="955"/>
      <c r="G23" s="587">
        <f>IF(E23="","",VLOOKUP(B23,Data!$B$5:$L$503,11,FALSE))</f>
        <v>4233.07</v>
      </c>
      <c r="H23" s="588">
        <f t="shared" si="0"/>
        <v>25398.42</v>
      </c>
      <c r="I23" s="589" t="str">
        <f>IF(E23="","",VLOOKUP(B23,Data!$B$5:$D$503,3,FALSE))</f>
        <v>C/T</v>
      </c>
      <c r="J23" s="589" t="str">
        <f>IF(E23="","",VLOOKUP(B23,Data!$B$5:$M$503,12,FALSE))</f>
        <v>Indonesia</v>
      </c>
      <c r="K23" s="590">
        <v>5140957</v>
      </c>
      <c r="L23" s="587">
        <f>IF(E23="","",VLOOKUP(B23,Data!$B$5:$E$503,4,FALSE)*E23)</f>
        <v>1782</v>
      </c>
      <c r="M23" s="587">
        <f>IF(E23="","",VLOOKUP(B23,Data!$B$5:$F$503,5,FALSE)*E23)</f>
        <v>1572</v>
      </c>
      <c r="N23" s="591" t="e">
        <f>IF(B23=Data!#REF!,Data!#REF!,(IF(B23=Data!#REF!,Data!#REF!,(IF(B23=Data!#REF!,Data!#REF!,(IF(B23=Data!#REF!,Data!#REF!,(IF(B23=Data!#REF!,Data!#REF!,(IF(B23=Data!#REF!,Data!#REF!,(IF(B23=Data!#REF!,Data!#REF!,(IF(B23=Data!#REF!,Data!#REF!,Data!#REF!)))))))))))))))&amp;IF(B23=Data!B34,Data!G34,(IF(B23=Data!#REF!,Data!#REF!,(IF(B23=Data!#REF!,Data!#REF!,(IF(B23=Data!#REF!,Data!#REF!,(IF(B23=Data!#REF!,Data!#REF!,(IF(B23=Data!#REF!,Data!G774,(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34,Data!H34,(IF(B23=Data!#REF!,Data!#REF!,(IF(B23=Data!#REF!,Data!#REF!,(IF(B23=Data!#REF!,Data!#REF!,(IF(B23=Data!#REF!,Data!#REF!,(IF(B23=Data!#REF!,Data!H774,(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34,Data!I34,(IF(B23=Data!#REF!,Data!#REF!,(IF(B23=Data!#REF!,Data!#REF!,(IF(B23=Data!#REF!,Data!#REF!,(IF(B23=Data!#REF!,Data!#REF!,(IF(B23=Data!#REF!,Data!I774,(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34,Data!J34,(IF(B23=Data!#REF!,Data!#REF!,(IF(B23=Data!#REF!,Data!#REF!,(IF(B23=Data!#REF!,Data!#REF!,(IF(B23=Data!#REF!,Data!#REF!,(IF(B23=Data!#REF!,Data!J774,(IF(B23=Data!#REF!,Data!#REF!,(IF(B23=Data!#REF!,Data!#REF!,Data!#REF!)))))))))))))))&amp;IF(B23=Data!#REF!,Data!#REF!,(IF(B23=Data!#REF!,Data!#REF!,(IF(B23=Data!#REF!,Data!#REF!,(IF(B23=Data!#REF!,Data!#REF!,(IF(B23=Data!#REF!,Data!#REF!,Data!#REF!)))))))))</f>
        <v>#REF!</v>
      </c>
      <c r="W23" s="596">
        <f>IF(E23="","",VLOOKUP(B23,Data!$B$5:$J$503,9,FALSE)*E23)</f>
        <v>9.2040000000000006</v>
      </c>
    </row>
    <row r="24" spans="1:23" s="597" customFormat="1" ht="19.25" customHeight="1">
      <c r="A24" s="860">
        <v>5</v>
      </c>
      <c r="B24" s="753" t="s">
        <v>223</v>
      </c>
      <c r="C24" s="738" t="str">
        <f>IF(E24="","",VLOOKUP(B24,Data!$B$5:$N$503,13,FALSE))</f>
        <v>Ymh</v>
      </c>
      <c r="D24" s="495" t="str">
        <f>IF(E24="","",VLOOKUP(B24,Data!$B$5:$L$503,2,FALSE))</f>
        <v>AAE6337</v>
      </c>
      <c r="E24" s="739">
        <v>6</v>
      </c>
      <c r="F24" s="955"/>
      <c r="G24" s="587">
        <f>IF(E24="","",VLOOKUP(B24,Data!$B$5:$L$503,11,FALSE))</f>
        <v>1646.63</v>
      </c>
      <c r="H24" s="588">
        <f t="shared" si="0"/>
        <v>9879.7800000000007</v>
      </c>
      <c r="I24" s="589" t="str">
        <f>IF(E24="","",VLOOKUP(B24,Data!$B$5:$D$503,3,FALSE))</f>
        <v>C/T</v>
      </c>
      <c r="J24" s="589" t="str">
        <f>IF(E24="","",VLOOKUP(B24,Data!$B$5:$M$503,12,FALSE))</f>
        <v>Indonesia</v>
      </c>
      <c r="K24" s="590">
        <v>5140957</v>
      </c>
      <c r="L24" s="587">
        <f>IF(E24="","",VLOOKUP(B24,Data!$B$5:$E$503,4,FALSE)*E24)</f>
        <v>1164</v>
      </c>
      <c r="M24" s="587">
        <f>IF(E24="","",VLOOKUP(B24,Data!$B$5:$F$503,5,FALSE)*E24)</f>
        <v>1044</v>
      </c>
      <c r="N24" s="591" t="e">
        <f>IF(B24=Data!#REF!,Data!#REF!,(IF(B24=Data!#REF!,Data!#REF!,(IF(B24=Data!#REF!,Data!#REF!,(IF(B24=Data!#REF!,Data!#REF!,(IF(B24=Data!#REF!,Data!#REF!,(IF(B24=Data!#REF!,Data!#REF!,(IF(B24=Data!#REF!,Data!#REF!,(IF(B24=Data!#REF!,Data!#REF!,Data!#REF!)))))))))))))))&amp;IF(B24=Data!B27,Data!G27,(IF(B24=Data!#REF!,Data!#REF!,(IF(B24=Data!#REF!,Data!#REF!,(IF(B24=Data!#REF!,Data!#REF!,(IF(B24=Data!#REF!,Data!#REF!,(IF(B24=Data!#REF!,Data!G767,(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27,Data!H27,(IF(B24=Data!#REF!,Data!#REF!,(IF(B24=Data!#REF!,Data!#REF!,(IF(B24=Data!#REF!,Data!#REF!,(IF(B24=Data!#REF!,Data!#REF!,(IF(B24=Data!#REF!,Data!H767,(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27,Data!I27,(IF(B24=Data!#REF!,Data!#REF!,(IF(B24=Data!#REF!,Data!#REF!,(IF(B24=Data!#REF!,Data!#REF!,(IF(B24=Data!#REF!,Data!#REF!,(IF(B24=Data!#REF!,Data!I767,(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27,Data!J27,(IF(B24=Data!#REF!,Data!#REF!,(IF(B24=Data!#REF!,Data!#REF!,(IF(B24=Data!#REF!,Data!#REF!,(IF(B24=Data!#REF!,Data!#REF!,(IF(B24=Data!#REF!,Data!J767,(IF(B24=Data!#REF!,Data!#REF!,(IF(B24=Data!#REF!,Data!#REF!,Data!#REF!)))))))))))))))&amp;IF(B24=Data!#REF!,Data!#REF!,(IF(B24=Data!#REF!,Data!#REF!,(IF(B24=Data!#REF!,Data!#REF!,(IF(B24=Data!#REF!,Data!#REF!,(IF(B24=Data!#REF!,Data!#REF!,Data!#REF!)))))))))</f>
        <v>#REF!</v>
      </c>
      <c r="W24" s="596">
        <f>IF(E24="","",VLOOKUP(B24,Data!$B$5:$J$503,9,FALSE)*E24)</f>
        <v>6.774</v>
      </c>
    </row>
    <row r="25" spans="1:23" s="597" customFormat="1" ht="19.25" customHeight="1">
      <c r="A25" s="860">
        <v>6</v>
      </c>
      <c r="B25" s="753" t="s">
        <v>225</v>
      </c>
      <c r="C25" s="738" t="str">
        <f>IF(E25="","",VLOOKUP(B25,Data!$B$5:$N$503,13,FALSE))</f>
        <v>Ymh</v>
      </c>
      <c r="D25" s="495" t="str">
        <f>IF(E25="","",VLOOKUP(B25,Data!$B$5:$L$503,2,FALSE))</f>
        <v>WV62290</v>
      </c>
      <c r="E25" s="739">
        <v>1</v>
      </c>
      <c r="F25" s="955"/>
      <c r="G25" s="587">
        <f>IF(E25="","",VLOOKUP(B25,Data!$B$5:$L$503,11,FALSE))</f>
        <v>1690.21</v>
      </c>
      <c r="H25" s="588">
        <f t="shared" si="0"/>
        <v>1690.21</v>
      </c>
      <c r="I25" s="589" t="str">
        <f>IF(E25="","",VLOOKUP(B25,Data!$B$5:$D$503,3,FALSE))</f>
        <v>C/T</v>
      </c>
      <c r="J25" s="589" t="str">
        <f>IF(E25="","",VLOOKUP(B25,Data!$B$5:$M$503,12,FALSE))</f>
        <v>Indonesia</v>
      </c>
      <c r="K25" s="590">
        <v>5140957</v>
      </c>
      <c r="L25" s="587">
        <f>IF(E25="","",VLOOKUP(B25,Data!$B$5:$E$503,4,FALSE)*E25)</f>
        <v>194</v>
      </c>
      <c r="M25" s="587">
        <f>IF(E25="","",VLOOKUP(B25,Data!$B$5:$F$503,5,FALSE)*E25)</f>
        <v>174</v>
      </c>
      <c r="N25" s="591" t="e">
        <f>IF(B25=Data!#REF!,Data!#REF!,(IF(B25=Data!#REF!,Data!#REF!,(IF(B25=Data!#REF!,Data!#REF!,(IF(B25=Data!#REF!,Data!#REF!,(IF(B25=Data!#REF!,Data!#REF!,(IF(B25=Data!#REF!,Data!#REF!,(IF(B25=Data!#REF!,Data!#REF!,(IF(B25=Data!#REF!,Data!#REF!,Data!#REF!)))))))))))))))&amp;IF(B25=Data!B28,Data!G28,(IF(B25=Data!#REF!,Data!#REF!,(IF(B25=Data!#REF!,Data!#REF!,(IF(B25=Data!#REF!,Data!#REF!,(IF(B25=Data!#REF!,Data!#REF!,(IF(B25=Data!#REF!,Data!G768,(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28,Data!H28,(IF(B25=Data!#REF!,Data!#REF!,(IF(B25=Data!#REF!,Data!#REF!,(IF(B25=Data!#REF!,Data!#REF!,(IF(B25=Data!#REF!,Data!#REF!,(IF(B25=Data!#REF!,Data!H768,(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28,Data!I28,(IF(B25=Data!#REF!,Data!#REF!,(IF(B25=Data!#REF!,Data!#REF!,(IF(B25=Data!#REF!,Data!#REF!,(IF(B25=Data!#REF!,Data!#REF!,(IF(B25=Data!#REF!,Data!I768,(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28,Data!J28,(IF(B25=Data!#REF!,Data!#REF!,(IF(B25=Data!#REF!,Data!#REF!,(IF(B25=Data!#REF!,Data!#REF!,(IF(B25=Data!#REF!,Data!#REF!,(IF(B25=Data!#REF!,Data!J768,(IF(B25=Data!#REF!,Data!#REF!,(IF(B25=Data!#REF!,Data!#REF!,Data!#REF!)))))))))))))))&amp;IF(B25=Data!#REF!,Data!#REF!,(IF(B25=Data!#REF!,Data!#REF!,(IF(B25=Data!#REF!,Data!#REF!,(IF(B25=Data!#REF!,Data!#REF!,(IF(B25=Data!#REF!,Data!#REF!,Data!#REF!)))))))))</f>
        <v>#REF!</v>
      </c>
      <c r="W25" s="596">
        <f>IF(E25="","",VLOOKUP(B25,Data!$B$5:$J$503,9,FALSE)*E25)</f>
        <v>1.129</v>
      </c>
    </row>
    <row r="26" spans="1:23" s="597" customFormat="1" ht="19.25" customHeight="1">
      <c r="A26" s="860">
        <v>7</v>
      </c>
      <c r="B26" s="753" t="s">
        <v>229</v>
      </c>
      <c r="C26" s="738" t="str">
        <f>IF(E26="","",VLOOKUP(B26,Data!$B$5:$N$503,13,FALSE))</f>
        <v>Ymh</v>
      </c>
      <c r="D26" s="495" t="str">
        <f>IF(E26="","",VLOOKUP(B26,Data!$B$5:$L$503,2,FALSE))</f>
        <v>AAE6339</v>
      </c>
      <c r="E26" s="739">
        <v>1</v>
      </c>
      <c r="F26" s="955"/>
      <c r="G26" s="587">
        <f>IF(E26="","",VLOOKUP(B26,Data!$B$5:$L$503,11,FALSE))</f>
        <v>2055.02</v>
      </c>
      <c r="H26" s="588">
        <f t="shared" si="0"/>
        <v>2055.02</v>
      </c>
      <c r="I26" s="589" t="str">
        <f>IF(E26="","",VLOOKUP(B26,Data!$B$5:$D$503,3,FALSE))</f>
        <v>C/T</v>
      </c>
      <c r="J26" s="589" t="str">
        <f>IF(E26="","",VLOOKUP(B26,Data!$B$5:$M$503,12,FALSE))</f>
        <v>Indonesia</v>
      </c>
      <c r="K26" s="590">
        <v>5140957</v>
      </c>
      <c r="L26" s="587">
        <f>IF(E26="","",VLOOKUP(B26,Data!$B$5:$E$503,4,FALSE)*E26)</f>
        <v>199</v>
      </c>
      <c r="M26" s="587">
        <f>IF(E26="","",VLOOKUP(B26,Data!$B$5:$F$503,5,FALSE)*E26)</f>
        <v>174</v>
      </c>
      <c r="N26" s="591" t="e">
        <f>IF(B26=Data!#REF!,Data!#REF!,(IF(B26=Data!#REF!,Data!#REF!,(IF(B26=Data!#REF!,Data!#REF!,(IF(B26=Data!#REF!,Data!#REF!,(IF(B26=Data!#REF!,Data!#REF!,(IF(B26=Data!#REF!,Data!#REF!,(IF(B26=Data!#REF!,Data!#REF!,(IF(B26=Data!#REF!,Data!#REF!,Data!#REF!)))))))))))))))&amp;IF(B26=Data!B29,Data!G29,(IF(B26=Data!#REF!,Data!#REF!,(IF(B26=Data!#REF!,Data!#REF!,(IF(B26=Data!#REF!,Data!#REF!,(IF(B26=Data!#REF!,Data!#REF!,(IF(B26=Data!#REF!,Data!G769,(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29,Data!H29,(IF(B26=Data!#REF!,Data!#REF!,(IF(B26=Data!#REF!,Data!#REF!,(IF(B26=Data!#REF!,Data!#REF!,(IF(B26=Data!#REF!,Data!#REF!,(IF(B26=Data!#REF!,Data!H769,(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29,Data!I29,(IF(B26=Data!#REF!,Data!#REF!,(IF(B26=Data!#REF!,Data!#REF!,(IF(B26=Data!#REF!,Data!#REF!,(IF(B26=Data!#REF!,Data!#REF!,(IF(B26=Data!#REF!,Data!I769,(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29,Data!J29,(IF(B26=Data!#REF!,Data!#REF!,(IF(B26=Data!#REF!,Data!#REF!,(IF(B26=Data!#REF!,Data!#REF!,(IF(B26=Data!#REF!,Data!#REF!,(IF(B26=Data!#REF!,Data!J769,(IF(B26=Data!#REF!,Data!#REF!,(IF(B26=Data!#REF!,Data!#REF!,Data!#REF!)))))))))))))))&amp;IF(B26=Data!#REF!,Data!#REF!,(IF(B26=Data!#REF!,Data!#REF!,(IF(B26=Data!#REF!,Data!#REF!,(IF(B26=Data!#REF!,Data!#REF!,(IF(B26=Data!#REF!,Data!#REF!,Data!#REF!)))))))))</f>
        <v>#REF!</v>
      </c>
      <c r="W26" s="596">
        <f>IF(E26="","",VLOOKUP(B26,Data!$B$5:$J$503,9,FALSE)*E26)</f>
        <v>1.129</v>
      </c>
    </row>
    <row r="27" spans="1:23" s="597" customFormat="1" ht="19.25" customHeight="1">
      <c r="A27" s="860"/>
      <c r="B27" s="582" t="s">
        <v>1125</v>
      </c>
      <c r="C27" s="738" t="str">
        <f>IF(E27="","",VLOOKUP(B27,Data!$B$5:$N$503,13,FALSE))</f>
        <v/>
      </c>
      <c r="D27" s="495" t="str">
        <f>IF(E27="","",VLOOKUP(B27,Data!$B$5:$L$503,2,FALSE))</f>
        <v/>
      </c>
      <c r="E27" s="739"/>
      <c r="F27" s="955"/>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REF!,Data!#REF!,(IF(B27=Data!#REF!,Data!#REF!,(IF(B27=Data!#REF!,Data!#REF!,(IF(B27=Data!#REF!,Data!#REF!,(IF(B27=Data!#REF!,Data!#REF!,(IF(B27=Data!#REF!,Data!#REF!,(IF(B27=Data!#REF!,Data!#REF!,(IF(B27=Data!#REF!,Data!#REF!,Data!#REF!)))))))))))))))&amp;IF(B27=Data!B39,Data!G39,(IF(B27=Data!#REF!,Data!#REF!,(IF(B27=Data!#REF!,Data!#REF!,(IF(B27=Data!#REF!,Data!#REF!,(IF(B27=Data!#REF!,Data!#REF!,(IF(B27=Data!#REF!,Data!G779,(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39,Data!H39,(IF(B27=Data!#REF!,Data!#REF!,(IF(B27=Data!#REF!,Data!#REF!,(IF(B27=Data!#REF!,Data!#REF!,(IF(B27=Data!#REF!,Data!#REF!,(IF(B27=Data!#REF!,Data!H779,(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39,Data!I39,(IF(B27=Data!#REF!,Data!#REF!,(IF(B27=Data!#REF!,Data!#REF!,(IF(B27=Data!#REF!,Data!#REF!,(IF(B27=Data!#REF!,Data!#REF!,(IF(B27=Data!#REF!,Data!I779,(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39,Data!J39,(IF(B27=Data!#REF!,Data!#REF!,(IF(B27=Data!#REF!,Data!#REF!,(IF(B27=Data!#REF!,Data!#REF!,(IF(B27=Data!#REF!,Data!#REF!,(IF(B27=Data!#REF!,Data!J779,(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860">
        <v>8</v>
      </c>
      <c r="B28" s="753" t="s">
        <v>717</v>
      </c>
      <c r="C28" s="738" t="str">
        <f>IF(E28="","",VLOOKUP(B28,Data!$B$5:$N$503,13,FALSE))</f>
        <v>Ymh</v>
      </c>
      <c r="D28" s="495" t="str">
        <f>IF(E28="","",VLOOKUP(B28,Data!$B$5:$L$503,2,FALSE))</f>
        <v>VAC9500</v>
      </c>
      <c r="E28" s="739">
        <v>1</v>
      </c>
      <c r="F28" s="955"/>
      <c r="G28" s="587">
        <f>IF(E28="","",VLOOKUP(B28,Data!$B$5:$L$503,11,FALSE))</f>
        <v>2627.86</v>
      </c>
      <c r="H28" s="588">
        <f t="shared" si="0"/>
        <v>2627.86</v>
      </c>
      <c r="I28" s="589" t="str">
        <f>IF(E28="","",VLOOKUP(B28,Data!$B$5:$D$503,3,FALSE))</f>
        <v>C/T</v>
      </c>
      <c r="J28" s="589" t="str">
        <f>IF(E28="","",VLOOKUP(B28,Data!$B$5:$M$503,12,FALSE))</f>
        <v>Indonesia</v>
      </c>
      <c r="K28" s="590">
        <v>5132835</v>
      </c>
      <c r="L28" s="587">
        <f>IF(E28="","",VLOOKUP(B28,Data!$B$5:$E$503,4,FALSE)*E28)</f>
        <v>267</v>
      </c>
      <c r="M28" s="587">
        <f>IF(E28="","",VLOOKUP(B28,Data!$B$5:$F$503,5,FALSE)*E28)</f>
        <v>247</v>
      </c>
      <c r="N28" s="591" t="e">
        <f>IF(B28=Data!#REF!,Data!#REF!,(IF(B28=Data!#REF!,Data!#REF!,(IF(B28=Data!#REF!,Data!#REF!,(IF(B28=Data!#REF!,Data!#REF!,(IF(B28=Data!#REF!,Data!#REF!,(IF(B28=Data!#REF!,Data!#REF!,(IF(B28=Data!#REF!,Data!#REF!,(IF(B28=Data!#REF!,Data!#REF!,Data!#REF!)))))))))))))))&amp;IF(B28=Data!B58,Data!G58,(IF(B28=Data!#REF!,Data!#REF!,(IF(B28=Data!#REF!,Data!#REF!,(IF(B28=Data!#REF!,Data!#REF!,(IF(B28=Data!#REF!,Data!#REF!,(IF(B28=Data!#REF!,Data!G798,(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58,Data!H58,(IF(B28=Data!#REF!,Data!#REF!,(IF(B28=Data!#REF!,Data!#REF!,(IF(B28=Data!#REF!,Data!#REF!,(IF(B28=Data!#REF!,Data!#REF!,(IF(B28=Data!#REF!,Data!H798,(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58,Data!I58,(IF(B28=Data!#REF!,Data!#REF!,(IF(B28=Data!#REF!,Data!#REF!,(IF(B28=Data!#REF!,Data!#REF!,(IF(B28=Data!#REF!,Data!#REF!,(IF(B28=Data!#REF!,Data!I798,(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58,Data!J58,(IF(B28=Data!#REF!,Data!#REF!,(IF(B28=Data!#REF!,Data!#REF!,(IF(B28=Data!#REF!,Data!#REF!,(IF(B28=Data!#REF!,Data!#REF!,(IF(B28=Data!#REF!,Data!J798,(IF(B28=Data!#REF!,Data!#REF!,(IF(B28=Data!#REF!,Data!#REF!,Data!#REF!)))))))))))))))&amp;IF(B28=Data!#REF!,Data!#REF!,(IF(B28=Data!#REF!,Data!#REF!,(IF(B28=Data!#REF!,Data!#REF!,(IF(B28=Data!#REF!,Data!#REF!,(IF(B28=Data!#REF!,Data!#REF!,Data!#REF!)))))))))</f>
        <v>#REF!</v>
      </c>
      <c r="W28" s="596">
        <f>IF(E28="","",VLOOKUP(B28,Data!$B$5:$J$503,9,FALSE)*E28)</f>
        <v>1.488</v>
      </c>
    </row>
    <row r="29" spans="1:23" s="597" customFormat="1" ht="19.25" customHeight="1">
      <c r="A29" s="860"/>
      <c r="B29" s="582"/>
      <c r="C29" s="738" t="str">
        <f>IF(E29="","",VLOOKUP(B29,Data!$B$5:$N$503,13,FALSE))</f>
        <v/>
      </c>
      <c r="D29" s="495" t="str">
        <f>IF(E29="","",VLOOKUP(B29,Data!$B$5:$L$503,2,FALSE))</f>
        <v/>
      </c>
      <c r="E29" s="823"/>
      <c r="F29" s="956"/>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REF!,Data!#REF!,(IF(B29=Data!#REF!,Data!#REF!,(IF(B29=Data!#REF!,Data!#REF!,(IF(B29=Data!#REF!,Data!#REF!,(IF(B29=Data!#REF!,Data!#REF!,(IF(B29=Data!#REF!,Data!#REF!,(IF(B29=Data!#REF!,Data!#REF!,(IF(B29=Data!#REF!,Data!#REF!,Data!#REF!)))))))))))))))&amp;IF(B29=Data!B59,Data!G59,(IF(B29=Data!#REF!,Data!#REF!,(IF(B29=Data!#REF!,Data!#REF!,(IF(B29=Data!#REF!,Data!#REF!,(IF(B29=Data!#REF!,Data!#REF!,(IF(B29=Data!#REF!,Data!G799,(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59,Data!H59,(IF(B29=Data!#REF!,Data!#REF!,(IF(B29=Data!#REF!,Data!#REF!,(IF(B29=Data!#REF!,Data!#REF!,(IF(B29=Data!#REF!,Data!#REF!,(IF(B29=Data!#REF!,Data!H799,(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59,Data!I59,(IF(B29=Data!#REF!,Data!#REF!,(IF(B29=Data!#REF!,Data!#REF!,(IF(B29=Data!#REF!,Data!#REF!,(IF(B29=Data!#REF!,Data!#REF!,(IF(B29=Data!#REF!,Data!I799,(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59,Data!J59,(IF(B29=Data!#REF!,Data!#REF!,(IF(B29=Data!#REF!,Data!#REF!,(IF(B29=Data!#REF!,Data!#REF!,(IF(B29=Data!#REF!,Data!#REF!,(IF(B29=Data!#REF!,Data!J799,(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598"/>
      <c r="B30" s="582"/>
      <c r="C30" s="738" t="str">
        <f>IF(E30="","",VLOOKUP(B30,Data!$B$5:$N$503,13,FALSE))</f>
        <v/>
      </c>
      <c r="D30" s="495" t="str">
        <f>IF(E30="","",VLOOKUP(B30,Data!$B$5:$L$503,2,FALSE))</f>
        <v/>
      </c>
      <c r="E30" s="823"/>
      <c r="F30" s="601"/>
      <c r="G30" s="587" t="str">
        <f>IF(E30="","",VLOOKUP(B30,Data!$B$5:$L$503,11,FALSE))</f>
        <v/>
      </c>
      <c r="H30" s="588" t="str">
        <f t="shared" si="0"/>
        <v>-</v>
      </c>
      <c r="I30" s="589" t="str">
        <f>IF(E30="","",VLOOKUP(B30,Data!$B$5:$D$503,3,FALSE))</f>
        <v/>
      </c>
      <c r="J30" s="589" t="str">
        <f>IF(E30="","",VLOOKUP(B30,Data!$B$5:$M$503,12,FALSE))</f>
        <v/>
      </c>
      <c r="K30" s="590"/>
      <c r="L30" s="587" t="str">
        <f>IF(E30="","",VLOOKUP(B30,Data!$B$5:$E$503,4,FALSE)*E30)</f>
        <v/>
      </c>
      <c r="M30" s="587" t="str">
        <f>IF(E30="","",VLOOKUP(B30,Data!$B$5:$F$503,5,FALSE)*E30)</f>
        <v/>
      </c>
      <c r="N30" s="591" t="e">
        <f>IF(B30=Data!B18,Data!G18,(IF(B30=Data!B20,Data!G20,(IF(B30=Data!B22,Data!G22,(IF(B30=Data!#REF!,Data!#REF!,(IF(B30=Data!B27,Data!G27,(IF(B30=Data!#REF!,Data!#REF!,(IF(B30=Data!#REF!,Data!#REF!,(IF(B30=Data!#REF!,Data!#REF!,Data!#REF!)))))))))))))))&amp;IF(B30=Data!B94,Data!G94,(IF(B30=Data!#REF!,Data!#REF!,(IF(B30=Data!#REF!,Data!#REF!,(IF(B30=Data!#REF!,Data!#REF!,(IF(B30=Data!#REF!,Data!#REF!,(IF(B30=Data!#REF!,Data!G834,(IF(B30=Data!#REF!,Data!#REF!,(IF(B30=Data!#REF!,Data!#REF!,Data!#REF!)))))))))))))))&amp;IF(B30=Data!#REF!,Data!#REF!,(IF(B30=Data!#REF!,Data!#REF!,(IF(B30=Data!#REF!,Data!#REF!,(IF(B30=Data!#REF!,Data!#REF!,(IF(B30=Data!#REF!,Data!#REF!,Data!#REF!)))))))))</f>
        <v>#REF!</v>
      </c>
      <c r="O30" s="592"/>
      <c r="P30" s="593"/>
      <c r="Q30" s="594" t="e">
        <f>IF(B30=Data!B18,Data!H18,(IF(B30=Data!B20,Data!H20,(IF(B30=Data!B22,Data!H22,(IF(B30=Data!#REF!,Data!#REF!,(IF(B30=Data!B27,Data!H27,(IF(B30=Data!#REF!,Data!#REF!,(IF(B30=Data!#REF!,Data!#REF!,(IF(B30=Data!#REF!,Data!#REF!,Data!#REF!)))))))))))))))&amp;IF(B30=Data!B94,Data!H94,(IF(B30=Data!#REF!,Data!#REF!,(IF(B30=Data!#REF!,Data!#REF!,(IF(B30=Data!#REF!,Data!#REF!,(IF(B30=Data!#REF!,Data!#REF!,(IF(B30=Data!#REF!,Data!H834,(IF(B30=Data!#REF!,Data!#REF!,(IF(B30=Data!#REF!,Data!#REF!,Data!#REF!)))))))))))))))&amp;IF(B30=Data!#REF!,Data!#REF!,(IF(B30=Data!#REF!,Data!#REF!,(IF(B30=Data!#REF!,Data!#REF!,(IF(B30=Data!#REF!,Data!#REF!,(IF(B30=Data!#REF!,Data!#REF!,Data!#REF!)))))))))</f>
        <v>#REF!</v>
      </c>
      <c r="R30" s="593"/>
      <c r="S30" s="593"/>
      <c r="T30" s="594" t="e">
        <f>IF(B30=Data!B18,Data!I18,(IF(B30=Data!B20,Data!I20,(IF(B30=Data!B22,Data!I22,(IF(B30=Data!#REF!,Data!#REF!,(IF(B30=Data!B27,Data!I27,(IF(B30=Data!#REF!,Data!#REF!,(IF(B30=Data!#REF!,Data!#REF!,(IF(B30=Data!#REF!,Data!#REF!,Data!#REF!)))))))))))))))&amp;IF(B30=Data!B94,Data!I94,(IF(B30=Data!#REF!,Data!#REF!,(IF(B30=Data!#REF!,Data!#REF!,(IF(B30=Data!#REF!,Data!#REF!,(IF(B30=Data!#REF!,Data!#REF!,(IF(B30=Data!#REF!,Data!I834,(IF(B30=Data!#REF!,Data!#REF!,(IF(B30=Data!#REF!,Data!#REF!,Data!#REF!)))))))))))))))&amp;IF(B30=Data!#REF!,Data!#REF!,(IF(B30=Data!#REF!,Data!#REF!,(IF(B30=Data!#REF!,Data!#REF!,(IF(B30=Data!#REF!,Data!#REF!,(IF(B30=Data!#REF!,Data!#REF!,Data!#REF!)))))))))</f>
        <v>#REF!</v>
      </c>
      <c r="U30" s="595"/>
      <c r="V30" s="594" t="e">
        <f>IF(B30=Data!B18,Data!J18,(IF(B30=Data!B20,Data!J20,(IF(B30=Data!B22,Data!J22,(IF(B30=Data!#REF!,Data!#REF!,(IF(B30=Data!B27,Data!J27,(IF(B30=Data!#REF!,Data!#REF!,(IF(B30=Data!#REF!,Data!#REF!,(IF(B30=Data!#REF!,Data!#REF!,Data!#REF!)))))))))))))))&amp;IF(B30=Data!B94,Data!J94,(IF(B30=Data!#REF!,Data!#REF!,(IF(B30=Data!#REF!,Data!#REF!,(IF(B30=Data!#REF!,Data!#REF!,(IF(B30=Data!#REF!,Data!#REF!,(IF(B30=Data!#REF!,Data!J834,(IF(B30=Data!#REF!,Data!#REF!,(IF(B30=Data!#REF!,Data!#REF!,Data!#REF!)))))))))))))))&amp;IF(B30=Data!#REF!,Data!#REF!,(IF(B30=Data!#REF!,Data!#REF!,(IF(B30=Data!#REF!,Data!#REF!,(IF(B30=Data!#REF!,Data!#REF!,(IF(B30=Data!#REF!,Data!#REF!,Data!#REF!)))))))))</f>
        <v>#REF!</v>
      </c>
      <c r="W30" s="596" t="str">
        <f>IF(E30="","",VLOOKUP(B30,Data!$B$5:$J$503,9,FALSE)*E30)</f>
        <v/>
      </c>
    </row>
    <row r="31" spans="1:23" s="597" customFormat="1" ht="19.25" customHeight="1">
      <c r="A31" s="860"/>
      <c r="B31"/>
      <c r="C31" s="583" t="str">
        <f>IF(E31="","",VLOOKUP(B31,Data!$B$5:$N$503,13,FALSE))</f>
        <v/>
      </c>
      <c r="D31" s="584" t="str">
        <f>IF(E31="","",VLOOKUP(B31,Data!$B$5:$L$503,2,FALSE))</f>
        <v/>
      </c>
      <c r="E31" s="739"/>
      <c r="F31" s="600"/>
      <c r="G31" s="587" t="str">
        <f>IF(E31="","",VLOOKUP(B31,Data!$B$5:$L$503,11,FALSE))</f>
        <v/>
      </c>
      <c r="H31" s="588" t="str">
        <f t="shared" si="0"/>
        <v>-</v>
      </c>
      <c r="I31" s="589" t="str">
        <f>IF(E31="","",VLOOKUP(B31,Data!$B$5:$D$503,3,FALSE))</f>
        <v/>
      </c>
      <c r="J31" s="589" t="str">
        <f>IF(E31="","",VLOOKUP(B31,Data!$B$5:$M$503,12,FALSE))</f>
        <v/>
      </c>
      <c r="K31" s="590"/>
      <c r="L31" s="587" t="str">
        <f>IF(E31="","",VLOOKUP(B31,Data!$B$5:$E$503,4,FALSE)*E31)</f>
        <v/>
      </c>
      <c r="M31" s="587" t="str">
        <f>IF(E31="","",VLOOKUP(B31,Data!$B$5:$F$503,5,FALSE)*E31)</f>
        <v/>
      </c>
      <c r="N31" s="591" t="e">
        <f>IF(B31=Data!B139,Data!G139,(IF(B31=Data!B141,Data!G141,(IF(B31=Data!B143,Data!G143,(IF(B31=Data!#REF!,Data!#REF!,(IF(B31=Data!B148,Data!G148,(IF(B31=Data!#REF!,Data!#REF!,(IF(B31=Data!#REF!,Data!#REF!,(IF(B31=Data!#REF!,Data!#REF!,Data!#REF!)))))))))))))))&amp;IF(B31=Data!B215,Data!G215,(IF(B31=Data!#REF!,Data!#REF!,(IF(B31=Data!#REF!,Data!#REF!,(IF(B31=Data!#REF!,Data!#REF!,(IF(B31=Data!#REF!,Data!#REF!,(IF(B31=Data!#REF!,Data!G955,(IF(B31=Data!#REF!,Data!#REF!,(IF(B31=Data!#REF!,Data!#REF!,Data!#REF!)))))))))))))))&amp;IF(B31=Data!#REF!,Data!#REF!,(IF(B31=Data!#REF!,Data!#REF!,(IF(B31=Data!#REF!,Data!#REF!,(IF(B31=Data!#REF!,Data!#REF!,(IF(B31=Data!#REF!,Data!#REF!,Data!#REF!)))))))))</f>
        <v>#REF!</v>
      </c>
      <c r="O31" s="592"/>
      <c r="P31" s="593"/>
      <c r="Q31" s="594" t="e">
        <f>IF(B31=Data!B139,Data!H139,(IF(B31=Data!B141,Data!H141,(IF(B31=Data!B143,Data!H143,(IF(B31=Data!#REF!,Data!#REF!,(IF(B31=Data!B148,Data!H148,(IF(B31=Data!#REF!,Data!#REF!,(IF(B31=Data!#REF!,Data!#REF!,(IF(B31=Data!#REF!,Data!#REF!,Data!#REF!)))))))))))))))&amp;IF(B31=Data!B215,Data!H215,(IF(B31=Data!#REF!,Data!#REF!,(IF(B31=Data!#REF!,Data!#REF!,(IF(B31=Data!#REF!,Data!#REF!,(IF(B31=Data!#REF!,Data!#REF!,(IF(B31=Data!#REF!,Data!H955,(IF(B31=Data!#REF!,Data!#REF!,(IF(B31=Data!#REF!,Data!#REF!,Data!#REF!)))))))))))))))&amp;IF(B31=Data!#REF!,Data!#REF!,(IF(B31=Data!#REF!,Data!#REF!,(IF(B31=Data!#REF!,Data!#REF!,(IF(B31=Data!#REF!,Data!#REF!,(IF(B31=Data!#REF!,Data!#REF!,Data!#REF!)))))))))</f>
        <v>#REF!</v>
      </c>
      <c r="R31" s="593"/>
      <c r="S31" s="593"/>
      <c r="T31" s="594" t="e">
        <f>IF(B31=Data!B139,Data!I139,(IF(B31=Data!B141,Data!I141,(IF(B31=Data!B143,Data!I143,(IF(B31=Data!#REF!,Data!#REF!,(IF(B31=Data!B148,Data!I148,(IF(B31=Data!#REF!,Data!#REF!,(IF(B31=Data!#REF!,Data!#REF!,(IF(B31=Data!#REF!,Data!#REF!,Data!#REF!)))))))))))))))&amp;IF(B31=Data!B215,Data!I215,(IF(B31=Data!#REF!,Data!#REF!,(IF(B31=Data!#REF!,Data!#REF!,(IF(B31=Data!#REF!,Data!#REF!,(IF(B31=Data!#REF!,Data!#REF!,(IF(B31=Data!#REF!,Data!I955,(IF(B31=Data!#REF!,Data!#REF!,(IF(B31=Data!#REF!,Data!#REF!,Data!#REF!)))))))))))))))&amp;IF(B31=Data!#REF!,Data!#REF!,(IF(B31=Data!#REF!,Data!#REF!,(IF(B31=Data!#REF!,Data!#REF!,(IF(B31=Data!#REF!,Data!#REF!,(IF(B31=Data!#REF!,Data!#REF!,Data!#REF!)))))))))</f>
        <v>#REF!</v>
      </c>
      <c r="U31" s="595"/>
      <c r="V31" s="594" t="e">
        <f>IF(B31=Data!B139,Data!J139,(IF(B31=Data!B141,Data!J141,(IF(B31=Data!B143,Data!J143,(IF(B31=Data!#REF!,Data!#REF!,(IF(B31=Data!B148,Data!J148,(IF(B31=Data!#REF!,Data!#REF!,(IF(B31=Data!#REF!,Data!#REF!,(IF(B31=Data!#REF!,Data!#REF!,Data!#REF!)))))))))))))))&amp;IF(B31=Data!B215,Data!J215,(IF(B31=Data!#REF!,Data!#REF!,(IF(B31=Data!#REF!,Data!#REF!,(IF(B31=Data!#REF!,Data!#REF!,(IF(B31=Data!#REF!,Data!#REF!,(IF(B31=Data!#REF!,Data!J955,(IF(B31=Data!#REF!,Data!#REF!,(IF(B31=Data!#REF!,Data!#REF!,Data!#REF!)))))))))))))))&amp;IF(B31=Data!#REF!,Data!#REF!,(IF(B31=Data!#REF!,Data!#REF!,(IF(B31=Data!#REF!,Data!#REF!,(IF(B31=Data!#REF!,Data!#REF!,(IF(B31=Data!#REF!,Data!#REF!,Data!#REF!)))))))))</f>
        <v>#REF!</v>
      </c>
      <c r="W31" s="596" t="str">
        <f>IF(E31="","",VLOOKUP(B31,Data!$B$5:$J$503,9,FALSE)*E31)</f>
        <v/>
      </c>
    </row>
    <row r="32" spans="1:23" s="611" customFormat="1" ht="31" customHeight="1">
      <c r="A32" s="860"/>
      <c r="B32" s="818"/>
      <c r="C32" s="604"/>
      <c r="D32" s="605"/>
      <c r="E32" s="606">
        <f>SUM(E17:E31)</f>
        <v>43</v>
      </c>
      <c r="F32" s="606"/>
      <c r="G32" s="607"/>
      <c r="H32" s="607">
        <f>SUM(H17:H31)</f>
        <v>100444.81000000001</v>
      </c>
      <c r="I32" s="608"/>
      <c r="J32" s="608"/>
      <c r="K32" s="608"/>
      <c r="L32" s="609">
        <f>SUM(L17:L31)</f>
        <v>10190</v>
      </c>
      <c r="M32" s="609">
        <f>SUM(M17:M31)</f>
        <v>9159</v>
      </c>
      <c r="N32" s="609" t="e">
        <f>SUM(N17:N31)</f>
        <v>#REF!</v>
      </c>
      <c r="O32" s="609" t="e">
        <f>SUM(#REF!)</f>
        <v>#REF!</v>
      </c>
      <c r="P32" s="609">
        <f>SUM(P16:P16)</f>
        <v>0</v>
      </c>
      <c r="Q32" s="609">
        <f>SUM(Q16:Q16)</f>
        <v>0</v>
      </c>
      <c r="R32" s="609" t="e">
        <f>SUM(#REF!)</f>
        <v>#REF!</v>
      </c>
      <c r="S32" s="609">
        <f>SUM(S16:S16)</f>
        <v>0</v>
      </c>
      <c r="T32" s="609">
        <f>SUM(T16:T16)</f>
        <v>0</v>
      </c>
      <c r="U32" s="609" t="e">
        <f>SUM(#REF!)</f>
        <v>#REF!</v>
      </c>
      <c r="V32" s="609">
        <f>SUM(V16:V16)</f>
        <v>0</v>
      </c>
      <c r="W32" s="610">
        <f>SUM(W17:W31)</f>
        <v>56.54</v>
      </c>
    </row>
    <row r="33" spans="1:23" ht="11.25" customHeight="1">
      <c r="A33" s="860"/>
      <c r="B33" s="612"/>
      <c r="C33" s="545"/>
      <c r="D33" s="546"/>
      <c r="E33" s="613"/>
      <c r="F33" s="544"/>
      <c r="G33" s="614" t="s">
        <v>847</v>
      </c>
      <c r="H33" s="615"/>
      <c r="I33" s="616"/>
      <c r="J33" s="616"/>
      <c r="K33" s="616"/>
      <c r="L33" s="617"/>
      <c r="M33" s="548"/>
      <c r="N33" s="546"/>
      <c r="O33" s="545"/>
      <c r="P33" s="545"/>
      <c r="Q33" s="545"/>
      <c r="R33" s="545"/>
      <c r="S33" s="545"/>
      <c r="T33" s="545"/>
      <c r="U33" s="546"/>
      <c r="V33" s="546"/>
      <c r="W33" s="550"/>
    </row>
    <row r="34" spans="1:23" ht="14">
      <c r="A34" s="618" t="s">
        <v>546</v>
      </c>
      <c r="B34" s="619" t="s">
        <v>12</v>
      </c>
      <c r="C34" s="513"/>
      <c r="D34" s="620"/>
      <c r="E34" s="499" t="s">
        <v>555</v>
      </c>
      <c r="G34" s="621" t="s">
        <v>83</v>
      </c>
      <c r="H34" s="622"/>
      <c r="I34" s="562" t="s">
        <v>84</v>
      </c>
      <c r="J34" s="623"/>
      <c r="K34" s="534" t="s">
        <v>85</v>
      </c>
      <c r="L34" s="534"/>
      <c r="M34" s="1076" t="s">
        <v>86</v>
      </c>
      <c r="N34" s="1077"/>
      <c r="O34" s="1077"/>
      <c r="P34" s="1077"/>
      <c r="Q34" s="1077"/>
      <c r="R34" s="1077"/>
      <c r="S34" s="1077"/>
      <c r="T34" s="1077"/>
      <c r="U34" s="1077"/>
      <c r="V34" s="1077"/>
      <c r="W34" s="1078"/>
    </row>
    <row r="35" spans="1:23" ht="13">
      <c r="A35" s="981" t="s">
        <v>547</v>
      </c>
      <c r="D35" s="624"/>
      <c r="E35" s="499" t="s">
        <v>88</v>
      </c>
      <c r="G35" s="1079"/>
      <c r="H35" s="1080"/>
      <c r="I35" s="981" t="s">
        <v>89</v>
      </c>
      <c r="J35" s="625"/>
      <c r="K35" s="537" t="s">
        <v>90</v>
      </c>
      <c r="L35" s="537"/>
      <c r="M35" s="532"/>
      <c r="W35" s="538"/>
    </row>
    <row r="36" spans="1:23" ht="10.5" customHeight="1">
      <c r="A36" s="981" t="s">
        <v>548</v>
      </c>
      <c r="B36" s="503"/>
      <c r="D36" s="523"/>
      <c r="G36" s="1079"/>
      <c r="H36" s="1080"/>
      <c r="I36" s="981"/>
      <c r="J36" s="625"/>
      <c r="K36" s="537" t="s">
        <v>94</v>
      </c>
      <c r="L36" s="537"/>
      <c r="M36" s="532"/>
      <c r="W36" s="538"/>
    </row>
    <row r="37" spans="1:23" ht="10.5" customHeight="1">
      <c r="A37" s="544"/>
      <c r="B37" s="545"/>
      <c r="C37" s="545"/>
      <c r="D37" s="626"/>
      <c r="E37" s="499" t="s">
        <v>95</v>
      </c>
      <c r="G37" s="1079"/>
      <c r="H37" s="1080"/>
      <c r="I37" s="981" t="s">
        <v>96</v>
      </c>
      <c r="J37" s="625"/>
      <c r="K37" s="537"/>
      <c r="L37" s="537"/>
      <c r="M37" s="532"/>
      <c r="W37" s="538"/>
    </row>
    <row r="38" spans="1:23" ht="13">
      <c r="A38" s="512" t="s">
        <v>97</v>
      </c>
      <c r="C38" s="535"/>
      <c r="D38" s="514"/>
      <c r="E38" s="499" t="s">
        <v>98</v>
      </c>
      <c r="G38" s="627" t="s">
        <v>99</v>
      </c>
      <c r="H38" s="628"/>
      <c r="I38" s="981" t="s">
        <v>89</v>
      </c>
      <c r="J38" s="625"/>
      <c r="K38" s="537" t="s">
        <v>100</v>
      </c>
      <c r="L38" s="537"/>
      <c r="M38" s="532"/>
      <c r="W38" s="538"/>
    </row>
    <row r="39" spans="1:23" ht="13">
      <c r="A39" s="981" t="s">
        <v>561</v>
      </c>
      <c r="D39" s="523"/>
      <c r="E39" s="499" t="s">
        <v>101</v>
      </c>
      <c r="G39" s="629"/>
      <c r="H39" s="630"/>
      <c r="I39" s="981" t="s">
        <v>102</v>
      </c>
      <c r="J39" s="625"/>
      <c r="K39" s="537" t="s">
        <v>549</v>
      </c>
      <c r="L39" s="537"/>
      <c r="M39" s="1069" t="s">
        <v>616</v>
      </c>
      <c r="N39" s="1070"/>
      <c r="O39" s="1070"/>
      <c r="P39" s="1070"/>
      <c r="Q39" s="1070"/>
      <c r="R39" s="1070"/>
      <c r="S39" s="1070"/>
      <c r="T39" s="1070"/>
      <c r="U39" s="1070"/>
      <c r="V39" s="1070"/>
      <c r="W39" s="1071"/>
    </row>
    <row r="40" spans="1:23">
      <c r="A40" s="544"/>
      <c r="B40" s="545"/>
      <c r="C40" s="545"/>
      <c r="D40" s="546"/>
      <c r="E40" s="631"/>
      <c r="F40" s="545"/>
      <c r="G40" s="1053" t="s">
        <v>1149</v>
      </c>
      <c r="H40" s="1054"/>
      <c r="I40" s="1053" t="s">
        <v>1148</v>
      </c>
      <c r="J40" s="1054"/>
      <c r="K40" s="549" t="s">
        <v>105</v>
      </c>
      <c r="L40" s="549"/>
      <c r="M40" s="1072" t="s">
        <v>106</v>
      </c>
      <c r="N40" s="1073"/>
      <c r="O40" s="1073"/>
      <c r="P40" s="1073"/>
      <c r="Q40" s="1073"/>
      <c r="R40" s="1073"/>
      <c r="S40" s="1073"/>
      <c r="T40" s="1073"/>
      <c r="U40" s="1073"/>
      <c r="V40" s="1073"/>
      <c r="W40" s="1074"/>
    </row>
    <row r="41" spans="1:23">
      <c r="G41" s="500" t="s">
        <v>667</v>
      </c>
      <c r="K41" s="537"/>
      <c r="L41" s="537"/>
      <c r="M41" s="541"/>
      <c r="N41" s="541"/>
      <c r="O41" s="541"/>
      <c r="P41" s="541"/>
      <c r="Q41" s="541"/>
      <c r="R41" s="541"/>
      <c r="S41" s="541"/>
      <c r="T41" s="541"/>
      <c r="U41" s="541"/>
      <c r="V41" s="541"/>
      <c r="W41" s="632"/>
    </row>
    <row r="42" spans="1:23">
      <c r="G42" s="633"/>
      <c r="H42" s="633"/>
      <c r="I42" s="634"/>
      <c r="J42" s="633"/>
      <c r="K42" s="537"/>
      <c r="L42" s="537"/>
      <c r="M42" s="541"/>
      <c r="N42" s="541"/>
      <c r="O42" s="541"/>
      <c r="P42" s="541"/>
      <c r="Q42" s="541"/>
      <c r="R42" s="541"/>
      <c r="S42" s="541"/>
      <c r="T42" s="541"/>
      <c r="U42" s="541"/>
      <c r="V42" s="541"/>
      <c r="W42" s="632"/>
    </row>
    <row r="43" spans="1:23" ht="7.5" customHeight="1"/>
    <row r="44" spans="1:23" ht="13.5" customHeight="1"/>
    <row r="45" spans="1:23" ht="13.5" customHeight="1"/>
    <row r="46" spans="1:23" ht="13.5" customHeight="1"/>
    <row r="47" spans="1:23" s="611" customFormat="1" ht="18" customHeight="1">
      <c r="A47" s="635" t="s">
        <v>964</v>
      </c>
      <c r="B47" s="500"/>
      <c r="C47" s="635" t="s">
        <v>622</v>
      </c>
      <c r="F47" s="636"/>
      <c r="G47" s="635" t="s">
        <v>958</v>
      </c>
      <c r="H47" s="500"/>
      <c r="I47" s="635" t="s">
        <v>969</v>
      </c>
      <c r="K47" s="636"/>
      <c r="L47" s="636"/>
      <c r="V47" s="637"/>
    </row>
    <row r="48" spans="1:23" s="611" customFormat="1" ht="18" customHeight="1">
      <c r="A48" s="635" t="s">
        <v>965</v>
      </c>
      <c r="B48" s="500"/>
      <c r="C48" s="635" t="s">
        <v>969</v>
      </c>
      <c r="F48" s="636"/>
      <c r="G48" s="635" t="s">
        <v>959</v>
      </c>
      <c r="H48" s="500"/>
      <c r="I48" s="635" t="s">
        <v>969</v>
      </c>
      <c r="K48" s="636"/>
      <c r="L48" s="636"/>
      <c r="V48" s="637"/>
    </row>
    <row r="49" spans="1:23" s="611" customFormat="1" ht="18" customHeight="1">
      <c r="A49" s="635" t="s">
        <v>966</v>
      </c>
      <c r="B49" s="500"/>
      <c r="C49" s="635" t="s">
        <v>969</v>
      </c>
      <c r="F49" s="636"/>
      <c r="G49" s="635" t="s">
        <v>960</v>
      </c>
      <c r="H49" s="500"/>
      <c r="I49" s="635" t="s">
        <v>622</v>
      </c>
      <c r="K49" s="636"/>
      <c r="L49" s="636"/>
      <c r="V49" s="637"/>
    </row>
    <row r="50" spans="1:23" s="611" customFormat="1" ht="18" customHeight="1">
      <c r="A50" s="635" t="s">
        <v>967</v>
      </c>
      <c r="B50" s="500"/>
      <c r="C50" s="635" t="s">
        <v>622</v>
      </c>
      <c r="F50" s="636"/>
      <c r="G50" s="635" t="s">
        <v>961</v>
      </c>
      <c r="H50" s="500"/>
      <c r="I50" s="635" t="s">
        <v>622</v>
      </c>
      <c r="K50" s="636"/>
      <c r="L50" s="636"/>
      <c r="V50" s="637"/>
    </row>
    <row r="51" spans="1:23" s="611" customFormat="1" ht="18" customHeight="1">
      <c r="A51" s="635" t="s">
        <v>968</v>
      </c>
      <c r="B51" s="500"/>
      <c r="C51" s="635" t="s">
        <v>622</v>
      </c>
      <c r="F51" s="636"/>
      <c r="G51" s="635" t="s">
        <v>963</v>
      </c>
      <c r="H51" s="500"/>
      <c r="I51" s="635" t="s">
        <v>622</v>
      </c>
      <c r="K51" s="636"/>
      <c r="L51" s="636"/>
      <c r="V51" s="637"/>
    </row>
    <row r="52" spans="1:23" ht="20">
      <c r="E52" s="982"/>
      <c r="F52" s="500"/>
      <c r="G52" s="635" t="s">
        <v>962</v>
      </c>
      <c r="I52" s="635" t="s">
        <v>622</v>
      </c>
      <c r="K52" s="500"/>
      <c r="M52" s="982"/>
      <c r="V52" s="501"/>
      <c r="W52" s="982"/>
    </row>
    <row r="53" spans="1:23" ht="17.5">
      <c r="A53" s="638"/>
      <c r="E53" s="982"/>
      <c r="G53" s="639"/>
      <c r="H53" s="639"/>
    </row>
    <row r="58" spans="1:23" ht="14">
      <c r="A58" s="640"/>
      <c r="C58" s="641"/>
      <c r="D58" s="641"/>
      <c r="E58" s="642"/>
    </row>
    <row r="59" spans="1:23" ht="14">
      <c r="A59" s="643"/>
      <c r="C59" s="641"/>
      <c r="D59" s="644"/>
      <c r="E59" s="642"/>
    </row>
    <row r="60" spans="1:23" ht="14">
      <c r="A60" s="643"/>
      <c r="B60" s="645"/>
      <c r="C60" s="641"/>
      <c r="D60" s="641"/>
      <c r="E60" s="642"/>
    </row>
    <row r="61" spans="1:23" ht="14">
      <c r="A61" s="643"/>
      <c r="B61" s="646" t="s">
        <v>354</v>
      </c>
      <c r="C61" s="641"/>
      <c r="D61" s="641"/>
      <c r="E61" s="642"/>
    </row>
    <row r="62" spans="1:23" ht="15.5">
      <c r="A62" s="643"/>
      <c r="B62" s="647" t="s">
        <v>249</v>
      </c>
      <c r="C62" s="641"/>
      <c r="D62" s="641"/>
      <c r="E62" s="642"/>
    </row>
    <row r="63" spans="1:23" ht="14">
      <c r="A63" s="643"/>
      <c r="B63" s="648" t="s">
        <v>250</v>
      </c>
      <c r="C63" s="641"/>
      <c r="D63" s="641"/>
      <c r="E63" s="642"/>
    </row>
    <row r="64" spans="1:23" ht="15.5">
      <c r="A64" s="649"/>
      <c r="B64" s="647" t="s">
        <v>251</v>
      </c>
      <c r="C64" s="641"/>
      <c r="D64" s="641"/>
      <c r="E64" s="642"/>
    </row>
    <row r="65" spans="1:5" ht="15.5">
      <c r="A65" s="643"/>
      <c r="B65" s="647" t="s">
        <v>252</v>
      </c>
      <c r="C65" s="641"/>
      <c r="D65" s="641"/>
      <c r="E65" s="642"/>
    </row>
    <row r="66" spans="1:5" ht="14">
      <c r="A66" s="649"/>
      <c r="B66" s="646" t="s">
        <v>253</v>
      </c>
      <c r="C66" s="641"/>
      <c r="D66" s="641"/>
      <c r="E66" s="642"/>
    </row>
    <row r="67" spans="1:5" ht="14">
      <c r="A67" s="649"/>
      <c r="B67" s="646" t="s">
        <v>357</v>
      </c>
      <c r="C67" s="641"/>
      <c r="D67" s="641"/>
      <c r="E67" s="642"/>
    </row>
    <row r="68" spans="1:5" ht="14">
      <c r="A68" s="643"/>
      <c r="B68" s="646" t="s">
        <v>358</v>
      </c>
      <c r="C68" s="641"/>
      <c r="D68" s="641"/>
      <c r="E68" s="642"/>
    </row>
    <row r="69" spans="1:5" ht="14">
      <c r="A69" s="643"/>
      <c r="B69" s="646" t="s">
        <v>288</v>
      </c>
      <c r="C69" s="641"/>
      <c r="D69" s="641"/>
      <c r="E69" s="642"/>
    </row>
    <row r="70" spans="1:5" ht="14">
      <c r="A70" s="643"/>
      <c r="B70" s="646" t="s">
        <v>292</v>
      </c>
      <c r="C70" s="641"/>
      <c r="D70" s="641"/>
      <c r="E70" s="642"/>
    </row>
    <row r="71" spans="1:5" ht="15.5">
      <c r="A71" s="643"/>
      <c r="B71" s="647" t="s">
        <v>423</v>
      </c>
      <c r="C71" s="641"/>
      <c r="D71" s="641"/>
      <c r="E71" s="642"/>
    </row>
    <row r="72" spans="1:5" ht="14">
      <c r="A72" s="643"/>
      <c r="B72" s="646" t="s">
        <v>424</v>
      </c>
      <c r="C72" s="641"/>
      <c r="D72" s="641"/>
      <c r="E72" s="642"/>
    </row>
    <row r="73" spans="1:5" ht="14">
      <c r="A73" s="643"/>
      <c r="B73" s="646" t="s">
        <v>279</v>
      </c>
      <c r="C73" s="641"/>
      <c r="D73" s="644"/>
      <c r="E73" s="642"/>
    </row>
    <row r="74" spans="1:5" ht="14">
      <c r="A74" s="643"/>
      <c r="B74" s="646" t="s">
        <v>281</v>
      </c>
      <c r="C74" s="641"/>
      <c r="D74" s="641"/>
      <c r="E74" s="642"/>
    </row>
    <row r="75" spans="1:5" ht="14">
      <c r="A75" s="643"/>
      <c r="B75" s="646" t="s">
        <v>287</v>
      </c>
      <c r="C75" s="641"/>
      <c r="D75" s="644"/>
      <c r="E75" s="642"/>
    </row>
    <row r="76" spans="1:5" ht="15.5">
      <c r="A76" s="643"/>
      <c r="B76" s="647" t="s">
        <v>420</v>
      </c>
      <c r="C76" s="641"/>
      <c r="D76" s="644"/>
      <c r="E76" s="642"/>
    </row>
    <row r="77" spans="1:5" ht="14">
      <c r="A77" s="650"/>
      <c r="B77" s="646" t="s">
        <v>421</v>
      </c>
      <c r="C77" s="579"/>
      <c r="D77" s="578"/>
      <c r="E77" s="575"/>
    </row>
    <row r="78" spans="1:5" ht="14">
      <c r="A78" s="572"/>
      <c r="B78" s="646" t="s">
        <v>422</v>
      </c>
      <c r="C78" s="579"/>
      <c r="D78" s="578"/>
      <c r="E78" s="651">
        <f>SUM(E57:E76)</f>
        <v>0</v>
      </c>
    </row>
    <row r="79" spans="1:5" ht="14">
      <c r="B79" s="646" t="s">
        <v>417</v>
      </c>
    </row>
    <row r="80" spans="1:5" ht="14">
      <c r="B80" s="646" t="s">
        <v>397</v>
      </c>
    </row>
  </sheetData>
  <mergeCells count="10">
    <mergeCell ref="M39:W39"/>
    <mergeCell ref="G40:H40"/>
    <mergeCell ref="I40:J40"/>
    <mergeCell ref="M40:W40"/>
    <mergeCell ref="O1:S1"/>
    <mergeCell ref="P2:W2"/>
    <mergeCell ref="M34:W34"/>
    <mergeCell ref="G35:H35"/>
    <mergeCell ref="G36:H36"/>
    <mergeCell ref="G37:H37"/>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97B58-51EF-45A7-AA9D-7B7F22331C3F}">
  <sheetPr>
    <pageSetUpPr fitToPage="1"/>
  </sheetPr>
  <dimension ref="A1:W77"/>
  <sheetViews>
    <sheetView topLeftCell="A13" zoomScale="80" zoomScaleNormal="80" zoomScaleSheetLayoutView="85" workbookViewId="0">
      <selection activeCell="J21" sqref="J21"/>
    </sheetView>
  </sheetViews>
  <sheetFormatPr defaultColWidth="9.1796875" defaultRowHeight="12.5"/>
  <cols>
    <col min="1" max="1" width="5.26953125" style="984" customWidth="1"/>
    <col min="2" max="2" width="33.81640625" style="984" customWidth="1"/>
    <col min="3" max="3" width="6.453125" style="984" customWidth="1"/>
    <col min="4" max="4" width="13.453125" style="984" customWidth="1"/>
    <col min="5" max="5" width="10.453125" style="499" customWidth="1"/>
    <col min="6" max="6" width="13.08984375" style="984" customWidth="1"/>
    <col min="7" max="7" width="14.81640625" style="500" customWidth="1"/>
    <col min="8" max="8" width="16.26953125" style="500" customWidth="1"/>
    <col min="9" max="9" width="6.1796875" style="984" customWidth="1"/>
    <col min="10" max="10" width="14.1796875" style="984" customWidth="1"/>
    <col min="11" max="11" width="11.1796875" style="984" customWidth="1"/>
    <col min="12" max="12" width="15.1796875" style="500" customWidth="1"/>
    <col min="13" max="13" width="16.36328125" style="500" customWidth="1"/>
    <col min="14" max="14" width="0.453125" style="984" hidden="1" customWidth="1"/>
    <col min="15" max="15" width="3.1796875" style="984" customWidth="1"/>
    <col min="16" max="16" width="2.54296875" style="984" customWidth="1"/>
    <col min="17" max="17" width="4.81640625" style="984" hidden="1" customWidth="1"/>
    <col min="18" max="18" width="2" style="984" customWidth="1"/>
    <col min="19" max="19" width="2.54296875" style="984" customWidth="1"/>
    <col min="20" max="20" width="5.81640625" style="984" hidden="1" customWidth="1"/>
    <col min="21" max="21" width="1" style="984" customWidth="1"/>
    <col min="22" max="22" width="9.1796875" style="984" hidden="1" customWidth="1"/>
    <col min="23" max="23" width="15.08984375" style="501" customWidth="1"/>
    <col min="24" max="24" width="1.81640625" style="984" customWidth="1"/>
    <col min="25" max="25" width="9.1796875" style="984" customWidth="1"/>
    <col min="26" max="16384" width="9.1796875" style="984"/>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84"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83"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83" t="s">
        <v>557</v>
      </c>
      <c r="D8" s="523"/>
      <c r="E8" s="531"/>
      <c r="G8" s="532"/>
      <c r="H8" s="533"/>
      <c r="I8" s="983"/>
      <c r="K8" s="514"/>
      <c r="L8" s="532"/>
      <c r="M8" s="534"/>
      <c r="O8" s="514"/>
      <c r="U8" s="535"/>
      <c r="V8" s="535"/>
      <c r="W8" s="536"/>
    </row>
    <row r="9" spans="1:23">
      <c r="A9" s="983" t="s">
        <v>558</v>
      </c>
      <c r="D9" s="523"/>
      <c r="E9" s="531" t="s">
        <v>54</v>
      </c>
      <c r="G9" s="532" t="s">
        <v>55</v>
      </c>
      <c r="H9" s="533"/>
      <c r="I9" s="983" t="s">
        <v>56</v>
      </c>
      <c r="K9" s="523"/>
      <c r="L9" s="532" t="s">
        <v>57</v>
      </c>
      <c r="M9" s="537"/>
      <c r="O9" s="523"/>
      <c r="P9" s="984" t="s">
        <v>58</v>
      </c>
      <c r="W9" s="538"/>
    </row>
    <row r="10" spans="1:23" ht="13">
      <c r="A10" s="983" t="s">
        <v>559</v>
      </c>
      <c r="D10" s="539" t="s">
        <v>560</v>
      </c>
      <c r="E10" s="531" t="s">
        <v>59</v>
      </c>
      <c r="G10" s="532"/>
      <c r="H10" s="533"/>
      <c r="I10" s="540"/>
      <c r="J10" s="541"/>
      <c r="K10" s="542"/>
      <c r="L10" s="532"/>
      <c r="M10" s="537"/>
      <c r="O10" s="523"/>
      <c r="W10" s="538"/>
    </row>
    <row r="11" spans="1:23" ht="13">
      <c r="A11" s="983" t="s">
        <v>551</v>
      </c>
      <c r="D11" s="523"/>
      <c r="E11" s="515"/>
      <c r="F11" s="543"/>
      <c r="G11" s="532" t="s">
        <v>60</v>
      </c>
      <c r="H11" s="533"/>
      <c r="I11" s="983" t="s">
        <v>61</v>
      </c>
      <c r="K11" s="523"/>
      <c r="L11" s="532" t="s">
        <v>523</v>
      </c>
      <c r="M11" s="537"/>
      <c r="O11" s="523"/>
      <c r="P11" s="984" t="s">
        <v>63</v>
      </c>
      <c r="W11" s="538"/>
    </row>
    <row r="12" spans="1:23">
      <c r="A12" s="544" t="s">
        <v>64</v>
      </c>
      <c r="D12" s="523"/>
      <c r="E12" s="531" t="s">
        <v>65</v>
      </c>
      <c r="G12" s="532"/>
      <c r="H12" s="533"/>
      <c r="I12" s="983"/>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1122</v>
      </c>
      <c r="C17" s="738" t="str">
        <f>IF(E17="","",VLOOKUP(B17,Data!$B$5:$N$503,13,FALSE))</f>
        <v/>
      </c>
      <c r="D17" s="495" t="str">
        <f>IF(E17="","",VLOOKUP(B17,Data!$B$5:$L$503,2,FALSE))</f>
        <v/>
      </c>
      <c r="E17" s="739"/>
      <c r="F17" s="955"/>
      <c r="G17" s="587" t="str">
        <f>IF(E17="","",VLOOKUP(B17,Data!$B$5:$L$503,11,FALSE))</f>
        <v/>
      </c>
      <c r="H17" s="588" t="str">
        <f t="shared" ref="H17:H28"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61,Data!G61,(IF(B17=Data!#REF!,Data!#REF!,(IF(B17=Data!#REF!,Data!#REF!,(IF(B17=Data!#REF!,Data!#REF!,(IF(B17=Data!#REF!,Data!#REF!,(IF(B17=Data!#REF!,Data!G801,(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61,Data!H61,(IF(B17=Data!#REF!,Data!#REF!,(IF(B17=Data!#REF!,Data!#REF!,(IF(B17=Data!#REF!,Data!#REF!,(IF(B17=Data!#REF!,Data!#REF!,(IF(B17=Data!#REF!,Data!H801,(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61,Data!I61,(IF(B17=Data!#REF!,Data!#REF!,(IF(B17=Data!#REF!,Data!#REF!,(IF(B17=Data!#REF!,Data!#REF!,(IF(B17=Data!#REF!,Data!#REF!,(IF(B17=Data!#REF!,Data!I801,(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61,Data!J61,(IF(B17=Data!#REF!,Data!#REF!,(IF(B17=Data!#REF!,Data!#REF!,(IF(B17=Data!#REF!,Data!#REF!,(IF(B17=Data!#REF!,Data!#REF!,(IF(B17=Data!#REF!,Data!J801,(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487</v>
      </c>
      <c r="C18" s="738" t="str">
        <f>IF(E18="","",VLOOKUP(B18,Data!$B$5:$N$503,13,FALSE))</f>
        <v>Ymh</v>
      </c>
      <c r="D18" s="495" t="str">
        <f>IF(E18="","",VLOOKUP(B18,Data!$B$5:$L$503,2,FALSE))</f>
        <v>ZH66310</v>
      </c>
      <c r="E18" s="739">
        <v>20</v>
      </c>
      <c r="F18" s="955" t="s">
        <v>544</v>
      </c>
      <c r="G18" s="587">
        <f>IF(E18="","",VLOOKUP(B18,Data!$B$5:$L$503,11,FALSE))</f>
        <v>1933.89</v>
      </c>
      <c r="H18" s="588">
        <f t="shared" si="0"/>
        <v>38677.800000000003</v>
      </c>
      <c r="I18" s="589" t="str">
        <f>IF(E18="","",VLOOKUP(B18,Data!$B$5:$D$503,3,FALSE))</f>
        <v>C/T</v>
      </c>
      <c r="J18" s="589" t="str">
        <f>IF(E18="","",VLOOKUP(B18,Data!$B$5:$M$503,12,FALSE))</f>
        <v>Indonesia</v>
      </c>
      <c r="K18" s="590">
        <v>5138148</v>
      </c>
      <c r="L18" s="587">
        <f>IF(E18="","",VLOOKUP(B18,Data!$B$5:$E$503,4,FALSE)*E18)</f>
        <v>4300</v>
      </c>
      <c r="M18" s="587">
        <f>IF(E18="","",VLOOKUP(B18,Data!$B$5:$F$503,5,FALSE)*E18)</f>
        <v>3880</v>
      </c>
      <c r="N18" s="591" t="e">
        <f>IF(B18=Data!#REF!,Data!#REF!,(IF(B18=Data!#REF!,Data!#REF!,(IF(B18=Data!#REF!,Data!#REF!,(IF(B18=Data!#REF!,Data!#REF!,(IF(B18=Data!#REF!,Data!#REF!,(IF(B18=Data!#REF!,Data!#REF!,(IF(B18=Data!#REF!,Data!#REF!,(IF(B18=Data!#REF!,Data!#REF!,Data!#REF!)))))))))))))))&amp;IF(B18=Data!B30,Data!G30,(IF(B18=Data!#REF!,Data!#REF!,(IF(B18=Data!#REF!,Data!#REF!,(IF(B18=Data!#REF!,Data!#REF!,(IF(B18=Data!#REF!,Data!#REF!,(IF(B18=Data!#REF!,Data!G770,(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30,Data!H30,(IF(B18=Data!#REF!,Data!#REF!,(IF(B18=Data!#REF!,Data!#REF!,(IF(B18=Data!#REF!,Data!#REF!,(IF(B18=Data!#REF!,Data!#REF!,(IF(B18=Data!#REF!,Data!H770,(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30,Data!I30,(IF(B18=Data!#REF!,Data!#REF!,(IF(B18=Data!#REF!,Data!#REF!,(IF(B18=Data!#REF!,Data!#REF!,(IF(B18=Data!#REF!,Data!#REF!,(IF(B18=Data!#REF!,Data!I770,(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30,Data!J30,(IF(B18=Data!#REF!,Data!#REF!,(IF(B18=Data!#REF!,Data!#REF!,(IF(B18=Data!#REF!,Data!#REF!,(IF(B18=Data!#REF!,Data!#REF!,(IF(B18=Data!#REF!,Data!J770,(IF(B18=Data!#REF!,Data!#REF!,(IF(B18=Data!#REF!,Data!#REF!,Data!#REF!)))))))))))))))&amp;IF(B18=Data!#REF!,Data!#REF!,(IF(B18=Data!#REF!,Data!#REF!,(IF(B18=Data!#REF!,Data!#REF!,(IF(B18=Data!#REF!,Data!#REF!,(IF(B18=Data!#REF!,Data!#REF!,Data!#REF!)))))))))</f>
        <v>#REF!</v>
      </c>
      <c r="W18" s="596">
        <f>IF(E18="","",VLOOKUP(B18,Data!$B$5:$J$503,9,FALSE)*E18)</f>
        <v>23.700000000000003</v>
      </c>
    </row>
    <row r="19" spans="1:23" s="597" customFormat="1" ht="19.25" customHeight="1">
      <c r="A19" s="860">
        <v>2</v>
      </c>
      <c r="B19" s="753" t="s">
        <v>504</v>
      </c>
      <c r="C19" s="738" t="str">
        <f>IF(E19="","",VLOOKUP(B19,Data!$B$5:$N$503,13,FALSE))</f>
        <v>Ymh</v>
      </c>
      <c r="D19" s="495" t="str">
        <f>IF(E19="","",VLOOKUP(B19,Data!$B$5:$L$503,2,FALSE))</f>
        <v>ZH66250</v>
      </c>
      <c r="E19" s="739">
        <v>13</v>
      </c>
      <c r="F19" s="955"/>
      <c r="G19" s="587">
        <f>IF(E19="","",VLOOKUP(B19,Data!$B$5:$L$503,11,FALSE))</f>
        <v>2244.61</v>
      </c>
      <c r="H19" s="588">
        <f t="shared" ref="H19" si="1">IF(E19&gt;0,E19*G19,"-")</f>
        <v>29179.93</v>
      </c>
      <c r="I19" s="589" t="str">
        <f>IF(E19="","",VLOOKUP(B19,Data!$B$5:$D$503,3,FALSE))</f>
        <v>C/T</v>
      </c>
      <c r="J19" s="589" t="str">
        <f>IF(E19="","",VLOOKUP(B19,Data!$B$5:$M$503,12,FALSE))</f>
        <v>Indonesia</v>
      </c>
      <c r="K19" s="590">
        <v>5138148</v>
      </c>
      <c r="L19" s="587">
        <f>IF(E19="","",VLOOKUP(B19,Data!$B$5:$E$503,4,FALSE)*E19)</f>
        <v>3406</v>
      </c>
      <c r="M19" s="587">
        <f>IF(E19="","",VLOOKUP(B19,Data!$B$5:$F$503,5,FALSE)*E19)</f>
        <v>3081</v>
      </c>
      <c r="N19" s="591" t="e">
        <f>IF(B19=Data!#REF!,Data!#REF!,(IF(B19=Data!#REF!,Data!#REF!,(IF(B19=Data!#REF!,Data!#REF!,(IF(B19=Data!#REF!,Data!#REF!,(IF(B19=Data!#REF!,Data!#REF!,(IF(B19=Data!#REF!,Data!#REF!,(IF(B19=Data!#REF!,Data!#REF!,(IF(B19=Data!#REF!,Data!#REF!,Data!#REF!)))))))))))))))&amp;IF(B19=Data!B30,Data!G30,(IF(B19=Data!#REF!,Data!#REF!,(IF(B19=Data!#REF!,Data!#REF!,(IF(B19=Data!#REF!,Data!#REF!,(IF(B19=Data!#REF!,Data!#REF!,(IF(B19=Data!#REF!,Data!G770,(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30,Data!H30,(IF(B19=Data!#REF!,Data!#REF!,(IF(B19=Data!#REF!,Data!#REF!,(IF(B19=Data!#REF!,Data!#REF!,(IF(B19=Data!#REF!,Data!#REF!,(IF(B19=Data!#REF!,Data!H770,(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30,Data!I30,(IF(B19=Data!#REF!,Data!#REF!,(IF(B19=Data!#REF!,Data!#REF!,(IF(B19=Data!#REF!,Data!#REF!,(IF(B19=Data!#REF!,Data!#REF!,(IF(B19=Data!#REF!,Data!I770,(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30,Data!J30,(IF(B19=Data!#REF!,Data!#REF!,(IF(B19=Data!#REF!,Data!#REF!,(IF(B19=Data!#REF!,Data!#REF!,(IF(B19=Data!#REF!,Data!#REF!,(IF(B19=Data!#REF!,Data!J770,(IF(B19=Data!#REF!,Data!#REF!,(IF(B19=Data!#REF!,Data!#REF!,Data!#REF!)))))))))))))))&amp;IF(B19=Data!#REF!,Data!#REF!,(IF(B19=Data!#REF!,Data!#REF!,(IF(B19=Data!#REF!,Data!#REF!,(IF(B19=Data!#REF!,Data!#REF!,(IF(B19=Data!#REF!,Data!#REF!,Data!#REF!)))))))))</f>
        <v>#REF!</v>
      </c>
      <c r="W19" s="596">
        <f>IF(E19="","",VLOOKUP(B19,Data!$B$5:$J$503,9,FALSE)*E19)</f>
        <v>19.344000000000001</v>
      </c>
    </row>
    <row r="20" spans="1:23" s="597" customFormat="1" ht="19.25" customHeight="1">
      <c r="A20" s="860">
        <v>3</v>
      </c>
      <c r="B20" s="753" t="s">
        <v>508</v>
      </c>
      <c r="C20" s="738" t="str">
        <f>IF(E20="","",VLOOKUP(B20,Data!$B$5:$N$503,13,FALSE))</f>
        <v>Ymh</v>
      </c>
      <c r="D20" s="495" t="str">
        <f>IF(E20="","",VLOOKUP(B20,Data!$B$5:$L$503,2,FALSE))</f>
        <v>ZH66280</v>
      </c>
      <c r="E20" s="739">
        <v>5</v>
      </c>
      <c r="F20" s="955" t="s">
        <v>545</v>
      </c>
      <c r="G20" s="587">
        <f>IF(E20="","",VLOOKUP(B20,Data!$B$5:$L$503,11,FALSE))</f>
        <v>2450.15</v>
      </c>
      <c r="H20" s="588">
        <f t="shared" si="0"/>
        <v>12250.75</v>
      </c>
      <c r="I20" s="589" t="str">
        <f>IF(E20="","",VLOOKUP(B20,Data!$B$5:$D$503,3,FALSE))</f>
        <v>C/T</v>
      </c>
      <c r="J20" s="589" t="str">
        <f>IF(E20="","",VLOOKUP(B20,Data!$B$5:$M$503,12,FALSE))</f>
        <v>Indonesia</v>
      </c>
      <c r="K20" s="590">
        <v>5138148</v>
      </c>
      <c r="L20" s="587">
        <f>IF(E20="","",VLOOKUP(B20,Data!$B$5:$E$503,4,FALSE)*E20)</f>
        <v>1310</v>
      </c>
      <c r="M20" s="587">
        <f>IF(E20="","",VLOOKUP(B20,Data!$B$5:$F$503,5,FALSE)*E20)</f>
        <v>1185</v>
      </c>
      <c r="N20" s="591" t="e">
        <f>IF(B20=Data!#REF!,Data!#REF!,(IF(B20=Data!#REF!,Data!#REF!,(IF(B20=Data!#REF!,Data!#REF!,(IF(B20=Data!#REF!,Data!#REF!,(IF(B20=Data!#REF!,Data!#REF!,(IF(B20=Data!#REF!,Data!#REF!,(IF(B20=Data!#REF!,Data!#REF!,(IF(B20=Data!#REF!,Data!#REF!,Data!#REF!)))))))))))))))&amp;IF(B20=Data!B31,Data!G31,(IF(B20=Data!#REF!,Data!#REF!,(IF(B20=Data!#REF!,Data!#REF!,(IF(B20=Data!#REF!,Data!#REF!,(IF(B20=Data!#REF!,Data!#REF!,(IF(B20=Data!#REF!,Data!G771,(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31,Data!H31,(IF(B20=Data!#REF!,Data!#REF!,(IF(B20=Data!#REF!,Data!#REF!,(IF(B20=Data!#REF!,Data!#REF!,(IF(B20=Data!#REF!,Data!#REF!,(IF(B20=Data!#REF!,Data!H771,(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31,Data!I31,(IF(B20=Data!#REF!,Data!#REF!,(IF(B20=Data!#REF!,Data!#REF!,(IF(B20=Data!#REF!,Data!#REF!,(IF(B20=Data!#REF!,Data!#REF!,(IF(B20=Data!#REF!,Data!I771,(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31,Data!J31,(IF(B20=Data!#REF!,Data!#REF!,(IF(B20=Data!#REF!,Data!#REF!,(IF(B20=Data!#REF!,Data!#REF!,(IF(B20=Data!#REF!,Data!#REF!,(IF(B20=Data!#REF!,Data!J771,(IF(B20=Data!#REF!,Data!#REF!,(IF(B20=Data!#REF!,Data!#REF!,Data!#REF!)))))))))))))))&amp;IF(B20=Data!#REF!,Data!#REF!,(IF(B20=Data!#REF!,Data!#REF!,(IF(B20=Data!#REF!,Data!#REF!,(IF(B20=Data!#REF!,Data!#REF!,(IF(B20=Data!#REF!,Data!#REF!,Data!#REF!)))))))))</f>
        <v>#REF!</v>
      </c>
      <c r="W20" s="596">
        <f>IF(E20="","",VLOOKUP(B20,Data!$B$5:$J$503,9,FALSE)*E20)</f>
        <v>7.4399999999999995</v>
      </c>
    </row>
    <row r="21" spans="1:23" s="597" customFormat="1" ht="19.25" customHeight="1">
      <c r="A21" s="860"/>
      <c r="B21" s="582" t="s">
        <v>1143</v>
      </c>
      <c r="C21" s="738" t="str">
        <f>IF(E21="","",VLOOKUP(B21,Data!$B$5:$N$503,13,FALSE))</f>
        <v/>
      </c>
      <c r="D21" s="495" t="str">
        <f>IF(E21="","",VLOOKUP(B21,Data!$B$5:$L$503,2,FALSE))</f>
        <v/>
      </c>
      <c r="E21" s="739"/>
      <c r="F21" s="955"/>
      <c r="G21" s="587" t="str">
        <f>IF(E21="","",VLOOKUP(B21,Data!$B$5:$L$503,11,FALSE))</f>
        <v/>
      </c>
      <c r="H21" s="588" t="str">
        <f t="shared" si="0"/>
        <v>-</v>
      </c>
      <c r="I21" s="589" t="str">
        <f>IF(E21="","",VLOOKUP(B21,Data!$B$5:$D$503,3,FALSE))</f>
        <v/>
      </c>
      <c r="J21" s="589" t="str">
        <f>IF(E21="","",VLOOKUP(B21,Data!$B$5:$M$503,12,FALSE))</f>
        <v/>
      </c>
      <c r="K21" s="590"/>
      <c r="L21" s="587" t="str">
        <f>IF(E21="","",VLOOKUP(B21,Data!$B$5:$E$503,4,FALSE)*E21)</f>
        <v/>
      </c>
      <c r="M21" s="587" t="str">
        <f>IF(E21="","",VLOOKUP(B21,Data!$B$5:$F$503,5,FALSE)*E21)</f>
        <v/>
      </c>
      <c r="N21" s="591" t="e">
        <f>IF(B21=Data!#REF!,Data!#REF!,(IF(B21=Data!#REF!,Data!#REF!,(IF(B21=Data!#REF!,Data!#REF!,(IF(B21=Data!#REF!,Data!#REF!,(IF(B21=Data!#REF!,Data!#REF!,(IF(B21=Data!#REF!,Data!#REF!,(IF(B21=Data!#REF!,Data!#REF!,(IF(B21=Data!#REF!,Data!#REF!,Data!#REF!)))))))))))))))&amp;IF(B21=Data!B33,Data!G33,(IF(B21=Data!#REF!,Data!#REF!,(IF(B21=Data!#REF!,Data!#REF!,(IF(B21=Data!#REF!,Data!#REF!,(IF(B21=Data!#REF!,Data!#REF!,(IF(B21=Data!#REF!,Data!G773,(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33,Data!H33,(IF(B21=Data!#REF!,Data!#REF!,(IF(B21=Data!#REF!,Data!#REF!,(IF(B21=Data!#REF!,Data!#REF!,(IF(B21=Data!#REF!,Data!#REF!,(IF(B21=Data!#REF!,Data!H773,(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33,Data!I33,(IF(B21=Data!#REF!,Data!#REF!,(IF(B21=Data!#REF!,Data!#REF!,(IF(B21=Data!#REF!,Data!#REF!,(IF(B21=Data!#REF!,Data!#REF!,(IF(B21=Data!#REF!,Data!I773,(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33,Data!J33,(IF(B21=Data!#REF!,Data!#REF!,(IF(B21=Data!#REF!,Data!#REF!,(IF(B21=Data!#REF!,Data!#REF!,(IF(B21=Data!#REF!,Data!#REF!,(IF(B21=Data!#REF!,Data!J773,(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v>4</v>
      </c>
      <c r="B22" s="753" t="s">
        <v>223</v>
      </c>
      <c r="C22" s="738" t="str">
        <f>IF(E22="","",VLOOKUP(B22,Data!$B$5:$N$503,13,FALSE))</f>
        <v>Ymh</v>
      </c>
      <c r="D22" s="495" t="str">
        <f>IF(E22="","",VLOOKUP(B22,Data!$B$5:$L$503,2,FALSE))</f>
        <v>AAE6337</v>
      </c>
      <c r="E22" s="739">
        <v>49</v>
      </c>
      <c r="F22" s="956" t="s">
        <v>569</v>
      </c>
      <c r="G22" s="587">
        <f>IF(E22="","",VLOOKUP(B22,Data!$B$5:$L$503,11,FALSE))</f>
        <v>1646.63</v>
      </c>
      <c r="H22" s="588">
        <f t="shared" si="0"/>
        <v>80684.87000000001</v>
      </c>
      <c r="I22" s="589" t="str">
        <f>IF(E22="","",VLOOKUP(B22,Data!$B$5:$D$503,3,FALSE))</f>
        <v>C/T</v>
      </c>
      <c r="J22" s="589" t="str">
        <f>IF(E22="","",VLOOKUP(B22,Data!$B$5:$M$503,12,FALSE))</f>
        <v>Indonesia</v>
      </c>
      <c r="K22" s="590">
        <v>5140957</v>
      </c>
      <c r="L22" s="587">
        <f>IF(E22="","",VLOOKUP(B22,Data!$B$5:$E$503,4,FALSE)*E22)</f>
        <v>9506</v>
      </c>
      <c r="M22" s="587">
        <f>IF(E22="","",VLOOKUP(B22,Data!$B$5:$F$503,5,FALSE)*E22)</f>
        <v>8526</v>
      </c>
      <c r="N22" s="591" t="e">
        <f>IF(B22=Data!#REF!,Data!#REF!,(IF(B22=Data!#REF!,Data!#REF!,(IF(B22=Data!#REF!,Data!#REF!,(IF(B22=Data!#REF!,Data!#REF!,(IF(B22=Data!#REF!,Data!#REF!,(IF(B22=Data!#REF!,Data!#REF!,(IF(B22=Data!#REF!,Data!#REF!,(IF(B22=Data!#REF!,Data!#REF!,Data!#REF!)))))))))))))))&amp;IF(B22=Data!B27,Data!G27,(IF(B22=Data!#REF!,Data!#REF!,(IF(B22=Data!#REF!,Data!#REF!,(IF(B22=Data!#REF!,Data!#REF!,(IF(B22=Data!#REF!,Data!#REF!,(IF(B22=Data!#REF!,Data!G767,(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27,Data!H27,(IF(B22=Data!#REF!,Data!#REF!,(IF(B22=Data!#REF!,Data!#REF!,(IF(B22=Data!#REF!,Data!#REF!,(IF(B22=Data!#REF!,Data!#REF!,(IF(B22=Data!#REF!,Data!H767,(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27,Data!I27,(IF(B22=Data!#REF!,Data!#REF!,(IF(B22=Data!#REF!,Data!#REF!,(IF(B22=Data!#REF!,Data!#REF!,(IF(B22=Data!#REF!,Data!#REF!,(IF(B22=Data!#REF!,Data!I767,(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27,Data!J27,(IF(B22=Data!#REF!,Data!#REF!,(IF(B22=Data!#REF!,Data!#REF!,(IF(B22=Data!#REF!,Data!#REF!,(IF(B22=Data!#REF!,Data!#REF!,(IF(B22=Data!#REF!,Data!J767,(IF(B22=Data!#REF!,Data!#REF!,(IF(B22=Data!#REF!,Data!#REF!,Data!#REF!)))))))))))))))&amp;IF(B22=Data!#REF!,Data!#REF!,(IF(B22=Data!#REF!,Data!#REF!,(IF(B22=Data!#REF!,Data!#REF!,(IF(B22=Data!#REF!,Data!#REF!,(IF(B22=Data!#REF!,Data!#REF!,Data!#REF!)))))))))</f>
        <v>#REF!</v>
      </c>
      <c r="W22" s="596">
        <f>IF(E22="","",VLOOKUP(B22,Data!$B$5:$J$503,9,FALSE)*E22)</f>
        <v>55.320999999999998</v>
      </c>
    </row>
    <row r="23" spans="1:23" s="597" customFormat="1" ht="19.25" customHeight="1">
      <c r="A23" s="860">
        <v>5</v>
      </c>
      <c r="B23" s="753" t="s">
        <v>231</v>
      </c>
      <c r="C23" s="738" t="str">
        <f>IF(E23="","",VLOOKUP(B23,Data!$B$5:$N$503,13,FALSE))</f>
        <v>Ymh</v>
      </c>
      <c r="D23" s="495" t="str">
        <f>IF(E23="","",VLOOKUP(B23,Data!$B$5:$L$503,2,FALSE))</f>
        <v>WN49720</v>
      </c>
      <c r="E23" s="739">
        <v>10</v>
      </c>
      <c r="F23" s="956"/>
      <c r="G23" s="587">
        <f>IF(E23="","",VLOOKUP(B23,Data!$B$5:$L$503,11,FALSE))</f>
        <v>1776.21</v>
      </c>
      <c r="H23" s="588">
        <f t="shared" si="0"/>
        <v>17762.099999999999</v>
      </c>
      <c r="I23" s="589" t="str">
        <f>IF(E23="","",VLOOKUP(B23,Data!$B$5:$D$503,3,FALSE))</f>
        <v>C/T</v>
      </c>
      <c r="J23" s="589" t="str">
        <f>IF(E23="","",VLOOKUP(B23,Data!$B$5:$M$503,12,FALSE))</f>
        <v>Indonesia</v>
      </c>
      <c r="K23" s="590">
        <v>5140957</v>
      </c>
      <c r="L23" s="587">
        <f>IF(E23="","",VLOOKUP(B23,Data!$B$5:$E$503,4,FALSE)*E23)</f>
        <v>1940</v>
      </c>
      <c r="M23" s="587">
        <f>IF(E23="","",VLOOKUP(B23,Data!$B$5:$F$503,5,FALSE)*E23)</f>
        <v>1740</v>
      </c>
      <c r="N23" s="591" t="e">
        <f>IF(B23=Data!#REF!,Data!#REF!,(IF(B23=Data!#REF!,Data!#REF!,(IF(B23=Data!#REF!,Data!#REF!,(IF(B23=Data!#REF!,Data!#REF!,(IF(B23=Data!#REF!,Data!#REF!,(IF(B23=Data!#REF!,Data!#REF!,(IF(B23=Data!#REF!,Data!#REF!,(IF(B23=Data!#REF!,Data!#REF!,Data!#REF!)))))))))))))))&amp;IF(B23=Data!B28,Data!G28,(IF(B23=Data!#REF!,Data!#REF!,(IF(B23=Data!#REF!,Data!#REF!,(IF(B23=Data!#REF!,Data!#REF!,(IF(B23=Data!#REF!,Data!#REF!,(IF(B23=Data!#REF!,Data!G768,(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28,Data!H28,(IF(B23=Data!#REF!,Data!#REF!,(IF(B23=Data!#REF!,Data!#REF!,(IF(B23=Data!#REF!,Data!#REF!,(IF(B23=Data!#REF!,Data!#REF!,(IF(B23=Data!#REF!,Data!H768,(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28,Data!I28,(IF(B23=Data!#REF!,Data!#REF!,(IF(B23=Data!#REF!,Data!#REF!,(IF(B23=Data!#REF!,Data!#REF!,(IF(B23=Data!#REF!,Data!#REF!,(IF(B23=Data!#REF!,Data!I768,(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28,Data!J28,(IF(B23=Data!#REF!,Data!#REF!,(IF(B23=Data!#REF!,Data!#REF!,(IF(B23=Data!#REF!,Data!#REF!,(IF(B23=Data!#REF!,Data!#REF!,(IF(B23=Data!#REF!,Data!J768,(IF(B23=Data!#REF!,Data!#REF!,(IF(B23=Data!#REF!,Data!#REF!,Data!#REF!)))))))))))))))&amp;IF(B23=Data!#REF!,Data!#REF!,(IF(B23=Data!#REF!,Data!#REF!,(IF(B23=Data!#REF!,Data!#REF!,(IF(B23=Data!#REF!,Data!#REF!,(IF(B23=Data!#REF!,Data!#REF!,Data!#REF!)))))))))</f>
        <v>#REF!</v>
      </c>
      <c r="W23" s="596">
        <f>IF(E23="","",VLOOKUP(B23,Data!$B$5:$J$503,9,FALSE)*E23)</f>
        <v>11.29</v>
      </c>
    </row>
    <row r="24" spans="1:23" s="597" customFormat="1" ht="19.25" customHeight="1">
      <c r="A24" s="860"/>
      <c r="B24" s="753"/>
      <c r="C24" s="738" t="str">
        <f>IF(E24="","",VLOOKUP(B24,Data!$B$5:$N$503,13,FALSE))</f>
        <v/>
      </c>
      <c r="D24" s="495" t="str">
        <f>IF(E24="","",VLOOKUP(B24,Data!$B$5:$L$503,2,FALSE))</f>
        <v/>
      </c>
      <c r="E24" s="739"/>
      <c r="F24" s="955"/>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29,Data!G29,(IF(B24=Data!#REF!,Data!#REF!,(IF(B24=Data!#REF!,Data!#REF!,(IF(B24=Data!#REF!,Data!#REF!,(IF(B24=Data!#REF!,Data!#REF!,(IF(B24=Data!#REF!,Data!G769,(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29,Data!H29,(IF(B24=Data!#REF!,Data!#REF!,(IF(B24=Data!#REF!,Data!#REF!,(IF(B24=Data!#REF!,Data!#REF!,(IF(B24=Data!#REF!,Data!#REF!,(IF(B24=Data!#REF!,Data!H769,(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29,Data!I29,(IF(B24=Data!#REF!,Data!#REF!,(IF(B24=Data!#REF!,Data!#REF!,(IF(B24=Data!#REF!,Data!#REF!,(IF(B24=Data!#REF!,Data!#REF!,(IF(B24=Data!#REF!,Data!I769,(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29,Data!J29,(IF(B24=Data!#REF!,Data!#REF!,(IF(B24=Data!#REF!,Data!#REF!,(IF(B24=Data!#REF!,Data!#REF!,(IF(B24=Data!#REF!,Data!#REF!,(IF(B24=Data!#REF!,Data!J769,(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c r="B25" s="753"/>
      <c r="C25" s="738" t="str">
        <f>IF(E25="","",VLOOKUP(B25,Data!$B$5:$N$503,13,FALSE))</f>
        <v/>
      </c>
      <c r="D25" s="495" t="str">
        <f>IF(E25="","",VLOOKUP(B25,Data!$B$5:$L$503,2,FALSE))</f>
        <v/>
      </c>
      <c r="E25" s="739"/>
      <c r="F25" s="955"/>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REF!,Data!#REF!,(IF(B25=Data!#REF!,Data!#REF!,(IF(B25=Data!#REF!,Data!#REF!,(IF(B25=Data!#REF!,Data!#REF!,(IF(B25=Data!#REF!,Data!#REF!,(IF(B25=Data!#REF!,Data!#REF!,(IF(B25=Data!#REF!,Data!#REF!,(IF(B25=Data!#REF!,Data!#REF!,Data!#REF!)))))))))))))))&amp;IF(B25=Data!B58,Data!G58,(IF(B25=Data!#REF!,Data!#REF!,(IF(B25=Data!#REF!,Data!#REF!,(IF(B25=Data!#REF!,Data!#REF!,(IF(B25=Data!#REF!,Data!#REF!,(IF(B25=Data!#REF!,Data!G798,(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58,Data!H58,(IF(B25=Data!#REF!,Data!#REF!,(IF(B25=Data!#REF!,Data!#REF!,(IF(B25=Data!#REF!,Data!#REF!,(IF(B25=Data!#REF!,Data!#REF!,(IF(B25=Data!#REF!,Data!H798,(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58,Data!I58,(IF(B25=Data!#REF!,Data!#REF!,(IF(B25=Data!#REF!,Data!#REF!,(IF(B25=Data!#REF!,Data!#REF!,(IF(B25=Data!#REF!,Data!#REF!,(IF(B25=Data!#REF!,Data!I798,(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58,Data!J58,(IF(B25=Data!#REF!,Data!#REF!,(IF(B25=Data!#REF!,Data!#REF!,(IF(B25=Data!#REF!,Data!#REF!,(IF(B25=Data!#REF!,Data!#REF!,(IF(B25=Data!#REF!,Data!J798,(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s="582"/>
      <c r="C26" s="738" t="str">
        <f>IF(E26="","",VLOOKUP(B26,Data!$B$5:$N$503,13,FALSE))</f>
        <v/>
      </c>
      <c r="D26" s="495" t="str">
        <f>IF(E26="","",VLOOKUP(B26,Data!$B$5:$L$503,2,FALSE))</f>
        <v/>
      </c>
      <c r="E26" s="823"/>
      <c r="F26" s="956"/>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REF!,Data!#REF!,(IF(B26=Data!#REF!,Data!#REF!,(IF(B26=Data!#REF!,Data!#REF!,(IF(B26=Data!#REF!,Data!#REF!,(IF(B26=Data!#REF!,Data!#REF!,(IF(B26=Data!#REF!,Data!#REF!,(IF(B26=Data!#REF!,Data!#REF!,(IF(B26=Data!#REF!,Data!#REF!,Data!#REF!)))))))))))))))&amp;IF(B26=Data!B59,Data!G59,(IF(B26=Data!#REF!,Data!#REF!,(IF(B26=Data!#REF!,Data!#REF!,(IF(B26=Data!#REF!,Data!#REF!,(IF(B26=Data!#REF!,Data!#REF!,(IF(B26=Data!#REF!,Data!G799,(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59,Data!H59,(IF(B26=Data!#REF!,Data!#REF!,(IF(B26=Data!#REF!,Data!#REF!,(IF(B26=Data!#REF!,Data!#REF!,(IF(B26=Data!#REF!,Data!#REF!,(IF(B26=Data!#REF!,Data!H799,(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59,Data!I59,(IF(B26=Data!#REF!,Data!#REF!,(IF(B26=Data!#REF!,Data!#REF!,(IF(B26=Data!#REF!,Data!#REF!,(IF(B26=Data!#REF!,Data!#REF!,(IF(B26=Data!#REF!,Data!I799,(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59,Data!J59,(IF(B26=Data!#REF!,Data!#REF!,(IF(B26=Data!#REF!,Data!#REF!,(IF(B26=Data!#REF!,Data!#REF!,(IF(B26=Data!#REF!,Data!#REF!,(IF(B26=Data!#REF!,Data!J799,(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598"/>
      <c r="B27" s="582"/>
      <c r="C27" s="738" t="str">
        <f>IF(E27="","",VLOOKUP(B27,Data!$B$5:$N$503,13,FALSE))</f>
        <v/>
      </c>
      <c r="D27" s="495" t="str">
        <f>IF(E27="","",VLOOKUP(B27,Data!$B$5:$L$503,2,FALSE))</f>
        <v/>
      </c>
      <c r="E27" s="823"/>
      <c r="F27" s="601"/>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18,Data!G18,(IF(B27=Data!B20,Data!G20,(IF(B27=Data!B22,Data!G22,(IF(B27=Data!#REF!,Data!#REF!,(IF(B27=Data!B27,Data!G27,(IF(B27=Data!#REF!,Data!#REF!,(IF(B27=Data!#REF!,Data!#REF!,(IF(B27=Data!#REF!,Data!#REF!,Data!#REF!)))))))))))))))&amp;IF(B27=Data!B94,Data!G94,(IF(B27=Data!#REF!,Data!#REF!,(IF(B27=Data!#REF!,Data!#REF!,(IF(B27=Data!#REF!,Data!#REF!,(IF(B27=Data!#REF!,Data!#REF!,(IF(B27=Data!#REF!,Data!G834,(IF(B27=Data!#REF!,Data!#REF!,(IF(B27=Data!#REF!,Data!#REF!,Data!#REF!)))))))))))))))&amp;IF(B27=Data!#REF!,Data!#REF!,(IF(B27=Data!#REF!,Data!#REF!,(IF(B27=Data!#REF!,Data!#REF!,(IF(B27=Data!#REF!,Data!#REF!,(IF(B27=Data!#REF!,Data!#REF!,Data!#REF!)))))))))</f>
        <v>#REF!</v>
      </c>
      <c r="O27" s="592"/>
      <c r="P27" s="593"/>
      <c r="Q27" s="594" t="e">
        <f>IF(B27=Data!B18,Data!H18,(IF(B27=Data!B20,Data!H20,(IF(B27=Data!B22,Data!H22,(IF(B27=Data!#REF!,Data!#REF!,(IF(B27=Data!B27,Data!H27,(IF(B27=Data!#REF!,Data!#REF!,(IF(B27=Data!#REF!,Data!#REF!,(IF(B27=Data!#REF!,Data!#REF!,Data!#REF!)))))))))))))))&amp;IF(B27=Data!B94,Data!H94,(IF(B27=Data!#REF!,Data!#REF!,(IF(B27=Data!#REF!,Data!#REF!,(IF(B27=Data!#REF!,Data!#REF!,(IF(B27=Data!#REF!,Data!#REF!,(IF(B27=Data!#REF!,Data!H834,(IF(B27=Data!#REF!,Data!#REF!,(IF(B27=Data!#REF!,Data!#REF!,Data!#REF!)))))))))))))))&amp;IF(B27=Data!#REF!,Data!#REF!,(IF(B27=Data!#REF!,Data!#REF!,(IF(B27=Data!#REF!,Data!#REF!,(IF(B27=Data!#REF!,Data!#REF!,(IF(B27=Data!#REF!,Data!#REF!,Data!#REF!)))))))))</f>
        <v>#REF!</v>
      </c>
      <c r="R27" s="593"/>
      <c r="S27" s="593"/>
      <c r="T27" s="594" t="e">
        <f>IF(B27=Data!B18,Data!I18,(IF(B27=Data!B20,Data!I20,(IF(B27=Data!B22,Data!I22,(IF(B27=Data!#REF!,Data!#REF!,(IF(B27=Data!B27,Data!I27,(IF(B27=Data!#REF!,Data!#REF!,(IF(B27=Data!#REF!,Data!#REF!,(IF(B27=Data!#REF!,Data!#REF!,Data!#REF!)))))))))))))))&amp;IF(B27=Data!B94,Data!I94,(IF(B27=Data!#REF!,Data!#REF!,(IF(B27=Data!#REF!,Data!#REF!,(IF(B27=Data!#REF!,Data!#REF!,(IF(B27=Data!#REF!,Data!#REF!,(IF(B27=Data!#REF!,Data!I834,(IF(B27=Data!#REF!,Data!#REF!,(IF(B27=Data!#REF!,Data!#REF!,Data!#REF!)))))))))))))))&amp;IF(B27=Data!#REF!,Data!#REF!,(IF(B27=Data!#REF!,Data!#REF!,(IF(B27=Data!#REF!,Data!#REF!,(IF(B27=Data!#REF!,Data!#REF!,(IF(B27=Data!#REF!,Data!#REF!,Data!#REF!)))))))))</f>
        <v>#REF!</v>
      </c>
      <c r="U27" s="595"/>
      <c r="V27" s="594" t="e">
        <f>IF(B27=Data!B18,Data!J18,(IF(B27=Data!B20,Data!J20,(IF(B27=Data!B22,Data!J22,(IF(B27=Data!#REF!,Data!#REF!,(IF(B27=Data!B27,Data!J27,(IF(B27=Data!#REF!,Data!#REF!,(IF(B27=Data!#REF!,Data!#REF!,(IF(B27=Data!#REF!,Data!#REF!,Data!#REF!)))))))))))))))&amp;IF(B27=Data!B94,Data!J94,(IF(B27=Data!#REF!,Data!#REF!,(IF(B27=Data!#REF!,Data!#REF!,(IF(B27=Data!#REF!,Data!#REF!,(IF(B27=Data!#REF!,Data!#REF!,(IF(B27=Data!#REF!,Data!J834,(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860"/>
      <c r="B28"/>
      <c r="C28" s="583" t="str">
        <f>IF(E28="","",VLOOKUP(B28,Data!$B$5:$N$503,13,FALSE))</f>
        <v/>
      </c>
      <c r="D28" s="584" t="str">
        <f>IF(E28="","",VLOOKUP(B28,Data!$B$5:$L$503,2,FALSE))</f>
        <v/>
      </c>
      <c r="E28" s="739"/>
      <c r="F28" s="600"/>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B139,Data!G139,(IF(B28=Data!B141,Data!G141,(IF(B28=Data!B143,Data!G143,(IF(B28=Data!#REF!,Data!#REF!,(IF(B28=Data!B148,Data!G148,(IF(B28=Data!#REF!,Data!#REF!,(IF(B28=Data!#REF!,Data!#REF!,(IF(B28=Data!#REF!,Data!#REF!,Data!#REF!)))))))))))))))&amp;IF(B28=Data!B215,Data!G215,(IF(B28=Data!#REF!,Data!#REF!,(IF(B28=Data!#REF!,Data!#REF!,(IF(B28=Data!#REF!,Data!#REF!,(IF(B28=Data!#REF!,Data!#REF!,(IF(B28=Data!#REF!,Data!G955,(IF(B28=Data!#REF!,Data!#REF!,(IF(B28=Data!#REF!,Data!#REF!,Data!#REF!)))))))))))))))&amp;IF(B28=Data!#REF!,Data!#REF!,(IF(B28=Data!#REF!,Data!#REF!,(IF(B28=Data!#REF!,Data!#REF!,(IF(B28=Data!#REF!,Data!#REF!,(IF(B28=Data!#REF!,Data!#REF!,Data!#REF!)))))))))</f>
        <v>#REF!</v>
      </c>
      <c r="O28" s="592"/>
      <c r="P28" s="593"/>
      <c r="Q28" s="594" t="e">
        <f>IF(B28=Data!B139,Data!H139,(IF(B28=Data!B141,Data!H141,(IF(B28=Data!B143,Data!H143,(IF(B28=Data!#REF!,Data!#REF!,(IF(B28=Data!B148,Data!H148,(IF(B28=Data!#REF!,Data!#REF!,(IF(B28=Data!#REF!,Data!#REF!,(IF(B28=Data!#REF!,Data!#REF!,Data!#REF!)))))))))))))))&amp;IF(B28=Data!B215,Data!H215,(IF(B28=Data!#REF!,Data!#REF!,(IF(B28=Data!#REF!,Data!#REF!,(IF(B28=Data!#REF!,Data!#REF!,(IF(B28=Data!#REF!,Data!#REF!,(IF(B28=Data!#REF!,Data!H955,(IF(B28=Data!#REF!,Data!#REF!,(IF(B28=Data!#REF!,Data!#REF!,Data!#REF!)))))))))))))))&amp;IF(B28=Data!#REF!,Data!#REF!,(IF(B28=Data!#REF!,Data!#REF!,(IF(B28=Data!#REF!,Data!#REF!,(IF(B28=Data!#REF!,Data!#REF!,(IF(B28=Data!#REF!,Data!#REF!,Data!#REF!)))))))))</f>
        <v>#REF!</v>
      </c>
      <c r="R28" s="593"/>
      <c r="S28" s="593"/>
      <c r="T28" s="594" t="e">
        <f>IF(B28=Data!B139,Data!I139,(IF(B28=Data!B141,Data!I141,(IF(B28=Data!B143,Data!I143,(IF(B28=Data!#REF!,Data!#REF!,(IF(B28=Data!B148,Data!I148,(IF(B28=Data!#REF!,Data!#REF!,(IF(B28=Data!#REF!,Data!#REF!,(IF(B28=Data!#REF!,Data!#REF!,Data!#REF!)))))))))))))))&amp;IF(B28=Data!B215,Data!I215,(IF(B28=Data!#REF!,Data!#REF!,(IF(B28=Data!#REF!,Data!#REF!,(IF(B28=Data!#REF!,Data!#REF!,(IF(B28=Data!#REF!,Data!#REF!,(IF(B28=Data!#REF!,Data!I955,(IF(B28=Data!#REF!,Data!#REF!,(IF(B28=Data!#REF!,Data!#REF!,Data!#REF!)))))))))))))))&amp;IF(B28=Data!#REF!,Data!#REF!,(IF(B28=Data!#REF!,Data!#REF!,(IF(B28=Data!#REF!,Data!#REF!,(IF(B28=Data!#REF!,Data!#REF!,(IF(B28=Data!#REF!,Data!#REF!,Data!#REF!)))))))))</f>
        <v>#REF!</v>
      </c>
      <c r="U28" s="595"/>
      <c r="V28" s="594" t="e">
        <f>IF(B28=Data!B139,Data!J139,(IF(B28=Data!B141,Data!J141,(IF(B28=Data!B143,Data!J143,(IF(B28=Data!#REF!,Data!#REF!,(IF(B28=Data!B148,Data!J148,(IF(B28=Data!#REF!,Data!#REF!,(IF(B28=Data!#REF!,Data!#REF!,(IF(B28=Data!#REF!,Data!#REF!,Data!#REF!)))))))))))))))&amp;IF(B28=Data!B215,Data!J215,(IF(B28=Data!#REF!,Data!#REF!,(IF(B28=Data!#REF!,Data!#REF!,(IF(B28=Data!#REF!,Data!#REF!,(IF(B28=Data!#REF!,Data!#REF!,(IF(B28=Data!#REF!,Data!J955,(IF(B28=Data!#REF!,Data!#REF!,(IF(B28=Data!#REF!,Data!#REF!,Data!#REF!)))))))))))))))&amp;IF(B28=Data!#REF!,Data!#REF!,(IF(B28=Data!#REF!,Data!#REF!,(IF(B28=Data!#REF!,Data!#REF!,(IF(B28=Data!#REF!,Data!#REF!,(IF(B28=Data!#REF!,Data!#REF!,Data!#REF!)))))))))</f>
        <v>#REF!</v>
      </c>
      <c r="W28" s="596" t="str">
        <f>IF(E28="","",VLOOKUP(B28,Data!$B$5:$J$503,9,FALSE)*E28)</f>
        <v/>
      </c>
    </row>
    <row r="29" spans="1:23" s="611" customFormat="1" ht="31" customHeight="1">
      <c r="A29" s="860"/>
      <c r="B29" s="818"/>
      <c r="C29" s="604"/>
      <c r="D29" s="605"/>
      <c r="E29" s="606">
        <f>SUM(E17:E28)</f>
        <v>97</v>
      </c>
      <c r="F29" s="606"/>
      <c r="G29" s="607"/>
      <c r="H29" s="607">
        <f>SUM(H17:H28)</f>
        <v>178555.45000000004</v>
      </c>
      <c r="I29" s="608"/>
      <c r="J29" s="608"/>
      <c r="K29" s="608"/>
      <c r="L29" s="609">
        <f>SUM(L17:L28)</f>
        <v>20462</v>
      </c>
      <c r="M29" s="609">
        <f>SUM(M17:M28)</f>
        <v>18412</v>
      </c>
      <c r="N29" s="609" t="e">
        <f>SUM(N17:N28)</f>
        <v>#REF!</v>
      </c>
      <c r="O29" s="609" t="e">
        <f>SUM(#REF!)</f>
        <v>#REF!</v>
      </c>
      <c r="P29" s="609">
        <f>SUM(P16:P16)</f>
        <v>0</v>
      </c>
      <c r="Q29" s="609">
        <f>SUM(Q16:Q16)</f>
        <v>0</v>
      </c>
      <c r="R29" s="609" t="e">
        <f>SUM(#REF!)</f>
        <v>#REF!</v>
      </c>
      <c r="S29" s="609">
        <f>SUM(S16:S16)</f>
        <v>0</v>
      </c>
      <c r="T29" s="609">
        <f>SUM(T16:T16)</f>
        <v>0</v>
      </c>
      <c r="U29" s="609" t="e">
        <f>SUM(#REF!)</f>
        <v>#REF!</v>
      </c>
      <c r="V29" s="609">
        <f>SUM(V16:V16)</f>
        <v>0</v>
      </c>
      <c r="W29" s="610">
        <f>SUM(W17:W28)</f>
        <v>117.095</v>
      </c>
    </row>
    <row r="30" spans="1:23" ht="11.25" customHeight="1">
      <c r="A30" s="860"/>
      <c r="B30" s="612"/>
      <c r="C30" s="545"/>
      <c r="D30" s="546"/>
      <c r="E30" s="613"/>
      <c r="F30" s="544"/>
      <c r="G30" s="614" t="s">
        <v>847</v>
      </c>
      <c r="H30" s="615"/>
      <c r="I30" s="616"/>
      <c r="J30" s="616"/>
      <c r="K30" s="616"/>
      <c r="L30" s="617"/>
      <c r="M30" s="548"/>
      <c r="N30" s="546"/>
      <c r="O30" s="545"/>
      <c r="P30" s="545"/>
      <c r="Q30" s="545"/>
      <c r="R30" s="545"/>
      <c r="S30" s="545"/>
      <c r="T30" s="545"/>
      <c r="U30" s="546"/>
      <c r="V30" s="546"/>
      <c r="W30" s="550"/>
    </row>
    <row r="31" spans="1:23" ht="14">
      <c r="A31" s="618" t="s">
        <v>546</v>
      </c>
      <c r="B31" s="619" t="s">
        <v>12</v>
      </c>
      <c r="C31" s="513"/>
      <c r="D31" s="620"/>
      <c r="E31" s="499" t="s">
        <v>555</v>
      </c>
      <c r="G31" s="621" t="s">
        <v>83</v>
      </c>
      <c r="H31" s="622"/>
      <c r="I31" s="562" t="s">
        <v>84</v>
      </c>
      <c r="J31" s="623"/>
      <c r="K31" s="534" t="s">
        <v>85</v>
      </c>
      <c r="L31" s="534"/>
      <c r="M31" s="1076" t="s">
        <v>86</v>
      </c>
      <c r="N31" s="1077"/>
      <c r="O31" s="1077"/>
      <c r="P31" s="1077"/>
      <c r="Q31" s="1077"/>
      <c r="R31" s="1077"/>
      <c r="S31" s="1077"/>
      <c r="T31" s="1077"/>
      <c r="U31" s="1077"/>
      <c r="V31" s="1077"/>
      <c r="W31" s="1078"/>
    </row>
    <row r="32" spans="1:23" ht="13">
      <c r="A32" s="983" t="s">
        <v>547</v>
      </c>
      <c r="D32" s="624"/>
      <c r="E32" s="499" t="s">
        <v>88</v>
      </c>
      <c r="G32" s="1079"/>
      <c r="H32" s="1080"/>
      <c r="I32" s="983" t="s">
        <v>89</v>
      </c>
      <c r="J32" s="625"/>
      <c r="K32" s="537" t="s">
        <v>90</v>
      </c>
      <c r="L32" s="537"/>
      <c r="M32" s="532"/>
      <c r="W32" s="538"/>
    </row>
    <row r="33" spans="1:23" ht="10.5" customHeight="1">
      <c r="A33" s="983" t="s">
        <v>548</v>
      </c>
      <c r="B33" s="503"/>
      <c r="D33" s="523"/>
      <c r="G33" s="1079"/>
      <c r="H33" s="1080"/>
      <c r="I33" s="983"/>
      <c r="J33" s="625"/>
      <c r="K33" s="537" t="s">
        <v>94</v>
      </c>
      <c r="L33" s="537"/>
      <c r="M33" s="532"/>
      <c r="W33" s="538"/>
    </row>
    <row r="34" spans="1:23" ht="10.5" customHeight="1">
      <c r="A34" s="544"/>
      <c r="B34" s="545"/>
      <c r="C34" s="545"/>
      <c r="D34" s="626"/>
      <c r="E34" s="499" t="s">
        <v>95</v>
      </c>
      <c r="G34" s="1079"/>
      <c r="H34" s="1080"/>
      <c r="I34" s="983" t="s">
        <v>96</v>
      </c>
      <c r="J34" s="625"/>
      <c r="K34" s="537"/>
      <c r="L34" s="537"/>
      <c r="M34" s="532"/>
      <c r="W34" s="538"/>
    </row>
    <row r="35" spans="1:23" ht="13">
      <c r="A35" s="512" t="s">
        <v>97</v>
      </c>
      <c r="C35" s="535"/>
      <c r="D35" s="514"/>
      <c r="E35" s="499" t="s">
        <v>98</v>
      </c>
      <c r="G35" s="627" t="s">
        <v>99</v>
      </c>
      <c r="H35" s="628"/>
      <c r="I35" s="983" t="s">
        <v>89</v>
      </c>
      <c r="J35" s="625"/>
      <c r="K35" s="537" t="s">
        <v>100</v>
      </c>
      <c r="L35" s="537"/>
      <c r="M35" s="532"/>
      <c r="W35" s="538"/>
    </row>
    <row r="36" spans="1:23" ht="13">
      <c r="A36" s="983" t="s">
        <v>561</v>
      </c>
      <c r="D36" s="523"/>
      <c r="E36" s="499" t="s">
        <v>101</v>
      </c>
      <c r="G36" s="629"/>
      <c r="H36" s="630"/>
      <c r="I36" s="983" t="s">
        <v>102</v>
      </c>
      <c r="J36" s="625"/>
      <c r="K36" s="537" t="s">
        <v>549</v>
      </c>
      <c r="L36" s="537"/>
      <c r="M36" s="1069" t="s">
        <v>616</v>
      </c>
      <c r="N36" s="1070"/>
      <c r="O36" s="1070"/>
      <c r="P36" s="1070"/>
      <c r="Q36" s="1070"/>
      <c r="R36" s="1070"/>
      <c r="S36" s="1070"/>
      <c r="T36" s="1070"/>
      <c r="U36" s="1070"/>
      <c r="V36" s="1070"/>
      <c r="W36" s="1071"/>
    </row>
    <row r="37" spans="1:23">
      <c r="A37" s="544"/>
      <c r="B37" s="545"/>
      <c r="C37" s="545"/>
      <c r="D37" s="546"/>
      <c r="E37" s="631"/>
      <c r="F37" s="545"/>
      <c r="G37" s="1053" t="s">
        <v>1151</v>
      </c>
      <c r="H37" s="1054"/>
      <c r="I37" s="1053" t="s">
        <v>1150</v>
      </c>
      <c r="J37" s="1054"/>
      <c r="K37" s="549" t="s">
        <v>105</v>
      </c>
      <c r="L37" s="549"/>
      <c r="M37" s="1072" t="s">
        <v>106</v>
      </c>
      <c r="N37" s="1073"/>
      <c r="O37" s="1073"/>
      <c r="P37" s="1073"/>
      <c r="Q37" s="1073"/>
      <c r="R37" s="1073"/>
      <c r="S37" s="1073"/>
      <c r="T37" s="1073"/>
      <c r="U37" s="1073"/>
      <c r="V37" s="1073"/>
      <c r="W37" s="1074"/>
    </row>
    <row r="38" spans="1:23">
      <c r="G38" s="500" t="s">
        <v>667</v>
      </c>
      <c r="K38" s="537"/>
      <c r="L38" s="537"/>
      <c r="M38" s="541"/>
      <c r="N38" s="541"/>
      <c r="O38" s="541"/>
      <c r="P38" s="541"/>
      <c r="Q38" s="541"/>
      <c r="R38" s="541"/>
      <c r="S38" s="541"/>
      <c r="T38" s="541"/>
      <c r="U38" s="541"/>
      <c r="V38" s="541"/>
      <c r="W38" s="632"/>
    </row>
    <row r="39" spans="1:23">
      <c r="G39" s="633"/>
      <c r="H39" s="633"/>
      <c r="I39" s="634"/>
      <c r="J39" s="633"/>
      <c r="K39" s="537"/>
      <c r="L39" s="537"/>
      <c r="M39" s="541"/>
      <c r="N39" s="541"/>
      <c r="O39" s="541"/>
      <c r="P39" s="541"/>
      <c r="Q39" s="541"/>
      <c r="R39" s="541"/>
      <c r="S39" s="541"/>
      <c r="T39" s="541"/>
      <c r="U39" s="541"/>
      <c r="V39" s="541"/>
      <c r="W39" s="632"/>
    </row>
    <row r="40" spans="1:23" ht="7.5" customHeight="1"/>
    <row r="41" spans="1:23" ht="13.5" customHeight="1"/>
    <row r="42" spans="1:23" ht="13.5" customHeight="1"/>
    <row r="43" spans="1:23" ht="13.5" customHeight="1"/>
    <row r="44" spans="1:23" s="611" customFormat="1" ht="18" customHeight="1">
      <c r="A44" s="635" t="s">
        <v>964</v>
      </c>
      <c r="B44" s="500"/>
      <c r="C44" s="635" t="s">
        <v>622</v>
      </c>
      <c r="F44" s="636"/>
      <c r="G44" s="635" t="s">
        <v>958</v>
      </c>
      <c r="H44" s="500"/>
      <c r="I44" s="635" t="s">
        <v>969</v>
      </c>
      <c r="K44" s="636"/>
      <c r="L44" s="636"/>
      <c r="V44" s="637"/>
    </row>
    <row r="45" spans="1:23" s="611" customFormat="1" ht="18" customHeight="1">
      <c r="A45" s="635" t="s">
        <v>965</v>
      </c>
      <c r="B45" s="500"/>
      <c r="C45" s="635" t="s">
        <v>969</v>
      </c>
      <c r="F45" s="636"/>
      <c r="G45" s="635" t="s">
        <v>959</v>
      </c>
      <c r="H45" s="500"/>
      <c r="I45" s="635" t="s">
        <v>969</v>
      </c>
      <c r="K45" s="636"/>
      <c r="L45" s="636"/>
      <c r="V45" s="637"/>
    </row>
    <row r="46" spans="1:23" s="611" customFormat="1" ht="18" customHeight="1">
      <c r="A46" s="635" t="s">
        <v>966</v>
      </c>
      <c r="B46" s="500"/>
      <c r="C46" s="635" t="s">
        <v>969</v>
      </c>
      <c r="F46" s="636"/>
      <c r="G46" s="635" t="s">
        <v>960</v>
      </c>
      <c r="H46" s="500"/>
      <c r="I46" s="635" t="s">
        <v>622</v>
      </c>
      <c r="K46" s="636"/>
      <c r="L46" s="636"/>
      <c r="V46" s="637"/>
    </row>
    <row r="47" spans="1:23" s="611" customFormat="1" ht="18" customHeight="1">
      <c r="A47" s="635" t="s">
        <v>967</v>
      </c>
      <c r="B47" s="500"/>
      <c r="C47" s="635" t="s">
        <v>622</v>
      </c>
      <c r="F47" s="636"/>
      <c r="G47" s="635" t="s">
        <v>961</v>
      </c>
      <c r="H47" s="500"/>
      <c r="I47" s="635" t="s">
        <v>622</v>
      </c>
      <c r="K47" s="636"/>
      <c r="L47" s="636"/>
      <c r="V47" s="637"/>
    </row>
    <row r="48" spans="1:23" s="611" customFormat="1" ht="18" customHeight="1">
      <c r="A48" s="635" t="s">
        <v>968</v>
      </c>
      <c r="B48" s="500"/>
      <c r="C48" s="635" t="s">
        <v>622</v>
      </c>
      <c r="F48" s="636"/>
      <c r="G48" s="635" t="s">
        <v>963</v>
      </c>
      <c r="H48" s="500"/>
      <c r="I48" s="635" t="s">
        <v>622</v>
      </c>
      <c r="K48" s="636"/>
      <c r="L48" s="636"/>
      <c r="V48" s="637"/>
    </row>
    <row r="49" spans="1:23" ht="20">
      <c r="E49" s="984"/>
      <c r="F49" s="500"/>
      <c r="G49" s="635" t="s">
        <v>962</v>
      </c>
      <c r="I49" s="635" t="s">
        <v>622</v>
      </c>
      <c r="K49" s="500"/>
      <c r="M49" s="984"/>
      <c r="V49" s="501"/>
      <c r="W49" s="984"/>
    </row>
    <row r="50" spans="1:23" ht="17.5">
      <c r="A50" s="638"/>
      <c r="E50" s="984"/>
      <c r="G50" s="639"/>
      <c r="H50" s="639"/>
    </row>
    <row r="55" spans="1:23" ht="14">
      <c r="A55" s="640"/>
      <c r="C55" s="641"/>
      <c r="D55" s="641"/>
      <c r="E55" s="642"/>
    </row>
    <row r="56" spans="1:23" ht="14">
      <c r="A56" s="643"/>
      <c r="C56" s="641"/>
      <c r="D56" s="644"/>
      <c r="E56" s="642"/>
    </row>
    <row r="57" spans="1:23" ht="14">
      <c r="A57" s="643"/>
      <c r="B57" s="645"/>
      <c r="C57" s="641"/>
      <c r="D57" s="641"/>
      <c r="E57" s="642"/>
    </row>
    <row r="58" spans="1:23" ht="14">
      <c r="A58" s="643"/>
      <c r="B58" s="646" t="s">
        <v>354</v>
      </c>
      <c r="C58" s="641"/>
      <c r="D58" s="641"/>
      <c r="E58" s="642"/>
    </row>
    <row r="59" spans="1:23" ht="15.5">
      <c r="A59" s="643"/>
      <c r="B59" s="647" t="s">
        <v>249</v>
      </c>
      <c r="C59" s="641"/>
      <c r="D59" s="641"/>
      <c r="E59" s="642"/>
    </row>
    <row r="60" spans="1:23" ht="14">
      <c r="A60" s="643"/>
      <c r="B60" s="648" t="s">
        <v>250</v>
      </c>
      <c r="C60" s="641"/>
      <c r="D60" s="641"/>
      <c r="E60" s="642"/>
    </row>
    <row r="61" spans="1:23" ht="15.5">
      <c r="A61" s="649"/>
      <c r="B61" s="647" t="s">
        <v>251</v>
      </c>
      <c r="C61" s="641"/>
      <c r="D61" s="641"/>
      <c r="E61" s="642"/>
    </row>
    <row r="62" spans="1:23" ht="15.5">
      <c r="A62" s="643"/>
      <c r="B62" s="647" t="s">
        <v>252</v>
      </c>
      <c r="C62" s="641"/>
      <c r="D62" s="641"/>
      <c r="E62" s="642"/>
    </row>
    <row r="63" spans="1:23" ht="14">
      <c r="A63" s="649"/>
      <c r="B63" s="646" t="s">
        <v>253</v>
      </c>
      <c r="C63" s="641"/>
      <c r="D63" s="641"/>
      <c r="E63" s="642"/>
    </row>
    <row r="64" spans="1:23" ht="14">
      <c r="A64" s="649"/>
      <c r="B64" s="646" t="s">
        <v>357</v>
      </c>
      <c r="C64" s="641"/>
      <c r="D64" s="641"/>
      <c r="E64" s="642"/>
    </row>
    <row r="65" spans="1:5" ht="14">
      <c r="A65" s="643"/>
      <c r="B65" s="646" t="s">
        <v>358</v>
      </c>
      <c r="C65" s="641"/>
      <c r="D65" s="641"/>
      <c r="E65" s="642"/>
    </row>
    <row r="66" spans="1:5" ht="14">
      <c r="A66" s="643"/>
      <c r="B66" s="646" t="s">
        <v>288</v>
      </c>
      <c r="C66" s="641"/>
      <c r="D66" s="641"/>
      <c r="E66" s="642"/>
    </row>
    <row r="67" spans="1:5" ht="14">
      <c r="A67" s="643"/>
      <c r="B67" s="646" t="s">
        <v>292</v>
      </c>
      <c r="C67" s="641"/>
      <c r="D67" s="641"/>
      <c r="E67" s="642"/>
    </row>
    <row r="68" spans="1:5" ht="15.5">
      <c r="A68" s="643"/>
      <c r="B68" s="647" t="s">
        <v>423</v>
      </c>
      <c r="C68" s="641"/>
      <c r="D68" s="641"/>
      <c r="E68" s="642"/>
    </row>
    <row r="69" spans="1:5" ht="14">
      <c r="A69" s="643"/>
      <c r="B69" s="646" t="s">
        <v>424</v>
      </c>
      <c r="C69" s="641"/>
      <c r="D69" s="641"/>
      <c r="E69" s="642"/>
    </row>
    <row r="70" spans="1:5" ht="14">
      <c r="A70" s="643"/>
      <c r="B70" s="646" t="s">
        <v>279</v>
      </c>
      <c r="C70" s="641"/>
      <c r="D70" s="644"/>
      <c r="E70" s="642"/>
    </row>
    <row r="71" spans="1:5" ht="14">
      <c r="A71" s="643"/>
      <c r="B71" s="646" t="s">
        <v>281</v>
      </c>
      <c r="C71" s="641"/>
      <c r="D71" s="641"/>
      <c r="E71" s="642"/>
    </row>
    <row r="72" spans="1:5" ht="14">
      <c r="A72" s="643"/>
      <c r="B72" s="646" t="s">
        <v>287</v>
      </c>
      <c r="C72" s="641"/>
      <c r="D72" s="644"/>
      <c r="E72" s="642"/>
    </row>
    <row r="73" spans="1:5" ht="15.5">
      <c r="A73" s="643"/>
      <c r="B73" s="647" t="s">
        <v>420</v>
      </c>
      <c r="C73" s="641"/>
      <c r="D73" s="644"/>
      <c r="E73" s="642"/>
    </row>
    <row r="74" spans="1:5" ht="14">
      <c r="A74" s="650"/>
      <c r="B74" s="646" t="s">
        <v>421</v>
      </c>
      <c r="C74" s="579"/>
      <c r="D74" s="578"/>
      <c r="E74" s="575"/>
    </row>
    <row r="75" spans="1:5" ht="14">
      <c r="A75" s="572"/>
      <c r="B75" s="646" t="s">
        <v>422</v>
      </c>
      <c r="C75" s="579"/>
      <c r="D75" s="578"/>
      <c r="E75" s="651">
        <f>SUM(E54:E73)</f>
        <v>0</v>
      </c>
    </row>
    <row r="76" spans="1:5" ht="14">
      <c r="B76" s="646" t="s">
        <v>417</v>
      </c>
    </row>
    <row r="77" spans="1:5" ht="14">
      <c r="B77" s="646" t="s">
        <v>397</v>
      </c>
    </row>
  </sheetData>
  <mergeCells count="10">
    <mergeCell ref="M36:W36"/>
    <mergeCell ref="G37:H37"/>
    <mergeCell ref="I37:J37"/>
    <mergeCell ref="M37:W37"/>
    <mergeCell ref="O1:S1"/>
    <mergeCell ref="P2:W2"/>
    <mergeCell ref="M31:W31"/>
    <mergeCell ref="G32:H32"/>
    <mergeCell ref="G33:H33"/>
    <mergeCell ref="G34:H34"/>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54F7-EE4A-495C-8A12-0BDA866D9086}">
  <sheetPr>
    <pageSetUpPr fitToPage="1"/>
  </sheetPr>
  <dimension ref="A1:W77"/>
  <sheetViews>
    <sheetView topLeftCell="A10" zoomScale="80" zoomScaleNormal="80" zoomScaleSheetLayoutView="85" workbookViewId="0">
      <selection activeCell="H23" sqref="H23"/>
    </sheetView>
  </sheetViews>
  <sheetFormatPr defaultColWidth="9.1796875" defaultRowHeight="12.5"/>
  <cols>
    <col min="1" max="1" width="5.26953125" style="986" customWidth="1"/>
    <col min="2" max="2" width="33.81640625" style="986" customWidth="1"/>
    <col min="3" max="3" width="6.453125" style="986" customWidth="1"/>
    <col min="4" max="4" width="13.453125" style="986" customWidth="1"/>
    <col min="5" max="5" width="10.453125" style="499" customWidth="1"/>
    <col min="6" max="6" width="13.08984375" style="986" customWidth="1"/>
    <col min="7" max="7" width="14.81640625" style="500" customWidth="1"/>
    <col min="8" max="8" width="16.26953125" style="500" customWidth="1"/>
    <col min="9" max="9" width="6.1796875" style="986" customWidth="1"/>
    <col min="10" max="10" width="14.1796875" style="986" customWidth="1"/>
    <col min="11" max="11" width="11.1796875" style="986" customWidth="1"/>
    <col min="12" max="12" width="15.1796875" style="500" customWidth="1"/>
    <col min="13" max="13" width="16.36328125" style="500" customWidth="1"/>
    <col min="14" max="14" width="0.453125" style="986" hidden="1" customWidth="1"/>
    <col min="15" max="15" width="3.1796875" style="986" customWidth="1"/>
    <col min="16" max="16" width="2.54296875" style="986" customWidth="1"/>
    <col min="17" max="17" width="4.81640625" style="986" hidden="1" customWidth="1"/>
    <col min="18" max="18" width="2" style="986" customWidth="1"/>
    <col min="19" max="19" width="2.54296875" style="986" customWidth="1"/>
    <col min="20" max="20" width="5.81640625" style="986" hidden="1" customWidth="1"/>
    <col min="21" max="21" width="1" style="986" customWidth="1"/>
    <col min="22" max="22" width="9.1796875" style="986" hidden="1" customWidth="1"/>
    <col min="23" max="23" width="15.08984375" style="501" customWidth="1"/>
    <col min="24" max="24" width="1.81640625" style="986" customWidth="1"/>
    <col min="25" max="25" width="9.1796875" style="986" customWidth="1"/>
    <col min="26" max="16384" width="9.1796875" style="986"/>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86"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85"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85" t="s">
        <v>557</v>
      </c>
      <c r="D8" s="523"/>
      <c r="E8" s="531"/>
      <c r="G8" s="532"/>
      <c r="H8" s="533"/>
      <c r="I8" s="985"/>
      <c r="K8" s="514"/>
      <c r="L8" s="532"/>
      <c r="M8" s="534"/>
      <c r="O8" s="514"/>
      <c r="U8" s="535"/>
      <c r="V8" s="535"/>
      <c r="W8" s="536"/>
    </row>
    <row r="9" spans="1:23">
      <c r="A9" s="985" t="s">
        <v>558</v>
      </c>
      <c r="D9" s="523"/>
      <c r="E9" s="531" t="s">
        <v>54</v>
      </c>
      <c r="G9" s="532" t="s">
        <v>55</v>
      </c>
      <c r="H9" s="533"/>
      <c r="I9" s="985" t="s">
        <v>56</v>
      </c>
      <c r="K9" s="523"/>
      <c r="L9" s="532" t="s">
        <v>57</v>
      </c>
      <c r="M9" s="537"/>
      <c r="O9" s="523"/>
      <c r="P9" s="986" t="s">
        <v>58</v>
      </c>
      <c r="W9" s="538"/>
    </row>
    <row r="10" spans="1:23" ht="13">
      <c r="A10" s="985" t="s">
        <v>559</v>
      </c>
      <c r="D10" s="539" t="s">
        <v>560</v>
      </c>
      <c r="E10" s="531" t="s">
        <v>59</v>
      </c>
      <c r="G10" s="532"/>
      <c r="H10" s="533"/>
      <c r="I10" s="540"/>
      <c r="J10" s="541"/>
      <c r="K10" s="542"/>
      <c r="L10" s="532"/>
      <c r="M10" s="537"/>
      <c r="O10" s="523"/>
      <c r="W10" s="538"/>
    </row>
    <row r="11" spans="1:23" ht="13">
      <c r="A11" s="985" t="s">
        <v>551</v>
      </c>
      <c r="D11" s="523"/>
      <c r="E11" s="515"/>
      <c r="F11" s="543"/>
      <c r="G11" s="532" t="s">
        <v>60</v>
      </c>
      <c r="H11" s="533"/>
      <c r="I11" s="985" t="s">
        <v>61</v>
      </c>
      <c r="K11" s="523"/>
      <c r="L11" s="532" t="s">
        <v>523</v>
      </c>
      <c r="M11" s="537"/>
      <c r="O11" s="523"/>
      <c r="P11" s="986" t="s">
        <v>63</v>
      </c>
      <c r="W11" s="538"/>
    </row>
    <row r="12" spans="1:23">
      <c r="A12" s="544" t="s">
        <v>64</v>
      </c>
      <c r="D12" s="523"/>
      <c r="E12" s="531" t="s">
        <v>65</v>
      </c>
      <c r="G12" s="532"/>
      <c r="H12" s="533"/>
      <c r="I12" s="985"/>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1122</v>
      </c>
      <c r="C17" s="738" t="str">
        <f>IF(E17="","",VLOOKUP(B17,Data!$B$5:$N$503,13,FALSE))</f>
        <v/>
      </c>
      <c r="D17" s="495" t="str">
        <f>IF(E17="","",VLOOKUP(B17,Data!$B$5:$L$503,2,FALSE))</f>
        <v/>
      </c>
      <c r="E17" s="739"/>
      <c r="F17" s="955"/>
      <c r="G17" s="587" t="str">
        <f>IF(E17="","",VLOOKUP(B17,Data!$B$5:$L$503,11,FALSE))</f>
        <v/>
      </c>
      <c r="H17" s="588" t="str">
        <f t="shared" ref="H17:H28"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61,Data!G61,(IF(B17=Data!#REF!,Data!#REF!,(IF(B17=Data!#REF!,Data!#REF!,(IF(B17=Data!#REF!,Data!#REF!,(IF(B17=Data!#REF!,Data!#REF!,(IF(B17=Data!#REF!,Data!G801,(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61,Data!H61,(IF(B17=Data!#REF!,Data!#REF!,(IF(B17=Data!#REF!,Data!#REF!,(IF(B17=Data!#REF!,Data!#REF!,(IF(B17=Data!#REF!,Data!#REF!,(IF(B17=Data!#REF!,Data!H801,(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61,Data!I61,(IF(B17=Data!#REF!,Data!#REF!,(IF(B17=Data!#REF!,Data!#REF!,(IF(B17=Data!#REF!,Data!#REF!,(IF(B17=Data!#REF!,Data!#REF!,(IF(B17=Data!#REF!,Data!I801,(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61,Data!J61,(IF(B17=Data!#REF!,Data!#REF!,(IF(B17=Data!#REF!,Data!#REF!,(IF(B17=Data!#REF!,Data!#REF!,(IF(B17=Data!#REF!,Data!#REF!,(IF(B17=Data!#REF!,Data!J801,(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487</v>
      </c>
      <c r="C18" s="738" t="str">
        <f>IF(E18="","",VLOOKUP(B18,Data!$B$5:$N$503,13,FALSE))</f>
        <v>Ymh</v>
      </c>
      <c r="D18" s="495" t="str">
        <f>IF(E18="","",VLOOKUP(B18,Data!$B$5:$L$503,2,FALSE))</f>
        <v>ZH66310</v>
      </c>
      <c r="E18" s="739">
        <v>15</v>
      </c>
      <c r="F18" s="955" t="s">
        <v>544</v>
      </c>
      <c r="G18" s="587">
        <f>IF(E18="","",VLOOKUP(B18,Data!$B$5:$L$503,11,FALSE))</f>
        <v>1933.89</v>
      </c>
      <c r="H18" s="588">
        <f t="shared" si="0"/>
        <v>29008.350000000002</v>
      </c>
      <c r="I18" s="589" t="str">
        <f>IF(E18="","",VLOOKUP(B18,Data!$B$5:$D$503,3,FALSE))</f>
        <v>C/T</v>
      </c>
      <c r="J18" s="589" t="str">
        <f>IF(E18="","",VLOOKUP(B18,Data!$B$5:$M$503,12,FALSE))</f>
        <v>Indonesia</v>
      </c>
      <c r="K18" s="590">
        <v>5138148</v>
      </c>
      <c r="L18" s="587">
        <f>IF(E18="","",VLOOKUP(B18,Data!$B$5:$E$503,4,FALSE)*E18)</f>
        <v>3225</v>
      </c>
      <c r="M18" s="587">
        <f>IF(E18="","",VLOOKUP(B18,Data!$B$5:$F$503,5,FALSE)*E18)</f>
        <v>2910</v>
      </c>
      <c r="N18" s="591" t="e">
        <f>IF(B18=Data!#REF!,Data!#REF!,(IF(B18=Data!#REF!,Data!#REF!,(IF(B18=Data!#REF!,Data!#REF!,(IF(B18=Data!#REF!,Data!#REF!,(IF(B18=Data!#REF!,Data!#REF!,(IF(B18=Data!#REF!,Data!#REF!,(IF(B18=Data!#REF!,Data!#REF!,(IF(B18=Data!#REF!,Data!#REF!,Data!#REF!)))))))))))))))&amp;IF(B18=Data!B30,Data!G30,(IF(B18=Data!#REF!,Data!#REF!,(IF(B18=Data!#REF!,Data!#REF!,(IF(B18=Data!#REF!,Data!#REF!,(IF(B18=Data!#REF!,Data!#REF!,(IF(B18=Data!#REF!,Data!G770,(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30,Data!H30,(IF(B18=Data!#REF!,Data!#REF!,(IF(B18=Data!#REF!,Data!#REF!,(IF(B18=Data!#REF!,Data!#REF!,(IF(B18=Data!#REF!,Data!#REF!,(IF(B18=Data!#REF!,Data!H770,(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30,Data!I30,(IF(B18=Data!#REF!,Data!#REF!,(IF(B18=Data!#REF!,Data!#REF!,(IF(B18=Data!#REF!,Data!#REF!,(IF(B18=Data!#REF!,Data!#REF!,(IF(B18=Data!#REF!,Data!I770,(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30,Data!J30,(IF(B18=Data!#REF!,Data!#REF!,(IF(B18=Data!#REF!,Data!#REF!,(IF(B18=Data!#REF!,Data!#REF!,(IF(B18=Data!#REF!,Data!#REF!,(IF(B18=Data!#REF!,Data!J770,(IF(B18=Data!#REF!,Data!#REF!,(IF(B18=Data!#REF!,Data!#REF!,Data!#REF!)))))))))))))))&amp;IF(B18=Data!#REF!,Data!#REF!,(IF(B18=Data!#REF!,Data!#REF!,(IF(B18=Data!#REF!,Data!#REF!,(IF(B18=Data!#REF!,Data!#REF!,(IF(B18=Data!#REF!,Data!#REF!,Data!#REF!)))))))))</f>
        <v>#REF!</v>
      </c>
      <c r="W18" s="596">
        <f>IF(E18="","",VLOOKUP(B18,Data!$B$5:$J$503,9,FALSE)*E18)</f>
        <v>17.775000000000002</v>
      </c>
    </row>
    <row r="19" spans="1:23" s="597" customFormat="1" ht="19.25" customHeight="1">
      <c r="A19" s="860">
        <v>2</v>
      </c>
      <c r="B19" s="753" t="s">
        <v>504</v>
      </c>
      <c r="C19" s="738" t="str">
        <f>IF(E19="","",VLOOKUP(B19,Data!$B$5:$N$503,13,FALSE))</f>
        <v>Ymh</v>
      </c>
      <c r="D19" s="495" t="str">
        <f>IF(E19="","",VLOOKUP(B19,Data!$B$5:$L$503,2,FALSE))</f>
        <v>ZH66250</v>
      </c>
      <c r="E19" s="739">
        <v>3</v>
      </c>
      <c r="F19" s="955"/>
      <c r="G19" s="587">
        <f>IF(E19="","",VLOOKUP(B19,Data!$B$5:$L$503,11,FALSE))</f>
        <v>2244.61</v>
      </c>
      <c r="H19" s="588">
        <f t="shared" ref="H19:H22" si="1">IF(E19&gt;0,E19*G19,"-")</f>
        <v>6733.83</v>
      </c>
      <c r="I19" s="589" t="str">
        <f>IF(E19="","",VLOOKUP(B19,Data!$B$5:$D$503,3,FALSE))</f>
        <v>C/T</v>
      </c>
      <c r="J19" s="589" t="str">
        <f>IF(E19="","",VLOOKUP(B19,Data!$B$5:$M$503,12,FALSE))</f>
        <v>Indonesia</v>
      </c>
      <c r="K19" s="590">
        <v>5138148</v>
      </c>
      <c r="L19" s="587">
        <f>IF(E19="","",VLOOKUP(B19,Data!$B$5:$E$503,4,FALSE)*E19)</f>
        <v>786</v>
      </c>
      <c r="M19" s="587">
        <f>IF(E19="","",VLOOKUP(B19,Data!$B$5:$F$503,5,FALSE)*E19)</f>
        <v>711</v>
      </c>
      <c r="N19" s="591" t="e">
        <f>IF(B19=Data!#REF!,Data!#REF!,(IF(B19=Data!#REF!,Data!#REF!,(IF(B19=Data!#REF!,Data!#REF!,(IF(B19=Data!#REF!,Data!#REF!,(IF(B19=Data!#REF!,Data!#REF!,(IF(B19=Data!#REF!,Data!#REF!,(IF(B19=Data!#REF!,Data!#REF!,(IF(B19=Data!#REF!,Data!#REF!,Data!#REF!)))))))))))))))&amp;IF(B19=Data!B26,Data!G26,(IF(B19=Data!#REF!,Data!#REF!,(IF(B19=Data!#REF!,Data!#REF!,(IF(B19=Data!#REF!,Data!#REF!,(IF(B19=Data!#REF!,Data!#REF!,(IF(B19=Data!#REF!,Data!G766,(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26,Data!H26,(IF(B19=Data!#REF!,Data!#REF!,(IF(B19=Data!#REF!,Data!#REF!,(IF(B19=Data!#REF!,Data!#REF!,(IF(B19=Data!#REF!,Data!#REF!,(IF(B19=Data!#REF!,Data!H766,(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26,Data!I26,(IF(B19=Data!#REF!,Data!#REF!,(IF(B19=Data!#REF!,Data!#REF!,(IF(B19=Data!#REF!,Data!#REF!,(IF(B19=Data!#REF!,Data!#REF!,(IF(B19=Data!#REF!,Data!I766,(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26,Data!J26,(IF(B19=Data!#REF!,Data!#REF!,(IF(B19=Data!#REF!,Data!#REF!,(IF(B19=Data!#REF!,Data!#REF!,(IF(B19=Data!#REF!,Data!#REF!,(IF(B19=Data!#REF!,Data!J766,(IF(B19=Data!#REF!,Data!#REF!,(IF(B19=Data!#REF!,Data!#REF!,Data!#REF!)))))))))))))))&amp;IF(B19=Data!#REF!,Data!#REF!,(IF(B19=Data!#REF!,Data!#REF!,(IF(B19=Data!#REF!,Data!#REF!,(IF(B19=Data!#REF!,Data!#REF!,(IF(B19=Data!#REF!,Data!#REF!,Data!#REF!)))))))))</f>
        <v>#REF!</v>
      </c>
      <c r="W19" s="596">
        <f>IF(E19="","",VLOOKUP(B19,Data!$B$5:$J$503,9,FALSE)*E19)</f>
        <v>4.4640000000000004</v>
      </c>
    </row>
    <row r="20" spans="1:23" s="597" customFormat="1" ht="19.25" customHeight="1">
      <c r="A20" s="860">
        <v>3</v>
      </c>
      <c r="B20" s="753" t="s">
        <v>594</v>
      </c>
      <c r="C20" s="738" t="str">
        <f>IF(E20="","",VLOOKUP(B20,Data!$B$5:$N$503,13,FALSE))</f>
        <v>Ymh</v>
      </c>
      <c r="D20" s="495" t="str">
        <f>IF(E20="","",VLOOKUP(B20,Data!$B$5:$L$503,2,FALSE))</f>
        <v>ZN12160</v>
      </c>
      <c r="E20" s="739">
        <v>2</v>
      </c>
      <c r="F20" s="955" t="s">
        <v>545</v>
      </c>
      <c r="G20" s="587">
        <f>IF(E20="","",VLOOKUP(B20,Data!$B$5:$L$503,11,FALSE))</f>
        <v>2286.36</v>
      </c>
      <c r="H20" s="588">
        <f t="shared" si="1"/>
        <v>4572.72</v>
      </c>
      <c r="I20" s="589" t="str">
        <f>IF(E20="","",VLOOKUP(B20,Data!$B$5:$D$503,3,FALSE))</f>
        <v>C/T</v>
      </c>
      <c r="J20" s="589" t="str">
        <f>IF(E20="","",VLOOKUP(B20,Data!$B$5:$M$503,12,FALSE))</f>
        <v>Indonesia</v>
      </c>
      <c r="K20" s="590">
        <v>5138148</v>
      </c>
      <c r="L20" s="587">
        <f>IF(E20="","",VLOOKUP(B20,Data!$B$5:$E$503,4,FALSE)*E20)</f>
        <v>524</v>
      </c>
      <c r="M20" s="587">
        <f>IF(E20="","",VLOOKUP(B20,Data!$B$5:$F$503,5,FALSE)*E20)</f>
        <v>474</v>
      </c>
      <c r="N20" s="591" t="e">
        <f>IF(B20=Data!#REF!,Data!#REF!,(IF(B20=Data!#REF!,Data!#REF!,(IF(B20=Data!#REF!,Data!#REF!,(IF(B20=Data!#REF!,Data!#REF!,(IF(B20=Data!#REF!,Data!#REF!,(IF(B20=Data!#REF!,Data!#REF!,(IF(B20=Data!#REF!,Data!#REF!,(IF(B20=Data!#REF!,Data!#REF!,Data!#REF!)))))))))))))))&amp;IF(B20=Data!B27,Data!G27,(IF(B20=Data!#REF!,Data!#REF!,(IF(B20=Data!#REF!,Data!#REF!,(IF(B20=Data!#REF!,Data!#REF!,(IF(B20=Data!#REF!,Data!#REF!,(IF(B20=Data!#REF!,Data!G767,(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27,Data!H27,(IF(B20=Data!#REF!,Data!#REF!,(IF(B20=Data!#REF!,Data!#REF!,(IF(B20=Data!#REF!,Data!#REF!,(IF(B20=Data!#REF!,Data!#REF!,(IF(B20=Data!#REF!,Data!H767,(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27,Data!I27,(IF(B20=Data!#REF!,Data!#REF!,(IF(B20=Data!#REF!,Data!#REF!,(IF(B20=Data!#REF!,Data!#REF!,(IF(B20=Data!#REF!,Data!#REF!,(IF(B20=Data!#REF!,Data!I767,(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27,Data!J27,(IF(B20=Data!#REF!,Data!#REF!,(IF(B20=Data!#REF!,Data!#REF!,(IF(B20=Data!#REF!,Data!#REF!,(IF(B20=Data!#REF!,Data!#REF!,(IF(B20=Data!#REF!,Data!J767,(IF(B20=Data!#REF!,Data!#REF!,(IF(B20=Data!#REF!,Data!#REF!,Data!#REF!)))))))))))))))&amp;IF(B20=Data!#REF!,Data!#REF!,(IF(B20=Data!#REF!,Data!#REF!,(IF(B20=Data!#REF!,Data!#REF!,(IF(B20=Data!#REF!,Data!#REF!,(IF(B20=Data!#REF!,Data!#REF!,Data!#REF!)))))))))</f>
        <v>#REF!</v>
      </c>
      <c r="W20" s="596">
        <f>IF(E20="","",VLOOKUP(B20,Data!$B$5:$J$503,9,FALSE)*E20)</f>
        <v>2.976</v>
      </c>
    </row>
    <row r="21" spans="1:23" s="597" customFormat="1" ht="19.25" customHeight="1">
      <c r="A21" s="860">
        <v>4</v>
      </c>
      <c r="B21" s="753" t="s">
        <v>292</v>
      </c>
      <c r="C21" s="738" t="str">
        <f>IF(E21="","",VLOOKUP(B21,Data!$B$5:$N$503,13,FALSE))</f>
        <v>Ymh</v>
      </c>
      <c r="D21" s="495" t="str">
        <f>IF(E21="","",VLOOKUP(B21,Data!$B$5:$L$503,2,FALSE))</f>
        <v>WT58130</v>
      </c>
      <c r="E21" s="739">
        <v>1</v>
      </c>
      <c r="F21" s="955"/>
      <c r="G21" s="587">
        <f>IF(E21="","",VLOOKUP(B21,Data!$B$5:$L$503,11,FALSE))</f>
        <v>2401.4899999999998</v>
      </c>
      <c r="H21" s="588">
        <f t="shared" si="1"/>
        <v>2401.4899999999998</v>
      </c>
      <c r="I21" s="589" t="str">
        <f>IF(E21="","",VLOOKUP(B21,Data!$B$5:$D$503,3,FALSE))</f>
        <v>C/T</v>
      </c>
      <c r="J21" s="589" t="str">
        <f>IF(E21="","",VLOOKUP(B21,Data!$B$5:$M$503,12,FALSE))</f>
        <v>Indonesia</v>
      </c>
      <c r="K21" s="590">
        <v>5138148</v>
      </c>
      <c r="L21" s="587">
        <f>IF(E21="","",VLOOKUP(B21,Data!$B$5:$E$503,4,FALSE)*E21)</f>
        <v>238</v>
      </c>
      <c r="M21" s="587">
        <f>IF(E21="","",VLOOKUP(B21,Data!$B$5:$F$503,5,FALSE)*E21)</f>
        <v>216</v>
      </c>
      <c r="N21" s="591" t="e">
        <f>IF(B21=Data!#REF!,Data!#REF!,(IF(B21=Data!#REF!,Data!#REF!,(IF(B21=Data!#REF!,Data!#REF!,(IF(B21=Data!#REF!,Data!#REF!,(IF(B21=Data!#REF!,Data!#REF!,(IF(B21=Data!#REF!,Data!#REF!,(IF(B21=Data!#REF!,Data!#REF!,(IF(B21=Data!#REF!,Data!#REF!,Data!#REF!)))))))))))))))&amp;IF(B21=Data!B28,Data!G28,(IF(B21=Data!#REF!,Data!#REF!,(IF(B21=Data!#REF!,Data!#REF!,(IF(B21=Data!#REF!,Data!#REF!,(IF(B21=Data!#REF!,Data!#REF!,(IF(B21=Data!#REF!,Data!G768,(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28,Data!H28,(IF(B21=Data!#REF!,Data!#REF!,(IF(B21=Data!#REF!,Data!#REF!,(IF(B21=Data!#REF!,Data!#REF!,(IF(B21=Data!#REF!,Data!#REF!,(IF(B21=Data!#REF!,Data!H768,(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28,Data!I28,(IF(B21=Data!#REF!,Data!#REF!,(IF(B21=Data!#REF!,Data!#REF!,(IF(B21=Data!#REF!,Data!#REF!,(IF(B21=Data!#REF!,Data!#REF!,(IF(B21=Data!#REF!,Data!I768,(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28,Data!J28,(IF(B21=Data!#REF!,Data!#REF!,(IF(B21=Data!#REF!,Data!#REF!,(IF(B21=Data!#REF!,Data!#REF!,(IF(B21=Data!#REF!,Data!#REF!,(IF(B21=Data!#REF!,Data!J768,(IF(B21=Data!#REF!,Data!#REF!,(IF(B21=Data!#REF!,Data!#REF!,Data!#REF!)))))))))))))))&amp;IF(B21=Data!#REF!,Data!#REF!,(IF(B21=Data!#REF!,Data!#REF!,(IF(B21=Data!#REF!,Data!#REF!,(IF(B21=Data!#REF!,Data!#REF!,(IF(B21=Data!#REF!,Data!#REF!,Data!#REF!)))))))))</f>
        <v>#REF!</v>
      </c>
      <c r="W21" s="596">
        <f>IF(E21="","",VLOOKUP(B21,Data!$B$5:$J$503,9,FALSE)*E21)</f>
        <v>1.3140000000000001</v>
      </c>
    </row>
    <row r="22" spans="1:23" s="597" customFormat="1" ht="19.25" customHeight="1">
      <c r="A22" s="860">
        <v>5</v>
      </c>
      <c r="B22" s="753" t="s">
        <v>596</v>
      </c>
      <c r="C22" s="738" t="str">
        <f>IF(E22="","",VLOOKUP(B22,Data!$B$5:$N$503,13,FALSE))</f>
        <v>Ymh</v>
      </c>
      <c r="D22" s="495" t="str">
        <f>IF(E22="","",VLOOKUP(B22,Data!$B$5:$L$503,2,FALSE))</f>
        <v>ZN12140</v>
      </c>
      <c r="E22" s="739">
        <v>1</v>
      </c>
      <c r="F22" s="956" t="s">
        <v>553</v>
      </c>
      <c r="G22" s="587">
        <f>IF(E22="","",VLOOKUP(B22,Data!$B$5:$L$503,11,FALSE))</f>
        <v>2593.11</v>
      </c>
      <c r="H22" s="588">
        <f t="shared" si="1"/>
        <v>2593.11</v>
      </c>
      <c r="I22" s="589" t="str">
        <f>IF(E22="","",VLOOKUP(B22,Data!$B$5:$D$503,3,FALSE))</f>
        <v>C/T</v>
      </c>
      <c r="J22" s="589" t="str">
        <f>IF(E22="","",VLOOKUP(B22,Data!$B$5:$M$503,12,FALSE))</f>
        <v>Indonesia</v>
      </c>
      <c r="K22" s="590">
        <v>5138148</v>
      </c>
      <c r="L22" s="587">
        <f>IF(E22="","",VLOOKUP(B22,Data!$B$5:$E$503,4,FALSE)*E22)</f>
        <v>277</v>
      </c>
      <c r="M22" s="587">
        <f>IF(E22="","",VLOOKUP(B22,Data!$B$5:$F$503,5,FALSE)*E22)</f>
        <v>250</v>
      </c>
      <c r="N22" s="591" t="e">
        <f>IF(B22=Data!#REF!,Data!#REF!,(IF(B22=Data!#REF!,Data!#REF!,(IF(B22=Data!#REF!,Data!#REF!,(IF(B22=Data!#REF!,Data!#REF!,(IF(B22=Data!#REF!,Data!#REF!,(IF(B22=Data!#REF!,Data!#REF!,(IF(B22=Data!#REF!,Data!#REF!,(IF(B22=Data!#REF!,Data!#REF!,Data!#REF!)))))))))))))))&amp;IF(B22=Data!B29,Data!G29,(IF(B22=Data!#REF!,Data!#REF!,(IF(B22=Data!#REF!,Data!#REF!,(IF(B22=Data!#REF!,Data!#REF!,(IF(B22=Data!#REF!,Data!#REF!,(IF(B22=Data!#REF!,Data!G769,(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29,Data!H29,(IF(B22=Data!#REF!,Data!#REF!,(IF(B22=Data!#REF!,Data!#REF!,(IF(B22=Data!#REF!,Data!#REF!,(IF(B22=Data!#REF!,Data!#REF!,(IF(B22=Data!#REF!,Data!H769,(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29,Data!I29,(IF(B22=Data!#REF!,Data!#REF!,(IF(B22=Data!#REF!,Data!#REF!,(IF(B22=Data!#REF!,Data!#REF!,(IF(B22=Data!#REF!,Data!#REF!,(IF(B22=Data!#REF!,Data!I769,(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29,Data!J29,(IF(B22=Data!#REF!,Data!#REF!,(IF(B22=Data!#REF!,Data!#REF!,(IF(B22=Data!#REF!,Data!#REF!,(IF(B22=Data!#REF!,Data!#REF!,(IF(B22=Data!#REF!,Data!J769,(IF(B22=Data!#REF!,Data!#REF!,(IF(B22=Data!#REF!,Data!#REF!,Data!#REF!)))))))))))))))&amp;IF(B22=Data!#REF!,Data!#REF!,(IF(B22=Data!#REF!,Data!#REF!,(IF(B22=Data!#REF!,Data!#REF!,(IF(B22=Data!#REF!,Data!#REF!,(IF(B22=Data!#REF!,Data!#REF!,Data!#REF!)))))))))</f>
        <v>#REF!</v>
      </c>
      <c r="W22" s="596">
        <f>IF(E22="","",VLOOKUP(B22,Data!$B$5:$J$503,9,FALSE)*E22)</f>
        <v>1.5680000000000001</v>
      </c>
    </row>
    <row r="23" spans="1:23" s="597" customFormat="1" ht="19.25" customHeight="1">
      <c r="A23" s="860"/>
      <c r="B23" s="582" t="s">
        <v>1143</v>
      </c>
      <c r="C23" s="738" t="str">
        <f>IF(E23="","",VLOOKUP(B23,Data!$B$5:$N$503,13,FALSE))</f>
        <v/>
      </c>
      <c r="D23" s="495" t="str">
        <f>IF(E23="","",VLOOKUP(B23,Data!$B$5:$L$503,2,FALSE))</f>
        <v/>
      </c>
      <c r="E23" s="739"/>
      <c r="F23" s="955"/>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REF!,Data!#REF!,(IF(B23=Data!#REF!,Data!#REF!,(IF(B23=Data!#REF!,Data!#REF!,(IF(B23=Data!#REF!,Data!#REF!,(IF(B23=Data!#REF!,Data!#REF!,(IF(B23=Data!#REF!,Data!#REF!,(IF(B23=Data!#REF!,Data!#REF!,(IF(B23=Data!#REF!,Data!#REF!,Data!#REF!)))))))))))))))&amp;IF(B23=Data!B33,Data!G33,(IF(B23=Data!#REF!,Data!#REF!,(IF(B23=Data!#REF!,Data!#REF!,(IF(B23=Data!#REF!,Data!#REF!,(IF(B23=Data!#REF!,Data!#REF!,(IF(B23=Data!#REF!,Data!G773,(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33,Data!H33,(IF(B23=Data!#REF!,Data!#REF!,(IF(B23=Data!#REF!,Data!#REF!,(IF(B23=Data!#REF!,Data!#REF!,(IF(B23=Data!#REF!,Data!#REF!,(IF(B23=Data!#REF!,Data!H773,(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33,Data!I33,(IF(B23=Data!#REF!,Data!#REF!,(IF(B23=Data!#REF!,Data!#REF!,(IF(B23=Data!#REF!,Data!#REF!,(IF(B23=Data!#REF!,Data!#REF!,(IF(B23=Data!#REF!,Data!I773,(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33,Data!J33,(IF(B23=Data!#REF!,Data!#REF!,(IF(B23=Data!#REF!,Data!#REF!,(IF(B23=Data!#REF!,Data!#REF!,(IF(B23=Data!#REF!,Data!#REF!,(IF(B23=Data!#REF!,Data!J773,(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v>6</v>
      </c>
      <c r="B24" s="753" t="s">
        <v>223</v>
      </c>
      <c r="C24" s="738" t="str">
        <f>IF(E24="","",VLOOKUP(B24,Data!$B$5:$N$503,13,FALSE))</f>
        <v>Ymh</v>
      </c>
      <c r="D24" s="495" t="str">
        <f>IF(E24="","",VLOOKUP(B24,Data!$B$5:$L$503,2,FALSE))</f>
        <v>AAE6337</v>
      </c>
      <c r="E24" s="739">
        <v>10</v>
      </c>
      <c r="F24" s="955"/>
      <c r="G24" s="587">
        <f>IF(E24="","",VLOOKUP(B24,Data!$B$5:$L$503,11,FALSE))</f>
        <v>1646.63</v>
      </c>
      <c r="H24" s="588">
        <f t="shared" si="0"/>
        <v>16466.300000000003</v>
      </c>
      <c r="I24" s="589" t="str">
        <f>IF(E24="","",VLOOKUP(B24,Data!$B$5:$D$503,3,FALSE))</f>
        <v>C/T</v>
      </c>
      <c r="J24" s="589" t="str">
        <f>IF(E24="","",VLOOKUP(B24,Data!$B$5:$M$503,12,FALSE))</f>
        <v>Indonesia</v>
      </c>
      <c r="K24" s="590">
        <v>5140957</v>
      </c>
      <c r="L24" s="587">
        <f>IF(E24="","",VLOOKUP(B24,Data!$B$5:$E$503,4,FALSE)*E24)</f>
        <v>1940</v>
      </c>
      <c r="M24" s="587">
        <f>IF(E24="","",VLOOKUP(B24,Data!$B$5:$F$503,5,FALSE)*E24)</f>
        <v>1740</v>
      </c>
      <c r="N24" s="591" t="e">
        <f>IF(B24=Data!#REF!,Data!#REF!,(IF(B24=Data!#REF!,Data!#REF!,(IF(B24=Data!#REF!,Data!#REF!,(IF(B24=Data!#REF!,Data!#REF!,(IF(B24=Data!#REF!,Data!#REF!,(IF(B24=Data!#REF!,Data!#REF!,(IF(B24=Data!#REF!,Data!#REF!,(IF(B24=Data!#REF!,Data!#REF!,Data!#REF!)))))))))))))))&amp;IF(B24=Data!B27,Data!G27,(IF(B24=Data!#REF!,Data!#REF!,(IF(B24=Data!#REF!,Data!#REF!,(IF(B24=Data!#REF!,Data!#REF!,(IF(B24=Data!#REF!,Data!#REF!,(IF(B24=Data!#REF!,Data!G767,(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27,Data!H27,(IF(B24=Data!#REF!,Data!#REF!,(IF(B24=Data!#REF!,Data!#REF!,(IF(B24=Data!#REF!,Data!#REF!,(IF(B24=Data!#REF!,Data!#REF!,(IF(B24=Data!#REF!,Data!H767,(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27,Data!I27,(IF(B24=Data!#REF!,Data!#REF!,(IF(B24=Data!#REF!,Data!#REF!,(IF(B24=Data!#REF!,Data!#REF!,(IF(B24=Data!#REF!,Data!#REF!,(IF(B24=Data!#REF!,Data!I767,(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27,Data!J27,(IF(B24=Data!#REF!,Data!#REF!,(IF(B24=Data!#REF!,Data!#REF!,(IF(B24=Data!#REF!,Data!#REF!,(IF(B24=Data!#REF!,Data!#REF!,(IF(B24=Data!#REF!,Data!J767,(IF(B24=Data!#REF!,Data!#REF!,(IF(B24=Data!#REF!,Data!#REF!,Data!#REF!)))))))))))))))&amp;IF(B24=Data!#REF!,Data!#REF!,(IF(B24=Data!#REF!,Data!#REF!,(IF(B24=Data!#REF!,Data!#REF!,(IF(B24=Data!#REF!,Data!#REF!,(IF(B24=Data!#REF!,Data!#REF!,Data!#REF!)))))))))</f>
        <v>#REF!</v>
      </c>
      <c r="W24" s="596">
        <f>IF(E24="","",VLOOKUP(B24,Data!$B$5:$J$503,9,FALSE)*E24)</f>
        <v>11.29</v>
      </c>
    </row>
    <row r="25" spans="1:23" s="597" customFormat="1" ht="19.25" customHeight="1">
      <c r="A25" s="860"/>
      <c r="B25" s="753"/>
      <c r="C25" s="738" t="str">
        <f>IF(E25="","",VLOOKUP(B25,Data!$B$5:$N$503,13,FALSE))</f>
        <v/>
      </c>
      <c r="D25" s="495" t="str">
        <f>IF(E25="","",VLOOKUP(B25,Data!$B$5:$L$503,2,FALSE))</f>
        <v/>
      </c>
      <c r="E25" s="739"/>
      <c r="F25" s="956"/>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REF!,Data!#REF!,(IF(B25=Data!#REF!,Data!#REF!,(IF(B25=Data!#REF!,Data!#REF!,(IF(B25=Data!#REF!,Data!#REF!,(IF(B25=Data!#REF!,Data!#REF!,(IF(B25=Data!#REF!,Data!#REF!,(IF(B25=Data!#REF!,Data!#REF!,(IF(B25=Data!#REF!,Data!#REF!,Data!#REF!)))))))))))))))&amp;IF(B25=Data!B28,Data!G28,(IF(B25=Data!#REF!,Data!#REF!,(IF(B25=Data!#REF!,Data!#REF!,(IF(B25=Data!#REF!,Data!#REF!,(IF(B25=Data!#REF!,Data!#REF!,(IF(B25=Data!#REF!,Data!G768,(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28,Data!H28,(IF(B25=Data!#REF!,Data!#REF!,(IF(B25=Data!#REF!,Data!#REF!,(IF(B25=Data!#REF!,Data!#REF!,(IF(B25=Data!#REF!,Data!#REF!,(IF(B25=Data!#REF!,Data!H768,(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28,Data!I28,(IF(B25=Data!#REF!,Data!#REF!,(IF(B25=Data!#REF!,Data!#REF!,(IF(B25=Data!#REF!,Data!#REF!,(IF(B25=Data!#REF!,Data!#REF!,(IF(B25=Data!#REF!,Data!I768,(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28,Data!J28,(IF(B25=Data!#REF!,Data!#REF!,(IF(B25=Data!#REF!,Data!#REF!,(IF(B25=Data!#REF!,Data!#REF!,(IF(B25=Data!#REF!,Data!#REF!,(IF(B25=Data!#REF!,Data!J768,(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s="582"/>
      <c r="C26" s="738" t="str">
        <f>IF(E26="","",VLOOKUP(B26,Data!$B$5:$N$503,13,FALSE))</f>
        <v/>
      </c>
      <c r="D26" s="495" t="str">
        <f>IF(E26="","",VLOOKUP(B26,Data!$B$5:$L$503,2,FALSE))</f>
        <v/>
      </c>
      <c r="E26" s="823"/>
      <c r="F26" s="956"/>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REF!,Data!#REF!,(IF(B26=Data!#REF!,Data!#REF!,(IF(B26=Data!#REF!,Data!#REF!,(IF(B26=Data!#REF!,Data!#REF!,(IF(B26=Data!#REF!,Data!#REF!,(IF(B26=Data!#REF!,Data!#REF!,(IF(B26=Data!#REF!,Data!#REF!,(IF(B26=Data!#REF!,Data!#REF!,Data!#REF!)))))))))))))))&amp;IF(B26=Data!B59,Data!G59,(IF(B26=Data!#REF!,Data!#REF!,(IF(B26=Data!#REF!,Data!#REF!,(IF(B26=Data!#REF!,Data!#REF!,(IF(B26=Data!#REF!,Data!#REF!,(IF(B26=Data!#REF!,Data!G799,(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59,Data!H59,(IF(B26=Data!#REF!,Data!#REF!,(IF(B26=Data!#REF!,Data!#REF!,(IF(B26=Data!#REF!,Data!#REF!,(IF(B26=Data!#REF!,Data!#REF!,(IF(B26=Data!#REF!,Data!H799,(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59,Data!I59,(IF(B26=Data!#REF!,Data!#REF!,(IF(B26=Data!#REF!,Data!#REF!,(IF(B26=Data!#REF!,Data!#REF!,(IF(B26=Data!#REF!,Data!#REF!,(IF(B26=Data!#REF!,Data!I799,(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59,Data!J59,(IF(B26=Data!#REF!,Data!#REF!,(IF(B26=Data!#REF!,Data!#REF!,(IF(B26=Data!#REF!,Data!#REF!,(IF(B26=Data!#REF!,Data!#REF!,(IF(B26=Data!#REF!,Data!J799,(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598"/>
      <c r="B27" s="582"/>
      <c r="C27" s="738" t="str">
        <f>IF(E27="","",VLOOKUP(B27,Data!$B$5:$N$503,13,FALSE))</f>
        <v/>
      </c>
      <c r="D27" s="495" t="str">
        <f>IF(E27="","",VLOOKUP(B27,Data!$B$5:$L$503,2,FALSE))</f>
        <v/>
      </c>
      <c r="E27" s="823"/>
      <c r="F27" s="601"/>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18,Data!G18,(IF(B27=Data!B20,Data!G20,(IF(B27=Data!B22,Data!G22,(IF(B27=Data!#REF!,Data!#REF!,(IF(B27=Data!B27,Data!G27,(IF(B27=Data!#REF!,Data!#REF!,(IF(B27=Data!#REF!,Data!#REF!,(IF(B27=Data!#REF!,Data!#REF!,Data!#REF!)))))))))))))))&amp;IF(B27=Data!B94,Data!G94,(IF(B27=Data!#REF!,Data!#REF!,(IF(B27=Data!#REF!,Data!#REF!,(IF(B27=Data!#REF!,Data!#REF!,(IF(B27=Data!#REF!,Data!#REF!,(IF(B27=Data!#REF!,Data!G834,(IF(B27=Data!#REF!,Data!#REF!,(IF(B27=Data!#REF!,Data!#REF!,Data!#REF!)))))))))))))))&amp;IF(B27=Data!#REF!,Data!#REF!,(IF(B27=Data!#REF!,Data!#REF!,(IF(B27=Data!#REF!,Data!#REF!,(IF(B27=Data!#REF!,Data!#REF!,(IF(B27=Data!#REF!,Data!#REF!,Data!#REF!)))))))))</f>
        <v>#REF!</v>
      </c>
      <c r="O27" s="592"/>
      <c r="P27" s="593"/>
      <c r="Q27" s="594" t="e">
        <f>IF(B27=Data!B18,Data!H18,(IF(B27=Data!B20,Data!H20,(IF(B27=Data!B22,Data!H22,(IF(B27=Data!#REF!,Data!#REF!,(IF(B27=Data!B27,Data!H27,(IF(B27=Data!#REF!,Data!#REF!,(IF(B27=Data!#REF!,Data!#REF!,(IF(B27=Data!#REF!,Data!#REF!,Data!#REF!)))))))))))))))&amp;IF(B27=Data!B94,Data!H94,(IF(B27=Data!#REF!,Data!#REF!,(IF(B27=Data!#REF!,Data!#REF!,(IF(B27=Data!#REF!,Data!#REF!,(IF(B27=Data!#REF!,Data!#REF!,(IF(B27=Data!#REF!,Data!H834,(IF(B27=Data!#REF!,Data!#REF!,(IF(B27=Data!#REF!,Data!#REF!,Data!#REF!)))))))))))))))&amp;IF(B27=Data!#REF!,Data!#REF!,(IF(B27=Data!#REF!,Data!#REF!,(IF(B27=Data!#REF!,Data!#REF!,(IF(B27=Data!#REF!,Data!#REF!,(IF(B27=Data!#REF!,Data!#REF!,Data!#REF!)))))))))</f>
        <v>#REF!</v>
      </c>
      <c r="R27" s="593"/>
      <c r="S27" s="593"/>
      <c r="T27" s="594" t="e">
        <f>IF(B27=Data!B18,Data!I18,(IF(B27=Data!B20,Data!I20,(IF(B27=Data!B22,Data!I22,(IF(B27=Data!#REF!,Data!#REF!,(IF(B27=Data!B27,Data!I27,(IF(B27=Data!#REF!,Data!#REF!,(IF(B27=Data!#REF!,Data!#REF!,(IF(B27=Data!#REF!,Data!#REF!,Data!#REF!)))))))))))))))&amp;IF(B27=Data!B94,Data!I94,(IF(B27=Data!#REF!,Data!#REF!,(IF(B27=Data!#REF!,Data!#REF!,(IF(B27=Data!#REF!,Data!#REF!,(IF(B27=Data!#REF!,Data!#REF!,(IF(B27=Data!#REF!,Data!I834,(IF(B27=Data!#REF!,Data!#REF!,(IF(B27=Data!#REF!,Data!#REF!,Data!#REF!)))))))))))))))&amp;IF(B27=Data!#REF!,Data!#REF!,(IF(B27=Data!#REF!,Data!#REF!,(IF(B27=Data!#REF!,Data!#REF!,(IF(B27=Data!#REF!,Data!#REF!,(IF(B27=Data!#REF!,Data!#REF!,Data!#REF!)))))))))</f>
        <v>#REF!</v>
      </c>
      <c r="U27" s="595"/>
      <c r="V27" s="594" t="e">
        <f>IF(B27=Data!B18,Data!J18,(IF(B27=Data!B20,Data!J20,(IF(B27=Data!B22,Data!J22,(IF(B27=Data!#REF!,Data!#REF!,(IF(B27=Data!B27,Data!J27,(IF(B27=Data!#REF!,Data!#REF!,(IF(B27=Data!#REF!,Data!#REF!,(IF(B27=Data!#REF!,Data!#REF!,Data!#REF!)))))))))))))))&amp;IF(B27=Data!B94,Data!J94,(IF(B27=Data!#REF!,Data!#REF!,(IF(B27=Data!#REF!,Data!#REF!,(IF(B27=Data!#REF!,Data!#REF!,(IF(B27=Data!#REF!,Data!#REF!,(IF(B27=Data!#REF!,Data!J834,(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860"/>
      <c r="B28"/>
      <c r="C28" s="583" t="str">
        <f>IF(E28="","",VLOOKUP(B28,Data!$B$5:$N$503,13,FALSE))</f>
        <v/>
      </c>
      <c r="D28" s="584" t="str">
        <f>IF(E28="","",VLOOKUP(B28,Data!$B$5:$L$503,2,FALSE))</f>
        <v/>
      </c>
      <c r="E28" s="739"/>
      <c r="F28" s="600"/>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B139,Data!G139,(IF(B28=Data!B141,Data!G141,(IF(B28=Data!B143,Data!G143,(IF(B28=Data!#REF!,Data!#REF!,(IF(B28=Data!B148,Data!G148,(IF(B28=Data!#REF!,Data!#REF!,(IF(B28=Data!#REF!,Data!#REF!,(IF(B28=Data!#REF!,Data!#REF!,Data!#REF!)))))))))))))))&amp;IF(B28=Data!B215,Data!G215,(IF(B28=Data!#REF!,Data!#REF!,(IF(B28=Data!#REF!,Data!#REF!,(IF(B28=Data!#REF!,Data!#REF!,(IF(B28=Data!#REF!,Data!#REF!,(IF(B28=Data!#REF!,Data!G955,(IF(B28=Data!#REF!,Data!#REF!,(IF(B28=Data!#REF!,Data!#REF!,Data!#REF!)))))))))))))))&amp;IF(B28=Data!#REF!,Data!#REF!,(IF(B28=Data!#REF!,Data!#REF!,(IF(B28=Data!#REF!,Data!#REF!,(IF(B28=Data!#REF!,Data!#REF!,(IF(B28=Data!#REF!,Data!#REF!,Data!#REF!)))))))))</f>
        <v>#REF!</v>
      </c>
      <c r="O28" s="592"/>
      <c r="P28" s="593"/>
      <c r="Q28" s="594" t="e">
        <f>IF(B28=Data!B139,Data!H139,(IF(B28=Data!B141,Data!H141,(IF(B28=Data!B143,Data!H143,(IF(B28=Data!#REF!,Data!#REF!,(IF(B28=Data!B148,Data!H148,(IF(B28=Data!#REF!,Data!#REF!,(IF(B28=Data!#REF!,Data!#REF!,(IF(B28=Data!#REF!,Data!#REF!,Data!#REF!)))))))))))))))&amp;IF(B28=Data!B215,Data!H215,(IF(B28=Data!#REF!,Data!#REF!,(IF(B28=Data!#REF!,Data!#REF!,(IF(B28=Data!#REF!,Data!#REF!,(IF(B28=Data!#REF!,Data!#REF!,(IF(B28=Data!#REF!,Data!H955,(IF(B28=Data!#REF!,Data!#REF!,(IF(B28=Data!#REF!,Data!#REF!,Data!#REF!)))))))))))))))&amp;IF(B28=Data!#REF!,Data!#REF!,(IF(B28=Data!#REF!,Data!#REF!,(IF(B28=Data!#REF!,Data!#REF!,(IF(B28=Data!#REF!,Data!#REF!,(IF(B28=Data!#REF!,Data!#REF!,Data!#REF!)))))))))</f>
        <v>#REF!</v>
      </c>
      <c r="R28" s="593"/>
      <c r="S28" s="593"/>
      <c r="T28" s="594" t="e">
        <f>IF(B28=Data!B139,Data!I139,(IF(B28=Data!B141,Data!I141,(IF(B28=Data!B143,Data!I143,(IF(B28=Data!#REF!,Data!#REF!,(IF(B28=Data!B148,Data!I148,(IF(B28=Data!#REF!,Data!#REF!,(IF(B28=Data!#REF!,Data!#REF!,(IF(B28=Data!#REF!,Data!#REF!,Data!#REF!)))))))))))))))&amp;IF(B28=Data!B215,Data!I215,(IF(B28=Data!#REF!,Data!#REF!,(IF(B28=Data!#REF!,Data!#REF!,(IF(B28=Data!#REF!,Data!#REF!,(IF(B28=Data!#REF!,Data!#REF!,(IF(B28=Data!#REF!,Data!I955,(IF(B28=Data!#REF!,Data!#REF!,(IF(B28=Data!#REF!,Data!#REF!,Data!#REF!)))))))))))))))&amp;IF(B28=Data!#REF!,Data!#REF!,(IF(B28=Data!#REF!,Data!#REF!,(IF(B28=Data!#REF!,Data!#REF!,(IF(B28=Data!#REF!,Data!#REF!,(IF(B28=Data!#REF!,Data!#REF!,Data!#REF!)))))))))</f>
        <v>#REF!</v>
      </c>
      <c r="U28" s="595"/>
      <c r="V28" s="594" t="e">
        <f>IF(B28=Data!B139,Data!J139,(IF(B28=Data!B141,Data!J141,(IF(B28=Data!B143,Data!J143,(IF(B28=Data!#REF!,Data!#REF!,(IF(B28=Data!B148,Data!J148,(IF(B28=Data!#REF!,Data!#REF!,(IF(B28=Data!#REF!,Data!#REF!,(IF(B28=Data!#REF!,Data!#REF!,Data!#REF!)))))))))))))))&amp;IF(B28=Data!B215,Data!J215,(IF(B28=Data!#REF!,Data!#REF!,(IF(B28=Data!#REF!,Data!#REF!,(IF(B28=Data!#REF!,Data!#REF!,(IF(B28=Data!#REF!,Data!#REF!,(IF(B28=Data!#REF!,Data!J955,(IF(B28=Data!#REF!,Data!#REF!,(IF(B28=Data!#REF!,Data!#REF!,Data!#REF!)))))))))))))))&amp;IF(B28=Data!#REF!,Data!#REF!,(IF(B28=Data!#REF!,Data!#REF!,(IF(B28=Data!#REF!,Data!#REF!,(IF(B28=Data!#REF!,Data!#REF!,(IF(B28=Data!#REF!,Data!#REF!,Data!#REF!)))))))))</f>
        <v>#REF!</v>
      </c>
      <c r="W28" s="596" t="str">
        <f>IF(E28="","",VLOOKUP(B28,Data!$B$5:$J$503,9,FALSE)*E28)</f>
        <v/>
      </c>
    </row>
    <row r="29" spans="1:23" s="611" customFormat="1" ht="31" customHeight="1">
      <c r="A29" s="860"/>
      <c r="B29" s="818"/>
      <c r="C29" s="604"/>
      <c r="D29" s="605"/>
      <c r="E29" s="606">
        <f>SUM(E17:E28)</f>
        <v>32</v>
      </c>
      <c r="F29" s="606"/>
      <c r="G29" s="607"/>
      <c r="H29" s="607">
        <f>SUM(H17:H28)</f>
        <v>61775.8</v>
      </c>
      <c r="I29" s="608"/>
      <c r="J29" s="608"/>
      <c r="K29" s="608"/>
      <c r="L29" s="609">
        <f>SUM(L17:L28)</f>
        <v>6990</v>
      </c>
      <c r="M29" s="609">
        <f>SUM(M17:M28)</f>
        <v>6301</v>
      </c>
      <c r="N29" s="609" t="e">
        <f>SUM(N17:N28)</f>
        <v>#REF!</v>
      </c>
      <c r="O29" s="609"/>
      <c r="P29" s="609">
        <f>SUM(P16:P16)</f>
        <v>0</v>
      </c>
      <c r="Q29" s="609">
        <f>SUM(Q16:Q16)</f>
        <v>0</v>
      </c>
      <c r="R29" s="609" t="e">
        <f>SUM(#REF!)</f>
        <v>#REF!</v>
      </c>
      <c r="S29" s="609">
        <f>SUM(S16:S16)</f>
        <v>0</v>
      </c>
      <c r="T29" s="609">
        <f>SUM(T16:T16)</f>
        <v>0</v>
      </c>
      <c r="U29" s="609" t="e">
        <f>SUM(#REF!)</f>
        <v>#REF!</v>
      </c>
      <c r="V29" s="609">
        <f>SUM(V16:V16)</f>
        <v>0</v>
      </c>
      <c r="W29" s="610">
        <f>SUM(W17:W28)</f>
        <v>39.387</v>
      </c>
    </row>
    <row r="30" spans="1:23" ht="11.25" customHeight="1">
      <c r="A30" s="860"/>
      <c r="B30" s="612"/>
      <c r="C30" s="545"/>
      <c r="D30" s="546"/>
      <c r="E30" s="613"/>
      <c r="F30" s="544"/>
      <c r="G30" s="614" t="s">
        <v>847</v>
      </c>
      <c r="H30" s="615"/>
      <c r="I30" s="616"/>
      <c r="J30" s="616"/>
      <c r="K30" s="616"/>
      <c r="L30" s="617"/>
      <c r="M30" s="548"/>
      <c r="N30" s="546"/>
      <c r="O30" s="545"/>
      <c r="P30" s="545"/>
      <c r="Q30" s="545"/>
      <c r="R30" s="545"/>
      <c r="S30" s="545"/>
      <c r="T30" s="545"/>
      <c r="U30" s="546"/>
      <c r="V30" s="546"/>
      <c r="W30" s="550"/>
    </row>
    <row r="31" spans="1:23" ht="14">
      <c r="A31" s="618" t="s">
        <v>546</v>
      </c>
      <c r="B31" s="619" t="s">
        <v>12</v>
      </c>
      <c r="C31" s="513"/>
      <c r="D31" s="620"/>
      <c r="E31" s="499" t="s">
        <v>555</v>
      </c>
      <c r="G31" s="621" t="s">
        <v>83</v>
      </c>
      <c r="H31" s="622"/>
      <c r="I31" s="562" t="s">
        <v>84</v>
      </c>
      <c r="J31" s="623"/>
      <c r="K31" s="534" t="s">
        <v>85</v>
      </c>
      <c r="L31" s="534"/>
      <c r="M31" s="1076" t="s">
        <v>86</v>
      </c>
      <c r="N31" s="1077"/>
      <c r="O31" s="1077"/>
      <c r="P31" s="1077"/>
      <c r="Q31" s="1077"/>
      <c r="R31" s="1077"/>
      <c r="S31" s="1077"/>
      <c r="T31" s="1077"/>
      <c r="U31" s="1077"/>
      <c r="V31" s="1077"/>
      <c r="W31" s="1078"/>
    </row>
    <row r="32" spans="1:23" ht="13">
      <c r="A32" s="985" t="s">
        <v>547</v>
      </c>
      <c r="D32" s="624"/>
      <c r="E32" s="499" t="s">
        <v>88</v>
      </c>
      <c r="G32" s="1079"/>
      <c r="H32" s="1080"/>
      <c r="I32" s="985" t="s">
        <v>89</v>
      </c>
      <c r="J32" s="625"/>
      <c r="K32" s="537" t="s">
        <v>90</v>
      </c>
      <c r="L32" s="537"/>
      <c r="M32" s="532"/>
      <c r="W32" s="538"/>
    </row>
    <row r="33" spans="1:23" ht="10.5" customHeight="1">
      <c r="A33" s="985" t="s">
        <v>548</v>
      </c>
      <c r="B33" s="503"/>
      <c r="D33" s="523"/>
      <c r="G33" s="1079"/>
      <c r="H33" s="1080"/>
      <c r="I33" s="985"/>
      <c r="J33" s="625"/>
      <c r="K33" s="537" t="s">
        <v>94</v>
      </c>
      <c r="L33" s="537"/>
      <c r="M33" s="532"/>
      <c r="W33" s="538"/>
    </row>
    <row r="34" spans="1:23" ht="10.5" customHeight="1">
      <c r="A34" s="544"/>
      <c r="B34" s="545"/>
      <c r="C34" s="545"/>
      <c r="D34" s="626"/>
      <c r="E34" s="499" t="s">
        <v>95</v>
      </c>
      <c r="G34" s="1079"/>
      <c r="H34" s="1080"/>
      <c r="I34" s="985" t="s">
        <v>96</v>
      </c>
      <c r="J34" s="625"/>
      <c r="K34" s="537"/>
      <c r="L34" s="537"/>
      <c r="M34" s="532"/>
      <c r="W34" s="538"/>
    </row>
    <row r="35" spans="1:23" ht="13">
      <c r="A35" s="512" t="s">
        <v>97</v>
      </c>
      <c r="C35" s="535"/>
      <c r="D35" s="514"/>
      <c r="E35" s="499" t="s">
        <v>98</v>
      </c>
      <c r="G35" s="627" t="s">
        <v>99</v>
      </c>
      <c r="H35" s="628"/>
      <c r="I35" s="985" t="s">
        <v>89</v>
      </c>
      <c r="J35" s="625"/>
      <c r="K35" s="537" t="s">
        <v>100</v>
      </c>
      <c r="L35" s="537"/>
      <c r="M35" s="532"/>
      <c r="W35" s="538"/>
    </row>
    <row r="36" spans="1:23" ht="13">
      <c r="A36" s="985" t="s">
        <v>561</v>
      </c>
      <c r="D36" s="523"/>
      <c r="E36" s="499" t="s">
        <v>101</v>
      </c>
      <c r="G36" s="629"/>
      <c r="H36" s="630"/>
      <c r="I36" s="985" t="s">
        <v>102</v>
      </c>
      <c r="J36" s="625"/>
      <c r="K36" s="537" t="s">
        <v>549</v>
      </c>
      <c r="L36" s="537"/>
      <c r="M36" s="1069" t="s">
        <v>616</v>
      </c>
      <c r="N36" s="1070"/>
      <c r="O36" s="1070"/>
      <c r="P36" s="1070"/>
      <c r="Q36" s="1070"/>
      <c r="R36" s="1070"/>
      <c r="S36" s="1070"/>
      <c r="T36" s="1070"/>
      <c r="U36" s="1070"/>
      <c r="V36" s="1070"/>
      <c r="W36" s="1071"/>
    </row>
    <row r="37" spans="1:23">
      <c r="A37" s="544"/>
      <c r="B37" s="545"/>
      <c r="C37" s="545"/>
      <c r="D37" s="546"/>
      <c r="E37" s="631"/>
      <c r="F37" s="545"/>
      <c r="G37" s="1053" t="s">
        <v>1151</v>
      </c>
      <c r="H37" s="1054"/>
      <c r="I37" s="1053" t="s">
        <v>1152</v>
      </c>
      <c r="J37" s="1054"/>
      <c r="K37" s="549" t="s">
        <v>105</v>
      </c>
      <c r="L37" s="549"/>
      <c r="M37" s="1072" t="s">
        <v>106</v>
      </c>
      <c r="N37" s="1073"/>
      <c r="O37" s="1073"/>
      <c r="P37" s="1073"/>
      <c r="Q37" s="1073"/>
      <c r="R37" s="1073"/>
      <c r="S37" s="1073"/>
      <c r="T37" s="1073"/>
      <c r="U37" s="1073"/>
      <c r="V37" s="1073"/>
      <c r="W37" s="1074"/>
    </row>
    <row r="38" spans="1:23">
      <c r="G38" s="500" t="s">
        <v>667</v>
      </c>
      <c r="K38" s="537"/>
      <c r="L38" s="537"/>
      <c r="M38" s="541"/>
      <c r="N38" s="541"/>
      <c r="O38" s="541"/>
      <c r="P38" s="541"/>
      <c r="Q38" s="541"/>
      <c r="R38" s="541"/>
      <c r="S38" s="541"/>
      <c r="T38" s="541"/>
      <c r="U38" s="541"/>
      <c r="V38" s="541"/>
      <c r="W38" s="632"/>
    </row>
    <row r="39" spans="1:23">
      <c r="G39" s="633"/>
      <c r="H39" s="633"/>
      <c r="I39" s="634"/>
      <c r="J39" s="633"/>
      <c r="K39" s="537"/>
      <c r="L39" s="537"/>
      <c r="M39" s="541"/>
      <c r="N39" s="541"/>
      <c r="O39" s="541"/>
      <c r="P39" s="541"/>
      <c r="Q39" s="541"/>
      <c r="R39" s="541"/>
      <c r="S39" s="541"/>
      <c r="T39" s="541"/>
      <c r="U39" s="541"/>
      <c r="V39" s="541"/>
      <c r="W39" s="632"/>
    </row>
    <row r="40" spans="1:23" ht="7.5" customHeight="1"/>
    <row r="41" spans="1:23" ht="13.5" customHeight="1"/>
    <row r="42" spans="1:23" ht="13.5" customHeight="1"/>
    <row r="43" spans="1:23" ht="13.5" customHeight="1"/>
    <row r="44" spans="1:23" s="611" customFormat="1" ht="18" customHeight="1">
      <c r="A44" s="635" t="s">
        <v>964</v>
      </c>
      <c r="B44" s="500"/>
      <c r="C44" s="635" t="s">
        <v>622</v>
      </c>
      <c r="F44" s="636"/>
      <c r="G44" s="635" t="s">
        <v>958</v>
      </c>
      <c r="H44" s="500"/>
      <c r="I44" s="635" t="s">
        <v>969</v>
      </c>
      <c r="K44" s="636"/>
      <c r="L44" s="636"/>
      <c r="V44" s="637"/>
    </row>
    <row r="45" spans="1:23" s="611" customFormat="1" ht="18" customHeight="1">
      <c r="A45" s="635" t="s">
        <v>965</v>
      </c>
      <c r="B45" s="500"/>
      <c r="C45" s="635" t="s">
        <v>969</v>
      </c>
      <c r="F45" s="636"/>
      <c r="G45" s="635" t="s">
        <v>959</v>
      </c>
      <c r="H45" s="500"/>
      <c r="I45" s="635" t="s">
        <v>969</v>
      </c>
      <c r="K45" s="636"/>
      <c r="L45" s="636"/>
      <c r="V45" s="637"/>
    </row>
    <row r="46" spans="1:23" s="611" customFormat="1" ht="18" customHeight="1">
      <c r="A46" s="635" t="s">
        <v>966</v>
      </c>
      <c r="B46" s="500"/>
      <c r="C46" s="635" t="s">
        <v>969</v>
      </c>
      <c r="F46" s="636"/>
      <c r="G46" s="635" t="s">
        <v>960</v>
      </c>
      <c r="H46" s="500"/>
      <c r="I46" s="635" t="s">
        <v>622</v>
      </c>
      <c r="K46" s="636"/>
      <c r="L46" s="636"/>
      <c r="V46" s="637"/>
    </row>
    <row r="47" spans="1:23" s="611" customFormat="1" ht="18" customHeight="1">
      <c r="A47" s="635" t="s">
        <v>967</v>
      </c>
      <c r="B47" s="500"/>
      <c r="C47" s="635" t="s">
        <v>622</v>
      </c>
      <c r="F47" s="636"/>
      <c r="G47" s="635" t="s">
        <v>961</v>
      </c>
      <c r="H47" s="500"/>
      <c r="I47" s="635" t="s">
        <v>622</v>
      </c>
      <c r="K47" s="636"/>
      <c r="L47" s="636"/>
      <c r="V47" s="637"/>
    </row>
    <row r="48" spans="1:23" s="611" customFormat="1" ht="18" customHeight="1">
      <c r="A48" s="635" t="s">
        <v>968</v>
      </c>
      <c r="B48" s="500"/>
      <c r="C48" s="635" t="s">
        <v>622</v>
      </c>
      <c r="F48" s="636"/>
      <c r="G48" s="635" t="s">
        <v>963</v>
      </c>
      <c r="H48" s="500"/>
      <c r="I48" s="635" t="s">
        <v>622</v>
      </c>
      <c r="K48" s="636"/>
      <c r="L48" s="636"/>
      <c r="V48" s="637"/>
    </row>
    <row r="49" spans="1:23" ht="20">
      <c r="E49" s="986"/>
      <c r="F49" s="500"/>
      <c r="G49" s="635" t="s">
        <v>962</v>
      </c>
      <c r="I49" s="635" t="s">
        <v>622</v>
      </c>
      <c r="K49" s="500"/>
      <c r="M49" s="986"/>
      <c r="V49" s="501"/>
      <c r="W49" s="986"/>
    </row>
    <row r="50" spans="1:23" ht="17.5">
      <c r="A50" s="638"/>
      <c r="E50" s="986"/>
      <c r="G50" s="639"/>
      <c r="H50" s="639"/>
    </row>
    <row r="55" spans="1:23" ht="14">
      <c r="A55" s="640"/>
      <c r="C55" s="641"/>
      <c r="D55" s="641"/>
      <c r="E55" s="642"/>
    </row>
    <row r="56" spans="1:23" ht="14">
      <c r="A56" s="643"/>
      <c r="C56" s="641"/>
      <c r="D56" s="644"/>
      <c r="E56" s="642"/>
    </row>
    <row r="57" spans="1:23" ht="14">
      <c r="A57" s="643"/>
      <c r="B57" s="645"/>
      <c r="C57" s="641"/>
      <c r="D57" s="641"/>
      <c r="E57" s="642"/>
    </row>
    <row r="58" spans="1:23" ht="14">
      <c r="A58" s="643"/>
      <c r="B58" s="646" t="s">
        <v>354</v>
      </c>
      <c r="C58" s="641"/>
      <c r="D58" s="641"/>
      <c r="E58" s="642"/>
    </row>
    <row r="59" spans="1:23" ht="15.5">
      <c r="A59" s="643"/>
      <c r="B59" s="647" t="s">
        <v>249</v>
      </c>
      <c r="C59" s="641"/>
      <c r="D59" s="641"/>
      <c r="E59" s="642"/>
    </row>
    <row r="60" spans="1:23" ht="14">
      <c r="A60" s="643"/>
      <c r="B60" s="648" t="s">
        <v>250</v>
      </c>
      <c r="C60" s="641"/>
      <c r="D60" s="641"/>
      <c r="E60" s="642"/>
    </row>
    <row r="61" spans="1:23" ht="15.5">
      <c r="A61" s="649"/>
      <c r="B61" s="647" t="s">
        <v>251</v>
      </c>
      <c r="C61" s="641"/>
      <c r="D61" s="641"/>
      <c r="E61" s="642"/>
    </row>
    <row r="62" spans="1:23" ht="15.5">
      <c r="A62" s="643"/>
      <c r="B62" s="647" t="s">
        <v>252</v>
      </c>
      <c r="C62" s="641"/>
      <c r="D62" s="641"/>
      <c r="E62" s="642"/>
    </row>
    <row r="63" spans="1:23" ht="14">
      <c r="A63" s="649"/>
      <c r="B63" s="646" t="s">
        <v>253</v>
      </c>
      <c r="C63" s="641"/>
      <c r="D63" s="641"/>
      <c r="E63" s="642"/>
    </row>
    <row r="64" spans="1:23" ht="14">
      <c r="A64" s="649"/>
      <c r="B64" s="646" t="s">
        <v>357</v>
      </c>
      <c r="C64" s="641"/>
      <c r="D64" s="641"/>
      <c r="E64" s="642"/>
    </row>
    <row r="65" spans="1:5" ht="14">
      <c r="A65" s="643"/>
      <c r="B65" s="646" t="s">
        <v>358</v>
      </c>
      <c r="C65" s="641"/>
      <c r="D65" s="641"/>
      <c r="E65" s="642"/>
    </row>
    <row r="66" spans="1:5" ht="14">
      <c r="A66" s="643"/>
      <c r="B66" s="646" t="s">
        <v>288</v>
      </c>
      <c r="C66" s="641"/>
      <c r="D66" s="641"/>
      <c r="E66" s="642"/>
    </row>
    <row r="67" spans="1:5" ht="14">
      <c r="A67" s="643"/>
      <c r="B67" s="646" t="s">
        <v>292</v>
      </c>
      <c r="C67" s="641"/>
      <c r="D67" s="641"/>
      <c r="E67" s="642"/>
    </row>
    <row r="68" spans="1:5" ht="15.5">
      <c r="A68" s="643"/>
      <c r="B68" s="647" t="s">
        <v>423</v>
      </c>
      <c r="C68" s="641"/>
      <c r="D68" s="641"/>
      <c r="E68" s="642"/>
    </row>
    <row r="69" spans="1:5" ht="14">
      <c r="A69" s="643"/>
      <c r="B69" s="646" t="s">
        <v>424</v>
      </c>
      <c r="C69" s="641"/>
      <c r="D69" s="641"/>
      <c r="E69" s="642"/>
    </row>
    <row r="70" spans="1:5" ht="14">
      <c r="A70" s="643"/>
      <c r="B70" s="646" t="s">
        <v>279</v>
      </c>
      <c r="C70" s="641"/>
      <c r="D70" s="644"/>
      <c r="E70" s="642"/>
    </row>
    <row r="71" spans="1:5" ht="14">
      <c r="A71" s="643"/>
      <c r="B71" s="646" t="s">
        <v>281</v>
      </c>
      <c r="C71" s="641"/>
      <c r="D71" s="641"/>
      <c r="E71" s="642"/>
    </row>
    <row r="72" spans="1:5" ht="14">
      <c r="A72" s="643"/>
      <c r="B72" s="646" t="s">
        <v>287</v>
      </c>
      <c r="C72" s="641"/>
      <c r="D72" s="644"/>
      <c r="E72" s="642"/>
    </row>
    <row r="73" spans="1:5" ht="15.5">
      <c r="A73" s="643"/>
      <c r="B73" s="647" t="s">
        <v>420</v>
      </c>
      <c r="C73" s="641"/>
      <c r="D73" s="644"/>
      <c r="E73" s="642"/>
    </row>
    <row r="74" spans="1:5" ht="14">
      <c r="A74" s="650"/>
      <c r="B74" s="646" t="s">
        <v>421</v>
      </c>
      <c r="C74" s="579"/>
      <c r="D74" s="578"/>
      <c r="E74" s="575"/>
    </row>
    <row r="75" spans="1:5" ht="14">
      <c r="A75" s="572"/>
      <c r="B75" s="646" t="s">
        <v>422</v>
      </c>
      <c r="C75" s="579"/>
      <c r="D75" s="578"/>
      <c r="E75" s="651">
        <f>SUM(E54:E73)</f>
        <v>0</v>
      </c>
    </row>
    <row r="76" spans="1:5" ht="14">
      <c r="B76" s="646" t="s">
        <v>417</v>
      </c>
    </row>
    <row r="77" spans="1:5" ht="14">
      <c r="B77" s="646" t="s">
        <v>397</v>
      </c>
    </row>
  </sheetData>
  <mergeCells count="10">
    <mergeCell ref="M36:W36"/>
    <mergeCell ref="G37:H37"/>
    <mergeCell ref="I37:J37"/>
    <mergeCell ref="M37:W37"/>
    <mergeCell ref="O1:S1"/>
    <mergeCell ref="P2:W2"/>
    <mergeCell ref="M31:W31"/>
    <mergeCell ref="G32:H32"/>
    <mergeCell ref="G33:H33"/>
    <mergeCell ref="G34:H34"/>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F9F0-AE0A-424B-80E5-8B3A9880D4F6}">
  <sheetPr>
    <pageSetUpPr fitToPage="1"/>
  </sheetPr>
  <dimension ref="A1:W76"/>
  <sheetViews>
    <sheetView topLeftCell="A16" zoomScale="80" zoomScaleNormal="80" zoomScaleSheetLayoutView="85" workbookViewId="0">
      <selection activeCell="I36" sqref="I36:J36"/>
    </sheetView>
  </sheetViews>
  <sheetFormatPr defaultColWidth="9.1796875" defaultRowHeight="12.5"/>
  <cols>
    <col min="1" max="1" width="5.26953125" style="988" customWidth="1"/>
    <col min="2" max="2" width="33.81640625" style="988" customWidth="1"/>
    <col min="3" max="3" width="6.453125" style="988" customWidth="1"/>
    <col min="4" max="4" width="13.453125" style="988" customWidth="1"/>
    <col min="5" max="5" width="10.453125" style="499" customWidth="1"/>
    <col min="6" max="6" width="13.08984375" style="988" customWidth="1"/>
    <col min="7" max="7" width="14.81640625" style="500" customWidth="1"/>
    <col min="8" max="8" width="16.26953125" style="500" customWidth="1"/>
    <col min="9" max="9" width="6.1796875" style="988" customWidth="1"/>
    <col min="10" max="10" width="14.1796875" style="988" customWidth="1"/>
    <col min="11" max="11" width="11.1796875" style="988" customWidth="1"/>
    <col min="12" max="12" width="15.1796875" style="500" customWidth="1"/>
    <col min="13" max="13" width="16.36328125" style="500" customWidth="1"/>
    <col min="14" max="14" width="0.453125" style="988" hidden="1" customWidth="1"/>
    <col min="15" max="15" width="3.1796875" style="988" customWidth="1"/>
    <col min="16" max="16" width="2.54296875" style="988" customWidth="1"/>
    <col min="17" max="17" width="4.81640625" style="988" hidden="1" customWidth="1"/>
    <col min="18" max="18" width="2" style="988" customWidth="1"/>
    <col min="19" max="19" width="2.54296875" style="988" customWidth="1"/>
    <col min="20" max="20" width="5.81640625" style="988" hidden="1" customWidth="1"/>
    <col min="21" max="21" width="1" style="988" customWidth="1"/>
    <col min="22" max="22" width="9.1796875" style="988" hidden="1" customWidth="1"/>
    <col min="23" max="23" width="15.08984375" style="501" customWidth="1"/>
    <col min="24" max="24" width="1.81640625" style="988" customWidth="1"/>
    <col min="25" max="25" width="9.1796875" style="988" customWidth="1"/>
    <col min="26" max="16384" width="9.1796875" style="98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8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8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87" t="s">
        <v>557</v>
      </c>
      <c r="D8" s="523"/>
      <c r="E8" s="531"/>
      <c r="G8" s="532"/>
      <c r="H8" s="533"/>
      <c r="I8" s="987"/>
      <c r="K8" s="514"/>
      <c r="L8" s="532"/>
      <c r="M8" s="534"/>
      <c r="O8" s="514"/>
      <c r="U8" s="535"/>
      <c r="V8" s="535"/>
      <c r="W8" s="536"/>
    </row>
    <row r="9" spans="1:23">
      <c r="A9" s="987" t="s">
        <v>558</v>
      </c>
      <c r="D9" s="523"/>
      <c r="E9" s="531" t="s">
        <v>54</v>
      </c>
      <c r="G9" s="532" t="s">
        <v>55</v>
      </c>
      <c r="H9" s="533"/>
      <c r="I9" s="987" t="s">
        <v>56</v>
      </c>
      <c r="K9" s="523"/>
      <c r="L9" s="532" t="s">
        <v>57</v>
      </c>
      <c r="M9" s="537"/>
      <c r="O9" s="523"/>
      <c r="P9" s="988" t="s">
        <v>58</v>
      </c>
      <c r="W9" s="538"/>
    </row>
    <row r="10" spans="1:23" ht="13">
      <c r="A10" s="987" t="s">
        <v>559</v>
      </c>
      <c r="D10" s="539" t="s">
        <v>560</v>
      </c>
      <c r="E10" s="531" t="s">
        <v>59</v>
      </c>
      <c r="G10" s="532"/>
      <c r="H10" s="533"/>
      <c r="I10" s="540"/>
      <c r="J10" s="541"/>
      <c r="K10" s="542"/>
      <c r="L10" s="532"/>
      <c r="M10" s="537"/>
      <c r="O10" s="523"/>
      <c r="W10" s="538"/>
    </row>
    <row r="11" spans="1:23" ht="13">
      <c r="A11" s="987" t="s">
        <v>551</v>
      </c>
      <c r="D11" s="523"/>
      <c r="E11" s="515"/>
      <c r="F11" s="543"/>
      <c r="G11" s="532" t="s">
        <v>60</v>
      </c>
      <c r="H11" s="533"/>
      <c r="I11" s="987" t="s">
        <v>61</v>
      </c>
      <c r="K11" s="523"/>
      <c r="L11" s="532" t="s">
        <v>523</v>
      </c>
      <c r="M11" s="537"/>
      <c r="O11" s="523"/>
      <c r="P11" s="988" t="s">
        <v>63</v>
      </c>
      <c r="W11" s="538"/>
    </row>
    <row r="12" spans="1:23">
      <c r="A12" s="544" t="s">
        <v>64</v>
      </c>
      <c r="D12" s="523"/>
      <c r="E12" s="531" t="s">
        <v>65</v>
      </c>
      <c r="G12" s="532"/>
      <c r="H12" s="533"/>
      <c r="I12" s="98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1122</v>
      </c>
      <c r="C17" s="738" t="str">
        <f>IF(E17="","",VLOOKUP(B17,Data!$B$5:$N$503,13,FALSE))</f>
        <v/>
      </c>
      <c r="D17" s="495" t="str">
        <f>IF(E17="","",VLOOKUP(B17,Data!$B$5:$L$503,2,FALSE))</f>
        <v/>
      </c>
      <c r="E17" s="739"/>
      <c r="F17" s="955"/>
      <c r="G17" s="587" t="str">
        <f>IF(E17="","",VLOOKUP(B17,Data!$B$5:$L$503,11,FALSE))</f>
        <v/>
      </c>
      <c r="H17" s="588" t="str">
        <f t="shared" ref="H17:H2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61,Data!G61,(IF(B17=Data!#REF!,Data!#REF!,(IF(B17=Data!#REF!,Data!#REF!,(IF(B17=Data!#REF!,Data!#REF!,(IF(B17=Data!#REF!,Data!#REF!,(IF(B17=Data!#REF!,Data!G801,(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61,Data!H61,(IF(B17=Data!#REF!,Data!#REF!,(IF(B17=Data!#REF!,Data!#REF!,(IF(B17=Data!#REF!,Data!#REF!,(IF(B17=Data!#REF!,Data!#REF!,(IF(B17=Data!#REF!,Data!H801,(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61,Data!I61,(IF(B17=Data!#REF!,Data!#REF!,(IF(B17=Data!#REF!,Data!#REF!,(IF(B17=Data!#REF!,Data!#REF!,(IF(B17=Data!#REF!,Data!#REF!,(IF(B17=Data!#REF!,Data!I801,(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61,Data!J61,(IF(B17=Data!#REF!,Data!#REF!,(IF(B17=Data!#REF!,Data!#REF!,(IF(B17=Data!#REF!,Data!#REF!,(IF(B17=Data!#REF!,Data!#REF!,(IF(B17=Data!#REF!,Data!J801,(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537</v>
      </c>
      <c r="C18" s="738" t="str">
        <f>IF(E18="","",VLOOKUP(B18,Data!$B$5:$N$503,13,FALSE))</f>
        <v>Ymh</v>
      </c>
      <c r="D18" s="495" t="str">
        <f>IF(E18="","",VLOOKUP(B18,Data!$B$5:$L$503,2,FALSE))</f>
        <v>ZJ54440</v>
      </c>
      <c r="E18" s="739">
        <v>1</v>
      </c>
      <c r="F18" s="955" t="s">
        <v>544</v>
      </c>
      <c r="G18" s="587">
        <f>IF(E18="","",VLOOKUP(B18,Data!$B$5:$L$503,11,FALSE))</f>
        <v>4603.6099999999997</v>
      </c>
      <c r="H18" s="588">
        <f t="shared" si="0"/>
        <v>4603.6099999999997</v>
      </c>
      <c r="I18" s="589" t="str">
        <f>IF(E18="","",VLOOKUP(B18,Data!$B$5:$D$503,3,FALSE))</f>
        <v>C/T</v>
      </c>
      <c r="J18" s="589" t="str">
        <f>IF(E18="","",VLOOKUP(B18,Data!$B$5:$M$503,12,FALSE))</f>
        <v>Indonesia</v>
      </c>
      <c r="K18" s="590">
        <v>5138148</v>
      </c>
      <c r="L18" s="587">
        <f>IF(E18="","",VLOOKUP(B18,Data!$B$5:$E$503,4,FALSE)*E18)</f>
        <v>305</v>
      </c>
      <c r="M18" s="587">
        <f>IF(E18="","",VLOOKUP(B18,Data!$B$5:$F$503,5,FALSE)*E18)</f>
        <v>269</v>
      </c>
      <c r="N18" s="591" t="e">
        <f>IF(B18=Data!#REF!,Data!#REF!,(IF(B18=Data!#REF!,Data!#REF!,(IF(B18=Data!#REF!,Data!#REF!,(IF(B18=Data!#REF!,Data!#REF!,(IF(B18=Data!#REF!,Data!#REF!,(IF(B18=Data!#REF!,Data!#REF!,(IF(B18=Data!#REF!,Data!#REF!,(IF(B18=Data!#REF!,Data!#REF!,Data!#REF!)))))))))))))))&amp;IF(B18=Data!B30,Data!G30,(IF(B18=Data!#REF!,Data!#REF!,(IF(B18=Data!#REF!,Data!#REF!,(IF(B18=Data!#REF!,Data!#REF!,(IF(B18=Data!#REF!,Data!#REF!,(IF(B18=Data!#REF!,Data!G770,(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30,Data!H30,(IF(B18=Data!#REF!,Data!#REF!,(IF(B18=Data!#REF!,Data!#REF!,(IF(B18=Data!#REF!,Data!#REF!,(IF(B18=Data!#REF!,Data!#REF!,(IF(B18=Data!#REF!,Data!H770,(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30,Data!I30,(IF(B18=Data!#REF!,Data!#REF!,(IF(B18=Data!#REF!,Data!#REF!,(IF(B18=Data!#REF!,Data!#REF!,(IF(B18=Data!#REF!,Data!#REF!,(IF(B18=Data!#REF!,Data!I770,(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30,Data!J30,(IF(B18=Data!#REF!,Data!#REF!,(IF(B18=Data!#REF!,Data!#REF!,(IF(B18=Data!#REF!,Data!#REF!,(IF(B18=Data!#REF!,Data!#REF!,(IF(B18=Data!#REF!,Data!J770,(IF(B18=Data!#REF!,Data!#REF!,(IF(B18=Data!#REF!,Data!#REF!,Data!#REF!)))))))))))))))&amp;IF(B18=Data!#REF!,Data!#REF!,(IF(B18=Data!#REF!,Data!#REF!,(IF(B18=Data!#REF!,Data!#REF!,(IF(B18=Data!#REF!,Data!#REF!,(IF(B18=Data!#REF!,Data!#REF!,Data!#REF!)))))))))</f>
        <v>#REF!</v>
      </c>
      <c r="W18" s="596">
        <f>IF(E18="","",VLOOKUP(B18,Data!$B$5:$J$503,9,FALSE)*E18)</f>
        <v>1.534</v>
      </c>
    </row>
    <row r="19" spans="1:23" s="597" customFormat="1" ht="19.25" customHeight="1">
      <c r="A19" s="860">
        <v>2</v>
      </c>
      <c r="B19" s="753" t="s">
        <v>487</v>
      </c>
      <c r="C19" s="738" t="str">
        <f>IF(E19="","",VLOOKUP(B19,Data!$B$5:$N$503,13,FALSE))</f>
        <v>Ymh</v>
      </c>
      <c r="D19" s="495" t="str">
        <f>IF(E19="","",VLOOKUP(B19,Data!$B$5:$L$503,2,FALSE))</f>
        <v>ZH66310</v>
      </c>
      <c r="E19" s="739">
        <v>7</v>
      </c>
      <c r="F19" s="955"/>
      <c r="G19" s="587">
        <f>IF(E19="","",VLOOKUP(B19,Data!$B$5:$L$503,11,FALSE))</f>
        <v>1933.89</v>
      </c>
      <c r="H19" s="588">
        <f t="shared" si="0"/>
        <v>13537.230000000001</v>
      </c>
      <c r="I19" s="589" t="str">
        <f>IF(E19="","",VLOOKUP(B19,Data!$B$5:$D$503,3,FALSE))</f>
        <v>C/T</v>
      </c>
      <c r="J19" s="589" t="str">
        <f>IF(E19="","",VLOOKUP(B19,Data!$B$5:$M$503,12,FALSE))</f>
        <v>Indonesia</v>
      </c>
      <c r="K19" s="590">
        <v>5138148</v>
      </c>
      <c r="L19" s="587">
        <f>IF(E19="","",VLOOKUP(B19,Data!$B$5:$E$503,4,FALSE)*E19)</f>
        <v>1505</v>
      </c>
      <c r="M19" s="587">
        <f>IF(E19="","",VLOOKUP(B19,Data!$B$5:$F$503,5,FALSE)*E19)</f>
        <v>1358</v>
      </c>
      <c r="N19" s="591" t="e">
        <f>IF(B19=Data!#REF!,Data!#REF!,(IF(B19=Data!#REF!,Data!#REF!,(IF(B19=Data!#REF!,Data!#REF!,(IF(B19=Data!#REF!,Data!#REF!,(IF(B19=Data!#REF!,Data!#REF!,(IF(B19=Data!#REF!,Data!#REF!,(IF(B19=Data!#REF!,Data!#REF!,(IF(B19=Data!#REF!,Data!#REF!,Data!#REF!)))))))))))))))&amp;IF(B19=Data!B26,Data!G26,(IF(B19=Data!#REF!,Data!#REF!,(IF(B19=Data!#REF!,Data!#REF!,(IF(B19=Data!#REF!,Data!#REF!,(IF(B19=Data!#REF!,Data!#REF!,(IF(B19=Data!#REF!,Data!G766,(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26,Data!H26,(IF(B19=Data!#REF!,Data!#REF!,(IF(B19=Data!#REF!,Data!#REF!,(IF(B19=Data!#REF!,Data!#REF!,(IF(B19=Data!#REF!,Data!#REF!,(IF(B19=Data!#REF!,Data!H766,(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26,Data!I26,(IF(B19=Data!#REF!,Data!#REF!,(IF(B19=Data!#REF!,Data!#REF!,(IF(B19=Data!#REF!,Data!#REF!,(IF(B19=Data!#REF!,Data!#REF!,(IF(B19=Data!#REF!,Data!I766,(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26,Data!J26,(IF(B19=Data!#REF!,Data!#REF!,(IF(B19=Data!#REF!,Data!#REF!,(IF(B19=Data!#REF!,Data!#REF!,(IF(B19=Data!#REF!,Data!#REF!,(IF(B19=Data!#REF!,Data!J766,(IF(B19=Data!#REF!,Data!#REF!,(IF(B19=Data!#REF!,Data!#REF!,Data!#REF!)))))))))))))))&amp;IF(B19=Data!#REF!,Data!#REF!,(IF(B19=Data!#REF!,Data!#REF!,(IF(B19=Data!#REF!,Data!#REF!,(IF(B19=Data!#REF!,Data!#REF!,(IF(B19=Data!#REF!,Data!#REF!,Data!#REF!)))))))))</f>
        <v>#REF!</v>
      </c>
      <c r="W19" s="596">
        <f>IF(E19="","",VLOOKUP(B19,Data!$B$5:$J$503,9,FALSE)*E19)</f>
        <v>8.2949999999999999</v>
      </c>
    </row>
    <row r="20" spans="1:23" s="597" customFormat="1" ht="19.25" customHeight="1">
      <c r="A20" s="860">
        <v>3</v>
      </c>
      <c r="B20" s="753" t="s">
        <v>504</v>
      </c>
      <c r="C20" s="738" t="str">
        <f>IF(E20="","",VLOOKUP(B20,Data!$B$5:$N$503,13,FALSE))</f>
        <v>Ymh</v>
      </c>
      <c r="D20" s="495" t="str">
        <f>IF(E20="","",VLOOKUP(B20,Data!$B$5:$L$503,2,FALSE))</f>
        <v>ZH66250</v>
      </c>
      <c r="E20" s="739">
        <v>17</v>
      </c>
      <c r="F20" s="955" t="s">
        <v>545</v>
      </c>
      <c r="G20" s="587">
        <f>IF(E20="","",VLOOKUP(B20,Data!$B$5:$L$503,11,FALSE))</f>
        <v>2244.61</v>
      </c>
      <c r="H20" s="588">
        <f t="shared" si="0"/>
        <v>38158.370000000003</v>
      </c>
      <c r="I20" s="589" t="str">
        <f>IF(E20="","",VLOOKUP(B20,Data!$B$5:$D$503,3,FALSE))</f>
        <v>C/T</v>
      </c>
      <c r="J20" s="589" t="str">
        <f>IF(E20="","",VLOOKUP(B20,Data!$B$5:$M$503,12,FALSE))</f>
        <v>Indonesia</v>
      </c>
      <c r="K20" s="590">
        <v>5138148</v>
      </c>
      <c r="L20" s="587">
        <f>IF(E20="","",VLOOKUP(B20,Data!$B$5:$E$503,4,FALSE)*E20)</f>
        <v>4454</v>
      </c>
      <c r="M20" s="587">
        <f>IF(E20="","",VLOOKUP(B20,Data!$B$5:$F$503,5,FALSE)*E20)</f>
        <v>4029</v>
      </c>
      <c r="N20" s="591" t="e">
        <f>IF(B20=Data!#REF!,Data!#REF!,(IF(B20=Data!#REF!,Data!#REF!,(IF(B20=Data!#REF!,Data!#REF!,(IF(B20=Data!#REF!,Data!#REF!,(IF(B20=Data!#REF!,Data!#REF!,(IF(B20=Data!#REF!,Data!#REF!,(IF(B20=Data!#REF!,Data!#REF!,(IF(B20=Data!#REF!,Data!#REF!,Data!#REF!)))))))))))))))&amp;IF(B20=Data!B27,Data!G27,(IF(B20=Data!#REF!,Data!#REF!,(IF(B20=Data!#REF!,Data!#REF!,(IF(B20=Data!#REF!,Data!#REF!,(IF(B20=Data!#REF!,Data!#REF!,(IF(B20=Data!#REF!,Data!G767,(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27,Data!H27,(IF(B20=Data!#REF!,Data!#REF!,(IF(B20=Data!#REF!,Data!#REF!,(IF(B20=Data!#REF!,Data!#REF!,(IF(B20=Data!#REF!,Data!#REF!,(IF(B20=Data!#REF!,Data!H767,(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27,Data!I27,(IF(B20=Data!#REF!,Data!#REF!,(IF(B20=Data!#REF!,Data!#REF!,(IF(B20=Data!#REF!,Data!#REF!,(IF(B20=Data!#REF!,Data!#REF!,(IF(B20=Data!#REF!,Data!I767,(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27,Data!J27,(IF(B20=Data!#REF!,Data!#REF!,(IF(B20=Data!#REF!,Data!#REF!,(IF(B20=Data!#REF!,Data!#REF!,(IF(B20=Data!#REF!,Data!#REF!,(IF(B20=Data!#REF!,Data!J767,(IF(B20=Data!#REF!,Data!#REF!,(IF(B20=Data!#REF!,Data!#REF!,Data!#REF!)))))))))))))))&amp;IF(B20=Data!#REF!,Data!#REF!,(IF(B20=Data!#REF!,Data!#REF!,(IF(B20=Data!#REF!,Data!#REF!,(IF(B20=Data!#REF!,Data!#REF!,(IF(B20=Data!#REF!,Data!#REF!,Data!#REF!)))))))))</f>
        <v>#REF!</v>
      </c>
      <c r="W20" s="596">
        <f>IF(E20="","",VLOOKUP(B20,Data!$B$5:$J$503,9,FALSE)*E20)</f>
        <v>25.295999999999999</v>
      </c>
    </row>
    <row r="21" spans="1:23" s="597" customFormat="1" ht="19.25" customHeight="1">
      <c r="A21" s="860">
        <v>4</v>
      </c>
      <c r="B21" s="753" t="s">
        <v>508</v>
      </c>
      <c r="C21" s="738" t="str">
        <f>IF(E21="","",VLOOKUP(B21,Data!$B$5:$N$503,13,FALSE))</f>
        <v>Ymh</v>
      </c>
      <c r="D21" s="495" t="str">
        <f>IF(E21="","",VLOOKUP(B21,Data!$B$5:$L$503,2,FALSE))</f>
        <v>ZH66280</v>
      </c>
      <c r="E21" s="739">
        <v>2</v>
      </c>
      <c r="F21" s="955"/>
      <c r="G21" s="587">
        <f>IF(E21="","",VLOOKUP(B21,Data!$B$5:$L$503,11,FALSE))</f>
        <v>2450.15</v>
      </c>
      <c r="H21" s="588">
        <f t="shared" si="0"/>
        <v>4900.3</v>
      </c>
      <c r="I21" s="589" t="str">
        <f>IF(E21="","",VLOOKUP(B21,Data!$B$5:$D$503,3,FALSE))</f>
        <v>C/T</v>
      </c>
      <c r="J21" s="589" t="str">
        <f>IF(E21="","",VLOOKUP(B21,Data!$B$5:$M$503,12,FALSE))</f>
        <v>Indonesia</v>
      </c>
      <c r="K21" s="590">
        <v>5138148</v>
      </c>
      <c r="L21" s="587">
        <f>IF(E21="","",VLOOKUP(B21,Data!$B$5:$E$503,4,FALSE)*E21)</f>
        <v>524</v>
      </c>
      <c r="M21" s="587">
        <f>IF(E21="","",VLOOKUP(B21,Data!$B$5:$F$503,5,FALSE)*E21)</f>
        <v>474</v>
      </c>
      <c r="N21" s="591" t="e">
        <f>IF(B21=Data!#REF!,Data!#REF!,(IF(B21=Data!#REF!,Data!#REF!,(IF(B21=Data!#REF!,Data!#REF!,(IF(B21=Data!#REF!,Data!#REF!,(IF(B21=Data!#REF!,Data!#REF!,(IF(B21=Data!#REF!,Data!#REF!,(IF(B21=Data!#REF!,Data!#REF!,(IF(B21=Data!#REF!,Data!#REF!,Data!#REF!)))))))))))))))&amp;IF(B21=Data!B28,Data!G28,(IF(B21=Data!#REF!,Data!#REF!,(IF(B21=Data!#REF!,Data!#REF!,(IF(B21=Data!#REF!,Data!#REF!,(IF(B21=Data!#REF!,Data!#REF!,(IF(B21=Data!#REF!,Data!G768,(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28,Data!H28,(IF(B21=Data!#REF!,Data!#REF!,(IF(B21=Data!#REF!,Data!#REF!,(IF(B21=Data!#REF!,Data!#REF!,(IF(B21=Data!#REF!,Data!#REF!,(IF(B21=Data!#REF!,Data!H768,(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28,Data!I28,(IF(B21=Data!#REF!,Data!#REF!,(IF(B21=Data!#REF!,Data!#REF!,(IF(B21=Data!#REF!,Data!#REF!,(IF(B21=Data!#REF!,Data!#REF!,(IF(B21=Data!#REF!,Data!I768,(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28,Data!J28,(IF(B21=Data!#REF!,Data!#REF!,(IF(B21=Data!#REF!,Data!#REF!,(IF(B21=Data!#REF!,Data!#REF!,(IF(B21=Data!#REF!,Data!#REF!,(IF(B21=Data!#REF!,Data!J768,(IF(B21=Data!#REF!,Data!#REF!,(IF(B21=Data!#REF!,Data!#REF!,Data!#REF!)))))))))))))))&amp;IF(B21=Data!#REF!,Data!#REF!,(IF(B21=Data!#REF!,Data!#REF!,(IF(B21=Data!#REF!,Data!#REF!,(IF(B21=Data!#REF!,Data!#REF!,(IF(B21=Data!#REF!,Data!#REF!,Data!#REF!)))))))))</f>
        <v>#REF!</v>
      </c>
      <c r="W21" s="596">
        <f>IF(E21="","",VLOOKUP(B21,Data!$B$5:$J$503,9,FALSE)*E21)</f>
        <v>2.976</v>
      </c>
    </row>
    <row r="22" spans="1:23" s="597" customFormat="1" ht="19.25" customHeight="1">
      <c r="A22" s="860"/>
      <c r="B22" s="582" t="s">
        <v>1143</v>
      </c>
      <c r="C22" s="738" t="str">
        <f>IF(E22="","",VLOOKUP(B22,Data!$B$5:$N$503,13,FALSE))</f>
        <v/>
      </c>
      <c r="D22" s="495" t="str">
        <f>IF(E22="","",VLOOKUP(B22,Data!$B$5:$L$503,2,FALSE))</f>
        <v/>
      </c>
      <c r="E22" s="739"/>
      <c r="F22" s="956" t="s">
        <v>553</v>
      </c>
      <c r="G22" s="587" t="str">
        <f>IF(E22="","",VLOOKUP(B22,Data!$B$5:$L$503,11,FALSE))</f>
        <v/>
      </c>
      <c r="H22" s="588" t="str">
        <f t="shared" si="0"/>
        <v>-</v>
      </c>
      <c r="I22" s="589" t="str">
        <f>IF(E22="","",VLOOKUP(B22,Data!$B$5:$D$503,3,FALSE))</f>
        <v/>
      </c>
      <c r="J22" s="589" t="str">
        <f>IF(E22="","",VLOOKUP(B22,Data!$B$5:$M$503,12,FALSE))</f>
        <v/>
      </c>
      <c r="K22" s="590"/>
      <c r="L22" s="587" t="str">
        <f>IF(E22="","",VLOOKUP(B22,Data!$B$5:$E$503,4,FALSE)*E22)</f>
        <v/>
      </c>
      <c r="M22" s="587" t="str">
        <f>IF(E22="","",VLOOKUP(B22,Data!$B$5:$F$503,5,FALSE)*E22)</f>
        <v/>
      </c>
      <c r="N22" s="591" t="e">
        <f>IF(B22=Data!#REF!,Data!#REF!,(IF(B22=Data!#REF!,Data!#REF!,(IF(B22=Data!#REF!,Data!#REF!,(IF(B22=Data!#REF!,Data!#REF!,(IF(B22=Data!#REF!,Data!#REF!,(IF(B22=Data!#REF!,Data!#REF!,(IF(B22=Data!#REF!,Data!#REF!,(IF(B22=Data!#REF!,Data!#REF!,Data!#REF!)))))))))))))))&amp;IF(B22=Data!B33,Data!G33,(IF(B22=Data!#REF!,Data!#REF!,(IF(B22=Data!#REF!,Data!#REF!,(IF(B22=Data!#REF!,Data!#REF!,(IF(B22=Data!#REF!,Data!#REF!,(IF(B22=Data!#REF!,Data!G773,(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33,Data!H33,(IF(B22=Data!#REF!,Data!#REF!,(IF(B22=Data!#REF!,Data!#REF!,(IF(B22=Data!#REF!,Data!#REF!,(IF(B22=Data!#REF!,Data!#REF!,(IF(B22=Data!#REF!,Data!H773,(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33,Data!I33,(IF(B22=Data!#REF!,Data!#REF!,(IF(B22=Data!#REF!,Data!#REF!,(IF(B22=Data!#REF!,Data!#REF!,(IF(B22=Data!#REF!,Data!#REF!,(IF(B22=Data!#REF!,Data!I773,(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33,Data!J33,(IF(B22=Data!#REF!,Data!#REF!,(IF(B22=Data!#REF!,Data!#REF!,(IF(B22=Data!#REF!,Data!#REF!,(IF(B22=Data!#REF!,Data!#REF!,(IF(B22=Data!#REF!,Data!J773,(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v>5</v>
      </c>
      <c r="B23" s="753" t="s">
        <v>223</v>
      </c>
      <c r="C23" s="738" t="str">
        <f>IF(E23="","",VLOOKUP(B23,Data!$B$5:$N$503,13,FALSE))</f>
        <v>Ymh</v>
      </c>
      <c r="D23" s="495" t="str">
        <f>IF(E23="","",VLOOKUP(B23,Data!$B$5:$L$503,2,FALSE))</f>
        <v>AAE6337</v>
      </c>
      <c r="E23" s="739">
        <v>7</v>
      </c>
      <c r="F23" s="955"/>
      <c r="G23" s="587">
        <f>IF(E23="","",VLOOKUP(B23,Data!$B$5:$L$503,11,FALSE))</f>
        <v>1646.63</v>
      </c>
      <c r="H23" s="588">
        <f t="shared" ref="H23:H24" si="1">IF(E23&gt;0,E23*G23,"-")</f>
        <v>11526.41</v>
      </c>
      <c r="I23" s="589" t="str">
        <f>IF(E23="","",VLOOKUP(B23,Data!$B$5:$D$503,3,FALSE))</f>
        <v>C/T</v>
      </c>
      <c r="J23" s="589" t="str">
        <f>IF(E23="","",VLOOKUP(B23,Data!$B$5:$M$503,12,FALSE))</f>
        <v>Indonesia</v>
      </c>
      <c r="K23" s="590">
        <v>5140957</v>
      </c>
      <c r="L23" s="587">
        <f>IF(E23="","",VLOOKUP(B23,Data!$B$5:$E$503,4,FALSE)*E23)</f>
        <v>1358</v>
      </c>
      <c r="M23" s="587">
        <f>IF(E23="","",VLOOKUP(B23,Data!$B$5:$F$503,5,FALSE)*E23)</f>
        <v>1218</v>
      </c>
      <c r="N23" s="591" t="e">
        <f>IF(B23=Data!#REF!,Data!#REF!,(IF(B23=Data!#REF!,Data!#REF!,(IF(B23=Data!#REF!,Data!#REF!,(IF(B23=Data!#REF!,Data!#REF!,(IF(B23=Data!#REF!,Data!#REF!,(IF(B23=Data!#REF!,Data!#REF!,(IF(B23=Data!#REF!,Data!#REF!,(IF(B23=Data!#REF!,Data!#REF!,Data!#REF!)))))))))))))))&amp;IF(B23=Data!B25,Data!G25,(IF(B23=Data!#REF!,Data!#REF!,(IF(B23=Data!#REF!,Data!#REF!,(IF(B23=Data!#REF!,Data!#REF!,(IF(B23=Data!#REF!,Data!#REF!,(IF(B23=Data!#REF!,Data!G765,(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25,Data!H25,(IF(B23=Data!#REF!,Data!#REF!,(IF(B23=Data!#REF!,Data!#REF!,(IF(B23=Data!#REF!,Data!#REF!,(IF(B23=Data!#REF!,Data!#REF!,(IF(B23=Data!#REF!,Data!H765,(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25,Data!I25,(IF(B23=Data!#REF!,Data!#REF!,(IF(B23=Data!#REF!,Data!#REF!,(IF(B23=Data!#REF!,Data!#REF!,(IF(B23=Data!#REF!,Data!#REF!,(IF(B23=Data!#REF!,Data!I765,(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25,Data!J25,(IF(B23=Data!#REF!,Data!#REF!,(IF(B23=Data!#REF!,Data!#REF!,(IF(B23=Data!#REF!,Data!#REF!,(IF(B23=Data!#REF!,Data!#REF!,(IF(B23=Data!#REF!,Data!J765,(IF(B23=Data!#REF!,Data!#REF!,(IF(B23=Data!#REF!,Data!#REF!,Data!#REF!)))))))))))))))&amp;IF(B23=Data!#REF!,Data!#REF!,(IF(B23=Data!#REF!,Data!#REF!,(IF(B23=Data!#REF!,Data!#REF!,(IF(B23=Data!#REF!,Data!#REF!,(IF(B23=Data!#REF!,Data!#REF!,Data!#REF!)))))))))</f>
        <v>#REF!</v>
      </c>
      <c r="W23" s="596">
        <f>IF(E23="","",VLOOKUP(B23,Data!$B$5:$J$503,9,FALSE)*E23)</f>
        <v>7.9030000000000005</v>
      </c>
    </row>
    <row r="24" spans="1:23" s="597" customFormat="1" ht="19.25" customHeight="1">
      <c r="A24" s="860">
        <v>6</v>
      </c>
      <c r="B24" s="753" t="s">
        <v>487</v>
      </c>
      <c r="C24" s="738" t="str">
        <f>IF(E24="","",VLOOKUP(B24,Data!$B$5:$N$503,13,FALSE))</f>
        <v>Ymh</v>
      </c>
      <c r="D24" s="495" t="str">
        <f>IF(E24="","",VLOOKUP(B24,Data!$B$5:$L$503,2,FALSE))</f>
        <v>ZH66310</v>
      </c>
      <c r="E24" s="739">
        <v>1</v>
      </c>
      <c r="F24" s="955"/>
      <c r="G24" s="587">
        <f>IF(E24="","",VLOOKUP(B24,Data!$B$5:$L$503,11,FALSE))</f>
        <v>1933.89</v>
      </c>
      <c r="H24" s="588">
        <f t="shared" si="1"/>
        <v>1933.89</v>
      </c>
      <c r="I24" s="589" t="str">
        <f>IF(E24="","",VLOOKUP(B24,Data!$B$5:$D$503,3,FALSE))</f>
        <v>C/T</v>
      </c>
      <c r="J24" s="589" t="str">
        <f>IF(E24="","",VLOOKUP(B24,Data!$B$5:$M$503,12,FALSE))</f>
        <v>Indonesia</v>
      </c>
      <c r="K24" s="590">
        <v>5140957</v>
      </c>
      <c r="L24" s="587">
        <f>IF(E24="","",VLOOKUP(B24,Data!$B$5:$E$503,4,FALSE)*E24)</f>
        <v>215</v>
      </c>
      <c r="M24" s="587">
        <f>IF(E24="","",VLOOKUP(B24,Data!$B$5:$F$503,5,FALSE)*E24)</f>
        <v>194</v>
      </c>
      <c r="N24" s="591" t="e">
        <f>IF(B24=Data!#REF!,Data!#REF!,(IF(B24=Data!#REF!,Data!#REF!,(IF(B24=Data!#REF!,Data!#REF!,(IF(B24=Data!#REF!,Data!#REF!,(IF(B24=Data!#REF!,Data!#REF!,(IF(B24=Data!#REF!,Data!#REF!,(IF(B24=Data!#REF!,Data!#REF!,(IF(B24=Data!#REF!,Data!#REF!,Data!#REF!)))))))))))))))&amp;IF(B24=Data!B26,Data!G26,(IF(B24=Data!#REF!,Data!#REF!,(IF(B24=Data!#REF!,Data!#REF!,(IF(B24=Data!#REF!,Data!#REF!,(IF(B24=Data!#REF!,Data!#REF!,(IF(B24=Data!#REF!,Data!G766,(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26,Data!H26,(IF(B24=Data!#REF!,Data!#REF!,(IF(B24=Data!#REF!,Data!#REF!,(IF(B24=Data!#REF!,Data!#REF!,(IF(B24=Data!#REF!,Data!#REF!,(IF(B24=Data!#REF!,Data!H766,(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26,Data!I26,(IF(B24=Data!#REF!,Data!#REF!,(IF(B24=Data!#REF!,Data!#REF!,(IF(B24=Data!#REF!,Data!#REF!,(IF(B24=Data!#REF!,Data!#REF!,(IF(B24=Data!#REF!,Data!I766,(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26,Data!J26,(IF(B24=Data!#REF!,Data!#REF!,(IF(B24=Data!#REF!,Data!#REF!,(IF(B24=Data!#REF!,Data!#REF!,(IF(B24=Data!#REF!,Data!#REF!,(IF(B24=Data!#REF!,Data!J766,(IF(B24=Data!#REF!,Data!#REF!,(IF(B24=Data!#REF!,Data!#REF!,Data!#REF!)))))))))))))))&amp;IF(B24=Data!#REF!,Data!#REF!,(IF(B24=Data!#REF!,Data!#REF!,(IF(B24=Data!#REF!,Data!#REF!,(IF(B24=Data!#REF!,Data!#REF!,(IF(B24=Data!#REF!,Data!#REF!,Data!#REF!)))))))))</f>
        <v>#REF!</v>
      </c>
      <c r="W24" s="596">
        <f>IF(E24="","",VLOOKUP(B24,Data!$B$5:$J$503,9,FALSE)*E24)</f>
        <v>1.1850000000000001</v>
      </c>
    </row>
    <row r="25" spans="1:23" s="597" customFormat="1" ht="19.25" customHeight="1">
      <c r="A25" s="860"/>
      <c r="B25" s="753"/>
      <c r="C25" s="738" t="str">
        <f>IF(E25="","",VLOOKUP(B25,Data!$B$5:$N$503,13,FALSE))</f>
        <v/>
      </c>
      <c r="D25" s="495" t="str">
        <f>IF(E25="","",VLOOKUP(B25,Data!$B$5:$L$503,2,FALSE))</f>
        <v/>
      </c>
      <c r="E25" s="739"/>
      <c r="F25" s="955"/>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REF!,Data!#REF!,(IF(B25=Data!#REF!,Data!#REF!,(IF(B25=Data!#REF!,Data!#REF!,(IF(B25=Data!#REF!,Data!#REF!,(IF(B25=Data!#REF!,Data!#REF!,(IF(B25=Data!#REF!,Data!#REF!,(IF(B25=Data!#REF!,Data!#REF!,(IF(B25=Data!#REF!,Data!#REF!,Data!#REF!)))))))))))))))&amp;IF(B25=Data!B27,Data!G27,(IF(B25=Data!#REF!,Data!#REF!,(IF(B25=Data!#REF!,Data!#REF!,(IF(B25=Data!#REF!,Data!#REF!,(IF(B25=Data!#REF!,Data!#REF!,(IF(B25=Data!#REF!,Data!G767,(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27,Data!H27,(IF(B25=Data!#REF!,Data!#REF!,(IF(B25=Data!#REF!,Data!#REF!,(IF(B25=Data!#REF!,Data!#REF!,(IF(B25=Data!#REF!,Data!#REF!,(IF(B25=Data!#REF!,Data!H767,(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27,Data!I27,(IF(B25=Data!#REF!,Data!#REF!,(IF(B25=Data!#REF!,Data!#REF!,(IF(B25=Data!#REF!,Data!#REF!,(IF(B25=Data!#REF!,Data!#REF!,(IF(B25=Data!#REF!,Data!I767,(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27,Data!J27,(IF(B25=Data!#REF!,Data!#REF!,(IF(B25=Data!#REF!,Data!#REF!,(IF(B25=Data!#REF!,Data!#REF!,(IF(B25=Data!#REF!,Data!#REF!,(IF(B25=Data!#REF!,Data!J767,(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598"/>
      <c r="B26" s="582"/>
      <c r="C26" s="738" t="str">
        <f>IF(E26="","",VLOOKUP(B26,Data!$B$5:$N$503,13,FALSE))</f>
        <v/>
      </c>
      <c r="D26" s="495" t="str">
        <f>IF(E26="","",VLOOKUP(B26,Data!$B$5:$L$503,2,FALSE))</f>
        <v/>
      </c>
      <c r="E26" s="823"/>
      <c r="F26" s="601"/>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18,Data!G18,(IF(B26=Data!B20,Data!G20,(IF(B26=Data!B22,Data!G22,(IF(B26=Data!#REF!,Data!#REF!,(IF(B26=Data!B27,Data!G27,(IF(B26=Data!#REF!,Data!#REF!,(IF(B26=Data!#REF!,Data!#REF!,(IF(B26=Data!#REF!,Data!#REF!,Data!#REF!)))))))))))))))&amp;IF(B26=Data!B94,Data!G94,(IF(B26=Data!#REF!,Data!#REF!,(IF(B26=Data!#REF!,Data!#REF!,(IF(B26=Data!#REF!,Data!#REF!,(IF(B26=Data!#REF!,Data!#REF!,(IF(B26=Data!#REF!,Data!G834,(IF(B26=Data!#REF!,Data!#REF!,(IF(B26=Data!#REF!,Data!#REF!,Data!#REF!)))))))))))))))&amp;IF(B26=Data!#REF!,Data!#REF!,(IF(B26=Data!#REF!,Data!#REF!,(IF(B26=Data!#REF!,Data!#REF!,(IF(B26=Data!#REF!,Data!#REF!,(IF(B26=Data!#REF!,Data!#REF!,Data!#REF!)))))))))</f>
        <v>#REF!</v>
      </c>
      <c r="O26" s="592"/>
      <c r="P26" s="593"/>
      <c r="Q26" s="594" t="e">
        <f>IF(B26=Data!B18,Data!H18,(IF(B26=Data!B20,Data!H20,(IF(B26=Data!B22,Data!H22,(IF(B26=Data!#REF!,Data!#REF!,(IF(B26=Data!B27,Data!H27,(IF(B26=Data!#REF!,Data!#REF!,(IF(B26=Data!#REF!,Data!#REF!,(IF(B26=Data!#REF!,Data!#REF!,Data!#REF!)))))))))))))))&amp;IF(B26=Data!B94,Data!H94,(IF(B26=Data!#REF!,Data!#REF!,(IF(B26=Data!#REF!,Data!#REF!,(IF(B26=Data!#REF!,Data!#REF!,(IF(B26=Data!#REF!,Data!#REF!,(IF(B26=Data!#REF!,Data!H834,(IF(B26=Data!#REF!,Data!#REF!,(IF(B26=Data!#REF!,Data!#REF!,Data!#REF!)))))))))))))))&amp;IF(B26=Data!#REF!,Data!#REF!,(IF(B26=Data!#REF!,Data!#REF!,(IF(B26=Data!#REF!,Data!#REF!,(IF(B26=Data!#REF!,Data!#REF!,(IF(B26=Data!#REF!,Data!#REF!,Data!#REF!)))))))))</f>
        <v>#REF!</v>
      </c>
      <c r="R26" s="593"/>
      <c r="S26" s="593"/>
      <c r="T26" s="594" t="e">
        <f>IF(B26=Data!B18,Data!I18,(IF(B26=Data!B20,Data!I20,(IF(B26=Data!B22,Data!I22,(IF(B26=Data!#REF!,Data!#REF!,(IF(B26=Data!B27,Data!I27,(IF(B26=Data!#REF!,Data!#REF!,(IF(B26=Data!#REF!,Data!#REF!,(IF(B26=Data!#REF!,Data!#REF!,Data!#REF!)))))))))))))))&amp;IF(B26=Data!B94,Data!I94,(IF(B26=Data!#REF!,Data!#REF!,(IF(B26=Data!#REF!,Data!#REF!,(IF(B26=Data!#REF!,Data!#REF!,(IF(B26=Data!#REF!,Data!#REF!,(IF(B26=Data!#REF!,Data!I834,(IF(B26=Data!#REF!,Data!#REF!,(IF(B26=Data!#REF!,Data!#REF!,Data!#REF!)))))))))))))))&amp;IF(B26=Data!#REF!,Data!#REF!,(IF(B26=Data!#REF!,Data!#REF!,(IF(B26=Data!#REF!,Data!#REF!,(IF(B26=Data!#REF!,Data!#REF!,(IF(B26=Data!#REF!,Data!#REF!,Data!#REF!)))))))))</f>
        <v>#REF!</v>
      </c>
      <c r="U26" s="595"/>
      <c r="V26" s="594" t="e">
        <f>IF(B26=Data!B18,Data!J18,(IF(B26=Data!B20,Data!J20,(IF(B26=Data!B22,Data!J22,(IF(B26=Data!#REF!,Data!#REF!,(IF(B26=Data!B27,Data!J27,(IF(B26=Data!#REF!,Data!#REF!,(IF(B26=Data!#REF!,Data!#REF!,(IF(B26=Data!#REF!,Data!#REF!,Data!#REF!)))))))))))))))&amp;IF(B26=Data!B94,Data!J94,(IF(B26=Data!#REF!,Data!#REF!,(IF(B26=Data!#REF!,Data!#REF!,(IF(B26=Data!#REF!,Data!#REF!,(IF(B26=Data!#REF!,Data!#REF!,(IF(B26=Data!#REF!,Data!J834,(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c r="B27"/>
      <c r="C27" s="583" t="str">
        <f>IF(E27="","",VLOOKUP(B27,Data!$B$5:$N$503,13,FALSE))</f>
        <v/>
      </c>
      <c r="D27" s="584" t="str">
        <f>IF(E27="","",VLOOKUP(B27,Data!$B$5:$L$503,2,FALSE))</f>
        <v/>
      </c>
      <c r="E27" s="739"/>
      <c r="F27" s="600"/>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139,Data!G139,(IF(B27=Data!B141,Data!G141,(IF(B27=Data!B143,Data!G143,(IF(B27=Data!#REF!,Data!#REF!,(IF(B27=Data!B148,Data!G148,(IF(B27=Data!#REF!,Data!#REF!,(IF(B27=Data!#REF!,Data!#REF!,(IF(B27=Data!#REF!,Data!#REF!,Data!#REF!)))))))))))))))&amp;IF(B27=Data!B215,Data!G215,(IF(B27=Data!#REF!,Data!#REF!,(IF(B27=Data!#REF!,Data!#REF!,(IF(B27=Data!#REF!,Data!#REF!,(IF(B27=Data!#REF!,Data!#REF!,(IF(B27=Data!#REF!,Data!G955,(IF(B27=Data!#REF!,Data!#REF!,(IF(B27=Data!#REF!,Data!#REF!,Data!#REF!)))))))))))))))&amp;IF(B27=Data!#REF!,Data!#REF!,(IF(B27=Data!#REF!,Data!#REF!,(IF(B27=Data!#REF!,Data!#REF!,(IF(B27=Data!#REF!,Data!#REF!,(IF(B27=Data!#REF!,Data!#REF!,Data!#REF!)))))))))</f>
        <v>#REF!</v>
      </c>
      <c r="O27" s="592"/>
      <c r="P27" s="593"/>
      <c r="Q27" s="594" t="e">
        <f>IF(B27=Data!B139,Data!H139,(IF(B27=Data!B141,Data!H141,(IF(B27=Data!B143,Data!H143,(IF(B27=Data!#REF!,Data!#REF!,(IF(B27=Data!B148,Data!H148,(IF(B27=Data!#REF!,Data!#REF!,(IF(B27=Data!#REF!,Data!#REF!,(IF(B27=Data!#REF!,Data!#REF!,Data!#REF!)))))))))))))))&amp;IF(B27=Data!B215,Data!H215,(IF(B27=Data!#REF!,Data!#REF!,(IF(B27=Data!#REF!,Data!#REF!,(IF(B27=Data!#REF!,Data!#REF!,(IF(B27=Data!#REF!,Data!#REF!,(IF(B27=Data!#REF!,Data!H955,(IF(B27=Data!#REF!,Data!#REF!,(IF(B27=Data!#REF!,Data!#REF!,Data!#REF!)))))))))))))))&amp;IF(B27=Data!#REF!,Data!#REF!,(IF(B27=Data!#REF!,Data!#REF!,(IF(B27=Data!#REF!,Data!#REF!,(IF(B27=Data!#REF!,Data!#REF!,(IF(B27=Data!#REF!,Data!#REF!,Data!#REF!)))))))))</f>
        <v>#REF!</v>
      </c>
      <c r="R27" s="593"/>
      <c r="S27" s="593"/>
      <c r="T27" s="594" t="e">
        <f>IF(B27=Data!B139,Data!I139,(IF(B27=Data!B141,Data!I141,(IF(B27=Data!B143,Data!I143,(IF(B27=Data!#REF!,Data!#REF!,(IF(B27=Data!B148,Data!I148,(IF(B27=Data!#REF!,Data!#REF!,(IF(B27=Data!#REF!,Data!#REF!,(IF(B27=Data!#REF!,Data!#REF!,Data!#REF!)))))))))))))))&amp;IF(B27=Data!B215,Data!I215,(IF(B27=Data!#REF!,Data!#REF!,(IF(B27=Data!#REF!,Data!#REF!,(IF(B27=Data!#REF!,Data!#REF!,(IF(B27=Data!#REF!,Data!#REF!,(IF(B27=Data!#REF!,Data!I955,(IF(B27=Data!#REF!,Data!#REF!,(IF(B27=Data!#REF!,Data!#REF!,Data!#REF!)))))))))))))))&amp;IF(B27=Data!#REF!,Data!#REF!,(IF(B27=Data!#REF!,Data!#REF!,(IF(B27=Data!#REF!,Data!#REF!,(IF(B27=Data!#REF!,Data!#REF!,(IF(B27=Data!#REF!,Data!#REF!,Data!#REF!)))))))))</f>
        <v>#REF!</v>
      </c>
      <c r="U27" s="595"/>
      <c r="V27" s="594" t="e">
        <f>IF(B27=Data!B139,Data!J139,(IF(B27=Data!B141,Data!J141,(IF(B27=Data!B143,Data!J143,(IF(B27=Data!#REF!,Data!#REF!,(IF(B27=Data!B148,Data!J148,(IF(B27=Data!#REF!,Data!#REF!,(IF(B27=Data!#REF!,Data!#REF!,(IF(B27=Data!#REF!,Data!#REF!,Data!#REF!)))))))))))))))&amp;IF(B27=Data!B215,Data!J215,(IF(B27=Data!#REF!,Data!#REF!,(IF(B27=Data!#REF!,Data!#REF!,(IF(B27=Data!#REF!,Data!#REF!,(IF(B27=Data!#REF!,Data!#REF!,(IF(B27=Data!#REF!,Data!J955,(IF(B27=Data!#REF!,Data!#REF!,(IF(B27=Data!#REF!,Data!#REF!,Data!#REF!)))))))))))))))&amp;IF(B27=Data!#REF!,Data!#REF!,(IF(B27=Data!#REF!,Data!#REF!,(IF(B27=Data!#REF!,Data!#REF!,(IF(B27=Data!#REF!,Data!#REF!,(IF(B27=Data!#REF!,Data!#REF!,Data!#REF!)))))))))</f>
        <v>#REF!</v>
      </c>
      <c r="W27" s="596" t="str">
        <f>IF(E27="","",VLOOKUP(B27,Data!$B$5:$J$503,9,FALSE)*E27)</f>
        <v/>
      </c>
    </row>
    <row r="28" spans="1:23" s="611" customFormat="1" ht="31" customHeight="1">
      <c r="A28" s="860"/>
      <c r="B28" s="818"/>
      <c r="C28" s="604"/>
      <c r="D28" s="605"/>
      <c r="E28" s="606">
        <f>SUM(E17:E27)</f>
        <v>35</v>
      </c>
      <c r="F28" s="606"/>
      <c r="G28" s="607"/>
      <c r="H28" s="607">
        <f>SUM(H17:H27)</f>
        <v>74659.810000000012</v>
      </c>
      <c r="I28" s="608"/>
      <c r="J28" s="608"/>
      <c r="K28" s="608"/>
      <c r="L28" s="609">
        <f>SUM(L17:L27)</f>
        <v>8361</v>
      </c>
      <c r="M28" s="609">
        <f>SUM(M17:M27)</f>
        <v>7542</v>
      </c>
      <c r="N28" s="609" t="e">
        <f>SUM(N17:N27)</f>
        <v>#REF!</v>
      </c>
      <c r="O28" s="609"/>
      <c r="P28" s="609">
        <f>SUM(P16:P16)</f>
        <v>0</v>
      </c>
      <c r="Q28" s="609">
        <f>SUM(Q16:Q16)</f>
        <v>0</v>
      </c>
      <c r="R28" s="609" t="e">
        <f>SUM(#REF!)</f>
        <v>#REF!</v>
      </c>
      <c r="S28" s="609">
        <f>SUM(S16:S16)</f>
        <v>0</v>
      </c>
      <c r="T28" s="609">
        <f>SUM(T16:T16)</f>
        <v>0</v>
      </c>
      <c r="U28" s="609" t="e">
        <f>SUM(#REF!)</f>
        <v>#REF!</v>
      </c>
      <c r="V28" s="609">
        <f>SUM(V16:V16)</f>
        <v>0</v>
      </c>
      <c r="W28" s="610">
        <f>SUM(W17:W27)</f>
        <v>47.189</v>
      </c>
    </row>
    <row r="29" spans="1:23" ht="11.25" customHeight="1">
      <c r="A29" s="860"/>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987" t="s">
        <v>547</v>
      </c>
      <c r="D31" s="624"/>
      <c r="E31" s="499" t="s">
        <v>88</v>
      </c>
      <c r="G31" s="1079"/>
      <c r="H31" s="1080"/>
      <c r="I31" s="987" t="s">
        <v>89</v>
      </c>
      <c r="J31" s="625"/>
      <c r="K31" s="537" t="s">
        <v>90</v>
      </c>
      <c r="L31" s="537"/>
      <c r="M31" s="532"/>
      <c r="W31" s="538"/>
    </row>
    <row r="32" spans="1:23" ht="10.5" customHeight="1">
      <c r="A32" s="987" t="s">
        <v>548</v>
      </c>
      <c r="B32" s="503"/>
      <c r="D32" s="523"/>
      <c r="G32" s="1079"/>
      <c r="H32" s="1080"/>
      <c r="I32" s="987"/>
      <c r="J32" s="625"/>
      <c r="K32" s="537" t="s">
        <v>94</v>
      </c>
      <c r="L32" s="537"/>
      <c r="M32" s="532"/>
      <c r="W32" s="538"/>
    </row>
    <row r="33" spans="1:23" ht="10.5" customHeight="1">
      <c r="A33" s="544"/>
      <c r="B33" s="545"/>
      <c r="C33" s="545"/>
      <c r="D33" s="626"/>
      <c r="E33" s="499" t="s">
        <v>95</v>
      </c>
      <c r="G33" s="1079"/>
      <c r="H33" s="1080"/>
      <c r="I33" s="987" t="s">
        <v>96</v>
      </c>
      <c r="J33" s="625"/>
      <c r="K33" s="537"/>
      <c r="L33" s="537"/>
      <c r="M33" s="532"/>
      <c r="W33" s="538"/>
    </row>
    <row r="34" spans="1:23" ht="13">
      <c r="A34" s="512" t="s">
        <v>97</v>
      </c>
      <c r="C34" s="535"/>
      <c r="D34" s="514"/>
      <c r="E34" s="499" t="s">
        <v>98</v>
      </c>
      <c r="G34" s="627" t="s">
        <v>99</v>
      </c>
      <c r="H34" s="628"/>
      <c r="I34" s="987" t="s">
        <v>89</v>
      </c>
      <c r="J34" s="625"/>
      <c r="K34" s="537" t="s">
        <v>100</v>
      </c>
      <c r="L34" s="537"/>
      <c r="M34" s="532"/>
      <c r="W34" s="538"/>
    </row>
    <row r="35" spans="1:23" ht="13">
      <c r="A35" s="987" t="s">
        <v>561</v>
      </c>
      <c r="D35" s="523"/>
      <c r="E35" s="499" t="s">
        <v>101</v>
      </c>
      <c r="G35" s="629"/>
      <c r="H35" s="630"/>
      <c r="I35" s="987"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1154</v>
      </c>
      <c r="H36" s="1054"/>
      <c r="I36" s="1053" t="s">
        <v>1153</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ht="13.5" customHeight="1"/>
    <row r="43" spans="1:23" s="611" customFormat="1" ht="18" customHeight="1">
      <c r="A43" s="635" t="s">
        <v>964</v>
      </c>
      <c r="B43" s="500"/>
      <c r="C43" s="635" t="s">
        <v>622</v>
      </c>
      <c r="F43" s="636"/>
      <c r="G43" s="635" t="s">
        <v>958</v>
      </c>
      <c r="H43" s="500"/>
      <c r="I43" s="635" t="s">
        <v>969</v>
      </c>
      <c r="K43" s="636"/>
      <c r="L43" s="636"/>
      <c r="V43" s="637"/>
    </row>
    <row r="44" spans="1:23" s="611" customFormat="1" ht="18" customHeight="1">
      <c r="A44" s="635" t="s">
        <v>965</v>
      </c>
      <c r="B44" s="500"/>
      <c r="C44" s="635" t="s">
        <v>969</v>
      </c>
      <c r="F44" s="636"/>
      <c r="G44" s="635" t="s">
        <v>959</v>
      </c>
      <c r="H44" s="500"/>
      <c r="I44" s="635" t="s">
        <v>969</v>
      </c>
      <c r="K44" s="636"/>
      <c r="L44" s="636"/>
      <c r="V44" s="637"/>
    </row>
    <row r="45" spans="1:23" s="611" customFormat="1" ht="18" customHeight="1">
      <c r="A45" s="635" t="s">
        <v>966</v>
      </c>
      <c r="B45" s="500"/>
      <c r="C45" s="635" t="s">
        <v>969</v>
      </c>
      <c r="F45" s="636"/>
      <c r="G45" s="635" t="s">
        <v>960</v>
      </c>
      <c r="H45" s="500"/>
      <c r="I45" s="635" t="s">
        <v>622</v>
      </c>
      <c r="K45" s="636"/>
      <c r="L45" s="636"/>
      <c r="V45" s="637"/>
    </row>
    <row r="46" spans="1:23" s="611" customFormat="1" ht="18" customHeight="1">
      <c r="A46" s="635" t="s">
        <v>967</v>
      </c>
      <c r="B46" s="500"/>
      <c r="C46" s="635" t="s">
        <v>622</v>
      </c>
      <c r="F46" s="636"/>
      <c r="G46" s="635" t="s">
        <v>961</v>
      </c>
      <c r="H46" s="500"/>
      <c r="I46" s="635" t="s">
        <v>622</v>
      </c>
      <c r="K46" s="636"/>
      <c r="L46" s="636"/>
      <c r="V46" s="637"/>
    </row>
    <row r="47" spans="1:23" s="611" customFormat="1" ht="18" customHeight="1">
      <c r="A47" s="635" t="s">
        <v>968</v>
      </c>
      <c r="B47" s="500"/>
      <c r="C47" s="635" t="s">
        <v>622</v>
      </c>
      <c r="F47" s="636"/>
      <c r="G47" s="635" t="s">
        <v>963</v>
      </c>
      <c r="H47" s="500"/>
      <c r="I47" s="635" t="s">
        <v>622</v>
      </c>
      <c r="K47" s="636"/>
      <c r="L47" s="636"/>
      <c r="V47" s="637"/>
    </row>
    <row r="48" spans="1:23" ht="20">
      <c r="E48" s="988"/>
      <c r="F48" s="500"/>
      <c r="G48" s="635" t="s">
        <v>962</v>
      </c>
      <c r="I48" s="635" t="s">
        <v>622</v>
      </c>
      <c r="K48" s="500"/>
      <c r="M48" s="988"/>
      <c r="V48" s="501"/>
      <c r="W48" s="988"/>
    </row>
    <row r="49" spans="1:8" ht="17.5">
      <c r="A49" s="638"/>
      <c r="E49" s="988"/>
      <c r="G49" s="639"/>
      <c r="H49" s="639"/>
    </row>
    <row r="54" spans="1:8" ht="14">
      <c r="A54" s="640"/>
      <c r="C54" s="641"/>
      <c r="D54" s="641"/>
      <c r="E54" s="642"/>
    </row>
    <row r="55" spans="1:8" ht="14">
      <c r="A55" s="643"/>
      <c r="C55" s="641"/>
      <c r="D55" s="644"/>
      <c r="E55" s="642"/>
    </row>
    <row r="56" spans="1:8" ht="14">
      <c r="A56" s="643"/>
      <c r="B56" s="645"/>
      <c r="C56" s="641"/>
      <c r="D56" s="641"/>
      <c r="E56" s="642"/>
    </row>
    <row r="57" spans="1:8" ht="14">
      <c r="A57" s="643"/>
      <c r="B57" s="646" t="s">
        <v>354</v>
      </c>
      <c r="C57" s="641"/>
      <c r="D57" s="641"/>
      <c r="E57" s="642"/>
    </row>
    <row r="58" spans="1:8" ht="15.5">
      <c r="A58" s="643"/>
      <c r="B58" s="647" t="s">
        <v>249</v>
      </c>
      <c r="C58" s="641"/>
      <c r="D58" s="641"/>
      <c r="E58" s="642"/>
    </row>
    <row r="59" spans="1:8" ht="14">
      <c r="A59" s="643"/>
      <c r="B59" s="648" t="s">
        <v>250</v>
      </c>
      <c r="C59" s="641"/>
      <c r="D59" s="641"/>
      <c r="E59" s="642"/>
    </row>
    <row r="60" spans="1:8" ht="15.5">
      <c r="A60" s="649"/>
      <c r="B60" s="647" t="s">
        <v>251</v>
      </c>
      <c r="C60" s="641"/>
      <c r="D60" s="641"/>
      <c r="E60" s="642"/>
    </row>
    <row r="61" spans="1:8" ht="15.5">
      <c r="A61" s="643"/>
      <c r="B61" s="647" t="s">
        <v>252</v>
      </c>
      <c r="C61" s="641"/>
      <c r="D61" s="641"/>
      <c r="E61" s="642"/>
    </row>
    <row r="62" spans="1:8" ht="14">
      <c r="A62" s="649"/>
      <c r="B62" s="646" t="s">
        <v>253</v>
      </c>
      <c r="C62" s="641"/>
      <c r="D62" s="641"/>
      <c r="E62" s="642"/>
    </row>
    <row r="63" spans="1:8" ht="14">
      <c r="A63" s="649"/>
      <c r="B63" s="646" t="s">
        <v>357</v>
      </c>
      <c r="C63" s="641"/>
      <c r="D63" s="641"/>
      <c r="E63" s="642"/>
    </row>
    <row r="64" spans="1:8" ht="14">
      <c r="A64" s="643"/>
      <c r="B64" s="646" t="s">
        <v>358</v>
      </c>
      <c r="C64" s="641"/>
      <c r="D64" s="641"/>
      <c r="E64" s="642"/>
    </row>
    <row r="65" spans="1:5" ht="14">
      <c r="A65" s="643"/>
      <c r="B65" s="646" t="s">
        <v>288</v>
      </c>
      <c r="C65" s="641"/>
      <c r="D65" s="641"/>
      <c r="E65" s="642"/>
    </row>
    <row r="66" spans="1:5" ht="14">
      <c r="A66" s="643"/>
      <c r="B66" s="646" t="s">
        <v>292</v>
      </c>
      <c r="C66" s="641"/>
      <c r="D66" s="641"/>
      <c r="E66" s="642"/>
    </row>
    <row r="67" spans="1:5" ht="15.5">
      <c r="A67" s="643"/>
      <c r="B67" s="647" t="s">
        <v>423</v>
      </c>
      <c r="C67" s="641"/>
      <c r="D67" s="641"/>
      <c r="E67" s="642"/>
    </row>
    <row r="68" spans="1:5" ht="14">
      <c r="A68" s="643"/>
      <c r="B68" s="646" t="s">
        <v>424</v>
      </c>
      <c r="C68" s="641"/>
      <c r="D68" s="641"/>
      <c r="E68" s="642"/>
    </row>
    <row r="69" spans="1:5" ht="14">
      <c r="A69" s="643"/>
      <c r="B69" s="646" t="s">
        <v>279</v>
      </c>
      <c r="C69" s="641"/>
      <c r="D69" s="644"/>
      <c r="E69" s="642"/>
    </row>
    <row r="70" spans="1:5" ht="14">
      <c r="A70" s="643"/>
      <c r="B70" s="646" t="s">
        <v>281</v>
      </c>
      <c r="C70" s="641"/>
      <c r="D70" s="641"/>
      <c r="E70" s="642"/>
    </row>
    <row r="71" spans="1:5" ht="14">
      <c r="A71" s="643"/>
      <c r="B71" s="646" t="s">
        <v>287</v>
      </c>
      <c r="C71" s="641"/>
      <c r="D71" s="644"/>
      <c r="E71" s="642"/>
    </row>
    <row r="72" spans="1:5" ht="15.5">
      <c r="A72" s="643"/>
      <c r="B72" s="647" t="s">
        <v>420</v>
      </c>
      <c r="C72" s="641"/>
      <c r="D72" s="644"/>
      <c r="E72" s="642"/>
    </row>
    <row r="73" spans="1:5" ht="14">
      <c r="A73" s="650"/>
      <c r="B73" s="646" t="s">
        <v>421</v>
      </c>
      <c r="C73" s="579"/>
      <c r="D73" s="578"/>
      <c r="E73" s="575"/>
    </row>
    <row r="74" spans="1:5" ht="14">
      <c r="A74" s="572"/>
      <c r="B74" s="646" t="s">
        <v>422</v>
      </c>
      <c r="C74" s="579"/>
      <c r="D74" s="578"/>
      <c r="E74" s="651">
        <f>SUM(E53:E72)</f>
        <v>0</v>
      </c>
    </row>
    <row r="75" spans="1:5" ht="14">
      <c r="B75" s="646" t="s">
        <v>417</v>
      </c>
    </row>
    <row r="76" spans="1:5" ht="14">
      <c r="B76" s="646" t="s">
        <v>397</v>
      </c>
    </row>
  </sheetData>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074E6-76ED-422A-A6E7-853B5D6246FC}">
  <sheetPr>
    <pageSetUpPr fitToPage="1"/>
  </sheetPr>
  <dimension ref="A1:W79"/>
  <sheetViews>
    <sheetView zoomScale="80" zoomScaleNormal="80" zoomScaleSheetLayoutView="85" workbookViewId="0">
      <selection activeCell="J29" sqref="J29"/>
    </sheetView>
  </sheetViews>
  <sheetFormatPr defaultColWidth="9.1796875" defaultRowHeight="12.5"/>
  <cols>
    <col min="1" max="1" width="5.26953125" style="990" customWidth="1"/>
    <col min="2" max="2" width="33.81640625" style="990" customWidth="1"/>
    <col min="3" max="3" width="6.453125" style="990" customWidth="1"/>
    <col min="4" max="4" width="13.453125" style="990" customWidth="1"/>
    <col min="5" max="5" width="10.453125" style="499" customWidth="1"/>
    <col min="6" max="6" width="13.08984375" style="990" customWidth="1"/>
    <col min="7" max="7" width="14.81640625" style="500" customWidth="1"/>
    <col min="8" max="8" width="16.26953125" style="500" customWidth="1"/>
    <col min="9" max="9" width="6.1796875" style="990" customWidth="1"/>
    <col min="10" max="10" width="14.1796875" style="990" customWidth="1"/>
    <col min="11" max="11" width="11.1796875" style="990" customWidth="1"/>
    <col min="12" max="12" width="15.1796875" style="500" customWidth="1"/>
    <col min="13" max="13" width="16.36328125" style="500" customWidth="1"/>
    <col min="14" max="14" width="0.453125" style="990" hidden="1" customWidth="1"/>
    <col min="15" max="15" width="3.1796875" style="990" customWidth="1"/>
    <col min="16" max="16" width="2.54296875" style="990" customWidth="1"/>
    <col min="17" max="17" width="4.81640625" style="990" hidden="1" customWidth="1"/>
    <col min="18" max="18" width="2" style="990" customWidth="1"/>
    <col min="19" max="19" width="2.54296875" style="990" customWidth="1"/>
    <col min="20" max="20" width="5.81640625" style="990" hidden="1" customWidth="1"/>
    <col min="21" max="21" width="1" style="990" customWidth="1"/>
    <col min="22" max="22" width="9.1796875" style="990" hidden="1" customWidth="1"/>
    <col min="23" max="23" width="15.08984375" style="501" customWidth="1"/>
    <col min="24" max="24" width="1.81640625" style="990" customWidth="1"/>
    <col min="25" max="25" width="9.1796875" style="990" customWidth="1"/>
    <col min="26" max="16384" width="9.1796875" style="99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9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8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89" t="s">
        <v>557</v>
      </c>
      <c r="D8" s="523"/>
      <c r="E8" s="531"/>
      <c r="G8" s="532"/>
      <c r="H8" s="533"/>
      <c r="I8" s="989"/>
      <c r="K8" s="514"/>
      <c r="L8" s="532"/>
      <c r="M8" s="534"/>
      <c r="O8" s="514"/>
      <c r="U8" s="535"/>
      <c r="V8" s="535"/>
      <c r="W8" s="536"/>
    </row>
    <row r="9" spans="1:23">
      <c r="A9" s="989" t="s">
        <v>558</v>
      </c>
      <c r="D9" s="523"/>
      <c r="E9" s="531" t="s">
        <v>54</v>
      </c>
      <c r="G9" s="532" t="s">
        <v>55</v>
      </c>
      <c r="H9" s="533"/>
      <c r="I9" s="989" t="s">
        <v>56</v>
      </c>
      <c r="K9" s="523"/>
      <c r="L9" s="532" t="s">
        <v>57</v>
      </c>
      <c r="M9" s="537"/>
      <c r="O9" s="523"/>
      <c r="P9" s="990" t="s">
        <v>58</v>
      </c>
      <c r="W9" s="538"/>
    </row>
    <row r="10" spans="1:23" ht="13">
      <c r="A10" s="989" t="s">
        <v>559</v>
      </c>
      <c r="D10" s="539" t="s">
        <v>560</v>
      </c>
      <c r="E10" s="531" t="s">
        <v>59</v>
      </c>
      <c r="G10" s="532"/>
      <c r="H10" s="533"/>
      <c r="I10" s="540"/>
      <c r="J10" s="541"/>
      <c r="K10" s="542"/>
      <c r="L10" s="532"/>
      <c r="M10" s="537"/>
      <c r="O10" s="523"/>
      <c r="W10" s="538"/>
    </row>
    <row r="11" spans="1:23" ht="13">
      <c r="A11" s="989" t="s">
        <v>551</v>
      </c>
      <c r="D11" s="523"/>
      <c r="E11" s="515"/>
      <c r="F11" s="543"/>
      <c r="G11" s="532" t="s">
        <v>60</v>
      </c>
      <c r="H11" s="533"/>
      <c r="I11" s="989" t="s">
        <v>61</v>
      </c>
      <c r="K11" s="523"/>
      <c r="L11" s="532" t="s">
        <v>523</v>
      </c>
      <c r="M11" s="537"/>
      <c r="O11" s="523"/>
      <c r="P11" s="990" t="s">
        <v>63</v>
      </c>
      <c r="W11" s="538"/>
    </row>
    <row r="12" spans="1:23">
      <c r="A12" s="544" t="s">
        <v>64</v>
      </c>
      <c r="D12" s="523"/>
      <c r="E12" s="531" t="s">
        <v>65</v>
      </c>
      <c r="G12" s="532"/>
      <c r="H12" s="533"/>
      <c r="I12" s="98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1122</v>
      </c>
      <c r="C17" s="738" t="str">
        <f>IF(E17="","",VLOOKUP(B17,Data!$B$5:$N$503,13,FALSE))</f>
        <v/>
      </c>
      <c r="D17" s="495" t="str">
        <f>IF(E17="","",VLOOKUP(B17,Data!$B$5:$L$503,2,FALSE))</f>
        <v/>
      </c>
      <c r="E17" s="739"/>
      <c r="F17" s="955"/>
      <c r="G17" s="587" t="str">
        <f>IF(E17="","",VLOOKUP(B17,Data!$B$5:$L$503,11,FALSE))</f>
        <v/>
      </c>
      <c r="H17" s="588" t="str">
        <f t="shared" ref="H17:H30"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61,Data!G61,(IF(B17=Data!#REF!,Data!#REF!,(IF(B17=Data!#REF!,Data!#REF!,(IF(B17=Data!#REF!,Data!#REF!,(IF(B17=Data!#REF!,Data!#REF!,(IF(B17=Data!#REF!,Data!G801,(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61,Data!H61,(IF(B17=Data!#REF!,Data!#REF!,(IF(B17=Data!#REF!,Data!#REF!,(IF(B17=Data!#REF!,Data!#REF!,(IF(B17=Data!#REF!,Data!#REF!,(IF(B17=Data!#REF!,Data!H801,(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61,Data!I61,(IF(B17=Data!#REF!,Data!#REF!,(IF(B17=Data!#REF!,Data!#REF!,(IF(B17=Data!#REF!,Data!#REF!,(IF(B17=Data!#REF!,Data!#REF!,(IF(B17=Data!#REF!,Data!I801,(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61,Data!J61,(IF(B17=Data!#REF!,Data!#REF!,(IF(B17=Data!#REF!,Data!#REF!,(IF(B17=Data!#REF!,Data!#REF!,(IF(B17=Data!#REF!,Data!#REF!,(IF(B17=Data!#REF!,Data!J801,(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537</v>
      </c>
      <c r="C18" s="738" t="str">
        <f>IF(E18="","",VLOOKUP(B18,Data!$B$5:$N$503,13,FALSE))</f>
        <v>Ymh</v>
      </c>
      <c r="D18" s="495" t="str">
        <f>IF(E18="","",VLOOKUP(B18,Data!$B$5:$L$503,2,FALSE))</f>
        <v>ZJ54440</v>
      </c>
      <c r="E18" s="739">
        <v>3</v>
      </c>
      <c r="F18" s="955" t="s">
        <v>544</v>
      </c>
      <c r="G18" s="587">
        <f>IF(E18="","",VLOOKUP(B18,Data!$B$5:$L$503,11,FALSE))</f>
        <v>4603.6099999999997</v>
      </c>
      <c r="H18" s="588">
        <f t="shared" si="0"/>
        <v>13810.829999999998</v>
      </c>
      <c r="I18" s="589" t="str">
        <f>IF(E18="","",VLOOKUP(B18,Data!$B$5:$D$503,3,FALSE))</f>
        <v>C/T</v>
      </c>
      <c r="J18" s="589" t="str">
        <f>IF(E18="","",VLOOKUP(B18,Data!$B$5:$M$503,12,FALSE))</f>
        <v>Indonesia</v>
      </c>
      <c r="K18" s="590">
        <v>5138148</v>
      </c>
      <c r="L18" s="587">
        <f>IF(E18="","",VLOOKUP(B18,Data!$B$5:$E$503,4,FALSE)*E18)</f>
        <v>915</v>
      </c>
      <c r="M18" s="587">
        <f>IF(E18="","",VLOOKUP(B18,Data!$B$5:$F$503,5,FALSE)*E18)</f>
        <v>807</v>
      </c>
      <c r="N18" s="591" t="e">
        <f>IF(B18=Data!#REF!,Data!#REF!,(IF(B18=Data!#REF!,Data!#REF!,(IF(B18=Data!#REF!,Data!#REF!,(IF(B18=Data!#REF!,Data!#REF!,(IF(B18=Data!#REF!,Data!#REF!,(IF(B18=Data!#REF!,Data!#REF!,(IF(B18=Data!#REF!,Data!#REF!,(IF(B18=Data!#REF!,Data!#REF!,Data!#REF!)))))))))))))))&amp;IF(B18=Data!B30,Data!G30,(IF(B18=Data!#REF!,Data!#REF!,(IF(B18=Data!#REF!,Data!#REF!,(IF(B18=Data!#REF!,Data!#REF!,(IF(B18=Data!#REF!,Data!#REF!,(IF(B18=Data!#REF!,Data!G770,(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30,Data!H30,(IF(B18=Data!#REF!,Data!#REF!,(IF(B18=Data!#REF!,Data!#REF!,(IF(B18=Data!#REF!,Data!#REF!,(IF(B18=Data!#REF!,Data!#REF!,(IF(B18=Data!#REF!,Data!H770,(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30,Data!I30,(IF(B18=Data!#REF!,Data!#REF!,(IF(B18=Data!#REF!,Data!#REF!,(IF(B18=Data!#REF!,Data!#REF!,(IF(B18=Data!#REF!,Data!#REF!,(IF(B18=Data!#REF!,Data!I770,(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30,Data!J30,(IF(B18=Data!#REF!,Data!#REF!,(IF(B18=Data!#REF!,Data!#REF!,(IF(B18=Data!#REF!,Data!#REF!,(IF(B18=Data!#REF!,Data!#REF!,(IF(B18=Data!#REF!,Data!J770,(IF(B18=Data!#REF!,Data!#REF!,(IF(B18=Data!#REF!,Data!#REF!,Data!#REF!)))))))))))))))&amp;IF(B18=Data!#REF!,Data!#REF!,(IF(B18=Data!#REF!,Data!#REF!,(IF(B18=Data!#REF!,Data!#REF!,(IF(B18=Data!#REF!,Data!#REF!,(IF(B18=Data!#REF!,Data!#REF!,Data!#REF!)))))))))</f>
        <v>#REF!</v>
      </c>
      <c r="W18" s="596">
        <f>IF(E18="","",VLOOKUP(B18,Data!$B$5:$J$503,9,FALSE)*E18)</f>
        <v>4.6020000000000003</v>
      </c>
    </row>
    <row r="19" spans="1:23" s="597" customFormat="1" ht="19.25" customHeight="1">
      <c r="A19" s="860">
        <v>2</v>
      </c>
      <c r="B19" s="753" t="s">
        <v>504</v>
      </c>
      <c r="C19" s="738" t="str">
        <f>IF(E19="","",VLOOKUP(B19,Data!$B$5:$N$503,13,FALSE))</f>
        <v>Ymh</v>
      </c>
      <c r="D19" s="495" t="str">
        <f>IF(E19="","",VLOOKUP(B19,Data!$B$5:$L$503,2,FALSE))</f>
        <v>ZH66250</v>
      </c>
      <c r="E19" s="739">
        <v>13</v>
      </c>
      <c r="F19" s="955"/>
      <c r="G19" s="587">
        <f>IF(E19="","",VLOOKUP(B19,Data!$B$5:$L$503,11,FALSE))</f>
        <v>2244.61</v>
      </c>
      <c r="H19" s="588">
        <f t="shared" si="0"/>
        <v>29179.93</v>
      </c>
      <c r="I19" s="589" t="str">
        <f>IF(E19="","",VLOOKUP(B19,Data!$B$5:$D$503,3,FALSE))</f>
        <v>C/T</v>
      </c>
      <c r="J19" s="589" t="str">
        <f>IF(E19="","",VLOOKUP(B19,Data!$B$5:$M$503,12,FALSE))</f>
        <v>Indonesia</v>
      </c>
      <c r="K19" s="590">
        <v>5138148</v>
      </c>
      <c r="L19" s="587">
        <f>IF(E19="","",VLOOKUP(B19,Data!$B$5:$E$503,4,FALSE)*E19)</f>
        <v>3406</v>
      </c>
      <c r="M19" s="587">
        <f>IF(E19="","",VLOOKUP(B19,Data!$B$5:$F$503,5,FALSE)*E19)</f>
        <v>3081</v>
      </c>
      <c r="N19" s="591" t="e">
        <f>IF(B19=Data!#REF!,Data!#REF!,(IF(B19=Data!#REF!,Data!#REF!,(IF(B19=Data!#REF!,Data!#REF!,(IF(B19=Data!#REF!,Data!#REF!,(IF(B19=Data!#REF!,Data!#REF!,(IF(B19=Data!#REF!,Data!#REF!,(IF(B19=Data!#REF!,Data!#REF!,(IF(B19=Data!#REF!,Data!#REF!,Data!#REF!)))))))))))))))&amp;IF(B19=Data!B26,Data!G26,(IF(B19=Data!#REF!,Data!#REF!,(IF(B19=Data!#REF!,Data!#REF!,(IF(B19=Data!#REF!,Data!#REF!,(IF(B19=Data!#REF!,Data!#REF!,(IF(B19=Data!#REF!,Data!G766,(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26,Data!H26,(IF(B19=Data!#REF!,Data!#REF!,(IF(B19=Data!#REF!,Data!#REF!,(IF(B19=Data!#REF!,Data!#REF!,(IF(B19=Data!#REF!,Data!#REF!,(IF(B19=Data!#REF!,Data!H766,(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26,Data!I26,(IF(B19=Data!#REF!,Data!#REF!,(IF(B19=Data!#REF!,Data!#REF!,(IF(B19=Data!#REF!,Data!#REF!,(IF(B19=Data!#REF!,Data!#REF!,(IF(B19=Data!#REF!,Data!I766,(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26,Data!J26,(IF(B19=Data!#REF!,Data!#REF!,(IF(B19=Data!#REF!,Data!#REF!,(IF(B19=Data!#REF!,Data!#REF!,(IF(B19=Data!#REF!,Data!#REF!,(IF(B19=Data!#REF!,Data!J766,(IF(B19=Data!#REF!,Data!#REF!,(IF(B19=Data!#REF!,Data!#REF!,Data!#REF!)))))))))))))))&amp;IF(B19=Data!#REF!,Data!#REF!,(IF(B19=Data!#REF!,Data!#REF!,(IF(B19=Data!#REF!,Data!#REF!,(IF(B19=Data!#REF!,Data!#REF!,(IF(B19=Data!#REF!,Data!#REF!,Data!#REF!)))))))))</f>
        <v>#REF!</v>
      </c>
      <c r="W19" s="596">
        <f>IF(E19="","",VLOOKUP(B19,Data!$B$5:$J$503,9,FALSE)*E19)</f>
        <v>19.344000000000001</v>
      </c>
    </row>
    <row r="20" spans="1:23" s="597" customFormat="1" ht="19.25" customHeight="1">
      <c r="A20" s="860">
        <v>3</v>
      </c>
      <c r="B20" s="753" t="s">
        <v>508</v>
      </c>
      <c r="C20" s="738" t="str">
        <f>IF(E20="","",VLOOKUP(B20,Data!$B$5:$N$503,13,FALSE))</f>
        <v>Ymh</v>
      </c>
      <c r="D20" s="495" t="str">
        <f>IF(E20="","",VLOOKUP(B20,Data!$B$5:$L$503,2,FALSE))</f>
        <v>ZH66280</v>
      </c>
      <c r="E20" s="739">
        <v>2</v>
      </c>
      <c r="F20" s="955" t="s">
        <v>545</v>
      </c>
      <c r="G20" s="587">
        <f>IF(E20="","",VLOOKUP(B20,Data!$B$5:$L$503,11,FALSE))</f>
        <v>2450.15</v>
      </c>
      <c r="H20" s="588">
        <f t="shared" si="0"/>
        <v>4900.3</v>
      </c>
      <c r="I20" s="589" t="str">
        <f>IF(E20="","",VLOOKUP(B20,Data!$B$5:$D$503,3,FALSE))</f>
        <v>C/T</v>
      </c>
      <c r="J20" s="589" t="str">
        <f>IF(E20="","",VLOOKUP(B20,Data!$B$5:$M$503,12,FALSE))</f>
        <v>Indonesia</v>
      </c>
      <c r="K20" s="590">
        <v>5138148</v>
      </c>
      <c r="L20" s="587">
        <f>IF(E20="","",VLOOKUP(B20,Data!$B$5:$E$503,4,FALSE)*E20)</f>
        <v>524</v>
      </c>
      <c r="M20" s="587">
        <f>IF(E20="","",VLOOKUP(B20,Data!$B$5:$F$503,5,FALSE)*E20)</f>
        <v>474</v>
      </c>
      <c r="N20" s="591" t="e">
        <f>IF(B20=Data!#REF!,Data!#REF!,(IF(B20=Data!#REF!,Data!#REF!,(IF(B20=Data!#REF!,Data!#REF!,(IF(B20=Data!#REF!,Data!#REF!,(IF(B20=Data!#REF!,Data!#REF!,(IF(B20=Data!#REF!,Data!#REF!,(IF(B20=Data!#REF!,Data!#REF!,(IF(B20=Data!#REF!,Data!#REF!,Data!#REF!)))))))))))))))&amp;IF(B20=Data!B27,Data!G27,(IF(B20=Data!#REF!,Data!#REF!,(IF(B20=Data!#REF!,Data!#REF!,(IF(B20=Data!#REF!,Data!#REF!,(IF(B20=Data!#REF!,Data!#REF!,(IF(B20=Data!#REF!,Data!G767,(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27,Data!H27,(IF(B20=Data!#REF!,Data!#REF!,(IF(B20=Data!#REF!,Data!#REF!,(IF(B20=Data!#REF!,Data!#REF!,(IF(B20=Data!#REF!,Data!#REF!,(IF(B20=Data!#REF!,Data!H767,(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27,Data!I27,(IF(B20=Data!#REF!,Data!#REF!,(IF(B20=Data!#REF!,Data!#REF!,(IF(B20=Data!#REF!,Data!#REF!,(IF(B20=Data!#REF!,Data!#REF!,(IF(B20=Data!#REF!,Data!I767,(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27,Data!J27,(IF(B20=Data!#REF!,Data!#REF!,(IF(B20=Data!#REF!,Data!#REF!,(IF(B20=Data!#REF!,Data!#REF!,(IF(B20=Data!#REF!,Data!#REF!,(IF(B20=Data!#REF!,Data!J767,(IF(B20=Data!#REF!,Data!#REF!,(IF(B20=Data!#REF!,Data!#REF!,Data!#REF!)))))))))))))))&amp;IF(B20=Data!#REF!,Data!#REF!,(IF(B20=Data!#REF!,Data!#REF!,(IF(B20=Data!#REF!,Data!#REF!,(IF(B20=Data!#REF!,Data!#REF!,(IF(B20=Data!#REF!,Data!#REF!,Data!#REF!)))))))))</f>
        <v>#REF!</v>
      </c>
      <c r="W20" s="596">
        <f>IF(E20="","",VLOOKUP(B20,Data!$B$5:$J$503,9,FALSE)*E20)</f>
        <v>2.976</v>
      </c>
    </row>
    <row r="21" spans="1:23" s="597" customFormat="1" ht="19.25" customHeight="1">
      <c r="A21" s="860"/>
      <c r="B21" s="582" t="s">
        <v>1143</v>
      </c>
      <c r="C21" s="738" t="str">
        <f>IF(E21="","",VLOOKUP(B21,Data!$B$5:$N$503,13,FALSE))</f>
        <v/>
      </c>
      <c r="D21" s="495" t="str">
        <f>IF(E21="","",VLOOKUP(B21,Data!$B$5:$L$503,2,FALSE))</f>
        <v/>
      </c>
      <c r="E21" s="739"/>
      <c r="F21" s="956"/>
      <c r="G21" s="587" t="str">
        <f>IF(E21="","",VLOOKUP(B21,Data!$B$5:$L$503,11,FALSE))</f>
        <v/>
      </c>
      <c r="H21" s="588" t="str">
        <f t="shared" si="0"/>
        <v>-</v>
      </c>
      <c r="I21" s="589" t="str">
        <f>IF(E21="","",VLOOKUP(B21,Data!$B$5:$D$503,3,FALSE))</f>
        <v/>
      </c>
      <c r="J21" s="589" t="str">
        <f>IF(E21="","",VLOOKUP(B21,Data!$B$5:$M$503,12,FALSE))</f>
        <v/>
      </c>
      <c r="K21" s="590"/>
      <c r="L21" s="587" t="str">
        <f>IF(E21="","",VLOOKUP(B21,Data!$B$5:$E$503,4,FALSE)*E21)</f>
        <v/>
      </c>
      <c r="M21" s="587" t="str">
        <f>IF(E21="","",VLOOKUP(B21,Data!$B$5:$F$503,5,FALSE)*E21)</f>
        <v/>
      </c>
      <c r="N21" s="591" t="e">
        <f>IF(B21=Data!#REF!,Data!#REF!,(IF(B21=Data!#REF!,Data!#REF!,(IF(B21=Data!#REF!,Data!#REF!,(IF(B21=Data!#REF!,Data!#REF!,(IF(B21=Data!#REF!,Data!#REF!,(IF(B21=Data!#REF!,Data!#REF!,(IF(B21=Data!#REF!,Data!#REF!,(IF(B21=Data!#REF!,Data!#REF!,Data!#REF!)))))))))))))))&amp;IF(B21=Data!B33,Data!G33,(IF(B21=Data!#REF!,Data!#REF!,(IF(B21=Data!#REF!,Data!#REF!,(IF(B21=Data!#REF!,Data!#REF!,(IF(B21=Data!#REF!,Data!#REF!,(IF(B21=Data!#REF!,Data!G773,(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33,Data!H33,(IF(B21=Data!#REF!,Data!#REF!,(IF(B21=Data!#REF!,Data!#REF!,(IF(B21=Data!#REF!,Data!#REF!,(IF(B21=Data!#REF!,Data!#REF!,(IF(B21=Data!#REF!,Data!H773,(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33,Data!I33,(IF(B21=Data!#REF!,Data!#REF!,(IF(B21=Data!#REF!,Data!#REF!,(IF(B21=Data!#REF!,Data!#REF!,(IF(B21=Data!#REF!,Data!#REF!,(IF(B21=Data!#REF!,Data!I773,(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33,Data!J33,(IF(B21=Data!#REF!,Data!#REF!,(IF(B21=Data!#REF!,Data!#REF!,(IF(B21=Data!#REF!,Data!#REF!,(IF(B21=Data!#REF!,Data!#REF!,(IF(B21=Data!#REF!,Data!J773,(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v>4</v>
      </c>
      <c r="B22" s="753" t="s">
        <v>368</v>
      </c>
      <c r="C22" s="738" t="str">
        <f>IF(E22="","",VLOOKUP(B22,Data!$B$5:$N$503,13,FALSE))</f>
        <v>Ymh</v>
      </c>
      <c r="D22" s="495" t="str">
        <f>IF(E22="","",VLOOKUP(B22,Data!$B$5:$L$503,2,FALSE))</f>
        <v>WQ78230</v>
      </c>
      <c r="E22" s="739">
        <v>8</v>
      </c>
      <c r="F22" s="956" t="s">
        <v>569</v>
      </c>
      <c r="G22" s="587">
        <f>IF(E22="","",VLOOKUP(B22,Data!$B$5:$L$503,11,FALSE))</f>
        <v>4233.07</v>
      </c>
      <c r="H22" s="588">
        <f t="shared" si="0"/>
        <v>33864.559999999998</v>
      </c>
      <c r="I22" s="589" t="str">
        <f>IF(E22="","",VLOOKUP(B22,Data!$B$5:$D$503,3,FALSE))</f>
        <v>C/T</v>
      </c>
      <c r="J22" s="589" t="str">
        <f>IF(E22="","",VLOOKUP(B22,Data!$B$5:$M$503,12,FALSE))</f>
        <v>Indonesia</v>
      </c>
      <c r="K22" s="590">
        <v>5140957</v>
      </c>
      <c r="L22" s="587">
        <f>IF(E22="","",VLOOKUP(B22,Data!$B$5:$E$503,4,FALSE)*E22)</f>
        <v>2376</v>
      </c>
      <c r="M22" s="587">
        <f>IF(E22="","",VLOOKUP(B22,Data!$B$5:$F$503,5,FALSE)*E22)</f>
        <v>2096</v>
      </c>
      <c r="N22" s="591" t="e">
        <f>IF(B22=Data!#REF!,Data!#REF!,(IF(B22=Data!#REF!,Data!#REF!,(IF(B22=Data!#REF!,Data!#REF!,(IF(B22=Data!#REF!,Data!#REF!,(IF(B22=Data!#REF!,Data!#REF!,(IF(B22=Data!#REF!,Data!#REF!,(IF(B22=Data!#REF!,Data!#REF!,(IF(B22=Data!#REF!,Data!#REF!,Data!#REF!)))))))))))))))&amp;IF(B22=Data!B25,Data!G25,(IF(B22=Data!#REF!,Data!#REF!,(IF(B22=Data!#REF!,Data!#REF!,(IF(B22=Data!#REF!,Data!#REF!,(IF(B22=Data!#REF!,Data!#REF!,(IF(B22=Data!#REF!,Data!G765,(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25,Data!H25,(IF(B22=Data!#REF!,Data!#REF!,(IF(B22=Data!#REF!,Data!#REF!,(IF(B22=Data!#REF!,Data!#REF!,(IF(B22=Data!#REF!,Data!#REF!,(IF(B22=Data!#REF!,Data!H765,(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25,Data!I25,(IF(B22=Data!#REF!,Data!#REF!,(IF(B22=Data!#REF!,Data!#REF!,(IF(B22=Data!#REF!,Data!#REF!,(IF(B22=Data!#REF!,Data!#REF!,(IF(B22=Data!#REF!,Data!I765,(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25,Data!J25,(IF(B22=Data!#REF!,Data!#REF!,(IF(B22=Data!#REF!,Data!#REF!,(IF(B22=Data!#REF!,Data!#REF!,(IF(B22=Data!#REF!,Data!#REF!,(IF(B22=Data!#REF!,Data!J765,(IF(B22=Data!#REF!,Data!#REF!,(IF(B22=Data!#REF!,Data!#REF!,Data!#REF!)))))))))))))))&amp;IF(B22=Data!#REF!,Data!#REF!,(IF(B22=Data!#REF!,Data!#REF!,(IF(B22=Data!#REF!,Data!#REF!,(IF(B22=Data!#REF!,Data!#REF!,(IF(B22=Data!#REF!,Data!#REF!,Data!#REF!)))))))))</f>
        <v>#REF!</v>
      </c>
      <c r="W22" s="596">
        <f>IF(E22="","",VLOOKUP(B22,Data!$B$5:$J$503,9,FALSE)*E22)</f>
        <v>12.272</v>
      </c>
    </row>
    <row r="23" spans="1:23" s="597" customFormat="1" ht="19.25" customHeight="1">
      <c r="A23" s="860">
        <v>5</v>
      </c>
      <c r="B23" s="753" t="s">
        <v>223</v>
      </c>
      <c r="C23" s="738" t="str">
        <f>IF(E23="","",VLOOKUP(B23,Data!$B$5:$N$503,13,FALSE))</f>
        <v>Ymh</v>
      </c>
      <c r="D23" s="495" t="str">
        <f>IF(E23="","",VLOOKUP(B23,Data!$B$5:$L$503,2,FALSE))</f>
        <v>AAE6337</v>
      </c>
      <c r="E23" s="739">
        <v>33</v>
      </c>
      <c r="F23" s="955"/>
      <c r="G23" s="587">
        <f>IF(E23="","",VLOOKUP(B23,Data!$B$5:$L$503,11,FALSE))</f>
        <v>1646.63</v>
      </c>
      <c r="H23" s="588">
        <f t="shared" ref="H23:H27" si="1">IF(E23&gt;0,E23*G23,"-")</f>
        <v>54338.79</v>
      </c>
      <c r="I23" s="589" t="str">
        <f>IF(E23="","",VLOOKUP(B23,Data!$B$5:$D$503,3,FALSE))</f>
        <v>C/T</v>
      </c>
      <c r="J23" s="589" t="str">
        <f>IF(E23="","",VLOOKUP(B23,Data!$B$5:$M$503,12,FALSE))</f>
        <v>Indonesia</v>
      </c>
      <c r="K23" s="590">
        <v>5140957</v>
      </c>
      <c r="L23" s="587">
        <f>IF(E23="","",VLOOKUP(B23,Data!$B$5:$E$503,4,FALSE)*E23)</f>
        <v>6402</v>
      </c>
      <c r="M23" s="587">
        <f>IF(E23="","",VLOOKUP(B23,Data!$B$5:$F$503,5,FALSE)*E23)</f>
        <v>5742</v>
      </c>
      <c r="N23" s="591" t="e">
        <f>IF(B23=Data!#REF!,Data!#REF!,(IF(B23=Data!#REF!,Data!#REF!,(IF(B23=Data!#REF!,Data!#REF!,(IF(B23=Data!#REF!,Data!#REF!,(IF(B23=Data!#REF!,Data!#REF!,(IF(B23=Data!#REF!,Data!#REF!,(IF(B23=Data!#REF!,Data!#REF!,(IF(B23=Data!#REF!,Data!#REF!,Data!#REF!)))))))))))))))&amp;IF(B23=Data!B20,Data!G20,(IF(B23=Data!#REF!,Data!#REF!,(IF(B23=Data!#REF!,Data!#REF!,(IF(B23=Data!#REF!,Data!#REF!,(IF(B23=Data!#REF!,Data!#REF!,(IF(B23=Data!#REF!,Data!G760,(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20,Data!H20,(IF(B23=Data!#REF!,Data!#REF!,(IF(B23=Data!#REF!,Data!#REF!,(IF(B23=Data!#REF!,Data!#REF!,(IF(B23=Data!#REF!,Data!#REF!,(IF(B23=Data!#REF!,Data!H760,(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20,Data!I20,(IF(B23=Data!#REF!,Data!#REF!,(IF(B23=Data!#REF!,Data!#REF!,(IF(B23=Data!#REF!,Data!#REF!,(IF(B23=Data!#REF!,Data!#REF!,(IF(B23=Data!#REF!,Data!I760,(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20,Data!J20,(IF(B23=Data!#REF!,Data!#REF!,(IF(B23=Data!#REF!,Data!#REF!,(IF(B23=Data!#REF!,Data!#REF!,(IF(B23=Data!#REF!,Data!#REF!,(IF(B23=Data!#REF!,Data!J760,(IF(B23=Data!#REF!,Data!#REF!,(IF(B23=Data!#REF!,Data!#REF!,Data!#REF!)))))))))))))))&amp;IF(B23=Data!#REF!,Data!#REF!,(IF(B23=Data!#REF!,Data!#REF!,(IF(B23=Data!#REF!,Data!#REF!,(IF(B23=Data!#REF!,Data!#REF!,(IF(B23=Data!#REF!,Data!#REF!,Data!#REF!)))))))))</f>
        <v>#REF!</v>
      </c>
      <c r="W23" s="596">
        <f>IF(E23="","",VLOOKUP(B23,Data!$B$5:$J$503,9,FALSE)*E23)</f>
        <v>37.256999999999998</v>
      </c>
    </row>
    <row r="24" spans="1:23" s="597" customFormat="1" ht="19.25" customHeight="1">
      <c r="A24" s="860">
        <v>6</v>
      </c>
      <c r="B24" s="753" t="s">
        <v>231</v>
      </c>
      <c r="C24" s="738" t="str">
        <f>IF(E24="","",VLOOKUP(B24,Data!$B$5:$N$503,13,FALSE))</f>
        <v>Ymh</v>
      </c>
      <c r="D24" s="495" t="str">
        <f>IF(E24="","",VLOOKUP(B24,Data!$B$5:$L$503,2,FALSE))</f>
        <v>WN49720</v>
      </c>
      <c r="E24" s="739">
        <v>10</v>
      </c>
      <c r="F24" s="955"/>
      <c r="G24" s="587">
        <f>IF(E24="","",VLOOKUP(B24,Data!$B$5:$L$503,11,FALSE))</f>
        <v>1776.21</v>
      </c>
      <c r="H24" s="588">
        <f t="shared" si="1"/>
        <v>17762.099999999999</v>
      </c>
      <c r="I24" s="589" t="str">
        <f>IF(E24="","",VLOOKUP(B24,Data!$B$5:$D$503,3,FALSE))</f>
        <v>C/T</v>
      </c>
      <c r="J24" s="589" t="str">
        <f>IF(E24="","",VLOOKUP(B24,Data!$B$5:$M$503,12,FALSE))</f>
        <v>Indonesia</v>
      </c>
      <c r="K24" s="590">
        <v>5140957</v>
      </c>
      <c r="L24" s="587">
        <f>IF(E24="","",VLOOKUP(B24,Data!$B$5:$E$503,4,FALSE)*E24)</f>
        <v>1940</v>
      </c>
      <c r="M24" s="587">
        <f>IF(E24="","",VLOOKUP(B24,Data!$B$5:$F$503,5,FALSE)*E24)</f>
        <v>1740</v>
      </c>
      <c r="N24" s="591" t="e">
        <f>IF(B24=Data!#REF!,Data!#REF!,(IF(B24=Data!#REF!,Data!#REF!,(IF(B24=Data!#REF!,Data!#REF!,(IF(B24=Data!#REF!,Data!#REF!,(IF(B24=Data!#REF!,Data!#REF!,(IF(B24=Data!#REF!,Data!#REF!,(IF(B24=Data!#REF!,Data!#REF!,(IF(B24=Data!#REF!,Data!#REF!,Data!#REF!)))))))))))))))&amp;IF(B24=Data!B21,Data!G21,(IF(B24=Data!#REF!,Data!#REF!,(IF(B24=Data!#REF!,Data!#REF!,(IF(B24=Data!#REF!,Data!#REF!,(IF(B24=Data!#REF!,Data!#REF!,(IF(B24=Data!#REF!,Data!G761,(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21,Data!H21,(IF(B24=Data!#REF!,Data!#REF!,(IF(B24=Data!#REF!,Data!#REF!,(IF(B24=Data!#REF!,Data!#REF!,(IF(B24=Data!#REF!,Data!#REF!,(IF(B24=Data!#REF!,Data!H761,(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21,Data!I21,(IF(B24=Data!#REF!,Data!#REF!,(IF(B24=Data!#REF!,Data!#REF!,(IF(B24=Data!#REF!,Data!#REF!,(IF(B24=Data!#REF!,Data!#REF!,(IF(B24=Data!#REF!,Data!I761,(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21,Data!J21,(IF(B24=Data!#REF!,Data!#REF!,(IF(B24=Data!#REF!,Data!#REF!,(IF(B24=Data!#REF!,Data!#REF!,(IF(B24=Data!#REF!,Data!#REF!,(IF(B24=Data!#REF!,Data!J761,(IF(B24=Data!#REF!,Data!#REF!,(IF(B24=Data!#REF!,Data!#REF!,Data!#REF!)))))))))))))))&amp;IF(B24=Data!#REF!,Data!#REF!,(IF(B24=Data!#REF!,Data!#REF!,(IF(B24=Data!#REF!,Data!#REF!,(IF(B24=Data!#REF!,Data!#REF!,(IF(B24=Data!#REF!,Data!#REF!,Data!#REF!)))))))))</f>
        <v>#REF!</v>
      </c>
      <c r="W24" s="596">
        <f>IF(E24="","",VLOOKUP(B24,Data!$B$5:$J$503,9,FALSE)*E24)</f>
        <v>11.29</v>
      </c>
    </row>
    <row r="25" spans="1:23" s="597" customFormat="1" ht="19.25" customHeight="1">
      <c r="A25" s="860">
        <v>7</v>
      </c>
      <c r="B25" s="753" t="s">
        <v>487</v>
      </c>
      <c r="C25" s="738" t="str">
        <f>IF(E25="","",VLOOKUP(B25,Data!$B$5:$N$503,13,FALSE))</f>
        <v>Ymh</v>
      </c>
      <c r="D25" s="495" t="str">
        <f>IF(E25="","",VLOOKUP(B25,Data!$B$5:$L$503,2,FALSE))</f>
        <v>ZH66310</v>
      </c>
      <c r="E25" s="739">
        <v>5</v>
      </c>
      <c r="F25" s="955"/>
      <c r="G25" s="587">
        <f>IF(E25="","",VLOOKUP(B25,Data!$B$5:$L$503,11,FALSE))</f>
        <v>1933.89</v>
      </c>
      <c r="H25" s="588">
        <f t="shared" si="1"/>
        <v>9669.4500000000007</v>
      </c>
      <c r="I25" s="589" t="str">
        <f>IF(E25="","",VLOOKUP(B25,Data!$B$5:$D$503,3,FALSE))</f>
        <v>C/T</v>
      </c>
      <c r="J25" s="589" t="str">
        <f>IF(E25="","",VLOOKUP(B25,Data!$B$5:$M$503,12,FALSE))</f>
        <v>Indonesia</v>
      </c>
      <c r="K25" s="590">
        <v>5140957</v>
      </c>
      <c r="L25" s="587">
        <f>IF(E25="","",VLOOKUP(B25,Data!$B$5:$E$503,4,FALSE)*E25)</f>
        <v>1075</v>
      </c>
      <c r="M25" s="587">
        <f>IF(E25="","",VLOOKUP(B25,Data!$B$5:$F$503,5,FALSE)*E25)</f>
        <v>970</v>
      </c>
      <c r="N25" s="591" t="e">
        <f>IF(B25=Data!#REF!,Data!#REF!,(IF(B25=Data!#REF!,Data!#REF!,(IF(B25=Data!#REF!,Data!#REF!,(IF(B25=Data!#REF!,Data!#REF!,(IF(B25=Data!#REF!,Data!#REF!,(IF(B25=Data!#REF!,Data!#REF!,(IF(B25=Data!#REF!,Data!#REF!,(IF(B25=Data!#REF!,Data!#REF!,Data!#REF!)))))))))))))))&amp;IF(B25=Data!B22,Data!G22,(IF(B25=Data!#REF!,Data!#REF!,(IF(B25=Data!#REF!,Data!#REF!,(IF(B25=Data!#REF!,Data!#REF!,(IF(B25=Data!#REF!,Data!#REF!,(IF(B25=Data!#REF!,Data!G762,(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22,Data!H22,(IF(B25=Data!#REF!,Data!#REF!,(IF(B25=Data!#REF!,Data!#REF!,(IF(B25=Data!#REF!,Data!#REF!,(IF(B25=Data!#REF!,Data!#REF!,(IF(B25=Data!#REF!,Data!H762,(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22,Data!I22,(IF(B25=Data!#REF!,Data!#REF!,(IF(B25=Data!#REF!,Data!#REF!,(IF(B25=Data!#REF!,Data!#REF!,(IF(B25=Data!#REF!,Data!#REF!,(IF(B25=Data!#REF!,Data!I762,(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22,Data!J22,(IF(B25=Data!#REF!,Data!#REF!,(IF(B25=Data!#REF!,Data!#REF!,(IF(B25=Data!#REF!,Data!#REF!,(IF(B25=Data!#REF!,Data!#REF!,(IF(B25=Data!#REF!,Data!J762,(IF(B25=Data!#REF!,Data!#REF!,(IF(B25=Data!#REF!,Data!#REF!,Data!#REF!)))))))))))))))&amp;IF(B25=Data!#REF!,Data!#REF!,(IF(B25=Data!#REF!,Data!#REF!,(IF(B25=Data!#REF!,Data!#REF!,(IF(B25=Data!#REF!,Data!#REF!,(IF(B25=Data!#REF!,Data!#REF!,Data!#REF!)))))))))</f>
        <v>#REF!</v>
      </c>
      <c r="W25" s="596">
        <f>IF(E25="","",VLOOKUP(B25,Data!$B$5:$J$503,9,FALSE)*E25)</f>
        <v>5.9250000000000007</v>
      </c>
    </row>
    <row r="26" spans="1:23" s="597" customFormat="1" ht="19.25" customHeight="1">
      <c r="A26" s="860">
        <v>8</v>
      </c>
      <c r="B26" s="753" t="s">
        <v>493</v>
      </c>
      <c r="C26" s="738" t="str">
        <f>IF(E26="","",VLOOKUP(B26,Data!$B$5:$N$503,13,FALSE))</f>
        <v>Ymh</v>
      </c>
      <c r="D26" s="495" t="str">
        <f>IF(E26="","",VLOOKUP(B26,Data!$B$5:$L$503,2,FALSE))</f>
        <v>ZH66350</v>
      </c>
      <c r="E26" s="739">
        <v>1</v>
      </c>
      <c r="F26" s="955"/>
      <c r="G26" s="587">
        <f>IF(E26="","",VLOOKUP(B26,Data!$B$5:$L$503,11,FALSE))</f>
        <v>2382.59</v>
      </c>
      <c r="H26" s="588">
        <f t="shared" si="1"/>
        <v>2382.59</v>
      </c>
      <c r="I26" s="589" t="str">
        <f>IF(E26="","",VLOOKUP(B26,Data!$B$5:$D$503,3,FALSE))</f>
        <v>C/T</v>
      </c>
      <c r="J26" s="589" t="str">
        <f>IF(E26="","",VLOOKUP(B26,Data!$B$5:$M$503,12,FALSE))</f>
        <v>Indonesia</v>
      </c>
      <c r="K26" s="590">
        <v>5140957</v>
      </c>
      <c r="L26" s="587">
        <f>IF(E26="","",VLOOKUP(B26,Data!$B$5:$E$503,4,FALSE)*E26)</f>
        <v>215</v>
      </c>
      <c r="M26" s="587">
        <f>IF(E26="","",VLOOKUP(B26,Data!$B$5:$F$503,5,FALSE)*E26)</f>
        <v>194</v>
      </c>
      <c r="N26" s="591" t="e">
        <f>IF(B26=Data!#REF!,Data!#REF!,(IF(B26=Data!#REF!,Data!#REF!,(IF(B26=Data!#REF!,Data!#REF!,(IF(B26=Data!#REF!,Data!#REF!,(IF(B26=Data!#REF!,Data!#REF!,(IF(B26=Data!#REF!,Data!#REF!,(IF(B26=Data!#REF!,Data!#REF!,(IF(B26=Data!#REF!,Data!#REF!,Data!#REF!)))))))))))))))&amp;IF(B26=Data!B23,Data!G23,(IF(B26=Data!#REF!,Data!#REF!,(IF(B26=Data!#REF!,Data!#REF!,(IF(B26=Data!#REF!,Data!#REF!,(IF(B26=Data!#REF!,Data!#REF!,(IF(B26=Data!#REF!,Data!G763,(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23,Data!H23,(IF(B26=Data!#REF!,Data!#REF!,(IF(B26=Data!#REF!,Data!#REF!,(IF(B26=Data!#REF!,Data!#REF!,(IF(B26=Data!#REF!,Data!#REF!,(IF(B26=Data!#REF!,Data!H763,(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23,Data!I23,(IF(B26=Data!#REF!,Data!#REF!,(IF(B26=Data!#REF!,Data!#REF!,(IF(B26=Data!#REF!,Data!#REF!,(IF(B26=Data!#REF!,Data!#REF!,(IF(B26=Data!#REF!,Data!I763,(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23,Data!J23,(IF(B26=Data!#REF!,Data!#REF!,(IF(B26=Data!#REF!,Data!#REF!,(IF(B26=Data!#REF!,Data!#REF!,(IF(B26=Data!#REF!,Data!#REF!,(IF(B26=Data!#REF!,Data!J763,(IF(B26=Data!#REF!,Data!#REF!,(IF(B26=Data!#REF!,Data!#REF!,Data!#REF!)))))))))))))))&amp;IF(B26=Data!#REF!,Data!#REF!,(IF(B26=Data!#REF!,Data!#REF!,(IF(B26=Data!#REF!,Data!#REF!,(IF(B26=Data!#REF!,Data!#REF!,(IF(B26=Data!#REF!,Data!#REF!,Data!#REF!)))))))))</f>
        <v>#REF!</v>
      </c>
      <c r="W26" s="596">
        <f>IF(E26="","",VLOOKUP(B26,Data!$B$5:$J$503,9,FALSE)*E26)</f>
        <v>1.1850000000000001</v>
      </c>
    </row>
    <row r="27" spans="1:23" s="597" customFormat="1" ht="19.25" customHeight="1">
      <c r="A27" s="860">
        <v>9</v>
      </c>
      <c r="B27" s="753" t="s">
        <v>495</v>
      </c>
      <c r="C27" s="738" t="str">
        <f>IF(E27="","",VLOOKUP(B27,Data!$B$5:$N$503,13,FALSE))</f>
        <v>Ymh</v>
      </c>
      <c r="D27" s="495" t="str">
        <f>IF(E27="","",VLOOKUP(B27,Data!$B$5:$L$503,2,FALSE))</f>
        <v>ZH66300</v>
      </c>
      <c r="E27" s="739">
        <v>13</v>
      </c>
      <c r="F27" s="955"/>
      <c r="G27" s="587">
        <f>IF(E27="","",VLOOKUP(B27,Data!$B$5:$L$503,11,FALSE))</f>
        <v>2086.5500000000002</v>
      </c>
      <c r="H27" s="588">
        <f t="shared" si="1"/>
        <v>27125.15</v>
      </c>
      <c r="I27" s="589" t="str">
        <f>IF(E27="","",VLOOKUP(B27,Data!$B$5:$D$503,3,FALSE))</f>
        <v>C/T</v>
      </c>
      <c r="J27" s="589" t="str">
        <f>IF(E27="","",VLOOKUP(B27,Data!$B$5:$M$503,12,FALSE))</f>
        <v>Indonesia</v>
      </c>
      <c r="K27" s="590">
        <v>5140957</v>
      </c>
      <c r="L27" s="587">
        <f>IF(E27="","",VLOOKUP(B27,Data!$B$5:$E$503,4,FALSE)*E27)</f>
        <v>2795</v>
      </c>
      <c r="M27" s="587">
        <f>IF(E27="","",VLOOKUP(B27,Data!$B$5:$F$503,5,FALSE)*E27)</f>
        <v>2522</v>
      </c>
      <c r="N27" s="591" t="e">
        <f>IF(B27=Data!#REF!,Data!#REF!,(IF(B27=Data!#REF!,Data!#REF!,(IF(B27=Data!#REF!,Data!#REF!,(IF(B27=Data!#REF!,Data!#REF!,(IF(B27=Data!#REF!,Data!#REF!,(IF(B27=Data!#REF!,Data!#REF!,(IF(B27=Data!#REF!,Data!#REF!,(IF(B27=Data!#REF!,Data!#REF!,Data!#REF!)))))))))))))))&amp;IF(B27=Data!B24,Data!G24,(IF(B27=Data!#REF!,Data!#REF!,(IF(B27=Data!#REF!,Data!#REF!,(IF(B27=Data!#REF!,Data!#REF!,(IF(B27=Data!#REF!,Data!#REF!,(IF(B27=Data!#REF!,Data!G764,(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24,Data!H24,(IF(B27=Data!#REF!,Data!#REF!,(IF(B27=Data!#REF!,Data!#REF!,(IF(B27=Data!#REF!,Data!#REF!,(IF(B27=Data!#REF!,Data!#REF!,(IF(B27=Data!#REF!,Data!H764,(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24,Data!I24,(IF(B27=Data!#REF!,Data!#REF!,(IF(B27=Data!#REF!,Data!#REF!,(IF(B27=Data!#REF!,Data!#REF!,(IF(B27=Data!#REF!,Data!#REF!,(IF(B27=Data!#REF!,Data!I764,(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24,Data!J24,(IF(B27=Data!#REF!,Data!#REF!,(IF(B27=Data!#REF!,Data!#REF!,(IF(B27=Data!#REF!,Data!#REF!,(IF(B27=Data!#REF!,Data!#REF!,(IF(B27=Data!#REF!,Data!J764,(IF(B27=Data!#REF!,Data!#REF!,(IF(B27=Data!#REF!,Data!#REF!,Data!#REF!)))))))))))))))&amp;IF(B27=Data!#REF!,Data!#REF!,(IF(B27=Data!#REF!,Data!#REF!,(IF(B27=Data!#REF!,Data!#REF!,(IF(B27=Data!#REF!,Data!#REF!,(IF(B27=Data!#REF!,Data!#REF!,Data!#REF!)))))))))</f>
        <v>#REF!</v>
      </c>
      <c r="W27" s="596">
        <f>IF(E27="","",VLOOKUP(B27,Data!$B$5:$J$503,9,FALSE)*E27)</f>
        <v>15.405000000000001</v>
      </c>
    </row>
    <row r="28" spans="1:23" s="597" customFormat="1" ht="19.25" customHeight="1">
      <c r="A28" s="860"/>
      <c r="B28" s="753"/>
      <c r="C28" s="738" t="str">
        <f>IF(E28="","",VLOOKUP(B28,Data!$B$5:$N$503,13,FALSE))</f>
        <v/>
      </c>
      <c r="D28" s="495" t="str">
        <f>IF(E28="","",VLOOKUP(B28,Data!$B$5:$L$503,2,FALSE))</f>
        <v/>
      </c>
      <c r="E28" s="739"/>
      <c r="F28" s="955"/>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REF!,Data!#REF!,(IF(B28=Data!#REF!,Data!#REF!,(IF(B28=Data!#REF!,Data!#REF!,(IF(B28=Data!#REF!,Data!#REF!,(IF(B28=Data!#REF!,Data!#REF!,(IF(B28=Data!#REF!,Data!#REF!,(IF(B28=Data!#REF!,Data!#REF!,(IF(B28=Data!#REF!,Data!#REF!,Data!#REF!)))))))))))))))&amp;IF(B28=Data!B27,Data!G27,(IF(B28=Data!#REF!,Data!#REF!,(IF(B28=Data!#REF!,Data!#REF!,(IF(B28=Data!#REF!,Data!#REF!,(IF(B28=Data!#REF!,Data!#REF!,(IF(B28=Data!#REF!,Data!G767,(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27,Data!H27,(IF(B28=Data!#REF!,Data!#REF!,(IF(B28=Data!#REF!,Data!#REF!,(IF(B28=Data!#REF!,Data!#REF!,(IF(B28=Data!#REF!,Data!#REF!,(IF(B28=Data!#REF!,Data!H767,(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27,Data!I27,(IF(B28=Data!#REF!,Data!#REF!,(IF(B28=Data!#REF!,Data!#REF!,(IF(B28=Data!#REF!,Data!#REF!,(IF(B28=Data!#REF!,Data!#REF!,(IF(B28=Data!#REF!,Data!I767,(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27,Data!J27,(IF(B28=Data!#REF!,Data!#REF!,(IF(B28=Data!#REF!,Data!#REF!,(IF(B28=Data!#REF!,Data!#REF!,(IF(B28=Data!#REF!,Data!#REF!,(IF(B28=Data!#REF!,Data!J767,(IF(B28=Data!#REF!,Data!#REF!,(IF(B28=Data!#REF!,Data!#REF!,Data!#REF!)))))))))))))))&amp;IF(B28=Data!#REF!,Data!#REF!,(IF(B28=Data!#REF!,Data!#REF!,(IF(B28=Data!#REF!,Data!#REF!,(IF(B28=Data!#REF!,Data!#REF!,(IF(B28=Data!#REF!,Data!#REF!,Data!#REF!)))))))))</f>
        <v>#REF!</v>
      </c>
      <c r="W28" s="596" t="str">
        <f>IF(E28="","",VLOOKUP(B28,Data!$B$5:$J$503,9,FALSE)*E28)</f>
        <v/>
      </c>
    </row>
    <row r="29" spans="1:23" s="597" customFormat="1" ht="19.25" customHeight="1">
      <c r="A29" s="598"/>
      <c r="B29" s="582"/>
      <c r="C29" s="738" t="str">
        <f>IF(E29="","",VLOOKUP(B29,Data!$B$5:$N$503,13,FALSE))</f>
        <v/>
      </c>
      <c r="D29" s="495" t="str">
        <f>IF(E29="","",VLOOKUP(B29,Data!$B$5:$L$503,2,FALSE))</f>
        <v/>
      </c>
      <c r="E29" s="823"/>
      <c r="F29" s="601"/>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B18,Data!G18,(IF(B29=Data!B20,Data!G20,(IF(B29=Data!B22,Data!G22,(IF(B29=Data!#REF!,Data!#REF!,(IF(B29=Data!B27,Data!G27,(IF(B29=Data!#REF!,Data!#REF!,(IF(B29=Data!#REF!,Data!#REF!,(IF(B29=Data!#REF!,Data!#REF!,Data!#REF!)))))))))))))))&amp;IF(B29=Data!B94,Data!G94,(IF(B29=Data!#REF!,Data!#REF!,(IF(B29=Data!#REF!,Data!#REF!,(IF(B29=Data!#REF!,Data!#REF!,(IF(B29=Data!#REF!,Data!#REF!,(IF(B29=Data!#REF!,Data!G834,(IF(B29=Data!#REF!,Data!#REF!,(IF(B29=Data!#REF!,Data!#REF!,Data!#REF!)))))))))))))))&amp;IF(B29=Data!#REF!,Data!#REF!,(IF(B29=Data!#REF!,Data!#REF!,(IF(B29=Data!#REF!,Data!#REF!,(IF(B29=Data!#REF!,Data!#REF!,(IF(B29=Data!#REF!,Data!#REF!,Data!#REF!)))))))))</f>
        <v>#REF!</v>
      </c>
      <c r="O29" s="592"/>
      <c r="P29" s="593"/>
      <c r="Q29" s="594" t="e">
        <f>IF(B29=Data!B18,Data!H18,(IF(B29=Data!B20,Data!H20,(IF(B29=Data!B22,Data!H22,(IF(B29=Data!#REF!,Data!#REF!,(IF(B29=Data!B27,Data!H27,(IF(B29=Data!#REF!,Data!#REF!,(IF(B29=Data!#REF!,Data!#REF!,(IF(B29=Data!#REF!,Data!#REF!,Data!#REF!)))))))))))))))&amp;IF(B29=Data!B94,Data!H94,(IF(B29=Data!#REF!,Data!#REF!,(IF(B29=Data!#REF!,Data!#REF!,(IF(B29=Data!#REF!,Data!#REF!,(IF(B29=Data!#REF!,Data!#REF!,(IF(B29=Data!#REF!,Data!H834,(IF(B29=Data!#REF!,Data!#REF!,(IF(B29=Data!#REF!,Data!#REF!,Data!#REF!)))))))))))))))&amp;IF(B29=Data!#REF!,Data!#REF!,(IF(B29=Data!#REF!,Data!#REF!,(IF(B29=Data!#REF!,Data!#REF!,(IF(B29=Data!#REF!,Data!#REF!,(IF(B29=Data!#REF!,Data!#REF!,Data!#REF!)))))))))</f>
        <v>#REF!</v>
      </c>
      <c r="R29" s="593"/>
      <c r="S29" s="593"/>
      <c r="T29" s="594" t="e">
        <f>IF(B29=Data!B18,Data!I18,(IF(B29=Data!B20,Data!I20,(IF(B29=Data!B22,Data!I22,(IF(B29=Data!#REF!,Data!#REF!,(IF(B29=Data!B27,Data!I27,(IF(B29=Data!#REF!,Data!#REF!,(IF(B29=Data!#REF!,Data!#REF!,(IF(B29=Data!#REF!,Data!#REF!,Data!#REF!)))))))))))))))&amp;IF(B29=Data!B94,Data!I94,(IF(B29=Data!#REF!,Data!#REF!,(IF(B29=Data!#REF!,Data!#REF!,(IF(B29=Data!#REF!,Data!#REF!,(IF(B29=Data!#REF!,Data!#REF!,(IF(B29=Data!#REF!,Data!I834,(IF(B29=Data!#REF!,Data!#REF!,(IF(B29=Data!#REF!,Data!#REF!,Data!#REF!)))))))))))))))&amp;IF(B29=Data!#REF!,Data!#REF!,(IF(B29=Data!#REF!,Data!#REF!,(IF(B29=Data!#REF!,Data!#REF!,(IF(B29=Data!#REF!,Data!#REF!,(IF(B29=Data!#REF!,Data!#REF!,Data!#REF!)))))))))</f>
        <v>#REF!</v>
      </c>
      <c r="U29" s="595"/>
      <c r="V29" s="594" t="e">
        <f>IF(B29=Data!B18,Data!J18,(IF(B29=Data!B20,Data!J20,(IF(B29=Data!B22,Data!J22,(IF(B29=Data!#REF!,Data!#REF!,(IF(B29=Data!B27,Data!J27,(IF(B29=Data!#REF!,Data!#REF!,(IF(B29=Data!#REF!,Data!#REF!,(IF(B29=Data!#REF!,Data!#REF!,Data!#REF!)))))))))))))))&amp;IF(B29=Data!B94,Data!J94,(IF(B29=Data!#REF!,Data!#REF!,(IF(B29=Data!#REF!,Data!#REF!,(IF(B29=Data!#REF!,Data!#REF!,(IF(B29=Data!#REF!,Data!#REF!,(IF(B29=Data!#REF!,Data!J834,(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860"/>
      <c r="B30"/>
      <c r="C30" s="583" t="str">
        <f>IF(E30="","",VLOOKUP(B30,Data!$B$5:$N$503,13,FALSE))</f>
        <v/>
      </c>
      <c r="D30" s="584" t="str">
        <f>IF(E30="","",VLOOKUP(B30,Data!$B$5:$L$503,2,FALSE))</f>
        <v/>
      </c>
      <c r="E30" s="739"/>
      <c r="F30" s="600"/>
      <c r="G30" s="587" t="str">
        <f>IF(E30="","",VLOOKUP(B30,Data!$B$5:$L$503,11,FALSE))</f>
        <v/>
      </c>
      <c r="H30" s="588" t="str">
        <f t="shared" si="0"/>
        <v>-</v>
      </c>
      <c r="I30" s="589" t="str">
        <f>IF(E30="","",VLOOKUP(B30,Data!$B$5:$D$503,3,FALSE))</f>
        <v/>
      </c>
      <c r="J30" s="589" t="str">
        <f>IF(E30="","",VLOOKUP(B30,Data!$B$5:$M$503,12,FALSE))</f>
        <v/>
      </c>
      <c r="K30" s="590"/>
      <c r="L30" s="587" t="str">
        <f>IF(E30="","",VLOOKUP(B30,Data!$B$5:$E$503,4,FALSE)*E30)</f>
        <v/>
      </c>
      <c r="M30" s="587" t="str">
        <f>IF(E30="","",VLOOKUP(B30,Data!$B$5:$F$503,5,FALSE)*E30)</f>
        <v/>
      </c>
      <c r="N30" s="591" t="e">
        <f>IF(B30=Data!B139,Data!G139,(IF(B30=Data!B141,Data!G141,(IF(B30=Data!B143,Data!G143,(IF(B30=Data!#REF!,Data!#REF!,(IF(B30=Data!B148,Data!G148,(IF(B30=Data!#REF!,Data!#REF!,(IF(B30=Data!#REF!,Data!#REF!,(IF(B30=Data!#REF!,Data!#REF!,Data!#REF!)))))))))))))))&amp;IF(B30=Data!B215,Data!G215,(IF(B30=Data!#REF!,Data!#REF!,(IF(B30=Data!#REF!,Data!#REF!,(IF(B30=Data!#REF!,Data!#REF!,(IF(B30=Data!#REF!,Data!#REF!,(IF(B30=Data!#REF!,Data!G955,(IF(B30=Data!#REF!,Data!#REF!,(IF(B30=Data!#REF!,Data!#REF!,Data!#REF!)))))))))))))))&amp;IF(B30=Data!#REF!,Data!#REF!,(IF(B30=Data!#REF!,Data!#REF!,(IF(B30=Data!#REF!,Data!#REF!,(IF(B30=Data!#REF!,Data!#REF!,(IF(B30=Data!#REF!,Data!#REF!,Data!#REF!)))))))))</f>
        <v>#REF!</v>
      </c>
      <c r="O30" s="592"/>
      <c r="P30" s="593"/>
      <c r="Q30" s="594" t="e">
        <f>IF(B30=Data!B139,Data!H139,(IF(B30=Data!B141,Data!H141,(IF(B30=Data!B143,Data!H143,(IF(B30=Data!#REF!,Data!#REF!,(IF(B30=Data!B148,Data!H148,(IF(B30=Data!#REF!,Data!#REF!,(IF(B30=Data!#REF!,Data!#REF!,(IF(B30=Data!#REF!,Data!#REF!,Data!#REF!)))))))))))))))&amp;IF(B30=Data!B215,Data!H215,(IF(B30=Data!#REF!,Data!#REF!,(IF(B30=Data!#REF!,Data!#REF!,(IF(B30=Data!#REF!,Data!#REF!,(IF(B30=Data!#REF!,Data!#REF!,(IF(B30=Data!#REF!,Data!H955,(IF(B30=Data!#REF!,Data!#REF!,(IF(B30=Data!#REF!,Data!#REF!,Data!#REF!)))))))))))))))&amp;IF(B30=Data!#REF!,Data!#REF!,(IF(B30=Data!#REF!,Data!#REF!,(IF(B30=Data!#REF!,Data!#REF!,(IF(B30=Data!#REF!,Data!#REF!,(IF(B30=Data!#REF!,Data!#REF!,Data!#REF!)))))))))</f>
        <v>#REF!</v>
      </c>
      <c r="R30" s="593"/>
      <c r="S30" s="593"/>
      <c r="T30" s="594" t="e">
        <f>IF(B30=Data!B139,Data!I139,(IF(B30=Data!B141,Data!I141,(IF(B30=Data!B143,Data!I143,(IF(B30=Data!#REF!,Data!#REF!,(IF(B30=Data!B148,Data!I148,(IF(B30=Data!#REF!,Data!#REF!,(IF(B30=Data!#REF!,Data!#REF!,(IF(B30=Data!#REF!,Data!#REF!,Data!#REF!)))))))))))))))&amp;IF(B30=Data!B215,Data!I215,(IF(B30=Data!#REF!,Data!#REF!,(IF(B30=Data!#REF!,Data!#REF!,(IF(B30=Data!#REF!,Data!#REF!,(IF(B30=Data!#REF!,Data!#REF!,(IF(B30=Data!#REF!,Data!I955,(IF(B30=Data!#REF!,Data!#REF!,(IF(B30=Data!#REF!,Data!#REF!,Data!#REF!)))))))))))))))&amp;IF(B30=Data!#REF!,Data!#REF!,(IF(B30=Data!#REF!,Data!#REF!,(IF(B30=Data!#REF!,Data!#REF!,(IF(B30=Data!#REF!,Data!#REF!,(IF(B30=Data!#REF!,Data!#REF!,Data!#REF!)))))))))</f>
        <v>#REF!</v>
      </c>
      <c r="U30" s="595"/>
      <c r="V30" s="594" t="e">
        <f>IF(B30=Data!B139,Data!J139,(IF(B30=Data!B141,Data!J141,(IF(B30=Data!B143,Data!J143,(IF(B30=Data!#REF!,Data!#REF!,(IF(B30=Data!B148,Data!J148,(IF(B30=Data!#REF!,Data!#REF!,(IF(B30=Data!#REF!,Data!#REF!,(IF(B30=Data!#REF!,Data!#REF!,Data!#REF!)))))))))))))))&amp;IF(B30=Data!B215,Data!J215,(IF(B30=Data!#REF!,Data!#REF!,(IF(B30=Data!#REF!,Data!#REF!,(IF(B30=Data!#REF!,Data!#REF!,(IF(B30=Data!#REF!,Data!#REF!,(IF(B30=Data!#REF!,Data!J955,(IF(B30=Data!#REF!,Data!#REF!,(IF(B30=Data!#REF!,Data!#REF!,Data!#REF!)))))))))))))))&amp;IF(B30=Data!#REF!,Data!#REF!,(IF(B30=Data!#REF!,Data!#REF!,(IF(B30=Data!#REF!,Data!#REF!,(IF(B30=Data!#REF!,Data!#REF!,(IF(B30=Data!#REF!,Data!#REF!,Data!#REF!)))))))))</f>
        <v>#REF!</v>
      </c>
      <c r="W30" s="596" t="str">
        <f>IF(E30="","",VLOOKUP(B30,Data!$B$5:$J$503,9,FALSE)*E30)</f>
        <v/>
      </c>
    </row>
    <row r="31" spans="1:23" s="611" customFormat="1" ht="31" customHeight="1">
      <c r="A31" s="860"/>
      <c r="B31" s="818" t="s">
        <v>1157</v>
      </c>
      <c r="C31" s="604"/>
      <c r="D31" s="605"/>
      <c r="E31" s="606">
        <f>SUM(E17:E30)</f>
        <v>88</v>
      </c>
      <c r="F31" s="606"/>
      <c r="G31" s="607"/>
      <c r="H31" s="607">
        <f>SUM(H17:H30)</f>
        <v>193033.7</v>
      </c>
      <c r="I31" s="608"/>
      <c r="J31" s="608"/>
      <c r="K31" s="608"/>
      <c r="L31" s="609">
        <f>SUM(L17:L30)</f>
        <v>19648</v>
      </c>
      <c r="M31" s="609">
        <f>SUM(M17:M30)</f>
        <v>17626</v>
      </c>
      <c r="N31" s="609" t="e">
        <f>SUM(N17:N30)</f>
        <v>#REF!</v>
      </c>
      <c r="O31" s="609"/>
      <c r="P31" s="609">
        <f>SUM(P16:P16)</f>
        <v>0</v>
      </c>
      <c r="Q31" s="609">
        <f>SUM(Q16:Q16)</f>
        <v>0</v>
      </c>
      <c r="R31" s="609" t="e">
        <f>SUM(#REF!)</f>
        <v>#REF!</v>
      </c>
      <c r="S31" s="609">
        <f>SUM(S16:S16)</f>
        <v>0</v>
      </c>
      <c r="T31" s="609">
        <f>SUM(T16:T16)</f>
        <v>0</v>
      </c>
      <c r="U31" s="609" t="e">
        <f>SUM(#REF!)</f>
        <v>#REF!</v>
      </c>
      <c r="V31" s="609">
        <f>SUM(V16:V16)</f>
        <v>0</v>
      </c>
      <c r="W31" s="610">
        <f>SUM(W17:W30)</f>
        <v>110.25599999999999</v>
      </c>
    </row>
    <row r="32" spans="1:23" ht="11.25" customHeight="1">
      <c r="A32" s="860"/>
      <c r="B32" s="612"/>
      <c r="C32" s="545"/>
      <c r="D32" s="546"/>
      <c r="E32" s="613"/>
      <c r="F32" s="544"/>
      <c r="G32" s="614" t="s">
        <v>847</v>
      </c>
      <c r="H32" s="615"/>
      <c r="I32" s="616"/>
      <c r="J32" s="616"/>
      <c r="K32" s="616"/>
      <c r="L32" s="617"/>
      <c r="M32" s="548"/>
      <c r="N32" s="546"/>
      <c r="O32" s="545"/>
      <c r="P32" s="545"/>
      <c r="Q32" s="545"/>
      <c r="R32" s="545"/>
      <c r="S32" s="545"/>
      <c r="T32" s="545"/>
      <c r="U32" s="546"/>
      <c r="V32" s="546"/>
      <c r="W32" s="550"/>
    </row>
    <row r="33" spans="1:23" ht="14">
      <c r="A33" s="618" t="s">
        <v>546</v>
      </c>
      <c r="B33" s="619" t="s">
        <v>12</v>
      </c>
      <c r="C33" s="513"/>
      <c r="D33" s="620"/>
      <c r="E33" s="499" t="s">
        <v>555</v>
      </c>
      <c r="G33" s="621" t="s">
        <v>83</v>
      </c>
      <c r="H33" s="622"/>
      <c r="I33" s="562" t="s">
        <v>84</v>
      </c>
      <c r="J33" s="623"/>
      <c r="K33" s="534" t="s">
        <v>85</v>
      </c>
      <c r="L33" s="534"/>
      <c r="M33" s="1076" t="s">
        <v>86</v>
      </c>
      <c r="N33" s="1077"/>
      <c r="O33" s="1077"/>
      <c r="P33" s="1077"/>
      <c r="Q33" s="1077"/>
      <c r="R33" s="1077"/>
      <c r="S33" s="1077"/>
      <c r="T33" s="1077"/>
      <c r="U33" s="1077"/>
      <c r="V33" s="1077"/>
      <c r="W33" s="1078"/>
    </row>
    <row r="34" spans="1:23" ht="13">
      <c r="A34" s="989" t="s">
        <v>547</v>
      </c>
      <c r="D34" s="624"/>
      <c r="E34" s="499" t="s">
        <v>88</v>
      </c>
      <c r="G34" s="1079"/>
      <c r="H34" s="1080"/>
      <c r="I34" s="989" t="s">
        <v>89</v>
      </c>
      <c r="J34" s="625"/>
      <c r="K34" s="537" t="s">
        <v>90</v>
      </c>
      <c r="L34" s="537"/>
      <c r="M34" s="532"/>
      <c r="W34" s="538"/>
    </row>
    <row r="35" spans="1:23" ht="10.5" customHeight="1">
      <c r="A35" s="989" t="s">
        <v>548</v>
      </c>
      <c r="B35" s="503"/>
      <c r="D35" s="523"/>
      <c r="G35" s="1079"/>
      <c r="H35" s="1080"/>
      <c r="I35" s="989"/>
      <c r="J35" s="625"/>
      <c r="K35" s="537" t="s">
        <v>94</v>
      </c>
      <c r="L35" s="537"/>
      <c r="M35" s="532"/>
      <c r="W35" s="538"/>
    </row>
    <row r="36" spans="1:23" ht="10.5" customHeight="1">
      <c r="A36" s="544"/>
      <c r="B36" s="545"/>
      <c r="C36" s="545"/>
      <c r="D36" s="626"/>
      <c r="E36" s="499" t="s">
        <v>95</v>
      </c>
      <c r="G36" s="1079"/>
      <c r="H36" s="1080"/>
      <c r="I36" s="989" t="s">
        <v>96</v>
      </c>
      <c r="J36" s="625"/>
      <c r="K36" s="537"/>
      <c r="L36" s="537"/>
      <c r="M36" s="532"/>
      <c r="W36" s="538"/>
    </row>
    <row r="37" spans="1:23" ht="13">
      <c r="A37" s="512" t="s">
        <v>97</v>
      </c>
      <c r="C37" s="535"/>
      <c r="D37" s="514"/>
      <c r="E37" s="499" t="s">
        <v>98</v>
      </c>
      <c r="G37" s="627" t="s">
        <v>99</v>
      </c>
      <c r="H37" s="628"/>
      <c r="I37" s="989" t="s">
        <v>89</v>
      </c>
      <c r="J37" s="625"/>
      <c r="K37" s="537" t="s">
        <v>100</v>
      </c>
      <c r="L37" s="537"/>
      <c r="M37" s="532"/>
      <c r="W37" s="538"/>
    </row>
    <row r="38" spans="1:23" ht="13">
      <c r="A38" s="989" t="s">
        <v>561</v>
      </c>
      <c r="D38" s="523"/>
      <c r="E38" s="499" t="s">
        <v>101</v>
      </c>
      <c r="G38" s="629"/>
      <c r="H38" s="630"/>
      <c r="I38" s="989" t="s">
        <v>102</v>
      </c>
      <c r="J38" s="625"/>
      <c r="K38" s="537" t="s">
        <v>549</v>
      </c>
      <c r="L38" s="537"/>
      <c r="M38" s="1069" t="s">
        <v>616</v>
      </c>
      <c r="N38" s="1070"/>
      <c r="O38" s="1070"/>
      <c r="P38" s="1070"/>
      <c r="Q38" s="1070"/>
      <c r="R38" s="1070"/>
      <c r="S38" s="1070"/>
      <c r="T38" s="1070"/>
      <c r="U38" s="1070"/>
      <c r="V38" s="1070"/>
      <c r="W38" s="1071"/>
    </row>
    <row r="39" spans="1:23">
      <c r="A39" s="544"/>
      <c r="B39" s="545"/>
      <c r="C39" s="545"/>
      <c r="D39" s="546"/>
      <c r="E39" s="631"/>
      <c r="F39" s="545"/>
      <c r="G39" s="1053" t="s">
        <v>1155</v>
      </c>
      <c r="H39" s="1054"/>
      <c r="I39" s="1053" t="s">
        <v>1156</v>
      </c>
      <c r="J39" s="1054"/>
      <c r="K39" s="549" t="s">
        <v>105</v>
      </c>
      <c r="L39" s="549"/>
      <c r="M39" s="1072" t="s">
        <v>106</v>
      </c>
      <c r="N39" s="1073"/>
      <c r="O39" s="1073"/>
      <c r="P39" s="1073"/>
      <c r="Q39" s="1073"/>
      <c r="R39" s="1073"/>
      <c r="S39" s="1073"/>
      <c r="T39" s="1073"/>
      <c r="U39" s="1073"/>
      <c r="V39" s="1073"/>
      <c r="W39" s="1074"/>
    </row>
    <row r="40" spans="1:23">
      <c r="G40" s="500" t="s">
        <v>667</v>
      </c>
      <c r="K40" s="537"/>
      <c r="L40" s="537"/>
      <c r="M40" s="541"/>
      <c r="N40" s="541"/>
      <c r="O40" s="541"/>
      <c r="P40" s="541"/>
      <c r="Q40" s="541"/>
      <c r="R40" s="541"/>
      <c r="S40" s="541"/>
      <c r="T40" s="541"/>
      <c r="U40" s="541"/>
      <c r="V40" s="541"/>
      <c r="W40" s="632"/>
    </row>
    <row r="41" spans="1:23">
      <c r="G41" s="633"/>
      <c r="H41" s="633"/>
      <c r="I41" s="634"/>
      <c r="J41" s="633"/>
      <c r="K41" s="537"/>
      <c r="L41" s="537"/>
      <c r="M41" s="541"/>
      <c r="N41" s="541"/>
      <c r="O41" s="541"/>
      <c r="P41" s="541"/>
      <c r="Q41" s="541"/>
      <c r="R41" s="541"/>
      <c r="S41" s="541"/>
      <c r="T41" s="541"/>
      <c r="U41" s="541"/>
      <c r="V41" s="541"/>
      <c r="W41" s="632"/>
    </row>
    <row r="42" spans="1:23" ht="7.5" customHeight="1"/>
    <row r="43" spans="1:23" ht="13.5" customHeight="1"/>
    <row r="44" spans="1:23" ht="13.5" customHeight="1"/>
    <row r="45" spans="1:23" ht="13.5" customHeight="1"/>
    <row r="46" spans="1:23" s="611" customFormat="1" ht="18" customHeight="1">
      <c r="A46" s="635" t="s">
        <v>964</v>
      </c>
      <c r="B46" s="500"/>
      <c r="C46" s="635" t="s">
        <v>622</v>
      </c>
      <c r="F46" s="636"/>
      <c r="G46" s="635" t="s">
        <v>958</v>
      </c>
      <c r="H46" s="500"/>
      <c r="I46" s="635" t="s">
        <v>969</v>
      </c>
      <c r="K46" s="636"/>
      <c r="L46" s="636"/>
      <c r="V46" s="637"/>
    </row>
    <row r="47" spans="1:23" s="611" customFormat="1" ht="18" customHeight="1">
      <c r="A47" s="635" t="s">
        <v>965</v>
      </c>
      <c r="B47" s="500"/>
      <c r="C47" s="635" t="s">
        <v>969</v>
      </c>
      <c r="F47" s="636"/>
      <c r="G47" s="635" t="s">
        <v>959</v>
      </c>
      <c r="H47" s="500"/>
      <c r="I47" s="635" t="s">
        <v>969</v>
      </c>
      <c r="K47" s="636"/>
      <c r="L47" s="636"/>
      <c r="V47" s="637"/>
    </row>
    <row r="48" spans="1:23" s="611" customFormat="1" ht="18" customHeight="1">
      <c r="A48" s="635" t="s">
        <v>966</v>
      </c>
      <c r="B48" s="500"/>
      <c r="C48" s="635" t="s">
        <v>969</v>
      </c>
      <c r="F48" s="636"/>
      <c r="G48" s="635" t="s">
        <v>960</v>
      </c>
      <c r="H48" s="500"/>
      <c r="I48" s="635" t="s">
        <v>622</v>
      </c>
      <c r="K48" s="636"/>
      <c r="L48" s="636"/>
      <c r="V48" s="637"/>
    </row>
    <row r="49" spans="1:23" s="611" customFormat="1" ht="18" customHeight="1">
      <c r="A49" s="635" t="s">
        <v>967</v>
      </c>
      <c r="B49" s="500"/>
      <c r="C49" s="635" t="s">
        <v>622</v>
      </c>
      <c r="F49" s="636"/>
      <c r="G49" s="635" t="s">
        <v>961</v>
      </c>
      <c r="H49" s="500"/>
      <c r="I49" s="635" t="s">
        <v>622</v>
      </c>
      <c r="K49" s="636"/>
      <c r="L49" s="636"/>
      <c r="V49" s="637"/>
    </row>
    <row r="50" spans="1:23" s="611" customFormat="1" ht="18" customHeight="1">
      <c r="A50" s="635" t="s">
        <v>968</v>
      </c>
      <c r="B50" s="500"/>
      <c r="C50" s="635" t="s">
        <v>622</v>
      </c>
      <c r="F50" s="636"/>
      <c r="G50" s="635" t="s">
        <v>963</v>
      </c>
      <c r="H50" s="500"/>
      <c r="I50" s="635" t="s">
        <v>622</v>
      </c>
      <c r="K50" s="636"/>
      <c r="L50" s="636"/>
      <c r="V50" s="637"/>
    </row>
    <row r="51" spans="1:23" ht="20">
      <c r="E51" s="990"/>
      <c r="F51" s="500"/>
      <c r="G51" s="635" t="s">
        <v>962</v>
      </c>
      <c r="I51" s="635" t="s">
        <v>622</v>
      </c>
      <c r="K51" s="500"/>
      <c r="M51" s="990"/>
      <c r="V51" s="501"/>
      <c r="W51" s="990"/>
    </row>
    <row r="52" spans="1:23" ht="17.5">
      <c r="A52" s="638"/>
      <c r="E52" s="990"/>
      <c r="G52" s="639"/>
      <c r="H52" s="639"/>
    </row>
    <row r="57" spans="1:23" ht="14">
      <c r="A57" s="640"/>
      <c r="C57" s="641"/>
      <c r="D57" s="641"/>
      <c r="E57" s="642"/>
    </row>
    <row r="58" spans="1:23" ht="14">
      <c r="A58" s="643"/>
      <c r="C58" s="641"/>
      <c r="D58" s="644"/>
      <c r="E58" s="642"/>
    </row>
    <row r="59" spans="1:23" ht="14">
      <c r="A59" s="643"/>
      <c r="B59" s="645"/>
      <c r="C59" s="641"/>
      <c r="D59" s="641"/>
      <c r="E59" s="642"/>
    </row>
    <row r="60" spans="1:23" ht="14">
      <c r="A60" s="643"/>
      <c r="B60" s="646" t="s">
        <v>354</v>
      </c>
      <c r="C60" s="641"/>
      <c r="D60" s="641"/>
      <c r="E60" s="642"/>
    </row>
    <row r="61" spans="1:23" ht="15.5">
      <c r="A61" s="643"/>
      <c r="B61" s="647" t="s">
        <v>249</v>
      </c>
      <c r="C61" s="641"/>
      <c r="D61" s="641"/>
      <c r="E61" s="642"/>
    </row>
    <row r="62" spans="1:23" ht="14">
      <c r="A62" s="643"/>
      <c r="B62" s="648" t="s">
        <v>250</v>
      </c>
      <c r="C62" s="641"/>
      <c r="D62" s="641"/>
      <c r="E62" s="642"/>
    </row>
    <row r="63" spans="1:23" ht="15.5">
      <c r="A63" s="649"/>
      <c r="B63" s="647" t="s">
        <v>251</v>
      </c>
      <c r="C63" s="641"/>
      <c r="D63" s="641"/>
      <c r="E63" s="642"/>
    </row>
    <row r="64" spans="1:23" ht="15.5">
      <c r="A64" s="643"/>
      <c r="B64" s="647" t="s">
        <v>252</v>
      </c>
      <c r="C64" s="641"/>
      <c r="D64" s="641"/>
      <c r="E64" s="642"/>
    </row>
    <row r="65" spans="1:5" ht="14">
      <c r="A65" s="649"/>
      <c r="B65" s="646" t="s">
        <v>253</v>
      </c>
      <c r="C65" s="641"/>
      <c r="D65" s="641"/>
      <c r="E65" s="642"/>
    </row>
    <row r="66" spans="1:5" ht="14">
      <c r="A66" s="649"/>
      <c r="B66" s="646" t="s">
        <v>357</v>
      </c>
      <c r="C66" s="641"/>
      <c r="D66" s="641"/>
      <c r="E66" s="642"/>
    </row>
    <row r="67" spans="1:5" ht="14">
      <c r="A67" s="643"/>
      <c r="B67" s="646" t="s">
        <v>358</v>
      </c>
      <c r="C67" s="641"/>
      <c r="D67" s="641"/>
      <c r="E67" s="642"/>
    </row>
    <row r="68" spans="1:5" ht="14">
      <c r="A68" s="643"/>
      <c r="B68" s="646" t="s">
        <v>288</v>
      </c>
      <c r="C68" s="641"/>
      <c r="D68" s="641"/>
      <c r="E68" s="642"/>
    </row>
    <row r="69" spans="1:5" ht="14">
      <c r="A69" s="643"/>
      <c r="B69" s="646" t="s">
        <v>292</v>
      </c>
      <c r="C69" s="641"/>
      <c r="D69" s="641"/>
      <c r="E69" s="642"/>
    </row>
    <row r="70" spans="1:5" ht="15.5">
      <c r="A70" s="643"/>
      <c r="B70" s="647" t="s">
        <v>423</v>
      </c>
      <c r="C70" s="641"/>
      <c r="D70" s="641"/>
      <c r="E70" s="642"/>
    </row>
    <row r="71" spans="1:5" ht="14">
      <c r="A71" s="643"/>
      <c r="B71" s="646" t="s">
        <v>424</v>
      </c>
      <c r="C71" s="641"/>
      <c r="D71" s="641"/>
      <c r="E71" s="642"/>
    </row>
    <row r="72" spans="1:5" ht="14">
      <c r="A72" s="643"/>
      <c r="B72" s="646" t="s">
        <v>279</v>
      </c>
      <c r="C72" s="641"/>
      <c r="D72" s="644"/>
      <c r="E72" s="642"/>
    </row>
    <row r="73" spans="1:5" ht="14">
      <c r="A73" s="643"/>
      <c r="B73" s="646" t="s">
        <v>281</v>
      </c>
      <c r="C73" s="641"/>
      <c r="D73" s="641"/>
      <c r="E73" s="642"/>
    </row>
    <row r="74" spans="1:5" ht="14">
      <c r="A74" s="643"/>
      <c r="B74" s="646" t="s">
        <v>287</v>
      </c>
      <c r="C74" s="641"/>
      <c r="D74" s="644"/>
      <c r="E74" s="642"/>
    </row>
    <row r="75" spans="1:5" ht="15.5">
      <c r="A75" s="643"/>
      <c r="B75" s="647" t="s">
        <v>420</v>
      </c>
      <c r="C75" s="641"/>
      <c r="D75" s="644"/>
      <c r="E75" s="642"/>
    </row>
    <row r="76" spans="1:5" ht="14">
      <c r="A76" s="650"/>
      <c r="B76" s="646" t="s">
        <v>421</v>
      </c>
      <c r="C76" s="579"/>
      <c r="D76" s="578"/>
      <c r="E76" s="575"/>
    </row>
    <row r="77" spans="1:5" ht="14">
      <c r="A77" s="572"/>
      <c r="B77" s="646" t="s">
        <v>422</v>
      </c>
      <c r="C77" s="579"/>
      <c r="D77" s="578"/>
      <c r="E77" s="651">
        <f>SUM(E56:E75)</f>
        <v>0</v>
      </c>
    </row>
    <row r="78" spans="1:5" ht="14">
      <c r="B78" s="646" t="s">
        <v>417</v>
      </c>
    </row>
    <row r="79" spans="1:5" ht="14">
      <c r="B79" s="646" t="s">
        <v>397</v>
      </c>
    </row>
  </sheetData>
  <mergeCells count="10">
    <mergeCell ref="M38:W38"/>
    <mergeCell ref="G39:H39"/>
    <mergeCell ref="I39:J39"/>
    <mergeCell ref="M39:W39"/>
    <mergeCell ref="O1:S1"/>
    <mergeCell ref="P2:W2"/>
    <mergeCell ref="M33:W33"/>
    <mergeCell ref="G34:H34"/>
    <mergeCell ref="G35:H35"/>
    <mergeCell ref="G36:H36"/>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F9450-FCBA-4434-B4ED-D5575768EA0A}">
  <sheetPr>
    <pageSetUpPr fitToPage="1"/>
  </sheetPr>
  <dimension ref="A1:W77"/>
  <sheetViews>
    <sheetView zoomScale="80" zoomScaleNormal="80" zoomScaleSheetLayoutView="85" workbookViewId="0">
      <selection activeCell="M20" sqref="M20"/>
    </sheetView>
  </sheetViews>
  <sheetFormatPr defaultColWidth="9.1796875" defaultRowHeight="12.5"/>
  <cols>
    <col min="1" max="1" width="5.26953125" style="990" customWidth="1"/>
    <col min="2" max="2" width="33.81640625" style="990" customWidth="1"/>
    <col min="3" max="3" width="6.453125" style="990" customWidth="1"/>
    <col min="4" max="4" width="13.453125" style="990" customWidth="1"/>
    <col min="5" max="5" width="10.453125" style="499" customWidth="1"/>
    <col min="6" max="6" width="13.08984375" style="990" customWidth="1"/>
    <col min="7" max="7" width="14.81640625" style="500" customWidth="1"/>
    <col min="8" max="8" width="16.26953125" style="500" customWidth="1"/>
    <col min="9" max="9" width="6.1796875" style="990" customWidth="1"/>
    <col min="10" max="10" width="14.1796875" style="990" customWidth="1"/>
    <col min="11" max="11" width="11.1796875" style="990" customWidth="1"/>
    <col min="12" max="12" width="15.1796875" style="500" customWidth="1"/>
    <col min="13" max="13" width="16.36328125" style="500" customWidth="1"/>
    <col min="14" max="14" width="0.453125" style="990" hidden="1" customWidth="1"/>
    <col min="15" max="15" width="3.1796875" style="990" customWidth="1"/>
    <col min="16" max="16" width="2.54296875" style="990" customWidth="1"/>
    <col min="17" max="17" width="4.81640625" style="990" hidden="1" customWidth="1"/>
    <col min="18" max="18" width="2" style="990" customWidth="1"/>
    <col min="19" max="19" width="2.54296875" style="990" customWidth="1"/>
    <col min="20" max="20" width="5.81640625" style="990" hidden="1" customWidth="1"/>
    <col min="21" max="21" width="1" style="990" customWidth="1"/>
    <col min="22" max="22" width="9.1796875" style="990" hidden="1" customWidth="1"/>
    <col min="23" max="23" width="15.08984375" style="501" customWidth="1"/>
    <col min="24" max="24" width="1.81640625" style="990" customWidth="1"/>
    <col min="25" max="25" width="9.1796875" style="990" customWidth="1"/>
    <col min="26" max="16384" width="9.1796875" style="99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9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8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89" t="s">
        <v>557</v>
      </c>
      <c r="D8" s="523"/>
      <c r="E8" s="531"/>
      <c r="G8" s="532"/>
      <c r="H8" s="533"/>
      <c r="I8" s="989"/>
      <c r="K8" s="514"/>
      <c r="L8" s="532"/>
      <c r="M8" s="534"/>
      <c r="O8" s="514"/>
      <c r="U8" s="535"/>
      <c r="V8" s="535"/>
      <c r="W8" s="536"/>
    </row>
    <row r="9" spans="1:23">
      <c r="A9" s="989" t="s">
        <v>558</v>
      </c>
      <c r="D9" s="523"/>
      <c r="E9" s="531" t="s">
        <v>54</v>
      </c>
      <c r="G9" s="532" t="s">
        <v>55</v>
      </c>
      <c r="H9" s="533"/>
      <c r="I9" s="989" t="s">
        <v>56</v>
      </c>
      <c r="K9" s="523"/>
      <c r="L9" s="532" t="s">
        <v>57</v>
      </c>
      <c r="M9" s="537"/>
      <c r="O9" s="523"/>
      <c r="P9" s="990" t="s">
        <v>58</v>
      </c>
      <c r="W9" s="538"/>
    </row>
    <row r="10" spans="1:23" ht="13">
      <c r="A10" s="989" t="s">
        <v>559</v>
      </c>
      <c r="D10" s="539" t="s">
        <v>560</v>
      </c>
      <c r="E10" s="531" t="s">
        <v>59</v>
      </c>
      <c r="G10" s="532"/>
      <c r="H10" s="533"/>
      <c r="I10" s="540"/>
      <c r="J10" s="541"/>
      <c r="K10" s="542"/>
      <c r="L10" s="532"/>
      <c r="M10" s="537"/>
      <c r="O10" s="523"/>
      <c r="W10" s="538"/>
    </row>
    <row r="11" spans="1:23" ht="13">
      <c r="A11" s="989" t="s">
        <v>551</v>
      </c>
      <c r="D11" s="523"/>
      <c r="E11" s="515"/>
      <c r="F11" s="543"/>
      <c r="G11" s="532" t="s">
        <v>60</v>
      </c>
      <c r="H11" s="533"/>
      <c r="I11" s="989" t="s">
        <v>61</v>
      </c>
      <c r="K11" s="523"/>
      <c r="L11" s="532" t="s">
        <v>523</v>
      </c>
      <c r="M11" s="537"/>
      <c r="O11" s="523"/>
      <c r="P11" s="990" t="s">
        <v>63</v>
      </c>
      <c r="W11" s="538"/>
    </row>
    <row r="12" spans="1:23">
      <c r="A12" s="544" t="s">
        <v>64</v>
      </c>
      <c r="D12" s="523"/>
      <c r="E12" s="531" t="s">
        <v>65</v>
      </c>
      <c r="G12" s="532"/>
      <c r="H12" s="533"/>
      <c r="I12" s="98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1143</v>
      </c>
      <c r="C17" s="738" t="str">
        <f>IF(E17="","",VLOOKUP(B17,Data!$B$5:$N$503,13,FALSE))</f>
        <v/>
      </c>
      <c r="D17" s="495" t="str">
        <f>IF(E17="","",VLOOKUP(B17,Data!$B$5:$L$503,2,FALSE))</f>
        <v/>
      </c>
      <c r="E17" s="739"/>
      <c r="F17" s="956"/>
      <c r="G17" s="587" t="str">
        <f>IF(E17="","",VLOOKUP(B17,Data!$B$5:$L$503,11,FALSE))</f>
        <v/>
      </c>
      <c r="H17" s="588" t="str">
        <f t="shared" ref="H17:H28"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33,Data!G33,(IF(B17=Data!#REF!,Data!#REF!,(IF(B17=Data!#REF!,Data!#REF!,(IF(B17=Data!#REF!,Data!#REF!,(IF(B17=Data!#REF!,Data!#REF!,(IF(B17=Data!#REF!,Data!G773,(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33,Data!H33,(IF(B17=Data!#REF!,Data!#REF!,(IF(B17=Data!#REF!,Data!#REF!,(IF(B17=Data!#REF!,Data!#REF!,(IF(B17=Data!#REF!,Data!#REF!,(IF(B17=Data!#REF!,Data!H773,(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33,Data!I33,(IF(B17=Data!#REF!,Data!#REF!,(IF(B17=Data!#REF!,Data!#REF!,(IF(B17=Data!#REF!,Data!#REF!,(IF(B17=Data!#REF!,Data!#REF!,(IF(B17=Data!#REF!,Data!I773,(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33,Data!J33,(IF(B17=Data!#REF!,Data!#REF!,(IF(B17=Data!#REF!,Data!#REF!,(IF(B17=Data!#REF!,Data!#REF!,(IF(B17=Data!#REF!,Data!#REF!,(IF(B17=Data!#REF!,Data!J773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487</v>
      </c>
      <c r="C18" s="738" t="str">
        <f>IF(E18="","",VLOOKUP(B18,Data!$B$5:$N$503,13,FALSE))</f>
        <v>Ymh</v>
      </c>
      <c r="D18" s="495" t="str">
        <f>IF(E18="","",VLOOKUP(B18,Data!$B$5:$L$503,2,FALSE))</f>
        <v>ZH66310</v>
      </c>
      <c r="E18" s="739">
        <v>31</v>
      </c>
      <c r="F18" s="955" t="s">
        <v>544</v>
      </c>
      <c r="G18" s="587">
        <f>IF(E18="","",VLOOKUP(B18,Data!$B$5:$L$503,11,FALSE))</f>
        <v>1933.89</v>
      </c>
      <c r="H18" s="588">
        <f t="shared" ref="H18" si="1">IF(E18&gt;0,E18*G18,"-")</f>
        <v>59950.590000000004</v>
      </c>
      <c r="I18" s="589" t="str">
        <f>IF(E18="","",VLOOKUP(B18,Data!$B$5:$D$503,3,FALSE))</f>
        <v>C/T</v>
      </c>
      <c r="J18" s="589" t="str">
        <f>IF(E18="","",VLOOKUP(B18,Data!$B$5:$M$503,12,FALSE))</f>
        <v>Indonesia</v>
      </c>
      <c r="K18" s="590">
        <v>5140957</v>
      </c>
      <c r="L18" s="587">
        <f>IF(E18="","",VLOOKUP(B18,Data!$B$5:$E$503,4,FALSE)*E18)</f>
        <v>6665</v>
      </c>
      <c r="M18" s="587">
        <f>IF(E18="","",VLOOKUP(B18,Data!$B$5:$F$503,5,FALSE)*E18)</f>
        <v>6014</v>
      </c>
      <c r="N18" s="591" t="e">
        <f>IF(B18=Data!#REF!,Data!#REF!,(IF(B18=Data!#REF!,Data!#REF!,(IF(B18=Data!#REF!,Data!#REF!,(IF(B18=Data!#REF!,Data!#REF!,(IF(B18=Data!#REF!,Data!#REF!,(IF(B18=Data!#REF!,Data!#REF!,(IF(B18=Data!#REF!,Data!#REF!,(IF(B18=Data!#REF!,Data!#REF!,Data!#REF!)))))))))))))))&amp;IF(B18=Data!B24,Data!G24,(IF(B18=Data!#REF!,Data!#REF!,(IF(B18=Data!#REF!,Data!#REF!,(IF(B18=Data!#REF!,Data!#REF!,(IF(B18=Data!#REF!,Data!#REF!,(IF(B18=Data!#REF!,Data!G764,(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24,Data!H24,(IF(B18=Data!#REF!,Data!#REF!,(IF(B18=Data!#REF!,Data!#REF!,(IF(B18=Data!#REF!,Data!#REF!,(IF(B18=Data!#REF!,Data!#REF!,(IF(B18=Data!#REF!,Data!H764,(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24,Data!I24,(IF(B18=Data!#REF!,Data!#REF!,(IF(B18=Data!#REF!,Data!#REF!,(IF(B18=Data!#REF!,Data!#REF!,(IF(B18=Data!#REF!,Data!#REF!,(IF(B18=Data!#REF!,Data!I764,(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24,Data!J24,(IF(B18=Data!#REF!,Data!#REF!,(IF(B18=Data!#REF!,Data!#REF!,(IF(B18=Data!#REF!,Data!#REF!,(IF(B18=Data!#REF!,Data!#REF!,(IF(B18=Data!#REF!,Data!J764,(IF(B18=Data!#REF!,Data!#REF!,(IF(B18=Data!#REF!,Data!#REF!,Data!#REF!)))))))))))))))&amp;IF(B18=Data!#REF!,Data!#REF!,(IF(B18=Data!#REF!,Data!#REF!,(IF(B18=Data!#REF!,Data!#REF!,(IF(B18=Data!#REF!,Data!#REF!,(IF(B18=Data!#REF!,Data!#REF!,Data!#REF!)))))))))</f>
        <v>#REF!</v>
      </c>
      <c r="W18" s="596">
        <f>IF(E18="","",VLOOKUP(B18,Data!$B$5:$J$503,9,FALSE)*E18)</f>
        <v>36.734999999999999</v>
      </c>
    </row>
    <row r="19" spans="1:23" s="597" customFormat="1" ht="19.25" customHeight="1">
      <c r="A19" s="860">
        <v>2</v>
      </c>
      <c r="B19" s="753" t="s">
        <v>504</v>
      </c>
      <c r="C19" s="738" t="str">
        <f>IF(E19="","",VLOOKUP(B19,Data!$B$5:$N$503,13,FALSE))</f>
        <v>Ymh</v>
      </c>
      <c r="D19" s="495" t="str">
        <f>IF(E19="","",VLOOKUP(B19,Data!$B$5:$L$503,2,FALSE))</f>
        <v>ZH66250</v>
      </c>
      <c r="E19" s="739">
        <v>11</v>
      </c>
      <c r="F19" s="956"/>
      <c r="G19" s="587">
        <f>IF(E19="","",VLOOKUP(B19,Data!$B$5:$L$503,11,FALSE))</f>
        <v>2244.61</v>
      </c>
      <c r="H19" s="588">
        <f t="shared" si="0"/>
        <v>24690.710000000003</v>
      </c>
      <c r="I19" s="589" t="str">
        <f>IF(E19="","",VLOOKUP(B19,Data!$B$5:$D$503,3,FALSE))</f>
        <v>C/T</v>
      </c>
      <c r="J19" s="589" t="str">
        <f>IF(E19="","",VLOOKUP(B19,Data!$B$5:$M$503,12,FALSE))</f>
        <v>Indonesia</v>
      </c>
      <c r="K19" s="590">
        <v>5140957</v>
      </c>
      <c r="L19" s="587">
        <f>IF(E19="","",VLOOKUP(B19,Data!$B$5:$E$503,4,FALSE)*E19)</f>
        <v>2882</v>
      </c>
      <c r="M19" s="587">
        <f>IF(E19="","",VLOOKUP(B19,Data!$B$5:$F$503,5,FALSE)*E19)</f>
        <v>2607</v>
      </c>
      <c r="N19" s="591" t="e">
        <f>IF(B19=Data!#REF!,Data!#REF!,(IF(B19=Data!#REF!,Data!#REF!,(IF(B19=Data!#REF!,Data!#REF!,(IF(B19=Data!#REF!,Data!#REF!,(IF(B19=Data!#REF!,Data!#REF!,(IF(B19=Data!#REF!,Data!#REF!,(IF(B19=Data!#REF!,Data!#REF!,(IF(B19=Data!#REF!,Data!#REF!,Data!#REF!)))))))))))))))&amp;IF(B19=Data!B25,Data!G25,(IF(B19=Data!#REF!,Data!#REF!,(IF(B19=Data!#REF!,Data!#REF!,(IF(B19=Data!#REF!,Data!#REF!,(IF(B19=Data!#REF!,Data!#REF!,(IF(B19=Data!#REF!,Data!G765,(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25,Data!H25,(IF(B19=Data!#REF!,Data!#REF!,(IF(B19=Data!#REF!,Data!#REF!,(IF(B19=Data!#REF!,Data!#REF!,(IF(B19=Data!#REF!,Data!#REF!,(IF(B19=Data!#REF!,Data!H765,(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25,Data!I25,(IF(B19=Data!#REF!,Data!#REF!,(IF(B19=Data!#REF!,Data!#REF!,(IF(B19=Data!#REF!,Data!#REF!,(IF(B19=Data!#REF!,Data!#REF!,(IF(B19=Data!#REF!,Data!I765,(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25,Data!J25,(IF(B19=Data!#REF!,Data!#REF!,(IF(B19=Data!#REF!,Data!#REF!,(IF(B19=Data!#REF!,Data!#REF!,(IF(B19=Data!#REF!,Data!#REF!,(IF(B19=Data!#REF!,Data!J765,(IF(B19=Data!#REF!,Data!#REF!,(IF(B19=Data!#REF!,Data!#REF!,Data!#REF!)))))))))))))))&amp;IF(B19=Data!#REF!,Data!#REF!,(IF(B19=Data!#REF!,Data!#REF!,(IF(B19=Data!#REF!,Data!#REF!,(IF(B19=Data!#REF!,Data!#REF!,(IF(B19=Data!#REF!,Data!#REF!,Data!#REF!)))))))))</f>
        <v>#REF!</v>
      </c>
      <c r="W19" s="596">
        <f>IF(E19="","",VLOOKUP(B19,Data!$B$5:$J$503,9,FALSE)*E19)</f>
        <v>16.367999999999999</v>
      </c>
    </row>
    <row r="20" spans="1:23" s="597" customFormat="1" ht="19.25" customHeight="1">
      <c r="A20" s="860"/>
      <c r="B20" s="582" t="s">
        <v>1159</v>
      </c>
      <c r="C20" s="738" t="str">
        <f>IF(E20="","",VLOOKUP(B20,Data!$B$5:$N$503,13,FALSE))</f>
        <v/>
      </c>
      <c r="D20" s="495" t="str">
        <f>IF(E20="","",VLOOKUP(B20,Data!$B$5:$L$503,2,FALSE))</f>
        <v/>
      </c>
      <c r="E20" s="739"/>
      <c r="F20" s="955" t="s">
        <v>545</v>
      </c>
      <c r="G20" s="587" t="str">
        <f>IF(E20="","",VLOOKUP(B20,Data!$B$5:$L$503,11,FALSE))</f>
        <v/>
      </c>
      <c r="H20" s="588" t="str">
        <f>IF(E20&gt;0,E20*G20,"-")</f>
        <v>-</v>
      </c>
      <c r="I20" s="589" t="str">
        <f>IF(E20="","",VLOOKUP(B20,Data!$B$5:$D$503,3,FALSE))</f>
        <v/>
      </c>
      <c r="J20" s="589" t="str">
        <f>IF(E20="","",VLOOKUP(B20,Data!$B$5:$M$503,12,FALSE))</f>
        <v/>
      </c>
      <c r="K20" s="590"/>
      <c r="L20" s="587" t="str">
        <f>IF(E20="","",VLOOKUP(B20,Data!$B$5:$E$503,4,FALSE)*E20)</f>
        <v/>
      </c>
      <c r="M20" s="587" t="str">
        <f>IF(E20="","",VLOOKUP(B20,Data!$B$5:$F$503,5,FALSE)*E20)</f>
        <v/>
      </c>
      <c r="N20" s="591" t="e">
        <f>IF(B20=Data!#REF!,Data!#REF!,(IF(B20=Data!#REF!,Data!#REF!,(IF(B20=Data!#REF!,Data!#REF!,(IF(B20=Data!#REF!,Data!#REF!,(IF(B20=Data!#REF!,Data!#REF!,(IF(B20=Data!#REF!,Data!#REF!,(IF(B20=Data!#REF!,Data!#REF!,(IF(B20=Data!#REF!,Data!#REF!,Data!#REF!)))))))))))))))&amp;IF(B20=Data!B61,Data!G61,(IF(B20=Data!#REF!,Data!#REF!,(IF(B20=Data!#REF!,Data!#REF!,(IF(B20=Data!#REF!,Data!#REF!,(IF(B20=Data!#REF!,Data!#REF!,(IF(B20=Data!#REF!,Data!G801,(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61,Data!H61,(IF(B20=Data!#REF!,Data!#REF!,(IF(B20=Data!#REF!,Data!#REF!,(IF(B20=Data!#REF!,Data!#REF!,(IF(B20=Data!#REF!,Data!#REF!,(IF(B20=Data!#REF!,Data!H801,(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61,Data!I61,(IF(B20=Data!#REF!,Data!#REF!,(IF(B20=Data!#REF!,Data!#REF!,(IF(B20=Data!#REF!,Data!#REF!,(IF(B20=Data!#REF!,Data!#REF!,(IF(B20=Data!#REF!,Data!I801,(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61,Data!J61,(IF(B20=Data!#REF!,Data!#REF!,(IF(B20=Data!#REF!,Data!#REF!,(IF(B20=Data!#REF!,Data!#REF!,(IF(B20=Data!#REF!,Data!#REF!,(IF(B20=Data!#REF!,Data!J801,(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v>3</v>
      </c>
      <c r="B21" s="753" t="s">
        <v>225</v>
      </c>
      <c r="C21" s="738" t="str">
        <f>IF(E21="","",VLOOKUP(B21,Data!$B$5:$N$503,13,FALSE))</f>
        <v>Ymh</v>
      </c>
      <c r="D21" s="495" t="str">
        <f>IF(E21="","",VLOOKUP(B21,Data!$B$5:$L$503,2,FALSE))</f>
        <v>WV62290</v>
      </c>
      <c r="E21" s="739">
        <v>1</v>
      </c>
      <c r="F21" s="955"/>
      <c r="G21" s="587">
        <f>IF(E21="","",VLOOKUP(B21,Data!$B$5:$L$503,11,FALSE))</f>
        <v>1690.21</v>
      </c>
      <c r="H21" s="588">
        <f>IF(E21&gt;0,E21*G21,"-")</f>
        <v>1690.21</v>
      </c>
      <c r="I21" s="589" t="str">
        <f>IF(E21="","",VLOOKUP(B21,Data!$B$5:$D$503,3,FALSE))</f>
        <v>C/T</v>
      </c>
      <c r="J21" s="589" t="str">
        <f>IF(E21="","",VLOOKUP(B21,Data!$B$5:$M$503,12,FALSE))</f>
        <v>Indonesia</v>
      </c>
      <c r="K21" s="590">
        <v>5143162</v>
      </c>
      <c r="L21" s="587">
        <f>IF(E21="","",VLOOKUP(B21,Data!$B$5:$E$503,4,FALSE)*E21)</f>
        <v>194</v>
      </c>
      <c r="M21" s="587">
        <f>IF(E21="","",VLOOKUP(B21,Data!$B$5:$F$503,5,FALSE)*E21)</f>
        <v>174</v>
      </c>
      <c r="N21" s="591" t="e">
        <f>IF(B21=Data!#REF!,Data!#REF!,(IF(B21=Data!#REF!,Data!#REF!,(IF(B21=Data!#REF!,Data!#REF!,(IF(B21=Data!#REF!,Data!#REF!,(IF(B21=Data!#REF!,Data!#REF!,(IF(B21=Data!#REF!,Data!#REF!,(IF(B21=Data!#REF!,Data!#REF!,(IF(B21=Data!#REF!,Data!#REF!,Data!#REF!)))))))))))))))&amp;IF(B21=Data!B30,Data!G30,(IF(B21=Data!#REF!,Data!#REF!,(IF(B21=Data!#REF!,Data!#REF!,(IF(B21=Data!#REF!,Data!#REF!,(IF(B21=Data!#REF!,Data!#REF!,(IF(B21=Data!#REF!,Data!G770,(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30,Data!H30,(IF(B21=Data!#REF!,Data!#REF!,(IF(B21=Data!#REF!,Data!#REF!,(IF(B21=Data!#REF!,Data!#REF!,(IF(B21=Data!#REF!,Data!#REF!,(IF(B21=Data!#REF!,Data!H770,(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30,Data!I30,(IF(B21=Data!#REF!,Data!#REF!,(IF(B21=Data!#REF!,Data!#REF!,(IF(B21=Data!#REF!,Data!#REF!,(IF(B21=Data!#REF!,Data!#REF!,(IF(B21=Data!#REF!,Data!I770,(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30,Data!J30,(IF(B21=Data!#REF!,Data!#REF!,(IF(B21=Data!#REF!,Data!#REF!,(IF(B21=Data!#REF!,Data!#REF!,(IF(B21=Data!#REF!,Data!#REF!,(IF(B21=Data!#REF!,Data!J770,(IF(B21=Data!#REF!,Data!#REF!,(IF(B21=Data!#REF!,Data!#REF!,Data!#REF!)))))))))))))))&amp;IF(B21=Data!#REF!,Data!#REF!,(IF(B21=Data!#REF!,Data!#REF!,(IF(B21=Data!#REF!,Data!#REF!,(IF(B21=Data!#REF!,Data!#REF!,(IF(B21=Data!#REF!,Data!#REF!,Data!#REF!)))))))))</f>
        <v>#REF!</v>
      </c>
      <c r="W21" s="596">
        <f>IF(E21="","",VLOOKUP(B21,Data!$B$5:$J$503,9,FALSE)*E21)</f>
        <v>1.129</v>
      </c>
    </row>
    <row r="22" spans="1:23" s="597" customFormat="1" ht="19.25" customHeight="1">
      <c r="A22" s="860">
        <v>4</v>
      </c>
      <c r="B22" s="753" t="s">
        <v>594</v>
      </c>
      <c r="C22" s="738" t="str">
        <f>IF(E22="","",VLOOKUP(B22,Data!$B$5:$N$503,13,FALSE))</f>
        <v>Ymh</v>
      </c>
      <c r="D22" s="495" t="str">
        <f>IF(E22="","",VLOOKUP(B22,Data!$B$5:$L$503,2,FALSE))</f>
        <v>ZN12160</v>
      </c>
      <c r="E22" s="739">
        <v>2</v>
      </c>
      <c r="F22" s="956" t="s">
        <v>553</v>
      </c>
      <c r="G22" s="587">
        <f>IF(E22="","",VLOOKUP(B22,Data!$B$5:$L$503,11,FALSE))</f>
        <v>2286.36</v>
      </c>
      <c r="H22" s="588">
        <f>IF(E22&gt;0,E22*G22,"-")</f>
        <v>4572.72</v>
      </c>
      <c r="I22" s="589" t="str">
        <f>IF(E22="","",VLOOKUP(B22,Data!$B$5:$D$503,3,FALSE))</f>
        <v>C/T</v>
      </c>
      <c r="J22" s="589" t="str">
        <f>IF(E22="","",VLOOKUP(B22,Data!$B$5:$M$503,12,FALSE))</f>
        <v>Indonesia</v>
      </c>
      <c r="K22" s="590">
        <v>5143162</v>
      </c>
      <c r="L22" s="587">
        <f>IF(E22="","",VLOOKUP(B22,Data!$B$5:$E$503,4,FALSE)*E22)</f>
        <v>524</v>
      </c>
      <c r="M22" s="587">
        <f>IF(E22="","",VLOOKUP(B22,Data!$B$5:$F$503,5,FALSE)*E22)</f>
        <v>474</v>
      </c>
      <c r="N22" s="591" t="e">
        <f>IF(B22=Data!#REF!,Data!#REF!,(IF(B22=Data!#REF!,Data!#REF!,(IF(B22=Data!#REF!,Data!#REF!,(IF(B22=Data!#REF!,Data!#REF!,(IF(B22=Data!#REF!,Data!#REF!,(IF(B22=Data!#REF!,Data!#REF!,(IF(B22=Data!#REF!,Data!#REF!,(IF(B22=Data!#REF!,Data!#REF!,Data!#REF!)))))))))))))))&amp;IF(B22=Data!B26,Data!G26,(IF(B22=Data!#REF!,Data!#REF!,(IF(B22=Data!#REF!,Data!#REF!,(IF(B22=Data!#REF!,Data!#REF!,(IF(B22=Data!#REF!,Data!#REF!,(IF(B22=Data!#REF!,Data!G766,(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26,Data!H26,(IF(B22=Data!#REF!,Data!#REF!,(IF(B22=Data!#REF!,Data!#REF!,(IF(B22=Data!#REF!,Data!#REF!,(IF(B22=Data!#REF!,Data!#REF!,(IF(B22=Data!#REF!,Data!H766,(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26,Data!I26,(IF(B22=Data!#REF!,Data!#REF!,(IF(B22=Data!#REF!,Data!#REF!,(IF(B22=Data!#REF!,Data!#REF!,(IF(B22=Data!#REF!,Data!#REF!,(IF(B22=Data!#REF!,Data!I766,(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26,Data!J26,(IF(B22=Data!#REF!,Data!#REF!,(IF(B22=Data!#REF!,Data!#REF!,(IF(B22=Data!#REF!,Data!#REF!,(IF(B22=Data!#REF!,Data!#REF!,(IF(B22=Data!#REF!,Data!J766,(IF(B22=Data!#REF!,Data!#REF!,(IF(B22=Data!#REF!,Data!#REF!,Data!#REF!)))))))))))))))&amp;IF(B22=Data!#REF!,Data!#REF!,(IF(B22=Data!#REF!,Data!#REF!,(IF(B22=Data!#REF!,Data!#REF!,(IF(B22=Data!#REF!,Data!#REF!,(IF(B22=Data!#REF!,Data!#REF!,Data!#REF!)))))))))</f>
        <v>#REF!</v>
      </c>
      <c r="W22" s="596">
        <f>IF(E22="","",VLOOKUP(B22,Data!$B$5:$J$503,9,FALSE)*E22)</f>
        <v>2.976</v>
      </c>
    </row>
    <row r="23" spans="1:23" s="597" customFormat="1" ht="19.25" customHeight="1">
      <c r="A23" s="860">
        <v>5</v>
      </c>
      <c r="B23" s="753" t="s">
        <v>288</v>
      </c>
      <c r="C23" s="738" t="str">
        <f>IF(E23="","",VLOOKUP(B23,Data!$B$5:$N$503,13,FALSE))</f>
        <v>Ymh</v>
      </c>
      <c r="D23" s="495" t="str">
        <f>IF(E23="","",VLOOKUP(B23,Data!$B$5:$L$503,2,FALSE))</f>
        <v>WT58110</v>
      </c>
      <c r="E23" s="739">
        <v>1</v>
      </c>
      <c r="F23" s="955"/>
      <c r="G23" s="587">
        <f>IF(E23="","",VLOOKUP(B23,Data!$B$5:$L$503,11,FALSE))</f>
        <v>2268.35</v>
      </c>
      <c r="H23" s="588">
        <f>IF(E23&gt;0,E23*G23,"-")</f>
        <v>2268.35</v>
      </c>
      <c r="I23" s="589" t="str">
        <f>IF(E23="","",VLOOKUP(B23,Data!$B$5:$D$503,3,FALSE))</f>
        <v>C/T</v>
      </c>
      <c r="J23" s="589" t="str">
        <f>IF(E23="","",VLOOKUP(B23,Data!$B$5:$M$503,12,FALSE))</f>
        <v>Indonesia</v>
      </c>
      <c r="K23" s="590">
        <v>5143162</v>
      </c>
      <c r="L23" s="587">
        <f>IF(E23="","",VLOOKUP(B23,Data!$B$5:$E$503,4,FALSE)*E23)</f>
        <v>238</v>
      </c>
      <c r="M23" s="587">
        <f>IF(E23="","",VLOOKUP(B23,Data!$B$5:$F$503,5,FALSE)*E23)</f>
        <v>216</v>
      </c>
      <c r="N23" s="591" t="e">
        <f>IF(B23=Data!#REF!,Data!#REF!,(IF(B23=Data!#REF!,Data!#REF!,(IF(B23=Data!#REF!,Data!#REF!,(IF(B23=Data!#REF!,Data!#REF!,(IF(B23=Data!#REF!,Data!#REF!,(IF(B23=Data!#REF!,Data!#REF!,(IF(B23=Data!#REF!,Data!#REF!,(IF(B23=Data!#REF!,Data!#REF!,Data!#REF!)))))))))))))))&amp;IF(B23=Data!B27,Data!G27,(IF(B23=Data!#REF!,Data!#REF!,(IF(B23=Data!#REF!,Data!#REF!,(IF(B23=Data!#REF!,Data!#REF!,(IF(B23=Data!#REF!,Data!#REF!,(IF(B23=Data!#REF!,Data!G767,(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27,Data!H27,(IF(B23=Data!#REF!,Data!#REF!,(IF(B23=Data!#REF!,Data!#REF!,(IF(B23=Data!#REF!,Data!#REF!,(IF(B23=Data!#REF!,Data!#REF!,(IF(B23=Data!#REF!,Data!H767,(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27,Data!I27,(IF(B23=Data!#REF!,Data!#REF!,(IF(B23=Data!#REF!,Data!#REF!,(IF(B23=Data!#REF!,Data!#REF!,(IF(B23=Data!#REF!,Data!#REF!,(IF(B23=Data!#REF!,Data!I767,(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27,Data!J27,(IF(B23=Data!#REF!,Data!#REF!,(IF(B23=Data!#REF!,Data!#REF!,(IF(B23=Data!#REF!,Data!#REF!,(IF(B23=Data!#REF!,Data!#REF!,(IF(B23=Data!#REF!,Data!J767,(IF(B23=Data!#REF!,Data!#REF!,(IF(B23=Data!#REF!,Data!#REF!,Data!#REF!)))))))))))))))&amp;IF(B23=Data!#REF!,Data!#REF!,(IF(B23=Data!#REF!,Data!#REF!,(IF(B23=Data!#REF!,Data!#REF!,(IF(B23=Data!#REF!,Data!#REF!,(IF(B23=Data!#REF!,Data!#REF!,Data!#REF!)))))))))</f>
        <v>#REF!</v>
      </c>
      <c r="W23" s="596">
        <f>IF(E23="","",VLOOKUP(B23,Data!$B$5:$J$503,9,FALSE)*E23)</f>
        <v>1.3140000000000001</v>
      </c>
    </row>
    <row r="24" spans="1:23" s="597" customFormat="1" ht="19.25" customHeight="1">
      <c r="A24" s="860">
        <v>6</v>
      </c>
      <c r="B24" s="753" t="s">
        <v>279</v>
      </c>
      <c r="C24" s="738" t="str">
        <f>IF(E24="","",VLOOKUP(B24,Data!$B$5:$N$503,13,FALSE))</f>
        <v>Ymh</v>
      </c>
      <c r="D24" s="495" t="str">
        <f>IF(E24="","",VLOOKUP(B24,Data!$B$5:$L$503,2,FALSE))</f>
        <v>WT58060</v>
      </c>
      <c r="E24" s="739">
        <v>3</v>
      </c>
      <c r="F24" s="955"/>
      <c r="G24" s="587">
        <f>IF(E24="","",VLOOKUP(B24,Data!$B$5:$L$503,11,FALSE))</f>
        <v>2511.65</v>
      </c>
      <c r="H24" s="588">
        <f t="shared" si="0"/>
        <v>7534.9500000000007</v>
      </c>
      <c r="I24" s="589" t="str">
        <f>IF(E24="","",VLOOKUP(B24,Data!$B$5:$D$503,3,FALSE))</f>
        <v>C/T</v>
      </c>
      <c r="J24" s="589" t="str">
        <f>IF(E24="","",VLOOKUP(B24,Data!$B$5:$M$503,12,FALSE))</f>
        <v>Indonesia</v>
      </c>
      <c r="K24" s="590">
        <v>5143162</v>
      </c>
      <c r="L24" s="587">
        <f>IF(E24="","",VLOOKUP(B24,Data!$B$5:$E$503,4,FALSE)*E24)</f>
        <v>762</v>
      </c>
      <c r="M24" s="587">
        <f>IF(E24="","",VLOOKUP(B24,Data!$B$5:$F$503,5,FALSE)*E24)</f>
        <v>687</v>
      </c>
      <c r="N24" s="591" t="e">
        <f>IF(B24=Data!#REF!,Data!#REF!,(IF(B24=Data!#REF!,Data!#REF!,(IF(B24=Data!#REF!,Data!#REF!,(IF(B24=Data!#REF!,Data!#REF!,(IF(B24=Data!#REF!,Data!#REF!,(IF(B24=Data!#REF!,Data!#REF!,(IF(B24=Data!#REF!,Data!#REF!,(IF(B24=Data!#REF!,Data!#REF!,Data!#REF!)))))))))))))))&amp;IF(B24=Data!B20,Data!G20,(IF(B24=Data!#REF!,Data!#REF!,(IF(B24=Data!#REF!,Data!#REF!,(IF(B24=Data!#REF!,Data!#REF!,(IF(B24=Data!#REF!,Data!#REF!,(IF(B24=Data!#REF!,Data!G760,(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20,Data!H20,(IF(B24=Data!#REF!,Data!#REF!,(IF(B24=Data!#REF!,Data!#REF!,(IF(B24=Data!#REF!,Data!#REF!,(IF(B24=Data!#REF!,Data!#REF!,(IF(B24=Data!#REF!,Data!H760,(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20,Data!I20,(IF(B24=Data!#REF!,Data!#REF!,(IF(B24=Data!#REF!,Data!#REF!,(IF(B24=Data!#REF!,Data!#REF!,(IF(B24=Data!#REF!,Data!#REF!,(IF(B24=Data!#REF!,Data!I760,(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20,Data!J20,(IF(B24=Data!#REF!,Data!#REF!,(IF(B24=Data!#REF!,Data!#REF!,(IF(B24=Data!#REF!,Data!#REF!,(IF(B24=Data!#REF!,Data!#REF!,(IF(B24=Data!#REF!,Data!J760,(IF(B24=Data!#REF!,Data!#REF!,(IF(B24=Data!#REF!,Data!#REF!,Data!#REF!)))))))))))))))&amp;IF(B24=Data!#REF!,Data!#REF!,(IF(B24=Data!#REF!,Data!#REF!,(IF(B24=Data!#REF!,Data!#REF!,(IF(B24=Data!#REF!,Data!#REF!,(IF(B24=Data!#REF!,Data!#REF!,Data!#REF!)))))))))</f>
        <v>#REF!</v>
      </c>
      <c r="W24" s="596">
        <f>IF(E24="","",VLOOKUP(B24,Data!$B$5:$J$503,9,FALSE)*E24)</f>
        <v>4.452</v>
      </c>
    </row>
    <row r="25" spans="1:23" s="597" customFormat="1" ht="19.25" customHeight="1">
      <c r="A25" s="860"/>
      <c r="B25" s="753"/>
      <c r="C25" s="738" t="str">
        <f>IF(E25="","",VLOOKUP(B25,Data!$B$5:$N$503,13,FALSE))</f>
        <v/>
      </c>
      <c r="D25" s="495" t="str">
        <f>IF(E25="","",VLOOKUP(B25,Data!$B$5:$L$503,2,FALSE))</f>
        <v/>
      </c>
      <c r="E25" s="739"/>
      <c r="F25" s="955"/>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REF!,Data!#REF!,(IF(B25=Data!#REF!,Data!#REF!,(IF(B25=Data!#REF!,Data!#REF!,(IF(B25=Data!#REF!,Data!#REF!,(IF(B25=Data!#REF!,Data!#REF!,(IF(B25=Data!#REF!,Data!#REF!,(IF(B25=Data!#REF!,Data!#REF!,(IF(B25=Data!#REF!,Data!#REF!,Data!#REF!)))))))))))))))&amp;IF(B25=Data!B21,Data!G21,(IF(B25=Data!#REF!,Data!#REF!,(IF(B25=Data!#REF!,Data!#REF!,(IF(B25=Data!#REF!,Data!#REF!,(IF(B25=Data!#REF!,Data!#REF!,(IF(B25=Data!#REF!,Data!G761,(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21,Data!H21,(IF(B25=Data!#REF!,Data!#REF!,(IF(B25=Data!#REF!,Data!#REF!,(IF(B25=Data!#REF!,Data!#REF!,(IF(B25=Data!#REF!,Data!#REF!,(IF(B25=Data!#REF!,Data!H761,(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21,Data!I21,(IF(B25=Data!#REF!,Data!#REF!,(IF(B25=Data!#REF!,Data!#REF!,(IF(B25=Data!#REF!,Data!#REF!,(IF(B25=Data!#REF!,Data!#REF!,(IF(B25=Data!#REF!,Data!I761,(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21,Data!J21,(IF(B25=Data!#REF!,Data!#REF!,(IF(B25=Data!#REF!,Data!#REF!,(IF(B25=Data!#REF!,Data!#REF!,(IF(B25=Data!#REF!,Data!#REF!,(IF(B25=Data!#REF!,Data!J761,(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s="753"/>
      <c r="C26" s="738" t="str">
        <f>IF(E26="","",VLOOKUP(B26,Data!$B$5:$N$503,13,FALSE))</f>
        <v/>
      </c>
      <c r="D26" s="495" t="str">
        <f>IF(E26="","",VLOOKUP(B26,Data!$B$5:$L$503,2,FALSE))</f>
        <v/>
      </c>
      <c r="E26" s="739"/>
      <c r="F26" s="955"/>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REF!,Data!#REF!,(IF(B26=Data!#REF!,Data!#REF!,(IF(B26=Data!#REF!,Data!#REF!,(IF(B26=Data!#REF!,Data!#REF!,(IF(B26=Data!#REF!,Data!#REF!,(IF(B26=Data!#REF!,Data!#REF!,(IF(B26=Data!#REF!,Data!#REF!,(IF(B26=Data!#REF!,Data!#REF!,Data!#REF!)))))))))))))))&amp;IF(B26=Data!B27,Data!G27,(IF(B26=Data!#REF!,Data!#REF!,(IF(B26=Data!#REF!,Data!#REF!,(IF(B26=Data!#REF!,Data!#REF!,(IF(B26=Data!#REF!,Data!#REF!,(IF(B26=Data!#REF!,Data!G767,(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27,Data!H27,(IF(B26=Data!#REF!,Data!#REF!,(IF(B26=Data!#REF!,Data!#REF!,(IF(B26=Data!#REF!,Data!#REF!,(IF(B26=Data!#REF!,Data!#REF!,(IF(B26=Data!#REF!,Data!H767,(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27,Data!I27,(IF(B26=Data!#REF!,Data!#REF!,(IF(B26=Data!#REF!,Data!#REF!,(IF(B26=Data!#REF!,Data!#REF!,(IF(B26=Data!#REF!,Data!#REF!,(IF(B26=Data!#REF!,Data!I767,(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27,Data!J27,(IF(B26=Data!#REF!,Data!#REF!,(IF(B26=Data!#REF!,Data!#REF!,(IF(B26=Data!#REF!,Data!#REF!,(IF(B26=Data!#REF!,Data!#REF!,(IF(B26=Data!#REF!,Data!J767,(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598"/>
      <c r="B27" s="582"/>
      <c r="C27" s="738" t="str">
        <f>IF(E27="","",VLOOKUP(B27,Data!$B$5:$N$503,13,FALSE))</f>
        <v/>
      </c>
      <c r="D27" s="495" t="str">
        <f>IF(E27="","",VLOOKUP(B27,Data!$B$5:$L$503,2,FALSE))</f>
        <v/>
      </c>
      <c r="E27" s="823"/>
      <c r="F27" s="601"/>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18,Data!G18,(IF(B27=Data!B20,Data!G20,(IF(B27=Data!B22,Data!G22,(IF(B27=Data!#REF!,Data!#REF!,(IF(B27=Data!B27,Data!G27,(IF(B27=Data!#REF!,Data!#REF!,(IF(B27=Data!#REF!,Data!#REF!,(IF(B27=Data!#REF!,Data!#REF!,Data!#REF!)))))))))))))))&amp;IF(B27=Data!B94,Data!G94,(IF(B27=Data!#REF!,Data!#REF!,(IF(B27=Data!#REF!,Data!#REF!,(IF(B27=Data!#REF!,Data!#REF!,(IF(B27=Data!#REF!,Data!#REF!,(IF(B27=Data!#REF!,Data!G834,(IF(B27=Data!#REF!,Data!#REF!,(IF(B27=Data!#REF!,Data!#REF!,Data!#REF!)))))))))))))))&amp;IF(B27=Data!#REF!,Data!#REF!,(IF(B27=Data!#REF!,Data!#REF!,(IF(B27=Data!#REF!,Data!#REF!,(IF(B27=Data!#REF!,Data!#REF!,(IF(B27=Data!#REF!,Data!#REF!,Data!#REF!)))))))))</f>
        <v>#REF!</v>
      </c>
      <c r="O27" s="592"/>
      <c r="P27" s="593"/>
      <c r="Q27" s="594" t="e">
        <f>IF(B27=Data!B18,Data!H18,(IF(B27=Data!B20,Data!H20,(IF(B27=Data!B22,Data!H22,(IF(B27=Data!#REF!,Data!#REF!,(IF(B27=Data!B27,Data!H27,(IF(B27=Data!#REF!,Data!#REF!,(IF(B27=Data!#REF!,Data!#REF!,(IF(B27=Data!#REF!,Data!#REF!,Data!#REF!)))))))))))))))&amp;IF(B27=Data!B94,Data!H94,(IF(B27=Data!#REF!,Data!#REF!,(IF(B27=Data!#REF!,Data!#REF!,(IF(B27=Data!#REF!,Data!#REF!,(IF(B27=Data!#REF!,Data!#REF!,(IF(B27=Data!#REF!,Data!H834,(IF(B27=Data!#REF!,Data!#REF!,(IF(B27=Data!#REF!,Data!#REF!,Data!#REF!)))))))))))))))&amp;IF(B27=Data!#REF!,Data!#REF!,(IF(B27=Data!#REF!,Data!#REF!,(IF(B27=Data!#REF!,Data!#REF!,(IF(B27=Data!#REF!,Data!#REF!,(IF(B27=Data!#REF!,Data!#REF!,Data!#REF!)))))))))</f>
        <v>#REF!</v>
      </c>
      <c r="R27" s="593"/>
      <c r="S27" s="593"/>
      <c r="T27" s="594" t="e">
        <f>IF(B27=Data!B18,Data!I18,(IF(B27=Data!B20,Data!I20,(IF(B27=Data!B22,Data!I22,(IF(B27=Data!#REF!,Data!#REF!,(IF(B27=Data!B27,Data!I27,(IF(B27=Data!#REF!,Data!#REF!,(IF(B27=Data!#REF!,Data!#REF!,(IF(B27=Data!#REF!,Data!#REF!,Data!#REF!)))))))))))))))&amp;IF(B27=Data!B94,Data!I94,(IF(B27=Data!#REF!,Data!#REF!,(IF(B27=Data!#REF!,Data!#REF!,(IF(B27=Data!#REF!,Data!#REF!,(IF(B27=Data!#REF!,Data!#REF!,(IF(B27=Data!#REF!,Data!I834,(IF(B27=Data!#REF!,Data!#REF!,(IF(B27=Data!#REF!,Data!#REF!,Data!#REF!)))))))))))))))&amp;IF(B27=Data!#REF!,Data!#REF!,(IF(B27=Data!#REF!,Data!#REF!,(IF(B27=Data!#REF!,Data!#REF!,(IF(B27=Data!#REF!,Data!#REF!,(IF(B27=Data!#REF!,Data!#REF!,Data!#REF!)))))))))</f>
        <v>#REF!</v>
      </c>
      <c r="U27" s="595"/>
      <c r="V27" s="594" t="e">
        <f>IF(B27=Data!B18,Data!J18,(IF(B27=Data!B20,Data!J20,(IF(B27=Data!B22,Data!J22,(IF(B27=Data!#REF!,Data!#REF!,(IF(B27=Data!B27,Data!J27,(IF(B27=Data!#REF!,Data!#REF!,(IF(B27=Data!#REF!,Data!#REF!,(IF(B27=Data!#REF!,Data!#REF!,Data!#REF!)))))))))))))))&amp;IF(B27=Data!B94,Data!J94,(IF(B27=Data!#REF!,Data!#REF!,(IF(B27=Data!#REF!,Data!#REF!,(IF(B27=Data!#REF!,Data!#REF!,(IF(B27=Data!#REF!,Data!#REF!,(IF(B27=Data!#REF!,Data!J834,(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860"/>
      <c r="B28"/>
      <c r="C28" s="583" t="str">
        <f>IF(E28="","",VLOOKUP(B28,Data!$B$5:$N$503,13,FALSE))</f>
        <v/>
      </c>
      <c r="D28" s="584" t="str">
        <f>IF(E28="","",VLOOKUP(B28,Data!$B$5:$L$503,2,FALSE))</f>
        <v/>
      </c>
      <c r="E28" s="739"/>
      <c r="F28" s="600"/>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B139,Data!G139,(IF(B28=Data!B141,Data!G141,(IF(B28=Data!B143,Data!G143,(IF(B28=Data!#REF!,Data!#REF!,(IF(B28=Data!B148,Data!G148,(IF(B28=Data!#REF!,Data!#REF!,(IF(B28=Data!#REF!,Data!#REF!,(IF(B28=Data!#REF!,Data!#REF!,Data!#REF!)))))))))))))))&amp;IF(B28=Data!B215,Data!G215,(IF(B28=Data!#REF!,Data!#REF!,(IF(B28=Data!#REF!,Data!#REF!,(IF(B28=Data!#REF!,Data!#REF!,(IF(B28=Data!#REF!,Data!#REF!,(IF(B28=Data!#REF!,Data!G955,(IF(B28=Data!#REF!,Data!#REF!,(IF(B28=Data!#REF!,Data!#REF!,Data!#REF!)))))))))))))))&amp;IF(B28=Data!#REF!,Data!#REF!,(IF(B28=Data!#REF!,Data!#REF!,(IF(B28=Data!#REF!,Data!#REF!,(IF(B28=Data!#REF!,Data!#REF!,(IF(B28=Data!#REF!,Data!#REF!,Data!#REF!)))))))))</f>
        <v>#REF!</v>
      </c>
      <c r="O28" s="592"/>
      <c r="P28" s="593"/>
      <c r="Q28" s="594" t="e">
        <f>IF(B28=Data!B139,Data!H139,(IF(B28=Data!B141,Data!H141,(IF(B28=Data!B143,Data!H143,(IF(B28=Data!#REF!,Data!#REF!,(IF(B28=Data!B148,Data!H148,(IF(B28=Data!#REF!,Data!#REF!,(IF(B28=Data!#REF!,Data!#REF!,(IF(B28=Data!#REF!,Data!#REF!,Data!#REF!)))))))))))))))&amp;IF(B28=Data!B215,Data!H215,(IF(B28=Data!#REF!,Data!#REF!,(IF(B28=Data!#REF!,Data!#REF!,(IF(B28=Data!#REF!,Data!#REF!,(IF(B28=Data!#REF!,Data!#REF!,(IF(B28=Data!#REF!,Data!H955,(IF(B28=Data!#REF!,Data!#REF!,(IF(B28=Data!#REF!,Data!#REF!,Data!#REF!)))))))))))))))&amp;IF(B28=Data!#REF!,Data!#REF!,(IF(B28=Data!#REF!,Data!#REF!,(IF(B28=Data!#REF!,Data!#REF!,(IF(B28=Data!#REF!,Data!#REF!,(IF(B28=Data!#REF!,Data!#REF!,Data!#REF!)))))))))</f>
        <v>#REF!</v>
      </c>
      <c r="R28" s="593"/>
      <c r="S28" s="593"/>
      <c r="T28" s="594" t="e">
        <f>IF(B28=Data!B139,Data!I139,(IF(B28=Data!B141,Data!I141,(IF(B28=Data!B143,Data!I143,(IF(B28=Data!#REF!,Data!#REF!,(IF(B28=Data!B148,Data!I148,(IF(B28=Data!#REF!,Data!#REF!,(IF(B28=Data!#REF!,Data!#REF!,(IF(B28=Data!#REF!,Data!#REF!,Data!#REF!)))))))))))))))&amp;IF(B28=Data!B215,Data!I215,(IF(B28=Data!#REF!,Data!#REF!,(IF(B28=Data!#REF!,Data!#REF!,(IF(B28=Data!#REF!,Data!#REF!,(IF(B28=Data!#REF!,Data!#REF!,(IF(B28=Data!#REF!,Data!I955,(IF(B28=Data!#REF!,Data!#REF!,(IF(B28=Data!#REF!,Data!#REF!,Data!#REF!)))))))))))))))&amp;IF(B28=Data!#REF!,Data!#REF!,(IF(B28=Data!#REF!,Data!#REF!,(IF(B28=Data!#REF!,Data!#REF!,(IF(B28=Data!#REF!,Data!#REF!,(IF(B28=Data!#REF!,Data!#REF!,Data!#REF!)))))))))</f>
        <v>#REF!</v>
      </c>
      <c r="U28" s="595"/>
      <c r="V28" s="594" t="e">
        <f>IF(B28=Data!B139,Data!J139,(IF(B28=Data!B141,Data!J141,(IF(B28=Data!B143,Data!J143,(IF(B28=Data!#REF!,Data!#REF!,(IF(B28=Data!B148,Data!J148,(IF(B28=Data!#REF!,Data!#REF!,(IF(B28=Data!#REF!,Data!#REF!,(IF(B28=Data!#REF!,Data!#REF!,Data!#REF!)))))))))))))))&amp;IF(B28=Data!B215,Data!J215,(IF(B28=Data!#REF!,Data!#REF!,(IF(B28=Data!#REF!,Data!#REF!,(IF(B28=Data!#REF!,Data!#REF!,(IF(B28=Data!#REF!,Data!#REF!,(IF(B28=Data!#REF!,Data!J955,(IF(B28=Data!#REF!,Data!#REF!,(IF(B28=Data!#REF!,Data!#REF!,Data!#REF!)))))))))))))))&amp;IF(B28=Data!#REF!,Data!#REF!,(IF(B28=Data!#REF!,Data!#REF!,(IF(B28=Data!#REF!,Data!#REF!,(IF(B28=Data!#REF!,Data!#REF!,(IF(B28=Data!#REF!,Data!#REF!,Data!#REF!)))))))))</f>
        <v>#REF!</v>
      </c>
      <c r="W28" s="596" t="str">
        <f>IF(E28="","",VLOOKUP(B28,Data!$B$5:$J$503,9,FALSE)*E28)</f>
        <v/>
      </c>
    </row>
    <row r="29" spans="1:23" s="611" customFormat="1" ht="31" customHeight="1">
      <c r="A29" s="860"/>
      <c r="B29" s="818" t="s">
        <v>1158</v>
      </c>
      <c r="C29" s="604"/>
      <c r="D29" s="605"/>
      <c r="E29" s="606">
        <f>SUM(E17:E28)</f>
        <v>49</v>
      </c>
      <c r="F29" s="606"/>
      <c r="G29" s="607"/>
      <c r="H29" s="607">
        <f>SUM(H17:H28)</f>
        <v>100707.53000000001</v>
      </c>
      <c r="I29" s="608"/>
      <c r="J29" s="608"/>
      <c r="K29" s="608"/>
      <c r="L29" s="609">
        <f>SUM(L17:L28)</f>
        <v>11265</v>
      </c>
      <c r="M29" s="609">
        <f>SUM(M17:M28)</f>
        <v>10172</v>
      </c>
      <c r="N29" s="609" t="e">
        <f>SUM(N17:N28)</f>
        <v>#REF!</v>
      </c>
      <c r="O29" s="609"/>
      <c r="P29" s="609">
        <f>SUM(P16:P16)</f>
        <v>0</v>
      </c>
      <c r="Q29" s="609">
        <f>SUM(Q16:Q16)</f>
        <v>0</v>
      </c>
      <c r="R29" s="609" t="e">
        <f>SUM(#REF!)</f>
        <v>#REF!</v>
      </c>
      <c r="S29" s="609">
        <f>SUM(S16:S16)</f>
        <v>0</v>
      </c>
      <c r="T29" s="609">
        <f>SUM(T16:T16)</f>
        <v>0</v>
      </c>
      <c r="U29" s="609" t="e">
        <f>SUM(#REF!)</f>
        <v>#REF!</v>
      </c>
      <c r="V29" s="609">
        <f>SUM(V16:V16)</f>
        <v>0</v>
      </c>
      <c r="W29" s="610">
        <f>SUM(W17:W28)</f>
        <v>62.97399999999999</v>
      </c>
    </row>
    <row r="30" spans="1:23" ht="11.25" customHeight="1">
      <c r="A30" s="860"/>
      <c r="B30" s="612"/>
      <c r="C30" s="545"/>
      <c r="D30" s="546"/>
      <c r="E30" s="613"/>
      <c r="F30" s="544"/>
      <c r="G30" s="614" t="s">
        <v>847</v>
      </c>
      <c r="H30" s="615"/>
      <c r="I30" s="616"/>
      <c r="J30" s="616"/>
      <c r="K30" s="616"/>
      <c r="L30" s="617"/>
      <c r="M30" s="548"/>
      <c r="N30" s="546"/>
      <c r="O30" s="545"/>
      <c r="P30" s="545"/>
      <c r="Q30" s="545"/>
      <c r="R30" s="545"/>
      <c r="S30" s="545"/>
      <c r="T30" s="545"/>
      <c r="U30" s="546"/>
      <c r="V30" s="546"/>
      <c r="W30" s="550"/>
    </row>
    <row r="31" spans="1:23" ht="14">
      <c r="A31" s="618" t="s">
        <v>546</v>
      </c>
      <c r="B31" s="619" t="s">
        <v>12</v>
      </c>
      <c r="C31" s="513"/>
      <c r="D31" s="620"/>
      <c r="E31" s="499" t="s">
        <v>555</v>
      </c>
      <c r="G31" s="621" t="s">
        <v>83</v>
      </c>
      <c r="H31" s="622"/>
      <c r="I31" s="562" t="s">
        <v>84</v>
      </c>
      <c r="J31" s="623"/>
      <c r="K31" s="534" t="s">
        <v>85</v>
      </c>
      <c r="L31" s="534"/>
      <c r="M31" s="1076" t="s">
        <v>86</v>
      </c>
      <c r="N31" s="1077"/>
      <c r="O31" s="1077"/>
      <c r="P31" s="1077"/>
      <c r="Q31" s="1077"/>
      <c r="R31" s="1077"/>
      <c r="S31" s="1077"/>
      <c r="T31" s="1077"/>
      <c r="U31" s="1077"/>
      <c r="V31" s="1077"/>
      <c r="W31" s="1078"/>
    </row>
    <row r="32" spans="1:23" ht="13">
      <c r="A32" s="989" t="s">
        <v>547</v>
      </c>
      <c r="D32" s="624"/>
      <c r="E32" s="499" t="s">
        <v>88</v>
      </c>
      <c r="G32" s="1079"/>
      <c r="H32" s="1080"/>
      <c r="I32" s="989" t="s">
        <v>89</v>
      </c>
      <c r="J32" s="625"/>
      <c r="K32" s="537" t="s">
        <v>90</v>
      </c>
      <c r="L32" s="537"/>
      <c r="M32" s="532"/>
      <c r="W32" s="538"/>
    </row>
    <row r="33" spans="1:23" ht="10.5" customHeight="1">
      <c r="A33" s="989" t="s">
        <v>548</v>
      </c>
      <c r="B33" s="503"/>
      <c r="D33" s="523"/>
      <c r="G33" s="1079"/>
      <c r="H33" s="1080"/>
      <c r="I33" s="989"/>
      <c r="J33" s="625"/>
      <c r="K33" s="537" t="s">
        <v>94</v>
      </c>
      <c r="L33" s="537"/>
      <c r="M33" s="532"/>
      <c r="W33" s="538"/>
    </row>
    <row r="34" spans="1:23" ht="10.5" customHeight="1">
      <c r="A34" s="544"/>
      <c r="B34" s="545"/>
      <c r="C34" s="545"/>
      <c r="D34" s="626"/>
      <c r="E34" s="499" t="s">
        <v>95</v>
      </c>
      <c r="G34" s="1079"/>
      <c r="H34" s="1080"/>
      <c r="I34" s="989" t="s">
        <v>96</v>
      </c>
      <c r="J34" s="625"/>
      <c r="K34" s="537"/>
      <c r="L34" s="537"/>
      <c r="M34" s="532"/>
      <c r="W34" s="538"/>
    </row>
    <row r="35" spans="1:23" ht="13">
      <c r="A35" s="512" t="s">
        <v>97</v>
      </c>
      <c r="C35" s="535"/>
      <c r="D35" s="514"/>
      <c r="E35" s="499" t="s">
        <v>98</v>
      </c>
      <c r="G35" s="627" t="s">
        <v>99</v>
      </c>
      <c r="H35" s="628"/>
      <c r="I35" s="989" t="s">
        <v>89</v>
      </c>
      <c r="J35" s="625"/>
      <c r="K35" s="537" t="s">
        <v>100</v>
      </c>
      <c r="L35" s="537"/>
      <c r="M35" s="532"/>
      <c r="W35" s="538"/>
    </row>
    <row r="36" spans="1:23" ht="13">
      <c r="A36" s="989" t="s">
        <v>561</v>
      </c>
      <c r="D36" s="523"/>
      <c r="E36" s="499" t="s">
        <v>101</v>
      </c>
      <c r="G36" s="629"/>
      <c r="H36" s="630"/>
      <c r="I36" s="989" t="s">
        <v>102</v>
      </c>
      <c r="J36" s="625"/>
      <c r="K36" s="537" t="s">
        <v>549</v>
      </c>
      <c r="L36" s="537"/>
      <c r="M36" s="1069" t="s">
        <v>616</v>
      </c>
      <c r="N36" s="1070"/>
      <c r="O36" s="1070"/>
      <c r="P36" s="1070"/>
      <c r="Q36" s="1070"/>
      <c r="R36" s="1070"/>
      <c r="S36" s="1070"/>
      <c r="T36" s="1070"/>
      <c r="U36" s="1070"/>
      <c r="V36" s="1070"/>
      <c r="W36" s="1071"/>
    </row>
    <row r="37" spans="1:23">
      <c r="A37" s="544"/>
      <c r="B37" s="545"/>
      <c r="C37" s="545"/>
      <c r="D37" s="546"/>
      <c r="E37" s="631"/>
      <c r="F37" s="545"/>
      <c r="G37" s="1053" t="s">
        <v>1155</v>
      </c>
      <c r="H37" s="1054"/>
      <c r="I37" s="1053" t="s">
        <v>1156</v>
      </c>
      <c r="J37" s="1054"/>
      <c r="K37" s="549" t="s">
        <v>105</v>
      </c>
      <c r="L37" s="549"/>
      <c r="M37" s="1072" t="s">
        <v>106</v>
      </c>
      <c r="N37" s="1073"/>
      <c r="O37" s="1073"/>
      <c r="P37" s="1073"/>
      <c r="Q37" s="1073"/>
      <c r="R37" s="1073"/>
      <c r="S37" s="1073"/>
      <c r="T37" s="1073"/>
      <c r="U37" s="1073"/>
      <c r="V37" s="1073"/>
      <c r="W37" s="1074"/>
    </row>
    <row r="38" spans="1:23">
      <c r="G38" s="500" t="s">
        <v>667</v>
      </c>
      <c r="K38" s="537"/>
      <c r="L38" s="537"/>
      <c r="M38" s="541"/>
      <c r="N38" s="541"/>
      <c r="O38" s="541"/>
      <c r="P38" s="541"/>
      <c r="Q38" s="541"/>
      <c r="R38" s="541"/>
      <c r="S38" s="541"/>
      <c r="T38" s="541"/>
      <c r="U38" s="541"/>
      <c r="V38" s="541"/>
      <c r="W38" s="632"/>
    </row>
    <row r="39" spans="1:23">
      <c r="G39" s="633"/>
      <c r="H39" s="633"/>
      <c r="I39" s="634"/>
      <c r="J39" s="633"/>
      <c r="K39" s="537"/>
      <c r="L39" s="537"/>
      <c r="M39" s="541"/>
      <c r="N39" s="541"/>
      <c r="O39" s="541"/>
      <c r="P39" s="541"/>
      <c r="Q39" s="541"/>
      <c r="R39" s="541"/>
      <c r="S39" s="541"/>
      <c r="T39" s="541"/>
      <c r="U39" s="541"/>
      <c r="V39" s="541"/>
      <c r="W39" s="632"/>
    </row>
    <row r="40" spans="1:23" ht="7.5" customHeight="1"/>
    <row r="41" spans="1:23" ht="13.5" customHeight="1"/>
    <row r="42" spans="1:23" ht="13.5" customHeight="1"/>
    <row r="43" spans="1:23" ht="13.5" customHeight="1"/>
    <row r="44" spans="1:23" s="611" customFormat="1" ht="18" customHeight="1">
      <c r="A44" s="635" t="s">
        <v>964</v>
      </c>
      <c r="B44" s="500"/>
      <c r="C44" s="635" t="s">
        <v>622</v>
      </c>
      <c r="F44" s="636"/>
      <c r="G44" s="635" t="s">
        <v>958</v>
      </c>
      <c r="H44" s="500"/>
      <c r="I44" s="635" t="s">
        <v>969</v>
      </c>
      <c r="K44" s="636"/>
      <c r="L44" s="636"/>
      <c r="V44" s="637"/>
    </row>
    <row r="45" spans="1:23" s="611" customFormat="1" ht="18" customHeight="1">
      <c r="A45" s="635" t="s">
        <v>965</v>
      </c>
      <c r="B45" s="500"/>
      <c r="C45" s="635" t="s">
        <v>969</v>
      </c>
      <c r="F45" s="636"/>
      <c r="G45" s="635" t="s">
        <v>959</v>
      </c>
      <c r="H45" s="500"/>
      <c r="I45" s="635" t="s">
        <v>969</v>
      </c>
      <c r="K45" s="636"/>
      <c r="L45" s="636"/>
      <c r="V45" s="637"/>
    </row>
    <row r="46" spans="1:23" s="611" customFormat="1" ht="18" customHeight="1">
      <c r="A46" s="635" t="s">
        <v>966</v>
      </c>
      <c r="B46" s="500"/>
      <c r="C46" s="635" t="s">
        <v>969</v>
      </c>
      <c r="F46" s="636"/>
      <c r="G46" s="635" t="s">
        <v>960</v>
      </c>
      <c r="H46" s="500"/>
      <c r="I46" s="635" t="s">
        <v>622</v>
      </c>
      <c r="K46" s="636"/>
      <c r="L46" s="636"/>
      <c r="V46" s="637"/>
    </row>
    <row r="47" spans="1:23" s="611" customFormat="1" ht="18" customHeight="1">
      <c r="A47" s="635" t="s">
        <v>967</v>
      </c>
      <c r="B47" s="500"/>
      <c r="C47" s="635" t="s">
        <v>622</v>
      </c>
      <c r="F47" s="636"/>
      <c r="G47" s="635" t="s">
        <v>961</v>
      </c>
      <c r="H47" s="500"/>
      <c r="I47" s="635" t="s">
        <v>622</v>
      </c>
      <c r="K47" s="636"/>
      <c r="L47" s="636"/>
      <c r="V47" s="637"/>
    </row>
    <row r="48" spans="1:23" s="611" customFormat="1" ht="18" customHeight="1">
      <c r="A48" s="635" t="s">
        <v>968</v>
      </c>
      <c r="B48" s="500"/>
      <c r="C48" s="635" t="s">
        <v>622</v>
      </c>
      <c r="F48" s="636"/>
      <c r="G48" s="635" t="s">
        <v>963</v>
      </c>
      <c r="H48" s="500"/>
      <c r="I48" s="635" t="s">
        <v>622</v>
      </c>
      <c r="K48" s="636"/>
      <c r="L48" s="636"/>
      <c r="V48" s="637"/>
    </row>
    <row r="49" spans="1:23" ht="20">
      <c r="E49" s="990"/>
      <c r="F49" s="500"/>
      <c r="G49" s="635" t="s">
        <v>962</v>
      </c>
      <c r="I49" s="635" t="s">
        <v>622</v>
      </c>
      <c r="K49" s="500"/>
      <c r="M49" s="990"/>
      <c r="V49" s="501"/>
      <c r="W49" s="990"/>
    </row>
    <row r="50" spans="1:23" ht="17.5">
      <c r="A50" s="638"/>
      <c r="E50" s="990"/>
      <c r="G50" s="639"/>
      <c r="H50" s="639"/>
    </row>
    <row r="55" spans="1:23" ht="14">
      <c r="A55" s="640"/>
      <c r="C55" s="641"/>
      <c r="D55" s="641"/>
      <c r="E55" s="642"/>
    </row>
    <row r="56" spans="1:23" ht="14">
      <c r="A56" s="643"/>
      <c r="C56" s="641"/>
      <c r="D56" s="644"/>
      <c r="E56" s="642"/>
    </row>
    <row r="57" spans="1:23" ht="14">
      <c r="A57" s="643"/>
      <c r="B57" s="645"/>
      <c r="C57" s="641"/>
      <c r="D57" s="641"/>
      <c r="E57" s="642"/>
    </row>
    <row r="58" spans="1:23" ht="14">
      <c r="A58" s="643"/>
      <c r="B58" s="646" t="s">
        <v>354</v>
      </c>
      <c r="C58" s="641"/>
      <c r="D58" s="641"/>
      <c r="E58" s="642"/>
    </row>
    <row r="59" spans="1:23" ht="15.5">
      <c r="A59" s="643"/>
      <c r="B59" s="647" t="s">
        <v>249</v>
      </c>
      <c r="C59" s="641"/>
      <c r="D59" s="641"/>
      <c r="E59" s="642"/>
    </row>
    <row r="60" spans="1:23" ht="14">
      <c r="A60" s="643"/>
      <c r="B60" s="648" t="s">
        <v>250</v>
      </c>
      <c r="C60" s="641"/>
      <c r="D60" s="641"/>
      <c r="E60" s="642"/>
    </row>
    <row r="61" spans="1:23" ht="15.5">
      <c r="A61" s="649"/>
      <c r="B61" s="647" t="s">
        <v>251</v>
      </c>
      <c r="C61" s="641"/>
      <c r="D61" s="641"/>
      <c r="E61" s="642"/>
    </row>
    <row r="62" spans="1:23" ht="15.5">
      <c r="A62" s="643"/>
      <c r="B62" s="647" t="s">
        <v>252</v>
      </c>
      <c r="C62" s="641"/>
      <c r="D62" s="641"/>
      <c r="E62" s="642"/>
    </row>
    <row r="63" spans="1:23" ht="14">
      <c r="A63" s="649"/>
      <c r="B63" s="646" t="s">
        <v>253</v>
      </c>
      <c r="C63" s="641"/>
      <c r="D63" s="641"/>
      <c r="E63" s="642"/>
    </row>
    <row r="64" spans="1:23" ht="14">
      <c r="A64" s="649"/>
      <c r="B64" s="646" t="s">
        <v>357</v>
      </c>
      <c r="C64" s="641"/>
      <c r="D64" s="641"/>
      <c r="E64" s="642"/>
    </row>
    <row r="65" spans="1:5" ht="14">
      <c r="A65" s="643"/>
      <c r="B65" s="646" t="s">
        <v>358</v>
      </c>
      <c r="C65" s="641"/>
      <c r="D65" s="641"/>
      <c r="E65" s="642"/>
    </row>
    <row r="66" spans="1:5" ht="14">
      <c r="A66" s="643"/>
      <c r="B66" s="646" t="s">
        <v>288</v>
      </c>
      <c r="C66" s="641"/>
      <c r="D66" s="641"/>
      <c r="E66" s="642"/>
    </row>
    <row r="67" spans="1:5" ht="14">
      <c r="A67" s="643"/>
      <c r="B67" s="646" t="s">
        <v>292</v>
      </c>
      <c r="C67" s="641"/>
      <c r="D67" s="641"/>
      <c r="E67" s="642"/>
    </row>
    <row r="68" spans="1:5" ht="15.5">
      <c r="A68" s="643"/>
      <c r="B68" s="647" t="s">
        <v>423</v>
      </c>
      <c r="C68" s="641"/>
      <c r="D68" s="641"/>
      <c r="E68" s="642"/>
    </row>
    <row r="69" spans="1:5" ht="14">
      <c r="A69" s="643"/>
      <c r="B69" s="646" t="s">
        <v>424</v>
      </c>
      <c r="C69" s="641"/>
      <c r="D69" s="641"/>
      <c r="E69" s="642"/>
    </row>
    <row r="70" spans="1:5" ht="14">
      <c r="A70" s="643"/>
      <c r="B70" s="646" t="s">
        <v>279</v>
      </c>
      <c r="C70" s="641"/>
      <c r="D70" s="644"/>
      <c r="E70" s="642"/>
    </row>
    <row r="71" spans="1:5" ht="14">
      <c r="A71" s="643"/>
      <c r="B71" s="646" t="s">
        <v>281</v>
      </c>
      <c r="C71" s="641"/>
      <c r="D71" s="641"/>
      <c r="E71" s="642"/>
    </row>
    <row r="72" spans="1:5" ht="14">
      <c r="A72" s="643"/>
      <c r="B72" s="646" t="s">
        <v>287</v>
      </c>
      <c r="C72" s="641"/>
      <c r="D72" s="644"/>
      <c r="E72" s="642"/>
    </row>
    <row r="73" spans="1:5" ht="15.5">
      <c r="A73" s="643"/>
      <c r="B73" s="647" t="s">
        <v>420</v>
      </c>
      <c r="C73" s="641"/>
      <c r="D73" s="644"/>
      <c r="E73" s="642"/>
    </row>
    <row r="74" spans="1:5" ht="14">
      <c r="A74" s="650"/>
      <c r="B74" s="646" t="s">
        <v>421</v>
      </c>
      <c r="C74" s="579"/>
      <c r="D74" s="578"/>
      <c r="E74" s="575"/>
    </row>
    <row r="75" spans="1:5" ht="14">
      <c r="A75" s="572"/>
      <c r="B75" s="646" t="s">
        <v>422</v>
      </c>
      <c r="C75" s="579"/>
      <c r="D75" s="578"/>
      <c r="E75" s="651">
        <f>SUM(E54:E73)</f>
        <v>0</v>
      </c>
    </row>
    <row r="76" spans="1:5" ht="14">
      <c r="B76" s="646" t="s">
        <v>417</v>
      </c>
    </row>
    <row r="77" spans="1:5" ht="14">
      <c r="B77" s="646" t="s">
        <v>397</v>
      </c>
    </row>
  </sheetData>
  <mergeCells count="10">
    <mergeCell ref="M36:W36"/>
    <mergeCell ref="G37:H37"/>
    <mergeCell ref="I37:J37"/>
    <mergeCell ref="M37:W37"/>
    <mergeCell ref="O1:S1"/>
    <mergeCell ref="P2:W2"/>
    <mergeCell ref="M31:W31"/>
    <mergeCell ref="G32:H32"/>
    <mergeCell ref="G33:H33"/>
    <mergeCell ref="G34:H34"/>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21CEB-A6DA-4F17-9887-2E78FA1BA5E8}">
  <sheetPr>
    <pageSetUpPr fitToPage="1"/>
  </sheetPr>
  <dimension ref="A1:W75"/>
  <sheetViews>
    <sheetView topLeftCell="A10" zoomScale="80" zoomScaleNormal="80" zoomScaleSheetLayoutView="85" workbookViewId="0">
      <selection activeCell="B25" sqref="B25"/>
    </sheetView>
  </sheetViews>
  <sheetFormatPr defaultColWidth="9.1796875" defaultRowHeight="12.5"/>
  <cols>
    <col min="1" max="1" width="5.26953125" style="992" customWidth="1"/>
    <col min="2" max="2" width="33.81640625" style="992" customWidth="1"/>
    <col min="3" max="3" width="6.453125" style="992" customWidth="1"/>
    <col min="4" max="4" width="13.453125" style="992" customWidth="1"/>
    <col min="5" max="5" width="10.453125" style="499" customWidth="1"/>
    <col min="6" max="6" width="13.08984375" style="992" customWidth="1"/>
    <col min="7" max="7" width="14.81640625" style="500" customWidth="1"/>
    <col min="8" max="8" width="16.26953125" style="500" customWidth="1"/>
    <col min="9" max="9" width="6.1796875" style="992" customWidth="1"/>
    <col min="10" max="10" width="14.1796875" style="992" customWidth="1"/>
    <col min="11" max="11" width="11.1796875" style="992" customWidth="1"/>
    <col min="12" max="12" width="15.1796875" style="500" customWidth="1"/>
    <col min="13" max="13" width="16.36328125" style="500" customWidth="1"/>
    <col min="14" max="14" width="0.453125" style="992" hidden="1" customWidth="1"/>
    <col min="15" max="15" width="3.1796875" style="992" customWidth="1"/>
    <col min="16" max="16" width="2.54296875" style="992" customWidth="1"/>
    <col min="17" max="17" width="4.81640625" style="992" hidden="1" customWidth="1"/>
    <col min="18" max="18" width="2" style="992" customWidth="1"/>
    <col min="19" max="19" width="2.54296875" style="992" customWidth="1"/>
    <col min="20" max="20" width="5.81640625" style="992" hidden="1" customWidth="1"/>
    <col min="21" max="21" width="1" style="992" customWidth="1"/>
    <col min="22" max="22" width="9.1796875" style="992" hidden="1" customWidth="1"/>
    <col min="23" max="23" width="15.08984375" style="501" customWidth="1"/>
    <col min="24" max="24" width="1.81640625" style="992" customWidth="1"/>
    <col min="25" max="25" width="9.1796875" style="992" customWidth="1"/>
    <col min="26" max="16384" width="9.1796875" style="99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9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9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91" t="s">
        <v>557</v>
      </c>
      <c r="D8" s="523"/>
      <c r="E8" s="531"/>
      <c r="G8" s="532"/>
      <c r="H8" s="533"/>
      <c r="I8" s="991"/>
      <c r="K8" s="514"/>
      <c r="L8" s="532"/>
      <c r="M8" s="534"/>
      <c r="O8" s="514"/>
      <c r="U8" s="535"/>
      <c r="V8" s="535"/>
      <c r="W8" s="536"/>
    </row>
    <row r="9" spans="1:23">
      <c r="A9" s="991" t="s">
        <v>558</v>
      </c>
      <c r="D9" s="523"/>
      <c r="E9" s="531" t="s">
        <v>54</v>
      </c>
      <c r="G9" s="532" t="s">
        <v>55</v>
      </c>
      <c r="H9" s="533"/>
      <c r="I9" s="991" t="s">
        <v>56</v>
      </c>
      <c r="K9" s="523"/>
      <c r="L9" s="532" t="s">
        <v>57</v>
      </c>
      <c r="M9" s="537"/>
      <c r="O9" s="523"/>
      <c r="P9" s="992" t="s">
        <v>58</v>
      </c>
      <c r="W9" s="538"/>
    </row>
    <row r="10" spans="1:23" ht="13">
      <c r="A10" s="991" t="s">
        <v>559</v>
      </c>
      <c r="D10" s="539" t="s">
        <v>560</v>
      </c>
      <c r="E10" s="531" t="s">
        <v>59</v>
      </c>
      <c r="G10" s="532"/>
      <c r="H10" s="533"/>
      <c r="I10" s="540"/>
      <c r="J10" s="541"/>
      <c r="K10" s="542"/>
      <c r="L10" s="532"/>
      <c r="M10" s="537"/>
      <c r="O10" s="523"/>
      <c r="W10" s="538"/>
    </row>
    <row r="11" spans="1:23" ht="13">
      <c r="A11" s="991" t="s">
        <v>551</v>
      </c>
      <c r="D11" s="523"/>
      <c r="E11" s="515"/>
      <c r="F11" s="543"/>
      <c r="G11" s="532" t="s">
        <v>60</v>
      </c>
      <c r="H11" s="533"/>
      <c r="I11" s="991" t="s">
        <v>61</v>
      </c>
      <c r="K11" s="523"/>
      <c r="L11" s="532" t="s">
        <v>523</v>
      </c>
      <c r="M11" s="537"/>
      <c r="O11" s="523"/>
      <c r="P11" s="992" t="s">
        <v>63</v>
      </c>
      <c r="W11" s="538"/>
    </row>
    <row r="12" spans="1:23">
      <c r="A12" s="544" t="s">
        <v>64</v>
      </c>
      <c r="D12" s="523"/>
      <c r="E12" s="531" t="s">
        <v>65</v>
      </c>
      <c r="G12" s="532"/>
      <c r="H12" s="533"/>
      <c r="I12" s="99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1143</v>
      </c>
      <c r="C17" s="738" t="str">
        <f>IF(E17="","",VLOOKUP(B17,Data!$B$5:$N$503,13,FALSE))</f>
        <v/>
      </c>
      <c r="D17" s="495" t="str">
        <f>IF(E17="","",VLOOKUP(B17,Data!$B$5:$L$503,2,FALSE))</f>
        <v/>
      </c>
      <c r="E17" s="739"/>
      <c r="F17" s="956"/>
      <c r="G17" s="587" t="str">
        <f>IF(E17="","",VLOOKUP(B17,Data!$B$5:$L$503,11,FALSE))</f>
        <v/>
      </c>
      <c r="H17" s="588" t="str">
        <f t="shared" ref="H17:H26"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33,Data!G33,(IF(B17=Data!#REF!,Data!#REF!,(IF(B17=Data!#REF!,Data!#REF!,(IF(B17=Data!#REF!,Data!#REF!,(IF(B17=Data!#REF!,Data!#REF!,(IF(B17=Data!#REF!,Data!G773,(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33,Data!H33,(IF(B17=Data!#REF!,Data!#REF!,(IF(B17=Data!#REF!,Data!#REF!,(IF(B17=Data!#REF!,Data!#REF!,(IF(B17=Data!#REF!,Data!#REF!,(IF(B17=Data!#REF!,Data!H773,(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33,Data!I33,(IF(B17=Data!#REF!,Data!#REF!,(IF(B17=Data!#REF!,Data!#REF!,(IF(B17=Data!#REF!,Data!#REF!,(IF(B17=Data!#REF!,Data!#REF!,(IF(B17=Data!#REF!,Data!I773,(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33,Data!J33,(IF(B17=Data!#REF!,Data!#REF!,(IF(B17=Data!#REF!,Data!#REF!,(IF(B17=Data!#REF!,Data!#REF!,(IF(B17=Data!#REF!,Data!#REF!,(IF(B17=Data!#REF!,Data!J773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537</v>
      </c>
      <c r="C18" s="738" t="str">
        <f>IF(E18="","",VLOOKUP(B18,Data!$B$5:$N$503,13,FALSE))</f>
        <v>Ymh</v>
      </c>
      <c r="D18" s="495" t="str">
        <f>IF(E18="","",VLOOKUP(B18,Data!$B$5:$L$503,2,FALSE))</f>
        <v>ZJ54440</v>
      </c>
      <c r="E18" s="739">
        <v>1</v>
      </c>
      <c r="F18" s="955" t="s">
        <v>544</v>
      </c>
      <c r="G18" s="587">
        <f>IF(E18="","",VLOOKUP(B18,Data!$B$5:$L$503,11,FALSE))</f>
        <v>4603.6099999999997</v>
      </c>
      <c r="H18" s="588">
        <f t="shared" si="0"/>
        <v>4603.6099999999997</v>
      </c>
      <c r="I18" s="589" t="str">
        <f>IF(E18="","",VLOOKUP(B18,Data!$B$5:$D$503,3,FALSE))</f>
        <v>C/T</v>
      </c>
      <c r="J18" s="589" t="str">
        <f>IF(E18="","",VLOOKUP(B18,Data!$B$5:$M$503,12,FALSE))</f>
        <v>Indonesia</v>
      </c>
      <c r="K18" s="590">
        <v>5140957</v>
      </c>
      <c r="L18" s="587">
        <f>IF(E18="","",VLOOKUP(B18,Data!$B$5:$E$503,4,FALSE)*E18)</f>
        <v>305</v>
      </c>
      <c r="M18" s="587">
        <f>IF(E18="","",VLOOKUP(B18,Data!$B$5:$F$503,5,FALSE)*E18)</f>
        <v>269</v>
      </c>
      <c r="N18" s="591" t="e">
        <f>IF(B18=Data!#REF!,Data!#REF!,(IF(B18=Data!#REF!,Data!#REF!,(IF(B18=Data!#REF!,Data!#REF!,(IF(B18=Data!#REF!,Data!#REF!,(IF(B18=Data!#REF!,Data!#REF!,(IF(B18=Data!#REF!,Data!#REF!,(IF(B18=Data!#REF!,Data!#REF!,(IF(B18=Data!#REF!,Data!#REF!,Data!#REF!)))))))))))))))&amp;IF(B18=Data!B24,Data!G24,(IF(B18=Data!#REF!,Data!#REF!,(IF(B18=Data!#REF!,Data!#REF!,(IF(B18=Data!#REF!,Data!#REF!,(IF(B18=Data!#REF!,Data!#REF!,(IF(B18=Data!#REF!,Data!G764,(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24,Data!H24,(IF(B18=Data!#REF!,Data!#REF!,(IF(B18=Data!#REF!,Data!#REF!,(IF(B18=Data!#REF!,Data!#REF!,(IF(B18=Data!#REF!,Data!#REF!,(IF(B18=Data!#REF!,Data!H764,(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24,Data!I24,(IF(B18=Data!#REF!,Data!#REF!,(IF(B18=Data!#REF!,Data!#REF!,(IF(B18=Data!#REF!,Data!#REF!,(IF(B18=Data!#REF!,Data!#REF!,(IF(B18=Data!#REF!,Data!I764,(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24,Data!J24,(IF(B18=Data!#REF!,Data!#REF!,(IF(B18=Data!#REF!,Data!#REF!,(IF(B18=Data!#REF!,Data!#REF!,(IF(B18=Data!#REF!,Data!#REF!,(IF(B18=Data!#REF!,Data!J764,(IF(B18=Data!#REF!,Data!#REF!,(IF(B18=Data!#REF!,Data!#REF!,Data!#REF!)))))))))))))))&amp;IF(B18=Data!#REF!,Data!#REF!,(IF(B18=Data!#REF!,Data!#REF!,(IF(B18=Data!#REF!,Data!#REF!,(IF(B18=Data!#REF!,Data!#REF!,(IF(B18=Data!#REF!,Data!#REF!,Data!#REF!)))))))))</f>
        <v>#REF!</v>
      </c>
      <c r="W18" s="596">
        <f>IF(E18="","",VLOOKUP(B18,Data!$B$5:$J$503,9,FALSE)*E18)</f>
        <v>1.534</v>
      </c>
    </row>
    <row r="19" spans="1:23" s="597" customFormat="1" ht="19.25" customHeight="1">
      <c r="A19" s="860">
        <v>2</v>
      </c>
      <c r="B19" s="753" t="s">
        <v>231</v>
      </c>
      <c r="C19" s="738" t="str">
        <f>IF(E19="","",VLOOKUP(B19,Data!$B$5:$N$503,13,FALSE))</f>
        <v>Ymh</v>
      </c>
      <c r="D19" s="495" t="str">
        <f>IF(E19="","",VLOOKUP(B19,Data!$B$5:$L$503,2,FALSE))</f>
        <v>WN49720</v>
      </c>
      <c r="E19" s="739">
        <v>3</v>
      </c>
      <c r="F19" s="956"/>
      <c r="G19" s="587">
        <f>IF(E19="","",VLOOKUP(B19,Data!$B$5:$L$503,11,FALSE))</f>
        <v>1776.21</v>
      </c>
      <c r="H19" s="588">
        <f t="shared" ref="H19:H24" si="1">IF(E19&gt;0,E19*G19,"-")</f>
        <v>5328.63</v>
      </c>
      <c r="I19" s="589" t="str">
        <f>IF(E19="","",VLOOKUP(B19,Data!$B$5:$D$503,3,FALSE))</f>
        <v>C/T</v>
      </c>
      <c r="J19" s="589" t="str">
        <f>IF(E19="","",VLOOKUP(B19,Data!$B$5:$M$503,12,FALSE))</f>
        <v>Indonesia</v>
      </c>
      <c r="K19" s="590">
        <v>5140957</v>
      </c>
      <c r="L19" s="587">
        <f>IF(E19="","",VLOOKUP(B19,Data!$B$5:$E$503,4,FALSE)*E19)</f>
        <v>582</v>
      </c>
      <c r="M19" s="587">
        <f>IF(E19="","",VLOOKUP(B19,Data!$B$5:$F$503,5,FALSE)*E19)</f>
        <v>522</v>
      </c>
      <c r="N19" s="591" t="e">
        <f>IF(B19=Data!#REF!,Data!#REF!,(IF(B19=Data!#REF!,Data!#REF!,(IF(B19=Data!#REF!,Data!#REF!,(IF(B19=Data!#REF!,Data!#REF!,(IF(B19=Data!#REF!,Data!#REF!,(IF(B19=Data!#REF!,Data!#REF!,(IF(B19=Data!#REF!,Data!#REF!,(IF(B19=Data!#REF!,Data!#REF!,Data!#REF!)))))))))))))))&amp;IF(B19=Data!B19,Data!G19,(IF(B19=Data!#REF!,Data!#REF!,(IF(B19=Data!#REF!,Data!#REF!,(IF(B19=Data!#REF!,Data!#REF!,(IF(B19=Data!#REF!,Data!#REF!,(IF(B19=Data!#REF!,Data!G759,(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19,Data!H19,(IF(B19=Data!#REF!,Data!#REF!,(IF(B19=Data!#REF!,Data!#REF!,(IF(B19=Data!#REF!,Data!#REF!,(IF(B19=Data!#REF!,Data!#REF!,(IF(B19=Data!#REF!,Data!H759,(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19,Data!I19,(IF(B19=Data!#REF!,Data!#REF!,(IF(B19=Data!#REF!,Data!#REF!,(IF(B19=Data!#REF!,Data!#REF!,(IF(B19=Data!#REF!,Data!#REF!,(IF(B19=Data!#REF!,Data!I759,(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19,Data!J19,(IF(B19=Data!#REF!,Data!#REF!,(IF(B19=Data!#REF!,Data!#REF!,(IF(B19=Data!#REF!,Data!#REF!,(IF(B19=Data!#REF!,Data!#REF!,(IF(B19=Data!#REF!,Data!J759,(IF(B19=Data!#REF!,Data!#REF!,(IF(B19=Data!#REF!,Data!#REF!,Data!#REF!)))))))))))))))&amp;IF(B19=Data!#REF!,Data!#REF!,(IF(B19=Data!#REF!,Data!#REF!,(IF(B19=Data!#REF!,Data!#REF!,(IF(B19=Data!#REF!,Data!#REF!,(IF(B19=Data!#REF!,Data!#REF!,Data!#REF!)))))))))</f>
        <v>#REF!</v>
      </c>
      <c r="W19" s="596">
        <f>IF(E19="","",VLOOKUP(B19,Data!$B$5:$J$503,9,FALSE)*E19)</f>
        <v>3.387</v>
      </c>
    </row>
    <row r="20" spans="1:23" s="597" customFormat="1" ht="19.25" customHeight="1">
      <c r="A20" s="860">
        <v>3</v>
      </c>
      <c r="B20" s="753" t="s">
        <v>487</v>
      </c>
      <c r="C20" s="738" t="str">
        <f>IF(E20="","",VLOOKUP(B20,Data!$B$5:$N$503,13,FALSE))</f>
        <v>Ymh</v>
      </c>
      <c r="D20" s="495" t="str">
        <f>IF(E20="","",VLOOKUP(B20,Data!$B$5:$L$503,2,FALSE))</f>
        <v>ZH66310</v>
      </c>
      <c r="E20" s="739">
        <v>10</v>
      </c>
      <c r="F20" s="955" t="s">
        <v>545</v>
      </c>
      <c r="G20" s="587">
        <f>IF(E20="","",VLOOKUP(B20,Data!$B$5:$L$503,11,FALSE))</f>
        <v>1933.89</v>
      </c>
      <c r="H20" s="588">
        <f t="shared" si="1"/>
        <v>19338.900000000001</v>
      </c>
      <c r="I20" s="589" t="str">
        <f>IF(E20="","",VLOOKUP(B20,Data!$B$5:$D$503,3,FALSE))</f>
        <v>C/T</v>
      </c>
      <c r="J20" s="589" t="str">
        <f>IF(E20="","",VLOOKUP(B20,Data!$B$5:$M$503,12,FALSE))</f>
        <v>Indonesia</v>
      </c>
      <c r="K20" s="590">
        <v>5140957</v>
      </c>
      <c r="L20" s="587">
        <f>IF(E20="","",VLOOKUP(B20,Data!$B$5:$E$503,4,FALSE)*E20)</f>
        <v>2150</v>
      </c>
      <c r="M20" s="587">
        <f>IF(E20="","",VLOOKUP(B20,Data!$B$5:$F$503,5,FALSE)*E20)</f>
        <v>1940</v>
      </c>
      <c r="N20" s="591" t="e">
        <f>IF(B20=Data!#REF!,Data!#REF!,(IF(B20=Data!#REF!,Data!#REF!,(IF(B20=Data!#REF!,Data!#REF!,(IF(B20=Data!#REF!,Data!#REF!,(IF(B20=Data!#REF!,Data!#REF!,(IF(B20=Data!#REF!,Data!#REF!,(IF(B20=Data!#REF!,Data!#REF!,(IF(B20=Data!#REF!,Data!#REF!,Data!#REF!)))))))))))))))&amp;IF(B20=Data!B20,Data!G20,(IF(B20=Data!#REF!,Data!#REF!,(IF(B20=Data!#REF!,Data!#REF!,(IF(B20=Data!#REF!,Data!#REF!,(IF(B20=Data!#REF!,Data!#REF!,(IF(B20=Data!#REF!,Data!G760,(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20,Data!H20,(IF(B20=Data!#REF!,Data!#REF!,(IF(B20=Data!#REF!,Data!#REF!,(IF(B20=Data!#REF!,Data!#REF!,(IF(B20=Data!#REF!,Data!#REF!,(IF(B20=Data!#REF!,Data!H760,(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20,Data!I20,(IF(B20=Data!#REF!,Data!#REF!,(IF(B20=Data!#REF!,Data!#REF!,(IF(B20=Data!#REF!,Data!#REF!,(IF(B20=Data!#REF!,Data!#REF!,(IF(B20=Data!#REF!,Data!I760,(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20,Data!J20,(IF(B20=Data!#REF!,Data!#REF!,(IF(B20=Data!#REF!,Data!#REF!,(IF(B20=Data!#REF!,Data!#REF!,(IF(B20=Data!#REF!,Data!#REF!,(IF(B20=Data!#REF!,Data!J760,(IF(B20=Data!#REF!,Data!#REF!,(IF(B20=Data!#REF!,Data!#REF!,Data!#REF!)))))))))))))))&amp;IF(B20=Data!#REF!,Data!#REF!,(IF(B20=Data!#REF!,Data!#REF!,(IF(B20=Data!#REF!,Data!#REF!,(IF(B20=Data!#REF!,Data!#REF!,(IF(B20=Data!#REF!,Data!#REF!,Data!#REF!)))))))))</f>
        <v>#REF!</v>
      </c>
      <c r="W20" s="596">
        <f>IF(E20="","",VLOOKUP(B20,Data!$B$5:$J$503,9,FALSE)*E20)</f>
        <v>11.850000000000001</v>
      </c>
    </row>
    <row r="21" spans="1:23" s="597" customFormat="1" ht="19.25" customHeight="1">
      <c r="A21" s="860">
        <v>4</v>
      </c>
      <c r="B21" s="753" t="s">
        <v>504</v>
      </c>
      <c r="C21" s="738" t="str">
        <f>IF(E21="","",VLOOKUP(B21,Data!$B$5:$N$503,13,FALSE))</f>
        <v>Ymh</v>
      </c>
      <c r="D21" s="495" t="str">
        <f>IF(E21="","",VLOOKUP(B21,Data!$B$5:$L$503,2,FALSE))</f>
        <v>ZH66250</v>
      </c>
      <c r="E21" s="739">
        <v>28</v>
      </c>
      <c r="F21" s="955"/>
      <c r="G21" s="587">
        <f>IF(E21="","",VLOOKUP(B21,Data!$B$5:$L$503,11,FALSE))</f>
        <v>2244.61</v>
      </c>
      <c r="H21" s="588">
        <f t="shared" si="1"/>
        <v>62849.08</v>
      </c>
      <c r="I21" s="589" t="str">
        <f>IF(E21="","",VLOOKUP(B21,Data!$B$5:$D$503,3,FALSE))</f>
        <v>C/T</v>
      </c>
      <c r="J21" s="589" t="str">
        <f>IF(E21="","",VLOOKUP(B21,Data!$B$5:$M$503,12,FALSE))</f>
        <v>Indonesia</v>
      </c>
      <c r="K21" s="590">
        <v>5140957</v>
      </c>
      <c r="L21" s="587">
        <f>IF(E21="","",VLOOKUP(B21,Data!$B$5:$E$503,4,FALSE)*E21)</f>
        <v>7336</v>
      </c>
      <c r="M21" s="587">
        <f>IF(E21="","",VLOOKUP(B21,Data!$B$5:$F$503,5,FALSE)*E21)</f>
        <v>6636</v>
      </c>
      <c r="N21" s="591" t="e">
        <f>IF(B21=Data!#REF!,Data!#REF!,(IF(B21=Data!#REF!,Data!#REF!,(IF(B21=Data!#REF!,Data!#REF!,(IF(B21=Data!#REF!,Data!#REF!,(IF(B21=Data!#REF!,Data!#REF!,(IF(B21=Data!#REF!,Data!#REF!,(IF(B21=Data!#REF!,Data!#REF!,(IF(B21=Data!#REF!,Data!#REF!,Data!#REF!)))))))))))))))&amp;IF(B21=Data!B21,Data!G21,(IF(B21=Data!#REF!,Data!#REF!,(IF(B21=Data!#REF!,Data!#REF!,(IF(B21=Data!#REF!,Data!#REF!,(IF(B21=Data!#REF!,Data!#REF!,(IF(B21=Data!#REF!,Data!G761,(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21,Data!H21,(IF(B21=Data!#REF!,Data!#REF!,(IF(B21=Data!#REF!,Data!#REF!,(IF(B21=Data!#REF!,Data!#REF!,(IF(B21=Data!#REF!,Data!#REF!,(IF(B21=Data!#REF!,Data!H761,(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21,Data!I21,(IF(B21=Data!#REF!,Data!#REF!,(IF(B21=Data!#REF!,Data!#REF!,(IF(B21=Data!#REF!,Data!#REF!,(IF(B21=Data!#REF!,Data!#REF!,(IF(B21=Data!#REF!,Data!I761,(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21,Data!J21,(IF(B21=Data!#REF!,Data!#REF!,(IF(B21=Data!#REF!,Data!#REF!,(IF(B21=Data!#REF!,Data!#REF!,(IF(B21=Data!#REF!,Data!#REF!,(IF(B21=Data!#REF!,Data!J761,(IF(B21=Data!#REF!,Data!#REF!,(IF(B21=Data!#REF!,Data!#REF!,Data!#REF!)))))))))))))))&amp;IF(B21=Data!#REF!,Data!#REF!,(IF(B21=Data!#REF!,Data!#REF!,(IF(B21=Data!#REF!,Data!#REF!,(IF(B21=Data!#REF!,Data!#REF!,(IF(B21=Data!#REF!,Data!#REF!,Data!#REF!)))))))))</f>
        <v>#REF!</v>
      </c>
      <c r="W21" s="596">
        <f>IF(E21="","",VLOOKUP(B21,Data!$B$5:$J$503,9,FALSE)*E21)</f>
        <v>41.664000000000001</v>
      </c>
    </row>
    <row r="22" spans="1:23" s="597" customFormat="1" ht="19.25" customHeight="1">
      <c r="A22" s="860">
        <v>5</v>
      </c>
      <c r="B22" s="753" t="s">
        <v>508</v>
      </c>
      <c r="C22" s="738" t="str">
        <f>IF(E22="","",VLOOKUP(B22,Data!$B$5:$N$503,13,FALSE))</f>
        <v>Ymh</v>
      </c>
      <c r="D22" s="495" t="str">
        <f>IF(E22="","",VLOOKUP(B22,Data!$B$5:$L$503,2,FALSE))</f>
        <v>ZH66280</v>
      </c>
      <c r="E22" s="739">
        <v>2</v>
      </c>
      <c r="F22" s="956" t="s">
        <v>553</v>
      </c>
      <c r="G22" s="587">
        <f>IF(E22="","",VLOOKUP(B22,Data!$B$5:$L$503,11,FALSE))</f>
        <v>2450.15</v>
      </c>
      <c r="H22" s="588">
        <f t="shared" si="1"/>
        <v>4900.3</v>
      </c>
      <c r="I22" s="589" t="str">
        <f>IF(E22="","",VLOOKUP(B22,Data!$B$5:$D$503,3,FALSE))</f>
        <v>C/T</v>
      </c>
      <c r="J22" s="589" t="str">
        <f>IF(E22="","",VLOOKUP(B22,Data!$B$5:$M$503,12,FALSE))</f>
        <v>Indonesia</v>
      </c>
      <c r="K22" s="590">
        <v>5140957</v>
      </c>
      <c r="L22" s="587">
        <f>IF(E22="","",VLOOKUP(B22,Data!$B$5:$E$503,4,FALSE)*E22)</f>
        <v>524</v>
      </c>
      <c r="M22" s="587">
        <f>IF(E22="","",VLOOKUP(B22,Data!$B$5:$F$503,5,FALSE)*E22)</f>
        <v>474</v>
      </c>
      <c r="N22" s="591" t="e">
        <f>IF(B22=Data!#REF!,Data!#REF!,(IF(B22=Data!#REF!,Data!#REF!,(IF(B22=Data!#REF!,Data!#REF!,(IF(B22=Data!#REF!,Data!#REF!,(IF(B22=Data!#REF!,Data!#REF!,(IF(B22=Data!#REF!,Data!#REF!,(IF(B22=Data!#REF!,Data!#REF!,(IF(B22=Data!#REF!,Data!#REF!,Data!#REF!)))))))))))))))&amp;IF(B22=Data!B22,Data!G22,(IF(B22=Data!#REF!,Data!#REF!,(IF(B22=Data!#REF!,Data!#REF!,(IF(B22=Data!#REF!,Data!#REF!,(IF(B22=Data!#REF!,Data!#REF!,(IF(B22=Data!#REF!,Data!G762,(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22,Data!H22,(IF(B22=Data!#REF!,Data!#REF!,(IF(B22=Data!#REF!,Data!#REF!,(IF(B22=Data!#REF!,Data!#REF!,(IF(B22=Data!#REF!,Data!#REF!,(IF(B22=Data!#REF!,Data!H762,(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22,Data!I22,(IF(B22=Data!#REF!,Data!#REF!,(IF(B22=Data!#REF!,Data!#REF!,(IF(B22=Data!#REF!,Data!#REF!,(IF(B22=Data!#REF!,Data!#REF!,(IF(B22=Data!#REF!,Data!I762,(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22,Data!J22,(IF(B22=Data!#REF!,Data!#REF!,(IF(B22=Data!#REF!,Data!#REF!,(IF(B22=Data!#REF!,Data!#REF!,(IF(B22=Data!#REF!,Data!#REF!,(IF(B22=Data!#REF!,Data!J762,(IF(B22=Data!#REF!,Data!#REF!,(IF(B22=Data!#REF!,Data!#REF!,Data!#REF!)))))))))))))))&amp;IF(B22=Data!#REF!,Data!#REF!,(IF(B22=Data!#REF!,Data!#REF!,(IF(B22=Data!#REF!,Data!#REF!,(IF(B22=Data!#REF!,Data!#REF!,(IF(B22=Data!#REF!,Data!#REF!,Data!#REF!)))))))))</f>
        <v>#REF!</v>
      </c>
      <c r="W22" s="596">
        <f>IF(E22="","",VLOOKUP(B22,Data!$B$5:$J$503,9,FALSE)*E22)</f>
        <v>2.976</v>
      </c>
    </row>
    <row r="23" spans="1:23" s="597" customFormat="1" ht="19.25" customHeight="1">
      <c r="A23" s="860">
        <v>6</v>
      </c>
      <c r="B23" s="753" t="s">
        <v>596</v>
      </c>
      <c r="C23" s="738" t="str">
        <f>IF(E23="","",VLOOKUP(B23,Data!$B$5:$N$503,13,FALSE))</f>
        <v>Ymh</v>
      </c>
      <c r="D23" s="495" t="str">
        <f>IF(E23="","",VLOOKUP(B23,Data!$B$5:$L$503,2,FALSE))</f>
        <v>ZN12140</v>
      </c>
      <c r="E23" s="739">
        <v>1</v>
      </c>
      <c r="F23" s="956"/>
      <c r="G23" s="587">
        <f>IF(E23="","",VLOOKUP(B23,Data!$B$5:$L$503,11,FALSE))</f>
        <v>2593.11</v>
      </c>
      <c r="H23" s="588">
        <f t="shared" si="1"/>
        <v>2593.11</v>
      </c>
      <c r="I23" s="589" t="str">
        <f>IF(E23="","",VLOOKUP(B23,Data!$B$5:$D$503,3,FALSE))</f>
        <v>C/T</v>
      </c>
      <c r="J23" s="589" t="str">
        <f>IF(E23="","",VLOOKUP(B23,Data!$B$5:$M$503,12,FALSE))</f>
        <v>Indonesia</v>
      </c>
      <c r="K23" s="590">
        <v>5140957</v>
      </c>
      <c r="L23" s="587">
        <f>IF(E23="","",VLOOKUP(B23,Data!$B$5:$E$503,4,FALSE)*E23)</f>
        <v>277</v>
      </c>
      <c r="M23" s="587">
        <f>IF(E23="","",VLOOKUP(B23,Data!$B$5:$F$503,5,FALSE)*E23)</f>
        <v>250</v>
      </c>
      <c r="N23" s="591" t="e">
        <f>IF(B23=Data!#REF!,Data!#REF!,(IF(B23=Data!#REF!,Data!#REF!,(IF(B23=Data!#REF!,Data!#REF!,(IF(B23=Data!#REF!,Data!#REF!,(IF(B23=Data!#REF!,Data!#REF!,(IF(B23=Data!#REF!,Data!#REF!,(IF(B23=Data!#REF!,Data!#REF!,(IF(B23=Data!#REF!,Data!#REF!,Data!#REF!)))))))))))))))&amp;IF(B23=Data!B23,Data!G23,(IF(B23=Data!#REF!,Data!#REF!,(IF(B23=Data!#REF!,Data!#REF!,(IF(B23=Data!#REF!,Data!#REF!,(IF(B23=Data!#REF!,Data!#REF!,(IF(B23=Data!#REF!,Data!G763,(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23,Data!H23,(IF(B23=Data!#REF!,Data!#REF!,(IF(B23=Data!#REF!,Data!#REF!,(IF(B23=Data!#REF!,Data!#REF!,(IF(B23=Data!#REF!,Data!#REF!,(IF(B23=Data!#REF!,Data!H763,(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23,Data!I23,(IF(B23=Data!#REF!,Data!#REF!,(IF(B23=Data!#REF!,Data!#REF!,(IF(B23=Data!#REF!,Data!#REF!,(IF(B23=Data!#REF!,Data!#REF!,(IF(B23=Data!#REF!,Data!I763,(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23,Data!J23,(IF(B23=Data!#REF!,Data!#REF!,(IF(B23=Data!#REF!,Data!#REF!,(IF(B23=Data!#REF!,Data!#REF!,(IF(B23=Data!#REF!,Data!#REF!,(IF(B23=Data!#REF!,Data!J763,(IF(B23=Data!#REF!,Data!#REF!,(IF(B23=Data!#REF!,Data!#REF!,Data!#REF!)))))))))))))))&amp;IF(B23=Data!#REF!,Data!#REF!,(IF(B23=Data!#REF!,Data!#REF!,(IF(B23=Data!#REF!,Data!#REF!,(IF(B23=Data!#REF!,Data!#REF!,(IF(B23=Data!#REF!,Data!#REF!,Data!#REF!)))))))))</f>
        <v>#REF!</v>
      </c>
      <c r="W23" s="596">
        <f>IF(E23="","",VLOOKUP(B23,Data!$B$5:$J$503,9,FALSE)*E23)</f>
        <v>1.5680000000000001</v>
      </c>
    </row>
    <row r="24" spans="1:23" s="597" customFormat="1" ht="19.25" customHeight="1">
      <c r="A24" s="860"/>
      <c r="B24" s="753"/>
      <c r="C24" s="738" t="str">
        <f>IF(E24="","",VLOOKUP(B24,Data!$B$5:$N$503,13,FALSE))</f>
        <v/>
      </c>
      <c r="D24" s="495" t="str">
        <f>IF(E24="","",VLOOKUP(B24,Data!$B$5:$L$503,2,FALSE))</f>
        <v/>
      </c>
      <c r="E24" s="739"/>
      <c r="F24" s="956"/>
      <c r="G24" s="587" t="str">
        <f>IF(E24="","",VLOOKUP(B24,Data!$B$5:$L$503,11,FALSE))</f>
        <v/>
      </c>
      <c r="H24" s="588" t="str">
        <f t="shared" si="1"/>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24,Data!G24,(IF(B24=Data!#REF!,Data!#REF!,(IF(B24=Data!#REF!,Data!#REF!,(IF(B24=Data!#REF!,Data!#REF!,(IF(B24=Data!#REF!,Data!#REF!,(IF(B24=Data!#REF!,Data!G764,(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24,Data!H24,(IF(B24=Data!#REF!,Data!#REF!,(IF(B24=Data!#REF!,Data!#REF!,(IF(B24=Data!#REF!,Data!#REF!,(IF(B24=Data!#REF!,Data!#REF!,(IF(B24=Data!#REF!,Data!H764,(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24,Data!I24,(IF(B24=Data!#REF!,Data!#REF!,(IF(B24=Data!#REF!,Data!#REF!,(IF(B24=Data!#REF!,Data!#REF!,(IF(B24=Data!#REF!,Data!#REF!,(IF(B24=Data!#REF!,Data!I764,(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24,Data!J24,(IF(B24=Data!#REF!,Data!#REF!,(IF(B24=Data!#REF!,Data!#REF!,(IF(B24=Data!#REF!,Data!#REF!,(IF(B24=Data!#REF!,Data!#REF!,(IF(B24=Data!#REF!,Data!J764,(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598"/>
      <c r="B25" s="582"/>
      <c r="C25" s="738" t="str">
        <f>IF(E25="","",VLOOKUP(B25,Data!$B$5:$N$503,13,FALSE))</f>
        <v/>
      </c>
      <c r="D25" s="495" t="str">
        <f>IF(E25="","",VLOOKUP(B25,Data!$B$5:$L$503,2,FALSE))</f>
        <v/>
      </c>
      <c r="E25" s="823"/>
      <c r="F25" s="601"/>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B18,Data!G18,(IF(B25=Data!B20,Data!G20,(IF(B25=Data!B22,Data!G22,(IF(B25=Data!#REF!,Data!#REF!,(IF(B25=Data!B27,Data!G27,(IF(B25=Data!#REF!,Data!#REF!,(IF(B25=Data!#REF!,Data!#REF!,(IF(B25=Data!#REF!,Data!#REF!,Data!#REF!)))))))))))))))&amp;IF(B25=Data!B94,Data!G94,(IF(B25=Data!#REF!,Data!#REF!,(IF(B25=Data!#REF!,Data!#REF!,(IF(B25=Data!#REF!,Data!#REF!,(IF(B25=Data!#REF!,Data!#REF!,(IF(B25=Data!#REF!,Data!G834,(IF(B25=Data!#REF!,Data!#REF!,(IF(B25=Data!#REF!,Data!#REF!,Data!#REF!)))))))))))))))&amp;IF(B25=Data!#REF!,Data!#REF!,(IF(B25=Data!#REF!,Data!#REF!,(IF(B25=Data!#REF!,Data!#REF!,(IF(B25=Data!#REF!,Data!#REF!,(IF(B25=Data!#REF!,Data!#REF!,Data!#REF!)))))))))</f>
        <v>#REF!</v>
      </c>
      <c r="O25" s="592"/>
      <c r="P25" s="593"/>
      <c r="Q25" s="594" t="e">
        <f>IF(B25=Data!B18,Data!H18,(IF(B25=Data!B20,Data!H20,(IF(B25=Data!B22,Data!H22,(IF(B25=Data!#REF!,Data!#REF!,(IF(B25=Data!B27,Data!H27,(IF(B25=Data!#REF!,Data!#REF!,(IF(B25=Data!#REF!,Data!#REF!,(IF(B25=Data!#REF!,Data!#REF!,Data!#REF!)))))))))))))))&amp;IF(B25=Data!B94,Data!H94,(IF(B25=Data!#REF!,Data!#REF!,(IF(B25=Data!#REF!,Data!#REF!,(IF(B25=Data!#REF!,Data!#REF!,(IF(B25=Data!#REF!,Data!#REF!,(IF(B25=Data!#REF!,Data!H834,(IF(B25=Data!#REF!,Data!#REF!,(IF(B25=Data!#REF!,Data!#REF!,Data!#REF!)))))))))))))))&amp;IF(B25=Data!#REF!,Data!#REF!,(IF(B25=Data!#REF!,Data!#REF!,(IF(B25=Data!#REF!,Data!#REF!,(IF(B25=Data!#REF!,Data!#REF!,(IF(B25=Data!#REF!,Data!#REF!,Data!#REF!)))))))))</f>
        <v>#REF!</v>
      </c>
      <c r="R25" s="593"/>
      <c r="S25" s="593"/>
      <c r="T25" s="594" t="e">
        <f>IF(B25=Data!B18,Data!I18,(IF(B25=Data!B20,Data!I20,(IF(B25=Data!B22,Data!I22,(IF(B25=Data!#REF!,Data!#REF!,(IF(B25=Data!B27,Data!I27,(IF(B25=Data!#REF!,Data!#REF!,(IF(B25=Data!#REF!,Data!#REF!,(IF(B25=Data!#REF!,Data!#REF!,Data!#REF!)))))))))))))))&amp;IF(B25=Data!B94,Data!I94,(IF(B25=Data!#REF!,Data!#REF!,(IF(B25=Data!#REF!,Data!#REF!,(IF(B25=Data!#REF!,Data!#REF!,(IF(B25=Data!#REF!,Data!#REF!,(IF(B25=Data!#REF!,Data!I834,(IF(B25=Data!#REF!,Data!#REF!,(IF(B25=Data!#REF!,Data!#REF!,Data!#REF!)))))))))))))))&amp;IF(B25=Data!#REF!,Data!#REF!,(IF(B25=Data!#REF!,Data!#REF!,(IF(B25=Data!#REF!,Data!#REF!,(IF(B25=Data!#REF!,Data!#REF!,(IF(B25=Data!#REF!,Data!#REF!,Data!#REF!)))))))))</f>
        <v>#REF!</v>
      </c>
      <c r="U25" s="595"/>
      <c r="V25" s="594" t="e">
        <f>IF(B25=Data!B18,Data!J18,(IF(B25=Data!B20,Data!J20,(IF(B25=Data!B22,Data!J22,(IF(B25=Data!#REF!,Data!#REF!,(IF(B25=Data!B27,Data!J27,(IF(B25=Data!#REF!,Data!#REF!,(IF(B25=Data!#REF!,Data!#REF!,(IF(B25=Data!#REF!,Data!#REF!,Data!#REF!)))))))))))))))&amp;IF(B25=Data!B94,Data!J94,(IF(B25=Data!#REF!,Data!#REF!,(IF(B25=Data!#REF!,Data!#REF!,(IF(B25=Data!#REF!,Data!#REF!,(IF(B25=Data!#REF!,Data!#REF!,(IF(B25=Data!#REF!,Data!J834,(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c r="C26" s="583" t="str">
        <f>IF(E26="","",VLOOKUP(B26,Data!$B$5:$N$503,13,FALSE))</f>
        <v/>
      </c>
      <c r="D26" s="584" t="str">
        <f>IF(E26="","",VLOOKUP(B26,Data!$B$5:$L$503,2,FALSE))</f>
        <v/>
      </c>
      <c r="E26" s="739"/>
      <c r="F26" s="600"/>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139,Data!G139,(IF(B26=Data!B141,Data!G141,(IF(B26=Data!B143,Data!G143,(IF(B26=Data!#REF!,Data!#REF!,(IF(B26=Data!B148,Data!G148,(IF(B26=Data!#REF!,Data!#REF!,(IF(B26=Data!#REF!,Data!#REF!,(IF(B26=Data!#REF!,Data!#REF!,Data!#REF!)))))))))))))))&amp;IF(B26=Data!B215,Data!G215,(IF(B26=Data!#REF!,Data!#REF!,(IF(B26=Data!#REF!,Data!#REF!,(IF(B26=Data!#REF!,Data!#REF!,(IF(B26=Data!#REF!,Data!#REF!,(IF(B26=Data!#REF!,Data!G955,(IF(B26=Data!#REF!,Data!#REF!,(IF(B26=Data!#REF!,Data!#REF!,Data!#REF!)))))))))))))))&amp;IF(B26=Data!#REF!,Data!#REF!,(IF(B26=Data!#REF!,Data!#REF!,(IF(B26=Data!#REF!,Data!#REF!,(IF(B26=Data!#REF!,Data!#REF!,(IF(B26=Data!#REF!,Data!#REF!,Data!#REF!)))))))))</f>
        <v>#REF!</v>
      </c>
      <c r="O26" s="592"/>
      <c r="P26" s="593"/>
      <c r="Q26" s="594" t="e">
        <f>IF(B26=Data!B139,Data!H139,(IF(B26=Data!B141,Data!H141,(IF(B26=Data!B143,Data!H143,(IF(B26=Data!#REF!,Data!#REF!,(IF(B26=Data!B148,Data!H148,(IF(B26=Data!#REF!,Data!#REF!,(IF(B26=Data!#REF!,Data!#REF!,(IF(B26=Data!#REF!,Data!#REF!,Data!#REF!)))))))))))))))&amp;IF(B26=Data!B215,Data!H215,(IF(B26=Data!#REF!,Data!#REF!,(IF(B26=Data!#REF!,Data!#REF!,(IF(B26=Data!#REF!,Data!#REF!,(IF(B26=Data!#REF!,Data!#REF!,(IF(B26=Data!#REF!,Data!H955,(IF(B26=Data!#REF!,Data!#REF!,(IF(B26=Data!#REF!,Data!#REF!,Data!#REF!)))))))))))))))&amp;IF(B26=Data!#REF!,Data!#REF!,(IF(B26=Data!#REF!,Data!#REF!,(IF(B26=Data!#REF!,Data!#REF!,(IF(B26=Data!#REF!,Data!#REF!,(IF(B26=Data!#REF!,Data!#REF!,Data!#REF!)))))))))</f>
        <v>#REF!</v>
      </c>
      <c r="R26" s="593"/>
      <c r="S26" s="593"/>
      <c r="T26" s="594" t="e">
        <f>IF(B26=Data!B139,Data!I139,(IF(B26=Data!B141,Data!I141,(IF(B26=Data!B143,Data!I143,(IF(B26=Data!#REF!,Data!#REF!,(IF(B26=Data!B148,Data!I148,(IF(B26=Data!#REF!,Data!#REF!,(IF(B26=Data!#REF!,Data!#REF!,(IF(B26=Data!#REF!,Data!#REF!,Data!#REF!)))))))))))))))&amp;IF(B26=Data!B215,Data!I215,(IF(B26=Data!#REF!,Data!#REF!,(IF(B26=Data!#REF!,Data!#REF!,(IF(B26=Data!#REF!,Data!#REF!,(IF(B26=Data!#REF!,Data!#REF!,(IF(B26=Data!#REF!,Data!I955,(IF(B26=Data!#REF!,Data!#REF!,(IF(B26=Data!#REF!,Data!#REF!,Data!#REF!)))))))))))))))&amp;IF(B26=Data!#REF!,Data!#REF!,(IF(B26=Data!#REF!,Data!#REF!,(IF(B26=Data!#REF!,Data!#REF!,(IF(B26=Data!#REF!,Data!#REF!,(IF(B26=Data!#REF!,Data!#REF!,Data!#REF!)))))))))</f>
        <v>#REF!</v>
      </c>
      <c r="U26" s="595"/>
      <c r="V26" s="594" t="e">
        <f>IF(B26=Data!B139,Data!J139,(IF(B26=Data!B141,Data!J141,(IF(B26=Data!B143,Data!J143,(IF(B26=Data!#REF!,Data!#REF!,(IF(B26=Data!B148,Data!J148,(IF(B26=Data!#REF!,Data!#REF!,(IF(B26=Data!#REF!,Data!#REF!,(IF(B26=Data!#REF!,Data!#REF!,Data!#REF!)))))))))))))))&amp;IF(B26=Data!B215,Data!J215,(IF(B26=Data!#REF!,Data!#REF!,(IF(B26=Data!#REF!,Data!#REF!,(IF(B26=Data!#REF!,Data!#REF!,(IF(B26=Data!#REF!,Data!#REF!,(IF(B26=Data!#REF!,Data!J955,(IF(B26=Data!#REF!,Data!#REF!,(IF(B26=Data!#REF!,Data!#REF!,Data!#REF!)))))))))))))))&amp;IF(B26=Data!#REF!,Data!#REF!,(IF(B26=Data!#REF!,Data!#REF!,(IF(B26=Data!#REF!,Data!#REF!,(IF(B26=Data!#REF!,Data!#REF!,(IF(B26=Data!#REF!,Data!#REF!,Data!#REF!)))))))))</f>
        <v>#REF!</v>
      </c>
      <c r="W26" s="596" t="str">
        <f>IF(E26="","",VLOOKUP(B26,Data!$B$5:$J$503,9,FALSE)*E26)</f>
        <v/>
      </c>
    </row>
    <row r="27" spans="1:23" s="611" customFormat="1" ht="31" customHeight="1">
      <c r="A27" s="860"/>
      <c r="B27" s="818"/>
      <c r="C27" s="604"/>
      <c r="D27" s="605"/>
      <c r="E27" s="606">
        <f>SUM(E17:E26)</f>
        <v>45</v>
      </c>
      <c r="F27" s="606"/>
      <c r="G27" s="607"/>
      <c r="H27" s="607">
        <f>SUM(H17:H26)</f>
        <v>99613.63</v>
      </c>
      <c r="I27" s="608"/>
      <c r="J27" s="608"/>
      <c r="K27" s="608"/>
      <c r="L27" s="609">
        <f>SUM(L17:L26)</f>
        <v>11174</v>
      </c>
      <c r="M27" s="609">
        <f>SUM(M17:M26)</f>
        <v>10091</v>
      </c>
      <c r="N27" s="609" t="e">
        <f>SUM(N17:N26)</f>
        <v>#REF!</v>
      </c>
      <c r="O27" s="609"/>
      <c r="P27" s="609">
        <f>SUM(P16:P16)</f>
        <v>0</v>
      </c>
      <c r="Q27" s="609">
        <f>SUM(Q16:Q16)</f>
        <v>0</v>
      </c>
      <c r="R27" s="609" t="e">
        <f>SUM(#REF!)</f>
        <v>#REF!</v>
      </c>
      <c r="S27" s="609">
        <f>SUM(S16:S16)</f>
        <v>0</v>
      </c>
      <c r="T27" s="609">
        <f>SUM(T16:T16)</f>
        <v>0</v>
      </c>
      <c r="U27" s="609" t="e">
        <f>SUM(#REF!)</f>
        <v>#REF!</v>
      </c>
      <c r="V27" s="609">
        <f>SUM(V16:V16)</f>
        <v>0</v>
      </c>
      <c r="W27" s="610">
        <f>SUM(W17:W26)</f>
        <v>62.978999999999999</v>
      </c>
    </row>
    <row r="28" spans="1:23" ht="11.25" customHeight="1">
      <c r="A28" s="860"/>
      <c r="B28" s="612"/>
      <c r="C28" s="545"/>
      <c r="D28" s="546"/>
      <c r="E28" s="613"/>
      <c r="F28" s="544"/>
      <c r="G28" s="614" t="s">
        <v>847</v>
      </c>
      <c r="H28" s="615"/>
      <c r="I28" s="616"/>
      <c r="J28" s="616"/>
      <c r="K28" s="616"/>
      <c r="L28" s="617"/>
      <c r="M28" s="548"/>
      <c r="N28" s="546"/>
      <c r="O28" s="545"/>
      <c r="P28" s="545"/>
      <c r="Q28" s="545"/>
      <c r="R28" s="545"/>
      <c r="S28" s="545"/>
      <c r="T28" s="545"/>
      <c r="U28" s="546"/>
      <c r="V28" s="546"/>
      <c r="W28" s="550"/>
    </row>
    <row r="29" spans="1:23" ht="14">
      <c r="A29" s="618" t="s">
        <v>546</v>
      </c>
      <c r="B29" s="619" t="s">
        <v>12</v>
      </c>
      <c r="C29" s="513"/>
      <c r="D29" s="620"/>
      <c r="E29" s="499" t="s">
        <v>555</v>
      </c>
      <c r="G29" s="621" t="s">
        <v>83</v>
      </c>
      <c r="H29" s="622"/>
      <c r="I29" s="562" t="s">
        <v>84</v>
      </c>
      <c r="J29" s="623"/>
      <c r="K29" s="534" t="s">
        <v>85</v>
      </c>
      <c r="L29" s="534"/>
      <c r="M29" s="1076" t="s">
        <v>86</v>
      </c>
      <c r="N29" s="1077"/>
      <c r="O29" s="1077"/>
      <c r="P29" s="1077"/>
      <c r="Q29" s="1077"/>
      <c r="R29" s="1077"/>
      <c r="S29" s="1077"/>
      <c r="T29" s="1077"/>
      <c r="U29" s="1077"/>
      <c r="V29" s="1077"/>
      <c r="W29" s="1078"/>
    </row>
    <row r="30" spans="1:23" ht="13">
      <c r="A30" s="991" t="s">
        <v>547</v>
      </c>
      <c r="D30" s="624"/>
      <c r="E30" s="499" t="s">
        <v>88</v>
      </c>
      <c r="G30" s="1079"/>
      <c r="H30" s="1080"/>
      <c r="I30" s="991" t="s">
        <v>89</v>
      </c>
      <c r="J30" s="625"/>
      <c r="K30" s="537" t="s">
        <v>90</v>
      </c>
      <c r="L30" s="537"/>
      <c r="M30" s="532"/>
      <c r="W30" s="538"/>
    </row>
    <row r="31" spans="1:23" ht="10.5" customHeight="1">
      <c r="A31" s="991" t="s">
        <v>548</v>
      </c>
      <c r="B31" s="503"/>
      <c r="D31" s="523"/>
      <c r="G31" s="1079"/>
      <c r="H31" s="1080"/>
      <c r="I31" s="991"/>
      <c r="J31" s="625"/>
      <c r="K31" s="537" t="s">
        <v>94</v>
      </c>
      <c r="L31" s="537"/>
      <c r="M31" s="532"/>
      <c r="W31" s="538"/>
    </row>
    <row r="32" spans="1:23" ht="10.5" customHeight="1">
      <c r="A32" s="544"/>
      <c r="B32" s="545"/>
      <c r="C32" s="545"/>
      <c r="D32" s="626"/>
      <c r="E32" s="499" t="s">
        <v>95</v>
      </c>
      <c r="G32" s="1079"/>
      <c r="H32" s="1080"/>
      <c r="I32" s="991" t="s">
        <v>96</v>
      </c>
      <c r="J32" s="625"/>
      <c r="K32" s="537"/>
      <c r="L32" s="537"/>
      <c r="M32" s="532"/>
      <c r="W32" s="538"/>
    </row>
    <row r="33" spans="1:23" ht="13">
      <c r="A33" s="512" t="s">
        <v>97</v>
      </c>
      <c r="C33" s="535"/>
      <c r="D33" s="514"/>
      <c r="E33" s="499" t="s">
        <v>98</v>
      </c>
      <c r="G33" s="627" t="s">
        <v>99</v>
      </c>
      <c r="H33" s="628"/>
      <c r="I33" s="991" t="s">
        <v>89</v>
      </c>
      <c r="J33" s="625"/>
      <c r="K33" s="537" t="s">
        <v>100</v>
      </c>
      <c r="L33" s="537"/>
      <c r="M33" s="532"/>
      <c r="W33" s="538"/>
    </row>
    <row r="34" spans="1:23" ht="13">
      <c r="A34" s="991" t="s">
        <v>561</v>
      </c>
      <c r="D34" s="523"/>
      <c r="E34" s="499" t="s">
        <v>101</v>
      </c>
      <c r="G34" s="629"/>
      <c r="H34" s="630"/>
      <c r="I34" s="991" t="s">
        <v>102</v>
      </c>
      <c r="J34" s="625"/>
      <c r="K34" s="537" t="s">
        <v>549</v>
      </c>
      <c r="L34" s="537"/>
      <c r="M34" s="1069" t="s">
        <v>616</v>
      </c>
      <c r="N34" s="1070"/>
      <c r="O34" s="1070"/>
      <c r="P34" s="1070"/>
      <c r="Q34" s="1070"/>
      <c r="R34" s="1070"/>
      <c r="S34" s="1070"/>
      <c r="T34" s="1070"/>
      <c r="U34" s="1070"/>
      <c r="V34" s="1070"/>
      <c r="W34" s="1071"/>
    </row>
    <row r="35" spans="1:23">
      <c r="A35" s="544"/>
      <c r="B35" s="545"/>
      <c r="C35" s="545"/>
      <c r="D35" s="546"/>
      <c r="E35" s="631"/>
      <c r="F35" s="545"/>
      <c r="G35" s="1053" t="s">
        <v>1161</v>
      </c>
      <c r="H35" s="1054"/>
      <c r="I35" s="1053" t="s">
        <v>1160</v>
      </c>
      <c r="J35" s="1054"/>
      <c r="K35" s="549" t="s">
        <v>105</v>
      </c>
      <c r="L35" s="549"/>
      <c r="M35" s="1072" t="s">
        <v>106</v>
      </c>
      <c r="N35" s="1073"/>
      <c r="O35" s="1073"/>
      <c r="P35" s="1073"/>
      <c r="Q35" s="1073"/>
      <c r="R35" s="1073"/>
      <c r="S35" s="1073"/>
      <c r="T35" s="1073"/>
      <c r="U35" s="1073"/>
      <c r="V35" s="1073"/>
      <c r="W35" s="1074"/>
    </row>
    <row r="36" spans="1:23">
      <c r="G36" s="500" t="s">
        <v>667</v>
      </c>
      <c r="K36" s="537"/>
      <c r="L36" s="537"/>
      <c r="M36" s="541"/>
      <c r="N36" s="541"/>
      <c r="O36" s="541"/>
      <c r="P36" s="541"/>
      <c r="Q36" s="541"/>
      <c r="R36" s="541"/>
      <c r="S36" s="541"/>
      <c r="T36" s="541"/>
      <c r="U36" s="541"/>
      <c r="V36" s="541"/>
      <c r="W36" s="632"/>
    </row>
    <row r="37" spans="1:23">
      <c r="G37" s="633"/>
      <c r="H37" s="633"/>
      <c r="I37" s="634"/>
      <c r="J37" s="633"/>
      <c r="K37" s="537"/>
      <c r="L37" s="537"/>
      <c r="M37" s="541"/>
      <c r="N37" s="541"/>
      <c r="O37" s="541"/>
      <c r="P37" s="541"/>
      <c r="Q37" s="541"/>
      <c r="R37" s="541"/>
      <c r="S37" s="541"/>
      <c r="T37" s="541"/>
      <c r="U37" s="541"/>
      <c r="V37" s="541"/>
      <c r="W37" s="632"/>
    </row>
    <row r="38" spans="1:23" ht="7.5" customHeight="1"/>
    <row r="39" spans="1:23" ht="13.5" customHeight="1"/>
    <row r="40" spans="1:23" ht="13.5" customHeight="1"/>
    <row r="41" spans="1:23" ht="13.5" customHeight="1"/>
    <row r="42" spans="1:23" s="611" customFormat="1" ht="18" customHeight="1">
      <c r="A42" s="635" t="s">
        <v>964</v>
      </c>
      <c r="B42" s="500"/>
      <c r="C42" s="635" t="s">
        <v>622</v>
      </c>
      <c r="F42" s="636"/>
      <c r="G42" s="635" t="s">
        <v>958</v>
      </c>
      <c r="H42" s="500"/>
      <c r="I42" s="635" t="s">
        <v>969</v>
      </c>
      <c r="K42" s="636"/>
      <c r="L42" s="636"/>
      <c r="V42" s="637"/>
    </row>
    <row r="43" spans="1:23" s="611" customFormat="1" ht="18" customHeight="1">
      <c r="A43" s="635" t="s">
        <v>965</v>
      </c>
      <c r="B43" s="500"/>
      <c r="C43" s="635" t="s">
        <v>969</v>
      </c>
      <c r="F43" s="636"/>
      <c r="G43" s="635" t="s">
        <v>959</v>
      </c>
      <c r="H43" s="500"/>
      <c r="I43" s="635" t="s">
        <v>969</v>
      </c>
      <c r="K43" s="636"/>
      <c r="L43" s="636"/>
      <c r="V43" s="637"/>
    </row>
    <row r="44" spans="1:23" s="611" customFormat="1" ht="18" customHeight="1">
      <c r="A44" s="635" t="s">
        <v>966</v>
      </c>
      <c r="B44" s="500"/>
      <c r="C44" s="635" t="s">
        <v>969</v>
      </c>
      <c r="F44" s="636"/>
      <c r="G44" s="635" t="s">
        <v>960</v>
      </c>
      <c r="H44" s="500"/>
      <c r="I44" s="635" t="s">
        <v>622</v>
      </c>
      <c r="K44" s="636"/>
      <c r="L44" s="636"/>
      <c r="V44" s="637"/>
    </row>
    <row r="45" spans="1:23" s="611" customFormat="1" ht="18" customHeight="1">
      <c r="A45" s="635" t="s">
        <v>967</v>
      </c>
      <c r="B45" s="500"/>
      <c r="C45" s="635" t="s">
        <v>622</v>
      </c>
      <c r="F45" s="636"/>
      <c r="G45" s="635" t="s">
        <v>961</v>
      </c>
      <c r="H45" s="500"/>
      <c r="I45" s="635" t="s">
        <v>622</v>
      </c>
      <c r="K45" s="636"/>
      <c r="L45" s="636"/>
      <c r="V45" s="637"/>
    </row>
    <row r="46" spans="1:23" s="611" customFormat="1" ht="18" customHeight="1">
      <c r="A46" s="635" t="s">
        <v>968</v>
      </c>
      <c r="B46" s="500"/>
      <c r="C46" s="635" t="s">
        <v>622</v>
      </c>
      <c r="F46" s="636"/>
      <c r="G46" s="635" t="s">
        <v>963</v>
      </c>
      <c r="H46" s="500"/>
      <c r="I46" s="635" t="s">
        <v>622</v>
      </c>
      <c r="K46" s="636"/>
      <c r="L46" s="636"/>
      <c r="V46" s="637"/>
    </row>
    <row r="47" spans="1:23" ht="20">
      <c r="E47" s="992"/>
      <c r="F47" s="500"/>
      <c r="G47" s="635" t="s">
        <v>962</v>
      </c>
      <c r="I47" s="635" t="s">
        <v>622</v>
      </c>
      <c r="K47" s="500"/>
      <c r="M47" s="992"/>
      <c r="V47" s="501"/>
      <c r="W47" s="992"/>
    </row>
    <row r="48" spans="1:23" ht="17.5">
      <c r="A48" s="638"/>
      <c r="E48" s="992"/>
      <c r="G48" s="639"/>
      <c r="H48" s="639"/>
    </row>
    <row r="53" spans="1:5" ht="14">
      <c r="A53" s="640"/>
      <c r="C53" s="641"/>
      <c r="D53" s="641"/>
      <c r="E53" s="642"/>
    </row>
    <row r="54" spans="1:5" ht="14">
      <c r="A54" s="643"/>
      <c r="C54" s="641"/>
      <c r="D54" s="644"/>
      <c r="E54" s="642"/>
    </row>
    <row r="55" spans="1:5" ht="14">
      <c r="A55" s="643"/>
      <c r="B55" s="645"/>
      <c r="C55" s="641"/>
      <c r="D55" s="641"/>
      <c r="E55" s="642"/>
    </row>
    <row r="56" spans="1:5" ht="14">
      <c r="A56" s="643"/>
      <c r="B56" s="646" t="s">
        <v>354</v>
      </c>
      <c r="C56" s="641"/>
      <c r="D56" s="641"/>
      <c r="E56" s="642"/>
    </row>
    <row r="57" spans="1:5" ht="15.5">
      <c r="A57" s="643"/>
      <c r="B57" s="647" t="s">
        <v>249</v>
      </c>
      <c r="C57" s="641"/>
      <c r="D57" s="641"/>
      <c r="E57" s="642"/>
    </row>
    <row r="58" spans="1:5" ht="14">
      <c r="A58" s="643"/>
      <c r="B58" s="648" t="s">
        <v>250</v>
      </c>
      <c r="C58" s="641"/>
      <c r="D58" s="641"/>
      <c r="E58" s="642"/>
    </row>
    <row r="59" spans="1:5" ht="15.5">
      <c r="A59" s="649"/>
      <c r="B59" s="647" t="s">
        <v>251</v>
      </c>
      <c r="C59" s="641"/>
      <c r="D59" s="641"/>
      <c r="E59" s="642"/>
    </row>
    <row r="60" spans="1:5" ht="15.5">
      <c r="A60" s="643"/>
      <c r="B60" s="647" t="s">
        <v>252</v>
      </c>
      <c r="C60" s="641"/>
      <c r="D60" s="641"/>
      <c r="E60" s="642"/>
    </row>
    <row r="61" spans="1:5" ht="14">
      <c r="A61" s="649"/>
      <c r="B61" s="646" t="s">
        <v>253</v>
      </c>
      <c r="C61" s="641"/>
      <c r="D61" s="641"/>
      <c r="E61" s="642"/>
    </row>
    <row r="62" spans="1:5" ht="14">
      <c r="A62" s="649"/>
      <c r="B62" s="646" t="s">
        <v>357</v>
      </c>
      <c r="C62" s="641"/>
      <c r="D62" s="641"/>
      <c r="E62" s="642"/>
    </row>
    <row r="63" spans="1:5" ht="14">
      <c r="A63" s="643"/>
      <c r="B63" s="646" t="s">
        <v>358</v>
      </c>
      <c r="C63" s="641"/>
      <c r="D63" s="641"/>
      <c r="E63" s="642"/>
    </row>
    <row r="64" spans="1:5" ht="14">
      <c r="A64" s="643"/>
      <c r="B64" s="646" t="s">
        <v>288</v>
      </c>
      <c r="C64" s="641"/>
      <c r="D64" s="641"/>
      <c r="E64" s="642"/>
    </row>
    <row r="65" spans="1:5" ht="14">
      <c r="A65" s="643"/>
      <c r="B65" s="646" t="s">
        <v>292</v>
      </c>
      <c r="C65" s="641"/>
      <c r="D65" s="641"/>
      <c r="E65" s="642"/>
    </row>
    <row r="66" spans="1:5" ht="15.5">
      <c r="A66" s="643"/>
      <c r="B66" s="647" t="s">
        <v>423</v>
      </c>
      <c r="C66" s="641"/>
      <c r="D66" s="641"/>
      <c r="E66" s="642"/>
    </row>
    <row r="67" spans="1:5" ht="14">
      <c r="A67" s="643"/>
      <c r="B67" s="646" t="s">
        <v>424</v>
      </c>
      <c r="C67" s="641"/>
      <c r="D67" s="641"/>
      <c r="E67" s="642"/>
    </row>
    <row r="68" spans="1:5" ht="14">
      <c r="A68" s="643"/>
      <c r="B68" s="646" t="s">
        <v>279</v>
      </c>
      <c r="C68" s="641"/>
      <c r="D68" s="644"/>
      <c r="E68" s="642"/>
    </row>
    <row r="69" spans="1:5" ht="14">
      <c r="A69" s="643"/>
      <c r="B69" s="646" t="s">
        <v>281</v>
      </c>
      <c r="C69" s="641"/>
      <c r="D69" s="641"/>
      <c r="E69" s="642"/>
    </row>
    <row r="70" spans="1:5" ht="14">
      <c r="A70" s="643"/>
      <c r="B70" s="646" t="s">
        <v>287</v>
      </c>
      <c r="C70" s="641"/>
      <c r="D70" s="644"/>
      <c r="E70" s="642"/>
    </row>
    <row r="71" spans="1:5" ht="15.5">
      <c r="A71" s="643"/>
      <c r="B71" s="647" t="s">
        <v>420</v>
      </c>
      <c r="C71" s="641"/>
      <c r="D71" s="644"/>
      <c r="E71" s="642"/>
    </row>
    <row r="72" spans="1:5" ht="14">
      <c r="A72" s="650"/>
      <c r="B72" s="646" t="s">
        <v>421</v>
      </c>
      <c r="C72" s="579"/>
      <c r="D72" s="578"/>
      <c r="E72" s="575"/>
    </row>
    <row r="73" spans="1:5" ht="14">
      <c r="A73" s="572"/>
      <c r="B73" s="646" t="s">
        <v>422</v>
      </c>
      <c r="C73" s="579"/>
      <c r="D73" s="578"/>
      <c r="E73" s="651">
        <f>SUM(E52:E71)</f>
        <v>0</v>
      </c>
    </row>
    <row r="74" spans="1:5" ht="14">
      <c r="B74" s="646" t="s">
        <v>417</v>
      </c>
    </row>
    <row r="75" spans="1:5" ht="14">
      <c r="B75" s="646" t="s">
        <v>397</v>
      </c>
    </row>
  </sheetData>
  <mergeCells count="10">
    <mergeCell ref="M34:W34"/>
    <mergeCell ref="G35:H35"/>
    <mergeCell ref="I35:J35"/>
    <mergeCell ref="M35:W35"/>
    <mergeCell ref="O1:S1"/>
    <mergeCell ref="P2:W2"/>
    <mergeCell ref="M29:W29"/>
    <mergeCell ref="G30:H30"/>
    <mergeCell ref="G31:H31"/>
    <mergeCell ref="G32:H32"/>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D5D3B-64A2-4653-A133-9199BD0E2CE7}">
  <sheetPr>
    <pageSetUpPr fitToPage="1"/>
  </sheetPr>
  <dimension ref="A1:W75"/>
  <sheetViews>
    <sheetView topLeftCell="A16" zoomScale="80" zoomScaleNormal="80" zoomScaleSheetLayoutView="85" workbookViewId="0">
      <selection activeCell="B18" sqref="B18"/>
    </sheetView>
  </sheetViews>
  <sheetFormatPr defaultColWidth="9.1796875" defaultRowHeight="12.5"/>
  <cols>
    <col min="1" max="1" width="5.26953125" style="994" customWidth="1"/>
    <col min="2" max="2" width="33.81640625" style="994" customWidth="1"/>
    <col min="3" max="3" width="6.453125" style="994" customWidth="1"/>
    <col min="4" max="4" width="13.453125" style="994" customWidth="1"/>
    <col min="5" max="5" width="10.453125" style="499" customWidth="1"/>
    <col min="6" max="6" width="13.08984375" style="994" customWidth="1"/>
    <col min="7" max="7" width="14.81640625" style="500" customWidth="1"/>
    <col min="8" max="8" width="16.26953125" style="500" customWidth="1"/>
    <col min="9" max="9" width="6.1796875" style="994" customWidth="1"/>
    <col min="10" max="10" width="14.1796875" style="994" customWidth="1"/>
    <col min="11" max="11" width="11.1796875" style="994" customWidth="1"/>
    <col min="12" max="12" width="15.1796875" style="500" customWidth="1"/>
    <col min="13" max="13" width="16.36328125" style="500" customWidth="1"/>
    <col min="14" max="14" width="0.453125" style="994" hidden="1" customWidth="1"/>
    <col min="15" max="15" width="3.1796875" style="994" customWidth="1"/>
    <col min="16" max="16" width="2.54296875" style="994" customWidth="1"/>
    <col min="17" max="17" width="4.81640625" style="994" hidden="1" customWidth="1"/>
    <col min="18" max="18" width="2" style="994" customWidth="1"/>
    <col min="19" max="19" width="2.54296875" style="994" customWidth="1"/>
    <col min="20" max="20" width="5.81640625" style="994" hidden="1" customWidth="1"/>
    <col min="21" max="21" width="1" style="994" customWidth="1"/>
    <col min="22" max="22" width="9.1796875" style="994" hidden="1" customWidth="1"/>
    <col min="23" max="23" width="15.08984375" style="501" customWidth="1"/>
    <col min="24" max="24" width="1.81640625" style="994" customWidth="1"/>
    <col min="25" max="25" width="9.1796875" style="994" customWidth="1"/>
    <col min="26" max="16384" width="9.1796875" style="994"/>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94"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93"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93" t="s">
        <v>557</v>
      </c>
      <c r="D8" s="523"/>
      <c r="E8" s="531"/>
      <c r="G8" s="532"/>
      <c r="H8" s="533"/>
      <c r="I8" s="993"/>
      <c r="K8" s="514"/>
      <c r="L8" s="532"/>
      <c r="M8" s="534"/>
      <c r="O8" s="514"/>
      <c r="U8" s="535"/>
      <c r="V8" s="535"/>
      <c r="W8" s="536"/>
    </row>
    <row r="9" spans="1:23">
      <c r="A9" s="993" t="s">
        <v>558</v>
      </c>
      <c r="D9" s="523"/>
      <c r="E9" s="531" t="s">
        <v>54</v>
      </c>
      <c r="G9" s="532" t="s">
        <v>55</v>
      </c>
      <c r="H9" s="533"/>
      <c r="I9" s="993" t="s">
        <v>56</v>
      </c>
      <c r="K9" s="523"/>
      <c r="L9" s="532" t="s">
        <v>57</v>
      </c>
      <c r="M9" s="537"/>
      <c r="O9" s="523"/>
      <c r="P9" s="994" t="s">
        <v>58</v>
      </c>
      <c r="W9" s="538"/>
    </row>
    <row r="10" spans="1:23" ht="13">
      <c r="A10" s="993" t="s">
        <v>559</v>
      </c>
      <c r="D10" s="539" t="s">
        <v>560</v>
      </c>
      <c r="E10" s="531" t="s">
        <v>59</v>
      </c>
      <c r="G10" s="532"/>
      <c r="H10" s="533"/>
      <c r="I10" s="540"/>
      <c r="J10" s="541"/>
      <c r="K10" s="542"/>
      <c r="L10" s="532"/>
      <c r="M10" s="537"/>
      <c r="O10" s="523"/>
      <c r="W10" s="538"/>
    </row>
    <row r="11" spans="1:23" ht="13">
      <c r="A11" s="993" t="s">
        <v>551</v>
      </c>
      <c r="D11" s="523"/>
      <c r="E11" s="515"/>
      <c r="F11" s="543"/>
      <c r="G11" s="532" t="s">
        <v>60</v>
      </c>
      <c r="H11" s="533"/>
      <c r="I11" s="993" t="s">
        <v>61</v>
      </c>
      <c r="K11" s="523"/>
      <c r="L11" s="532" t="s">
        <v>523</v>
      </c>
      <c r="M11" s="537"/>
      <c r="O11" s="523"/>
      <c r="P11" s="994" t="s">
        <v>63</v>
      </c>
      <c r="W11" s="538"/>
    </row>
    <row r="12" spans="1:23">
      <c r="A12" s="544" t="s">
        <v>64</v>
      </c>
      <c r="D12" s="523"/>
      <c r="E12" s="531" t="s">
        <v>65</v>
      </c>
      <c r="G12" s="532"/>
      <c r="H12" s="533"/>
      <c r="I12" s="993"/>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1143</v>
      </c>
      <c r="C17" s="738" t="str">
        <f>IF(E17="","",VLOOKUP(B17,Data!$B$5:$N$503,13,FALSE))</f>
        <v/>
      </c>
      <c r="D17" s="495" t="str">
        <f>IF(E17="","",VLOOKUP(B17,Data!$B$5:$L$503,2,FALSE))</f>
        <v/>
      </c>
      <c r="E17" s="739"/>
      <c r="F17" s="956"/>
      <c r="G17" s="587" t="str">
        <f>IF(E17="","",VLOOKUP(B17,Data!$B$5:$L$503,11,FALSE))</f>
        <v/>
      </c>
      <c r="H17" s="588" t="str">
        <f t="shared" ref="H17:H26"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33,Data!G33,(IF(B17=Data!#REF!,Data!#REF!,(IF(B17=Data!#REF!,Data!#REF!,(IF(B17=Data!#REF!,Data!#REF!,(IF(B17=Data!#REF!,Data!#REF!,(IF(B17=Data!#REF!,Data!G773,(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33,Data!H33,(IF(B17=Data!#REF!,Data!#REF!,(IF(B17=Data!#REF!,Data!#REF!,(IF(B17=Data!#REF!,Data!#REF!,(IF(B17=Data!#REF!,Data!#REF!,(IF(B17=Data!#REF!,Data!H773,(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33,Data!I33,(IF(B17=Data!#REF!,Data!#REF!,(IF(B17=Data!#REF!,Data!#REF!,(IF(B17=Data!#REF!,Data!#REF!,(IF(B17=Data!#REF!,Data!#REF!,(IF(B17=Data!#REF!,Data!I773,(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33,Data!J33,(IF(B17=Data!#REF!,Data!#REF!,(IF(B17=Data!#REF!,Data!#REF!,(IF(B17=Data!#REF!,Data!#REF!,(IF(B17=Data!#REF!,Data!#REF!,(IF(B17=Data!#REF!,Data!J773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368</v>
      </c>
      <c r="C18" s="738" t="str">
        <f>IF(E18="","",VLOOKUP(B18,Data!$B$5:$N$503,13,FALSE))</f>
        <v>Ymh</v>
      </c>
      <c r="D18" s="495" t="str">
        <f>IF(E18="","",VLOOKUP(B18,Data!$B$5:$L$503,2,FALSE))</f>
        <v>WQ78230</v>
      </c>
      <c r="E18" s="739">
        <v>1</v>
      </c>
      <c r="F18" s="955" t="s">
        <v>544</v>
      </c>
      <c r="G18" s="587">
        <f>IF(E18="","",VLOOKUP(B18,Data!$B$5:$L$503,11,FALSE))</f>
        <v>4233.07</v>
      </c>
      <c r="H18" s="588">
        <f t="shared" si="0"/>
        <v>4233.07</v>
      </c>
      <c r="I18" s="589" t="str">
        <f>IF(E18="","",VLOOKUP(B18,Data!$B$5:$D$503,3,FALSE))</f>
        <v>C/T</v>
      </c>
      <c r="J18" s="589" t="str">
        <f>IF(E18="","",VLOOKUP(B18,Data!$B$5:$M$503,12,FALSE))</f>
        <v>Indonesia</v>
      </c>
      <c r="K18" s="590">
        <v>5140957</v>
      </c>
      <c r="L18" s="587">
        <f>IF(E18="","",VLOOKUP(B18,Data!$B$5:$E$503,4,FALSE)*E18)</f>
        <v>297</v>
      </c>
      <c r="M18" s="587">
        <f>IF(E18="","",VLOOKUP(B18,Data!$B$5:$F$503,5,FALSE)*E18)</f>
        <v>262</v>
      </c>
      <c r="N18" s="591" t="e">
        <f>IF(B18=Data!#REF!,Data!#REF!,(IF(B18=Data!#REF!,Data!#REF!,(IF(B18=Data!#REF!,Data!#REF!,(IF(B18=Data!#REF!,Data!#REF!,(IF(B18=Data!#REF!,Data!#REF!,(IF(B18=Data!#REF!,Data!#REF!,(IF(B18=Data!#REF!,Data!#REF!,(IF(B18=Data!#REF!,Data!#REF!,Data!#REF!)))))))))))))))&amp;IF(B18=Data!B24,Data!G24,(IF(B18=Data!#REF!,Data!#REF!,(IF(B18=Data!#REF!,Data!#REF!,(IF(B18=Data!#REF!,Data!#REF!,(IF(B18=Data!#REF!,Data!#REF!,(IF(B18=Data!#REF!,Data!G764,(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24,Data!H24,(IF(B18=Data!#REF!,Data!#REF!,(IF(B18=Data!#REF!,Data!#REF!,(IF(B18=Data!#REF!,Data!#REF!,(IF(B18=Data!#REF!,Data!#REF!,(IF(B18=Data!#REF!,Data!H764,(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24,Data!I24,(IF(B18=Data!#REF!,Data!#REF!,(IF(B18=Data!#REF!,Data!#REF!,(IF(B18=Data!#REF!,Data!#REF!,(IF(B18=Data!#REF!,Data!#REF!,(IF(B18=Data!#REF!,Data!I764,(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24,Data!J24,(IF(B18=Data!#REF!,Data!#REF!,(IF(B18=Data!#REF!,Data!#REF!,(IF(B18=Data!#REF!,Data!#REF!,(IF(B18=Data!#REF!,Data!#REF!,(IF(B18=Data!#REF!,Data!J764,(IF(B18=Data!#REF!,Data!#REF!,(IF(B18=Data!#REF!,Data!#REF!,Data!#REF!)))))))))))))))&amp;IF(B18=Data!#REF!,Data!#REF!,(IF(B18=Data!#REF!,Data!#REF!,(IF(B18=Data!#REF!,Data!#REF!,(IF(B18=Data!#REF!,Data!#REF!,(IF(B18=Data!#REF!,Data!#REF!,Data!#REF!)))))))))</f>
        <v>#REF!</v>
      </c>
      <c r="W18" s="596">
        <f>IF(E18="","",VLOOKUP(B18,Data!$B$5:$J$503,9,FALSE)*E18)</f>
        <v>1.534</v>
      </c>
    </row>
    <row r="19" spans="1:23" s="597" customFormat="1" ht="19.25" customHeight="1">
      <c r="A19" s="860">
        <v>2</v>
      </c>
      <c r="B19" s="753" t="s">
        <v>537</v>
      </c>
      <c r="C19" s="738" t="str">
        <f>IF(E19="","",VLOOKUP(B19,Data!$B$5:$N$503,13,FALSE))</f>
        <v>Ymh</v>
      </c>
      <c r="D19" s="495" t="str">
        <f>IF(E19="","",VLOOKUP(B19,Data!$B$5:$L$503,2,FALSE))</f>
        <v>ZJ54440</v>
      </c>
      <c r="E19" s="739">
        <v>1</v>
      </c>
      <c r="F19" s="956"/>
      <c r="G19" s="587">
        <f>IF(E19="","",VLOOKUP(B19,Data!$B$5:$L$503,11,FALSE))</f>
        <v>4603.6099999999997</v>
      </c>
      <c r="H19" s="588">
        <f t="shared" si="0"/>
        <v>4603.6099999999997</v>
      </c>
      <c r="I19" s="589" t="str">
        <f>IF(E19="","",VLOOKUP(B19,Data!$B$5:$D$503,3,FALSE))</f>
        <v>C/T</v>
      </c>
      <c r="J19" s="589" t="str">
        <f>IF(E19="","",VLOOKUP(B19,Data!$B$5:$M$503,12,FALSE))</f>
        <v>Indonesia</v>
      </c>
      <c r="K19" s="590">
        <v>5140957</v>
      </c>
      <c r="L19" s="587">
        <f>IF(E19="","",VLOOKUP(B19,Data!$B$5:$E$503,4,FALSE)*E19)</f>
        <v>305</v>
      </c>
      <c r="M19" s="587">
        <f>IF(E19="","",VLOOKUP(B19,Data!$B$5:$F$503,5,FALSE)*E19)</f>
        <v>269</v>
      </c>
      <c r="N19" s="591" t="e">
        <f>IF(B19=Data!#REF!,Data!#REF!,(IF(B19=Data!#REF!,Data!#REF!,(IF(B19=Data!#REF!,Data!#REF!,(IF(B19=Data!#REF!,Data!#REF!,(IF(B19=Data!#REF!,Data!#REF!,(IF(B19=Data!#REF!,Data!#REF!,(IF(B19=Data!#REF!,Data!#REF!,(IF(B19=Data!#REF!,Data!#REF!,Data!#REF!)))))))))))))))&amp;IF(B19=Data!B19,Data!G19,(IF(B19=Data!#REF!,Data!#REF!,(IF(B19=Data!#REF!,Data!#REF!,(IF(B19=Data!#REF!,Data!#REF!,(IF(B19=Data!#REF!,Data!#REF!,(IF(B19=Data!#REF!,Data!G759,(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19,Data!H19,(IF(B19=Data!#REF!,Data!#REF!,(IF(B19=Data!#REF!,Data!#REF!,(IF(B19=Data!#REF!,Data!#REF!,(IF(B19=Data!#REF!,Data!#REF!,(IF(B19=Data!#REF!,Data!H759,(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19,Data!I19,(IF(B19=Data!#REF!,Data!#REF!,(IF(B19=Data!#REF!,Data!#REF!,(IF(B19=Data!#REF!,Data!#REF!,(IF(B19=Data!#REF!,Data!#REF!,(IF(B19=Data!#REF!,Data!I759,(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19,Data!J19,(IF(B19=Data!#REF!,Data!#REF!,(IF(B19=Data!#REF!,Data!#REF!,(IF(B19=Data!#REF!,Data!#REF!,(IF(B19=Data!#REF!,Data!#REF!,(IF(B19=Data!#REF!,Data!J759,(IF(B19=Data!#REF!,Data!#REF!,(IF(B19=Data!#REF!,Data!#REF!,Data!#REF!)))))))))))))))&amp;IF(B19=Data!#REF!,Data!#REF!,(IF(B19=Data!#REF!,Data!#REF!,(IF(B19=Data!#REF!,Data!#REF!,(IF(B19=Data!#REF!,Data!#REF!,(IF(B19=Data!#REF!,Data!#REF!,Data!#REF!)))))))))</f>
        <v>#REF!</v>
      </c>
      <c r="W19" s="596">
        <f>IF(E19="","",VLOOKUP(B19,Data!$B$5:$J$503,9,FALSE)*E19)</f>
        <v>1.534</v>
      </c>
    </row>
    <row r="20" spans="1:23" s="597" customFormat="1" ht="19.25" customHeight="1">
      <c r="A20" s="860">
        <v>3</v>
      </c>
      <c r="B20" s="753" t="s">
        <v>231</v>
      </c>
      <c r="C20" s="738" t="str">
        <f>IF(E20="","",VLOOKUP(B20,Data!$B$5:$N$503,13,FALSE))</f>
        <v>Ymh</v>
      </c>
      <c r="D20" s="495" t="str">
        <f>IF(E20="","",VLOOKUP(B20,Data!$B$5:$L$503,2,FALSE))</f>
        <v>WN49720</v>
      </c>
      <c r="E20" s="739">
        <v>3</v>
      </c>
      <c r="F20" s="955" t="s">
        <v>545</v>
      </c>
      <c r="G20" s="587">
        <f>IF(E20="","",VLOOKUP(B20,Data!$B$5:$L$503,11,FALSE))</f>
        <v>1776.21</v>
      </c>
      <c r="H20" s="588">
        <f t="shared" si="0"/>
        <v>5328.63</v>
      </c>
      <c r="I20" s="589" t="str">
        <f>IF(E20="","",VLOOKUP(B20,Data!$B$5:$D$503,3,FALSE))</f>
        <v>C/T</v>
      </c>
      <c r="J20" s="589" t="str">
        <f>IF(E20="","",VLOOKUP(B20,Data!$B$5:$M$503,12,FALSE))</f>
        <v>Indonesia</v>
      </c>
      <c r="K20" s="590">
        <v>5140957</v>
      </c>
      <c r="L20" s="587">
        <f>IF(E20="","",VLOOKUP(B20,Data!$B$5:$E$503,4,FALSE)*E20)</f>
        <v>582</v>
      </c>
      <c r="M20" s="587">
        <f>IF(E20="","",VLOOKUP(B20,Data!$B$5:$F$503,5,FALSE)*E20)</f>
        <v>522</v>
      </c>
      <c r="N20" s="591" t="e">
        <f>IF(B20=Data!#REF!,Data!#REF!,(IF(B20=Data!#REF!,Data!#REF!,(IF(B20=Data!#REF!,Data!#REF!,(IF(B20=Data!#REF!,Data!#REF!,(IF(B20=Data!#REF!,Data!#REF!,(IF(B20=Data!#REF!,Data!#REF!,(IF(B20=Data!#REF!,Data!#REF!,(IF(B20=Data!#REF!,Data!#REF!,Data!#REF!)))))))))))))))&amp;IF(B20=Data!B20,Data!G20,(IF(B20=Data!#REF!,Data!#REF!,(IF(B20=Data!#REF!,Data!#REF!,(IF(B20=Data!#REF!,Data!#REF!,(IF(B20=Data!#REF!,Data!#REF!,(IF(B20=Data!#REF!,Data!G760,(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20,Data!H20,(IF(B20=Data!#REF!,Data!#REF!,(IF(B20=Data!#REF!,Data!#REF!,(IF(B20=Data!#REF!,Data!#REF!,(IF(B20=Data!#REF!,Data!#REF!,(IF(B20=Data!#REF!,Data!H760,(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20,Data!I20,(IF(B20=Data!#REF!,Data!#REF!,(IF(B20=Data!#REF!,Data!#REF!,(IF(B20=Data!#REF!,Data!#REF!,(IF(B20=Data!#REF!,Data!#REF!,(IF(B20=Data!#REF!,Data!I760,(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20,Data!J20,(IF(B20=Data!#REF!,Data!#REF!,(IF(B20=Data!#REF!,Data!#REF!,(IF(B20=Data!#REF!,Data!#REF!,(IF(B20=Data!#REF!,Data!#REF!,(IF(B20=Data!#REF!,Data!J760,(IF(B20=Data!#REF!,Data!#REF!,(IF(B20=Data!#REF!,Data!#REF!,Data!#REF!)))))))))))))))&amp;IF(B20=Data!#REF!,Data!#REF!,(IF(B20=Data!#REF!,Data!#REF!,(IF(B20=Data!#REF!,Data!#REF!,(IF(B20=Data!#REF!,Data!#REF!,(IF(B20=Data!#REF!,Data!#REF!,Data!#REF!)))))))))</f>
        <v>#REF!</v>
      </c>
      <c r="W20" s="596">
        <f>IF(E20="","",VLOOKUP(B20,Data!$B$5:$J$503,9,FALSE)*E20)</f>
        <v>3.387</v>
      </c>
    </row>
    <row r="21" spans="1:23" s="597" customFormat="1" ht="19.25" customHeight="1">
      <c r="A21" s="860">
        <v>4</v>
      </c>
      <c r="B21" s="753" t="s">
        <v>487</v>
      </c>
      <c r="C21" s="738" t="str">
        <f>IF(E21="","",VLOOKUP(B21,Data!$B$5:$N$503,13,FALSE))</f>
        <v>Ymh</v>
      </c>
      <c r="D21" s="495" t="str">
        <f>IF(E21="","",VLOOKUP(B21,Data!$B$5:$L$503,2,FALSE))</f>
        <v>ZH66310</v>
      </c>
      <c r="E21" s="739">
        <v>10</v>
      </c>
      <c r="F21" s="955"/>
      <c r="G21" s="587">
        <f>IF(E21="","",VLOOKUP(B21,Data!$B$5:$L$503,11,FALSE))</f>
        <v>1933.89</v>
      </c>
      <c r="H21" s="588">
        <f t="shared" si="0"/>
        <v>19338.900000000001</v>
      </c>
      <c r="I21" s="589" t="str">
        <f>IF(E21="","",VLOOKUP(B21,Data!$B$5:$D$503,3,FALSE))</f>
        <v>C/T</v>
      </c>
      <c r="J21" s="589" t="str">
        <f>IF(E21="","",VLOOKUP(B21,Data!$B$5:$M$503,12,FALSE))</f>
        <v>Indonesia</v>
      </c>
      <c r="K21" s="590">
        <v>5140957</v>
      </c>
      <c r="L21" s="587">
        <f>IF(E21="","",VLOOKUP(B21,Data!$B$5:$E$503,4,FALSE)*E21)</f>
        <v>2150</v>
      </c>
      <c r="M21" s="587">
        <f>IF(E21="","",VLOOKUP(B21,Data!$B$5:$F$503,5,FALSE)*E21)</f>
        <v>1940</v>
      </c>
      <c r="N21" s="591" t="e">
        <f>IF(B21=Data!#REF!,Data!#REF!,(IF(B21=Data!#REF!,Data!#REF!,(IF(B21=Data!#REF!,Data!#REF!,(IF(B21=Data!#REF!,Data!#REF!,(IF(B21=Data!#REF!,Data!#REF!,(IF(B21=Data!#REF!,Data!#REF!,(IF(B21=Data!#REF!,Data!#REF!,(IF(B21=Data!#REF!,Data!#REF!,Data!#REF!)))))))))))))))&amp;IF(B21=Data!B21,Data!G21,(IF(B21=Data!#REF!,Data!#REF!,(IF(B21=Data!#REF!,Data!#REF!,(IF(B21=Data!#REF!,Data!#REF!,(IF(B21=Data!#REF!,Data!#REF!,(IF(B21=Data!#REF!,Data!G761,(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21,Data!H21,(IF(B21=Data!#REF!,Data!#REF!,(IF(B21=Data!#REF!,Data!#REF!,(IF(B21=Data!#REF!,Data!#REF!,(IF(B21=Data!#REF!,Data!#REF!,(IF(B21=Data!#REF!,Data!H761,(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21,Data!I21,(IF(B21=Data!#REF!,Data!#REF!,(IF(B21=Data!#REF!,Data!#REF!,(IF(B21=Data!#REF!,Data!#REF!,(IF(B21=Data!#REF!,Data!#REF!,(IF(B21=Data!#REF!,Data!I761,(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21,Data!J21,(IF(B21=Data!#REF!,Data!#REF!,(IF(B21=Data!#REF!,Data!#REF!,(IF(B21=Data!#REF!,Data!#REF!,(IF(B21=Data!#REF!,Data!#REF!,(IF(B21=Data!#REF!,Data!J761,(IF(B21=Data!#REF!,Data!#REF!,(IF(B21=Data!#REF!,Data!#REF!,Data!#REF!)))))))))))))))&amp;IF(B21=Data!#REF!,Data!#REF!,(IF(B21=Data!#REF!,Data!#REF!,(IF(B21=Data!#REF!,Data!#REF!,(IF(B21=Data!#REF!,Data!#REF!,(IF(B21=Data!#REF!,Data!#REF!,Data!#REF!)))))))))</f>
        <v>#REF!</v>
      </c>
      <c r="W21" s="596">
        <f>IF(E21="","",VLOOKUP(B21,Data!$B$5:$J$503,9,FALSE)*E21)</f>
        <v>11.850000000000001</v>
      </c>
    </row>
    <row r="22" spans="1:23" s="597" customFormat="1" ht="19.25" customHeight="1">
      <c r="A22" s="860">
        <v>5</v>
      </c>
      <c r="B22" s="753" t="s">
        <v>504</v>
      </c>
      <c r="C22" s="738" t="str">
        <f>IF(E22="","",VLOOKUP(B22,Data!$B$5:$N$503,13,FALSE))</f>
        <v>Ymh</v>
      </c>
      <c r="D22" s="495" t="str">
        <f>IF(E22="","",VLOOKUP(B22,Data!$B$5:$L$503,2,FALSE))</f>
        <v>ZH66250</v>
      </c>
      <c r="E22" s="739">
        <v>23</v>
      </c>
      <c r="F22" s="956" t="s">
        <v>553</v>
      </c>
      <c r="G22" s="587">
        <f>IF(E22="","",VLOOKUP(B22,Data!$B$5:$L$503,11,FALSE))</f>
        <v>2244.61</v>
      </c>
      <c r="H22" s="588">
        <f t="shared" si="0"/>
        <v>51626.030000000006</v>
      </c>
      <c r="I22" s="589" t="str">
        <f>IF(E22="","",VLOOKUP(B22,Data!$B$5:$D$503,3,FALSE))</f>
        <v>C/T</v>
      </c>
      <c r="J22" s="589" t="str">
        <f>IF(E22="","",VLOOKUP(B22,Data!$B$5:$M$503,12,FALSE))</f>
        <v>Indonesia</v>
      </c>
      <c r="K22" s="590">
        <v>5140957</v>
      </c>
      <c r="L22" s="587">
        <f>IF(E22="","",VLOOKUP(B22,Data!$B$5:$E$503,4,FALSE)*E22)</f>
        <v>6026</v>
      </c>
      <c r="M22" s="587">
        <f>IF(E22="","",VLOOKUP(B22,Data!$B$5:$F$503,5,FALSE)*E22)</f>
        <v>5451</v>
      </c>
      <c r="N22" s="591" t="e">
        <f>IF(B22=Data!#REF!,Data!#REF!,(IF(B22=Data!#REF!,Data!#REF!,(IF(B22=Data!#REF!,Data!#REF!,(IF(B22=Data!#REF!,Data!#REF!,(IF(B22=Data!#REF!,Data!#REF!,(IF(B22=Data!#REF!,Data!#REF!,(IF(B22=Data!#REF!,Data!#REF!,(IF(B22=Data!#REF!,Data!#REF!,Data!#REF!)))))))))))))))&amp;IF(B22=Data!B22,Data!G22,(IF(B22=Data!#REF!,Data!#REF!,(IF(B22=Data!#REF!,Data!#REF!,(IF(B22=Data!#REF!,Data!#REF!,(IF(B22=Data!#REF!,Data!#REF!,(IF(B22=Data!#REF!,Data!G762,(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22,Data!H22,(IF(B22=Data!#REF!,Data!#REF!,(IF(B22=Data!#REF!,Data!#REF!,(IF(B22=Data!#REF!,Data!#REF!,(IF(B22=Data!#REF!,Data!#REF!,(IF(B22=Data!#REF!,Data!H762,(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22,Data!I22,(IF(B22=Data!#REF!,Data!#REF!,(IF(B22=Data!#REF!,Data!#REF!,(IF(B22=Data!#REF!,Data!#REF!,(IF(B22=Data!#REF!,Data!#REF!,(IF(B22=Data!#REF!,Data!I762,(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22,Data!J22,(IF(B22=Data!#REF!,Data!#REF!,(IF(B22=Data!#REF!,Data!#REF!,(IF(B22=Data!#REF!,Data!#REF!,(IF(B22=Data!#REF!,Data!#REF!,(IF(B22=Data!#REF!,Data!J762,(IF(B22=Data!#REF!,Data!#REF!,(IF(B22=Data!#REF!,Data!#REF!,Data!#REF!)))))))))))))))&amp;IF(B22=Data!#REF!,Data!#REF!,(IF(B22=Data!#REF!,Data!#REF!,(IF(B22=Data!#REF!,Data!#REF!,(IF(B22=Data!#REF!,Data!#REF!,(IF(B22=Data!#REF!,Data!#REF!,Data!#REF!)))))))))</f>
        <v>#REF!</v>
      </c>
      <c r="W22" s="596">
        <f>IF(E22="","",VLOOKUP(B22,Data!$B$5:$J$503,9,FALSE)*E22)</f>
        <v>34.223999999999997</v>
      </c>
    </row>
    <row r="23" spans="1:23" s="597" customFormat="1" ht="19.25" customHeight="1">
      <c r="A23" s="860">
        <v>6</v>
      </c>
      <c r="B23" s="753" t="s">
        <v>508</v>
      </c>
      <c r="C23" s="738" t="str">
        <f>IF(E23="","",VLOOKUP(B23,Data!$B$5:$N$503,13,FALSE))</f>
        <v>Ymh</v>
      </c>
      <c r="D23" s="495" t="str">
        <f>IF(E23="","",VLOOKUP(B23,Data!$B$5:$L$503,2,FALSE))</f>
        <v>ZH66280</v>
      </c>
      <c r="E23" s="739">
        <v>3</v>
      </c>
      <c r="F23" s="956"/>
      <c r="G23" s="587">
        <f>IF(E23="","",VLOOKUP(B23,Data!$B$5:$L$503,11,FALSE))</f>
        <v>2450.15</v>
      </c>
      <c r="H23" s="588">
        <f t="shared" si="0"/>
        <v>7350.4500000000007</v>
      </c>
      <c r="I23" s="589" t="str">
        <f>IF(E23="","",VLOOKUP(B23,Data!$B$5:$D$503,3,FALSE))</f>
        <v>C/T</v>
      </c>
      <c r="J23" s="589" t="str">
        <f>IF(E23="","",VLOOKUP(B23,Data!$B$5:$M$503,12,FALSE))</f>
        <v>Indonesia</v>
      </c>
      <c r="K23" s="590">
        <v>5140957</v>
      </c>
      <c r="L23" s="587">
        <f>IF(E23="","",VLOOKUP(B23,Data!$B$5:$E$503,4,FALSE)*E23)</f>
        <v>786</v>
      </c>
      <c r="M23" s="587">
        <f>IF(E23="","",VLOOKUP(B23,Data!$B$5:$F$503,5,FALSE)*E23)</f>
        <v>711</v>
      </c>
      <c r="N23" s="591" t="e">
        <f>IF(B23=Data!#REF!,Data!#REF!,(IF(B23=Data!#REF!,Data!#REF!,(IF(B23=Data!#REF!,Data!#REF!,(IF(B23=Data!#REF!,Data!#REF!,(IF(B23=Data!#REF!,Data!#REF!,(IF(B23=Data!#REF!,Data!#REF!,(IF(B23=Data!#REF!,Data!#REF!,(IF(B23=Data!#REF!,Data!#REF!,Data!#REF!)))))))))))))))&amp;IF(B23=Data!B23,Data!G23,(IF(B23=Data!#REF!,Data!#REF!,(IF(B23=Data!#REF!,Data!#REF!,(IF(B23=Data!#REF!,Data!#REF!,(IF(B23=Data!#REF!,Data!#REF!,(IF(B23=Data!#REF!,Data!G763,(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23,Data!H23,(IF(B23=Data!#REF!,Data!#REF!,(IF(B23=Data!#REF!,Data!#REF!,(IF(B23=Data!#REF!,Data!#REF!,(IF(B23=Data!#REF!,Data!#REF!,(IF(B23=Data!#REF!,Data!H763,(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23,Data!I23,(IF(B23=Data!#REF!,Data!#REF!,(IF(B23=Data!#REF!,Data!#REF!,(IF(B23=Data!#REF!,Data!#REF!,(IF(B23=Data!#REF!,Data!#REF!,(IF(B23=Data!#REF!,Data!I763,(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23,Data!J23,(IF(B23=Data!#REF!,Data!#REF!,(IF(B23=Data!#REF!,Data!#REF!,(IF(B23=Data!#REF!,Data!#REF!,(IF(B23=Data!#REF!,Data!#REF!,(IF(B23=Data!#REF!,Data!J763,(IF(B23=Data!#REF!,Data!#REF!,(IF(B23=Data!#REF!,Data!#REF!,Data!#REF!)))))))))))))))&amp;IF(B23=Data!#REF!,Data!#REF!,(IF(B23=Data!#REF!,Data!#REF!,(IF(B23=Data!#REF!,Data!#REF!,(IF(B23=Data!#REF!,Data!#REF!,(IF(B23=Data!#REF!,Data!#REF!,Data!#REF!)))))))))</f>
        <v>#REF!</v>
      </c>
      <c r="W23" s="596">
        <f>IF(E23="","",VLOOKUP(B23,Data!$B$5:$J$503,9,FALSE)*E23)</f>
        <v>4.4640000000000004</v>
      </c>
    </row>
    <row r="24" spans="1:23" s="597" customFormat="1" ht="19.25" customHeight="1">
      <c r="A24" s="860">
        <v>7</v>
      </c>
      <c r="B24" s="753" t="s">
        <v>596</v>
      </c>
      <c r="C24" s="738" t="str">
        <f>IF(E24="","",VLOOKUP(B24,Data!$B$5:$N$503,13,FALSE))</f>
        <v>Ymh</v>
      </c>
      <c r="D24" s="495" t="str">
        <f>IF(E24="","",VLOOKUP(B24,Data!$B$5:$L$503,2,FALSE))</f>
        <v>ZN12140</v>
      </c>
      <c r="E24" s="739">
        <v>2</v>
      </c>
      <c r="F24" s="956"/>
      <c r="G24" s="587">
        <f>IF(E24="","",VLOOKUP(B24,Data!$B$5:$L$503,11,FALSE))</f>
        <v>2593.11</v>
      </c>
      <c r="H24" s="588">
        <f t="shared" si="0"/>
        <v>5186.22</v>
      </c>
      <c r="I24" s="589" t="str">
        <f>IF(E24="","",VLOOKUP(B24,Data!$B$5:$D$503,3,FALSE))</f>
        <v>C/T</v>
      </c>
      <c r="J24" s="589" t="str">
        <f>IF(E24="","",VLOOKUP(B24,Data!$B$5:$M$503,12,FALSE))</f>
        <v>Indonesia</v>
      </c>
      <c r="K24" s="590">
        <v>5140957</v>
      </c>
      <c r="L24" s="587">
        <f>IF(E24="","",VLOOKUP(B24,Data!$B$5:$E$503,4,FALSE)*E24)</f>
        <v>554</v>
      </c>
      <c r="M24" s="587">
        <f>IF(E24="","",VLOOKUP(B24,Data!$B$5:$F$503,5,FALSE)*E24)</f>
        <v>500</v>
      </c>
      <c r="N24" s="591" t="e">
        <f>IF(B24=Data!#REF!,Data!#REF!,(IF(B24=Data!#REF!,Data!#REF!,(IF(B24=Data!#REF!,Data!#REF!,(IF(B24=Data!#REF!,Data!#REF!,(IF(B24=Data!#REF!,Data!#REF!,(IF(B24=Data!#REF!,Data!#REF!,(IF(B24=Data!#REF!,Data!#REF!,(IF(B24=Data!#REF!,Data!#REF!,Data!#REF!)))))))))))))))&amp;IF(B24=Data!B24,Data!G24,(IF(B24=Data!#REF!,Data!#REF!,(IF(B24=Data!#REF!,Data!#REF!,(IF(B24=Data!#REF!,Data!#REF!,(IF(B24=Data!#REF!,Data!#REF!,(IF(B24=Data!#REF!,Data!G764,(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24,Data!H24,(IF(B24=Data!#REF!,Data!#REF!,(IF(B24=Data!#REF!,Data!#REF!,(IF(B24=Data!#REF!,Data!#REF!,(IF(B24=Data!#REF!,Data!#REF!,(IF(B24=Data!#REF!,Data!H764,(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24,Data!I24,(IF(B24=Data!#REF!,Data!#REF!,(IF(B24=Data!#REF!,Data!#REF!,(IF(B24=Data!#REF!,Data!#REF!,(IF(B24=Data!#REF!,Data!#REF!,(IF(B24=Data!#REF!,Data!I764,(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24,Data!J24,(IF(B24=Data!#REF!,Data!#REF!,(IF(B24=Data!#REF!,Data!#REF!,(IF(B24=Data!#REF!,Data!#REF!,(IF(B24=Data!#REF!,Data!#REF!,(IF(B24=Data!#REF!,Data!J764,(IF(B24=Data!#REF!,Data!#REF!,(IF(B24=Data!#REF!,Data!#REF!,Data!#REF!)))))))))))))))&amp;IF(B24=Data!#REF!,Data!#REF!,(IF(B24=Data!#REF!,Data!#REF!,(IF(B24=Data!#REF!,Data!#REF!,(IF(B24=Data!#REF!,Data!#REF!,(IF(B24=Data!#REF!,Data!#REF!,Data!#REF!)))))))))</f>
        <v>#REF!</v>
      </c>
      <c r="W24" s="596">
        <f>IF(E24="","",VLOOKUP(B24,Data!$B$5:$J$503,9,FALSE)*E24)</f>
        <v>3.1360000000000001</v>
      </c>
    </row>
    <row r="25" spans="1:23" s="597" customFormat="1" ht="19.25" customHeight="1">
      <c r="A25" s="598"/>
      <c r="B25" s="582"/>
      <c r="C25" s="738" t="str">
        <f>IF(E25="","",VLOOKUP(B25,Data!$B$5:$N$503,13,FALSE))</f>
        <v/>
      </c>
      <c r="D25" s="495" t="str">
        <f>IF(E25="","",VLOOKUP(B25,Data!$B$5:$L$503,2,FALSE))</f>
        <v/>
      </c>
      <c r="E25" s="823"/>
      <c r="F25" s="601"/>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B18,Data!G18,(IF(B25=Data!B20,Data!G20,(IF(B25=Data!B22,Data!G22,(IF(B25=Data!#REF!,Data!#REF!,(IF(B25=Data!B27,Data!G27,(IF(B25=Data!#REF!,Data!#REF!,(IF(B25=Data!#REF!,Data!#REF!,(IF(B25=Data!#REF!,Data!#REF!,Data!#REF!)))))))))))))))&amp;IF(B25=Data!B94,Data!G94,(IF(B25=Data!#REF!,Data!#REF!,(IF(B25=Data!#REF!,Data!#REF!,(IF(B25=Data!#REF!,Data!#REF!,(IF(B25=Data!#REF!,Data!#REF!,(IF(B25=Data!#REF!,Data!G834,(IF(B25=Data!#REF!,Data!#REF!,(IF(B25=Data!#REF!,Data!#REF!,Data!#REF!)))))))))))))))&amp;IF(B25=Data!#REF!,Data!#REF!,(IF(B25=Data!#REF!,Data!#REF!,(IF(B25=Data!#REF!,Data!#REF!,(IF(B25=Data!#REF!,Data!#REF!,(IF(B25=Data!#REF!,Data!#REF!,Data!#REF!)))))))))</f>
        <v>#REF!</v>
      </c>
      <c r="O25" s="592"/>
      <c r="P25" s="593"/>
      <c r="Q25" s="594" t="e">
        <f>IF(B25=Data!B18,Data!H18,(IF(B25=Data!B20,Data!H20,(IF(B25=Data!B22,Data!H22,(IF(B25=Data!#REF!,Data!#REF!,(IF(B25=Data!B27,Data!H27,(IF(B25=Data!#REF!,Data!#REF!,(IF(B25=Data!#REF!,Data!#REF!,(IF(B25=Data!#REF!,Data!#REF!,Data!#REF!)))))))))))))))&amp;IF(B25=Data!B94,Data!H94,(IF(B25=Data!#REF!,Data!#REF!,(IF(B25=Data!#REF!,Data!#REF!,(IF(B25=Data!#REF!,Data!#REF!,(IF(B25=Data!#REF!,Data!#REF!,(IF(B25=Data!#REF!,Data!H834,(IF(B25=Data!#REF!,Data!#REF!,(IF(B25=Data!#REF!,Data!#REF!,Data!#REF!)))))))))))))))&amp;IF(B25=Data!#REF!,Data!#REF!,(IF(B25=Data!#REF!,Data!#REF!,(IF(B25=Data!#REF!,Data!#REF!,(IF(B25=Data!#REF!,Data!#REF!,(IF(B25=Data!#REF!,Data!#REF!,Data!#REF!)))))))))</f>
        <v>#REF!</v>
      </c>
      <c r="R25" s="593"/>
      <c r="S25" s="593"/>
      <c r="T25" s="594" t="e">
        <f>IF(B25=Data!B18,Data!I18,(IF(B25=Data!B20,Data!I20,(IF(B25=Data!B22,Data!I22,(IF(B25=Data!#REF!,Data!#REF!,(IF(B25=Data!B27,Data!I27,(IF(B25=Data!#REF!,Data!#REF!,(IF(B25=Data!#REF!,Data!#REF!,(IF(B25=Data!#REF!,Data!#REF!,Data!#REF!)))))))))))))))&amp;IF(B25=Data!B94,Data!I94,(IF(B25=Data!#REF!,Data!#REF!,(IF(B25=Data!#REF!,Data!#REF!,(IF(B25=Data!#REF!,Data!#REF!,(IF(B25=Data!#REF!,Data!#REF!,(IF(B25=Data!#REF!,Data!I834,(IF(B25=Data!#REF!,Data!#REF!,(IF(B25=Data!#REF!,Data!#REF!,Data!#REF!)))))))))))))))&amp;IF(B25=Data!#REF!,Data!#REF!,(IF(B25=Data!#REF!,Data!#REF!,(IF(B25=Data!#REF!,Data!#REF!,(IF(B25=Data!#REF!,Data!#REF!,(IF(B25=Data!#REF!,Data!#REF!,Data!#REF!)))))))))</f>
        <v>#REF!</v>
      </c>
      <c r="U25" s="595"/>
      <c r="V25" s="594" t="e">
        <f>IF(B25=Data!B18,Data!J18,(IF(B25=Data!B20,Data!J20,(IF(B25=Data!B22,Data!J22,(IF(B25=Data!#REF!,Data!#REF!,(IF(B25=Data!B27,Data!J27,(IF(B25=Data!#REF!,Data!#REF!,(IF(B25=Data!#REF!,Data!#REF!,(IF(B25=Data!#REF!,Data!#REF!,Data!#REF!)))))))))))))))&amp;IF(B25=Data!B94,Data!J94,(IF(B25=Data!#REF!,Data!#REF!,(IF(B25=Data!#REF!,Data!#REF!,(IF(B25=Data!#REF!,Data!#REF!,(IF(B25=Data!#REF!,Data!#REF!,(IF(B25=Data!#REF!,Data!J834,(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c r="C26" s="583" t="str">
        <f>IF(E26="","",VLOOKUP(B26,Data!$B$5:$N$503,13,FALSE))</f>
        <v/>
      </c>
      <c r="D26" s="584" t="str">
        <f>IF(E26="","",VLOOKUP(B26,Data!$B$5:$L$503,2,FALSE))</f>
        <v/>
      </c>
      <c r="E26" s="739"/>
      <c r="F26" s="600"/>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139,Data!G139,(IF(B26=Data!B141,Data!G141,(IF(B26=Data!B143,Data!G143,(IF(B26=Data!#REF!,Data!#REF!,(IF(B26=Data!B148,Data!G148,(IF(B26=Data!#REF!,Data!#REF!,(IF(B26=Data!#REF!,Data!#REF!,(IF(B26=Data!#REF!,Data!#REF!,Data!#REF!)))))))))))))))&amp;IF(B26=Data!B215,Data!G215,(IF(B26=Data!#REF!,Data!#REF!,(IF(B26=Data!#REF!,Data!#REF!,(IF(B26=Data!#REF!,Data!#REF!,(IF(B26=Data!#REF!,Data!#REF!,(IF(B26=Data!#REF!,Data!G955,(IF(B26=Data!#REF!,Data!#REF!,(IF(B26=Data!#REF!,Data!#REF!,Data!#REF!)))))))))))))))&amp;IF(B26=Data!#REF!,Data!#REF!,(IF(B26=Data!#REF!,Data!#REF!,(IF(B26=Data!#REF!,Data!#REF!,(IF(B26=Data!#REF!,Data!#REF!,(IF(B26=Data!#REF!,Data!#REF!,Data!#REF!)))))))))</f>
        <v>#REF!</v>
      </c>
      <c r="O26" s="592"/>
      <c r="P26" s="593"/>
      <c r="Q26" s="594" t="e">
        <f>IF(B26=Data!B139,Data!H139,(IF(B26=Data!B141,Data!H141,(IF(B26=Data!B143,Data!H143,(IF(B26=Data!#REF!,Data!#REF!,(IF(B26=Data!B148,Data!H148,(IF(B26=Data!#REF!,Data!#REF!,(IF(B26=Data!#REF!,Data!#REF!,(IF(B26=Data!#REF!,Data!#REF!,Data!#REF!)))))))))))))))&amp;IF(B26=Data!B215,Data!H215,(IF(B26=Data!#REF!,Data!#REF!,(IF(B26=Data!#REF!,Data!#REF!,(IF(B26=Data!#REF!,Data!#REF!,(IF(B26=Data!#REF!,Data!#REF!,(IF(B26=Data!#REF!,Data!H955,(IF(B26=Data!#REF!,Data!#REF!,(IF(B26=Data!#REF!,Data!#REF!,Data!#REF!)))))))))))))))&amp;IF(B26=Data!#REF!,Data!#REF!,(IF(B26=Data!#REF!,Data!#REF!,(IF(B26=Data!#REF!,Data!#REF!,(IF(B26=Data!#REF!,Data!#REF!,(IF(B26=Data!#REF!,Data!#REF!,Data!#REF!)))))))))</f>
        <v>#REF!</v>
      </c>
      <c r="R26" s="593"/>
      <c r="S26" s="593"/>
      <c r="T26" s="594" t="e">
        <f>IF(B26=Data!B139,Data!I139,(IF(B26=Data!B141,Data!I141,(IF(B26=Data!B143,Data!I143,(IF(B26=Data!#REF!,Data!#REF!,(IF(B26=Data!B148,Data!I148,(IF(B26=Data!#REF!,Data!#REF!,(IF(B26=Data!#REF!,Data!#REF!,(IF(B26=Data!#REF!,Data!#REF!,Data!#REF!)))))))))))))))&amp;IF(B26=Data!B215,Data!I215,(IF(B26=Data!#REF!,Data!#REF!,(IF(B26=Data!#REF!,Data!#REF!,(IF(B26=Data!#REF!,Data!#REF!,(IF(B26=Data!#REF!,Data!#REF!,(IF(B26=Data!#REF!,Data!I955,(IF(B26=Data!#REF!,Data!#REF!,(IF(B26=Data!#REF!,Data!#REF!,Data!#REF!)))))))))))))))&amp;IF(B26=Data!#REF!,Data!#REF!,(IF(B26=Data!#REF!,Data!#REF!,(IF(B26=Data!#REF!,Data!#REF!,(IF(B26=Data!#REF!,Data!#REF!,(IF(B26=Data!#REF!,Data!#REF!,Data!#REF!)))))))))</f>
        <v>#REF!</v>
      </c>
      <c r="U26" s="595"/>
      <c r="V26" s="594" t="e">
        <f>IF(B26=Data!B139,Data!J139,(IF(B26=Data!B141,Data!J141,(IF(B26=Data!B143,Data!J143,(IF(B26=Data!#REF!,Data!#REF!,(IF(B26=Data!B148,Data!J148,(IF(B26=Data!#REF!,Data!#REF!,(IF(B26=Data!#REF!,Data!#REF!,(IF(B26=Data!#REF!,Data!#REF!,Data!#REF!)))))))))))))))&amp;IF(B26=Data!B215,Data!J215,(IF(B26=Data!#REF!,Data!#REF!,(IF(B26=Data!#REF!,Data!#REF!,(IF(B26=Data!#REF!,Data!#REF!,(IF(B26=Data!#REF!,Data!#REF!,(IF(B26=Data!#REF!,Data!J955,(IF(B26=Data!#REF!,Data!#REF!,(IF(B26=Data!#REF!,Data!#REF!,Data!#REF!)))))))))))))))&amp;IF(B26=Data!#REF!,Data!#REF!,(IF(B26=Data!#REF!,Data!#REF!,(IF(B26=Data!#REF!,Data!#REF!,(IF(B26=Data!#REF!,Data!#REF!,(IF(B26=Data!#REF!,Data!#REF!,Data!#REF!)))))))))</f>
        <v>#REF!</v>
      </c>
      <c r="W26" s="596" t="str">
        <f>IF(E26="","",VLOOKUP(B26,Data!$B$5:$J$503,9,FALSE)*E26)</f>
        <v/>
      </c>
    </row>
    <row r="27" spans="1:23" s="611" customFormat="1" ht="31" customHeight="1">
      <c r="A27" s="860"/>
      <c r="B27" s="818"/>
      <c r="C27" s="604"/>
      <c r="D27" s="605"/>
      <c r="E27" s="606">
        <f>SUM(E17:E26)</f>
        <v>43</v>
      </c>
      <c r="F27" s="606"/>
      <c r="G27" s="607"/>
      <c r="H27" s="607">
        <f>SUM(H17:H26)</f>
        <v>97666.910000000018</v>
      </c>
      <c r="I27" s="608"/>
      <c r="J27" s="608"/>
      <c r="K27" s="608"/>
      <c r="L27" s="609">
        <f>SUM(L17:L26)</f>
        <v>10700</v>
      </c>
      <c r="M27" s="609">
        <f>SUM(M17:M26)</f>
        <v>9655</v>
      </c>
      <c r="N27" s="609" t="e">
        <f>SUM(N17:N26)</f>
        <v>#REF!</v>
      </c>
      <c r="O27" s="609"/>
      <c r="P27" s="609">
        <f>SUM(P16:P16)</f>
        <v>0</v>
      </c>
      <c r="Q27" s="609">
        <f>SUM(Q16:Q16)</f>
        <v>0</v>
      </c>
      <c r="R27" s="609" t="e">
        <f>SUM(#REF!)</f>
        <v>#REF!</v>
      </c>
      <c r="S27" s="609">
        <f>SUM(S16:S16)</f>
        <v>0</v>
      </c>
      <c r="T27" s="609">
        <f>SUM(T16:T16)</f>
        <v>0</v>
      </c>
      <c r="U27" s="609" t="e">
        <f>SUM(#REF!)</f>
        <v>#REF!</v>
      </c>
      <c r="V27" s="609">
        <f>SUM(V16:V16)</f>
        <v>0</v>
      </c>
      <c r="W27" s="610">
        <f>SUM(W17:W26)</f>
        <v>60.128999999999998</v>
      </c>
    </row>
    <row r="28" spans="1:23" ht="11.25" customHeight="1">
      <c r="A28" s="860"/>
      <c r="B28" s="612"/>
      <c r="C28" s="545"/>
      <c r="D28" s="546"/>
      <c r="E28" s="613"/>
      <c r="F28" s="544"/>
      <c r="G28" s="614" t="s">
        <v>847</v>
      </c>
      <c r="H28" s="615"/>
      <c r="I28" s="616"/>
      <c r="J28" s="616"/>
      <c r="K28" s="616"/>
      <c r="L28" s="617"/>
      <c r="M28" s="548"/>
      <c r="N28" s="546"/>
      <c r="O28" s="545"/>
      <c r="P28" s="545"/>
      <c r="Q28" s="545"/>
      <c r="R28" s="545"/>
      <c r="S28" s="545"/>
      <c r="T28" s="545"/>
      <c r="U28" s="546"/>
      <c r="V28" s="546"/>
      <c r="W28" s="550"/>
    </row>
    <row r="29" spans="1:23" ht="14">
      <c r="A29" s="618" t="s">
        <v>546</v>
      </c>
      <c r="B29" s="619" t="s">
        <v>12</v>
      </c>
      <c r="C29" s="513"/>
      <c r="D29" s="620"/>
      <c r="E29" s="499" t="s">
        <v>555</v>
      </c>
      <c r="G29" s="621" t="s">
        <v>83</v>
      </c>
      <c r="H29" s="622"/>
      <c r="I29" s="562" t="s">
        <v>84</v>
      </c>
      <c r="J29" s="623"/>
      <c r="K29" s="534" t="s">
        <v>85</v>
      </c>
      <c r="L29" s="534"/>
      <c r="M29" s="1076" t="s">
        <v>86</v>
      </c>
      <c r="N29" s="1077"/>
      <c r="O29" s="1077"/>
      <c r="P29" s="1077"/>
      <c r="Q29" s="1077"/>
      <c r="R29" s="1077"/>
      <c r="S29" s="1077"/>
      <c r="T29" s="1077"/>
      <c r="U29" s="1077"/>
      <c r="V29" s="1077"/>
      <c r="W29" s="1078"/>
    </row>
    <row r="30" spans="1:23" ht="13">
      <c r="A30" s="993" t="s">
        <v>547</v>
      </c>
      <c r="D30" s="624"/>
      <c r="E30" s="499" t="s">
        <v>88</v>
      </c>
      <c r="G30" s="1079"/>
      <c r="H30" s="1080"/>
      <c r="I30" s="993" t="s">
        <v>89</v>
      </c>
      <c r="J30" s="625"/>
      <c r="K30" s="537" t="s">
        <v>90</v>
      </c>
      <c r="L30" s="537"/>
      <c r="M30" s="532"/>
      <c r="W30" s="538"/>
    </row>
    <row r="31" spans="1:23" ht="10.5" customHeight="1">
      <c r="A31" s="993" t="s">
        <v>548</v>
      </c>
      <c r="B31" s="503"/>
      <c r="D31" s="523"/>
      <c r="G31" s="1079"/>
      <c r="H31" s="1080"/>
      <c r="I31" s="993"/>
      <c r="J31" s="625"/>
      <c r="K31" s="537" t="s">
        <v>94</v>
      </c>
      <c r="L31" s="537"/>
      <c r="M31" s="532"/>
      <c r="W31" s="538"/>
    </row>
    <row r="32" spans="1:23" ht="10.5" customHeight="1">
      <c r="A32" s="544"/>
      <c r="B32" s="545"/>
      <c r="C32" s="545"/>
      <c r="D32" s="626"/>
      <c r="E32" s="499" t="s">
        <v>95</v>
      </c>
      <c r="G32" s="1079"/>
      <c r="H32" s="1080"/>
      <c r="I32" s="993" t="s">
        <v>96</v>
      </c>
      <c r="J32" s="625"/>
      <c r="K32" s="537"/>
      <c r="L32" s="537"/>
      <c r="M32" s="532"/>
      <c r="W32" s="538"/>
    </row>
    <row r="33" spans="1:23" ht="13">
      <c r="A33" s="512" t="s">
        <v>97</v>
      </c>
      <c r="C33" s="535"/>
      <c r="D33" s="514"/>
      <c r="E33" s="499" t="s">
        <v>98</v>
      </c>
      <c r="G33" s="627" t="s">
        <v>99</v>
      </c>
      <c r="H33" s="628"/>
      <c r="I33" s="993" t="s">
        <v>89</v>
      </c>
      <c r="J33" s="625"/>
      <c r="K33" s="537" t="s">
        <v>100</v>
      </c>
      <c r="L33" s="537"/>
      <c r="M33" s="532"/>
      <c r="W33" s="538"/>
    </row>
    <row r="34" spans="1:23" ht="13">
      <c r="A34" s="993" t="s">
        <v>561</v>
      </c>
      <c r="D34" s="523"/>
      <c r="E34" s="499" t="s">
        <v>101</v>
      </c>
      <c r="G34" s="629"/>
      <c r="H34" s="630"/>
      <c r="I34" s="993" t="s">
        <v>102</v>
      </c>
      <c r="J34" s="625"/>
      <c r="K34" s="537" t="s">
        <v>549</v>
      </c>
      <c r="L34" s="537"/>
      <c r="M34" s="1069" t="s">
        <v>616</v>
      </c>
      <c r="N34" s="1070"/>
      <c r="O34" s="1070"/>
      <c r="P34" s="1070"/>
      <c r="Q34" s="1070"/>
      <c r="R34" s="1070"/>
      <c r="S34" s="1070"/>
      <c r="T34" s="1070"/>
      <c r="U34" s="1070"/>
      <c r="V34" s="1070"/>
      <c r="W34" s="1071"/>
    </row>
    <row r="35" spans="1:23">
      <c r="A35" s="544"/>
      <c r="B35" s="545"/>
      <c r="C35" s="545"/>
      <c r="D35" s="546"/>
      <c r="E35" s="631"/>
      <c r="F35" s="545"/>
      <c r="G35" s="1053" t="s">
        <v>1163</v>
      </c>
      <c r="H35" s="1054"/>
      <c r="I35" s="1053" t="s">
        <v>1162</v>
      </c>
      <c r="J35" s="1054"/>
      <c r="K35" s="549" t="s">
        <v>105</v>
      </c>
      <c r="L35" s="549"/>
      <c r="M35" s="1072" t="s">
        <v>106</v>
      </c>
      <c r="N35" s="1073"/>
      <c r="O35" s="1073"/>
      <c r="P35" s="1073"/>
      <c r="Q35" s="1073"/>
      <c r="R35" s="1073"/>
      <c r="S35" s="1073"/>
      <c r="T35" s="1073"/>
      <c r="U35" s="1073"/>
      <c r="V35" s="1073"/>
      <c r="W35" s="1074"/>
    </row>
    <row r="36" spans="1:23">
      <c r="G36" s="500" t="s">
        <v>667</v>
      </c>
      <c r="K36" s="537"/>
      <c r="L36" s="537"/>
      <c r="M36" s="541"/>
      <c r="N36" s="541"/>
      <c r="O36" s="541"/>
      <c r="P36" s="541"/>
      <c r="Q36" s="541"/>
      <c r="R36" s="541"/>
      <c r="S36" s="541"/>
      <c r="T36" s="541"/>
      <c r="U36" s="541"/>
      <c r="V36" s="541"/>
      <c r="W36" s="632"/>
    </row>
    <row r="37" spans="1:23">
      <c r="G37" s="633"/>
      <c r="H37" s="633"/>
      <c r="I37" s="634"/>
      <c r="J37" s="633"/>
      <c r="K37" s="537"/>
      <c r="L37" s="537"/>
      <c r="M37" s="541"/>
      <c r="N37" s="541"/>
      <c r="O37" s="541"/>
      <c r="P37" s="541"/>
      <c r="Q37" s="541"/>
      <c r="R37" s="541"/>
      <c r="S37" s="541"/>
      <c r="T37" s="541"/>
      <c r="U37" s="541"/>
      <c r="V37" s="541"/>
      <c r="W37" s="632"/>
    </row>
    <row r="38" spans="1:23" ht="7.5" customHeight="1"/>
    <row r="39" spans="1:23" ht="13.5" customHeight="1"/>
    <row r="40" spans="1:23" ht="13.5" customHeight="1"/>
    <row r="41" spans="1:23" ht="13.5" customHeight="1"/>
    <row r="42" spans="1:23" s="611" customFormat="1" ht="18" customHeight="1">
      <c r="A42" s="635" t="s">
        <v>964</v>
      </c>
      <c r="B42" s="500"/>
      <c r="C42" s="635" t="s">
        <v>622</v>
      </c>
      <c r="F42" s="636"/>
      <c r="G42" s="635" t="s">
        <v>958</v>
      </c>
      <c r="H42" s="500"/>
      <c r="I42" s="635" t="s">
        <v>969</v>
      </c>
      <c r="K42" s="636"/>
      <c r="L42" s="636"/>
      <c r="V42" s="637"/>
    </row>
    <row r="43" spans="1:23" s="611" customFormat="1" ht="18" customHeight="1">
      <c r="A43" s="635" t="s">
        <v>965</v>
      </c>
      <c r="B43" s="500"/>
      <c r="C43" s="635" t="s">
        <v>969</v>
      </c>
      <c r="F43" s="636"/>
      <c r="G43" s="635" t="s">
        <v>959</v>
      </c>
      <c r="H43" s="500"/>
      <c r="I43" s="635" t="s">
        <v>969</v>
      </c>
      <c r="K43" s="636"/>
      <c r="L43" s="636"/>
      <c r="V43" s="637"/>
    </row>
    <row r="44" spans="1:23" s="611" customFormat="1" ht="18" customHeight="1">
      <c r="A44" s="635" t="s">
        <v>966</v>
      </c>
      <c r="B44" s="500"/>
      <c r="C44" s="635" t="s">
        <v>969</v>
      </c>
      <c r="F44" s="636"/>
      <c r="G44" s="635" t="s">
        <v>960</v>
      </c>
      <c r="H44" s="500"/>
      <c r="I44" s="635" t="s">
        <v>622</v>
      </c>
      <c r="K44" s="636"/>
      <c r="L44" s="636"/>
      <c r="V44" s="637"/>
    </row>
    <row r="45" spans="1:23" s="611" customFormat="1" ht="18" customHeight="1">
      <c r="A45" s="635" t="s">
        <v>967</v>
      </c>
      <c r="B45" s="500"/>
      <c r="C45" s="635" t="s">
        <v>622</v>
      </c>
      <c r="F45" s="636"/>
      <c r="G45" s="635" t="s">
        <v>961</v>
      </c>
      <c r="H45" s="500"/>
      <c r="I45" s="635" t="s">
        <v>622</v>
      </c>
      <c r="K45" s="636"/>
      <c r="L45" s="636"/>
      <c r="V45" s="637"/>
    </row>
    <row r="46" spans="1:23" s="611" customFormat="1" ht="18" customHeight="1">
      <c r="A46" s="635" t="s">
        <v>968</v>
      </c>
      <c r="B46" s="500"/>
      <c r="C46" s="635" t="s">
        <v>622</v>
      </c>
      <c r="F46" s="636"/>
      <c r="G46" s="635" t="s">
        <v>963</v>
      </c>
      <c r="H46" s="500"/>
      <c r="I46" s="635" t="s">
        <v>622</v>
      </c>
      <c r="K46" s="636"/>
      <c r="L46" s="636"/>
      <c r="V46" s="637"/>
    </row>
    <row r="47" spans="1:23" ht="20">
      <c r="E47" s="994"/>
      <c r="F47" s="500"/>
      <c r="G47" s="635" t="s">
        <v>962</v>
      </c>
      <c r="I47" s="635" t="s">
        <v>622</v>
      </c>
      <c r="K47" s="500"/>
      <c r="M47" s="994"/>
      <c r="V47" s="501"/>
      <c r="W47" s="994"/>
    </row>
    <row r="48" spans="1:23" ht="17.5">
      <c r="A48" s="638"/>
      <c r="E48" s="994"/>
      <c r="G48" s="639"/>
      <c r="H48" s="639"/>
    </row>
    <row r="53" spans="1:5" ht="14">
      <c r="A53" s="640"/>
      <c r="C53" s="641"/>
      <c r="D53" s="641"/>
      <c r="E53" s="642"/>
    </row>
    <row r="54" spans="1:5" ht="14">
      <c r="A54" s="643"/>
      <c r="C54" s="641"/>
      <c r="D54" s="644"/>
      <c r="E54" s="642"/>
    </row>
    <row r="55" spans="1:5" ht="14">
      <c r="A55" s="643"/>
      <c r="B55" s="645"/>
      <c r="C55" s="641"/>
      <c r="D55" s="641"/>
      <c r="E55" s="642"/>
    </row>
    <row r="56" spans="1:5" ht="14">
      <c r="A56" s="643"/>
      <c r="B56" s="646" t="s">
        <v>354</v>
      </c>
      <c r="C56" s="641"/>
      <c r="D56" s="641"/>
      <c r="E56" s="642"/>
    </row>
    <row r="57" spans="1:5" ht="15.5">
      <c r="A57" s="643"/>
      <c r="B57" s="647" t="s">
        <v>249</v>
      </c>
      <c r="C57" s="641"/>
      <c r="D57" s="641"/>
      <c r="E57" s="642"/>
    </row>
    <row r="58" spans="1:5" ht="14">
      <c r="A58" s="643"/>
      <c r="B58" s="648" t="s">
        <v>250</v>
      </c>
      <c r="C58" s="641"/>
      <c r="D58" s="641"/>
      <c r="E58" s="642"/>
    </row>
    <row r="59" spans="1:5" ht="15.5">
      <c r="A59" s="649"/>
      <c r="B59" s="647" t="s">
        <v>251</v>
      </c>
      <c r="C59" s="641"/>
      <c r="D59" s="641"/>
      <c r="E59" s="642"/>
    </row>
    <row r="60" spans="1:5" ht="15.5">
      <c r="A60" s="643"/>
      <c r="B60" s="647" t="s">
        <v>252</v>
      </c>
      <c r="C60" s="641"/>
      <c r="D60" s="641"/>
      <c r="E60" s="642"/>
    </row>
    <row r="61" spans="1:5" ht="14">
      <c r="A61" s="649"/>
      <c r="B61" s="646" t="s">
        <v>253</v>
      </c>
      <c r="C61" s="641"/>
      <c r="D61" s="641"/>
      <c r="E61" s="642"/>
    </row>
    <row r="62" spans="1:5" ht="14">
      <c r="A62" s="649"/>
      <c r="B62" s="646" t="s">
        <v>357</v>
      </c>
      <c r="C62" s="641"/>
      <c r="D62" s="641"/>
      <c r="E62" s="642"/>
    </row>
    <row r="63" spans="1:5" ht="14">
      <c r="A63" s="643"/>
      <c r="B63" s="646" t="s">
        <v>358</v>
      </c>
      <c r="C63" s="641"/>
      <c r="D63" s="641"/>
      <c r="E63" s="642"/>
    </row>
    <row r="64" spans="1:5" ht="14">
      <c r="A64" s="643"/>
      <c r="B64" s="646" t="s">
        <v>288</v>
      </c>
      <c r="C64" s="641"/>
      <c r="D64" s="641"/>
      <c r="E64" s="642"/>
    </row>
    <row r="65" spans="1:5" ht="14">
      <c r="A65" s="643"/>
      <c r="B65" s="646" t="s">
        <v>292</v>
      </c>
      <c r="C65" s="641"/>
      <c r="D65" s="641"/>
      <c r="E65" s="642"/>
    </row>
    <row r="66" spans="1:5" ht="15.5">
      <c r="A66" s="643"/>
      <c r="B66" s="647" t="s">
        <v>423</v>
      </c>
      <c r="C66" s="641"/>
      <c r="D66" s="641"/>
      <c r="E66" s="642"/>
    </row>
    <row r="67" spans="1:5" ht="14">
      <c r="A67" s="643"/>
      <c r="B67" s="646" t="s">
        <v>424</v>
      </c>
      <c r="C67" s="641"/>
      <c r="D67" s="641"/>
      <c r="E67" s="642"/>
    </row>
    <row r="68" spans="1:5" ht="14">
      <c r="A68" s="643"/>
      <c r="B68" s="646" t="s">
        <v>279</v>
      </c>
      <c r="C68" s="641"/>
      <c r="D68" s="644"/>
      <c r="E68" s="642"/>
    </row>
    <row r="69" spans="1:5" ht="14">
      <c r="A69" s="643"/>
      <c r="B69" s="646" t="s">
        <v>281</v>
      </c>
      <c r="C69" s="641"/>
      <c r="D69" s="641"/>
      <c r="E69" s="642"/>
    </row>
    <row r="70" spans="1:5" ht="14">
      <c r="A70" s="643"/>
      <c r="B70" s="646" t="s">
        <v>287</v>
      </c>
      <c r="C70" s="641"/>
      <c r="D70" s="644"/>
      <c r="E70" s="642"/>
    </row>
    <row r="71" spans="1:5" ht="15.5">
      <c r="A71" s="643"/>
      <c r="B71" s="647" t="s">
        <v>420</v>
      </c>
      <c r="C71" s="641"/>
      <c r="D71" s="644"/>
      <c r="E71" s="642"/>
    </row>
    <row r="72" spans="1:5" ht="14">
      <c r="A72" s="650"/>
      <c r="B72" s="646" t="s">
        <v>421</v>
      </c>
      <c r="C72" s="579"/>
      <c r="D72" s="578"/>
      <c r="E72" s="575"/>
    </row>
    <row r="73" spans="1:5" ht="14">
      <c r="A73" s="572"/>
      <c r="B73" s="646" t="s">
        <v>422</v>
      </c>
      <c r="C73" s="579"/>
      <c r="D73" s="578"/>
      <c r="E73" s="651">
        <f>SUM(E52:E71)</f>
        <v>0</v>
      </c>
    </row>
    <row r="74" spans="1:5" ht="14">
      <c r="B74" s="646" t="s">
        <v>417</v>
      </c>
    </row>
    <row r="75" spans="1:5" ht="14">
      <c r="B75" s="646" t="s">
        <v>397</v>
      </c>
    </row>
  </sheetData>
  <mergeCells count="10">
    <mergeCell ref="M34:W34"/>
    <mergeCell ref="G35:H35"/>
    <mergeCell ref="I35:J35"/>
    <mergeCell ref="M35:W35"/>
    <mergeCell ref="O1:S1"/>
    <mergeCell ref="P2:W2"/>
    <mergeCell ref="M29:W29"/>
    <mergeCell ref="G30:H30"/>
    <mergeCell ref="G31:H31"/>
    <mergeCell ref="G32:H32"/>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E8E58-0789-4EE7-9B66-208520C08299}">
  <sheetPr>
    <pageSetUpPr fitToPage="1"/>
  </sheetPr>
  <dimension ref="A1:W78"/>
  <sheetViews>
    <sheetView topLeftCell="A16" zoomScale="80" zoomScaleNormal="80" zoomScaleSheetLayoutView="85" workbookViewId="0">
      <selection activeCell="H24" sqref="H24"/>
    </sheetView>
  </sheetViews>
  <sheetFormatPr defaultColWidth="9.1796875" defaultRowHeight="12.5"/>
  <cols>
    <col min="1" max="1" width="5.26953125" style="996" customWidth="1"/>
    <col min="2" max="2" width="33.81640625" style="996" customWidth="1"/>
    <col min="3" max="3" width="6.453125" style="996" customWidth="1"/>
    <col min="4" max="4" width="13.453125" style="996" customWidth="1"/>
    <col min="5" max="5" width="10.453125" style="499" customWidth="1"/>
    <col min="6" max="6" width="13.08984375" style="996" customWidth="1"/>
    <col min="7" max="7" width="14.81640625" style="500" customWidth="1"/>
    <col min="8" max="8" width="16.26953125" style="500" customWidth="1"/>
    <col min="9" max="9" width="6.1796875" style="996" customWidth="1"/>
    <col min="10" max="10" width="14.1796875" style="996" customWidth="1"/>
    <col min="11" max="11" width="11.1796875" style="996" customWidth="1"/>
    <col min="12" max="12" width="15.1796875" style="500" customWidth="1"/>
    <col min="13" max="13" width="16.36328125" style="500" customWidth="1"/>
    <col min="14" max="14" width="0.453125" style="996" hidden="1" customWidth="1"/>
    <col min="15" max="15" width="3.1796875" style="996" customWidth="1"/>
    <col min="16" max="16" width="2.54296875" style="996" customWidth="1"/>
    <col min="17" max="17" width="4.81640625" style="996" hidden="1" customWidth="1"/>
    <col min="18" max="18" width="2" style="996" customWidth="1"/>
    <col min="19" max="19" width="2.54296875" style="996" customWidth="1"/>
    <col min="20" max="20" width="5.81640625" style="996" hidden="1" customWidth="1"/>
    <col min="21" max="21" width="1" style="996" customWidth="1"/>
    <col min="22" max="22" width="9.1796875" style="996" hidden="1" customWidth="1"/>
    <col min="23" max="23" width="15.08984375" style="501" customWidth="1"/>
    <col min="24" max="24" width="1.81640625" style="996" customWidth="1"/>
    <col min="25" max="25" width="9.1796875" style="996" customWidth="1"/>
    <col min="26" max="16384" width="9.1796875" style="996"/>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96"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95"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95" t="s">
        <v>557</v>
      </c>
      <c r="D8" s="523"/>
      <c r="E8" s="531"/>
      <c r="G8" s="532"/>
      <c r="H8" s="533"/>
      <c r="I8" s="995"/>
      <c r="K8" s="514"/>
      <c r="L8" s="532"/>
      <c r="M8" s="534"/>
      <c r="O8" s="514"/>
      <c r="U8" s="535"/>
      <c r="V8" s="535"/>
      <c r="W8" s="536"/>
    </row>
    <row r="9" spans="1:23">
      <c r="A9" s="995" t="s">
        <v>558</v>
      </c>
      <c r="D9" s="523"/>
      <c r="E9" s="531" t="s">
        <v>54</v>
      </c>
      <c r="G9" s="532" t="s">
        <v>55</v>
      </c>
      <c r="H9" s="533"/>
      <c r="I9" s="995" t="s">
        <v>56</v>
      </c>
      <c r="K9" s="523"/>
      <c r="L9" s="532" t="s">
        <v>57</v>
      </c>
      <c r="M9" s="537"/>
      <c r="O9" s="523"/>
      <c r="P9" s="996" t="s">
        <v>58</v>
      </c>
      <c r="W9" s="538"/>
    </row>
    <row r="10" spans="1:23" ht="13">
      <c r="A10" s="995" t="s">
        <v>559</v>
      </c>
      <c r="D10" s="539" t="s">
        <v>560</v>
      </c>
      <c r="E10" s="531" t="s">
        <v>59</v>
      </c>
      <c r="G10" s="532"/>
      <c r="H10" s="533"/>
      <c r="I10" s="540"/>
      <c r="J10" s="541"/>
      <c r="K10" s="542"/>
      <c r="L10" s="532"/>
      <c r="M10" s="537"/>
      <c r="O10" s="523"/>
      <c r="W10" s="538"/>
    </row>
    <row r="11" spans="1:23" ht="13">
      <c r="A11" s="995" t="s">
        <v>551</v>
      </c>
      <c r="D11" s="523"/>
      <c r="E11" s="515"/>
      <c r="F11" s="543"/>
      <c r="G11" s="532" t="s">
        <v>60</v>
      </c>
      <c r="H11" s="533"/>
      <c r="I11" s="995" t="s">
        <v>61</v>
      </c>
      <c r="K11" s="523"/>
      <c r="L11" s="532" t="s">
        <v>523</v>
      </c>
      <c r="M11" s="537"/>
      <c r="O11" s="523"/>
      <c r="P11" s="996" t="s">
        <v>63</v>
      </c>
      <c r="W11" s="538"/>
    </row>
    <row r="12" spans="1:23">
      <c r="A12" s="544" t="s">
        <v>64</v>
      </c>
      <c r="D12" s="523"/>
      <c r="E12" s="531" t="s">
        <v>65</v>
      </c>
      <c r="G12" s="532"/>
      <c r="H12" s="533"/>
      <c r="I12" s="995"/>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1143</v>
      </c>
      <c r="C17" s="738" t="str">
        <f>IF(E17="","",VLOOKUP(B17,Data!$B$5:$N$503,13,FALSE))</f>
        <v/>
      </c>
      <c r="D17" s="495" t="str">
        <f>IF(E17="","",VLOOKUP(B17,Data!$B$5:$L$503,2,FALSE))</f>
        <v/>
      </c>
      <c r="E17" s="739"/>
      <c r="F17" s="956"/>
      <c r="G17" s="587" t="str">
        <f>IF(E17="","",VLOOKUP(B17,Data!$B$5:$L$503,11,FALSE))</f>
        <v/>
      </c>
      <c r="H17" s="588" t="str">
        <f t="shared" ref="H17:H29"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33,Data!G33,(IF(B17=Data!#REF!,Data!#REF!,(IF(B17=Data!#REF!,Data!#REF!,(IF(B17=Data!#REF!,Data!#REF!,(IF(B17=Data!#REF!,Data!#REF!,(IF(B17=Data!#REF!,Data!G773,(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33,Data!H33,(IF(B17=Data!#REF!,Data!#REF!,(IF(B17=Data!#REF!,Data!#REF!,(IF(B17=Data!#REF!,Data!#REF!,(IF(B17=Data!#REF!,Data!#REF!,(IF(B17=Data!#REF!,Data!H773,(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33,Data!I33,(IF(B17=Data!#REF!,Data!#REF!,(IF(B17=Data!#REF!,Data!#REF!,(IF(B17=Data!#REF!,Data!#REF!,(IF(B17=Data!#REF!,Data!#REF!,(IF(B17=Data!#REF!,Data!I773,(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33,Data!J33,(IF(B17=Data!#REF!,Data!#REF!,(IF(B17=Data!#REF!,Data!#REF!,(IF(B17=Data!#REF!,Data!#REF!,(IF(B17=Data!#REF!,Data!#REF!,(IF(B17=Data!#REF!,Data!J773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368</v>
      </c>
      <c r="C18" s="738" t="str">
        <f>IF(E18="","",VLOOKUP(B18,Data!$B$5:$N$503,13,FALSE))</f>
        <v>Ymh</v>
      </c>
      <c r="D18" s="495" t="str">
        <f>IF(E18="","",VLOOKUP(B18,Data!$B$5:$L$503,2,FALSE))</f>
        <v>WQ78230</v>
      </c>
      <c r="E18" s="739">
        <v>1</v>
      </c>
      <c r="F18" s="955" t="s">
        <v>544</v>
      </c>
      <c r="G18" s="587">
        <f>IF(E18="","",VLOOKUP(B18,Data!$B$5:$L$503,11,FALSE))</f>
        <v>4233.07</v>
      </c>
      <c r="H18" s="588">
        <f t="shared" si="0"/>
        <v>4233.07</v>
      </c>
      <c r="I18" s="589" t="str">
        <f>IF(E18="","",VLOOKUP(B18,Data!$B$5:$D$503,3,FALSE))</f>
        <v>C/T</v>
      </c>
      <c r="J18" s="589" t="str">
        <f>IF(E18="","",VLOOKUP(B18,Data!$B$5:$M$503,12,FALSE))</f>
        <v>Indonesia</v>
      </c>
      <c r="K18" s="590">
        <v>5140957</v>
      </c>
      <c r="L18" s="587">
        <f>IF(E18="","",VLOOKUP(B18,Data!$B$5:$E$503,4,FALSE)*E18)</f>
        <v>297</v>
      </c>
      <c r="M18" s="587">
        <f>IF(E18="","",VLOOKUP(B18,Data!$B$5:$F$503,5,FALSE)*E18)</f>
        <v>262</v>
      </c>
      <c r="N18" s="591" t="e">
        <f>IF(B18=Data!#REF!,Data!#REF!,(IF(B18=Data!#REF!,Data!#REF!,(IF(B18=Data!#REF!,Data!#REF!,(IF(B18=Data!#REF!,Data!#REF!,(IF(B18=Data!#REF!,Data!#REF!,(IF(B18=Data!#REF!,Data!#REF!,(IF(B18=Data!#REF!,Data!#REF!,(IF(B18=Data!#REF!,Data!#REF!,Data!#REF!)))))))))))))))&amp;IF(B18=Data!B24,Data!G24,(IF(B18=Data!#REF!,Data!#REF!,(IF(B18=Data!#REF!,Data!#REF!,(IF(B18=Data!#REF!,Data!#REF!,(IF(B18=Data!#REF!,Data!#REF!,(IF(B18=Data!#REF!,Data!G764,(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24,Data!H24,(IF(B18=Data!#REF!,Data!#REF!,(IF(B18=Data!#REF!,Data!#REF!,(IF(B18=Data!#REF!,Data!#REF!,(IF(B18=Data!#REF!,Data!#REF!,(IF(B18=Data!#REF!,Data!H764,(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24,Data!I24,(IF(B18=Data!#REF!,Data!#REF!,(IF(B18=Data!#REF!,Data!#REF!,(IF(B18=Data!#REF!,Data!#REF!,(IF(B18=Data!#REF!,Data!#REF!,(IF(B18=Data!#REF!,Data!I764,(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24,Data!J24,(IF(B18=Data!#REF!,Data!#REF!,(IF(B18=Data!#REF!,Data!#REF!,(IF(B18=Data!#REF!,Data!#REF!,(IF(B18=Data!#REF!,Data!#REF!,(IF(B18=Data!#REF!,Data!J764,(IF(B18=Data!#REF!,Data!#REF!,(IF(B18=Data!#REF!,Data!#REF!,Data!#REF!)))))))))))))))&amp;IF(B18=Data!#REF!,Data!#REF!,(IF(B18=Data!#REF!,Data!#REF!,(IF(B18=Data!#REF!,Data!#REF!,(IF(B18=Data!#REF!,Data!#REF!,(IF(B18=Data!#REF!,Data!#REF!,Data!#REF!)))))))))</f>
        <v>#REF!</v>
      </c>
      <c r="W18" s="596">
        <f>IF(E18="","",VLOOKUP(B18,Data!$B$5:$J$503,9,FALSE)*E18)</f>
        <v>1.534</v>
      </c>
    </row>
    <row r="19" spans="1:23" s="597" customFormat="1" ht="19.25" customHeight="1">
      <c r="A19" s="860">
        <v>2</v>
      </c>
      <c r="B19" s="753" t="s">
        <v>537</v>
      </c>
      <c r="C19" s="738" t="str">
        <f>IF(E19="","",VLOOKUP(B19,Data!$B$5:$N$503,13,FALSE))</f>
        <v>Ymh</v>
      </c>
      <c r="D19" s="495" t="str">
        <f>IF(E19="","",VLOOKUP(B19,Data!$B$5:$L$503,2,FALSE))</f>
        <v>ZJ54440</v>
      </c>
      <c r="E19" s="739">
        <v>1</v>
      </c>
      <c r="F19" s="956"/>
      <c r="G19" s="587">
        <f>IF(E19="","",VLOOKUP(B19,Data!$B$5:$L$503,11,FALSE))</f>
        <v>4603.6099999999997</v>
      </c>
      <c r="H19" s="588">
        <f t="shared" si="0"/>
        <v>4603.6099999999997</v>
      </c>
      <c r="I19" s="589" t="str">
        <f>IF(E19="","",VLOOKUP(B19,Data!$B$5:$D$503,3,FALSE))</f>
        <v>C/T</v>
      </c>
      <c r="J19" s="589" t="str">
        <f>IF(E19="","",VLOOKUP(B19,Data!$B$5:$M$503,12,FALSE))</f>
        <v>Indonesia</v>
      </c>
      <c r="K19" s="590">
        <v>5140957</v>
      </c>
      <c r="L19" s="587">
        <f>IF(E19="","",VLOOKUP(B19,Data!$B$5:$E$503,4,FALSE)*E19)</f>
        <v>305</v>
      </c>
      <c r="M19" s="587">
        <f>IF(E19="","",VLOOKUP(B19,Data!$B$5:$F$503,5,FALSE)*E19)</f>
        <v>269</v>
      </c>
      <c r="N19" s="591" t="e">
        <f>IF(B19=Data!#REF!,Data!#REF!,(IF(B19=Data!#REF!,Data!#REF!,(IF(B19=Data!#REF!,Data!#REF!,(IF(B19=Data!#REF!,Data!#REF!,(IF(B19=Data!#REF!,Data!#REF!,(IF(B19=Data!#REF!,Data!#REF!,(IF(B19=Data!#REF!,Data!#REF!,(IF(B19=Data!#REF!,Data!#REF!,Data!#REF!)))))))))))))))&amp;IF(B19=Data!B19,Data!G19,(IF(B19=Data!#REF!,Data!#REF!,(IF(B19=Data!#REF!,Data!#REF!,(IF(B19=Data!#REF!,Data!#REF!,(IF(B19=Data!#REF!,Data!#REF!,(IF(B19=Data!#REF!,Data!G759,(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19,Data!H19,(IF(B19=Data!#REF!,Data!#REF!,(IF(B19=Data!#REF!,Data!#REF!,(IF(B19=Data!#REF!,Data!#REF!,(IF(B19=Data!#REF!,Data!#REF!,(IF(B19=Data!#REF!,Data!H759,(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19,Data!I19,(IF(B19=Data!#REF!,Data!#REF!,(IF(B19=Data!#REF!,Data!#REF!,(IF(B19=Data!#REF!,Data!#REF!,(IF(B19=Data!#REF!,Data!#REF!,(IF(B19=Data!#REF!,Data!I759,(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19,Data!J19,(IF(B19=Data!#REF!,Data!#REF!,(IF(B19=Data!#REF!,Data!#REF!,(IF(B19=Data!#REF!,Data!#REF!,(IF(B19=Data!#REF!,Data!#REF!,(IF(B19=Data!#REF!,Data!J759,(IF(B19=Data!#REF!,Data!#REF!,(IF(B19=Data!#REF!,Data!#REF!,Data!#REF!)))))))))))))))&amp;IF(B19=Data!#REF!,Data!#REF!,(IF(B19=Data!#REF!,Data!#REF!,(IF(B19=Data!#REF!,Data!#REF!,(IF(B19=Data!#REF!,Data!#REF!,(IF(B19=Data!#REF!,Data!#REF!,Data!#REF!)))))))))</f>
        <v>#REF!</v>
      </c>
      <c r="W19" s="596">
        <f>IF(E19="","",VLOOKUP(B19,Data!$B$5:$J$503,9,FALSE)*E19)</f>
        <v>1.534</v>
      </c>
    </row>
    <row r="20" spans="1:23" s="597" customFormat="1" ht="19.25" customHeight="1">
      <c r="A20" s="860">
        <v>3</v>
      </c>
      <c r="B20" s="753" t="s">
        <v>231</v>
      </c>
      <c r="C20" s="738" t="str">
        <f>IF(E20="","",VLOOKUP(B20,Data!$B$5:$N$503,13,FALSE))</f>
        <v>Ymh</v>
      </c>
      <c r="D20" s="495" t="str">
        <f>IF(E20="","",VLOOKUP(B20,Data!$B$5:$L$503,2,FALSE))</f>
        <v>WN49720</v>
      </c>
      <c r="E20" s="739">
        <v>3</v>
      </c>
      <c r="F20" s="955" t="s">
        <v>545</v>
      </c>
      <c r="G20" s="587">
        <f>IF(E20="","",VLOOKUP(B20,Data!$B$5:$L$503,11,FALSE))</f>
        <v>1776.21</v>
      </c>
      <c r="H20" s="588">
        <f t="shared" si="0"/>
        <v>5328.63</v>
      </c>
      <c r="I20" s="589" t="str">
        <f>IF(E20="","",VLOOKUP(B20,Data!$B$5:$D$503,3,FALSE))</f>
        <v>C/T</v>
      </c>
      <c r="J20" s="589" t="str">
        <f>IF(E20="","",VLOOKUP(B20,Data!$B$5:$M$503,12,FALSE))</f>
        <v>Indonesia</v>
      </c>
      <c r="K20" s="590">
        <v>5140957</v>
      </c>
      <c r="L20" s="587">
        <f>IF(E20="","",VLOOKUP(B20,Data!$B$5:$E$503,4,FALSE)*E20)</f>
        <v>582</v>
      </c>
      <c r="M20" s="587">
        <f>IF(E20="","",VLOOKUP(B20,Data!$B$5:$F$503,5,FALSE)*E20)</f>
        <v>522</v>
      </c>
      <c r="N20" s="591" t="e">
        <f>IF(B20=Data!#REF!,Data!#REF!,(IF(B20=Data!#REF!,Data!#REF!,(IF(B20=Data!#REF!,Data!#REF!,(IF(B20=Data!#REF!,Data!#REF!,(IF(B20=Data!#REF!,Data!#REF!,(IF(B20=Data!#REF!,Data!#REF!,(IF(B20=Data!#REF!,Data!#REF!,(IF(B20=Data!#REF!,Data!#REF!,Data!#REF!)))))))))))))))&amp;IF(B20=Data!B20,Data!G20,(IF(B20=Data!#REF!,Data!#REF!,(IF(B20=Data!#REF!,Data!#REF!,(IF(B20=Data!#REF!,Data!#REF!,(IF(B20=Data!#REF!,Data!#REF!,(IF(B20=Data!#REF!,Data!G760,(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20,Data!H20,(IF(B20=Data!#REF!,Data!#REF!,(IF(B20=Data!#REF!,Data!#REF!,(IF(B20=Data!#REF!,Data!#REF!,(IF(B20=Data!#REF!,Data!#REF!,(IF(B20=Data!#REF!,Data!H760,(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20,Data!I20,(IF(B20=Data!#REF!,Data!#REF!,(IF(B20=Data!#REF!,Data!#REF!,(IF(B20=Data!#REF!,Data!#REF!,(IF(B20=Data!#REF!,Data!#REF!,(IF(B20=Data!#REF!,Data!I760,(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20,Data!J20,(IF(B20=Data!#REF!,Data!#REF!,(IF(B20=Data!#REF!,Data!#REF!,(IF(B20=Data!#REF!,Data!#REF!,(IF(B20=Data!#REF!,Data!#REF!,(IF(B20=Data!#REF!,Data!J760,(IF(B20=Data!#REF!,Data!#REF!,(IF(B20=Data!#REF!,Data!#REF!,Data!#REF!)))))))))))))))&amp;IF(B20=Data!#REF!,Data!#REF!,(IF(B20=Data!#REF!,Data!#REF!,(IF(B20=Data!#REF!,Data!#REF!,(IF(B20=Data!#REF!,Data!#REF!,(IF(B20=Data!#REF!,Data!#REF!,Data!#REF!)))))))))</f>
        <v>#REF!</v>
      </c>
      <c r="W20" s="596">
        <f>IF(E20="","",VLOOKUP(B20,Data!$B$5:$J$503,9,FALSE)*E20)</f>
        <v>3.387</v>
      </c>
    </row>
    <row r="21" spans="1:23" s="597" customFormat="1" ht="19.25" customHeight="1">
      <c r="A21" s="860">
        <v>4</v>
      </c>
      <c r="B21" s="753" t="s">
        <v>487</v>
      </c>
      <c r="C21" s="738" t="str">
        <f>IF(E21="","",VLOOKUP(B21,Data!$B$5:$N$503,13,FALSE))</f>
        <v>Ymh</v>
      </c>
      <c r="D21" s="495" t="str">
        <f>IF(E21="","",VLOOKUP(B21,Data!$B$5:$L$503,2,FALSE))</f>
        <v>ZH66310</v>
      </c>
      <c r="E21" s="739">
        <v>10</v>
      </c>
      <c r="F21" s="955"/>
      <c r="G21" s="587">
        <f>IF(E21="","",VLOOKUP(B21,Data!$B$5:$L$503,11,FALSE))</f>
        <v>1933.89</v>
      </c>
      <c r="H21" s="588">
        <f t="shared" si="0"/>
        <v>19338.900000000001</v>
      </c>
      <c r="I21" s="589" t="str">
        <f>IF(E21="","",VLOOKUP(B21,Data!$B$5:$D$503,3,FALSE))</f>
        <v>C/T</v>
      </c>
      <c r="J21" s="589" t="str">
        <f>IF(E21="","",VLOOKUP(B21,Data!$B$5:$M$503,12,FALSE))</f>
        <v>Indonesia</v>
      </c>
      <c r="K21" s="590">
        <v>5140957</v>
      </c>
      <c r="L21" s="587">
        <f>IF(E21="","",VLOOKUP(B21,Data!$B$5:$E$503,4,FALSE)*E21)</f>
        <v>2150</v>
      </c>
      <c r="M21" s="587">
        <f>IF(E21="","",VLOOKUP(B21,Data!$B$5:$F$503,5,FALSE)*E21)</f>
        <v>1940</v>
      </c>
      <c r="N21" s="591" t="e">
        <f>IF(B21=Data!#REF!,Data!#REF!,(IF(B21=Data!#REF!,Data!#REF!,(IF(B21=Data!#REF!,Data!#REF!,(IF(B21=Data!#REF!,Data!#REF!,(IF(B21=Data!#REF!,Data!#REF!,(IF(B21=Data!#REF!,Data!#REF!,(IF(B21=Data!#REF!,Data!#REF!,(IF(B21=Data!#REF!,Data!#REF!,Data!#REF!)))))))))))))))&amp;IF(B21=Data!B21,Data!G21,(IF(B21=Data!#REF!,Data!#REF!,(IF(B21=Data!#REF!,Data!#REF!,(IF(B21=Data!#REF!,Data!#REF!,(IF(B21=Data!#REF!,Data!#REF!,(IF(B21=Data!#REF!,Data!G761,(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21,Data!H21,(IF(B21=Data!#REF!,Data!#REF!,(IF(B21=Data!#REF!,Data!#REF!,(IF(B21=Data!#REF!,Data!#REF!,(IF(B21=Data!#REF!,Data!#REF!,(IF(B21=Data!#REF!,Data!H761,(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21,Data!I21,(IF(B21=Data!#REF!,Data!#REF!,(IF(B21=Data!#REF!,Data!#REF!,(IF(B21=Data!#REF!,Data!#REF!,(IF(B21=Data!#REF!,Data!#REF!,(IF(B21=Data!#REF!,Data!I761,(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21,Data!J21,(IF(B21=Data!#REF!,Data!#REF!,(IF(B21=Data!#REF!,Data!#REF!,(IF(B21=Data!#REF!,Data!#REF!,(IF(B21=Data!#REF!,Data!#REF!,(IF(B21=Data!#REF!,Data!J761,(IF(B21=Data!#REF!,Data!#REF!,(IF(B21=Data!#REF!,Data!#REF!,Data!#REF!)))))))))))))))&amp;IF(B21=Data!#REF!,Data!#REF!,(IF(B21=Data!#REF!,Data!#REF!,(IF(B21=Data!#REF!,Data!#REF!,(IF(B21=Data!#REF!,Data!#REF!,(IF(B21=Data!#REF!,Data!#REF!,Data!#REF!)))))))))</f>
        <v>#REF!</v>
      </c>
      <c r="W21" s="596">
        <f>IF(E21="","",VLOOKUP(B21,Data!$B$5:$J$503,9,FALSE)*E21)</f>
        <v>11.850000000000001</v>
      </c>
    </row>
    <row r="22" spans="1:23" s="597" customFormat="1" ht="19.25" customHeight="1">
      <c r="A22" s="860">
        <v>5</v>
      </c>
      <c r="B22" s="753" t="s">
        <v>495</v>
      </c>
      <c r="C22" s="738" t="str">
        <f>IF(E22="","",VLOOKUP(B22,Data!$B$5:$N$503,13,FALSE))</f>
        <v>Ymh</v>
      </c>
      <c r="D22" s="495" t="str">
        <f>IF(E22="","",VLOOKUP(B22,Data!$B$5:$L$503,2,FALSE))</f>
        <v>ZH66300</v>
      </c>
      <c r="E22" s="739">
        <v>1</v>
      </c>
      <c r="F22" s="956" t="s">
        <v>553</v>
      </c>
      <c r="G22" s="587">
        <f>IF(E22="","",VLOOKUP(B22,Data!$B$5:$L$503,11,FALSE))</f>
        <v>2086.5500000000002</v>
      </c>
      <c r="H22" s="588">
        <f t="shared" si="0"/>
        <v>2086.5500000000002</v>
      </c>
      <c r="I22" s="589" t="str">
        <f>IF(E22="","",VLOOKUP(B22,Data!$B$5:$D$503,3,FALSE))</f>
        <v>C/T</v>
      </c>
      <c r="J22" s="589" t="str">
        <f>IF(E22="","",VLOOKUP(B22,Data!$B$5:$M$503,12,FALSE))</f>
        <v>Indonesia</v>
      </c>
      <c r="K22" s="590">
        <v>5140957</v>
      </c>
      <c r="L22" s="587">
        <f>IF(E22="","",VLOOKUP(B22,Data!$B$5:$E$503,4,FALSE)*E22)</f>
        <v>215</v>
      </c>
      <c r="M22" s="587">
        <f>IF(E22="","",VLOOKUP(B22,Data!$B$5:$F$503,5,FALSE)*E22)</f>
        <v>194</v>
      </c>
      <c r="N22" s="591" t="e">
        <f>IF(B22=Data!#REF!,Data!#REF!,(IF(B22=Data!#REF!,Data!#REF!,(IF(B22=Data!#REF!,Data!#REF!,(IF(B22=Data!#REF!,Data!#REF!,(IF(B22=Data!#REF!,Data!#REF!,(IF(B22=Data!#REF!,Data!#REF!,(IF(B22=Data!#REF!,Data!#REF!,(IF(B22=Data!#REF!,Data!#REF!,Data!#REF!)))))))))))))))&amp;IF(B22=Data!B22,Data!G22,(IF(B22=Data!#REF!,Data!#REF!,(IF(B22=Data!#REF!,Data!#REF!,(IF(B22=Data!#REF!,Data!#REF!,(IF(B22=Data!#REF!,Data!#REF!,(IF(B22=Data!#REF!,Data!G762,(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22,Data!H22,(IF(B22=Data!#REF!,Data!#REF!,(IF(B22=Data!#REF!,Data!#REF!,(IF(B22=Data!#REF!,Data!#REF!,(IF(B22=Data!#REF!,Data!#REF!,(IF(B22=Data!#REF!,Data!H762,(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22,Data!I22,(IF(B22=Data!#REF!,Data!#REF!,(IF(B22=Data!#REF!,Data!#REF!,(IF(B22=Data!#REF!,Data!#REF!,(IF(B22=Data!#REF!,Data!#REF!,(IF(B22=Data!#REF!,Data!I762,(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22,Data!J22,(IF(B22=Data!#REF!,Data!#REF!,(IF(B22=Data!#REF!,Data!#REF!,(IF(B22=Data!#REF!,Data!#REF!,(IF(B22=Data!#REF!,Data!#REF!,(IF(B22=Data!#REF!,Data!J762,(IF(B22=Data!#REF!,Data!#REF!,(IF(B22=Data!#REF!,Data!#REF!,Data!#REF!)))))))))))))))&amp;IF(B22=Data!#REF!,Data!#REF!,(IF(B22=Data!#REF!,Data!#REF!,(IF(B22=Data!#REF!,Data!#REF!,(IF(B22=Data!#REF!,Data!#REF!,(IF(B22=Data!#REF!,Data!#REF!,Data!#REF!)))))))))</f>
        <v>#REF!</v>
      </c>
      <c r="W22" s="596">
        <f>IF(E22="","",VLOOKUP(B22,Data!$B$5:$J$503,9,FALSE)*E22)</f>
        <v>1.1850000000000001</v>
      </c>
    </row>
    <row r="23" spans="1:23" s="597" customFormat="1" ht="19.25" customHeight="1">
      <c r="A23" s="860">
        <v>6</v>
      </c>
      <c r="B23" s="753" t="s">
        <v>504</v>
      </c>
      <c r="C23" s="738" t="str">
        <f>IF(E23="","",VLOOKUP(B23,Data!$B$5:$N$503,13,FALSE))</f>
        <v>Ymh</v>
      </c>
      <c r="D23" s="495" t="str">
        <f>IF(E23="","",VLOOKUP(B23,Data!$B$5:$L$503,2,FALSE))</f>
        <v>ZH66250</v>
      </c>
      <c r="E23" s="739">
        <v>18</v>
      </c>
      <c r="F23" s="956"/>
      <c r="G23" s="587">
        <f>IF(E23="","",VLOOKUP(B23,Data!$B$5:$L$503,11,FALSE))</f>
        <v>2244.61</v>
      </c>
      <c r="H23" s="588">
        <f t="shared" ref="H23:H25" si="1">IF(E23&gt;0,E23*G23,"-")</f>
        <v>40402.980000000003</v>
      </c>
      <c r="I23" s="589" t="str">
        <f>IF(E23="","",VLOOKUP(B23,Data!$B$5:$D$503,3,FALSE))</f>
        <v>C/T</v>
      </c>
      <c r="J23" s="589" t="str">
        <f>IF(E23="","",VLOOKUP(B23,Data!$B$5:$M$503,12,FALSE))</f>
        <v>Indonesia</v>
      </c>
      <c r="K23" s="590">
        <v>5140957</v>
      </c>
      <c r="L23" s="587">
        <f>IF(E23="","",VLOOKUP(B23,Data!$B$5:$E$503,4,FALSE)*E23)</f>
        <v>4716</v>
      </c>
      <c r="M23" s="587">
        <f>IF(E23="","",VLOOKUP(B23,Data!$B$5:$F$503,5,FALSE)*E23)</f>
        <v>4266</v>
      </c>
      <c r="N23" s="591" t="e">
        <f>IF(B23=Data!#REF!,Data!#REF!,(IF(B23=Data!#REF!,Data!#REF!,(IF(B23=Data!#REF!,Data!#REF!,(IF(B23=Data!#REF!,Data!#REF!,(IF(B23=Data!#REF!,Data!#REF!,(IF(B23=Data!#REF!,Data!#REF!,(IF(B23=Data!#REF!,Data!#REF!,(IF(B23=Data!#REF!,Data!#REF!,Data!#REF!)))))))))))))))&amp;IF(B23=Data!B20,Data!G20,(IF(B23=Data!#REF!,Data!#REF!,(IF(B23=Data!#REF!,Data!#REF!,(IF(B23=Data!#REF!,Data!#REF!,(IF(B23=Data!#REF!,Data!#REF!,(IF(B23=Data!#REF!,Data!G760,(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20,Data!H20,(IF(B23=Data!#REF!,Data!#REF!,(IF(B23=Data!#REF!,Data!#REF!,(IF(B23=Data!#REF!,Data!#REF!,(IF(B23=Data!#REF!,Data!#REF!,(IF(B23=Data!#REF!,Data!H760,(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20,Data!I20,(IF(B23=Data!#REF!,Data!#REF!,(IF(B23=Data!#REF!,Data!#REF!,(IF(B23=Data!#REF!,Data!#REF!,(IF(B23=Data!#REF!,Data!#REF!,(IF(B23=Data!#REF!,Data!I760,(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20,Data!J20,(IF(B23=Data!#REF!,Data!#REF!,(IF(B23=Data!#REF!,Data!#REF!,(IF(B23=Data!#REF!,Data!#REF!,(IF(B23=Data!#REF!,Data!#REF!,(IF(B23=Data!#REF!,Data!J760,(IF(B23=Data!#REF!,Data!#REF!,(IF(B23=Data!#REF!,Data!#REF!,Data!#REF!)))))))))))))))&amp;IF(B23=Data!#REF!,Data!#REF!,(IF(B23=Data!#REF!,Data!#REF!,(IF(B23=Data!#REF!,Data!#REF!,(IF(B23=Data!#REF!,Data!#REF!,(IF(B23=Data!#REF!,Data!#REF!,Data!#REF!)))))))))</f>
        <v>#REF!</v>
      </c>
      <c r="W23" s="596">
        <f>IF(E23="","",VLOOKUP(B23,Data!$B$5:$J$503,9,FALSE)*E23)</f>
        <v>26.783999999999999</v>
      </c>
    </row>
    <row r="24" spans="1:23" s="597" customFormat="1" ht="19.25" customHeight="1">
      <c r="A24" s="860">
        <v>6</v>
      </c>
      <c r="B24" s="753" t="s">
        <v>508</v>
      </c>
      <c r="C24" s="738" t="str">
        <f>IF(E24="","",VLOOKUP(B24,Data!$B$5:$N$503,13,FALSE))</f>
        <v>Ymh</v>
      </c>
      <c r="D24" s="495" t="str">
        <f>IF(E24="","",VLOOKUP(B24,Data!$B$5:$L$503,2,FALSE))</f>
        <v>ZH66280</v>
      </c>
      <c r="E24" s="739">
        <v>2</v>
      </c>
      <c r="F24" s="956"/>
      <c r="G24" s="587">
        <f>IF(E24="","",VLOOKUP(B24,Data!$B$5:$L$503,11,FALSE))</f>
        <v>2450.15</v>
      </c>
      <c r="H24" s="588">
        <f t="shared" si="1"/>
        <v>4900.3</v>
      </c>
      <c r="I24" s="589" t="str">
        <f>IF(E24="","",VLOOKUP(B24,Data!$B$5:$D$503,3,FALSE))</f>
        <v>C/T</v>
      </c>
      <c r="J24" s="589" t="str">
        <f>IF(E24="","",VLOOKUP(B24,Data!$B$5:$M$503,12,FALSE))</f>
        <v>Indonesia</v>
      </c>
      <c r="K24" s="590">
        <v>5140957</v>
      </c>
      <c r="L24" s="587">
        <f>IF(E24="","",VLOOKUP(B24,Data!$B$5:$E$503,4,FALSE)*E24)</f>
        <v>524</v>
      </c>
      <c r="M24" s="587">
        <f>IF(E24="","",VLOOKUP(B24,Data!$B$5:$F$503,5,FALSE)*E24)</f>
        <v>474</v>
      </c>
      <c r="N24" s="591" t="e">
        <f>IF(B24=Data!#REF!,Data!#REF!,(IF(B24=Data!#REF!,Data!#REF!,(IF(B24=Data!#REF!,Data!#REF!,(IF(B24=Data!#REF!,Data!#REF!,(IF(B24=Data!#REF!,Data!#REF!,(IF(B24=Data!#REF!,Data!#REF!,(IF(B24=Data!#REF!,Data!#REF!,(IF(B24=Data!#REF!,Data!#REF!,Data!#REF!)))))))))))))))&amp;IF(B24=Data!B21,Data!G21,(IF(B24=Data!#REF!,Data!#REF!,(IF(B24=Data!#REF!,Data!#REF!,(IF(B24=Data!#REF!,Data!#REF!,(IF(B24=Data!#REF!,Data!#REF!,(IF(B24=Data!#REF!,Data!G761,(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21,Data!H21,(IF(B24=Data!#REF!,Data!#REF!,(IF(B24=Data!#REF!,Data!#REF!,(IF(B24=Data!#REF!,Data!#REF!,(IF(B24=Data!#REF!,Data!#REF!,(IF(B24=Data!#REF!,Data!H761,(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21,Data!I21,(IF(B24=Data!#REF!,Data!#REF!,(IF(B24=Data!#REF!,Data!#REF!,(IF(B24=Data!#REF!,Data!#REF!,(IF(B24=Data!#REF!,Data!#REF!,(IF(B24=Data!#REF!,Data!I761,(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21,Data!J21,(IF(B24=Data!#REF!,Data!#REF!,(IF(B24=Data!#REF!,Data!#REF!,(IF(B24=Data!#REF!,Data!#REF!,(IF(B24=Data!#REF!,Data!#REF!,(IF(B24=Data!#REF!,Data!J761,(IF(B24=Data!#REF!,Data!#REF!,(IF(B24=Data!#REF!,Data!#REF!,Data!#REF!)))))))))))))))&amp;IF(B24=Data!#REF!,Data!#REF!,(IF(B24=Data!#REF!,Data!#REF!,(IF(B24=Data!#REF!,Data!#REF!,(IF(B24=Data!#REF!,Data!#REF!,(IF(B24=Data!#REF!,Data!#REF!,Data!#REF!)))))))))</f>
        <v>#REF!</v>
      </c>
      <c r="W24" s="596">
        <f>IF(E24="","",VLOOKUP(B24,Data!$B$5:$J$503,9,FALSE)*E24)</f>
        <v>2.976</v>
      </c>
    </row>
    <row r="25" spans="1:23" s="597" customFormat="1" ht="19.25" customHeight="1">
      <c r="A25" s="860">
        <v>6</v>
      </c>
      <c r="B25" s="753" t="s">
        <v>294</v>
      </c>
      <c r="C25" s="738" t="str">
        <f>IF(E25="","",VLOOKUP(B25,Data!$B$5:$N$503,13,FALSE))</f>
        <v>Ymh</v>
      </c>
      <c r="D25" s="495" t="str">
        <f>IF(E25="","",VLOOKUP(B25,Data!$B$5:$L$503,2,FALSE))</f>
        <v>WV62380</v>
      </c>
      <c r="E25" s="739">
        <v>1</v>
      </c>
      <c r="F25" s="956"/>
      <c r="G25" s="587">
        <f>IF(E25="","",VLOOKUP(B25,Data!$B$5:$L$503,11,FALSE))</f>
        <v>2442.09</v>
      </c>
      <c r="H25" s="588">
        <f t="shared" si="1"/>
        <v>2442.09</v>
      </c>
      <c r="I25" s="589" t="str">
        <f>IF(E25="","",VLOOKUP(B25,Data!$B$5:$D$503,3,FALSE))</f>
        <v>C/T</v>
      </c>
      <c r="J25" s="589" t="str">
        <f>IF(E25="","",VLOOKUP(B25,Data!$B$5:$M$503,12,FALSE))</f>
        <v>Indonesia</v>
      </c>
      <c r="K25" s="590">
        <v>5140957</v>
      </c>
      <c r="L25" s="587">
        <f>IF(E25="","",VLOOKUP(B25,Data!$B$5:$E$503,4,FALSE)*E25)</f>
        <v>238</v>
      </c>
      <c r="M25" s="587">
        <f>IF(E25="","",VLOOKUP(B25,Data!$B$5:$F$503,5,FALSE)*E25)</f>
        <v>216</v>
      </c>
      <c r="N25" s="591" t="e">
        <f>IF(B25=Data!#REF!,Data!#REF!,(IF(B25=Data!#REF!,Data!#REF!,(IF(B25=Data!#REF!,Data!#REF!,(IF(B25=Data!#REF!,Data!#REF!,(IF(B25=Data!#REF!,Data!#REF!,(IF(B25=Data!#REF!,Data!#REF!,(IF(B25=Data!#REF!,Data!#REF!,(IF(B25=Data!#REF!,Data!#REF!,Data!#REF!)))))))))))))))&amp;IF(B25=Data!B22,Data!G22,(IF(B25=Data!#REF!,Data!#REF!,(IF(B25=Data!#REF!,Data!#REF!,(IF(B25=Data!#REF!,Data!#REF!,(IF(B25=Data!#REF!,Data!#REF!,(IF(B25=Data!#REF!,Data!G762,(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22,Data!H22,(IF(B25=Data!#REF!,Data!#REF!,(IF(B25=Data!#REF!,Data!#REF!,(IF(B25=Data!#REF!,Data!#REF!,(IF(B25=Data!#REF!,Data!#REF!,(IF(B25=Data!#REF!,Data!H762,(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22,Data!I22,(IF(B25=Data!#REF!,Data!#REF!,(IF(B25=Data!#REF!,Data!#REF!,(IF(B25=Data!#REF!,Data!#REF!,(IF(B25=Data!#REF!,Data!#REF!,(IF(B25=Data!#REF!,Data!I762,(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22,Data!J22,(IF(B25=Data!#REF!,Data!#REF!,(IF(B25=Data!#REF!,Data!#REF!,(IF(B25=Data!#REF!,Data!#REF!,(IF(B25=Data!#REF!,Data!#REF!,(IF(B25=Data!#REF!,Data!J762,(IF(B25=Data!#REF!,Data!#REF!,(IF(B25=Data!#REF!,Data!#REF!,Data!#REF!)))))))))))))))&amp;IF(B25=Data!#REF!,Data!#REF!,(IF(B25=Data!#REF!,Data!#REF!,(IF(B25=Data!#REF!,Data!#REF!,(IF(B25=Data!#REF!,Data!#REF!,(IF(B25=Data!#REF!,Data!#REF!,Data!#REF!)))))))))</f>
        <v>#REF!</v>
      </c>
      <c r="W25" s="596">
        <f>IF(E25="","",VLOOKUP(B25,Data!$B$5:$J$503,9,FALSE)*E25)</f>
        <v>1.3140000000000001</v>
      </c>
    </row>
    <row r="26" spans="1:23" s="597" customFormat="1" ht="19.25" customHeight="1">
      <c r="A26" s="860">
        <v>6</v>
      </c>
      <c r="B26" s="753" t="s">
        <v>596</v>
      </c>
      <c r="C26" s="738" t="str">
        <f>IF(E26="","",VLOOKUP(B26,Data!$B$5:$N$503,13,FALSE))</f>
        <v>Ymh</v>
      </c>
      <c r="D26" s="495" t="str">
        <f>IF(E26="","",VLOOKUP(B26,Data!$B$5:$L$503,2,FALSE))</f>
        <v>ZN12140</v>
      </c>
      <c r="E26" s="739">
        <v>1</v>
      </c>
      <c r="F26" s="956"/>
      <c r="G26" s="587">
        <f>IF(E26="","",VLOOKUP(B26,Data!$B$5:$L$503,11,FALSE))</f>
        <v>2593.11</v>
      </c>
      <c r="H26" s="588">
        <f t="shared" si="0"/>
        <v>2593.11</v>
      </c>
      <c r="I26" s="589" t="str">
        <f>IF(E26="","",VLOOKUP(B26,Data!$B$5:$D$503,3,FALSE))</f>
        <v>C/T</v>
      </c>
      <c r="J26" s="589" t="str">
        <f>IF(E26="","",VLOOKUP(B26,Data!$B$5:$M$503,12,FALSE))</f>
        <v>Indonesia</v>
      </c>
      <c r="K26" s="590">
        <v>5140957</v>
      </c>
      <c r="L26" s="587">
        <f>IF(E26="","",VLOOKUP(B26,Data!$B$5:$E$503,4,FALSE)*E26)</f>
        <v>277</v>
      </c>
      <c r="M26" s="587">
        <f>IF(E26="","",VLOOKUP(B26,Data!$B$5:$F$503,5,FALSE)*E26)</f>
        <v>250</v>
      </c>
      <c r="N26" s="591" t="e">
        <f>IF(B26=Data!#REF!,Data!#REF!,(IF(B26=Data!#REF!,Data!#REF!,(IF(B26=Data!#REF!,Data!#REF!,(IF(B26=Data!#REF!,Data!#REF!,(IF(B26=Data!#REF!,Data!#REF!,(IF(B26=Data!#REF!,Data!#REF!,(IF(B26=Data!#REF!,Data!#REF!,(IF(B26=Data!#REF!,Data!#REF!,Data!#REF!)))))))))))))))&amp;IF(B26=Data!B23,Data!G23,(IF(B26=Data!#REF!,Data!#REF!,(IF(B26=Data!#REF!,Data!#REF!,(IF(B26=Data!#REF!,Data!#REF!,(IF(B26=Data!#REF!,Data!#REF!,(IF(B26=Data!#REF!,Data!G763,(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23,Data!H23,(IF(B26=Data!#REF!,Data!#REF!,(IF(B26=Data!#REF!,Data!#REF!,(IF(B26=Data!#REF!,Data!#REF!,(IF(B26=Data!#REF!,Data!#REF!,(IF(B26=Data!#REF!,Data!H763,(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23,Data!I23,(IF(B26=Data!#REF!,Data!#REF!,(IF(B26=Data!#REF!,Data!#REF!,(IF(B26=Data!#REF!,Data!#REF!,(IF(B26=Data!#REF!,Data!#REF!,(IF(B26=Data!#REF!,Data!I763,(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23,Data!J23,(IF(B26=Data!#REF!,Data!#REF!,(IF(B26=Data!#REF!,Data!#REF!,(IF(B26=Data!#REF!,Data!#REF!,(IF(B26=Data!#REF!,Data!#REF!,(IF(B26=Data!#REF!,Data!J763,(IF(B26=Data!#REF!,Data!#REF!,(IF(B26=Data!#REF!,Data!#REF!,Data!#REF!)))))))))))))))&amp;IF(B26=Data!#REF!,Data!#REF!,(IF(B26=Data!#REF!,Data!#REF!,(IF(B26=Data!#REF!,Data!#REF!,(IF(B26=Data!#REF!,Data!#REF!,(IF(B26=Data!#REF!,Data!#REF!,Data!#REF!)))))))))</f>
        <v>#REF!</v>
      </c>
      <c r="W26" s="596">
        <f>IF(E26="","",VLOOKUP(B26,Data!$B$5:$J$503,9,FALSE)*E26)</f>
        <v>1.5680000000000001</v>
      </c>
    </row>
    <row r="27" spans="1:23" s="597" customFormat="1" ht="19.25" customHeight="1">
      <c r="A27" s="860"/>
      <c r="B27" s="753"/>
      <c r="C27" s="738" t="str">
        <f>IF(E27="","",VLOOKUP(B27,Data!$B$5:$N$503,13,FALSE))</f>
        <v/>
      </c>
      <c r="D27" s="495" t="str">
        <f>IF(E27="","",VLOOKUP(B27,Data!$B$5:$L$503,2,FALSE))</f>
        <v/>
      </c>
      <c r="E27" s="739"/>
      <c r="F27" s="956"/>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REF!,Data!#REF!,(IF(B27=Data!#REF!,Data!#REF!,(IF(B27=Data!#REF!,Data!#REF!,(IF(B27=Data!#REF!,Data!#REF!,(IF(B27=Data!#REF!,Data!#REF!,(IF(B27=Data!#REF!,Data!#REF!,(IF(B27=Data!#REF!,Data!#REF!,(IF(B27=Data!#REF!,Data!#REF!,Data!#REF!)))))))))))))))&amp;IF(B27=Data!B24,Data!G24,(IF(B27=Data!#REF!,Data!#REF!,(IF(B27=Data!#REF!,Data!#REF!,(IF(B27=Data!#REF!,Data!#REF!,(IF(B27=Data!#REF!,Data!#REF!,(IF(B27=Data!#REF!,Data!G764,(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24,Data!H24,(IF(B27=Data!#REF!,Data!#REF!,(IF(B27=Data!#REF!,Data!#REF!,(IF(B27=Data!#REF!,Data!#REF!,(IF(B27=Data!#REF!,Data!#REF!,(IF(B27=Data!#REF!,Data!H764,(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24,Data!I24,(IF(B27=Data!#REF!,Data!#REF!,(IF(B27=Data!#REF!,Data!#REF!,(IF(B27=Data!#REF!,Data!#REF!,(IF(B27=Data!#REF!,Data!#REF!,(IF(B27=Data!#REF!,Data!I764,(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24,Data!J24,(IF(B27=Data!#REF!,Data!#REF!,(IF(B27=Data!#REF!,Data!#REF!,(IF(B27=Data!#REF!,Data!#REF!,(IF(B27=Data!#REF!,Data!#REF!,(IF(B27=Data!#REF!,Data!J764,(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598"/>
      <c r="B28" s="582"/>
      <c r="C28" s="738" t="str">
        <f>IF(E28="","",VLOOKUP(B28,Data!$B$5:$N$503,13,FALSE))</f>
        <v/>
      </c>
      <c r="D28" s="495" t="str">
        <f>IF(E28="","",VLOOKUP(B28,Data!$B$5:$L$503,2,FALSE))</f>
        <v/>
      </c>
      <c r="E28" s="823"/>
      <c r="F28" s="601"/>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B18,Data!G18,(IF(B28=Data!B20,Data!G20,(IF(B28=Data!B22,Data!G22,(IF(B28=Data!#REF!,Data!#REF!,(IF(B28=Data!B27,Data!G27,(IF(B28=Data!#REF!,Data!#REF!,(IF(B28=Data!#REF!,Data!#REF!,(IF(B28=Data!#REF!,Data!#REF!,Data!#REF!)))))))))))))))&amp;IF(B28=Data!B94,Data!G94,(IF(B28=Data!#REF!,Data!#REF!,(IF(B28=Data!#REF!,Data!#REF!,(IF(B28=Data!#REF!,Data!#REF!,(IF(B28=Data!#REF!,Data!#REF!,(IF(B28=Data!#REF!,Data!G834,(IF(B28=Data!#REF!,Data!#REF!,(IF(B28=Data!#REF!,Data!#REF!,Data!#REF!)))))))))))))))&amp;IF(B28=Data!#REF!,Data!#REF!,(IF(B28=Data!#REF!,Data!#REF!,(IF(B28=Data!#REF!,Data!#REF!,(IF(B28=Data!#REF!,Data!#REF!,(IF(B28=Data!#REF!,Data!#REF!,Data!#REF!)))))))))</f>
        <v>#REF!</v>
      </c>
      <c r="O28" s="592"/>
      <c r="P28" s="593"/>
      <c r="Q28" s="594" t="e">
        <f>IF(B28=Data!B18,Data!H18,(IF(B28=Data!B20,Data!H20,(IF(B28=Data!B22,Data!H22,(IF(B28=Data!#REF!,Data!#REF!,(IF(B28=Data!B27,Data!H27,(IF(B28=Data!#REF!,Data!#REF!,(IF(B28=Data!#REF!,Data!#REF!,(IF(B28=Data!#REF!,Data!#REF!,Data!#REF!)))))))))))))))&amp;IF(B28=Data!B94,Data!H94,(IF(B28=Data!#REF!,Data!#REF!,(IF(B28=Data!#REF!,Data!#REF!,(IF(B28=Data!#REF!,Data!#REF!,(IF(B28=Data!#REF!,Data!#REF!,(IF(B28=Data!#REF!,Data!H834,(IF(B28=Data!#REF!,Data!#REF!,(IF(B28=Data!#REF!,Data!#REF!,Data!#REF!)))))))))))))))&amp;IF(B28=Data!#REF!,Data!#REF!,(IF(B28=Data!#REF!,Data!#REF!,(IF(B28=Data!#REF!,Data!#REF!,(IF(B28=Data!#REF!,Data!#REF!,(IF(B28=Data!#REF!,Data!#REF!,Data!#REF!)))))))))</f>
        <v>#REF!</v>
      </c>
      <c r="R28" s="593"/>
      <c r="S28" s="593"/>
      <c r="T28" s="594" t="e">
        <f>IF(B28=Data!B18,Data!I18,(IF(B28=Data!B20,Data!I20,(IF(B28=Data!B22,Data!I22,(IF(B28=Data!#REF!,Data!#REF!,(IF(B28=Data!B27,Data!I27,(IF(B28=Data!#REF!,Data!#REF!,(IF(B28=Data!#REF!,Data!#REF!,(IF(B28=Data!#REF!,Data!#REF!,Data!#REF!)))))))))))))))&amp;IF(B28=Data!B94,Data!I94,(IF(B28=Data!#REF!,Data!#REF!,(IF(B28=Data!#REF!,Data!#REF!,(IF(B28=Data!#REF!,Data!#REF!,(IF(B28=Data!#REF!,Data!#REF!,(IF(B28=Data!#REF!,Data!I834,(IF(B28=Data!#REF!,Data!#REF!,(IF(B28=Data!#REF!,Data!#REF!,Data!#REF!)))))))))))))))&amp;IF(B28=Data!#REF!,Data!#REF!,(IF(B28=Data!#REF!,Data!#REF!,(IF(B28=Data!#REF!,Data!#REF!,(IF(B28=Data!#REF!,Data!#REF!,(IF(B28=Data!#REF!,Data!#REF!,Data!#REF!)))))))))</f>
        <v>#REF!</v>
      </c>
      <c r="U28" s="595"/>
      <c r="V28" s="594" t="e">
        <f>IF(B28=Data!B18,Data!J18,(IF(B28=Data!B20,Data!J20,(IF(B28=Data!B22,Data!J22,(IF(B28=Data!#REF!,Data!#REF!,(IF(B28=Data!B27,Data!J27,(IF(B28=Data!#REF!,Data!#REF!,(IF(B28=Data!#REF!,Data!#REF!,(IF(B28=Data!#REF!,Data!#REF!,Data!#REF!)))))))))))))))&amp;IF(B28=Data!B94,Data!J94,(IF(B28=Data!#REF!,Data!#REF!,(IF(B28=Data!#REF!,Data!#REF!,(IF(B28=Data!#REF!,Data!#REF!,(IF(B28=Data!#REF!,Data!#REF!,(IF(B28=Data!#REF!,Data!J834,(IF(B28=Data!#REF!,Data!#REF!,(IF(B28=Data!#REF!,Data!#REF!,Data!#REF!)))))))))))))))&amp;IF(B28=Data!#REF!,Data!#REF!,(IF(B28=Data!#REF!,Data!#REF!,(IF(B28=Data!#REF!,Data!#REF!,(IF(B28=Data!#REF!,Data!#REF!,(IF(B28=Data!#REF!,Data!#REF!,Data!#REF!)))))))))</f>
        <v>#REF!</v>
      </c>
      <c r="W28" s="596" t="str">
        <f>IF(E28="","",VLOOKUP(B28,Data!$B$5:$J$503,9,FALSE)*E28)</f>
        <v/>
      </c>
    </row>
    <row r="29" spans="1:23" s="597" customFormat="1" ht="19.25" customHeight="1">
      <c r="A29" s="860"/>
      <c r="B29"/>
      <c r="C29" s="583" t="str">
        <f>IF(E29="","",VLOOKUP(B29,Data!$B$5:$N$503,13,FALSE))</f>
        <v/>
      </c>
      <c r="D29" s="584" t="str">
        <f>IF(E29="","",VLOOKUP(B29,Data!$B$5:$L$503,2,FALSE))</f>
        <v/>
      </c>
      <c r="E29" s="739"/>
      <c r="F29" s="600"/>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B139,Data!G139,(IF(B29=Data!B141,Data!G141,(IF(B29=Data!B143,Data!G143,(IF(B29=Data!#REF!,Data!#REF!,(IF(B29=Data!B148,Data!G148,(IF(B29=Data!#REF!,Data!#REF!,(IF(B29=Data!#REF!,Data!#REF!,(IF(B29=Data!#REF!,Data!#REF!,Data!#REF!)))))))))))))))&amp;IF(B29=Data!B215,Data!G215,(IF(B29=Data!#REF!,Data!#REF!,(IF(B29=Data!#REF!,Data!#REF!,(IF(B29=Data!#REF!,Data!#REF!,(IF(B29=Data!#REF!,Data!#REF!,(IF(B29=Data!#REF!,Data!G955,(IF(B29=Data!#REF!,Data!#REF!,(IF(B29=Data!#REF!,Data!#REF!,Data!#REF!)))))))))))))))&amp;IF(B29=Data!#REF!,Data!#REF!,(IF(B29=Data!#REF!,Data!#REF!,(IF(B29=Data!#REF!,Data!#REF!,(IF(B29=Data!#REF!,Data!#REF!,(IF(B29=Data!#REF!,Data!#REF!,Data!#REF!)))))))))</f>
        <v>#REF!</v>
      </c>
      <c r="O29" s="592"/>
      <c r="P29" s="593"/>
      <c r="Q29" s="594" t="e">
        <f>IF(B29=Data!B139,Data!H139,(IF(B29=Data!B141,Data!H141,(IF(B29=Data!B143,Data!H143,(IF(B29=Data!#REF!,Data!#REF!,(IF(B29=Data!B148,Data!H148,(IF(B29=Data!#REF!,Data!#REF!,(IF(B29=Data!#REF!,Data!#REF!,(IF(B29=Data!#REF!,Data!#REF!,Data!#REF!)))))))))))))))&amp;IF(B29=Data!B215,Data!H215,(IF(B29=Data!#REF!,Data!#REF!,(IF(B29=Data!#REF!,Data!#REF!,(IF(B29=Data!#REF!,Data!#REF!,(IF(B29=Data!#REF!,Data!#REF!,(IF(B29=Data!#REF!,Data!H955,(IF(B29=Data!#REF!,Data!#REF!,(IF(B29=Data!#REF!,Data!#REF!,Data!#REF!)))))))))))))))&amp;IF(B29=Data!#REF!,Data!#REF!,(IF(B29=Data!#REF!,Data!#REF!,(IF(B29=Data!#REF!,Data!#REF!,(IF(B29=Data!#REF!,Data!#REF!,(IF(B29=Data!#REF!,Data!#REF!,Data!#REF!)))))))))</f>
        <v>#REF!</v>
      </c>
      <c r="R29" s="593"/>
      <c r="S29" s="593"/>
      <c r="T29" s="594" t="e">
        <f>IF(B29=Data!B139,Data!I139,(IF(B29=Data!B141,Data!I141,(IF(B29=Data!B143,Data!I143,(IF(B29=Data!#REF!,Data!#REF!,(IF(B29=Data!B148,Data!I148,(IF(B29=Data!#REF!,Data!#REF!,(IF(B29=Data!#REF!,Data!#REF!,(IF(B29=Data!#REF!,Data!#REF!,Data!#REF!)))))))))))))))&amp;IF(B29=Data!B215,Data!I215,(IF(B29=Data!#REF!,Data!#REF!,(IF(B29=Data!#REF!,Data!#REF!,(IF(B29=Data!#REF!,Data!#REF!,(IF(B29=Data!#REF!,Data!#REF!,(IF(B29=Data!#REF!,Data!I955,(IF(B29=Data!#REF!,Data!#REF!,(IF(B29=Data!#REF!,Data!#REF!,Data!#REF!)))))))))))))))&amp;IF(B29=Data!#REF!,Data!#REF!,(IF(B29=Data!#REF!,Data!#REF!,(IF(B29=Data!#REF!,Data!#REF!,(IF(B29=Data!#REF!,Data!#REF!,(IF(B29=Data!#REF!,Data!#REF!,Data!#REF!)))))))))</f>
        <v>#REF!</v>
      </c>
      <c r="U29" s="595"/>
      <c r="V29" s="594" t="e">
        <f>IF(B29=Data!B139,Data!J139,(IF(B29=Data!B141,Data!J141,(IF(B29=Data!B143,Data!J143,(IF(B29=Data!#REF!,Data!#REF!,(IF(B29=Data!B148,Data!J148,(IF(B29=Data!#REF!,Data!#REF!,(IF(B29=Data!#REF!,Data!#REF!,(IF(B29=Data!#REF!,Data!#REF!,Data!#REF!)))))))))))))))&amp;IF(B29=Data!B215,Data!J215,(IF(B29=Data!#REF!,Data!#REF!,(IF(B29=Data!#REF!,Data!#REF!,(IF(B29=Data!#REF!,Data!#REF!,(IF(B29=Data!#REF!,Data!#REF!,(IF(B29=Data!#REF!,Data!J955,(IF(B29=Data!#REF!,Data!#REF!,(IF(B29=Data!#REF!,Data!#REF!,Data!#REF!)))))))))))))))&amp;IF(B29=Data!#REF!,Data!#REF!,(IF(B29=Data!#REF!,Data!#REF!,(IF(B29=Data!#REF!,Data!#REF!,(IF(B29=Data!#REF!,Data!#REF!,(IF(B29=Data!#REF!,Data!#REF!,Data!#REF!)))))))))</f>
        <v>#REF!</v>
      </c>
      <c r="W29" s="596" t="str">
        <f>IF(E29="","",VLOOKUP(B29,Data!$B$5:$J$503,9,FALSE)*E29)</f>
        <v/>
      </c>
    </row>
    <row r="30" spans="1:23" s="611" customFormat="1" ht="31" customHeight="1">
      <c r="A30" s="860"/>
      <c r="B30" s="818"/>
      <c r="C30" s="604"/>
      <c r="D30" s="605"/>
      <c r="E30" s="606">
        <f>SUM(E17:E29)</f>
        <v>38</v>
      </c>
      <c r="F30" s="606"/>
      <c r="G30" s="607"/>
      <c r="H30" s="607">
        <f>SUM(H17:H29)</f>
        <v>85929.24000000002</v>
      </c>
      <c r="I30" s="608"/>
      <c r="J30" s="608"/>
      <c r="K30" s="608"/>
      <c r="L30" s="609">
        <f>SUM(L17:L29)</f>
        <v>9304</v>
      </c>
      <c r="M30" s="609">
        <f>SUM(M17:M29)</f>
        <v>8393</v>
      </c>
      <c r="N30" s="609" t="e">
        <f>SUM(N17:N29)</f>
        <v>#REF!</v>
      </c>
      <c r="O30" s="609"/>
      <c r="P30" s="609">
        <f>SUM(P16:P16)</f>
        <v>0</v>
      </c>
      <c r="Q30" s="609">
        <f>SUM(Q16:Q16)</f>
        <v>0</v>
      </c>
      <c r="R30" s="609" t="e">
        <f>SUM(#REF!)</f>
        <v>#REF!</v>
      </c>
      <c r="S30" s="609">
        <f>SUM(S16:S16)</f>
        <v>0</v>
      </c>
      <c r="T30" s="609">
        <f>SUM(T16:T16)</f>
        <v>0</v>
      </c>
      <c r="U30" s="609" t="e">
        <f>SUM(#REF!)</f>
        <v>#REF!</v>
      </c>
      <c r="V30" s="609">
        <f>SUM(V16:V16)</f>
        <v>0</v>
      </c>
      <c r="W30" s="610">
        <f>SUM(W17:W29)</f>
        <v>52.131999999999998</v>
      </c>
    </row>
    <row r="31" spans="1:23" ht="11.25" customHeight="1">
      <c r="A31" s="860"/>
      <c r="B31" s="612"/>
      <c r="C31" s="545"/>
      <c r="D31" s="546"/>
      <c r="E31" s="613"/>
      <c r="F31" s="544"/>
      <c r="G31" s="614" t="s">
        <v>847</v>
      </c>
      <c r="H31" s="615"/>
      <c r="I31" s="616"/>
      <c r="J31" s="616"/>
      <c r="K31" s="616"/>
      <c r="L31" s="617"/>
      <c r="M31" s="548"/>
      <c r="N31" s="546"/>
      <c r="O31" s="545"/>
      <c r="P31" s="545"/>
      <c r="Q31" s="545"/>
      <c r="R31" s="545"/>
      <c r="S31" s="545"/>
      <c r="T31" s="545"/>
      <c r="U31" s="546"/>
      <c r="V31" s="546"/>
      <c r="W31" s="550"/>
    </row>
    <row r="32" spans="1:23" ht="14">
      <c r="A32" s="618" t="s">
        <v>546</v>
      </c>
      <c r="B32" s="619" t="s">
        <v>12</v>
      </c>
      <c r="C32" s="513"/>
      <c r="D32" s="620"/>
      <c r="E32" s="499" t="s">
        <v>555</v>
      </c>
      <c r="G32" s="621" t="s">
        <v>83</v>
      </c>
      <c r="H32" s="622"/>
      <c r="I32" s="562" t="s">
        <v>84</v>
      </c>
      <c r="J32" s="623"/>
      <c r="K32" s="534" t="s">
        <v>85</v>
      </c>
      <c r="L32" s="534"/>
      <c r="M32" s="1076" t="s">
        <v>86</v>
      </c>
      <c r="N32" s="1077"/>
      <c r="O32" s="1077"/>
      <c r="P32" s="1077"/>
      <c r="Q32" s="1077"/>
      <c r="R32" s="1077"/>
      <c r="S32" s="1077"/>
      <c r="T32" s="1077"/>
      <c r="U32" s="1077"/>
      <c r="V32" s="1077"/>
      <c r="W32" s="1078"/>
    </row>
    <row r="33" spans="1:23" ht="13">
      <c r="A33" s="995" t="s">
        <v>547</v>
      </c>
      <c r="D33" s="624"/>
      <c r="E33" s="499" t="s">
        <v>88</v>
      </c>
      <c r="G33" s="1079"/>
      <c r="H33" s="1080"/>
      <c r="I33" s="995" t="s">
        <v>89</v>
      </c>
      <c r="J33" s="625"/>
      <c r="K33" s="537" t="s">
        <v>90</v>
      </c>
      <c r="L33" s="537"/>
      <c r="M33" s="532"/>
      <c r="W33" s="538"/>
    </row>
    <row r="34" spans="1:23" ht="10.5" customHeight="1">
      <c r="A34" s="995" t="s">
        <v>548</v>
      </c>
      <c r="B34" s="503"/>
      <c r="D34" s="523"/>
      <c r="G34" s="1079"/>
      <c r="H34" s="1080"/>
      <c r="I34" s="995"/>
      <c r="J34" s="625"/>
      <c r="K34" s="537" t="s">
        <v>94</v>
      </c>
      <c r="L34" s="537"/>
      <c r="M34" s="532"/>
      <c r="W34" s="538"/>
    </row>
    <row r="35" spans="1:23" ht="10.5" customHeight="1">
      <c r="A35" s="544"/>
      <c r="B35" s="545"/>
      <c r="C35" s="545"/>
      <c r="D35" s="626"/>
      <c r="E35" s="499" t="s">
        <v>95</v>
      </c>
      <c r="G35" s="1079"/>
      <c r="H35" s="1080"/>
      <c r="I35" s="995" t="s">
        <v>96</v>
      </c>
      <c r="J35" s="625"/>
      <c r="K35" s="537"/>
      <c r="L35" s="537"/>
      <c r="M35" s="532"/>
      <c r="W35" s="538"/>
    </row>
    <row r="36" spans="1:23" ht="13">
      <c r="A36" s="512" t="s">
        <v>97</v>
      </c>
      <c r="C36" s="535"/>
      <c r="D36" s="514"/>
      <c r="E36" s="499" t="s">
        <v>98</v>
      </c>
      <c r="G36" s="627" t="s">
        <v>99</v>
      </c>
      <c r="H36" s="628"/>
      <c r="I36" s="995" t="s">
        <v>89</v>
      </c>
      <c r="J36" s="625"/>
      <c r="K36" s="537" t="s">
        <v>100</v>
      </c>
      <c r="L36" s="537"/>
      <c r="M36" s="532"/>
      <c r="W36" s="538"/>
    </row>
    <row r="37" spans="1:23" ht="13">
      <c r="A37" s="995" t="s">
        <v>561</v>
      </c>
      <c r="D37" s="523"/>
      <c r="E37" s="499" t="s">
        <v>101</v>
      </c>
      <c r="G37" s="629"/>
      <c r="H37" s="630"/>
      <c r="I37" s="995" t="s">
        <v>102</v>
      </c>
      <c r="J37" s="625"/>
      <c r="K37" s="537" t="s">
        <v>549</v>
      </c>
      <c r="L37" s="537"/>
      <c r="M37" s="1069" t="s">
        <v>616</v>
      </c>
      <c r="N37" s="1070"/>
      <c r="O37" s="1070"/>
      <c r="P37" s="1070"/>
      <c r="Q37" s="1070"/>
      <c r="R37" s="1070"/>
      <c r="S37" s="1070"/>
      <c r="T37" s="1070"/>
      <c r="U37" s="1070"/>
      <c r="V37" s="1070"/>
      <c r="W37" s="1071"/>
    </row>
    <row r="38" spans="1:23">
      <c r="A38" s="544"/>
      <c r="B38" s="545"/>
      <c r="C38" s="545"/>
      <c r="D38" s="546"/>
      <c r="E38" s="631"/>
      <c r="F38" s="545"/>
      <c r="G38" s="1053" t="s">
        <v>1165</v>
      </c>
      <c r="H38" s="1054"/>
      <c r="I38" s="1053" t="s">
        <v>1164</v>
      </c>
      <c r="J38" s="1054"/>
      <c r="K38" s="549" t="s">
        <v>105</v>
      </c>
      <c r="L38" s="549"/>
      <c r="M38" s="1072" t="s">
        <v>106</v>
      </c>
      <c r="N38" s="1073"/>
      <c r="O38" s="1073"/>
      <c r="P38" s="1073"/>
      <c r="Q38" s="1073"/>
      <c r="R38" s="1073"/>
      <c r="S38" s="1073"/>
      <c r="T38" s="1073"/>
      <c r="U38" s="1073"/>
      <c r="V38" s="1073"/>
      <c r="W38" s="1074"/>
    </row>
    <row r="39" spans="1:23">
      <c r="G39" s="500" t="s">
        <v>667</v>
      </c>
      <c r="K39" s="537"/>
      <c r="L39" s="537"/>
      <c r="M39" s="541"/>
      <c r="N39" s="541"/>
      <c r="O39" s="541"/>
      <c r="P39" s="541"/>
      <c r="Q39" s="541"/>
      <c r="R39" s="541"/>
      <c r="S39" s="541"/>
      <c r="T39" s="541"/>
      <c r="U39" s="541"/>
      <c r="V39" s="541"/>
      <c r="W39" s="632"/>
    </row>
    <row r="40" spans="1:23">
      <c r="G40" s="633"/>
      <c r="H40" s="633"/>
      <c r="I40" s="634"/>
      <c r="J40" s="633"/>
      <c r="K40" s="537"/>
      <c r="L40" s="537"/>
      <c r="M40" s="541"/>
      <c r="N40" s="541"/>
      <c r="O40" s="541"/>
      <c r="P40" s="541"/>
      <c r="Q40" s="541"/>
      <c r="R40" s="541"/>
      <c r="S40" s="541"/>
      <c r="T40" s="541"/>
      <c r="U40" s="541"/>
      <c r="V40" s="541"/>
      <c r="W40" s="632"/>
    </row>
    <row r="41" spans="1:23" ht="7.5" customHeight="1"/>
    <row r="42" spans="1:23" ht="13.5" customHeight="1"/>
    <row r="43" spans="1:23" ht="13.5" customHeight="1"/>
    <row r="44" spans="1:23" ht="13.5" customHeight="1"/>
    <row r="45" spans="1:23" s="611" customFormat="1" ht="18" customHeight="1">
      <c r="A45" s="635" t="s">
        <v>964</v>
      </c>
      <c r="B45" s="500"/>
      <c r="C45" s="635" t="s">
        <v>622</v>
      </c>
      <c r="F45" s="636"/>
      <c r="G45" s="635" t="s">
        <v>958</v>
      </c>
      <c r="H45" s="500"/>
      <c r="I45" s="635" t="s">
        <v>969</v>
      </c>
      <c r="K45" s="636"/>
      <c r="L45" s="636"/>
      <c r="V45" s="637"/>
    </row>
    <row r="46" spans="1:23" s="611" customFormat="1" ht="18" customHeight="1">
      <c r="A46" s="635" t="s">
        <v>965</v>
      </c>
      <c r="B46" s="500"/>
      <c r="C46" s="635" t="s">
        <v>969</v>
      </c>
      <c r="F46" s="636"/>
      <c r="G46" s="635" t="s">
        <v>959</v>
      </c>
      <c r="H46" s="500"/>
      <c r="I46" s="635" t="s">
        <v>969</v>
      </c>
      <c r="K46" s="636"/>
      <c r="L46" s="636"/>
      <c r="V46" s="637"/>
    </row>
    <row r="47" spans="1:23" s="611" customFormat="1" ht="18" customHeight="1">
      <c r="A47" s="635" t="s">
        <v>966</v>
      </c>
      <c r="B47" s="500"/>
      <c r="C47" s="635" t="s">
        <v>969</v>
      </c>
      <c r="F47" s="636"/>
      <c r="G47" s="635" t="s">
        <v>960</v>
      </c>
      <c r="H47" s="500"/>
      <c r="I47" s="635" t="s">
        <v>622</v>
      </c>
      <c r="K47" s="636"/>
      <c r="L47" s="636"/>
      <c r="V47" s="637"/>
    </row>
    <row r="48" spans="1:23" s="611" customFormat="1" ht="18" customHeight="1">
      <c r="A48" s="635" t="s">
        <v>967</v>
      </c>
      <c r="B48" s="500"/>
      <c r="C48" s="635" t="s">
        <v>622</v>
      </c>
      <c r="F48" s="636"/>
      <c r="G48" s="635" t="s">
        <v>961</v>
      </c>
      <c r="H48" s="500"/>
      <c r="I48" s="635" t="s">
        <v>622</v>
      </c>
      <c r="K48" s="636"/>
      <c r="L48" s="636"/>
      <c r="V48" s="637"/>
    </row>
    <row r="49" spans="1:23" s="611" customFormat="1" ht="18" customHeight="1">
      <c r="A49" s="635" t="s">
        <v>968</v>
      </c>
      <c r="B49" s="500"/>
      <c r="C49" s="635" t="s">
        <v>622</v>
      </c>
      <c r="F49" s="636"/>
      <c r="G49" s="635" t="s">
        <v>963</v>
      </c>
      <c r="H49" s="500"/>
      <c r="I49" s="635" t="s">
        <v>622</v>
      </c>
      <c r="K49" s="636"/>
      <c r="L49" s="636"/>
      <c r="V49" s="637"/>
    </row>
    <row r="50" spans="1:23" ht="20">
      <c r="E50" s="996"/>
      <c r="F50" s="500"/>
      <c r="G50" s="635" t="s">
        <v>962</v>
      </c>
      <c r="I50" s="635" t="s">
        <v>622</v>
      </c>
      <c r="K50" s="500"/>
      <c r="M50" s="996"/>
      <c r="V50" s="501"/>
      <c r="W50" s="996"/>
    </row>
    <row r="51" spans="1:23" ht="17.5">
      <c r="A51" s="638"/>
      <c r="E51" s="996"/>
      <c r="G51" s="639"/>
      <c r="H51" s="639"/>
    </row>
    <row r="56" spans="1:23" ht="14">
      <c r="A56" s="640"/>
      <c r="C56" s="641"/>
      <c r="D56" s="641"/>
      <c r="E56" s="642"/>
    </row>
    <row r="57" spans="1:23" ht="14">
      <c r="A57" s="643"/>
      <c r="C57" s="641"/>
      <c r="D57" s="644"/>
      <c r="E57" s="642"/>
    </row>
    <row r="58" spans="1:23" ht="14">
      <c r="A58" s="643"/>
      <c r="B58" s="645"/>
      <c r="C58" s="641"/>
      <c r="D58" s="641"/>
      <c r="E58" s="642"/>
    </row>
    <row r="59" spans="1:23" ht="14">
      <c r="A59" s="643"/>
      <c r="B59" s="646" t="s">
        <v>354</v>
      </c>
      <c r="C59" s="641"/>
      <c r="D59" s="641"/>
      <c r="E59" s="642"/>
    </row>
    <row r="60" spans="1:23" ht="15.5">
      <c r="A60" s="643"/>
      <c r="B60" s="647" t="s">
        <v>249</v>
      </c>
      <c r="C60" s="641"/>
      <c r="D60" s="641"/>
      <c r="E60" s="642"/>
    </row>
    <row r="61" spans="1:23" ht="14">
      <c r="A61" s="643"/>
      <c r="B61" s="648" t="s">
        <v>250</v>
      </c>
      <c r="C61" s="641"/>
      <c r="D61" s="641"/>
      <c r="E61" s="642"/>
    </row>
    <row r="62" spans="1:23" ht="15.5">
      <c r="A62" s="649"/>
      <c r="B62" s="647" t="s">
        <v>251</v>
      </c>
      <c r="C62" s="641"/>
      <c r="D62" s="641"/>
      <c r="E62" s="642"/>
    </row>
    <row r="63" spans="1:23" ht="15.5">
      <c r="A63" s="643"/>
      <c r="B63" s="647" t="s">
        <v>252</v>
      </c>
      <c r="C63" s="641"/>
      <c r="D63" s="641"/>
      <c r="E63" s="642"/>
    </row>
    <row r="64" spans="1:23" ht="14">
      <c r="A64" s="649"/>
      <c r="B64" s="646" t="s">
        <v>253</v>
      </c>
      <c r="C64" s="641"/>
      <c r="D64" s="641"/>
      <c r="E64" s="642"/>
    </row>
    <row r="65" spans="1:5" ht="14">
      <c r="A65" s="649"/>
      <c r="B65" s="646" t="s">
        <v>357</v>
      </c>
      <c r="C65" s="641"/>
      <c r="D65" s="641"/>
      <c r="E65" s="642"/>
    </row>
    <row r="66" spans="1:5" ht="14">
      <c r="A66" s="643"/>
      <c r="B66" s="646" t="s">
        <v>358</v>
      </c>
      <c r="C66" s="641"/>
      <c r="D66" s="641"/>
      <c r="E66" s="642"/>
    </row>
    <row r="67" spans="1:5" ht="14">
      <c r="A67" s="643"/>
      <c r="B67" s="646" t="s">
        <v>288</v>
      </c>
      <c r="C67" s="641"/>
      <c r="D67" s="641"/>
      <c r="E67" s="642"/>
    </row>
    <row r="68" spans="1:5" ht="14">
      <c r="A68" s="643"/>
      <c r="B68" s="646" t="s">
        <v>292</v>
      </c>
      <c r="C68" s="641"/>
      <c r="D68" s="641"/>
      <c r="E68" s="642"/>
    </row>
    <row r="69" spans="1:5" ht="15.5">
      <c r="A69" s="643"/>
      <c r="B69" s="647" t="s">
        <v>423</v>
      </c>
      <c r="C69" s="641"/>
      <c r="D69" s="641"/>
      <c r="E69" s="642"/>
    </row>
    <row r="70" spans="1:5" ht="14">
      <c r="A70" s="643"/>
      <c r="B70" s="646" t="s">
        <v>424</v>
      </c>
      <c r="C70" s="641"/>
      <c r="D70" s="641"/>
      <c r="E70" s="642"/>
    </row>
    <row r="71" spans="1:5" ht="14">
      <c r="A71" s="643"/>
      <c r="B71" s="646" t="s">
        <v>279</v>
      </c>
      <c r="C71" s="641"/>
      <c r="D71" s="644"/>
      <c r="E71" s="642"/>
    </row>
    <row r="72" spans="1:5" ht="14">
      <c r="A72" s="643"/>
      <c r="B72" s="646" t="s">
        <v>281</v>
      </c>
      <c r="C72" s="641"/>
      <c r="D72" s="641"/>
      <c r="E72" s="642"/>
    </row>
    <row r="73" spans="1:5" ht="14">
      <c r="A73" s="643"/>
      <c r="B73" s="646" t="s">
        <v>287</v>
      </c>
      <c r="C73" s="641"/>
      <c r="D73" s="644"/>
      <c r="E73" s="642"/>
    </row>
    <row r="74" spans="1:5" ht="15.5">
      <c r="A74" s="643"/>
      <c r="B74" s="647" t="s">
        <v>420</v>
      </c>
      <c r="C74" s="641"/>
      <c r="D74" s="644"/>
      <c r="E74" s="642"/>
    </row>
    <row r="75" spans="1:5" ht="14">
      <c r="A75" s="650"/>
      <c r="B75" s="646" t="s">
        <v>421</v>
      </c>
      <c r="C75" s="579"/>
      <c r="D75" s="578"/>
      <c r="E75" s="575"/>
    </row>
    <row r="76" spans="1:5" ht="14">
      <c r="A76" s="572"/>
      <c r="B76" s="646" t="s">
        <v>422</v>
      </c>
      <c r="C76" s="579"/>
      <c r="D76" s="578"/>
      <c r="E76" s="651">
        <f>SUM(E55:E74)</f>
        <v>0</v>
      </c>
    </row>
    <row r="77" spans="1:5" ht="14">
      <c r="B77" s="646" t="s">
        <v>417</v>
      </c>
    </row>
    <row r="78" spans="1:5" ht="14">
      <c r="B78" s="646" t="s">
        <v>397</v>
      </c>
    </row>
  </sheetData>
  <mergeCells count="10">
    <mergeCell ref="M37:W37"/>
    <mergeCell ref="G38:H38"/>
    <mergeCell ref="I38:J38"/>
    <mergeCell ref="M38:W38"/>
    <mergeCell ref="O1:S1"/>
    <mergeCell ref="P2:W2"/>
    <mergeCell ref="M32:W32"/>
    <mergeCell ref="G33:H33"/>
    <mergeCell ref="G34:H34"/>
    <mergeCell ref="G35:H35"/>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8CA29-FB3F-4D42-A802-F8986EE584D6}">
  <sheetPr>
    <pageSetUpPr fitToPage="1"/>
  </sheetPr>
  <dimension ref="A1:W78"/>
  <sheetViews>
    <sheetView topLeftCell="A19" zoomScale="80" zoomScaleNormal="80" zoomScaleSheetLayoutView="85" workbookViewId="0">
      <selection activeCell="F21" sqref="F21"/>
    </sheetView>
  </sheetViews>
  <sheetFormatPr defaultColWidth="9.1796875" defaultRowHeight="12.5"/>
  <cols>
    <col min="1" max="1" width="5.26953125" style="998" customWidth="1"/>
    <col min="2" max="2" width="33.81640625" style="998" customWidth="1"/>
    <col min="3" max="3" width="6.453125" style="998" customWidth="1"/>
    <col min="4" max="4" width="13.453125" style="998" customWidth="1"/>
    <col min="5" max="5" width="10.453125" style="499" customWidth="1"/>
    <col min="6" max="6" width="13.08984375" style="998" customWidth="1"/>
    <col min="7" max="7" width="14.81640625" style="500" customWidth="1"/>
    <col min="8" max="8" width="16.26953125" style="500" customWidth="1"/>
    <col min="9" max="9" width="6.1796875" style="998" customWidth="1"/>
    <col min="10" max="10" width="14.1796875" style="998" customWidth="1"/>
    <col min="11" max="11" width="11.1796875" style="998" customWidth="1"/>
    <col min="12" max="12" width="15.1796875" style="500" customWidth="1"/>
    <col min="13" max="13" width="16.36328125" style="500" customWidth="1"/>
    <col min="14" max="14" width="0.453125" style="998" hidden="1" customWidth="1"/>
    <col min="15" max="15" width="3.1796875" style="998" customWidth="1"/>
    <col min="16" max="16" width="2.54296875" style="998" customWidth="1"/>
    <col min="17" max="17" width="4.81640625" style="998" hidden="1" customWidth="1"/>
    <col min="18" max="18" width="2" style="998" customWidth="1"/>
    <col min="19" max="19" width="2.54296875" style="998" customWidth="1"/>
    <col min="20" max="20" width="5.81640625" style="998" hidden="1" customWidth="1"/>
    <col min="21" max="21" width="1" style="998" customWidth="1"/>
    <col min="22" max="22" width="9.1796875" style="998" hidden="1" customWidth="1"/>
    <col min="23" max="23" width="15.08984375" style="501" customWidth="1"/>
    <col min="24" max="24" width="1.81640625" style="998" customWidth="1"/>
    <col min="25" max="25" width="9.1796875" style="998" customWidth="1"/>
    <col min="26" max="16384" width="9.1796875" style="99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99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9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97" t="s">
        <v>557</v>
      </c>
      <c r="D8" s="523"/>
      <c r="E8" s="531"/>
      <c r="G8" s="532"/>
      <c r="H8" s="533"/>
      <c r="I8" s="997"/>
      <c r="K8" s="514"/>
      <c r="L8" s="532"/>
      <c r="M8" s="534"/>
      <c r="O8" s="514"/>
      <c r="U8" s="535"/>
      <c r="V8" s="535"/>
      <c r="W8" s="536"/>
    </row>
    <row r="9" spans="1:23">
      <c r="A9" s="997" t="s">
        <v>558</v>
      </c>
      <c r="D9" s="523"/>
      <c r="E9" s="531" t="s">
        <v>54</v>
      </c>
      <c r="G9" s="532" t="s">
        <v>55</v>
      </c>
      <c r="H9" s="533"/>
      <c r="I9" s="997" t="s">
        <v>56</v>
      </c>
      <c r="K9" s="523"/>
      <c r="L9" s="532" t="s">
        <v>57</v>
      </c>
      <c r="M9" s="537"/>
      <c r="O9" s="523"/>
      <c r="P9" s="998" t="s">
        <v>58</v>
      </c>
      <c r="W9" s="538"/>
    </row>
    <row r="10" spans="1:23" ht="13">
      <c r="A10" s="997" t="s">
        <v>559</v>
      </c>
      <c r="D10" s="539" t="s">
        <v>560</v>
      </c>
      <c r="E10" s="531" t="s">
        <v>59</v>
      </c>
      <c r="G10" s="532"/>
      <c r="H10" s="533"/>
      <c r="I10" s="540"/>
      <c r="J10" s="541"/>
      <c r="K10" s="542"/>
      <c r="L10" s="532"/>
      <c r="M10" s="537"/>
      <c r="O10" s="523"/>
      <c r="W10" s="538"/>
    </row>
    <row r="11" spans="1:23" ht="13">
      <c r="A11" s="997" t="s">
        <v>551</v>
      </c>
      <c r="D11" s="523"/>
      <c r="E11" s="515"/>
      <c r="F11" s="543"/>
      <c r="G11" s="532" t="s">
        <v>60</v>
      </c>
      <c r="H11" s="533"/>
      <c r="I11" s="997" t="s">
        <v>61</v>
      </c>
      <c r="K11" s="523"/>
      <c r="L11" s="532" t="s">
        <v>523</v>
      </c>
      <c r="M11" s="537"/>
      <c r="O11" s="523"/>
      <c r="P11" s="998" t="s">
        <v>63</v>
      </c>
      <c r="W11" s="538"/>
    </row>
    <row r="12" spans="1:23">
      <c r="A12" s="544" t="s">
        <v>64</v>
      </c>
      <c r="D12" s="523"/>
      <c r="E12" s="531" t="s">
        <v>65</v>
      </c>
      <c r="G12" s="532"/>
      <c r="H12" s="533"/>
      <c r="I12" s="99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1143</v>
      </c>
      <c r="C17" s="738" t="str">
        <f>IF(E17="","",VLOOKUP(B17,Data!$B$5:$N$503,13,FALSE))</f>
        <v/>
      </c>
      <c r="D17" s="495" t="str">
        <f>IF(E17="","",VLOOKUP(B17,Data!$B$5:$L$503,2,FALSE))</f>
        <v/>
      </c>
      <c r="E17" s="739"/>
      <c r="F17" s="956"/>
      <c r="G17" s="587" t="str">
        <f>IF(E17="","",VLOOKUP(B17,Data!$B$5:$L$503,11,FALSE))</f>
        <v/>
      </c>
      <c r="H17" s="588" t="str">
        <f t="shared" ref="H17:H29"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33,Data!G33,(IF(B17=Data!#REF!,Data!#REF!,(IF(B17=Data!#REF!,Data!#REF!,(IF(B17=Data!#REF!,Data!#REF!,(IF(B17=Data!#REF!,Data!#REF!,(IF(B17=Data!#REF!,Data!G773,(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33,Data!H33,(IF(B17=Data!#REF!,Data!#REF!,(IF(B17=Data!#REF!,Data!#REF!,(IF(B17=Data!#REF!,Data!#REF!,(IF(B17=Data!#REF!,Data!#REF!,(IF(B17=Data!#REF!,Data!H773,(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33,Data!I33,(IF(B17=Data!#REF!,Data!#REF!,(IF(B17=Data!#REF!,Data!#REF!,(IF(B17=Data!#REF!,Data!#REF!,(IF(B17=Data!#REF!,Data!#REF!,(IF(B17=Data!#REF!,Data!I773,(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33,Data!J33,(IF(B17=Data!#REF!,Data!#REF!,(IF(B17=Data!#REF!,Data!#REF!,(IF(B17=Data!#REF!,Data!#REF!,(IF(B17=Data!#REF!,Data!#REF!,(IF(B17=Data!#REF!,Data!J773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231</v>
      </c>
      <c r="C18" s="738" t="str">
        <f>IF(E18="","",VLOOKUP(B18,Data!$B$5:$N$503,13,FALSE))</f>
        <v>Ymh</v>
      </c>
      <c r="D18" s="495" t="str">
        <f>IF(E18="","",VLOOKUP(B18,Data!$B$5:$L$503,2,FALSE))</f>
        <v>WN49720</v>
      </c>
      <c r="E18" s="739">
        <v>2</v>
      </c>
      <c r="F18" s="955" t="s">
        <v>544</v>
      </c>
      <c r="G18" s="587">
        <f>IF(E18="","",VLOOKUP(B18,Data!$B$5:$L$503,11,FALSE))</f>
        <v>1776.21</v>
      </c>
      <c r="H18" s="588">
        <f t="shared" si="0"/>
        <v>3552.42</v>
      </c>
      <c r="I18" s="589" t="str">
        <f>IF(E18="","",VLOOKUP(B18,Data!$B$5:$D$503,3,FALSE))</f>
        <v>C/T</v>
      </c>
      <c r="J18" s="589" t="str">
        <f>IF(E18="","",VLOOKUP(B18,Data!$B$5:$M$503,12,FALSE))</f>
        <v>Indonesia</v>
      </c>
      <c r="K18" s="590">
        <v>5140957</v>
      </c>
      <c r="L18" s="587">
        <f>IF(E18="","",VLOOKUP(B18,Data!$B$5:$E$503,4,FALSE)*E18)</f>
        <v>388</v>
      </c>
      <c r="M18" s="587">
        <f>IF(E18="","",VLOOKUP(B18,Data!$B$5:$F$503,5,FALSE)*E18)</f>
        <v>348</v>
      </c>
      <c r="N18" s="591" t="e">
        <f>IF(B18=Data!#REF!,Data!#REF!,(IF(B18=Data!#REF!,Data!#REF!,(IF(B18=Data!#REF!,Data!#REF!,(IF(B18=Data!#REF!,Data!#REF!,(IF(B18=Data!#REF!,Data!#REF!,(IF(B18=Data!#REF!,Data!#REF!,(IF(B18=Data!#REF!,Data!#REF!,(IF(B18=Data!#REF!,Data!#REF!,Data!#REF!)))))))))))))))&amp;IF(B18=Data!B24,Data!G24,(IF(B18=Data!#REF!,Data!#REF!,(IF(B18=Data!#REF!,Data!#REF!,(IF(B18=Data!#REF!,Data!#REF!,(IF(B18=Data!#REF!,Data!#REF!,(IF(B18=Data!#REF!,Data!G764,(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24,Data!H24,(IF(B18=Data!#REF!,Data!#REF!,(IF(B18=Data!#REF!,Data!#REF!,(IF(B18=Data!#REF!,Data!#REF!,(IF(B18=Data!#REF!,Data!#REF!,(IF(B18=Data!#REF!,Data!H764,(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24,Data!I24,(IF(B18=Data!#REF!,Data!#REF!,(IF(B18=Data!#REF!,Data!#REF!,(IF(B18=Data!#REF!,Data!#REF!,(IF(B18=Data!#REF!,Data!#REF!,(IF(B18=Data!#REF!,Data!I764,(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24,Data!J24,(IF(B18=Data!#REF!,Data!#REF!,(IF(B18=Data!#REF!,Data!#REF!,(IF(B18=Data!#REF!,Data!#REF!,(IF(B18=Data!#REF!,Data!#REF!,(IF(B18=Data!#REF!,Data!J764,(IF(B18=Data!#REF!,Data!#REF!,(IF(B18=Data!#REF!,Data!#REF!,Data!#REF!)))))))))))))))&amp;IF(B18=Data!#REF!,Data!#REF!,(IF(B18=Data!#REF!,Data!#REF!,(IF(B18=Data!#REF!,Data!#REF!,(IF(B18=Data!#REF!,Data!#REF!,(IF(B18=Data!#REF!,Data!#REF!,Data!#REF!)))))))))</f>
        <v>#REF!</v>
      </c>
      <c r="W18" s="596">
        <f>IF(E18="","",VLOOKUP(B18,Data!$B$5:$J$503,9,FALSE)*E18)</f>
        <v>2.258</v>
      </c>
    </row>
    <row r="19" spans="1:23" s="597" customFormat="1" ht="19.25" customHeight="1">
      <c r="A19" s="860">
        <v>2</v>
      </c>
      <c r="B19" s="753" t="s">
        <v>487</v>
      </c>
      <c r="C19" s="738" t="str">
        <f>IF(E19="","",VLOOKUP(B19,Data!$B$5:$N$503,13,FALSE))</f>
        <v>Ymh</v>
      </c>
      <c r="D19" s="495" t="str">
        <f>IF(E19="","",VLOOKUP(B19,Data!$B$5:$L$503,2,FALSE))</f>
        <v>ZH66310</v>
      </c>
      <c r="E19" s="739">
        <v>4</v>
      </c>
      <c r="F19" s="956"/>
      <c r="G19" s="587">
        <f>IF(E19="","",VLOOKUP(B19,Data!$B$5:$L$503,11,FALSE))</f>
        <v>1933.89</v>
      </c>
      <c r="H19" s="588">
        <f t="shared" si="0"/>
        <v>7735.56</v>
      </c>
      <c r="I19" s="589" t="str">
        <f>IF(E19="","",VLOOKUP(B19,Data!$B$5:$D$503,3,FALSE))</f>
        <v>C/T</v>
      </c>
      <c r="J19" s="589" t="str">
        <f>IF(E19="","",VLOOKUP(B19,Data!$B$5:$M$503,12,FALSE))</f>
        <v>Indonesia</v>
      </c>
      <c r="K19" s="590">
        <v>5140957</v>
      </c>
      <c r="L19" s="587">
        <f>IF(E19="","",VLOOKUP(B19,Data!$B$5:$E$503,4,FALSE)*E19)</f>
        <v>860</v>
      </c>
      <c r="M19" s="587">
        <f>IF(E19="","",VLOOKUP(B19,Data!$B$5:$F$503,5,FALSE)*E19)</f>
        <v>776</v>
      </c>
      <c r="N19" s="591" t="e">
        <f>IF(B19=Data!#REF!,Data!#REF!,(IF(B19=Data!#REF!,Data!#REF!,(IF(B19=Data!#REF!,Data!#REF!,(IF(B19=Data!#REF!,Data!#REF!,(IF(B19=Data!#REF!,Data!#REF!,(IF(B19=Data!#REF!,Data!#REF!,(IF(B19=Data!#REF!,Data!#REF!,(IF(B19=Data!#REF!,Data!#REF!,Data!#REF!)))))))))))))))&amp;IF(B19=Data!B19,Data!G19,(IF(B19=Data!#REF!,Data!#REF!,(IF(B19=Data!#REF!,Data!#REF!,(IF(B19=Data!#REF!,Data!#REF!,(IF(B19=Data!#REF!,Data!#REF!,(IF(B19=Data!#REF!,Data!G759,(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19,Data!H19,(IF(B19=Data!#REF!,Data!#REF!,(IF(B19=Data!#REF!,Data!#REF!,(IF(B19=Data!#REF!,Data!#REF!,(IF(B19=Data!#REF!,Data!#REF!,(IF(B19=Data!#REF!,Data!H759,(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19,Data!I19,(IF(B19=Data!#REF!,Data!#REF!,(IF(B19=Data!#REF!,Data!#REF!,(IF(B19=Data!#REF!,Data!#REF!,(IF(B19=Data!#REF!,Data!#REF!,(IF(B19=Data!#REF!,Data!I759,(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19,Data!J19,(IF(B19=Data!#REF!,Data!#REF!,(IF(B19=Data!#REF!,Data!#REF!,(IF(B19=Data!#REF!,Data!#REF!,(IF(B19=Data!#REF!,Data!#REF!,(IF(B19=Data!#REF!,Data!J759,(IF(B19=Data!#REF!,Data!#REF!,(IF(B19=Data!#REF!,Data!#REF!,Data!#REF!)))))))))))))))&amp;IF(B19=Data!#REF!,Data!#REF!,(IF(B19=Data!#REF!,Data!#REF!,(IF(B19=Data!#REF!,Data!#REF!,(IF(B19=Data!#REF!,Data!#REF!,(IF(B19=Data!#REF!,Data!#REF!,Data!#REF!)))))))))</f>
        <v>#REF!</v>
      </c>
      <c r="W19" s="596">
        <f>IF(E19="","",VLOOKUP(B19,Data!$B$5:$J$503,9,FALSE)*E19)</f>
        <v>4.74</v>
      </c>
    </row>
    <row r="20" spans="1:23" s="597" customFormat="1" ht="19.25" customHeight="1">
      <c r="A20" s="860">
        <v>3</v>
      </c>
      <c r="B20" s="753" t="s">
        <v>504</v>
      </c>
      <c r="C20" s="738" t="str">
        <f>IF(E20="","",VLOOKUP(B20,Data!$B$5:$N$503,13,FALSE))</f>
        <v>Ymh</v>
      </c>
      <c r="D20" s="495" t="str">
        <f>IF(E20="","",VLOOKUP(B20,Data!$B$5:$L$503,2,FALSE))</f>
        <v>ZH66250</v>
      </c>
      <c r="E20" s="739">
        <v>8</v>
      </c>
      <c r="F20" s="955" t="s">
        <v>545</v>
      </c>
      <c r="G20" s="587">
        <f>IF(E20="","",VLOOKUP(B20,Data!$B$5:$L$503,11,FALSE))</f>
        <v>2244.61</v>
      </c>
      <c r="H20" s="588">
        <f t="shared" si="0"/>
        <v>17956.88</v>
      </c>
      <c r="I20" s="589" t="str">
        <f>IF(E20="","",VLOOKUP(B20,Data!$B$5:$D$503,3,FALSE))</f>
        <v>C/T</v>
      </c>
      <c r="J20" s="589" t="str">
        <f>IF(E20="","",VLOOKUP(B20,Data!$B$5:$M$503,12,FALSE))</f>
        <v>Indonesia</v>
      </c>
      <c r="K20" s="590">
        <v>5140957</v>
      </c>
      <c r="L20" s="587">
        <f>IF(E20="","",VLOOKUP(B20,Data!$B$5:$E$503,4,FALSE)*E20)</f>
        <v>2096</v>
      </c>
      <c r="M20" s="587">
        <f>IF(E20="","",VLOOKUP(B20,Data!$B$5:$F$503,5,FALSE)*E20)</f>
        <v>1896</v>
      </c>
      <c r="N20" s="591" t="e">
        <f>IF(B20=Data!#REF!,Data!#REF!,(IF(B20=Data!#REF!,Data!#REF!,(IF(B20=Data!#REF!,Data!#REF!,(IF(B20=Data!#REF!,Data!#REF!,(IF(B20=Data!#REF!,Data!#REF!,(IF(B20=Data!#REF!,Data!#REF!,(IF(B20=Data!#REF!,Data!#REF!,(IF(B20=Data!#REF!,Data!#REF!,Data!#REF!)))))))))))))))&amp;IF(B20=Data!B20,Data!G20,(IF(B20=Data!#REF!,Data!#REF!,(IF(B20=Data!#REF!,Data!#REF!,(IF(B20=Data!#REF!,Data!#REF!,(IF(B20=Data!#REF!,Data!#REF!,(IF(B20=Data!#REF!,Data!G760,(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20,Data!H20,(IF(B20=Data!#REF!,Data!#REF!,(IF(B20=Data!#REF!,Data!#REF!,(IF(B20=Data!#REF!,Data!#REF!,(IF(B20=Data!#REF!,Data!#REF!,(IF(B20=Data!#REF!,Data!H760,(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20,Data!I20,(IF(B20=Data!#REF!,Data!#REF!,(IF(B20=Data!#REF!,Data!#REF!,(IF(B20=Data!#REF!,Data!#REF!,(IF(B20=Data!#REF!,Data!#REF!,(IF(B20=Data!#REF!,Data!I760,(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20,Data!J20,(IF(B20=Data!#REF!,Data!#REF!,(IF(B20=Data!#REF!,Data!#REF!,(IF(B20=Data!#REF!,Data!#REF!,(IF(B20=Data!#REF!,Data!#REF!,(IF(B20=Data!#REF!,Data!J760,(IF(B20=Data!#REF!,Data!#REF!,(IF(B20=Data!#REF!,Data!#REF!,Data!#REF!)))))))))))))))&amp;IF(B20=Data!#REF!,Data!#REF!,(IF(B20=Data!#REF!,Data!#REF!,(IF(B20=Data!#REF!,Data!#REF!,(IF(B20=Data!#REF!,Data!#REF!,(IF(B20=Data!#REF!,Data!#REF!,Data!#REF!)))))))))</f>
        <v>#REF!</v>
      </c>
      <c r="W20" s="596">
        <f>IF(E20="","",VLOOKUP(B20,Data!$B$5:$J$503,9,FALSE)*E20)</f>
        <v>11.904</v>
      </c>
    </row>
    <row r="21" spans="1:23" s="597" customFormat="1" ht="19.25" customHeight="1">
      <c r="A21" s="860">
        <v>4</v>
      </c>
      <c r="B21" s="753" t="s">
        <v>508</v>
      </c>
      <c r="C21" s="738" t="str">
        <f>IF(E21="","",VLOOKUP(B21,Data!$B$5:$N$503,13,FALSE))</f>
        <v>Ymh</v>
      </c>
      <c r="D21" s="495" t="str">
        <f>IF(E21="","",VLOOKUP(B21,Data!$B$5:$L$503,2,FALSE))</f>
        <v>ZH66280</v>
      </c>
      <c r="E21" s="739">
        <v>1</v>
      </c>
      <c r="F21" s="955"/>
      <c r="G21" s="587">
        <f>IF(E21="","",VLOOKUP(B21,Data!$B$5:$L$503,11,FALSE))</f>
        <v>2450.15</v>
      </c>
      <c r="H21" s="588">
        <f t="shared" si="0"/>
        <v>2450.15</v>
      </c>
      <c r="I21" s="589" t="str">
        <f>IF(E21="","",VLOOKUP(B21,Data!$B$5:$D$503,3,FALSE))</f>
        <v>C/T</v>
      </c>
      <c r="J21" s="589" t="str">
        <f>IF(E21="","",VLOOKUP(B21,Data!$B$5:$M$503,12,FALSE))</f>
        <v>Indonesia</v>
      </c>
      <c r="K21" s="590">
        <v>5140957</v>
      </c>
      <c r="L21" s="587">
        <f>IF(E21="","",VLOOKUP(B21,Data!$B$5:$E$503,4,FALSE)*E21)</f>
        <v>262</v>
      </c>
      <c r="M21" s="587">
        <f>IF(E21="","",VLOOKUP(B21,Data!$B$5:$F$503,5,FALSE)*E21)</f>
        <v>237</v>
      </c>
      <c r="N21" s="591" t="e">
        <f>IF(B21=Data!#REF!,Data!#REF!,(IF(B21=Data!#REF!,Data!#REF!,(IF(B21=Data!#REF!,Data!#REF!,(IF(B21=Data!#REF!,Data!#REF!,(IF(B21=Data!#REF!,Data!#REF!,(IF(B21=Data!#REF!,Data!#REF!,(IF(B21=Data!#REF!,Data!#REF!,(IF(B21=Data!#REF!,Data!#REF!,Data!#REF!)))))))))))))))&amp;IF(B21=Data!B21,Data!G21,(IF(B21=Data!#REF!,Data!#REF!,(IF(B21=Data!#REF!,Data!#REF!,(IF(B21=Data!#REF!,Data!#REF!,(IF(B21=Data!#REF!,Data!#REF!,(IF(B21=Data!#REF!,Data!G761,(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21,Data!H21,(IF(B21=Data!#REF!,Data!#REF!,(IF(B21=Data!#REF!,Data!#REF!,(IF(B21=Data!#REF!,Data!#REF!,(IF(B21=Data!#REF!,Data!#REF!,(IF(B21=Data!#REF!,Data!H761,(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21,Data!I21,(IF(B21=Data!#REF!,Data!#REF!,(IF(B21=Data!#REF!,Data!#REF!,(IF(B21=Data!#REF!,Data!#REF!,(IF(B21=Data!#REF!,Data!#REF!,(IF(B21=Data!#REF!,Data!I761,(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21,Data!J21,(IF(B21=Data!#REF!,Data!#REF!,(IF(B21=Data!#REF!,Data!#REF!,(IF(B21=Data!#REF!,Data!#REF!,(IF(B21=Data!#REF!,Data!#REF!,(IF(B21=Data!#REF!,Data!J761,(IF(B21=Data!#REF!,Data!#REF!,(IF(B21=Data!#REF!,Data!#REF!,Data!#REF!)))))))))))))))&amp;IF(B21=Data!#REF!,Data!#REF!,(IF(B21=Data!#REF!,Data!#REF!,(IF(B21=Data!#REF!,Data!#REF!,(IF(B21=Data!#REF!,Data!#REF!,(IF(B21=Data!#REF!,Data!#REF!,Data!#REF!)))))))))</f>
        <v>#REF!</v>
      </c>
      <c r="W21" s="596">
        <f>IF(E21="","",VLOOKUP(B21,Data!$B$5:$J$503,9,FALSE)*E21)</f>
        <v>1.488</v>
      </c>
    </row>
    <row r="22" spans="1:23" s="597" customFormat="1" ht="19.25" customHeight="1">
      <c r="A22" s="860"/>
      <c r="B22" s="582" t="s">
        <v>1159</v>
      </c>
      <c r="C22" s="738" t="str">
        <f>IF(E22="","",VLOOKUP(B22,Data!$B$5:$N$503,13,FALSE))</f>
        <v/>
      </c>
      <c r="D22" s="495" t="str">
        <f>IF(E22="","",VLOOKUP(B22,Data!$B$5:$L$503,2,FALSE))</f>
        <v/>
      </c>
      <c r="E22" s="739"/>
      <c r="F22" s="956" t="s">
        <v>569</v>
      </c>
      <c r="G22" s="587" t="str">
        <f>IF(E22="","",VLOOKUP(B22,Data!$B$5:$L$503,11,FALSE))</f>
        <v/>
      </c>
      <c r="H22" s="588" t="str">
        <f t="shared" ref="H22" si="1">IF(E22&gt;0,E22*G22,"-")</f>
        <v>-</v>
      </c>
      <c r="I22" s="589" t="str">
        <f>IF(E22="","",VLOOKUP(B22,Data!$B$5:$D$503,3,FALSE))</f>
        <v/>
      </c>
      <c r="J22" s="589" t="str">
        <f>IF(E22="","",VLOOKUP(B22,Data!$B$5:$M$503,12,FALSE))</f>
        <v/>
      </c>
      <c r="K22" s="590"/>
      <c r="L22" s="587" t="str">
        <f>IF(E22="","",VLOOKUP(B22,Data!$B$5:$E$503,4,FALSE)*E22)</f>
        <v/>
      </c>
      <c r="M22" s="587" t="str">
        <f>IF(E22="","",VLOOKUP(B22,Data!$B$5:$F$503,5,FALSE)*E22)</f>
        <v/>
      </c>
      <c r="N22" s="591" t="e">
        <f>IF(B22=Data!#REF!,Data!#REF!,(IF(B22=Data!#REF!,Data!#REF!,(IF(B22=Data!#REF!,Data!#REF!,(IF(B22=Data!#REF!,Data!#REF!,(IF(B22=Data!#REF!,Data!#REF!,(IF(B22=Data!#REF!,Data!#REF!,(IF(B22=Data!#REF!,Data!#REF!,(IF(B22=Data!#REF!,Data!#REF!,Data!#REF!)))))))))))))))&amp;IF(B22=Data!B39,Data!G39,(IF(B22=Data!#REF!,Data!#REF!,(IF(B22=Data!#REF!,Data!#REF!,(IF(B22=Data!#REF!,Data!#REF!,(IF(B22=Data!#REF!,Data!#REF!,(IF(B22=Data!#REF!,Data!G779,(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39,Data!H39,(IF(B22=Data!#REF!,Data!#REF!,(IF(B22=Data!#REF!,Data!#REF!,(IF(B22=Data!#REF!,Data!#REF!,(IF(B22=Data!#REF!,Data!#REF!,(IF(B22=Data!#REF!,Data!H779,(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39,Data!I39,(IF(B22=Data!#REF!,Data!#REF!,(IF(B22=Data!#REF!,Data!#REF!,(IF(B22=Data!#REF!,Data!#REF!,(IF(B22=Data!#REF!,Data!#REF!,(IF(B22=Data!#REF!,Data!I779,(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39,Data!J39,(IF(B22=Data!#REF!,Data!#REF!,(IF(B22=Data!#REF!,Data!#REF!,(IF(B22=Data!#REF!,Data!#REF!,(IF(B22=Data!#REF!,Data!#REF!,(IF(B22=Data!#REF!,Data!J779,(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v>5</v>
      </c>
      <c r="B23" s="753" t="s">
        <v>368</v>
      </c>
      <c r="C23" s="738" t="str">
        <f>IF(E23="","",VLOOKUP(B23,Data!$B$5:$N$503,13,FALSE))</f>
        <v>Ymh</v>
      </c>
      <c r="D23" s="495" t="str">
        <f>IF(E23="","",VLOOKUP(B23,Data!$B$5:$L$503,2,FALSE))</f>
        <v>WQ78230</v>
      </c>
      <c r="E23" s="739">
        <v>9</v>
      </c>
      <c r="F23" s="956"/>
      <c r="G23" s="587">
        <f>IF(E23="","",VLOOKUP(B23,Data!$B$5:$L$503,11,FALSE))</f>
        <v>4233.07</v>
      </c>
      <c r="H23" s="588">
        <f t="shared" si="0"/>
        <v>38097.629999999997</v>
      </c>
      <c r="I23" s="589" t="str">
        <f>IF(E23="","",VLOOKUP(B23,Data!$B$5:$D$503,3,FALSE))</f>
        <v>C/T</v>
      </c>
      <c r="J23" s="589" t="str">
        <f>IF(E23="","",VLOOKUP(B23,Data!$B$5:$M$503,12,FALSE))</f>
        <v>Indonesia</v>
      </c>
      <c r="K23" s="590">
        <v>5143162</v>
      </c>
      <c r="L23" s="587">
        <f>IF(E23="","",VLOOKUP(B23,Data!$B$5:$E$503,4,FALSE)*E23)</f>
        <v>2673</v>
      </c>
      <c r="M23" s="587">
        <f>IF(E23="","",VLOOKUP(B23,Data!$B$5:$F$503,5,FALSE)*E23)</f>
        <v>2358</v>
      </c>
      <c r="N23" s="591" t="e">
        <f>IF(B23=Data!#REF!,Data!#REF!,(IF(B23=Data!#REF!,Data!#REF!,(IF(B23=Data!#REF!,Data!#REF!,(IF(B23=Data!#REF!,Data!#REF!,(IF(B23=Data!#REF!,Data!#REF!,(IF(B23=Data!#REF!,Data!#REF!,(IF(B23=Data!#REF!,Data!#REF!,(IF(B23=Data!#REF!,Data!#REF!,Data!#REF!)))))))))))))))&amp;IF(B23=Data!B20,Data!G20,(IF(B23=Data!#REF!,Data!#REF!,(IF(B23=Data!#REF!,Data!#REF!,(IF(B23=Data!#REF!,Data!#REF!,(IF(B23=Data!#REF!,Data!#REF!,(IF(B23=Data!#REF!,Data!G760,(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20,Data!H20,(IF(B23=Data!#REF!,Data!#REF!,(IF(B23=Data!#REF!,Data!#REF!,(IF(B23=Data!#REF!,Data!#REF!,(IF(B23=Data!#REF!,Data!#REF!,(IF(B23=Data!#REF!,Data!H760,(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20,Data!I20,(IF(B23=Data!#REF!,Data!#REF!,(IF(B23=Data!#REF!,Data!#REF!,(IF(B23=Data!#REF!,Data!#REF!,(IF(B23=Data!#REF!,Data!#REF!,(IF(B23=Data!#REF!,Data!I760,(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20,Data!J20,(IF(B23=Data!#REF!,Data!#REF!,(IF(B23=Data!#REF!,Data!#REF!,(IF(B23=Data!#REF!,Data!#REF!,(IF(B23=Data!#REF!,Data!#REF!,(IF(B23=Data!#REF!,Data!J760,(IF(B23=Data!#REF!,Data!#REF!,(IF(B23=Data!#REF!,Data!#REF!,Data!#REF!)))))))))))))))&amp;IF(B23=Data!#REF!,Data!#REF!,(IF(B23=Data!#REF!,Data!#REF!,(IF(B23=Data!#REF!,Data!#REF!,(IF(B23=Data!#REF!,Data!#REF!,(IF(B23=Data!#REF!,Data!#REF!,Data!#REF!)))))))))</f>
        <v>#REF!</v>
      </c>
      <c r="W23" s="596">
        <f>IF(E23="","",VLOOKUP(B23,Data!$B$5:$J$503,9,FALSE)*E23)</f>
        <v>13.806000000000001</v>
      </c>
    </row>
    <row r="24" spans="1:23" s="597" customFormat="1" ht="19.25" customHeight="1">
      <c r="A24" s="860">
        <v>6</v>
      </c>
      <c r="B24" s="753" t="s">
        <v>223</v>
      </c>
      <c r="C24" s="738" t="str">
        <f>IF(E24="","",VLOOKUP(B24,Data!$B$5:$N$503,13,FALSE))</f>
        <v>Ymh</v>
      </c>
      <c r="D24" s="495" t="str">
        <f>IF(E24="","",VLOOKUP(B24,Data!$B$5:$L$503,2,FALSE))</f>
        <v>AAE6337</v>
      </c>
      <c r="E24" s="739">
        <v>5</v>
      </c>
      <c r="F24" s="956"/>
      <c r="G24" s="587">
        <f>IF(E24="","",VLOOKUP(B24,Data!$B$5:$L$503,11,FALSE))</f>
        <v>1646.63</v>
      </c>
      <c r="H24" s="588">
        <f t="shared" si="0"/>
        <v>8233.1500000000015</v>
      </c>
      <c r="I24" s="589" t="str">
        <f>IF(E24="","",VLOOKUP(B24,Data!$B$5:$D$503,3,FALSE))</f>
        <v>C/T</v>
      </c>
      <c r="J24" s="589" t="str">
        <f>IF(E24="","",VLOOKUP(B24,Data!$B$5:$M$503,12,FALSE))</f>
        <v>Indonesia</v>
      </c>
      <c r="K24" s="590">
        <v>5143162</v>
      </c>
      <c r="L24" s="587">
        <f>IF(E24="","",VLOOKUP(B24,Data!$B$5:$E$503,4,FALSE)*E24)</f>
        <v>970</v>
      </c>
      <c r="M24" s="587">
        <f>IF(E24="","",VLOOKUP(B24,Data!$B$5:$F$503,5,FALSE)*E24)</f>
        <v>870</v>
      </c>
      <c r="N24" s="591" t="e">
        <f>IF(B24=Data!#REF!,Data!#REF!,(IF(B24=Data!#REF!,Data!#REF!,(IF(B24=Data!#REF!,Data!#REF!,(IF(B24=Data!#REF!,Data!#REF!,(IF(B24=Data!#REF!,Data!#REF!,(IF(B24=Data!#REF!,Data!#REF!,(IF(B24=Data!#REF!,Data!#REF!,(IF(B24=Data!#REF!,Data!#REF!,Data!#REF!)))))))))))))))&amp;IF(B24=Data!B21,Data!G21,(IF(B24=Data!#REF!,Data!#REF!,(IF(B24=Data!#REF!,Data!#REF!,(IF(B24=Data!#REF!,Data!#REF!,(IF(B24=Data!#REF!,Data!#REF!,(IF(B24=Data!#REF!,Data!G761,(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21,Data!H21,(IF(B24=Data!#REF!,Data!#REF!,(IF(B24=Data!#REF!,Data!#REF!,(IF(B24=Data!#REF!,Data!#REF!,(IF(B24=Data!#REF!,Data!#REF!,(IF(B24=Data!#REF!,Data!H761,(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21,Data!I21,(IF(B24=Data!#REF!,Data!#REF!,(IF(B24=Data!#REF!,Data!#REF!,(IF(B24=Data!#REF!,Data!#REF!,(IF(B24=Data!#REF!,Data!#REF!,(IF(B24=Data!#REF!,Data!I761,(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21,Data!J21,(IF(B24=Data!#REF!,Data!#REF!,(IF(B24=Data!#REF!,Data!#REF!,(IF(B24=Data!#REF!,Data!#REF!,(IF(B24=Data!#REF!,Data!#REF!,(IF(B24=Data!#REF!,Data!J761,(IF(B24=Data!#REF!,Data!#REF!,(IF(B24=Data!#REF!,Data!#REF!,Data!#REF!)))))))))))))))&amp;IF(B24=Data!#REF!,Data!#REF!,(IF(B24=Data!#REF!,Data!#REF!,(IF(B24=Data!#REF!,Data!#REF!,(IF(B24=Data!#REF!,Data!#REF!,(IF(B24=Data!#REF!,Data!#REF!,Data!#REF!)))))))))</f>
        <v>#REF!</v>
      </c>
      <c r="W24" s="596">
        <f>IF(E24="","",VLOOKUP(B24,Data!$B$5:$J$503,9,FALSE)*E24)</f>
        <v>5.6449999999999996</v>
      </c>
    </row>
    <row r="25" spans="1:23" s="597" customFormat="1" ht="19.25" customHeight="1">
      <c r="A25" s="860">
        <v>8</v>
      </c>
      <c r="B25" s="753" t="s">
        <v>231</v>
      </c>
      <c r="C25" s="738" t="str">
        <f>IF(E25="","",VLOOKUP(B25,Data!$B$5:$N$503,13,FALSE))</f>
        <v>Ymh</v>
      </c>
      <c r="D25" s="495" t="str">
        <f>IF(E25="","",VLOOKUP(B25,Data!$B$5:$L$503,2,FALSE))</f>
        <v>WN49720</v>
      </c>
      <c r="E25" s="739">
        <v>15</v>
      </c>
      <c r="F25" s="956"/>
      <c r="G25" s="587">
        <f>IF(E25="","",VLOOKUP(B25,Data!$B$5:$L$503,11,FALSE))</f>
        <v>1776.21</v>
      </c>
      <c r="H25" s="588">
        <f t="shared" ref="H25" si="2">IF(E25&gt;0,E25*G25,"-")</f>
        <v>26643.15</v>
      </c>
      <c r="I25" s="589" t="str">
        <f>IF(E25="","",VLOOKUP(B25,Data!$B$5:$D$503,3,FALSE))</f>
        <v>C/T</v>
      </c>
      <c r="J25" s="589" t="str">
        <f>IF(E25="","",VLOOKUP(B25,Data!$B$5:$M$503,12,FALSE))</f>
        <v>Indonesia</v>
      </c>
      <c r="K25" s="590">
        <v>5143162</v>
      </c>
      <c r="L25" s="587">
        <f>IF(E25="","",VLOOKUP(B25,Data!$B$5:$E$503,4,FALSE)*E25)</f>
        <v>2910</v>
      </c>
      <c r="M25" s="587">
        <f>IF(E25="","",VLOOKUP(B25,Data!$B$5:$F$503,5,FALSE)*E25)</f>
        <v>2610</v>
      </c>
      <c r="N25" s="591" t="e">
        <f>IF(B25=Data!#REF!,Data!#REF!,(IF(B25=Data!#REF!,Data!#REF!,(IF(B25=Data!#REF!,Data!#REF!,(IF(B25=Data!#REF!,Data!#REF!,(IF(B25=Data!#REF!,Data!#REF!,(IF(B25=Data!#REF!,Data!#REF!,(IF(B25=Data!#REF!,Data!#REF!,(IF(B25=Data!#REF!,Data!#REF!,Data!#REF!)))))))))))))))&amp;IF(B25=Data!B22,Data!G22,(IF(B25=Data!#REF!,Data!#REF!,(IF(B25=Data!#REF!,Data!#REF!,(IF(B25=Data!#REF!,Data!#REF!,(IF(B25=Data!#REF!,Data!#REF!,(IF(B25=Data!#REF!,Data!G762,(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22,Data!H22,(IF(B25=Data!#REF!,Data!#REF!,(IF(B25=Data!#REF!,Data!#REF!,(IF(B25=Data!#REF!,Data!#REF!,(IF(B25=Data!#REF!,Data!#REF!,(IF(B25=Data!#REF!,Data!H762,(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22,Data!I22,(IF(B25=Data!#REF!,Data!#REF!,(IF(B25=Data!#REF!,Data!#REF!,(IF(B25=Data!#REF!,Data!#REF!,(IF(B25=Data!#REF!,Data!#REF!,(IF(B25=Data!#REF!,Data!I762,(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22,Data!J22,(IF(B25=Data!#REF!,Data!#REF!,(IF(B25=Data!#REF!,Data!#REF!,(IF(B25=Data!#REF!,Data!#REF!,(IF(B25=Data!#REF!,Data!#REF!,(IF(B25=Data!#REF!,Data!J762,(IF(B25=Data!#REF!,Data!#REF!,(IF(B25=Data!#REF!,Data!#REF!,Data!#REF!)))))))))))))))&amp;IF(B25=Data!#REF!,Data!#REF!,(IF(B25=Data!#REF!,Data!#REF!,(IF(B25=Data!#REF!,Data!#REF!,(IF(B25=Data!#REF!,Data!#REF!,(IF(B25=Data!#REF!,Data!#REF!,Data!#REF!)))))))))</f>
        <v>#REF!</v>
      </c>
      <c r="W25" s="596">
        <f>IF(E25="","",VLOOKUP(B25,Data!$B$5:$J$503,9,FALSE)*E25)</f>
        <v>16.934999999999999</v>
      </c>
    </row>
    <row r="26" spans="1:23" s="597" customFormat="1" ht="19.25" customHeight="1">
      <c r="A26" s="860">
        <v>9</v>
      </c>
      <c r="B26" s="753" t="s">
        <v>487</v>
      </c>
      <c r="C26" s="738" t="str">
        <f>IF(E26="","",VLOOKUP(B26,Data!$B$5:$N$503,13,FALSE))</f>
        <v>Ymh</v>
      </c>
      <c r="D26" s="495" t="str">
        <f>IF(E26="","",VLOOKUP(B26,Data!$B$5:$L$503,2,FALSE))</f>
        <v>ZH66310</v>
      </c>
      <c r="E26" s="739">
        <v>31</v>
      </c>
      <c r="F26" s="956"/>
      <c r="G26" s="587">
        <f>IF(E26="","",VLOOKUP(B26,Data!$B$5:$L$503,11,FALSE))</f>
        <v>1933.89</v>
      </c>
      <c r="H26" s="588">
        <f t="shared" si="0"/>
        <v>59950.590000000004</v>
      </c>
      <c r="I26" s="589" t="str">
        <f>IF(E26="","",VLOOKUP(B26,Data!$B$5:$D$503,3,FALSE))</f>
        <v>C/T</v>
      </c>
      <c r="J26" s="589" t="str">
        <f>IF(E26="","",VLOOKUP(B26,Data!$B$5:$M$503,12,FALSE))</f>
        <v>Indonesia</v>
      </c>
      <c r="K26" s="590">
        <v>5143162</v>
      </c>
      <c r="L26" s="587">
        <f>IF(E26="","",VLOOKUP(B26,Data!$B$5:$E$503,4,FALSE)*E26)</f>
        <v>6665</v>
      </c>
      <c r="M26" s="587">
        <f>IF(E26="","",VLOOKUP(B26,Data!$B$5:$F$503,5,FALSE)*E26)</f>
        <v>6014</v>
      </c>
      <c r="N26" s="591" t="e">
        <f>IF(B26=Data!#REF!,Data!#REF!,(IF(B26=Data!#REF!,Data!#REF!,(IF(B26=Data!#REF!,Data!#REF!,(IF(B26=Data!#REF!,Data!#REF!,(IF(B26=Data!#REF!,Data!#REF!,(IF(B26=Data!#REF!,Data!#REF!,(IF(B26=Data!#REF!,Data!#REF!,(IF(B26=Data!#REF!,Data!#REF!,Data!#REF!)))))))))))))))&amp;IF(B26=Data!B23,Data!G23,(IF(B26=Data!#REF!,Data!#REF!,(IF(B26=Data!#REF!,Data!#REF!,(IF(B26=Data!#REF!,Data!#REF!,(IF(B26=Data!#REF!,Data!#REF!,(IF(B26=Data!#REF!,Data!G763,(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23,Data!H23,(IF(B26=Data!#REF!,Data!#REF!,(IF(B26=Data!#REF!,Data!#REF!,(IF(B26=Data!#REF!,Data!#REF!,(IF(B26=Data!#REF!,Data!#REF!,(IF(B26=Data!#REF!,Data!H763,(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23,Data!I23,(IF(B26=Data!#REF!,Data!#REF!,(IF(B26=Data!#REF!,Data!#REF!,(IF(B26=Data!#REF!,Data!#REF!,(IF(B26=Data!#REF!,Data!#REF!,(IF(B26=Data!#REF!,Data!I763,(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23,Data!J23,(IF(B26=Data!#REF!,Data!#REF!,(IF(B26=Data!#REF!,Data!#REF!,(IF(B26=Data!#REF!,Data!#REF!,(IF(B26=Data!#REF!,Data!#REF!,(IF(B26=Data!#REF!,Data!J763,(IF(B26=Data!#REF!,Data!#REF!,(IF(B26=Data!#REF!,Data!#REF!,Data!#REF!)))))))))))))))&amp;IF(B26=Data!#REF!,Data!#REF!,(IF(B26=Data!#REF!,Data!#REF!,(IF(B26=Data!#REF!,Data!#REF!,(IF(B26=Data!#REF!,Data!#REF!,(IF(B26=Data!#REF!,Data!#REF!,Data!#REF!)))))))))</f>
        <v>#REF!</v>
      </c>
      <c r="W26" s="596">
        <f>IF(E26="","",VLOOKUP(B26,Data!$B$5:$J$503,9,FALSE)*E26)</f>
        <v>36.734999999999999</v>
      </c>
    </row>
    <row r="27" spans="1:23" s="597" customFormat="1" ht="19.25" customHeight="1">
      <c r="A27" s="860">
        <v>10</v>
      </c>
      <c r="B27" s="753" t="s">
        <v>489</v>
      </c>
      <c r="C27" s="738" t="str">
        <f>IF(E27="","",VLOOKUP(B27,Data!$B$5:$N$503,13,FALSE))</f>
        <v>Ymh</v>
      </c>
      <c r="D27" s="495" t="str">
        <f>IF(E27="","",VLOOKUP(B27,Data!$B$5:$L$503,2,FALSE))</f>
        <v>ZH66290</v>
      </c>
      <c r="E27" s="739">
        <v>2</v>
      </c>
      <c r="F27" s="956"/>
      <c r="G27" s="587">
        <f>IF(E27="","",VLOOKUP(B27,Data!$B$5:$L$503,11,FALSE))</f>
        <v>1975.79</v>
      </c>
      <c r="H27" s="588">
        <f t="shared" si="0"/>
        <v>3951.58</v>
      </c>
      <c r="I27" s="589" t="str">
        <f>IF(E27="","",VLOOKUP(B27,Data!$B$5:$D$503,3,FALSE))</f>
        <v>C/T</v>
      </c>
      <c r="J27" s="589" t="str">
        <f>IF(E27="","",VLOOKUP(B27,Data!$B$5:$M$503,12,FALSE))</f>
        <v>Indonesia</v>
      </c>
      <c r="K27" s="590">
        <v>5143162</v>
      </c>
      <c r="L27" s="587">
        <f>IF(E27="","",VLOOKUP(B27,Data!$B$5:$E$503,4,FALSE)*E27)</f>
        <v>430</v>
      </c>
      <c r="M27" s="587">
        <f>IF(E27="","",VLOOKUP(B27,Data!$B$5:$F$503,5,FALSE)*E27)</f>
        <v>388</v>
      </c>
      <c r="N27" s="591" t="e">
        <f>IF(B27=Data!#REF!,Data!#REF!,(IF(B27=Data!#REF!,Data!#REF!,(IF(B27=Data!#REF!,Data!#REF!,(IF(B27=Data!#REF!,Data!#REF!,(IF(B27=Data!#REF!,Data!#REF!,(IF(B27=Data!#REF!,Data!#REF!,(IF(B27=Data!#REF!,Data!#REF!,(IF(B27=Data!#REF!,Data!#REF!,Data!#REF!)))))))))))))))&amp;IF(B27=Data!B24,Data!G24,(IF(B27=Data!#REF!,Data!#REF!,(IF(B27=Data!#REF!,Data!#REF!,(IF(B27=Data!#REF!,Data!#REF!,(IF(B27=Data!#REF!,Data!#REF!,(IF(B27=Data!#REF!,Data!G764,(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24,Data!H24,(IF(B27=Data!#REF!,Data!#REF!,(IF(B27=Data!#REF!,Data!#REF!,(IF(B27=Data!#REF!,Data!#REF!,(IF(B27=Data!#REF!,Data!#REF!,(IF(B27=Data!#REF!,Data!H764,(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24,Data!I24,(IF(B27=Data!#REF!,Data!#REF!,(IF(B27=Data!#REF!,Data!#REF!,(IF(B27=Data!#REF!,Data!#REF!,(IF(B27=Data!#REF!,Data!#REF!,(IF(B27=Data!#REF!,Data!I764,(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24,Data!J24,(IF(B27=Data!#REF!,Data!#REF!,(IF(B27=Data!#REF!,Data!#REF!,(IF(B27=Data!#REF!,Data!#REF!,(IF(B27=Data!#REF!,Data!#REF!,(IF(B27=Data!#REF!,Data!J764,(IF(B27=Data!#REF!,Data!#REF!,(IF(B27=Data!#REF!,Data!#REF!,Data!#REF!)))))))))))))))&amp;IF(B27=Data!#REF!,Data!#REF!,(IF(B27=Data!#REF!,Data!#REF!,(IF(B27=Data!#REF!,Data!#REF!,(IF(B27=Data!#REF!,Data!#REF!,(IF(B27=Data!#REF!,Data!#REF!,Data!#REF!)))))))))</f>
        <v>#REF!</v>
      </c>
      <c r="W27" s="596">
        <f>IF(E27="","",VLOOKUP(B27,Data!$B$5:$J$503,9,FALSE)*E27)</f>
        <v>2.37</v>
      </c>
    </row>
    <row r="28" spans="1:23" s="597" customFormat="1" ht="19.25" customHeight="1">
      <c r="A28" s="598"/>
      <c r="B28" s="582"/>
      <c r="C28" s="738" t="str">
        <f>IF(E28="","",VLOOKUP(B28,Data!$B$5:$N$503,13,FALSE))</f>
        <v/>
      </c>
      <c r="D28" s="495" t="str">
        <f>IF(E28="","",VLOOKUP(B28,Data!$B$5:$L$503,2,FALSE))</f>
        <v/>
      </c>
      <c r="E28" s="823"/>
      <c r="F28" s="601"/>
      <c r="G28" s="587" t="str">
        <f>IF(E28="","",VLOOKUP(B28,Data!$B$5:$L$503,11,FALSE))</f>
        <v/>
      </c>
      <c r="H28" s="588" t="str">
        <f t="shared" si="0"/>
        <v>-</v>
      </c>
      <c r="I28" s="589" t="str">
        <f>IF(E28="","",VLOOKUP(B28,Data!$B$5:$D$503,3,FALSE))</f>
        <v/>
      </c>
      <c r="J28" s="589" t="str">
        <f>IF(E28="","",VLOOKUP(B28,Data!$B$5:$M$503,12,FALSE))</f>
        <v/>
      </c>
      <c r="K28" s="590"/>
      <c r="L28" s="587" t="str">
        <f>IF(E28="","",VLOOKUP(B28,Data!$B$5:$E$503,4,FALSE)*E28)</f>
        <v/>
      </c>
      <c r="M28" s="587" t="str">
        <f>IF(E28="","",VLOOKUP(B28,Data!$B$5:$F$503,5,FALSE)*E28)</f>
        <v/>
      </c>
      <c r="N28" s="591" t="e">
        <f>IF(B28=Data!B18,Data!G18,(IF(B28=Data!B20,Data!G20,(IF(B28=Data!B22,Data!G22,(IF(B28=Data!#REF!,Data!#REF!,(IF(B28=Data!B27,Data!G27,(IF(B28=Data!#REF!,Data!#REF!,(IF(B28=Data!#REF!,Data!#REF!,(IF(B28=Data!#REF!,Data!#REF!,Data!#REF!)))))))))))))))&amp;IF(B28=Data!B94,Data!G94,(IF(B28=Data!#REF!,Data!#REF!,(IF(B28=Data!#REF!,Data!#REF!,(IF(B28=Data!#REF!,Data!#REF!,(IF(B28=Data!#REF!,Data!#REF!,(IF(B28=Data!#REF!,Data!G834,(IF(B28=Data!#REF!,Data!#REF!,(IF(B28=Data!#REF!,Data!#REF!,Data!#REF!)))))))))))))))&amp;IF(B28=Data!#REF!,Data!#REF!,(IF(B28=Data!#REF!,Data!#REF!,(IF(B28=Data!#REF!,Data!#REF!,(IF(B28=Data!#REF!,Data!#REF!,(IF(B28=Data!#REF!,Data!#REF!,Data!#REF!)))))))))</f>
        <v>#REF!</v>
      </c>
      <c r="O28" s="592"/>
      <c r="P28" s="593"/>
      <c r="Q28" s="594" t="e">
        <f>IF(B28=Data!B18,Data!H18,(IF(B28=Data!B20,Data!H20,(IF(B28=Data!B22,Data!H22,(IF(B28=Data!#REF!,Data!#REF!,(IF(B28=Data!B27,Data!H27,(IF(B28=Data!#REF!,Data!#REF!,(IF(B28=Data!#REF!,Data!#REF!,(IF(B28=Data!#REF!,Data!#REF!,Data!#REF!)))))))))))))))&amp;IF(B28=Data!B94,Data!H94,(IF(B28=Data!#REF!,Data!#REF!,(IF(B28=Data!#REF!,Data!#REF!,(IF(B28=Data!#REF!,Data!#REF!,(IF(B28=Data!#REF!,Data!#REF!,(IF(B28=Data!#REF!,Data!H834,(IF(B28=Data!#REF!,Data!#REF!,(IF(B28=Data!#REF!,Data!#REF!,Data!#REF!)))))))))))))))&amp;IF(B28=Data!#REF!,Data!#REF!,(IF(B28=Data!#REF!,Data!#REF!,(IF(B28=Data!#REF!,Data!#REF!,(IF(B28=Data!#REF!,Data!#REF!,(IF(B28=Data!#REF!,Data!#REF!,Data!#REF!)))))))))</f>
        <v>#REF!</v>
      </c>
      <c r="R28" s="593"/>
      <c r="S28" s="593"/>
      <c r="T28" s="594" t="e">
        <f>IF(B28=Data!B18,Data!I18,(IF(B28=Data!B20,Data!I20,(IF(B28=Data!B22,Data!I22,(IF(B28=Data!#REF!,Data!#REF!,(IF(B28=Data!B27,Data!I27,(IF(B28=Data!#REF!,Data!#REF!,(IF(B28=Data!#REF!,Data!#REF!,(IF(B28=Data!#REF!,Data!#REF!,Data!#REF!)))))))))))))))&amp;IF(B28=Data!B94,Data!I94,(IF(B28=Data!#REF!,Data!#REF!,(IF(B28=Data!#REF!,Data!#REF!,(IF(B28=Data!#REF!,Data!#REF!,(IF(B28=Data!#REF!,Data!#REF!,(IF(B28=Data!#REF!,Data!I834,(IF(B28=Data!#REF!,Data!#REF!,(IF(B28=Data!#REF!,Data!#REF!,Data!#REF!)))))))))))))))&amp;IF(B28=Data!#REF!,Data!#REF!,(IF(B28=Data!#REF!,Data!#REF!,(IF(B28=Data!#REF!,Data!#REF!,(IF(B28=Data!#REF!,Data!#REF!,(IF(B28=Data!#REF!,Data!#REF!,Data!#REF!)))))))))</f>
        <v>#REF!</v>
      </c>
      <c r="U28" s="595"/>
      <c r="V28" s="594" t="e">
        <f>IF(B28=Data!B18,Data!J18,(IF(B28=Data!B20,Data!J20,(IF(B28=Data!B22,Data!J22,(IF(B28=Data!#REF!,Data!#REF!,(IF(B28=Data!B27,Data!J27,(IF(B28=Data!#REF!,Data!#REF!,(IF(B28=Data!#REF!,Data!#REF!,(IF(B28=Data!#REF!,Data!#REF!,Data!#REF!)))))))))))))))&amp;IF(B28=Data!B94,Data!J94,(IF(B28=Data!#REF!,Data!#REF!,(IF(B28=Data!#REF!,Data!#REF!,(IF(B28=Data!#REF!,Data!#REF!,(IF(B28=Data!#REF!,Data!#REF!,(IF(B28=Data!#REF!,Data!J834,(IF(B28=Data!#REF!,Data!#REF!,(IF(B28=Data!#REF!,Data!#REF!,Data!#REF!)))))))))))))))&amp;IF(B28=Data!#REF!,Data!#REF!,(IF(B28=Data!#REF!,Data!#REF!,(IF(B28=Data!#REF!,Data!#REF!,(IF(B28=Data!#REF!,Data!#REF!,(IF(B28=Data!#REF!,Data!#REF!,Data!#REF!)))))))))</f>
        <v>#REF!</v>
      </c>
      <c r="W28" s="596" t="str">
        <f>IF(E28="","",VLOOKUP(B28,Data!$B$5:$J$503,9,FALSE)*E28)</f>
        <v/>
      </c>
    </row>
    <row r="29" spans="1:23" s="597" customFormat="1" ht="19.25" customHeight="1">
      <c r="A29" s="860"/>
      <c r="B29"/>
      <c r="C29" s="583" t="str">
        <f>IF(E29="","",VLOOKUP(B29,Data!$B$5:$N$503,13,FALSE))</f>
        <v/>
      </c>
      <c r="D29" s="584" t="str">
        <f>IF(E29="","",VLOOKUP(B29,Data!$B$5:$L$503,2,FALSE))</f>
        <v/>
      </c>
      <c r="E29" s="739"/>
      <c r="F29" s="600"/>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B139,Data!G139,(IF(B29=Data!B141,Data!G141,(IF(B29=Data!B143,Data!G143,(IF(B29=Data!#REF!,Data!#REF!,(IF(B29=Data!B148,Data!G148,(IF(B29=Data!#REF!,Data!#REF!,(IF(B29=Data!#REF!,Data!#REF!,(IF(B29=Data!#REF!,Data!#REF!,Data!#REF!)))))))))))))))&amp;IF(B29=Data!B215,Data!G215,(IF(B29=Data!#REF!,Data!#REF!,(IF(B29=Data!#REF!,Data!#REF!,(IF(B29=Data!#REF!,Data!#REF!,(IF(B29=Data!#REF!,Data!#REF!,(IF(B29=Data!#REF!,Data!G955,(IF(B29=Data!#REF!,Data!#REF!,(IF(B29=Data!#REF!,Data!#REF!,Data!#REF!)))))))))))))))&amp;IF(B29=Data!#REF!,Data!#REF!,(IF(B29=Data!#REF!,Data!#REF!,(IF(B29=Data!#REF!,Data!#REF!,(IF(B29=Data!#REF!,Data!#REF!,(IF(B29=Data!#REF!,Data!#REF!,Data!#REF!)))))))))</f>
        <v>#REF!</v>
      </c>
      <c r="O29" s="592"/>
      <c r="P29" s="593"/>
      <c r="Q29" s="594" t="e">
        <f>IF(B29=Data!B139,Data!H139,(IF(B29=Data!B141,Data!H141,(IF(B29=Data!B143,Data!H143,(IF(B29=Data!#REF!,Data!#REF!,(IF(B29=Data!B148,Data!H148,(IF(B29=Data!#REF!,Data!#REF!,(IF(B29=Data!#REF!,Data!#REF!,(IF(B29=Data!#REF!,Data!#REF!,Data!#REF!)))))))))))))))&amp;IF(B29=Data!B215,Data!H215,(IF(B29=Data!#REF!,Data!#REF!,(IF(B29=Data!#REF!,Data!#REF!,(IF(B29=Data!#REF!,Data!#REF!,(IF(B29=Data!#REF!,Data!#REF!,(IF(B29=Data!#REF!,Data!H955,(IF(B29=Data!#REF!,Data!#REF!,(IF(B29=Data!#REF!,Data!#REF!,Data!#REF!)))))))))))))))&amp;IF(B29=Data!#REF!,Data!#REF!,(IF(B29=Data!#REF!,Data!#REF!,(IF(B29=Data!#REF!,Data!#REF!,(IF(B29=Data!#REF!,Data!#REF!,(IF(B29=Data!#REF!,Data!#REF!,Data!#REF!)))))))))</f>
        <v>#REF!</v>
      </c>
      <c r="R29" s="593"/>
      <c r="S29" s="593"/>
      <c r="T29" s="594" t="e">
        <f>IF(B29=Data!B139,Data!I139,(IF(B29=Data!B141,Data!I141,(IF(B29=Data!B143,Data!I143,(IF(B29=Data!#REF!,Data!#REF!,(IF(B29=Data!B148,Data!I148,(IF(B29=Data!#REF!,Data!#REF!,(IF(B29=Data!#REF!,Data!#REF!,(IF(B29=Data!#REF!,Data!#REF!,Data!#REF!)))))))))))))))&amp;IF(B29=Data!B215,Data!I215,(IF(B29=Data!#REF!,Data!#REF!,(IF(B29=Data!#REF!,Data!#REF!,(IF(B29=Data!#REF!,Data!#REF!,(IF(B29=Data!#REF!,Data!#REF!,(IF(B29=Data!#REF!,Data!I955,(IF(B29=Data!#REF!,Data!#REF!,(IF(B29=Data!#REF!,Data!#REF!,Data!#REF!)))))))))))))))&amp;IF(B29=Data!#REF!,Data!#REF!,(IF(B29=Data!#REF!,Data!#REF!,(IF(B29=Data!#REF!,Data!#REF!,(IF(B29=Data!#REF!,Data!#REF!,(IF(B29=Data!#REF!,Data!#REF!,Data!#REF!)))))))))</f>
        <v>#REF!</v>
      </c>
      <c r="U29" s="595"/>
      <c r="V29" s="594" t="e">
        <f>IF(B29=Data!B139,Data!J139,(IF(B29=Data!B141,Data!J141,(IF(B29=Data!B143,Data!J143,(IF(B29=Data!#REF!,Data!#REF!,(IF(B29=Data!B148,Data!J148,(IF(B29=Data!#REF!,Data!#REF!,(IF(B29=Data!#REF!,Data!#REF!,(IF(B29=Data!#REF!,Data!#REF!,Data!#REF!)))))))))))))))&amp;IF(B29=Data!B215,Data!J215,(IF(B29=Data!#REF!,Data!#REF!,(IF(B29=Data!#REF!,Data!#REF!,(IF(B29=Data!#REF!,Data!#REF!,(IF(B29=Data!#REF!,Data!#REF!,(IF(B29=Data!#REF!,Data!J955,(IF(B29=Data!#REF!,Data!#REF!,(IF(B29=Data!#REF!,Data!#REF!,Data!#REF!)))))))))))))))&amp;IF(B29=Data!#REF!,Data!#REF!,(IF(B29=Data!#REF!,Data!#REF!,(IF(B29=Data!#REF!,Data!#REF!,(IF(B29=Data!#REF!,Data!#REF!,(IF(B29=Data!#REF!,Data!#REF!,Data!#REF!)))))))))</f>
        <v>#REF!</v>
      </c>
      <c r="W29" s="596" t="str">
        <f>IF(E29="","",VLOOKUP(B29,Data!$B$5:$J$503,9,FALSE)*E29)</f>
        <v/>
      </c>
    </row>
    <row r="30" spans="1:23" s="611" customFormat="1" ht="31" customHeight="1">
      <c r="A30" s="860"/>
      <c r="B30" s="818"/>
      <c r="C30" s="604"/>
      <c r="D30" s="605"/>
      <c r="E30" s="606">
        <f>SUM(E17:E29)</f>
        <v>77</v>
      </c>
      <c r="F30" s="606"/>
      <c r="G30" s="607"/>
      <c r="H30" s="607">
        <f>SUM(H17:H29)</f>
        <v>168571.11</v>
      </c>
      <c r="I30" s="608"/>
      <c r="J30" s="608"/>
      <c r="K30" s="608"/>
      <c r="L30" s="609">
        <f>SUM(L17:L29)</f>
        <v>17254</v>
      </c>
      <c r="M30" s="609">
        <f>SUM(M17:M29)</f>
        <v>15497</v>
      </c>
      <c r="N30" s="609" t="e">
        <f>SUM(N17:N29)</f>
        <v>#REF!</v>
      </c>
      <c r="O30" s="609"/>
      <c r="P30" s="609">
        <f>SUM(P16:P16)</f>
        <v>0</v>
      </c>
      <c r="Q30" s="609">
        <f>SUM(Q16:Q16)</f>
        <v>0</v>
      </c>
      <c r="R30" s="609" t="e">
        <f>SUM(#REF!)</f>
        <v>#REF!</v>
      </c>
      <c r="S30" s="609">
        <f>SUM(S16:S16)</f>
        <v>0</v>
      </c>
      <c r="T30" s="609">
        <f>SUM(T16:T16)</f>
        <v>0</v>
      </c>
      <c r="U30" s="609" t="e">
        <f>SUM(#REF!)</f>
        <v>#REF!</v>
      </c>
      <c r="V30" s="609">
        <f>SUM(V16:V16)</f>
        <v>0</v>
      </c>
      <c r="W30" s="610">
        <f>SUM(W17:W29)</f>
        <v>95.881</v>
      </c>
    </row>
    <row r="31" spans="1:23" ht="11.25" customHeight="1">
      <c r="A31" s="860"/>
      <c r="B31" s="612"/>
      <c r="C31" s="545"/>
      <c r="D31" s="546"/>
      <c r="E31" s="613"/>
      <c r="F31" s="544"/>
      <c r="G31" s="614" t="s">
        <v>847</v>
      </c>
      <c r="H31" s="615"/>
      <c r="I31" s="616"/>
      <c r="J31" s="616"/>
      <c r="K31" s="616"/>
      <c r="L31" s="617"/>
      <c r="M31" s="548"/>
      <c r="N31" s="546"/>
      <c r="O31" s="545"/>
      <c r="P31" s="545"/>
      <c r="Q31" s="545"/>
      <c r="R31" s="545"/>
      <c r="S31" s="545"/>
      <c r="T31" s="545"/>
      <c r="U31" s="546"/>
      <c r="V31" s="546"/>
      <c r="W31" s="550"/>
    </row>
    <row r="32" spans="1:23" ht="14">
      <c r="A32" s="618" t="s">
        <v>546</v>
      </c>
      <c r="B32" s="619" t="s">
        <v>12</v>
      </c>
      <c r="C32" s="513"/>
      <c r="D32" s="620"/>
      <c r="E32" s="499" t="s">
        <v>555</v>
      </c>
      <c r="G32" s="621" t="s">
        <v>83</v>
      </c>
      <c r="H32" s="622"/>
      <c r="I32" s="562" t="s">
        <v>84</v>
      </c>
      <c r="J32" s="623"/>
      <c r="K32" s="534" t="s">
        <v>85</v>
      </c>
      <c r="L32" s="534"/>
      <c r="M32" s="1076" t="s">
        <v>86</v>
      </c>
      <c r="N32" s="1077"/>
      <c r="O32" s="1077"/>
      <c r="P32" s="1077"/>
      <c r="Q32" s="1077"/>
      <c r="R32" s="1077"/>
      <c r="S32" s="1077"/>
      <c r="T32" s="1077"/>
      <c r="U32" s="1077"/>
      <c r="V32" s="1077"/>
      <c r="W32" s="1078"/>
    </row>
    <row r="33" spans="1:23" ht="13">
      <c r="A33" s="997" t="s">
        <v>547</v>
      </c>
      <c r="D33" s="624"/>
      <c r="E33" s="499" t="s">
        <v>88</v>
      </c>
      <c r="G33" s="1079"/>
      <c r="H33" s="1080"/>
      <c r="I33" s="997" t="s">
        <v>89</v>
      </c>
      <c r="J33" s="625"/>
      <c r="K33" s="537" t="s">
        <v>90</v>
      </c>
      <c r="L33" s="537"/>
      <c r="M33" s="532"/>
      <c r="W33" s="538"/>
    </row>
    <row r="34" spans="1:23" ht="10.5" customHeight="1">
      <c r="A34" s="997" t="s">
        <v>548</v>
      </c>
      <c r="B34" s="503"/>
      <c r="D34" s="523"/>
      <c r="G34" s="1079"/>
      <c r="H34" s="1080"/>
      <c r="I34" s="997"/>
      <c r="J34" s="625"/>
      <c r="K34" s="537" t="s">
        <v>94</v>
      </c>
      <c r="L34" s="537"/>
      <c r="M34" s="532"/>
      <c r="W34" s="538"/>
    </row>
    <row r="35" spans="1:23" ht="10.5" customHeight="1">
      <c r="A35" s="544"/>
      <c r="B35" s="545"/>
      <c r="C35" s="545"/>
      <c r="D35" s="626"/>
      <c r="E35" s="499" t="s">
        <v>95</v>
      </c>
      <c r="G35" s="1079"/>
      <c r="H35" s="1080"/>
      <c r="I35" s="997" t="s">
        <v>96</v>
      </c>
      <c r="J35" s="625"/>
      <c r="K35" s="537"/>
      <c r="L35" s="537"/>
      <c r="M35" s="532"/>
      <c r="W35" s="538"/>
    </row>
    <row r="36" spans="1:23" ht="13">
      <c r="A36" s="512" t="s">
        <v>97</v>
      </c>
      <c r="C36" s="535"/>
      <c r="D36" s="514"/>
      <c r="E36" s="499" t="s">
        <v>98</v>
      </c>
      <c r="G36" s="627" t="s">
        <v>99</v>
      </c>
      <c r="H36" s="628"/>
      <c r="I36" s="997" t="s">
        <v>89</v>
      </c>
      <c r="J36" s="625"/>
      <c r="K36" s="537" t="s">
        <v>100</v>
      </c>
      <c r="L36" s="537"/>
      <c r="M36" s="532"/>
      <c r="W36" s="538"/>
    </row>
    <row r="37" spans="1:23" ht="13">
      <c r="A37" s="997" t="s">
        <v>561</v>
      </c>
      <c r="D37" s="523"/>
      <c r="E37" s="499" t="s">
        <v>101</v>
      </c>
      <c r="G37" s="629"/>
      <c r="H37" s="630"/>
      <c r="I37" s="997" t="s">
        <v>102</v>
      </c>
      <c r="J37" s="625"/>
      <c r="K37" s="537" t="s">
        <v>549</v>
      </c>
      <c r="L37" s="537"/>
      <c r="M37" s="1069" t="s">
        <v>616</v>
      </c>
      <c r="N37" s="1070"/>
      <c r="O37" s="1070"/>
      <c r="P37" s="1070"/>
      <c r="Q37" s="1070"/>
      <c r="R37" s="1070"/>
      <c r="S37" s="1070"/>
      <c r="T37" s="1070"/>
      <c r="U37" s="1070"/>
      <c r="V37" s="1070"/>
      <c r="W37" s="1071"/>
    </row>
    <row r="38" spans="1:23">
      <c r="A38" s="544"/>
      <c r="B38" s="545"/>
      <c r="C38" s="545"/>
      <c r="D38" s="546"/>
      <c r="E38" s="631"/>
      <c r="F38" s="545"/>
      <c r="G38" s="1053" t="s">
        <v>1167</v>
      </c>
      <c r="H38" s="1054"/>
      <c r="I38" s="1053" t="s">
        <v>1166</v>
      </c>
      <c r="J38" s="1054"/>
      <c r="K38" s="549" t="s">
        <v>105</v>
      </c>
      <c r="L38" s="549"/>
      <c r="M38" s="1072" t="s">
        <v>106</v>
      </c>
      <c r="N38" s="1073"/>
      <c r="O38" s="1073"/>
      <c r="P38" s="1073"/>
      <c r="Q38" s="1073"/>
      <c r="R38" s="1073"/>
      <c r="S38" s="1073"/>
      <c r="T38" s="1073"/>
      <c r="U38" s="1073"/>
      <c r="V38" s="1073"/>
      <c r="W38" s="1074"/>
    </row>
    <row r="39" spans="1:23">
      <c r="G39" s="500" t="s">
        <v>667</v>
      </c>
      <c r="K39" s="537"/>
      <c r="L39" s="537"/>
      <c r="M39" s="541"/>
      <c r="N39" s="541"/>
      <c r="O39" s="541"/>
      <c r="P39" s="541"/>
      <c r="Q39" s="541"/>
      <c r="R39" s="541"/>
      <c r="S39" s="541"/>
      <c r="T39" s="541"/>
      <c r="U39" s="541"/>
      <c r="V39" s="541"/>
      <c r="W39" s="632"/>
    </row>
    <row r="40" spans="1:23">
      <c r="G40" s="633"/>
      <c r="H40" s="633"/>
      <c r="I40" s="634"/>
      <c r="J40" s="633"/>
      <c r="K40" s="537"/>
      <c r="L40" s="537"/>
      <c r="M40" s="541"/>
      <c r="N40" s="541"/>
      <c r="O40" s="541"/>
      <c r="P40" s="541"/>
      <c r="Q40" s="541"/>
      <c r="R40" s="541"/>
      <c r="S40" s="541"/>
      <c r="T40" s="541"/>
      <c r="U40" s="541"/>
      <c r="V40" s="541"/>
      <c r="W40" s="632"/>
    </row>
    <row r="41" spans="1:23" ht="7.5" customHeight="1"/>
    <row r="42" spans="1:23" ht="13.5" customHeight="1"/>
    <row r="43" spans="1:23" ht="13.5" customHeight="1"/>
    <row r="44" spans="1:23" ht="13.5" customHeight="1"/>
    <row r="45" spans="1:23" s="611" customFormat="1" ht="18" customHeight="1">
      <c r="A45" s="635" t="s">
        <v>964</v>
      </c>
      <c r="B45" s="500"/>
      <c r="C45" s="635" t="s">
        <v>622</v>
      </c>
      <c r="F45" s="636"/>
      <c r="G45" s="635" t="s">
        <v>958</v>
      </c>
      <c r="H45" s="500"/>
      <c r="I45" s="635" t="s">
        <v>969</v>
      </c>
      <c r="K45" s="636"/>
      <c r="L45" s="636"/>
      <c r="V45" s="637"/>
    </row>
    <row r="46" spans="1:23" s="611" customFormat="1" ht="18" customHeight="1">
      <c r="A46" s="635" t="s">
        <v>965</v>
      </c>
      <c r="B46" s="500"/>
      <c r="C46" s="635" t="s">
        <v>969</v>
      </c>
      <c r="F46" s="636"/>
      <c r="G46" s="635" t="s">
        <v>959</v>
      </c>
      <c r="H46" s="500"/>
      <c r="I46" s="635" t="s">
        <v>969</v>
      </c>
      <c r="K46" s="636"/>
      <c r="L46" s="636"/>
      <c r="V46" s="637"/>
    </row>
    <row r="47" spans="1:23" s="611" customFormat="1" ht="18" customHeight="1">
      <c r="A47" s="635" t="s">
        <v>966</v>
      </c>
      <c r="B47" s="500"/>
      <c r="C47" s="635" t="s">
        <v>969</v>
      </c>
      <c r="F47" s="636"/>
      <c r="G47" s="635" t="s">
        <v>960</v>
      </c>
      <c r="H47" s="500"/>
      <c r="I47" s="635" t="s">
        <v>622</v>
      </c>
      <c r="K47" s="636"/>
      <c r="L47" s="636"/>
      <c r="V47" s="637"/>
    </row>
    <row r="48" spans="1:23" s="611" customFormat="1" ht="18" customHeight="1">
      <c r="A48" s="635" t="s">
        <v>967</v>
      </c>
      <c r="B48" s="500"/>
      <c r="C48" s="635" t="s">
        <v>622</v>
      </c>
      <c r="F48" s="636"/>
      <c r="G48" s="635" t="s">
        <v>961</v>
      </c>
      <c r="H48" s="500"/>
      <c r="I48" s="635" t="s">
        <v>622</v>
      </c>
      <c r="K48" s="636"/>
      <c r="L48" s="636"/>
      <c r="V48" s="637"/>
    </row>
    <row r="49" spans="1:23" s="611" customFormat="1" ht="18" customHeight="1">
      <c r="A49" s="635" t="s">
        <v>968</v>
      </c>
      <c r="B49" s="500"/>
      <c r="C49" s="635" t="s">
        <v>622</v>
      </c>
      <c r="F49" s="636"/>
      <c r="G49" s="635" t="s">
        <v>963</v>
      </c>
      <c r="H49" s="500"/>
      <c r="I49" s="635" t="s">
        <v>622</v>
      </c>
      <c r="K49" s="636"/>
      <c r="L49" s="636"/>
      <c r="V49" s="637"/>
    </row>
    <row r="50" spans="1:23" ht="20">
      <c r="E50" s="998"/>
      <c r="F50" s="500"/>
      <c r="G50" s="635" t="s">
        <v>962</v>
      </c>
      <c r="I50" s="635" t="s">
        <v>622</v>
      </c>
      <c r="K50" s="500"/>
      <c r="M50" s="998"/>
      <c r="V50" s="501"/>
      <c r="W50" s="998"/>
    </row>
    <row r="51" spans="1:23" ht="17.5">
      <c r="A51" s="638"/>
      <c r="E51" s="998"/>
      <c r="G51" s="639"/>
      <c r="H51" s="639"/>
    </row>
    <row r="56" spans="1:23" ht="14">
      <c r="A56" s="640"/>
      <c r="C56" s="641"/>
      <c r="D56" s="641"/>
      <c r="E56" s="642"/>
    </row>
    <row r="57" spans="1:23" ht="14">
      <c r="A57" s="643"/>
      <c r="C57" s="641"/>
      <c r="D57" s="644"/>
      <c r="E57" s="642"/>
    </row>
    <row r="58" spans="1:23" ht="14">
      <c r="A58" s="643"/>
      <c r="B58" s="645"/>
      <c r="C58" s="641"/>
      <c r="D58" s="641"/>
      <c r="E58" s="642"/>
    </row>
    <row r="59" spans="1:23" ht="14">
      <c r="A59" s="643"/>
      <c r="B59" s="646" t="s">
        <v>354</v>
      </c>
      <c r="C59" s="641"/>
      <c r="D59" s="641"/>
      <c r="E59" s="642"/>
    </row>
    <row r="60" spans="1:23" ht="15.5">
      <c r="A60" s="643"/>
      <c r="B60" s="647" t="s">
        <v>249</v>
      </c>
      <c r="C60" s="641"/>
      <c r="D60" s="641"/>
      <c r="E60" s="642"/>
    </row>
    <row r="61" spans="1:23" ht="14">
      <c r="A61" s="643"/>
      <c r="B61" s="648" t="s">
        <v>250</v>
      </c>
      <c r="C61" s="641"/>
      <c r="D61" s="641"/>
      <c r="E61" s="642"/>
    </row>
    <row r="62" spans="1:23" ht="15.5">
      <c r="A62" s="649"/>
      <c r="B62" s="647" t="s">
        <v>251</v>
      </c>
      <c r="C62" s="641"/>
      <c r="D62" s="641"/>
      <c r="E62" s="642"/>
    </row>
    <row r="63" spans="1:23" ht="15.5">
      <c r="A63" s="643"/>
      <c r="B63" s="647" t="s">
        <v>252</v>
      </c>
      <c r="C63" s="641"/>
      <c r="D63" s="641"/>
      <c r="E63" s="642"/>
    </row>
    <row r="64" spans="1:23" ht="14">
      <c r="A64" s="649"/>
      <c r="B64" s="646" t="s">
        <v>253</v>
      </c>
      <c r="C64" s="641"/>
      <c r="D64" s="641"/>
      <c r="E64" s="642"/>
    </row>
    <row r="65" spans="1:5" ht="14">
      <c r="A65" s="649"/>
      <c r="B65" s="646" t="s">
        <v>357</v>
      </c>
      <c r="C65" s="641"/>
      <c r="D65" s="641"/>
      <c r="E65" s="642"/>
    </row>
    <row r="66" spans="1:5" ht="14">
      <c r="A66" s="643"/>
      <c r="B66" s="646" t="s">
        <v>358</v>
      </c>
      <c r="C66" s="641"/>
      <c r="D66" s="641"/>
      <c r="E66" s="642"/>
    </row>
    <row r="67" spans="1:5" ht="14">
      <c r="A67" s="643"/>
      <c r="B67" s="646" t="s">
        <v>288</v>
      </c>
      <c r="C67" s="641"/>
      <c r="D67" s="641"/>
      <c r="E67" s="642"/>
    </row>
    <row r="68" spans="1:5" ht="14">
      <c r="A68" s="643"/>
      <c r="B68" s="646" t="s">
        <v>292</v>
      </c>
      <c r="C68" s="641"/>
      <c r="D68" s="641"/>
      <c r="E68" s="642"/>
    </row>
    <row r="69" spans="1:5" ht="15.5">
      <c r="A69" s="643"/>
      <c r="B69" s="647" t="s">
        <v>423</v>
      </c>
      <c r="C69" s="641"/>
      <c r="D69" s="641"/>
      <c r="E69" s="642"/>
    </row>
    <row r="70" spans="1:5" ht="14">
      <c r="A70" s="643"/>
      <c r="B70" s="646" t="s">
        <v>424</v>
      </c>
      <c r="C70" s="641"/>
      <c r="D70" s="641"/>
      <c r="E70" s="642"/>
    </row>
    <row r="71" spans="1:5" ht="14">
      <c r="A71" s="643"/>
      <c r="B71" s="646" t="s">
        <v>279</v>
      </c>
      <c r="C71" s="641"/>
      <c r="D71" s="644"/>
      <c r="E71" s="642"/>
    </row>
    <row r="72" spans="1:5" ht="14">
      <c r="A72" s="643"/>
      <c r="B72" s="646" t="s">
        <v>281</v>
      </c>
      <c r="C72" s="641"/>
      <c r="D72" s="641"/>
      <c r="E72" s="642"/>
    </row>
    <row r="73" spans="1:5" ht="14">
      <c r="A73" s="643"/>
      <c r="B73" s="646" t="s">
        <v>287</v>
      </c>
      <c r="C73" s="641"/>
      <c r="D73" s="644"/>
      <c r="E73" s="642"/>
    </row>
    <row r="74" spans="1:5" ht="15.5">
      <c r="A74" s="643"/>
      <c r="B74" s="647" t="s">
        <v>420</v>
      </c>
      <c r="C74" s="641"/>
      <c r="D74" s="644"/>
      <c r="E74" s="642"/>
    </row>
    <row r="75" spans="1:5" ht="14">
      <c r="A75" s="650"/>
      <c r="B75" s="646" t="s">
        <v>421</v>
      </c>
      <c r="C75" s="579"/>
      <c r="D75" s="578"/>
      <c r="E75" s="575"/>
    </row>
    <row r="76" spans="1:5" ht="14">
      <c r="A76" s="572"/>
      <c r="B76" s="646" t="s">
        <v>422</v>
      </c>
      <c r="C76" s="579"/>
      <c r="D76" s="578"/>
      <c r="E76" s="651">
        <f>SUM(E55:E74)</f>
        <v>0</v>
      </c>
    </row>
    <row r="77" spans="1:5" ht="14">
      <c r="B77" s="646" t="s">
        <v>417</v>
      </c>
    </row>
    <row r="78" spans="1:5" ht="14">
      <c r="B78" s="646" t="s">
        <v>397</v>
      </c>
    </row>
  </sheetData>
  <mergeCells count="10">
    <mergeCell ref="M37:W37"/>
    <mergeCell ref="G38:H38"/>
    <mergeCell ref="I38:J38"/>
    <mergeCell ref="M38:W38"/>
    <mergeCell ref="O1:S1"/>
    <mergeCell ref="P2:W2"/>
    <mergeCell ref="M32:W32"/>
    <mergeCell ref="G33:H33"/>
    <mergeCell ref="G34:H34"/>
    <mergeCell ref="G35:H35"/>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8C112-F331-4510-83CB-C5145C43F032}">
  <sheetPr>
    <pageSetUpPr fitToPage="1"/>
  </sheetPr>
  <dimension ref="A1:W79"/>
  <sheetViews>
    <sheetView topLeftCell="A25" zoomScale="80" zoomScaleNormal="80" zoomScaleSheetLayoutView="85" workbookViewId="0">
      <selection activeCell="G39" sqref="G39:J39"/>
    </sheetView>
  </sheetViews>
  <sheetFormatPr defaultColWidth="9.1796875" defaultRowHeight="12.5"/>
  <cols>
    <col min="1" max="1" width="5.26953125" style="1000" customWidth="1"/>
    <col min="2" max="2" width="33.81640625" style="1000" customWidth="1"/>
    <col min="3" max="3" width="6.453125" style="1000" customWidth="1"/>
    <col min="4" max="4" width="13.453125" style="1000" customWidth="1"/>
    <col min="5" max="5" width="10.453125" style="499" customWidth="1"/>
    <col min="6" max="6" width="13.08984375" style="1000" customWidth="1"/>
    <col min="7" max="7" width="14.81640625" style="500" customWidth="1"/>
    <col min="8" max="8" width="16.26953125" style="500" customWidth="1"/>
    <col min="9" max="9" width="6.1796875" style="1000" customWidth="1"/>
    <col min="10" max="10" width="14.1796875" style="1000" customWidth="1"/>
    <col min="11" max="11" width="11.1796875" style="1000" customWidth="1"/>
    <col min="12" max="12" width="15.1796875" style="500" customWidth="1"/>
    <col min="13" max="13" width="16.36328125" style="500" customWidth="1"/>
    <col min="14" max="14" width="0.453125" style="1000" hidden="1" customWidth="1"/>
    <col min="15" max="15" width="3.1796875" style="1000" customWidth="1"/>
    <col min="16" max="16" width="2.54296875" style="1000" customWidth="1"/>
    <col min="17" max="17" width="4.81640625" style="1000" hidden="1" customWidth="1"/>
    <col min="18" max="18" width="2" style="1000" customWidth="1"/>
    <col min="19" max="19" width="2.54296875" style="1000" customWidth="1"/>
    <col min="20" max="20" width="5.81640625" style="1000" hidden="1" customWidth="1"/>
    <col min="21" max="21" width="1" style="1000" customWidth="1"/>
    <col min="22" max="22" width="9.1796875" style="1000" hidden="1" customWidth="1"/>
    <col min="23" max="23" width="15.08984375" style="501" customWidth="1"/>
    <col min="24" max="24" width="1.81640625" style="1000" customWidth="1"/>
    <col min="25" max="25" width="9.1796875" style="1000" customWidth="1"/>
    <col min="26" max="16384" width="9.1796875" style="100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100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99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999" t="s">
        <v>557</v>
      </c>
      <c r="D8" s="523"/>
      <c r="E8" s="531"/>
      <c r="G8" s="532"/>
      <c r="H8" s="533"/>
      <c r="I8" s="999"/>
      <c r="K8" s="514"/>
      <c r="L8" s="532"/>
      <c r="M8" s="534"/>
      <c r="O8" s="514"/>
      <c r="U8" s="535"/>
      <c r="V8" s="535"/>
      <c r="W8" s="536"/>
    </row>
    <row r="9" spans="1:23">
      <c r="A9" s="999" t="s">
        <v>558</v>
      </c>
      <c r="D9" s="523"/>
      <c r="E9" s="531" t="s">
        <v>54</v>
      </c>
      <c r="G9" s="532" t="s">
        <v>55</v>
      </c>
      <c r="H9" s="533"/>
      <c r="I9" s="999" t="s">
        <v>56</v>
      </c>
      <c r="K9" s="523"/>
      <c r="L9" s="532" t="s">
        <v>57</v>
      </c>
      <c r="M9" s="537"/>
      <c r="O9" s="523"/>
      <c r="P9" s="1000" t="s">
        <v>58</v>
      </c>
      <c r="W9" s="538"/>
    </row>
    <row r="10" spans="1:23" ht="13">
      <c r="A10" s="999" t="s">
        <v>559</v>
      </c>
      <c r="D10" s="539" t="s">
        <v>560</v>
      </c>
      <c r="E10" s="531" t="s">
        <v>59</v>
      </c>
      <c r="G10" s="532"/>
      <c r="H10" s="533"/>
      <c r="I10" s="540"/>
      <c r="J10" s="541"/>
      <c r="K10" s="542"/>
      <c r="L10" s="532"/>
      <c r="M10" s="537"/>
      <c r="O10" s="523"/>
      <c r="W10" s="538"/>
    </row>
    <row r="11" spans="1:23" ht="13">
      <c r="A11" s="999" t="s">
        <v>551</v>
      </c>
      <c r="D11" s="523"/>
      <c r="E11" s="515"/>
      <c r="F11" s="543"/>
      <c r="G11" s="532" t="s">
        <v>60</v>
      </c>
      <c r="H11" s="533"/>
      <c r="I11" s="999" t="s">
        <v>61</v>
      </c>
      <c r="K11" s="523"/>
      <c r="L11" s="532" t="s">
        <v>523</v>
      </c>
      <c r="M11" s="537"/>
      <c r="O11" s="523"/>
      <c r="P11" s="1000" t="s">
        <v>63</v>
      </c>
      <c r="W11" s="538"/>
    </row>
    <row r="12" spans="1:23">
      <c r="A12" s="544" t="s">
        <v>64</v>
      </c>
      <c r="D12" s="523"/>
      <c r="E12" s="531" t="s">
        <v>65</v>
      </c>
      <c r="G12" s="532"/>
      <c r="H12" s="533"/>
      <c r="I12" s="99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1143</v>
      </c>
      <c r="C17" s="738" t="str">
        <f>IF(E17="","",VLOOKUP(B17,Data!$B$5:$N$503,13,FALSE))</f>
        <v/>
      </c>
      <c r="D17" s="495" t="str">
        <f>IF(E17="","",VLOOKUP(B17,Data!$B$5:$L$503,2,FALSE))</f>
        <v/>
      </c>
      <c r="E17" s="739"/>
      <c r="F17" s="956"/>
      <c r="G17" s="587" t="str">
        <f>IF(E17="","",VLOOKUP(B17,Data!$B$5:$L$503,11,FALSE))</f>
        <v/>
      </c>
      <c r="H17" s="588" t="str">
        <f t="shared" ref="H17:H30"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33,Data!G33,(IF(B17=Data!#REF!,Data!#REF!,(IF(B17=Data!#REF!,Data!#REF!,(IF(B17=Data!#REF!,Data!#REF!,(IF(B17=Data!#REF!,Data!#REF!,(IF(B17=Data!#REF!,Data!G773,(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33,Data!H33,(IF(B17=Data!#REF!,Data!#REF!,(IF(B17=Data!#REF!,Data!#REF!,(IF(B17=Data!#REF!,Data!#REF!,(IF(B17=Data!#REF!,Data!#REF!,(IF(B17=Data!#REF!,Data!H773,(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33,Data!I33,(IF(B17=Data!#REF!,Data!#REF!,(IF(B17=Data!#REF!,Data!#REF!,(IF(B17=Data!#REF!,Data!#REF!,(IF(B17=Data!#REF!,Data!#REF!,(IF(B17=Data!#REF!,Data!I773,(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33,Data!J33,(IF(B17=Data!#REF!,Data!#REF!,(IF(B17=Data!#REF!,Data!#REF!,(IF(B17=Data!#REF!,Data!#REF!,(IF(B17=Data!#REF!,Data!#REF!,(IF(B17=Data!#REF!,Data!J773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504</v>
      </c>
      <c r="C18" s="738" t="str">
        <f>IF(E18="","",VLOOKUP(B18,Data!$B$5:$N$503,13,FALSE))</f>
        <v>Ymh</v>
      </c>
      <c r="D18" s="495" t="str">
        <f>IF(E18="","",VLOOKUP(B18,Data!$B$5:$L$503,2,FALSE))</f>
        <v>ZH66250</v>
      </c>
      <c r="E18" s="739">
        <v>5</v>
      </c>
      <c r="F18" s="955" t="s">
        <v>544</v>
      </c>
      <c r="G18" s="587">
        <f>IF(E18="","",VLOOKUP(B18,Data!$B$5:$L$503,11,FALSE))</f>
        <v>2244.61</v>
      </c>
      <c r="H18" s="588">
        <f t="shared" si="0"/>
        <v>11223.050000000001</v>
      </c>
      <c r="I18" s="589" t="str">
        <f>IF(E18="","",VLOOKUP(B18,Data!$B$5:$D$503,3,FALSE))</f>
        <v>C/T</v>
      </c>
      <c r="J18" s="589" t="str">
        <f>IF(E18="","",VLOOKUP(B18,Data!$B$5:$M$503,12,FALSE))</f>
        <v>Indonesia</v>
      </c>
      <c r="K18" s="590">
        <v>5140957</v>
      </c>
      <c r="L18" s="587">
        <f>IF(E18="","",VLOOKUP(B18,Data!$B$5:$E$503,4,FALSE)*E18)</f>
        <v>1310</v>
      </c>
      <c r="M18" s="587">
        <f>IF(E18="","",VLOOKUP(B18,Data!$B$5:$F$503,5,FALSE)*E18)</f>
        <v>1185</v>
      </c>
      <c r="N18" s="591" t="e">
        <f>IF(B18=Data!#REF!,Data!#REF!,(IF(B18=Data!#REF!,Data!#REF!,(IF(B18=Data!#REF!,Data!#REF!,(IF(B18=Data!#REF!,Data!#REF!,(IF(B18=Data!#REF!,Data!#REF!,(IF(B18=Data!#REF!,Data!#REF!,(IF(B18=Data!#REF!,Data!#REF!,(IF(B18=Data!#REF!,Data!#REF!,Data!#REF!)))))))))))))))&amp;IF(B18=Data!B24,Data!G24,(IF(B18=Data!#REF!,Data!#REF!,(IF(B18=Data!#REF!,Data!#REF!,(IF(B18=Data!#REF!,Data!#REF!,(IF(B18=Data!#REF!,Data!#REF!,(IF(B18=Data!#REF!,Data!G764,(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24,Data!H24,(IF(B18=Data!#REF!,Data!#REF!,(IF(B18=Data!#REF!,Data!#REF!,(IF(B18=Data!#REF!,Data!#REF!,(IF(B18=Data!#REF!,Data!#REF!,(IF(B18=Data!#REF!,Data!H764,(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24,Data!I24,(IF(B18=Data!#REF!,Data!#REF!,(IF(B18=Data!#REF!,Data!#REF!,(IF(B18=Data!#REF!,Data!#REF!,(IF(B18=Data!#REF!,Data!#REF!,(IF(B18=Data!#REF!,Data!I764,(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24,Data!J24,(IF(B18=Data!#REF!,Data!#REF!,(IF(B18=Data!#REF!,Data!#REF!,(IF(B18=Data!#REF!,Data!#REF!,(IF(B18=Data!#REF!,Data!#REF!,(IF(B18=Data!#REF!,Data!J764,(IF(B18=Data!#REF!,Data!#REF!,(IF(B18=Data!#REF!,Data!#REF!,Data!#REF!)))))))))))))))&amp;IF(B18=Data!#REF!,Data!#REF!,(IF(B18=Data!#REF!,Data!#REF!,(IF(B18=Data!#REF!,Data!#REF!,(IF(B18=Data!#REF!,Data!#REF!,(IF(B18=Data!#REF!,Data!#REF!,Data!#REF!)))))))))</f>
        <v>#REF!</v>
      </c>
      <c r="W18" s="596">
        <f>IF(E18="","",VLOOKUP(B18,Data!$B$5:$J$503,9,FALSE)*E18)</f>
        <v>7.4399999999999995</v>
      </c>
    </row>
    <row r="19" spans="1:23" s="597" customFormat="1" ht="19.25" customHeight="1">
      <c r="A19" s="860">
        <v>2</v>
      </c>
      <c r="B19" s="753" t="s">
        <v>596</v>
      </c>
      <c r="C19" s="738" t="str">
        <f>IF(E19="","",VLOOKUP(B19,Data!$B$5:$N$503,13,FALSE))</f>
        <v>Ymh</v>
      </c>
      <c r="D19" s="495" t="str">
        <f>IF(E19="","",VLOOKUP(B19,Data!$B$5:$L$503,2,FALSE))</f>
        <v>ZN12140</v>
      </c>
      <c r="E19" s="739">
        <v>1</v>
      </c>
      <c r="F19" s="955"/>
      <c r="G19" s="587">
        <f>IF(E19="","",VLOOKUP(B19,Data!$B$5:$L$503,11,FALSE))</f>
        <v>2593.11</v>
      </c>
      <c r="H19" s="588">
        <f t="shared" si="0"/>
        <v>2593.11</v>
      </c>
      <c r="I19" s="589" t="str">
        <f>IF(E19="","",VLOOKUP(B19,Data!$B$5:$D$503,3,FALSE))</f>
        <v>C/T</v>
      </c>
      <c r="J19" s="589" t="str">
        <f>IF(E19="","",VLOOKUP(B19,Data!$B$5:$M$503,12,FALSE))</f>
        <v>Indonesia</v>
      </c>
      <c r="K19" s="590">
        <v>5140957</v>
      </c>
      <c r="L19" s="587">
        <f>IF(E19="","",VLOOKUP(B19,Data!$B$5:$E$503,4,FALSE)*E19)</f>
        <v>277</v>
      </c>
      <c r="M19" s="587">
        <f>IF(E19="","",VLOOKUP(B19,Data!$B$5:$F$503,5,FALSE)*E19)</f>
        <v>250</v>
      </c>
      <c r="N19" s="591" t="e">
        <f>IF(B19=Data!#REF!,Data!#REF!,(IF(B19=Data!#REF!,Data!#REF!,(IF(B19=Data!#REF!,Data!#REF!,(IF(B19=Data!#REF!,Data!#REF!,(IF(B19=Data!#REF!,Data!#REF!,(IF(B19=Data!#REF!,Data!#REF!,(IF(B19=Data!#REF!,Data!#REF!,(IF(B19=Data!#REF!,Data!#REF!,Data!#REF!)))))))))))))))&amp;IF(B19=Data!B39,Data!G39,(IF(B19=Data!#REF!,Data!#REF!,(IF(B19=Data!#REF!,Data!#REF!,(IF(B19=Data!#REF!,Data!#REF!,(IF(B19=Data!#REF!,Data!#REF!,(IF(B19=Data!#REF!,Data!G779,(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39,Data!H39,(IF(B19=Data!#REF!,Data!#REF!,(IF(B19=Data!#REF!,Data!#REF!,(IF(B19=Data!#REF!,Data!#REF!,(IF(B19=Data!#REF!,Data!#REF!,(IF(B19=Data!#REF!,Data!H779,(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39,Data!I39,(IF(B19=Data!#REF!,Data!#REF!,(IF(B19=Data!#REF!,Data!#REF!,(IF(B19=Data!#REF!,Data!#REF!,(IF(B19=Data!#REF!,Data!#REF!,(IF(B19=Data!#REF!,Data!I779,(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39,Data!J39,(IF(B19=Data!#REF!,Data!#REF!,(IF(B19=Data!#REF!,Data!#REF!,(IF(B19=Data!#REF!,Data!#REF!,(IF(B19=Data!#REF!,Data!#REF!,(IF(B19=Data!#REF!,Data!J779,(IF(B19=Data!#REF!,Data!#REF!,(IF(B19=Data!#REF!,Data!#REF!,Data!#REF!)))))))))))))))&amp;IF(B19=Data!#REF!,Data!#REF!,(IF(B19=Data!#REF!,Data!#REF!,(IF(B19=Data!#REF!,Data!#REF!,(IF(B19=Data!#REF!,Data!#REF!,(IF(B19=Data!#REF!,Data!#REF!,Data!#REF!)))))))))</f>
        <v>#REF!</v>
      </c>
      <c r="W19" s="596">
        <f>IF(E19="","",VLOOKUP(B19,Data!$B$5:$J$503,9,FALSE)*E19)</f>
        <v>1.5680000000000001</v>
      </c>
    </row>
    <row r="20" spans="1:23" s="597" customFormat="1" ht="19.25" customHeight="1">
      <c r="A20" s="860"/>
      <c r="B20" s="582" t="s">
        <v>1159</v>
      </c>
      <c r="C20" s="738" t="str">
        <f>IF(E20="","",VLOOKUP(B20,Data!$B$5:$N$503,13,FALSE))</f>
        <v/>
      </c>
      <c r="D20" s="495" t="str">
        <f>IF(E20="","",VLOOKUP(B20,Data!$B$5:$L$503,2,FALSE))</f>
        <v/>
      </c>
      <c r="E20" s="739"/>
      <c r="F20" s="955" t="s">
        <v>545</v>
      </c>
      <c r="G20" s="587" t="str">
        <f>IF(E20="","",VLOOKUP(B20,Data!$B$5:$L$503,11,FALSE))</f>
        <v/>
      </c>
      <c r="H20" s="588" t="str">
        <f t="shared" si="0"/>
        <v>-</v>
      </c>
      <c r="I20" s="589" t="str">
        <f>IF(E20="","",VLOOKUP(B20,Data!$B$5:$D$503,3,FALSE))</f>
        <v/>
      </c>
      <c r="J20" s="589" t="str">
        <f>IF(E20="","",VLOOKUP(B20,Data!$B$5:$M$503,12,FALSE))</f>
        <v/>
      </c>
      <c r="K20" s="590"/>
      <c r="L20" s="587" t="str">
        <f>IF(E20="","",VLOOKUP(B20,Data!$B$5:$E$503,4,FALSE)*E20)</f>
        <v/>
      </c>
      <c r="M20" s="587" t="str">
        <f>IF(E20="","",VLOOKUP(B20,Data!$B$5:$F$503,5,FALSE)*E20)</f>
        <v/>
      </c>
      <c r="N20" s="591" t="e">
        <f>IF(B20=Data!#REF!,Data!#REF!,(IF(B20=Data!#REF!,Data!#REF!,(IF(B20=Data!#REF!,Data!#REF!,(IF(B20=Data!#REF!,Data!#REF!,(IF(B20=Data!#REF!,Data!#REF!,(IF(B20=Data!#REF!,Data!#REF!,(IF(B20=Data!#REF!,Data!#REF!,(IF(B20=Data!#REF!,Data!#REF!,Data!#REF!)))))))))))))))&amp;IF(B20=Data!B20,Data!G20,(IF(B20=Data!#REF!,Data!#REF!,(IF(B20=Data!#REF!,Data!#REF!,(IF(B20=Data!#REF!,Data!#REF!,(IF(B20=Data!#REF!,Data!#REF!,(IF(B20=Data!#REF!,Data!G760,(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20,Data!H20,(IF(B20=Data!#REF!,Data!#REF!,(IF(B20=Data!#REF!,Data!#REF!,(IF(B20=Data!#REF!,Data!#REF!,(IF(B20=Data!#REF!,Data!#REF!,(IF(B20=Data!#REF!,Data!H760,(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20,Data!I20,(IF(B20=Data!#REF!,Data!#REF!,(IF(B20=Data!#REF!,Data!#REF!,(IF(B20=Data!#REF!,Data!#REF!,(IF(B20=Data!#REF!,Data!#REF!,(IF(B20=Data!#REF!,Data!I760,(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20,Data!J20,(IF(B20=Data!#REF!,Data!#REF!,(IF(B20=Data!#REF!,Data!#REF!,(IF(B20=Data!#REF!,Data!#REF!,(IF(B20=Data!#REF!,Data!#REF!,(IF(B20=Data!#REF!,Data!J760,(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v>3</v>
      </c>
      <c r="B21" s="753" t="s">
        <v>368</v>
      </c>
      <c r="C21" s="738" t="str">
        <f>IF(E21="","",VLOOKUP(B21,Data!$B$5:$N$503,13,FALSE))</f>
        <v>Ymh</v>
      </c>
      <c r="D21" s="495" t="str">
        <f>IF(E21="","",VLOOKUP(B21,Data!$B$5:$L$503,2,FALSE))</f>
        <v>WQ78230</v>
      </c>
      <c r="E21" s="739">
        <v>1</v>
      </c>
      <c r="F21" s="955"/>
      <c r="G21" s="587">
        <f>IF(E21="","",VLOOKUP(B21,Data!$B$5:$L$503,11,FALSE))</f>
        <v>4233.07</v>
      </c>
      <c r="H21" s="588">
        <f t="shared" si="0"/>
        <v>4233.07</v>
      </c>
      <c r="I21" s="589" t="str">
        <f>IF(E21="","",VLOOKUP(B21,Data!$B$5:$D$503,3,FALSE))</f>
        <v>C/T</v>
      </c>
      <c r="J21" s="589" t="str">
        <f>IF(E21="","",VLOOKUP(B21,Data!$B$5:$M$503,12,FALSE))</f>
        <v>Indonesia</v>
      </c>
      <c r="K21" s="590">
        <v>5143162</v>
      </c>
      <c r="L21" s="587">
        <f>IF(E21="","",VLOOKUP(B21,Data!$B$5:$E$503,4,FALSE)*E21)</f>
        <v>297</v>
      </c>
      <c r="M21" s="587">
        <f>IF(E21="","",VLOOKUP(B21,Data!$B$5:$F$503,5,FALSE)*E21)</f>
        <v>262</v>
      </c>
      <c r="N21" s="591" t="e">
        <f>IF(B21=Data!#REF!,Data!#REF!,(IF(B21=Data!#REF!,Data!#REF!,(IF(B21=Data!#REF!,Data!#REF!,(IF(B21=Data!#REF!,Data!#REF!,(IF(B21=Data!#REF!,Data!#REF!,(IF(B21=Data!#REF!,Data!#REF!,(IF(B21=Data!#REF!,Data!#REF!,(IF(B21=Data!#REF!,Data!#REF!,Data!#REF!)))))))))))))))&amp;IF(B21=Data!B21,Data!G21,(IF(B21=Data!#REF!,Data!#REF!,(IF(B21=Data!#REF!,Data!#REF!,(IF(B21=Data!#REF!,Data!#REF!,(IF(B21=Data!#REF!,Data!#REF!,(IF(B21=Data!#REF!,Data!G761,(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21,Data!H21,(IF(B21=Data!#REF!,Data!#REF!,(IF(B21=Data!#REF!,Data!#REF!,(IF(B21=Data!#REF!,Data!#REF!,(IF(B21=Data!#REF!,Data!#REF!,(IF(B21=Data!#REF!,Data!H761,(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21,Data!I21,(IF(B21=Data!#REF!,Data!#REF!,(IF(B21=Data!#REF!,Data!#REF!,(IF(B21=Data!#REF!,Data!#REF!,(IF(B21=Data!#REF!,Data!#REF!,(IF(B21=Data!#REF!,Data!I761,(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21,Data!J21,(IF(B21=Data!#REF!,Data!#REF!,(IF(B21=Data!#REF!,Data!#REF!,(IF(B21=Data!#REF!,Data!#REF!,(IF(B21=Data!#REF!,Data!#REF!,(IF(B21=Data!#REF!,Data!J761,(IF(B21=Data!#REF!,Data!#REF!,(IF(B21=Data!#REF!,Data!#REF!,Data!#REF!)))))))))))))))&amp;IF(B21=Data!#REF!,Data!#REF!,(IF(B21=Data!#REF!,Data!#REF!,(IF(B21=Data!#REF!,Data!#REF!,(IF(B21=Data!#REF!,Data!#REF!,(IF(B21=Data!#REF!,Data!#REF!,Data!#REF!)))))))))</f>
        <v>#REF!</v>
      </c>
      <c r="W21" s="596">
        <f>IF(E21="","",VLOOKUP(B21,Data!$B$5:$J$503,9,FALSE)*E21)</f>
        <v>1.534</v>
      </c>
    </row>
    <row r="22" spans="1:23" s="597" customFormat="1" ht="19.25" customHeight="1">
      <c r="A22" s="860">
        <v>4</v>
      </c>
      <c r="B22" s="753" t="s">
        <v>227</v>
      </c>
      <c r="C22" s="738" t="str">
        <f>IF(E22="","",VLOOKUP(B22,Data!$B$5:$N$503,13,FALSE))</f>
        <v>Ymh</v>
      </c>
      <c r="D22" s="495" t="str">
        <f>IF(E22="","",VLOOKUP(B22,Data!$B$5:$L$503,2,FALSE))</f>
        <v>AAE6338</v>
      </c>
      <c r="E22" s="739">
        <v>1</v>
      </c>
      <c r="F22" s="956" t="s">
        <v>553</v>
      </c>
      <c r="G22" s="587">
        <f>IF(E22="","",VLOOKUP(B22,Data!$B$5:$L$503,11,FALSE))</f>
        <v>2046.23</v>
      </c>
      <c r="H22" s="588">
        <f t="shared" si="0"/>
        <v>2046.23</v>
      </c>
      <c r="I22" s="589" t="str">
        <f>IF(E22="","",VLOOKUP(B22,Data!$B$5:$D$503,3,FALSE))</f>
        <v>C/T</v>
      </c>
      <c r="J22" s="589" t="str">
        <f>IF(E22="","",VLOOKUP(B22,Data!$B$5:$M$503,12,FALSE))</f>
        <v>Indonesia</v>
      </c>
      <c r="K22" s="590">
        <v>5143162</v>
      </c>
      <c r="L22" s="587">
        <f>IF(E22="","",VLOOKUP(B22,Data!$B$5:$E$503,4,FALSE)*E22)</f>
        <v>194</v>
      </c>
      <c r="M22" s="587">
        <f>IF(E22="","",VLOOKUP(B22,Data!$B$5:$F$503,5,FALSE)*E22)</f>
        <v>174</v>
      </c>
      <c r="N22" s="591" t="e">
        <f>IF(B22=Data!#REF!,Data!#REF!,(IF(B22=Data!#REF!,Data!#REF!,(IF(B22=Data!#REF!,Data!#REF!,(IF(B22=Data!#REF!,Data!#REF!,(IF(B22=Data!#REF!,Data!#REF!,(IF(B22=Data!#REF!,Data!#REF!,(IF(B22=Data!#REF!,Data!#REF!,(IF(B22=Data!#REF!,Data!#REF!,Data!#REF!)))))))))))))))&amp;IF(B22=Data!B22,Data!G22,(IF(B22=Data!#REF!,Data!#REF!,(IF(B22=Data!#REF!,Data!#REF!,(IF(B22=Data!#REF!,Data!#REF!,(IF(B22=Data!#REF!,Data!#REF!,(IF(B22=Data!#REF!,Data!G762,(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22,Data!H22,(IF(B22=Data!#REF!,Data!#REF!,(IF(B22=Data!#REF!,Data!#REF!,(IF(B22=Data!#REF!,Data!#REF!,(IF(B22=Data!#REF!,Data!#REF!,(IF(B22=Data!#REF!,Data!H762,(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22,Data!I22,(IF(B22=Data!#REF!,Data!#REF!,(IF(B22=Data!#REF!,Data!#REF!,(IF(B22=Data!#REF!,Data!#REF!,(IF(B22=Data!#REF!,Data!#REF!,(IF(B22=Data!#REF!,Data!I762,(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22,Data!J22,(IF(B22=Data!#REF!,Data!#REF!,(IF(B22=Data!#REF!,Data!#REF!,(IF(B22=Data!#REF!,Data!#REF!,(IF(B22=Data!#REF!,Data!#REF!,(IF(B22=Data!#REF!,Data!J762,(IF(B22=Data!#REF!,Data!#REF!,(IF(B22=Data!#REF!,Data!#REF!,Data!#REF!)))))))))))))))&amp;IF(B22=Data!#REF!,Data!#REF!,(IF(B22=Data!#REF!,Data!#REF!,(IF(B22=Data!#REF!,Data!#REF!,(IF(B22=Data!#REF!,Data!#REF!,(IF(B22=Data!#REF!,Data!#REF!,Data!#REF!)))))))))</f>
        <v>#REF!</v>
      </c>
      <c r="W22" s="596">
        <f>IF(E22="","",VLOOKUP(B22,Data!$B$5:$J$503,9,FALSE)*E22)</f>
        <v>1.129</v>
      </c>
    </row>
    <row r="23" spans="1:23" s="597" customFormat="1" ht="19.25" customHeight="1">
      <c r="A23" s="860">
        <v>5</v>
      </c>
      <c r="B23" s="753" t="s">
        <v>231</v>
      </c>
      <c r="C23" s="738" t="str">
        <f>IF(E23="","",VLOOKUP(B23,Data!$B$5:$N$503,13,FALSE))</f>
        <v>Ymh</v>
      </c>
      <c r="D23" s="495" t="str">
        <f>IF(E23="","",VLOOKUP(B23,Data!$B$5:$L$503,2,FALSE))</f>
        <v>WN49720</v>
      </c>
      <c r="E23" s="739">
        <v>5</v>
      </c>
      <c r="F23" s="956"/>
      <c r="G23" s="587">
        <f>IF(E23="","",VLOOKUP(B23,Data!$B$5:$L$503,11,FALSE))</f>
        <v>1776.21</v>
      </c>
      <c r="H23" s="588">
        <f t="shared" ref="H23:H27" si="1">IF(E23&gt;0,E23*G23,"-")</f>
        <v>8881.0499999999993</v>
      </c>
      <c r="I23" s="589" t="str">
        <f>IF(E23="","",VLOOKUP(B23,Data!$B$5:$D$503,3,FALSE))</f>
        <v>C/T</v>
      </c>
      <c r="J23" s="589" t="str">
        <f>IF(E23="","",VLOOKUP(B23,Data!$B$5:$M$503,12,FALSE))</f>
        <v>Indonesia</v>
      </c>
      <c r="K23" s="590">
        <v>5143162</v>
      </c>
      <c r="L23" s="587">
        <f>IF(E23="","",VLOOKUP(B23,Data!$B$5:$E$503,4,FALSE)*E23)</f>
        <v>970</v>
      </c>
      <c r="M23" s="587">
        <f>IF(E23="","",VLOOKUP(B23,Data!$B$5:$F$503,5,FALSE)*E23)</f>
        <v>870</v>
      </c>
      <c r="N23" s="591" t="e">
        <f>IF(B23=Data!#REF!,Data!#REF!,(IF(B23=Data!#REF!,Data!#REF!,(IF(B23=Data!#REF!,Data!#REF!,(IF(B23=Data!#REF!,Data!#REF!,(IF(B23=Data!#REF!,Data!#REF!,(IF(B23=Data!#REF!,Data!#REF!,(IF(B23=Data!#REF!,Data!#REF!,(IF(B23=Data!#REF!,Data!#REF!,Data!#REF!)))))))))))))))&amp;IF(B23=Data!B18,Data!G18,(IF(B23=Data!#REF!,Data!#REF!,(IF(B23=Data!#REF!,Data!#REF!,(IF(B23=Data!#REF!,Data!#REF!,(IF(B23=Data!#REF!,Data!#REF!,(IF(B23=Data!#REF!,Data!G758,(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18,Data!H18,(IF(B23=Data!#REF!,Data!#REF!,(IF(B23=Data!#REF!,Data!#REF!,(IF(B23=Data!#REF!,Data!#REF!,(IF(B23=Data!#REF!,Data!#REF!,(IF(B23=Data!#REF!,Data!H758,(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18,Data!I18,(IF(B23=Data!#REF!,Data!#REF!,(IF(B23=Data!#REF!,Data!#REF!,(IF(B23=Data!#REF!,Data!#REF!,(IF(B23=Data!#REF!,Data!#REF!,(IF(B23=Data!#REF!,Data!I758,(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18,Data!J18,(IF(B23=Data!#REF!,Data!#REF!,(IF(B23=Data!#REF!,Data!#REF!,(IF(B23=Data!#REF!,Data!#REF!,(IF(B23=Data!#REF!,Data!#REF!,(IF(B23=Data!#REF!,Data!J758,(IF(B23=Data!#REF!,Data!#REF!,(IF(B23=Data!#REF!,Data!#REF!,Data!#REF!)))))))))))))))&amp;IF(B23=Data!#REF!,Data!#REF!,(IF(B23=Data!#REF!,Data!#REF!,(IF(B23=Data!#REF!,Data!#REF!,(IF(B23=Data!#REF!,Data!#REF!,(IF(B23=Data!#REF!,Data!#REF!,Data!#REF!)))))))))</f>
        <v>#REF!</v>
      </c>
      <c r="W23" s="596">
        <f>IF(E23="","",VLOOKUP(B23,Data!$B$5:$J$503,9,FALSE)*E23)</f>
        <v>5.6449999999999996</v>
      </c>
    </row>
    <row r="24" spans="1:23" s="597" customFormat="1" ht="19.25" customHeight="1">
      <c r="A24" s="860">
        <v>6</v>
      </c>
      <c r="B24" s="753" t="s">
        <v>487</v>
      </c>
      <c r="C24" s="738" t="str">
        <f>IF(E24="","",VLOOKUP(B24,Data!$B$5:$N$503,13,FALSE))</f>
        <v>Ymh</v>
      </c>
      <c r="D24" s="495" t="str">
        <f>IF(E24="","",VLOOKUP(B24,Data!$B$5:$L$503,2,FALSE))</f>
        <v>ZH66310</v>
      </c>
      <c r="E24" s="739">
        <v>21</v>
      </c>
      <c r="F24" s="956"/>
      <c r="G24" s="587">
        <f>IF(E24="","",VLOOKUP(B24,Data!$B$5:$L$503,11,FALSE))</f>
        <v>1933.89</v>
      </c>
      <c r="H24" s="588">
        <f t="shared" si="1"/>
        <v>40611.69</v>
      </c>
      <c r="I24" s="589" t="str">
        <f>IF(E24="","",VLOOKUP(B24,Data!$B$5:$D$503,3,FALSE))</f>
        <v>C/T</v>
      </c>
      <c r="J24" s="589" t="str">
        <f>IF(E24="","",VLOOKUP(B24,Data!$B$5:$M$503,12,FALSE))</f>
        <v>Indonesia</v>
      </c>
      <c r="K24" s="590">
        <v>5143162</v>
      </c>
      <c r="L24" s="587">
        <f>IF(E24="","",VLOOKUP(B24,Data!$B$5:$E$503,4,FALSE)*E24)</f>
        <v>4515</v>
      </c>
      <c r="M24" s="587">
        <f>IF(E24="","",VLOOKUP(B24,Data!$B$5:$F$503,5,FALSE)*E24)</f>
        <v>4074</v>
      </c>
      <c r="N24" s="591" t="e">
        <f>IF(B24=Data!#REF!,Data!#REF!,(IF(B24=Data!#REF!,Data!#REF!,(IF(B24=Data!#REF!,Data!#REF!,(IF(B24=Data!#REF!,Data!#REF!,(IF(B24=Data!#REF!,Data!#REF!,(IF(B24=Data!#REF!,Data!#REF!,(IF(B24=Data!#REF!,Data!#REF!,(IF(B24=Data!#REF!,Data!#REF!,Data!#REF!)))))))))))))))&amp;IF(B24=Data!B19,Data!G19,(IF(B24=Data!#REF!,Data!#REF!,(IF(B24=Data!#REF!,Data!#REF!,(IF(B24=Data!#REF!,Data!#REF!,(IF(B24=Data!#REF!,Data!#REF!,(IF(B24=Data!#REF!,Data!G759,(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19,Data!H19,(IF(B24=Data!#REF!,Data!#REF!,(IF(B24=Data!#REF!,Data!#REF!,(IF(B24=Data!#REF!,Data!#REF!,(IF(B24=Data!#REF!,Data!#REF!,(IF(B24=Data!#REF!,Data!H759,(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19,Data!I19,(IF(B24=Data!#REF!,Data!#REF!,(IF(B24=Data!#REF!,Data!#REF!,(IF(B24=Data!#REF!,Data!#REF!,(IF(B24=Data!#REF!,Data!#REF!,(IF(B24=Data!#REF!,Data!I759,(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19,Data!J19,(IF(B24=Data!#REF!,Data!#REF!,(IF(B24=Data!#REF!,Data!#REF!,(IF(B24=Data!#REF!,Data!#REF!,(IF(B24=Data!#REF!,Data!#REF!,(IF(B24=Data!#REF!,Data!J759,(IF(B24=Data!#REF!,Data!#REF!,(IF(B24=Data!#REF!,Data!#REF!,Data!#REF!)))))))))))))))&amp;IF(B24=Data!#REF!,Data!#REF!,(IF(B24=Data!#REF!,Data!#REF!,(IF(B24=Data!#REF!,Data!#REF!,(IF(B24=Data!#REF!,Data!#REF!,(IF(B24=Data!#REF!,Data!#REF!,Data!#REF!)))))))))</f>
        <v>#REF!</v>
      </c>
      <c r="W24" s="596">
        <f>IF(E24="","",VLOOKUP(B24,Data!$B$5:$J$503,9,FALSE)*E24)</f>
        <v>24.885000000000002</v>
      </c>
    </row>
    <row r="25" spans="1:23" s="597" customFormat="1" ht="19.25" customHeight="1">
      <c r="A25" s="860">
        <v>7</v>
      </c>
      <c r="B25" s="753" t="s">
        <v>489</v>
      </c>
      <c r="C25" s="738" t="str">
        <f>IF(E25="","",VLOOKUP(B25,Data!$B$5:$N$503,13,FALSE))</f>
        <v>Ymh</v>
      </c>
      <c r="D25" s="495" t="str">
        <f>IF(E25="","",VLOOKUP(B25,Data!$B$5:$L$503,2,FALSE))</f>
        <v>ZH66290</v>
      </c>
      <c r="E25" s="739">
        <v>1</v>
      </c>
      <c r="F25" s="956"/>
      <c r="G25" s="587">
        <f>IF(E25="","",VLOOKUP(B25,Data!$B$5:$L$503,11,FALSE))</f>
        <v>1975.79</v>
      </c>
      <c r="H25" s="588">
        <f t="shared" si="1"/>
        <v>1975.79</v>
      </c>
      <c r="I25" s="589" t="str">
        <f>IF(E25="","",VLOOKUP(B25,Data!$B$5:$D$503,3,FALSE))</f>
        <v>C/T</v>
      </c>
      <c r="J25" s="589" t="str">
        <f>IF(E25="","",VLOOKUP(B25,Data!$B$5:$M$503,12,FALSE))</f>
        <v>Indonesia</v>
      </c>
      <c r="K25" s="590">
        <v>5143162</v>
      </c>
      <c r="L25" s="587">
        <f>IF(E25="","",VLOOKUP(B25,Data!$B$5:$E$503,4,FALSE)*E25)</f>
        <v>215</v>
      </c>
      <c r="M25" s="587">
        <f>IF(E25="","",VLOOKUP(B25,Data!$B$5:$F$503,5,FALSE)*E25)</f>
        <v>194</v>
      </c>
      <c r="N25" s="591" t="e">
        <f>IF(B25=Data!#REF!,Data!#REF!,(IF(B25=Data!#REF!,Data!#REF!,(IF(B25=Data!#REF!,Data!#REF!,(IF(B25=Data!#REF!,Data!#REF!,(IF(B25=Data!#REF!,Data!#REF!,(IF(B25=Data!#REF!,Data!#REF!,(IF(B25=Data!#REF!,Data!#REF!,(IF(B25=Data!#REF!,Data!#REF!,Data!#REF!)))))))))))))))&amp;IF(B25=Data!B21,Data!G21,(IF(B25=Data!#REF!,Data!#REF!,(IF(B25=Data!#REF!,Data!#REF!,(IF(B25=Data!#REF!,Data!#REF!,(IF(B25=Data!#REF!,Data!#REF!,(IF(B25=Data!#REF!,Data!G761,(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21,Data!H21,(IF(B25=Data!#REF!,Data!#REF!,(IF(B25=Data!#REF!,Data!#REF!,(IF(B25=Data!#REF!,Data!#REF!,(IF(B25=Data!#REF!,Data!#REF!,(IF(B25=Data!#REF!,Data!H761,(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21,Data!I21,(IF(B25=Data!#REF!,Data!#REF!,(IF(B25=Data!#REF!,Data!#REF!,(IF(B25=Data!#REF!,Data!#REF!,(IF(B25=Data!#REF!,Data!#REF!,(IF(B25=Data!#REF!,Data!I761,(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21,Data!J21,(IF(B25=Data!#REF!,Data!#REF!,(IF(B25=Data!#REF!,Data!#REF!,(IF(B25=Data!#REF!,Data!#REF!,(IF(B25=Data!#REF!,Data!#REF!,(IF(B25=Data!#REF!,Data!J761,(IF(B25=Data!#REF!,Data!#REF!,(IF(B25=Data!#REF!,Data!#REF!,Data!#REF!)))))))))))))))&amp;IF(B25=Data!#REF!,Data!#REF!,(IF(B25=Data!#REF!,Data!#REF!,(IF(B25=Data!#REF!,Data!#REF!,(IF(B25=Data!#REF!,Data!#REF!,(IF(B25=Data!#REF!,Data!#REF!,Data!#REF!)))))))))</f>
        <v>#REF!</v>
      </c>
      <c r="W25" s="596">
        <f>IF(E25="","",VLOOKUP(B25,Data!$B$5:$J$503,9,FALSE)*E25)</f>
        <v>1.1850000000000001</v>
      </c>
    </row>
    <row r="26" spans="1:23" s="597" customFormat="1" ht="19.25" customHeight="1">
      <c r="A26" s="860">
        <v>8</v>
      </c>
      <c r="B26" s="753" t="s">
        <v>493</v>
      </c>
      <c r="C26" s="738" t="str">
        <f>IF(E26="","",VLOOKUP(B26,Data!$B$5:$N$503,13,FALSE))</f>
        <v>Ymh</v>
      </c>
      <c r="D26" s="495" t="str">
        <f>IF(E26="","",VLOOKUP(B26,Data!$B$5:$L$503,2,FALSE))</f>
        <v>ZH66350</v>
      </c>
      <c r="E26" s="739">
        <v>2</v>
      </c>
      <c r="F26" s="956"/>
      <c r="G26" s="587">
        <f>IF(E26="","",VLOOKUP(B26,Data!$B$5:$L$503,11,FALSE))</f>
        <v>2382.59</v>
      </c>
      <c r="H26" s="588">
        <f t="shared" si="1"/>
        <v>4765.18</v>
      </c>
      <c r="I26" s="589" t="str">
        <f>IF(E26="","",VLOOKUP(B26,Data!$B$5:$D$503,3,FALSE))</f>
        <v>C/T</v>
      </c>
      <c r="J26" s="589" t="str">
        <f>IF(E26="","",VLOOKUP(B26,Data!$B$5:$M$503,12,FALSE))</f>
        <v>Indonesia</v>
      </c>
      <c r="K26" s="590">
        <v>5143162</v>
      </c>
      <c r="L26" s="587">
        <f>IF(E26="","",VLOOKUP(B26,Data!$B$5:$E$503,4,FALSE)*E26)</f>
        <v>430</v>
      </c>
      <c r="M26" s="587">
        <f>IF(E26="","",VLOOKUP(B26,Data!$B$5:$F$503,5,FALSE)*E26)</f>
        <v>388</v>
      </c>
      <c r="N26" s="591" t="e">
        <f>IF(B26=Data!#REF!,Data!#REF!,(IF(B26=Data!#REF!,Data!#REF!,(IF(B26=Data!#REF!,Data!#REF!,(IF(B26=Data!#REF!,Data!#REF!,(IF(B26=Data!#REF!,Data!#REF!,(IF(B26=Data!#REF!,Data!#REF!,(IF(B26=Data!#REF!,Data!#REF!,(IF(B26=Data!#REF!,Data!#REF!,Data!#REF!)))))))))))))))&amp;IF(B26=Data!B22,Data!G22,(IF(B26=Data!#REF!,Data!#REF!,(IF(B26=Data!#REF!,Data!#REF!,(IF(B26=Data!#REF!,Data!#REF!,(IF(B26=Data!#REF!,Data!#REF!,(IF(B26=Data!#REF!,Data!G762,(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22,Data!H22,(IF(B26=Data!#REF!,Data!#REF!,(IF(B26=Data!#REF!,Data!#REF!,(IF(B26=Data!#REF!,Data!#REF!,(IF(B26=Data!#REF!,Data!#REF!,(IF(B26=Data!#REF!,Data!H762,(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22,Data!I22,(IF(B26=Data!#REF!,Data!#REF!,(IF(B26=Data!#REF!,Data!#REF!,(IF(B26=Data!#REF!,Data!#REF!,(IF(B26=Data!#REF!,Data!#REF!,(IF(B26=Data!#REF!,Data!I762,(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22,Data!J22,(IF(B26=Data!#REF!,Data!#REF!,(IF(B26=Data!#REF!,Data!#REF!,(IF(B26=Data!#REF!,Data!#REF!,(IF(B26=Data!#REF!,Data!#REF!,(IF(B26=Data!#REF!,Data!J762,(IF(B26=Data!#REF!,Data!#REF!,(IF(B26=Data!#REF!,Data!#REF!,Data!#REF!)))))))))))))))&amp;IF(B26=Data!#REF!,Data!#REF!,(IF(B26=Data!#REF!,Data!#REF!,(IF(B26=Data!#REF!,Data!#REF!,(IF(B26=Data!#REF!,Data!#REF!,(IF(B26=Data!#REF!,Data!#REF!,Data!#REF!)))))))))</f>
        <v>#REF!</v>
      </c>
      <c r="W26" s="596">
        <f>IF(E26="","",VLOOKUP(B26,Data!$B$5:$J$503,9,FALSE)*E26)</f>
        <v>2.37</v>
      </c>
    </row>
    <row r="27" spans="1:23" s="597" customFormat="1" ht="19.25" customHeight="1">
      <c r="A27" s="860">
        <v>9</v>
      </c>
      <c r="B27" s="753" t="s">
        <v>495</v>
      </c>
      <c r="C27" s="738" t="str">
        <f>IF(E27="","",VLOOKUP(B27,Data!$B$5:$N$503,13,FALSE))</f>
        <v>Ymh</v>
      </c>
      <c r="D27" s="495" t="str">
        <f>IF(E27="","",VLOOKUP(B27,Data!$B$5:$L$503,2,FALSE))</f>
        <v>ZH66300</v>
      </c>
      <c r="E27" s="739">
        <v>8</v>
      </c>
      <c r="F27" s="956"/>
      <c r="G27" s="587">
        <f>IF(E27="","",VLOOKUP(B27,Data!$B$5:$L$503,11,FALSE))</f>
        <v>2086.5500000000002</v>
      </c>
      <c r="H27" s="588">
        <f t="shared" si="1"/>
        <v>16692.400000000001</v>
      </c>
      <c r="I27" s="589" t="str">
        <f>IF(E27="","",VLOOKUP(B27,Data!$B$5:$D$503,3,FALSE))</f>
        <v>C/T</v>
      </c>
      <c r="J27" s="589" t="str">
        <f>IF(E27="","",VLOOKUP(B27,Data!$B$5:$M$503,12,FALSE))</f>
        <v>Indonesia</v>
      </c>
      <c r="K27" s="590">
        <v>5143162</v>
      </c>
      <c r="L27" s="587">
        <f>IF(E27="","",VLOOKUP(B27,Data!$B$5:$E$503,4,FALSE)*E27)</f>
        <v>1720</v>
      </c>
      <c r="M27" s="587">
        <f>IF(E27="","",VLOOKUP(B27,Data!$B$5:$F$503,5,FALSE)*E27)</f>
        <v>1552</v>
      </c>
      <c r="N27" s="591" t="e">
        <f>IF(B27=Data!#REF!,Data!#REF!,(IF(B27=Data!#REF!,Data!#REF!,(IF(B27=Data!#REF!,Data!#REF!,(IF(B27=Data!#REF!,Data!#REF!,(IF(B27=Data!#REF!,Data!#REF!,(IF(B27=Data!#REF!,Data!#REF!,(IF(B27=Data!#REF!,Data!#REF!,(IF(B27=Data!#REF!,Data!#REF!,Data!#REF!)))))))))))))))&amp;IF(B27=Data!B23,Data!G23,(IF(B27=Data!#REF!,Data!#REF!,(IF(B27=Data!#REF!,Data!#REF!,(IF(B27=Data!#REF!,Data!#REF!,(IF(B27=Data!#REF!,Data!#REF!,(IF(B27=Data!#REF!,Data!G763,(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23,Data!H23,(IF(B27=Data!#REF!,Data!#REF!,(IF(B27=Data!#REF!,Data!#REF!,(IF(B27=Data!#REF!,Data!#REF!,(IF(B27=Data!#REF!,Data!#REF!,(IF(B27=Data!#REF!,Data!H763,(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23,Data!I23,(IF(B27=Data!#REF!,Data!#REF!,(IF(B27=Data!#REF!,Data!#REF!,(IF(B27=Data!#REF!,Data!#REF!,(IF(B27=Data!#REF!,Data!#REF!,(IF(B27=Data!#REF!,Data!I763,(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23,Data!J23,(IF(B27=Data!#REF!,Data!#REF!,(IF(B27=Data!#REF!,Data!#REF!,(IF(B27=Data!#REF!,Data!#REF!,(IF(B27=Data!#REF!,Data!#REF!,(IF(B27=Data!#REF!,Data!J763,(IF(B27=Data!#REF!,Data!#REF!,(IF(B27=Data!#REF!,Data!#REF!,Data!#REF!)))))))))))))))&amp;IF(B27=Data!#REF!,Data!#REF!,(IF(B27=Data!#REF!,Data!#REF!,(IF(B27=Data!#REF!,Data!#REF!,(IF(B27=Data!#REF!,Data!#REF!,(IF(B27=Data!#REF!,Data!#REF!,Data!#REF!)))))))))</f>
        <v>#REF!</v>
      </c>
      <c r="W27" s="596">
        <f>IF(E27="","",VLOOKUP(B27,Data!$B$5:$J$503,9,FALSE)*E27)</f>
        <v>9.48</v>
      </c>
    </row>
    <row r="28" spans="1:23" s="597" customFormat="1" ht="19.25" customHeight="1">
      <c r="A28" s="860">
        <v>10</v>
      </c>
      <c r="B28" s="753" t="s">
        <v>504</v>
      </c>
      <c r="C28" s="738" t="str">
        <f>IF(E28="","",VLOOKUP(B28,Data!$B$5:$N$503,13,FALSE))</f>
        <v>Ymh</v>
      </c>
      <c r="D28" s="495" t="str">
        <f>IF(E28="","",VLOOKUP(B28,Data!$B$5:$L$503,2,FALSE))</f>
        <v>ZH66250</v>
      </c>
      <c r="E28" s="739">
        <v>2</v>
      </c>
      <c r="F28" s="956"/>
      <c r="G28" s="587">
        <f>IF(E28="","",VLOOKUP(B28,Data!$B$5:$L$503,11,FALSE))</f>
        <v>2244.61</v>
      </c>
      <c r="H28" s="588">
        <f t="shared" si="0"/>
        <v>4489.22</v>
      </c>
      <c r="I28" s="589" t="str">
        <f>IF(E28="","",VLOOKUP(B28,Data!$B$5:$D$503,3,FALSE))</f>
        <v>C/T</v>
      </c>
      <c r="J28" s="589" t="str">
        <f>IF(E28="","",VLOOKUP(B28,Data!$B$5:$M$503,12,FALSE))</f>
        <v>Indonesia</v>
      </c>
      <c r="K28" s="590">
        <v>5143162</v>
      </c>
      <c r="L28" s="587">
        <f>IF(E28="","",VLOOKUP(B28,Data!$B$5:$E$503,4,FALSE)*E28)</f>
        <v>524</v>
      </c>
      <c r="M28" s="587">
        <f>IF(E28="","",VLOOKUP(B28,Data!$B$5:$F$503,5,FALSE)*E28)</f>
        <v>474</v>
      </c>
      <c r="N28" s="591" t="e">
        <f>IF(B28=Data!#REF!,Data!#REF!,(IF(B28=Data!#REF!,Data!#REF!,(IF(B28=Data!#REF!,Data!#REF!,(IF(B28=Data!#REF!,Data!#REF!,(IF(B28=Data!#REF!,Data!#REF!,(IF(B28=Data!#REF!,Data!#REF!,(IF(B28=Data!#REF!,Data!#REF!,(IF(B28=Data!#REF!,Data!#REF!,Data!#REF!)))))))))))))))&amp;IF(B28=Data!B24,Data!G24,(IF(B28=Data!#REF!,Data!#REF!,(IF(B28=Data!#REF!,Data!#REF!,(IF(B28=Data!#REF!,Data!#REF!,(IF(B28=Data!#REF!,Data!#REF!,(IF(B28=Data!#REF!,Data!G764,(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24,Data!H24,(IF(B28=Data!#REF!,Data!#REF!,(IF(B28=Data!#REF!,Data!#REF!,(IF(B28=Data!#REF!,Data!#REF!,(IF(B28=Data!#REF!,Data!#REF!,(IF(B28=Data!#REF!,Data!H764,(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24,Data!I24,(IF(B28=Data!#REF!,Data!#REF!,(IF(B28=Data!#REF!,Data!#REF!,(IF(B28=Data!#REF!,Data!#REF!,(IF(B28=Data!#REF!,Data!#REF!,(IF(B28=Data!#REF!,Data!I764,(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24,Data!J24,(IF(B28=Data!#REF!,Data!#REF!,(IF(B28=Data!#REF!,Data!#REF!,(IF(B28=Data!#REF!,Data!#REF!,(IF(B28=Data!#REF!,Data!#REF!,(IF(B28=Data!#REF!,Data!J764,(IF(B28=Data!#REF!,Data!#REF!,(IF(B28=Data!#REF!,Data!#REF!,Data!#REF!)))))))))))))))&amp;IF(B28=Data!#REF!,Data!#REF!,(IF(B28=Data!#REF!,Data!#REF!,(IF(B28=Data!#REF!,Data!#REF!,(IF(B28=Data!#REF!,Data!#REF!,(IF(B28=Data!#REF!,Data!#REF!,Data!#REF!)))))))))</f>
        <v>#REF!</v>
      </c>
      <c r="W28" s="596">
        <f>IF(E28="","",VLOOKUP(B28,Data!$B$5:$J$503,9,FALSE)*E28)</f>
        <v>2.976</v>
      </c>
    </row>
    <row r="29" spans="1:23" s="597" customFormat="1" ht="19.25" customHeight="1">
      <c r="A29" s="598"/>
      <c r="B29" s="582"/>
      <c r="C29" s="738" t="str">
        <f>IF(E29="","",VLOOKUP(B29,Data!$B$5:$N$503,13,FALSE))</f>
        <v/>
      </c>
      <c r="D29" s="495" t="str">
        <f>IF(E29="","",VLOOKUP(B29,Data!$B$5:$L$503,2,FALSE))</f>
        <v/>
      </c>
      <c r="E29" s="823"/>
      <c r="F29" s="601"/>
      <c r="G29" s="587" t="str">
        <f>IF(E29="","",VLOOKUP(B29,Data!$B$5:$L$503,11,FALSE))</f>
        <v/>
      </c>
      <c r="H29" s="588" t="str">
        <f t="shared" si="0"/>
        <v>-</v>
      </c>
      <c r="I29" s="589" t="str">
        <f>IF(E29="","",VLOOKUP(B29,Data!$B$5:$D$503,3,FALSE))</f>
        <v/>
      </c>
      <c r="J29" s="589" t="str">
        <f>IF(E29="","",VLOOKUP(B29,Data!$B$5:$M$503,12,FALSE))</f>
        <v/>
      </c>
      <c r="K29" s="590"/>
      <c r="L29" s="587" t="str">
        <f>IF(E29="","",VLOOKUP(B29,Data!$B$5:$E$503,4,FALSE)*E29)</f>
        <v/>
      </c>
      <c r="M29" s="587" t="str">
        <f>IF(E29="","",VLOOKUP(B29,Data!$B$5:$F$503,5,FALSE)*E29)</f>
        <v/>
      </c>
      <c r="N29" s="591" t="e">
        <f>IF(B29=Data!B18,Data!G18,(IF(B29=Data!B20,Data!G20,(IF(B29=Data!B22,Data!G22,(IF(B29=Data!#REF!,Data!#REF!,(IF(B29=Data!B27,Data!G27,(IF(B29=Data!#REF!,Data!#REF!,(IF(B29=Data!#REF!,Data!#REF!,(IF(B29=Data!#REF!,Data!#REF!,Data!#REF!)))))))))))))))&amp;IF(B29=Data!B94,Data!G94,(IF(B29=Data!#REF!,Data!#REF!,(IF(B29=Data!#REF!,Data!#REF!,(IF(B29=Data!#REF!,Data!#REF!,(IF(B29=Data!#REF!,Data!#REF!,(IF(B29=Data!#REF!,Data!G834,(IF(B29=Data!#REF!,Data!#REF!,(IF(B29=Data!#REF!,Data!#REF!,Data!#REF!)))))))))))))))&amp;IF(B29=Data!#REF!,Data!#REF!,(IF(B29=Data!#REF!,Data!#REF!,(IF(B29=Data!#REF!,Data!#REF!,(IF(B29=Data!#REF!,Data!#REF!,(IF(B29=Data!#REF!,Data!#REF!,Data!#REF!)))))))))</f>
        <v>#REF!</v>
      </c>
      <c r="O29" s="592"/>
      <c r="P29" s="593"/>
      <c r="Q29" s="594" t="e">
        <f>IF(B29=Data!B18,Data!H18,(IF(B29=Data!B20,Data!H20,(IF(B29=Data!B22,Data!H22,(IF(B29=Data!#REF!,Data!#REF!,(IF(B29=Data!B27,Data!H27,(IF(B29=Data!#REF!,Data!#REF!,(IF(B29=Data!#REF!,Data!#REF!,(IF(B29=Data!#REF!,Data!#REF!,Data!#REF!)))))))))))))))&amp;IF(B29=Data!B94,Data!H94,(IF(B29=Data!#REF!,Data!#REF!,(IF(B29=Data!#REF!,Data!#REF!,(IF(B29=Data!#REF!,Data!#REF!,(IF(B29=Data!#REF!,Data!#REF!,(IF(B29=Data!#REF!,Data!H834,(IF(B29=Data!#REF!,Data!#REF!,(IF(B29=Data!#REF!,Data!#REF!,Data!#REF!)))))))))))))))&amp;IF(B29=Data!#REF!,Data!#REF!,(IF(B29=Data!#REF!,Data!#REF!,(IF(B29=Data!#REF!,Data!#REF!,(IF(B29=Data!#REF!,Data!#REF!,(IF(B29=Data!#REF!,Data!#REF!,Data!#REF!)))))))))</f>
        <v>#REF!</v>
      </c>
      <c r="R29" s="593"/>
      <c r="S29" s="593"/>
      <c r="T29" s="594" t="e">
        <f>IF(B29=Data!B18,Data!I18,(IF(B29=Data!B20,Data!I20,(IF(B29=Data!B22,Data!I22,(IF(B29=Data!#REF!,Data!#REF!,(IF(B29=Data!B27,Data!I27,(IF(B29=Data!#REF!,Data!#REF!,(IF(B29=Data!#REF!,Data!#REF!,(IF(B29=Data!#REF!,Data!#REF!,Data!#REF!)))))))))))))))&amp;IF(B29=Data!B94,Data!I94,(IF(B29=Data!#REF!,Data!#REF!,(IF(B29=Data!#REF!,Data!#REF!,(IF(B29=Data!#REF!,Data!#REF!,(IF(B29=Data!#REF!,Data!#REF!,(IF(B29=Data!#REF!,Data!I834,(IF(B29=Data!#REF!,Data!#REF!,(IF(B29=Data!#REF!,Data!#REF!,Data!#REF!)))))))))))))))&amp;IF(B29=Data!#REF!,Data!#REF!,(IF(B29=Data!#REF!,Data!#REF!,(IF(B29=Data!#REF!,Data!#REF!,(IF(B29=Data!#REF!,Data!#REF!,(IF(B29=Data!#REF!,Data!#REF!,Data!#REF!)))))))))</f>
        <v>#REF!</v>
      </c>
      <c r="U29" s="595"/>
      <c r="V29" s="594" t="e">
        <f>IF(B29=Data!B18,Data!J18,(IF(B29=Data!B20,Data!J20,(IF(B29=Data!B22,Data!J22,(IF(B29=Data!#REF!,Data!#REF!,(IF(B29=Data!B27,Data!J27,(IF(B29=Data!#REF!,Data!#REF!,(IF(B29=Data!#REF!,Data!#REF!,(IF(B29=Data!#REF!,Data!#REF!,Data!#REF!)))))))))))))))&amp;IF(B29=Data!B94,Data!J94,(IF(B29=Data!#REF!,Data!#REF!,(IF(B29=Data!#REF!,Data!#REF!,(IF(B29=Data!#REF!,Data!#REF!,(IF(B29=Data!#REF!,Data!#REF!,(IF(B29=Data!#REF!,Data!J834,(IF(B29=Data!#REF!,Data!#REF!,(IF(B29=Data!#REF!,Data!#REF!,Data!#REF!)))))))))))))))&amp;IF(B29=Data!#REF!,Data!#REF!,(IF(B29=Data!#REF!,Data!#REF!,(IF(B29=Data!#REF!,Data!#REF!,(IF(B29=Data!#REF!,Data!#REF!,(IF(B29=Data!#REF!,Data!#REF!,Data!#REF!)))))))))</f>
        <v>#REF!</v>
      </c>
      <c r="W29" s="596" t="str">
        <f>IF(E29="","",VLOOKUP(B29,Data!$B$5:$J$503,9,FALSE)*E29)</f>
        <v/>
      </c>
    </row>
    <row r="30" spans="1:23" s="597" customFormat="1" ht="19.25" customHeight="1">
      <c r="A30" s="860"/>
      <c r="B30"/>
      <c r="C30" s="583" t="str">
        <f>IF(E30="","",VLOOKUP(B30,Data!$B$5:$N$503,13,FALSE))</f>
        <v/>
      </c>
      <c r="D30" s="584" t="str">
        <f>IF(E30="","",VLOOKUP(B30,Data!$B$5:$L$503,2,FALSE))</f>
        <v/>
      </c>
      <c r="E30" s="739"/>
      <c r="F30" s="600"/>
      <c r="G30" s="587" t="str">
        <f>IF(E30="","",VLOOKUP(B30,Data!$B$5:$L$503,11,FALSE))</f>
        <v/>
      </c>
      <c r="H30" s="588" t="str">
        <f t="shared" si="0"/>
        <v>-</v>
      </c>
      <c r="I30" s="589" t="str">
        <f>IF(E30="","",VLOOKUP(B30,Data!$B$5:$D$503,3,FALSE))</f>
        <v/>
      </c>
      <c r="J30" s="589" t="str">
        <f>IF(E30="","",VLOOKUP(B30,Data!$B$5:$M$503,12,FALSE))</f>
        <v/>
      </c>
      <c r="K30" s="590"/>
      <c r="L30" s="587" t="str">
        <f>IF(E30="","",VLOOKUP(B30,Data!$B$5:$E$503,4,FALSE)*E30)</f>
        <v/>
      </c>
      <c r="M30" s="587" t="str">
        <f>IF(E30="","",VLOOKUP(B30,Data!$B$5:$F$503,5,FALSE)*E30)</f>
        <v/>
      </c>
      <c r="N30" s="591" t="e">
        <f>IF(B30=Data!B139,Data!G139,(IF(B30=Data!B141,Data!G141,(IF(B30=Data!B143,Data!G143,(IF(B30=Data!#REF!,Data!#REF!,(IF(B30=Data!B148,Data!G148,(IF(B30=Data!#REF!,Data!#REF!,(IF(B30=Data!#REF!,Data!#REF!,(IF(B30=Data!#REF!,Data!#REF!,Data!#REF!)))))))))))))))&amp;IF(B30=Data!B215,Data!G215,(IF(B30=Data!#REF!,Data!#REF!,(IF(B30=Data!#REF!,Data!#REF!,(IF(B30=Data!#REF!,Data!#REF!,(IF(B30=Data!#REF!,Data!#REF!,(IF(B30=Data!#REF!,Data!G955,(IF(B30=Data!#REF!,Data!#REF!,(IF(B30=Data!#REF!,Data!#REF!,Data!#REF!)))))))))))))))&amp;IF(B30=Data!#REF!,Data!#REF!,(IF(B30=Data!#REF!,Data!#REF!,(IF(B30=Data!#REF!,Data!#REF!,(IF(B30=Data!#REF!,Data!#REF!,(IF(B30=Data!#REF!,Data!#REF!,Data!#REF!)))))))))</f>
        <v>#REF!</v>
      </c>
      <c r="O30" s="592"/>
      <c r="P30" s="593"/>
      <c r="Q30" s="594" t="e">
        <f>IF(B30=Data!B139,Data!H139,(IF(B30=Data!B141,Data!H141,(IF(B30=Data!B143,Data!H143,(IF(B30=Data!#REF!,Data!#REF!,(IF(B30=Data!B148,Data!H148,(IF(B30=Data!#REF!,Data!#REF!,(IF(B30=Data!#REF!,Data!#REF!,(IF(B30=Data!#REF!,Data!#REF!,Data!#REF!)))))))))))))))&amp;IF(B30=Data!B215,Data!H215,(IF(B30=Data!#REF!,Data!#REF!,(IF(B30=Data!#REF!,Data!#REF!,(IF(B30=Data!#REF!,Data!#REF!,(IF(B30=Data!#REF!,Data!#REF!,(IF(B30=Data!#REF!,Data!H955,(IF(B30=Data!#REF!,Data!#REF!,(IF(B30=Data!#REF!,Data!#REF!,Data!#REF!)))))))))))))))&amp;IF(B30=Data!#REF!,Data!#REF!,(IF(B30=Data!#REF!,Data!#REF!,(IF(B30=Data!#REF!,Data!#REF!,(IF(B30=Data!#REF!,Data!#REF!,(IF(B30=Data!#REF!,Data!#REF!,Data!#REF!)))))))))</f>
        <v>#REF!</v>
      </c>
      <c r="R30" s="593"/>
      <c r="S30" s="593"/>
      <c r="T30" s="594" t="e">
        <f>IF(B30=Data!B139,Data!I139,(IF(B30=Data!B141,Data!I141,(IF(B30=Data!B143,Data!I143,(IF(B30=Data!#REF!,Data!#REF!,(IF(B30=Data!B148,Data!I148,(IF(B30=Data!#REF!,Data!#REF!,(IF(B30=Data!#REF!,Data!#REF!,(IF(B30=Data!#REF!,Data!#REF!,Data!#REF!)))))))))))))))&amp;IF(B30=Data!B215,Data!I215,(IF(B30=Data!#REF!,Data!#REF!,(IF(B30=Data!#REF!,Data!#REF!,(IF(B30=Data!#REF!,Data!#REF!,(IF(B30=Data!#REF!,Data!#REF!,(IF(B30=Data!#REF!,Data!I955,(IF(B30=Data!#REF!,Data!#REF!,(IF(B30=Data!#REF!,Data!#REF!,Data!#REF!)))))))))))))))&amp;IF(B30=Data!#REF!,Data!#REF!,(IF(B30=Data!#REF!,Data!#REF!,(IF(B30=Data!#REF!,Data!#REF!,(IF(B30=Data!#REF!,Data!#REF!,(IF(B30=Data!#REF!,Data!#REF!,Data!#REF!)))))))))</f>
        <v>#REF!</v>
      </c>
      <c r="U30" s="595"/>
      <c r="V30" s="594" t="e">
        <f>IF(B30=Data!B139,Data!J139,(IF(B30=Data!B141,Data!J141,(IF(B30=Data!B143,Data!J143,(IF(B30=Data!#REF!,Data!#REF!,(IF(B30=Data!B148,Data!J148,(IF(B30=Data!#REF!,Data!#REF!,(IF(B30=Data!#REF!,Data!#REF!,(IF(B30=Data!#REF!,Data!#REF!,Data!#REF!)))))))))))))))&amp;IF(B30=Data!B215,Data!J215,(IF(B30=Data!#REF!,Data!#REF!,(IF(B30=Data!#REF!,Data!#REF!,(IF(B30=Data!#REF!,Data!#REF!,(IF(B30=Data!#REF!,Data!#REF!,(IF(B30=Data!#REF!,Data!J955,(IF(B30=Data!#REF!,Data!#REF!,(IF(B30=Data!#REF!,Data!#REF!,Data!#REF!)))))))))))))))&amp;IF(B30=Data!#REF!,Data!#REF!,(IF(B30=Data!#REF!,Data!#REF!,(IF(B30=Data!#REF!,Data!#REF!,(IF(B30=Data!#REF!,Data!#REF!,(IF(B30=Data!#REF!,Data!#REF!,Data!#REF!)))))))))</f>
        <v>#REF!</v>
      </c>
      <c r="W30" s="596" t="str">
        <f>IF(E30="","",VLOOKUP(B30,Data!$B$5:$J$503,9,FALSE)*E30)</f>
        <v/>
      </c>
    </row>
    <row r="31" spans="1:23" s="611" customFormat="1" ht="31" customHeight="1">
      <c r="A31" s="860"/>
      <c r="B31" s="818"/>
      <c r="C31" s="604"/>
      <c r="D31" s="605"/>
      <c r="E31" s="606">
        <f>SUM(E17:E30)</f>
        <v>47</v>
      </c>
      <c r="F31" s="606"/>
      <c r="G31" s="607"/>
      <c r="H31" s="607">
        <f>SUM(H17:H30)</f>
        <v>97510.790000000008</v>
      </c>
      <c r="I31" s="608"/>
      <c r="J31" s="608"/>
      <c r="K31" s="608"/>
      <c r="L31" s="609">
        <f>SUM(L17:L30)</f>
        <v>10452</v>
      </c>
      <c r="M31" s="609">
        <f>SUM(M17:M30)</f>
        <v>9423</v>
      </c>
      <c r="N31" s="609" t="e">
        <f>SUM(N17:N30)</f>
        <v>#REF!</v>
      </c>
      <c r="O31" s="609"/>
      <c r="P31" s="609">
        <f>SUM(P16:P16)</f>
        <v>0</v>
      </c>
      <c r="Q31" s="609">
        <f>SUM(Q16:Q16)</f>
        <v>0</v>
      </c>
      <c r="R31" s="609" t="e">
        <f>SUM(#REF!)</f>
        <v>#REF!</v>
      </c>
      <c r="S31" s="609">
        <f>SUM(S16:S16)</f>
        <v>0</v>
      </c>
      <c r="T31" s="609">
        <f>SUM(T16:T16)</f>
        <v>0</v>
      </c>
      <c r="U31" s="609" t="e">
        <f>SUM(#REF!)</f>
        <v>#REF!</v>
      </c>
      <c r="V31" s="609">
        <f>SUM(V16:V16)</f>
        <v>0</v>
      </c>
      <c r="W31" s="610">
        <f>SUM(W17:W30)</f>
        <v>58.212000000000003</v>
      </c>
    </row>
    <row r="32" spans="1:23" ht="11.25" customHeight="1">
      <c r="A32" s="860"/>
      <c r="B32" s="612"/>
      <c r="C32" s="545"/>
      <c r="D32" s="546"/>
      <c r="E32" s="613"/>
      <c r="F32" s="544"/>
      <c r="G32" s="614" t="s">
        <v>847</v>
      </c>
      <c r="H32" s="615"/>
      <c r="I32" s="616"/>
      <c r="J32" s="616"/>
      <c r="K32" s="616"/>
      <c r="L32" s="617"/>
      <c r="M32" s="548"/>
      <c r="N32" s="546"/>
      <c r="O32" s="545"/>
      <c r="P32" s="545"/>
      <c r="Q32" s="545"/>
      <c r="R32" s="545"/>
      <c r="S32" s="545"/>
      <c r="T32" s="545"/>
      <c r="U32" s="546"/>
      <c r="V32" s="546"/>
      <c r="W32" s="550"/>
    </row>
    <row r="33" spans="1:23" ht="14">
      <c r="A33" s="618" t="s">
        <v>546</v>
      </c>
      <c r="B33" s="619" t="s">
        <v>12</v>
      </c>
      <c r="C33" s="513"/>
      <c r="D33" s="620"/>
      <c r="E33" s="499" t="s">
        <v>555</v>
      </c>
      <c r="G33" s="621" t="s">
        <v>83</v>
      </c>
      <c r="H33" s="622"/>
      <c r="I33" s="562" t="s">
        <v>84</v>
      </c>
      <c r="J33" s="623"/>
      <c r="K33" s="534" t="s">
        <v>85</v>
      </c>
      <c r="L33" s="534"/>
      <c r="M33" s="1076" t="s">
        <v>86</v>
      </c>
      <c r="N33" s="1077"/>
      <c r="O33" s="1077"/>
      <c r="P33" s="1077"/>
      <c r="Q33" s="1077"/>
      <c r="R33" s="1077"/>
      <c r="S33" s="1077"/>
      <c r="T33" s="1077"/>
      <c r="U33" s="1077"/>
      <c r="V33" s="1077"/>
      <c r="W33" s="1078"/>
    </row>
    <row r="34" spans="1:23" ht="13">
      <c r="A34" s="999" t="s">
        <v>547</v>
      </c>
      <c r="D34" s="624"/>
      <c r="E34" s="499" t="s">
        <v>88</v>
      </c>
      <c r="G34" s="1079"/>
      <c r="H34" s="1080"/>
      <c r="I34" s="999" t="s">
        <v>89</v>
      </c>
      <c r="J34" s="625"/>
      <c r="K34" s="537" t="s">
        <v>90</v>
      </c>
      <c r="L34" s="537"/>
      <c r="M34" s="532"/>
      <c r="W34" s="538"/>
    </row>
    <row r="35" spans="1:23" ht="10.5" customHeight="1">
      <c r="A35" s="999" t="s">
        <v>548</v>
      </c>
      <c r="B35" s="503"/>
      <c r="D35" s="523"/>
      <c r="G35" s="1079"/>
      <c r="H35" s="1080"/>
      <c r="I35" s="999"/>
      <c r="J35" s="625"/>
      <c r="K35" s="537" t="s">
        <v>94</v>
      </c>
      <c r="L35" s="537"/>
      <c r="M35" s="532"/>
      <c r="W35" s="538"/>
    </row>
    <row r="36" spans="1:23" ht="10.5" customHeight="1">
      <c r="A36" s="544"/>
      <c r="B36" s="545"/>
      <c r="C36" s="545"/>
      <c r="D36" s="626"/>
      <c r="E36" s="499" t="s">
        <v>95</v>
      </c>
      <c r="G36" s="1079"/>
      <c r="H36" s="1080"/>
      <c r="I36" s="999" t="s">
        <v>96</v>
      </c>
      <c r="J36" s="625"/>
      <c r="K36" s="537"/>
      <c r="L36" s="537"/>
      <c r="M36" s="532"/>
      <c r="W36" s="538"/>
    </row>
    <row r="37" spans="1:23" ht="13">
      <c r="A37" s="512" t="s">
        <v>97</v>
      </c>
      <c r="C37" s="535"/>
      <c r="D37" s="514"/>
      <c r="E37" s="499" t="s">
        <v>98</v>
      </c>
      <c r="G37" s="627" t="s">
        <v>99</v>
      </c>
      <c r="H37" s="628"/>
      <c r="I37" s="999" t="s">
        <v>89</v>
      </c>
      <c r="J37" s="625"/>
      <c r="K37" s="537" t="s">
        <v>100</v>
      </c>
      <c r="L37" s="537"/>
      <c r="M37" s="532"/>
      <c r="W37" s="538"/>
    </row>
    <row r="38" spans="1:23" ht="13">
      <c r="A38" s="999" t="s">
        <v>561</v>
      </c>
      <c r="D38" s="523"/>
      <c r="E38" s="499" t="s">
        <v>101</v>
      </c>
      <c r="G38" s="629"/>
      <c r="H38" s="630"/>
      <c r="I38" s="999" t="s">
        <v>102</v>
      </c>
      <c r="J38" s="625"/>
      <c r="K38" s="537" t="s">
        <v>549</v>
      </c>
      <c r="L38" s="537"/>
      <c r="M38" s="1069" t="s">
        <v>616</v>
      </c>
      <c r="N38" s="1070"/>
      <c r="O38" s="1070"/>
      <c r="P38" s="1070"/>
      <c r="Q38" s="1070"/>
      <c r="R38" s="1070"/>
      <c r="S38" s="1070"/>
      <c r="T38" s="1070"/>
      <c r="U38" s="1070"/>
      <c r="V38" s="1070"/>
      <c r="W38" s="1071"/>
    </row>
    <row r="39" spans="1:23">
      <c r="A39" s="544"/>
      <c r="B39" s="545"/>
      <c r="C39" s="545"/>
      <c r="D39" s="546"/>
      <c r="E39" s="631"/>
      <c r="F39" s="545"/>
      <c r="G39" s="1053" t="s">
        <v>1168</v>
      </c>
      <c r="H39" s="1054"/>
      <c r="I39" s="1053" t="s">
        <v>1167</v>
      </c>
      <c r="J39" s="1054"/>
      <c r="K39" s="549" t="s">
        <v>105</v>
      </c>
      <c r="L39" s="549"/>
      <c r="M39" s="1072" t="s">
        <v>106</v>
      </c>
      <c r="N39" s="1073"/>
      <c r="O39" s="1073"/>
      <c r="P39" s="1073"/>
      <c r="Q39" s="1073"/>
      <c r="R39" s="1073"/>
      <c r="S39" s="1073"/>
      <c r="T39" s="1073"/>
      <c r="U39" s="1073"/>
      <c r="V39" s="1073"/>
      <c r="W39" s="1074"/>
    </row>
    <row r="40" spans="1:23">
      <c r="G40" s="500" t="s">
        <v>667</v>
      </c>
      <c r="K40" s="537"/>
      <c r="L40" s="537"/>
      <c r="M40" s="541"/>
      <c r="N40" s="541"/>
      <c r="O40" s="541"/>
      <c r="P40" s="541"/>
      <c r="Q40" s="541"/>
      <c r="R40" s="541"/>
      <c r="S40" s="541"/>
      <c r="T40" s="541"/>
      <c r="U40" s="541"/>
      <c r="V40" s="541"/>
      <c r="W40" s="632"/>
    </row>
    <row r="41" spans="1:23">
      <c r="G41" s="633"/>
      <c r="H41" s="633"/>
      <c r="I41" s="634"/>
      <c r="J41" s="633"/>
      <c r="K41" s="537"/>
      <c r="L41" s="537"/>
      <c r="M41" s="541"/>
      <c r="N41" s="541"/>
      <c r="O41" s="541"/>
      <c r="P41" s="541"/>
      <c r="Q41" s="541"/>
      <c r="R41" s="541"/>
      <c r="S41" s="541"/>
      <c r="T41" s="541"/>
      <c r="U41" s="541"/>
      <c r="V41" s="541"/>
      <c r="W41" s="632"/>
    </row>
    <row r="42" spans="1:23" ht="7.5" customHeight="1"/>
    <row r="43" spans="1:23" ht="13.5" customHeight="1"/>
    <row r="44" spans="1:23" ht="13.5" customHeight="1"/>
    <row r="45" spans="1:23" ht="13.5" customHeight="1"/>
    <row r="46" spans="1:23" s="611" customFormat="1" ht="18" customHeight="1">
      <c r="A46" s="635" t="s">
        <v>964</v>
      </c>
      <c r="B46" s="500"/>
      <c r="C46" s="635" t="s">
        <v>622</v>
      </c>
      <c r="F46" s="636"/>
      <c r="G46" s="635" t="s">
        <v>958</v>
      </c>
      <c r="H46" s="500"/>
      <c r="I46" s="635" t="s">
        <v>969</v>
      </c>
      <c r="K46" s="636"/>
      <c r="L46" s="636"/>
      <c r="V46" s="637"/>
    </row>
    <row r="47" spans="1:23" s="611" customFormat="1" ht="18" customHeight="1">
      <c r="A47" s="635" t="s">
        <v>965</v>
      </c>
      <c r="B47" s="500"/>
      <c r="C47" s="635" t="s">
        <v>969</v>
      </c>
      <c r="F47" s="636"/>
      <c r="G47" s="635" t="s">
        <v>959</v>
      </c>
      <c r="H47" s="500"/>
      <c r="I47" s="635" t="s">
        <v>969</v>
      </c>
      <c r="K47" s="636"/>
      <c r="L47" s="636"/>
      <c r="V47" s="637"/>
    </row>
    <row r="48" spans="1:23" s="611" customFormat="1" ht="18" customHeight="1">
      <c r="A48" s="635" t="s">
        <v>966</v>
      </c>
      <c r="B48" s="500"/>
      <c r="C48" s="635" t="s">
        <v>969</v>
      </c>
      <c r="F48" s="636"/>
      <c r="G48" s="635" t="s">
        <v>960</v>
      </c>
      <c r="H48" s="500"/>
      <c r="I48" s="635" t="s">
        <v>622</v>
      </c>
      <c r="K48" s="636"/>
      <c r="L48" s="636"/>
      <c r="V48" s="637"/>
    </row>
    <row r="49" spans="1:23" s="611" customFormat="1" ht="18" customHeight="1">
      <c r="A49" s="635" t="s">
        <v>967</v>
      </c>
      <c r="B49" s="500"/>
      <c r="C49" s="635" t="s">
        <v>622</v>
      </c>
      <c r="F49" s="636"/>
      <c r="G49" s="635" t="s">
        <v>961</v>
      </c>
      <c r="H49" s="500"/>
      <c r="I49" s="635" t="s">
        <v>622</v>
      </c>
      <c r="K49" s="636"/>
      <c r="L49" s="636"/>
      <c r="V49" s="637"/>
    </row>
    <row r="50" spans="1:23" s="611" customFormat="1" ht="18" customHeight="1">
      <c r="A50" s="635" t="s">
        <v>968</v>
      </c>
      <c r="B50" s="500"/>
      <c r="C50" s="635" t="s">
        <v>622</v>
      </c>
      <c r="F50" s="636"/>
      <c r="G50" s="635" t="s">
        <v>963</v>
      </c>
      <c r="H50" s="500"/>
      <c r="I50" s="635" t="s">
        <v>622</v>
      </c>
      <c r="K50" s="636"/>
      <c r="L50" s="636"/>
      <c r="V50" s="637"/>
    </row>
    <row r="51" spans="1:23" ht="20">
      <c r="E51" s="1000"/>
      <c r="F51" s="500"/>
      <c r="G51" s="635" t="s">
        <v>962</v>
      </c>
      <c r="I51" s="635" t="s">
        <v>622</v>
      </c>
      <c r="K51" s="500"/>
      <c r="M51" s="1000"/>
      <c r="V51" s="501"/>
      <c r="W51" s="1000"/>
    </row>
    <row r="52" spans="1:23" ht="17.5">
      <c r="A52" s="638"/>
      <c r="E52" s="1000"/>
      <c r="G52" s="639"/>
      <c r="H52" s="639"/>
    </row>
    <row r="57" spans="1:23" ht="14">
      <c r="A57" s="640"/>
      <c r="C57" s="641"/>
      <c r="D57" s="641"/>
      <c r="E57" s="642"/>
    </row>
    <row r="58" spans="1:23" ht="14">
      <c r="A58" s="643"/>
      <c r="C58" s="641"/>
      <c r="D58" s="644"/>
      <c r="E58" s="642"/>
    </row>
    <row r="59" spans="1:23" ht="14">
      <c r="A59" s="643"/>
      <c r="B59" s="645"/>
      <c r="C59" s="641"/>
      <c r="D59" s="641"/>
      <c r="E59" s="642"/>
    </row>
    <row r="60" spans="1:23" ht="14">
      <c r="A60" s="643"/>
      <c r="B60" s="646" t="s">
        <v>354</v>
      </c>
      <c r="C60" s="641"/>
      <c r="D60" s="641"/>
      <c r="E60" s="642"/>
    </row>
    <row r="61" spans="1:23" ht="15.5">
      <c r="A61" s="643"/>
      <c r="B61" s="647" t="s">
        <v>249</v>
      </c>
      <c r="C61" s="641"/>
      <c r="D61" s="641"/>
      <c r="E61" s="642"/>
    </row>
    <row r="62" spans="1:23" ht="14">
      <c r="A62" s="643"/>
      <c r="B62" s="648" t="s">
        <v>250</v>
      </c>
      <c r="C62" s="641"/>
      <c r="D62" s="641"/>
      <c r="E62" s="642"/>
    </row>
    <row r="63" spans="1:23" ht="15.5">
      <c r="A63" s="649"/>
      <c r="B63" s="647" t="s">
        <v>251</v>
      </c>
      <c r="C63" s="641"/>
      <c r="D63" s="641"/>
      <c r="E63" s="642"/>
    </row>
    <row r="64" spans="1:23" ht="15.5">
      <c r="A64" s="643"/>
      <c r="B64" s="647" t="s">
        <v>252</v>
      </c>
      <c r="C64" s="641"/>
      <c r="D64" s="641"/>
      <c r="E64" s="642"/>
    </row>
    <row r="65" spans="1:5" ht="14">
      <c r="A65" s="649"/>
      <c r="B65" s="646" t="s">
        <v>253</v>
      </c>
      <c r="C65" s="641"/>
      <c r="D65" s="641"/>
      <c r="E65" s="642"/>
    </row>
    <row r="66" spans="1:5" ht="14">
      <c r="A66" s="649"/>
      <c r="B66" s="646" t="s">
        <v>357</v>
      </c>
      <c r="C66" s="641"/>
      <c r="D66" s="641"/>
      <c r="E66" s="642"/>
    </row>
    <row r="67" spans="1:5" ht="14">
      <c r="A67" s="643"/>
      <c r="B67" s="646" t="s">
        <v>358</v>
      </c>
      <c r="C67" s="641"/>
      <c r="D67" s="641"/>
      <c r="E67" s="642"/>
    </row>
    <row r="68" spans="1:5" ht="14">
      <c r="A68" s="643"/>
      <c r="B68" s="646" t="s">
        <v>288</v>
      </c>
      <c r="C68" s="641"/>
      <c r="D68" s="641"/>
      <c r="E68" s="642"/>
    </row>
    <row r="69" spans="1:5" ht="14">
      <c r="A69" s="643"/>
      <c r="B69" s="646" t="s">
        <v>292</v>
      </c>
      <c r="C69" s="641"/>
      <c r="D69" s="641"/>
      <c r="E69" s="642"/>
    </row>
    <row r="70" spans="1:5" ht="15.5">
      <c r="A70" s="643"/>
      <c r="B70" s="647" t="s">
        <v>423</v>
      </c>
      <c r="C70" s="641"/>
      <c r="D70" s="641"/>
      <c r="E70" s="642"/>
    </row>
    <row r="71" spans="1:5" ht="14">
      <c r="A71" s="643"/>
      <c r="B71" s="646" t="s">
        <v>424</v>
      </c>
      <c r="C71" s="641"/>
      <c r="D71" s="641"/>
      <c r="E71" s="642"/>
    </row>
    <row r="72" spans="1:5" ht="14">
      <c r="A72" s="643"/>
      <c r="B72" s="646" t="s">
        <v>279</v>
      </c>
      <c r="C72" s="641"/>
      <c r="D72" s="644"/>
      <c r="E72" s="642"/>
    </row>
    <row r="73" spans="1:5" ht="14">
      <c r="A73" s="643"/>
      <c r="B73" s="646" t="s">
        <v>281</v>
      </c>
      <c r="C73" s="641"/>
      <c r="D73" s="641"/>
      <c r="E73" s="642"/>
    </row>
    <row r="74" spans="1:5" ht="14">
      <c r="A74" s="643"/>
      <c r="B74" s="646" t="s">
        <v>287</v>
      </c>
      <c r="C74" s="641"/>
      <c r="D74" s="644"/>
      <c r="E74" s="642"/>
    </row>
    <row r="75" spans="1:5" ht="15.5">
      <c r="A75" s="643"/>
      <c r="B75" s="647" t="s">
        <v>420</v>
      </c>
      <c r="C75" s="641"/>
      <c r="D75" s="644"/>
      <c r="E75" s="642"/>
    </row>
    <row r="76" spans="1:5" ht="14">
      <c r="A76" s="650"/>
      <c r="B76" s="646" t="s">
        <v>421</v>
      </c>
      <c r="C76" s="579"/>
      <c r="D76" s="578"/>
      <c r="E76" s="575"/>
    </row>
    <row r="77" spans="1:5" ht="14">
      <c r="A77" s="572"/>
      <c r="B77" s="646" t="s">
        <v>422</v>
      </c>
      <c r="C77" s="579"/>
      <c r="D77" s="578"/>
      <c r="E77" s="651">
        <f>SUM(E56:E75)</f>
        <v>0</v>
      </c>
    </row>
    <row r="78" spans="1:5" ht="14">
      <c r="B78" s="646" t="s">
        <v>417</v>
      </c>
    </row>
    <row r="79" spans="1:5" ht="14">
      <c r="B79" s="646" t="s">
        <v>397</v>
      </c>
    </row>
  </sheetData>
  <mergeCells count="10">
    <mergeCell ref="M38:W38"/>
    <mergeCell ref="G39:H39"/>
    <mergeCell ref="I39:J39"/>
    <mergeCell ref="M39:W39"/>
    <mergeCell ref="O1:S1"/>
    <mergeCell ref="P2:W2"/>
    <mergeCell ref="M33:W33"/>
    <mergeCell ref="G34:H34"/>
    <mergeCell ref="G35:H35"/>
    <mergeCell ref="G36:H36"/>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EDABD-ABBB-4831-BB22-D534F51F4475}">
  <sheetPr>
    <pageSetUpPr fitToPage="1"/>
  </sheetPr>
  <dimension ref="A1:W75"/>
  <sheetViews>
    <sheetView topLeftCell="A10" zoomScale="80" zoomScaleNormal="80" zoomScaleSheetLayoutView="85" workbookViewId="0">
      <selection activeCell="B19" sqref="B19"/>
    </sheetView>
  </sheetViews>
  <sheetFormatPr defaultColWidth="9.1796875" defaultRowHeight="12.5"/>
  <cols>
    <col min="1" max="1" width="5.26953125" style="1002" customWidth="1"/>
    <col min="2" max="2" width="33.81640625" style="1002" customWidth="1"/>
    <col min="3" max="3" width="6.453125" style="1002" customWidth="1"/>
    <col min="4" max="4" width="13.453125" style="1002" customWidth="1"/>
    <col min="5" max="5" width="10.453125" style="499" customWidth="1"/>
    <col min="6" max="6" width="13.08984375" style="1002" customWidth="1"/>
    <col min="7" max="7" width="14.81640625" style="500" customWidth="1"/>
    <col min="8" max="8" width="16.26953125" style="500" customWidth="1"/>
    <col min="9" max="9" width="6.1796875" style="1002" customWidth="1"/>
    <col min="10" max="10" width="14.1796875" style="1002" customWidth="1"/>
    <col min="11" max="11" width="11.1796875" style="1002" customWidth="1"/>
    <col min="12" max="12" width="15.1796875" style="500" customWidth="1"/>
    <col min="13" max="13" width="16.36328125" style="500" customWidth="1"/>
    <col min="14" max="14" width="0.453125" style="1002" hidden="1" customWidth="1"/>
    <col min="15" max="15" width="3.1796875" style="1002" customWidth="1"/>
    <col min="16" max="16" width="2.54296875" style="1002" customWidth="1"/>
    <col min="17" max="17" width="4.81640625" style="1002" hidden="1" customWidth="1"/>
    <col min="18" max="18" width="2" style="1002" customWidth="1"/>
    <col min="19" max="19" width="2.54296875" style="1002" customWidth="1"/>
    <col min="20" max="20" width="5.81640625" style="1002" hidden="1" customWidth="1"/>
    <col min="21" max="21" width="1" style="1002" customWidth="1"/>
    <col min="22" max="22" width="9.1796875" style="1002" hidden="1" customWidth="1"/>
    <col min="23" max="23" width="15.08984375" style="501" customWidth="1"/>
    <col min="24" max="24" width="1.81640625" style="1002" customWidth="1"/>
    <col min="25" max="25" width="9.1796875" style="1002" customWidth="1"/>
    <col min="26" max="16384" width="9.1796875" style="1002"/>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1002"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1001"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1001" t="s">
        <v>557</v>
      </c>
      <c r="D8" s="523"/>
      <c r="E8" s="531"/>
      <c r="G8" s="532"/>
      <c r="H8" s="533"/>
      <c r="I8" s="1001"/>
      <c r="K8" s="514"/>
      <c r="L8" s="532"/>
      <c r="M8" s="534"/>
      <c r="O8" s="514"/>
      <c r="U8" s="535"/>
      <c r="V8" s="535"/>
      <c r="W8" s="536"/>
    </row>
    <row r="9" spans="1:23">
      <c r="A9" s="1001" t="s">
        <v>558</v>
      </c>
      <c r="D9" s="523"/>
      <c r="E9" s="531" t="s">
        <v>54</v>
      </c>
      <c r="G9" s="532" t="s">
        <v>55</v>
      </c>
      <c r="H9" s="533"/>
      <c r="I9" s="1001" t="s">
        <v>56</v>
      </c>
      <c r="K9" s="523"/>
      <c r="L9" s="532" t="s">
        <v>57</v>
      </c>
      <c r="M9" s="537"/>
      <c r="O9" s="523"/>
      <c r="P9" s="1002" t="s">
        <v>58</v>
      </c>
      <c r="W9" s="538"/>
    </row>
    <row r="10" spans="1:23" ht="13">
      <c r="A10" s="1001" t="s">
        <v>559</v>
      </c>
      <c r="D10" s="539" t="s">
        <v>560</v>
      </c>
      <c r="E10" s="531" t="s">
        <v>59</v>
      </c>
      <c r="G10" s="532"/>
      <c r="H10" s="533"/>
      <c r="I10" s="540"/>
      <c r="J10" s="541"/>
      <c r="K10" s="542"/>
      <c r="L10" s="532"/>
      <c r="M10" s="537"/>
      <c r="O10" s="523"/>
      <c r="W10" s="538"/>
    </row>
    <row r="11" spans="1:23" ht="13">
      <c r="A11" s="1001" t="s">
        <v>551</v>
      </c>
      <c r="D11" s="523"/>
      <c r="E11" s="515"/>
      <c r="F11" s="543"/>
      <c r="G11" s="532" t="s">
        <v>60</v>
      </c>
      <c r="H11" s="533"/>
      <c r="I11" s="1001" t="s">
        <v>61</v>
      </c>
      <c r="K11" s="523"/>
      <c r="L11" s="532" t="s">
        <v>523</v>
      </c>
      <c r="M11" s="537"/>
      <c r="O11" s="523"/>
      <c r="P11" s="1002" t="s">
        <v>63</v>
      </c>
      <c r="W11" s="538"/>
    </row>
    <row r="12" spans="1:23">
      <c r="A12" s="544" t="s">
        <v>64</v>
      </c>
      <c r="D12" s="523"/>
      <c r="E12" s="531" t="s">
        <v>65</v>
      </c>
      <c r="G12" s="532"/>
      <c r="H12" s="533"/>
      <c r="I12" s="1001"/>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1159</v>
      </c>
      <c r="C17" s="738" t="str">
        <f>IF(E17="","",VLOOKUP(B17,Data!$B$5:$N$503,13,FALSE))</f>
        <v/>
      </c>
      <c r="D17" s="495" t="str">
        <f>IF(E17="","",VLOOKUP(B17,Data!$B$5:$L$503,2,FALSE))</f>
        <v/>
      </c>
      <c r="E17" s="739"/>
      <c r="F17" s="955"/>
      <c r="G17" s="587" t="str">
        <f>IF(E17="","",VLOOKUP(B17,Data!$B$5:$L$503,11,FALSE))</f>
        <v/>
      </c>
      <c r="H17" s="588" t="str">
        <f t="shared" ref="H17:H26"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20,Data!G20,(IF(B17=Data!#REF!,Data!#REF!,(IF(B17=Data!#REF!,Data!#REF!,(IF(B17=Data!#REF!,Data!#REF!,(IF(B17=Data!#REF!,Data!#REF!,(IF(B17=Data!#REF!,Data!G760,(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20,Data!H20,(IF(B17=Data!#REF!,Data!#REF!,(IF(B17=Data!#REF!,Data!#REF!,(IF(B17=Data!#REF!,Data!#REF!,(IF(B17=Data!#REF!,Data!#REF!,(IF(B17=Data!#REF!,Data!H760,(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20,Data!I20,(IF(B17=Data!#REF!,Data!#REF!,(IF(B17=Data!#REF!,Data!#REF!,(IF(B17=Data!#REF!,Data!#REF!,(IF(B17=Data!#REF!,Data!#REF!,(IF(B17=Data!#REF!,Data!I760,(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20,Data!J20,(IF(B17=Data!#REF!,Data!#REF!,(IF(B17=Data!#REF!,Data!#REF!,(IF(B17=Data!#REF!,Data!#REF!,(IF(B17=Data!#REF!,Data!#REF!,(IF(B17=Data!#REF!,Data!J760,(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487</v>
      </c>
      <c r="C18" s="738" t="str">
        <f>IF(E18="","",VLOOKUP(B18,Data!$B$5:$N$503,13,FALSE))</f>
        <v>Ymh</v>
      </c>
      <c r="D18" s="495" t="str">
        <f>IF(E18="","",VLOOKUP(B18,Data!$B$5:$L$503,2,FALSE))</f>
        <v>ZH66310</v>
      </c>
      <c r="E18" s="739">
        <v>9</v>
      </c>
      <c r="F18" s="955" t="s">
        <v>544</v>
      </c>
      <c r="G18" s="587">
        <f>IF(E18="","",VLOOKUP(B18,Data!$B$5:$L$503,11,FALSE))</f>
        <v>1933.89</v>
      </c>
      <c r="H18" s="588">
        <f t="shared" si="0"/>
        <v>17405.010000000002</v>
      </c>
      <c r="I18" s="589" t="str">
        <f>IF(E18="","",VLOOKUP(B18,Data!$B$5:$D$503,3,FALSE))</f>
        <v>C/T</v>
      </c>
      <c r="J18" s="589" t="str">
        <f>IF(E18="","",VLOOKUP(B18,Data!$B$5:$M$503,12,FALSE))</f>
        <v>Indonesia</v>
      </c>
      <c r="K18" s="590">
        <v>5143162</v>
      </c>
      <c r="L18" s="587">
        <f>IF(E18="","",VLOOKUP(B18,Data!$B$5:$E$503,4,FALSE)*E18)</f>
        <v>1935</v>
      </c>
      <c r="M18" s="587">
        <f>IF(E18="","",VLOOKUP(B18,Data!$B$5:$F$503,5,FALSE)*E18)</f>
        <v>1746</v>
      </c>
      <c r="N18" s="591" t="e">
        <f>IF(B18=Data!#REF!,Data!#REF!,(IF(B18=Data!#REF!,Data!#REF!,(IF(B18=Data!#REF!,Data!#REF!,(IF(B18=Data!#REF!,Data!#REF!,(IF(B18=Data!#REF!,Data!#REF!,(IF(B18=Data!#REF!,Data!#REF!,(IF(B18=Data!#REF!,Data!#REF!,(IF(B18=Data!#REF!,Data!#REF!,Data!#REF!)))))))))))))))&amp;IF(B18=Data!B21,Data!G21,(IF(B18=Data!#REF!,Data!#REF!,(IF(B18=Data!#REF!,Data!#REF!,(IF(B18=Data!#REF!,Data!#REF!,(IF(B18=Data!#REF!,Data!#REF!,(IF(B18=Data!#REF!,Data!G761,(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21,Data!H21,(IF(B18=Data!#REF!,Data!#REF!,(IF(B18=Data!#REF!,Data!#REF!,(IF(B18=Data!#REF!,Data!#REF!,(IF(B18=Data!#REF!,Data!#REF!,(IF(B18=Data!#REF!,Data!H761,(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21,Data!I21,(IF(B18=Data!#REF!,Data!#REF!,(IF(B18=Data!#REF!,Data!#REF!,(IF(B18=Data!#REF!,Data!#REF!,(IF(B18=Data!#REF!,Data!#REF!,(IF(B18=Data!#REF!,Data!I761,(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21,Data!J21,(IF(B18=Data!#REF!,Data!#REF!,(IF(B18=Data!#REF!,Data!#REF!,(IF(B18=Data!#REF!,Data!#REF!,(IF(B18=Data!#REF!,Data!#REF!,(IF(B18=Data!#REF!,Data!J761,(IF(B18=Data!#REF!,Data!#REF!,(IF(B18=Data!#REF!,Data!#REF!,Data!#REF!)))))))))))))))&amp;IF(B18=Data!#REF!,Data!#REF!,(IF(B18=Data!#REF!,Data!#REF!,(IF(B18=Data!#REF!,Data!#REF!,(IF(B18=Data!#REF!,Data!#REF!,(IF(B18=Data!#REF!,Data!#REF!,Data!#REF!)))))))))</f>
        <v>#REF!</v>
      </c>
      <c r="W18" s="596">
        <f>IF(E18="","",VLOOKUP(B18,Data!$B$5:$J$503,9,FALSE)*E18)</f>
        <v>10.665000000000001</v>
      </c>
    </row>
    <row r="19" spans="1:23" s="597" customFormat="1" ht="19.25" customHeight="1">
      <c r="A19" s="860">
        <v>2</v>
      </c>
      <c r="B19" s="753" t="s">
        <v>495</v>
      </c>
      <c r="C19" s="738" t="str">
        <f>IF(E19="","",VLOOKUP(B19,Data!$B$5:$N$503,13,FALSE))</f>
        <v>Ymh</v>
      </c>
      <c r="D19" s="495" t="str">
        <f>IF(E19="","",VLOOKUP(B19,Data!$B$5:$L$503,2,FALSE))</f>
        <v>ZH66300</v>
      </c>
      <c r="E19" s="739">
        <v>8</v>
      </c>
      <c r="F19" s="955"/>
      <c r="G19" s="587">
        <f>IF(E19="","",VLOOKUP(B19,Data!$B$5:$L$503,11,FALSE))</f>
        <v>2086.5500000000002</v>
      </c>
      <c r="H19" s="588">
        <f t="shared" si="0"/>
        <v>16692.400000000001</v>
      </c>
      <c r="I19" s="589" t="str">
        <f>IF(E19="","",VLOOKUP(B19,Data!$B$5:$D$503,3,FALSE))</f>
        <v>C/T</v>
      </c>
      <c r="J19" s="589" t="str">
        <f>IF(E19="","",VLOOKUP(B19,Data!$B$5:$M$503,12,FALSE))</f>
        <v>Indonesia</v>
      </c>
      <c r="K19" s="590">
        <v>5143162</v>
      </c>
      <c r="L19" s="587">
        <f>IF(E19="","",VLOOKUP(B19,Data!$B$5:$E$503,4,FALSE)*E19)</f>
        <v>1720</v>
      </c>
      <c r="M19" s="587">
        <f>IF(E19="","",VLOOKUP(B19,Data!$B$5:$F$503,5,FALSE)*E19)</f>
        <v>1552</v>
      </c>
      <c r="N19" s="591" t="e">
        <f>IF(B19=Data!#REF!,Data!#REF!,(IF(B19=Data!#REF!,Data!#REF!,(IF(B19=Data!#REF!,Data!#REF!,(IF(B19=Data!#REF!,Data!#REF!,(IF(B19=Data!#REF!,Data!#REF!,(IF(B19=Data!#REF!,Data!#REF!,(IF(B19=Data!#REF!,Data!#REF!,(IF(B19=Data!#REF!,Data!#REF!,Data!#REF!)))))))))))))))&amp;IF(B19=Data!B22,Data!G22,(IF(B19=Data!#REF!,Data!#REF!,(IF(B19=Data!#REF!,Data!#REF!,(IF(B19=Data!#REF!,Data!#REF!,(IF(B19=Data!#REF!,Data!#REF!,(IF(B19=Data!#REF!,Data!G762,(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22,Data!H22,(IF(B19=Data!#REF!,Data!#REF!,(IF(B19=Data!#REF!,Data!#REF!,(IF(B19=Data!#REF!,Data!#REF!,(IF(B19=Data!#REF!,Data!#REF!,(IF(B19=Data!#REF!,Data!H762,(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22,Data!I22,(IF(B19=Data!#REF!,Data!#REF!,(IF(B19=Data!#REF!,Data!#REF!,(IF(B19=Data!#REF!,Data!#REF!,(IF(B19=Data!#REF!,Data!#REF!,(IF(B19=Data!#REF!,Data!I762,(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22,Data!J22,(IF(B19=Data!#REF!,Data!#REF!,(IF(B19=Data!#REF!,Data!#REF!,(IF(B19=Data!#REF!,Data!#REF!,(IF(B19=Data!#REF!,Data!#REF!,(IF(B19=Data!#REF!,Data!J762,(IF(B19=Data!#REF!,Data!#REF!,(IF(B19=Data!#REF!,Data!#REF!,Data!#REF!)))))))))))))))&amp;IF(B19=Data!#REF!,Data!#REF!,(IF(B19=Data!#REF!,Data!#REF!,(IF(B19=Data!#REF!,Data!#REF!,(IF(B19=Data!#REF!,Data!#REF!,(IF(B19=Data!#REF!,Data!#REF!,Data!#REF!)))))))))</f>
        <v>#REF!</v>
      </c>
      <c r="W19" s="596">
        <f>IF(E19="","",VLOOKUP(B19,Data!$B$5:$J$503,9,FALSE)*E19)</f>
        <v>9.48</v>
      </c>
    </row>
    <row r="20" spans="1:23" s="597" customFormat="1" ht="19.25" customHeight="1">
      <c r="A20" s="860">
        <v>3</v>
      </c>
      <c r="B20" s="753" t="s">
        <v>504</v>
      </c>
      <c r="C20" s="738" t="str">
        <f>IF(E20="","",VLOOKUP(B20,Data!$B$5:$N$503,13,FALSE))</f>
        <v>Ymh</v>
      </c>
      <c r="D20" s="495" t="str">
        <f>IF(E20="","",VLOOKUP(B20,Data!$B$5:$L$503,2,FALSE))</f>
        <v>ZH66250</v>
      </c>
      <c r="E20" s="739">
        <v>23</v>
      </c>
      <c r="F20" s="955" t="s">
        <v>545</v>
      </c>
      <c r="G20" s="587">
        <f>IF(E20="","",VLOOKUP(B20,Data!$B$5:$L$503,11,FALSE))</f>
        <v>2244.61</v>
      </c>
      <c r="H20" s="588">
        <f t="shared" si="0"/>
        <v>51626.030000000006</v>
      </c>
      <c r="I20" s="589" t="str">
        <f>IF(E20="","",VLOOKUP(B20,Data!$B$5:$D$503,3,FALSE))</f>
        <v>C/T</v>
      </c>
      <c r="J20" s="589" t="str">
        <f>IF(E20="","",VLOOKUP(B20,Data!$B$5:$M$503,12,FALSE))</f>
        <v>Indonesia</v>
      </c>
      <c r="K20" s="590">
        <v>5143162</v>
      </c>
      <c r="L20" s="587">
        <f>IF(E20="","",VLOOKUP(B20,Data!$B$5:$E$503,4,FALSE)*E20)</f>
        <v>6026</v>
      </c>
      <c r="M20" s="587">
        <f>IF(E20="","",VLOOKUP(B20,Data!$B$5:$F$503,5,FALSE)*E20)</f>
        <v>5451</v>
      </c>
      <c r="N20" s="591" t="e">
        <f>IF(B20=Data!#REF!,Data!#REF!,(IF(B20=Data!#REF!,Data!#REF!,(IF(B20=Data!#REF!,Data!#REF!,(IF(B20=Data!#REF!,Data!#REF!,(IF(B20=Data!#REF!,Data!#REF!,(IF(B20=Data!#REF!,Data!#REF!,(IF(B20=Data!#REF!,Data!#REF!,(IF(B20=Data!#REF!,Data!#REF!,Data!#REF!)))))))))))))))&amp;IF(B20=Data!B18,Data!G18,(IF(B20=Data!#REF!,Data!#REF!,(IF(B20=Data!#REF!,Data!#REF!,(IF(B20=Data!#REF!,Data!#REF!,(IF(B20=Data!#REF!,Data!#REF!,(IF(B20=Data!#REF!,Data!G758,(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18,Data!H18,(IF(B20=Data!#REF!,Data!#REF!,(IF(B20=Data!#REF!,Data!#REF!,(IF(B20=Data!#REF!,Data!#REF!,(IF(B20=Data!#REF!,Data!#REF!,(IF(B20=Data!#REF!,Data!H758,(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18,Data!I18,(IF(B20=Data!#REF!,Data!#REF!,(IF(B20=Data!#REF!,Data!#REF!,(IF(B20=Data!#REF!,Data!#REF!,(IF(B20=Data!#REF!,Data!#REF!,(IF(B20=Data!#REF!,Data!I758,(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18,Data!J18,(IF(B20=Data!#REF!,Data!#REF!,(IF(B20=Data!#REF!,Data!#REF!,(IF(B20=Data!#REF!,Data!#REF!,(IF(B20=Data!#REF!,Data!#REF!,(IF(B20=Data!#REF!,Data!J758,(IF(B20=Data!#REF!,Data!#REF!,(IF(B20=Data!#REF!,Data!#REF!,Data!#REF!)))))))))))))))&amp;IF(B20=Data!#REF!,Data!#REF!,(IF(B20=Data!#REF!,Data!#REF!,(IF(B20=Data!#REF!,Data!#REF!,(IF(B20=Data!#REF!,Data!#REF!,(IF(B20=Data!#REF!,Data!#REF!,Data!#REF!)))))))))</f>
        <v>#REF!</v>
      </c>
      <c r="W20" s="596">
        <f>IF(E20="","",VLOOKUP(B20,Data!$B$5:$J$503,9,FALSE)*E20)</f>
        <v>34.223999999999997</v>
      </c>
    </row>
    <row r="21" spans="1:23" s="597" customFormat="1" ht="19.25" customHeight="1">
      <c r="A21" s="860">
        <v>4</v>
      </c>
      <c r="B21" s="753" t="s">
        <v>508</v>
      </c>
      <c r="C21" s="738" t="str">
        <f>IF(E21="","",VLOOKUP(B21,Data!$B$5:$N$503,13,FALSE))</f>
        <v>Ymh</v>
      </c>
      <c r="D21" s="495" t="str">
        <f>IF(E21="","",VLOOKUP(B21,Data!$B$5:$L$503,2,FALSE))</f>
        <v>ZH66280</v>
      </c>
      <c r="E21" s="739">
        <v>4</v>
      </c>
      <c r="F21" s="955"/>
      <c r="G21" s="587">
        <f>IF(E21="","",VLOOKUP(B21,Data!$B$5:$L$503,11,FALSE))</f>
        <v>2450.15</v>
      </c>
      <c r="H21" s="588">
        <f t="shared" si="0"/>
        <v>9800.6</v>
      </c>
      <c r="I21" s="589" t="str">
        <f>IF(E21="","",VLOOKUP(B21,Data!$B$5:$D$503,3,FALSE))</f>
        <v>C/T</v>
      </c>
      <c r="J21" s="589" t="str">
        <f>IF(E21="","",VLOOKUP(B21,Data!$B$5:$M$503,12,FALSE))</f>
        <v>Indonesia</v>
      </c>
      <c r="K21" s="590">
        <v>5143162</v>
      </c>
      <c r="L21" s="587">
        <f>IF(E21="","",VLOOKUP(B21,Data!$B$5:$E$503,4,FALSE)*E21)</f>
        <v>1048</v>
      </c>
      <c r="M21" s="587">
        <f>IF(E21="","",VLOOKUP(B21,Data!$B$5:$F$503,5,FALSE)*E21)</f>
        <v>948</v>
      </c>
      <c r="N21" s="591" t="e">
        <f>IF(B21=Data!#REF!,Data!#REF!,(IF(B21=Data!#REF!,Data!#REF!,(IF(B21=Data!#REF!,Data!#REF!,(IF(B21=Data!#REF!,Data!#REF!,(IF(B21=Data!#REF!,Data!#REF!,(IF(B21=Data!#REF!,Data!#REF!,(IF(B21=Data!#REF!,Data!#REF!,(IF(B21=Data!#REF!,Data!#REF!,Data!#REF!)))))))))))))))&amp;IF(B21=Data!B19,Data!G19,(IF(B21=Data!#REF!,Data!#REF!,(IF(B21=Data!#REF!,Data!#REF!,(IF(B21=Data!#REF!,Data!#REF!,(IF(B21=Data!#REF!,Data!#REF!,(IF(B21=Data!#REF!,Data!G759,(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19,Data!H19,(IF(B21=Data!#REF!,Data!#REF!,(IF(B21=Data!#REF!,Data!#REF!,(IF(B21=Data!#REF!,Data!#REF!,(IF(B21=Data!#REF!,Data!#REF!,(IF(B21=Data!#REF!,Data!H759,(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19,Data!I19,(IF(B21=Data!#REF!,Data!#REF!,(IF(B21=Data!#REF!,Data!#REF!,(IF(B21=Data!#REF!,Data!#REF!,(IF(B21=Data!#REF!,Data!#REF!,(IF(B21=Data!#REF!,Data!I759,(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19,Data!J19,(IF(B21=Data!#REF!,Data!#REF!,(IF(B21=Data!#REF!,Data!#REF!,(IF(B21=Data!#REF!,Data!#REF!,(IF(B21=Data!#REF!,Data!#REF!,(IF(B21=Data!#REF!,Data!J759,(IF(B21=Data!#REF!,Data!#REF!,(IF(B21=Data!#REF!,Data!#REF!,Data!#REF!)))))))))))))))&amp;IF(B21=Data!#REF!,Data!#REF!,(IF(B21=Data!#REF!,Data!#REF!,(IF(B21=Data!#REF!,Data!#REF!,(IF(B21=Data!#REF!,Data!#REF!,(IF(B21=Data!#REF!,Data!#REF!,Data!#REF!)))))))))</f>
        <v>#REF!</v>
      </c>
      <c r="W21" s="596">
        <f>IF(E21="","",VLOOKUP(B21,Data!$B$5:$J$503,9,FALSE)*E21)</f>
        <v>5.952</v>
      </c>
    </row>
    <row r="22" spans="1:23" s="597" customFormat="1" ht="19.25" customHeight="1">
      <c r="A22" s="860">
        <v>5</v>
      </c>
      <c r="B22" s="753" t="s">
        <v>368</v>
      </c>
      <c r="C22" s="738" t="str">
        <f>IF(E22="","",VLOOKUP(B22,Data!$B$5:$N$503,13,FALSE))</f>
        <v>Ymh</v>
      </c>
      <c r="D22" s="495" t="str">
        <f>IF(E22="","",VLOOKUP(B22,Data!$B$5:$L$503,2,FALSE))</f>
        <v>WQ78230</v>
      </c>
      <c r="E22" s="739">
        <v>2</v>
      </c>
      <c r="F22" s="956" t="s">
        <v>553</v>
      </c>
      <c r="G22" s="587">
        <f>IF(E22="","",VLOOKUP(B22,Data!$B$5:$L$503,11,FALSE))</f>
        <v>4233.07</v>
      </c>
      <c r="H22" s="588">
        <f t="shared" si="0"/>
        <v>8466.14</v>
      </c>
      <c r="I22" s="589" t="str">
        <f>IF(E22="","",VLOOKUP(B22,Data!$B$5:$D$503,3,FALSE))</f>
        <v>C/T</v>
      </c>
      <c r="J22" s="589" t="str">
        <f>IF(E22="","",VLOOKUP(B22,Data!$B$5:$M$503,12,FALSE))</f>
        <v>Indonesia</v>
      </c>
      <c r="K22" s="590">
        <v>5143162</v>
      </c>
      <c r="L22" s="587">
        <f>IF(E22="","",VLOOKUP(B22,Data!$B$5:$E$503,4,FALSE)*E22)</f>
        <v>594</v>
      </c>
      <c r="M22" s="587">
        <f>IF(E22="","",VLOOKUP(B22,Data!$B$5:$F$503,5,FALSE)*E22)</f>
        <v>524</v>
      </c>
      <c r="N22" s="591" t="e">
        <f>IF(B22=Data!#REF!,Data!#REF!,(IF(B22=Data!#REF!,Data!#REF!,(IF(B22=Data!#REF!,Data!#REF!,(IF(B22=Data!#REF!,Data!#REF!,(IF(B22=Data!#REF!,Data!#REF!,(IF(B22=Data!#REF!,Data!#REF!,(IF(B22=Data!#REF!,Data!#REF!,(IF(B22=Data!#REF!,Data!#REF!,Data!#REF!)))))))))))))))&amp;IF(B22=Data!B21,Data!G21,(IF(B22=Data!#REF!,Data!#REF!,(IF(B22=Data!#REF!,Data!#REF!,(IF(B22=Data!#REF!,Data!#REF!,(IF(B22=Data!#REF!,Data!#REF!,(IF(B22=Data!#REF!,Data!G761,(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21,Data!H21,(IF(B22=Data!#REF!,Data!#REF!,(IF(B22=Data!#REF!,Data!#REF!,(IF(B22=Data!#REF!,Data!#REF!,(IF(B22=Data!#REF!,Data!#REF!,(IF(B22=Data!#REF!,Data!H761,(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21,Data!I21,(IF(B22=Data!#REF!,Data!#REF!,(IF(B22=Data!#REF!,Data!#REF!,(IF(B22=Data!#REF!,Data!#REF!,(IF(B22=Data!#REF!,Data!#REF!,(IF(B22=Data!#REF!,Data!I761,(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21,Data!J21,(IF(B22=Data!#REF!,Data!#REF!,(IF(B22=Data!#REF!,Data!#REF!,(IF(B22=Data!#REF!,Data!#REF!,(IF(B22=Data!#REF!,Data!#REF!,(IF(B22=Data!#REF!,Data!J761,(IF(B22=Data!#REF!,Data!#REF!,(IF(B22=Data!#REF!,Data!#REF!,Data!#REF!)))))))))))))))&amp;IF(B22=Data!#REF!,Data!#REF!,(IF(B22=Data!#REF!,Data!#REF!,(IF(B22=Data!#REF!,Data!#REF!,(IF(B22=Data!#REF!,Data!#REF!,(IF(B22=Data!#REF!,Data!#REF!,Data!#REF!)))))))))</f>
        <v>#REF!</v>
      </c>
      <c r="W22" s="596">
        <f>IF(E22="","",VLOOKUP(B22,Data!$B$5:$J$503,9,FALSE)*E22)</f>
        <v>3.0680000000000001</v>
      </c>
    </row>
    <row r="23" spans="1:23" s="597" customFormat="1" ht="19.25" customHeight="1">
      <c r="A23" s="860"/>
      <c r="B23" s="753"/>
      <c r="C23" s="738" t="str">
        <f>IF(E23="","",VLOOKUP(B23,Data!$B$5:$N$503,13,FALSE))</f>
        <v/>
      </c>
      <c r="D23" s="495" t="str">
        <f>IF(E23="","",VLOOKUP(B23,Data!$B$5:$L$503,2,FALSE))</f>
        <v/>
      </c>
      <c r="E23" s="739"/>
      <c r="F23" s="956"/>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REF!,Data!#REF!,(IF(B23=Data!#REF!,Data!#REF!,(IF(B23=Data!#REF!,Data!#REF!,(IF(B23=Data!#REF!,Data!#REF!,(IF(B23=Data!#REF!,Data!#REF!,(IF(B23=Data!#REF!,Data!#REF!,(IF(B23=Data!#REF!,Data!#REF!,(IF(B23=Data!#REF!,Data!#REF!,Data!#REF!)))))))))))))))&amp;IF(B23=Data!B23,Data!G23,(IF(B23=Data!#REF!,Data!#REF!,(IF(B23=Data!#REF!,Data!#REF!,(IF(B23=Data!#REF!,Data!#REF!,(IF(B23=Data!#REF!,Data!#REF!,(IF(B23=Data!#REF!,Data!G763,(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23,Data!H23,(IF(B23=Data!#REF!,Data!#REF!,(IF(B23=Data!#REF!,Data!#REF!,(IF(B23=Data!#REF!,Data!#REF!,(IF(B23=Data!#REF!,Data!#REF!,(IF(B23=Data!#REF!,Data!H763,(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23,Data!I23,(IF(B23=Data!#REF!,Data!#REF!,(IF(B23=Data!#REF!,Data!#REF!,(IF(B23=Data!#REF!,Data!#REF!,(IF(B23=Data!#REF!,Data!#REF!,(IF(B23=Data!#REF!,Data!I763,(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23,Data!J23,(IF(B23=Data!#REF!,Data!#REF!,(IF(B23=Data!#REF!,Data!#REF!,(IF(B23=Data!#REF!,Data!#REF!,(IF(B23=Data!#REF!,Data!#REF!,(IF(B23=Data!#REF!,Data!J763,(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753"/>
      <c r="C24" s="738" t="str">
        <f>IF(E24="","",VLOOKUP(B24,Data!$B$5:$N$503,13,FALSE))</f>
        <v/>
      </c>
      <c r="D24" s="495" t="str">
        <f>IF(E24="","",VLOOKUP(B24,Data!$B$5:$L$503,2,FALSE))</f>
        <v/>
      </c>
      <c r="E24" s="739"/>
      <c r="F24" s="956"/>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24,Data!G24,(IF(B24=Data!#REF!,Data!#REF!,(IF(B24=Data!#REF!,Data!#REF!,(IF(B24=Data!#REF!,Data!#REF!,(IF(B24=Data!#REF!,Data!#REF!,(IF(B24=Data!#REF!,Data!G764,(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24,Data!H24,(IF(B24=Data!#REF!,Data!#REF!,(IF(B24=Data!#REF!,Data!#REF!,(IF(B24=Data!#REF!,Data!#REF!,(IF(B24=Data!#REF!,Data!#REF!,(IF(B24=Data!#REF!,Data!H764,(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24,Data!I24,(IF(B24=Data!#REF!,Data!#REF!,(IF(B24=Data!#REF!,Data!#REF!,(IF(B24=Data!#REF!,Data!#REF!,(IF(B24=Data!#REF!,Data!#REF!,(IF(B24=Data!#REF!,Data!I764,(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24,Data!J24,(IF(B24=Data!#REF!,Data!#REF!,(IF(B24=Data!#REF!,Data!#REF!,(IF(B24=Data!#REF!,Data!#REF!,(IF(B24=Data!#REF!,Data!#REF!,(IF(B24=Data!#REF!,Data!J764,(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598"/>
      <c r="B25" s="582"/>
      <c r="C25" s="738" t="str">
        <f>IF(E25="","",VLOOKUP(B25,Data!$B$5:$N$503,13,FALSE))</f>
        <v/>
      </c>
      <c r="D25" s="495" t="str">
        <f>IF(E25="","",VLOOKUP(B25,Data!$B$5:$L$503,2,FALSE))</f>
        <v/>
      </c>
      <c r="E25" s="823"/>
      <c r="F25" s="601"/>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B18,Data!G18,(IF(B25=Data!B20,Data!G20,(IF(B25=Data!B22,Data!G22,(IF(B25=Data!#REF!,Data!#REF!,(IF(B25=Data!B27,Data!G27,(IF(B25=Data!#REF!,Data!#REF!,(IF(B25=Data!#REF!,Data!#REF!,(IF(B25=Data!#REF!,Data!#REF!,Data!#REF!)))))))))))))))&amp;IF(B25=Data!B94,Data!G94,(IF(B25=Data!#REF!,Data!#REF!,(IF(B25=Data!#REF!,Data!#REF!,(IF(B25=Data!#REF!,Data!#REF!,(IF(B25=Data!#REF!,Data!#REF!,(IF(B25=Data!#REF!,Data!G834,(IF(B25=Data!#REF!,Data!#REF!,(IF(B25=Data!#REF!,Data!#REF!,Data!#REF!)))))))))))))))&amp;IF(B25=Data!#REF!,Data!#REF!,(IF(B25=Data!#REF!,Data!#REF!,(IF(B25=Data!#REF!,Data!#REF!,(IF(B25=Data!#REF!,Data!#REF!,(IF(B25=Data!#REF!,Data!#REF!,Data!#REF!)))))))))</f>
        <v>#REF!</v>
      </c>
      <c r="O25" s="592"/>
      <c r="P25" s="593"/>
      <c r="Q25" s="594" t="e">
        <f>IF(B25=Data!B18,Data!H18,(IF(B25=Data!B20,Data!H20,(IF(B25=Data!B22,Data!H22,(IF(B25=Data!#REF!,Data!#REF!,(IF(B25=Data!B27,Data!H27,(IF(B25=Data!#REF!,Data!#REF!,(IF(B25=Data!#REF!,Data!#REF!,(IF(B25=Data!#REF!,Data!#REF!,Data!#REF!)))))))))))))))&amp;IF(B25=Data!B94,Data!H94,(IF(B25=Data!#REF!,Data!#REF!,(IF(B25=Data!#REF!,Data!#REF!,(IF(B25=Data!#REF!,Data!#REF!,(IF(B25=Data!#REF!,Data!#REF!,(IF(B25=Data!#REF!,Data!H834,(IF(B25=Data!#REF!,Data!#REF!,(IF(B25=Data!#REF!,Data!#REF!,Data!#REF!)))))))))))))))&amp;IF(B25=Data!#REF!,Data!#REF!,(IF(B25=Data!#REF!,Data!#REF!,(IF(B25=Data!#REF!,Data!#REF!,(IF(B25=Data!#REF!,Data!#REF!,(IF(B25=Data!#REF!,Data!#REF!,Data!#REF!)))))))))</f>
        <v>#REF!</v>
      </c>
      <c r="R25" s="593"/>
      <c r="S25" s="593"/>
      <c r="T25" s="594" t="e">
        <f>IF(B25=Data!B18,Data!I18,(IF(B25=Data!B20,Data!I20,(IF(B25=Data!B22,Data!I22,(IF(B25=Data!#REF!,Data!#REF!,(IF(B25=Data!B27,Data!I27,(IF(B25=Data!#REF!,Data!#REF!,(IF(B25=Data!#REF!,Data!#REF!,(IF(B25=Data!#REF!,Data!#REF!,Data!#REF!)))))))))))))))&amp;IF(B25=Data!B94,Data!I94,(IF(B25=Data!#REF!,Data!#REF!,(IF(B25=Data!#REF!,Data!#REF!,(IF(B25=Data!#REF!,Data!#REF!,(IF(B25=Data!#REF!,Data!#REF!,(IF(B25=Data!#REF!,Data!I834,(IF(B25=Data!#REF!,Data!#REF!,(IF(B25=Data!#REF!,Data!#REF!,Data!#REF!)))))))))))))))&amp;IF(B25=Data!#REF!,Data!#REF!,(IF(B25=Data!#REF!,Data!#REF!,(IF(B25=Data!#REF!,Data!#REF!,(IF(B25=Data!#REF!,Data!#REF!,(IF(B25=Data!#REF!,Data!#REF!,Data!#REF!)))))))))</f>
        <v>#REF!</v>
      </c>
      <c r="U25" s="595"/>
      <c r="V25" s="594" t="e">
        <f>IF(B25=Data!B18,Data!J18,(IF(B25=Data!B20,Data!J20,(IF(B25=Data!B22,Data!J22,(IF(B25=Data!#REF!,Data!#REF!,(IF(B25=Data!B27,Data!J27,(IF(B25=Data!#REF!,Data!#REF!,(IF(B25=Data!#REF!,Data!#REF!,(IF(B25=Data!#REF!,Data!#REF!,Data!#REF!)))))))))))))))&amp;IF(B25=Data!B94,Data!J94,(IF(B25=Data!#REF!,Data!#REF!,(IF(B25=Data!#REF!,Data!#REF!,(IF(B25=Data!#REF!,Data!#REF!,(IF(B25=Data!#REF!,Data!#REF!,(IF(B25=Data!#REF!,Data!J834,(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c r="C26" s="583" t="str">
        <f>IF(E26="","",VLOOKUP(B26,Data!$B$5:$N$503,13,FALSE))</f>
        <v/>
      </c>
      <c r="D26" s="584" t="str">
        <f>IF(E26="","",VLOOKUP(B26,Data!$B$5:$L$503,2,FALSE))</f>
        <v/>
      </c>
      <c r="E26" s="739"/>
      <c r="F26" s="600"/>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139,Data!G139,(IF(B26=Data!B141,Data!G141,(IF(B26=Data!B143,Data!G143,(IF(B26=Data!#REF!,Data!#REF!,(IF(B26=Data!B148,Data!G148,(IF(B26=Data!#REF!,Data!#REF!,(IF(B26=Data!#REF!,Data!#REF!,(IF(B26=Data!#REF!,Data!#REF!,Data!#REF!)))))))))))))))&amp;IF(B26=Data!B215,Data!G215,(IF(B26=Data!#REF!,Data!#REF!,(IF(B26=Data!#REF!,Data!#REF!,(IF(B26=Data!#REF!,Data!#REF!,(IF(B26=Data!#REF!,Data!#REF!,(IF(B26=Data!#REF!,Data!G955,(IF(B26=Data!#REF!,Data!#REF!,(IF(B26=Data!#REF!,Data!#REF!,Data!#REF!)))))))))))))))&amp;IF(B26=Data!#REF!,Data!#REF!,(IF(B26=Data!#REF!,Data!#REF!,(IF(B26=Data!#REF!,Data!#REF!,(IF(B26=Data!#REF!,Data!#REF!,(IF(B26=Data!#REF!,Data!#REF!,Data!#REF!)))))))))</f>
        <v>#REF!</v>
      </c>
      <c r="O26" s="592"/>
      <c r="P26" s="593"/>
      <c r="Q26" s="594" t="e">
        <f>IF(B26=Data!B139,Data!H139,(IF(B26=Data!B141,Data!H141,(IF(B26=Data!B143,Data!H143,(IF(B26=Data!#REF!,Data!#REF!,(IF(B26=Data!B148,Data!H148,(IF(B26=Data!#REF!,Data!#REF!,(IF(B26=Data!#REF!,Data!#REF!,(IF(B26=Data!#REF!,Data!#REF!,Data!#REF!)))))))))))))))&amp;IF(B26=Data!B215,Data!H215,(IF(B26=Data!#REF!,Data!#REF!,(IF(B26=Data!#REF!,Data!#REF!,(IF(B26=Data!#REF!,Data!#REF!,(IF(B26=Data!#REF!,Data!#REF!,(IF(B26=Data!#REF!,Data!H955,(IF(B26=Data!#REF!,Data!#REF!,(IF(B26=Data!#REF!,Data!#REF!,Data!#REF!)))))))))))))))&amp;IF(B26=Data!#REF!,Data!#REF!,(IF(B26=Data!#REF!,Data!#REF!,(IF(B26=Data!#REF!,Data!#REF!,(IF(B26=Data!#REF!,Data!#REF!,(IF(B26=Data!#REF!,Data!#REF!,Data!#REF!)))))))))</f>
        <v>#REF!</v>
      </c>
      <c r="R26" s="593"/>
      <c r="S26" s="593"/>
      <c r="T26" s="594" t="e">
        <f>IF(B26=Data!B139,Data!I139,(IF(B26=Data!B141,Data!I141,(IF(B26=Data!B143,Data!I143,(IF(B26=Data!#REF!,Data!#REF!,(IF(B26=Data!B148,Data!I148,(IF(B26=Data!#REF!,Data!#REF!,(IF(B26=Data!#REF!,Data!#REF!,(IF(B26=Data!#REF!,Data!#REF!,Data!#REF!)))))))))))))))&amp;IF(B26=Data!B215,Data!I215,(IF(B26=Data!#REF!,Data!#REF!,(IF(B26=Data!#REF!,Data!#REF!,(IF(B26=Data!#REF!,Data!#REF!,(IF(B26=Data!#REF!,Data!#REF!,(IF(B26=Data!#REF!,Data!I955,(IF(B26=Data!#REF!,Data!#REF!,(IF(B26=Data!#REF!,Data!#REF!,Data!#REF!)))))))))))))))&amp;IF(B26=Data!#REF!,Data!#REF!,(IF(B26=Data!#REF!,Data!#REF!,(IF(B26=Data!#REF!,Data!#REF!,(IF(B26=Data!#REF!,Data!#REF!,(IF(B26=Data!#REF!,Data!#REF!,Data!#REF!)))))))))</f>
        <v>#REF!</v>
      </c>
      <c r="U26" s="595"/>
      <c r="V26" s="594" t="e">
        <f>IF(B26=Data!B139,Data!J139,(IF(B26=Data!B141,Data!J141,(IF(B26=Data!B143,Data!J143,(IF(B26=Data!#REF!,Data!#REF!,(IF(B26=Data!B148,Data!J148,(IF(B26=Data!#REF!,Data!#REF!,(IF(B26=Data!#REF!,Data!#REF!,(IF(B26=Data!#REF!,Data!#REF!,Data!#REF!)))))))))))))))&amp;IF(B26=Data!B215,Data!J215,(IF(B26=Data!#REF!,Data!#REF!,(IF(B26=Data!#REF!,Data!#REF!,(IF(B26=Data!#REF!,Data!#REF!,(IF(B26=Data!#REF!,Data!#REF!,(IF(B26=Data!#REF!,Data!J955,(IF(B26=Data!#REF!,Data!#REF!,(IF(B26=Data!#REF!,Data!#REF!,Data!#REF!)))))))))))))))&amp;IF(B26=Data!#REF!,Data!#REF!,(IF(B26=Data!#REF!,Data!#REF!,(IF(B26=Data!#REF!,Data!#REF!,(IF(B26=Data!#REF!,Data!#REF!,(IF(B26=Data!#REF!,Data!#REF!,Data!#REF!)))))))))</f>
        <v>#REF!</v>
      </c>
      <c r="W26" s="596" t="str">
        <f>IF(E26="","",VLOOKUP(B26,Data!$B$5:$J$503,9,FALSE)*E26)</f>
        <v/>
      </c>
    </row>
    <row r="27" spans="1:23" s="611" customFormat="1" ht="31" customHeight="1">
      <c r="A27" s="860"/>
      <c r="B27" s="818"/>
      <c r="C27" s="604"/>
      <c r="D27" s="605"/>
      <c r="E27" s="606">
        <f>SUM(E17:E26)</f>
        <v>46</v>
      </c>
      <c r="F27" s="606"/>
      <c r="G27" s="607"/>
      <c r="H27" s="607">
        <f>SUM(H17:H26)</f>
        <v>103990.18000000001</v>
      </c>
      <c r="I27" s="608"/>
      <c r="J27" s="608"/>
      <c r="K27" s="608"/>
      <c r="L27" s="609">
        <f>SUM(L17:L26)</f>
        <v>11323</v>
      </c>
      <c r="M27" s="609">
        <f>SUM(M17:M26)</f>
        <v>10221</v>
      </c>
      <c r="N27" s="609" t="e">
        <f>SUM(N17:N26)</f>
        <v>#REF!</v>
      </c>
      <c r="O27" s="609"/>
      <c r="P27" s="609">
        <f>SUM(P16:P16)</f>
        <v>0</v>
      </c>
      <c r="Q27" s="609">
        <f>SUM(Q16:Q16)</f>
        <v>0</v>
      </c>
      <c r="R27" s="609" t="e">
        <f>SUM(#REF!)</f>
        <v>#REF!</v>
      </c>
      <c r="S27" s="609">
        <f>SUM(S16:S16)</f>
        <v>0</v>
      </c>
      <c r="T27" s="609">
        <f>SUM(T16:T16)</f>
        <v>0</v>
      </c>
      <c r="U27" s="609" t="e">
        <f>SUM(#REF!)</f>
        <v>#REF!</v>
      </c>
      <c r="V27" s="609">
        <f>SUM(V16:V16)</f>
        <v>0</v>
      </c>
      <c r="W27" s="610">
        <f>SUM(W17:W26)</f>
        <v>63.388999999999996</v>
      </c>
    </row>
    <row r="28" spans="1:23" ht="11.25" customHeight="1">
      <c r="A28" s="860"/>
      <c r="B28" s="612"/>
      <c r="C28" s="545"/>
      <c r="D28" s="546"/>
      <c r="E28" s="613"/>
      <c r="F28" s="544"/>
      <c r="G28" s="614" t="s">
        <v>847</v>
      </c>
      <c r="H28" s="615"/>
      <c r="I28" s="616"/>
      <c r="J28" s="616"/>
      <c r="K28" s="616"/>
      <c r="L28" s="617"/>
      <c r="M28" s="548"/>
      <c r="N28" s="546"/>
      <c r="O28" s="545"/>
      <c r="P28" s="545"/>
      <c r="Q28" s="545"/>
      <c r="R28" s="545"/>
      <c r="S28" s="545"/>
      <c r="T28" s="545"/>
      <c r="U28" s="546"/>
      <c r="V28" s="546"/>
      <c r="W28" s="550"/>
    </row>
    <row r="29" spans="1:23" ht="14">
      <c r="A29" s="618" t="s">
        <v>546</v>
      </c>
      <c r="B29" s="619" t="s">
        <v>12</v>
      </c>
      <c r="C29" s="513"/>
      <c r="D29" s="620"/>
      <c r="E29" s="499" t="s">
        <v>555</v>
      </c>
      <c r="G29" s="621" t="s">
        <v>83</v>
      </c>
      <c r="H29" s="622"/>
      <c r="I29" s="562" t="s">
        <v>84</v>
      </c>
      <c r="J29" s="623"/>
      <c r="K29" s="534" t="s">
        <v>85</v>
      </c>
      <c r="L29" s="534"/>
      <c r="M29" s="1076" t="s">
        <v>86</v>
      </c>
      <c r="N29" s="1077"/>
      <c r="O29" s="1077"/>
      <c r="P29" s="1077"/>
      <c r="Q29" s="1077"/>
      <c r="R29" s="1077"/>
      <c r="S29" s="1077"/>
      <c r="T29" s="1077"/>
      <c r="U29" s="1077"/>
      <c r="V29" s="1077"/>
      <c r="W29" s="1078"/>
    </row>
    <row r="30" spans="1:23" ht="13">
      <c r="A30" s="1001" t="s">
        <v>547</v>
      </c>
      <c r="D30" s="624"/>
      <c r="E30" s="499" t="s">
        <v>88</v>
      </c>
      <c r="G30" s="1079"/>
      <c r="H30" s="1080"/>
      <c r="I30" s="1001" t="s">
        <v>89</v>
      </c>
      <c r="J30" s="625"/>
      <c r="K30" s="537" t="s">
        <v>90</v>
      </c>
      <c r="L30" s="537"/>
      <c r="M30" s="532"/>
      <c r="W30" s="538"/>
    </row>
    <row r="31" spans="1:23" ht="10.5" customHeight="1">
      <c r="A31" s="1001" t="s">
        <v>548</v>
      </c>
      <c r="B31" s="503"/>
      <c r="D31" s="523"/>
      <c r="G31" s="1079"/>
      <c r="H31" s="1080"/>
      <c r="I31" s="1001"/>
      <c r="J31" s="625"/>
      <c r="K31" s="537" t="s">
        <v>94</v>
      </c>
      <c r="L31" s="537"/>
      <c r="M31" s="532"/>
      <c r="W31" s="538"/>
    </row>
    <row r="32" spans="1:23" ht="10.5" customHeight="1">
      <c r="A32" s="544"/>
      <c r="B32" s="545"/>
      <c r="C32" s="545"/>
      <c r="D32" s="626"/>
      <c r="E32" s="499" t="s">
        <v>95</v>
      </c>
      <c r="G32" s="1079"/>
      <c r="H32" s="1080"/>
      <c r="I32" s="1001" t="s">
        <v>96</v>
      </c>
      <c r="J32" s="625"/>
      <c r="K32" s="537"/>
      <c r="L32" s="537"/>
      <c r="M32" s="532"/>
      <c r="W32" s="538"/>
    </row>
    <row r="33" spans="1:23" ht="13">
      <c r="A33" s="512" t="s">
        <v>97</v>
      </c>
      <c r="C33" s="535"/>
      <c r="D33" s="514"/>
      <c r="E33" s="499" t="s">
        <v>98</v>
      </c>
      <c r="G33" s="627" t="s">
        <v>99</v>
      </c>
      <c r="H33" s="628"/>
      <c r="I33" s="1001" t="s">
        <v>89</v>
      </c>
      <c r="J33" s="625"/>
      <c r="K33" s="537" t="s">
        <v>100</v>
      </c>
      <c r="L33" s="537"/>
      <c r="M33" s="532"/>
      <c r="W33" s="538"/>
    </row>
    <row r="34" spans="1:23" ht="13">
      <c r="A34" s="1001" t="s">
        <v>561</v>
      </c>
      <c r="D34" s="523"/>
      <c r="E34" s="499" t="s">
        <v>101</v>
      </c>
      <c r="G34" s="629"/>
      <c r="H34" s="630"/>
      <c r="I34" s="1001" t="s">
        <v>102</v>
      </c>
      <c r="J34" s="625"/>
      <c r="K34" s="537" t="s">
        <v>549</v>
      </c>
      <c r="L34" s="537"/>
      <c r="M34" s="1069" t="s">
        <v>616</v>
      </c>
      <c r="N34" s="1070"/>
      <c r="O34" s="1070"/>
      <c r="P34" s="1070"/>
      <c r="Q34" s="1070"/>
      <c r="R34" s="1070"/>
      <c r="S34" s="1070"/>
      <c r="T34" s="1070"/>
      <c r="U34" s="1070"/>
      <c r="V34" s="1070"/>
      <c r="W34" s="1071"/>
    </row>
    <row r="35" spans="1:23">
      <c r="A35" s="544"/>
      <c r="B35" s="545"/>
      <c r="C35" s="545"/>
      <c r="D35" s="546"/>
      <c r="E35" s="631"/>
      <c r="F35" s="545"/>
      <c r="G35" s="1053" t="s">
        <v>1169</v>
      </c>
      <c r="H35" s="1054"/>
      <c r="I35" s="1053" t="s">
        <v>1168</v>
      </c>
      <c r="J35" s="1054"/>
      <c r="K35" s="549" t="s">
        <v>105</v>
      </c>
      <c r="L35" s="549"/>
      <c r="M35" s="1072" t="s">
        <v>106</v>
      </c>
      <c r="N35" s="1073"/>
      <c r="O35" s="1073"/>
      <c r="P35" s="1073"/>
      <c r="Q35" s="1073"/>
      <c r="R35" s="1073"/>
      <c r="S35" s="1073"/>
      <c r="T35" s="1073"/>
      <c r="U35" s="1073"/>
      <c r="V35" s="1073"/>
      <c r="W35" s="1074"/>
    </row>
    <row r="36" spans="1:23">
      <c r="G36" s="500" t="s">
        <v>667</v>
      </c>
      <c r="K36" s="537"/>
      <c r="L36" s="537"/>
      <c r="M36" s="541"/>
      <c r="N36" s="541"/>
      <c r="O36" s="541"/>
      <c r="P36" s="541"/>
      <c r="Q36" s="541"/>
      <c r="R36" s="541"/>
      <c r="S36" s="541"/>
      <c r="T36" s="541"/>
      <c r="U36" s="541"/>
      <c r="V36" s="541"/>
      <c r="W36" s="632"/>
    </row>
    <row r="37" spans="1:23">
      <c r="G37" s="633"/>
      <c r="H37" s="633"/>
      <c r="I37" s="634"/>
      <c r="J37" s="633"/>
      <c r="K37" s="537"/>
      <c r="L37" s="537"/>
      <c r="M37" s="541"/>
      <c r="N37" s="541"/>
      <c r="O37" s="541"/>
      <c r="P37" s="541"/>
      <c r="Q37" s="541"/>
      <c r="R37" s="541"/>
      <c r="S37" s="541"/>
      <c r="T37" s="541"/>
      <c r="U37" s="541"/>
      <c r="V37" s="541"/>
      <c r="W37" s="632"/>
    </row>
    <row r="38" spans="1:23" ht="7.5" customHeight="1"/>
    <row r="39" spans="1:23" ht="13.5" customHeight="1"/>
    <row r="40" spans="1:23" ht="13.5" customHeight="1"/>
    <row r="41" spans="1:23" ht="13.5" customHeight="1"/>
    <row r="42" spans="1:23" s="611" customFormat="1" ht="18" customHeight="1">
      <c r="A42" s="635" t="s">
        <v>964</v>
      </c>
      <c r="B42" s="500"/>
      <c r="C42" s="635" t="s">
        <v>622</v>
      </c>
      <c r="F42" s="636"/>
      <c r="G42" s="635" t="s">
        <v>958</v>
      </c>
      <c r="H42" s="500"/>
      <c r="I42" s="635" t="s">
        <v>969</v>
      </c>
      <c r="K42" s="636"/>
      <c r="L42" s="636"/>
      <c r="V42" s="637"/>
    </row>
    <row r="43" spans="1:23" s="611" customFormat="1" ht="18" customHeight="1">
      <c r="A43" s="635" t="s">
        <v>965</v>
      </c>
      <c r="B43" s="500"/>
      <c r="C43" s="635" t="s">
        <v>969</v>
      </c>
      <c r="F43" s="636"/>
      <c r="G43" s="635" t="s">
        <v>959</v>
      </c>
      <c r="H43" s="500"/>
      <c r="I43" s="635" t="s">
        <v>969</v>
      </c>
      <c r="K43" s="636"/>
      <c r="L43" s="636"/>
      <c r="V43" s="637"/>
    </row>
    <row r="44" spans="1:23" s="611" customFormat="1" ht="18" customHeight="1">
      <c r="A44" s="635" t="s">
        <v>966</v>
      </c>
      <c r="B44" s="500"/>
      <c r="C44" s="635" t="s">
        <v>969</v>
      </c>
      <c r="F44" s="636"/>
      <c r="G44" s="635" t="s">
        <v>960</v>
      </c>
      <c r="H44" s="500"/>
      <c r="I44" s="635" t="s">
        <v>622</v>
      </c>
      <c r="K44" s="636"/>
      <c r="L44" s="636"/>
      <c r="V44" s="637"/>
    </row>
    <row r="45" spans="1:23" s="611" customFormat="1" ht="18" customHeight="1">
      <c r="A45" s="635" t="s">
        <v>967</v>
      </c>
      <c r="B45" s="500"/>
      <c r="C45" s="635" t="s">
        <v>622</v>
      </c>
      <c r="F45" s="636"/>
      <c r="G45" s="635" t="s">
        <v>961</v>
      </c>
      <c r="H45" s="500"/>
      <c r="I45" s="635" t="s">
        <v>622</v>
      </c>
      <c r="K45" s="636"/>
      <c r="L45" s="636"/>
      <c r="V45" s="637"/>
    </row>
    <row r="46" spans="1:23" s="611" customFormat="1" ht="18" customHeight="1">
      <c r="A46" s="635" t="s">
        <v>968</v>
      </c>
      <c r="B46" s="500"/>
      <c r="C46" s="635" t="s">
        <v>622</v>
      </c>
      <c r="F46" s="636"/>
      <c r="G46" s="635" t="s">
        <v>963</v>
      </c>
      <c r="H46" s="500"/>
      <c r="I46" s="635" t="s">
        <v>622</v>
      </c>
      <c r="K46" s="636"/>
      <c r="L46" s="636"/>
      <c r="V46" s="637"/>
    </row>
    <row r="47" spans="1:23" ht="20">
      <c r="E47" s="1002"/>
      <c r="F47" s="500"/>
      <c r="G47" s="635" t="s">
        <v>962</v>
      </c>
      <c r="I47" s="635" t="s">
        <v>622</v>
      </c>
      <c r="K47" s="500"/>
      <c r="M47" s="1002"/>
      <c r="V47" s="501"/>
      <c r="W47" s="1002"/>
    </row>
    <row r="48" spans="1:23" ht="17.5">
      <c r="A48" s="638"/>
      <c r="E48" s="1002"/>
      <c r="G48" s="639"/>
      <c r="H48" s="639"/>
    </row>
    <row r="53" spans="1:5" ht="14">
      <c r="A53" s="640"/>
      <c r="C53" s="641"/>
      <c r="D53" s="641"/>
      <c r="E53" s="642"/>
    </row>
    <row r="54" spans="1:5" ht="14">
      <c r="A54" s="643"/>
      <c r="C54" s="641"/>
      <c r="D54" s="644"/>
      <c r="E54" s="642"/>
    </row>
    <row r="55" spans="1:5" ht="14">
      <c r="A55" s="643"/>
      <c r="B55" s="645"/>
      <c r="C55" s="641"/>
      <c r="D55" s="641"/>
      <c r="E55" s="642"/>
    </row>
    <row r="56" spans="1:5" ht="14">
      <c r="A56" s="643"/>
      <c r="B56" s="646" t="s">
        <v>354</v>
      </c>
      <c r="C56" s="641"/>
      <c r="D56" s="641"/>
      <c r="E56" s="642"/>
    </row>
    <row r="57" spans="1:5" ht="15.5">
      <c r="A57" s="643"/>
      <c r="B57" s="647" t="s">
        <v>249</v>
      </c>
      <c r="C57" s="641"/>
      <c r="D57" s="641"/>
      <c r="E57" s="642"/>
    </row>
    <row r="58" spans="1:5" ht="14">
      <c r="A58" s="643"/>
      <c r="B58" s="648" t="s">
        <v>250</v>
      </c>
      <c r="C58" s="641"/>
      <c r="D58" s="641"/>
      <c r="E58" s="642"/>
    </row>
    <row r="59" spans="1:5" ht="15.5">
      <c r="A59" s="649"/>
      <c r="B59" s="647" t="s">
        <v>251</v>
      </c>
      <c r="C59" s="641"/>
      <c r="D59" s="641"/>
      <c r="E59" s="642"/>
    </row>
    <row r="60" spans="1:5" ht="15.5">
      <c r="A60" s="643"/>
      <c r="B60" s="647" t="s">
        <v>252</v>
      </c>
      <c r="C60" s="641"/>
      <c r="D60" s="641"/>
      <c r="E60" s="642"/>
    </row>
    <row r="61" spans="1:5" ht="14">
      <c r="A61" s="649"/>
      <c r="B61" s="646" t="s">
        <v>253</v>
      </c>
      <c r="C61" s="641"/>
      <c r="D61" s="641"/>
      <c r="E61" s="642"/>
    </row>
    <row r="62" spans="1:5" ht="14">
      <c r="A62" s="649"/>
      <c r="B62" s="646" t="s">
        <v>357</v>
      </c>
      <c r="C62" s="641"/>
      <c r="D62" s="641"/>
      <c r="E62" s="642"/>
    </row>
    <row r="63" spans="1:5" ht="14">
      <c r="A63" s="643"/>
      <c r="B63" s="646" t="s">
        <v>358</v>
      </c>
      <c r="C63" s="641"/>
      <c r="D63" s="641"/>
      <c r="E63" s="642"/>
    </row>
    <row r="64" spans="1:5" ht="14">
      <c r="A64" s="643"/>
      <c r="B64" s="646" t="s">
        <v>288</v>
      </c>
      <c r="C64" s="641"/>
      <c r="D64" s="641"/>
      <c r="E64" s="642"/>
    </row>
    <row r="65" spans="1:5" ht="14">
      <c r="A65" s="643"/>
      <c r="B65" s="646" t="s">
        <v>292</v>
      </c>
      <c r="C65" s="641"/>
      <c r="D65" s="641"/>
      <c r="E65" s="642"/>
    </row>
    <row r="66" spans="1:5" ht="15.5">
      <c r="A66" s="643"/>
      <c r="B66" s="647" t="s">
        <v>423</v>
      </c>
      <c r="C66" s="641"/>
      <c r="D66" s="641"/>
      <c r="E66" s="642"/>
    </row>
    <row r="67" spans="1:5" ht="14">
      <c r="A67" s="643"/>
      <c r="B67" s="646" t="s">
        <v>424</v>
      </c>
      <c r="C67" s="641"/>
      <c r="D67" s="641"/>
      <c r="E67" s="642"/>
    </row>
    <row r="68" spans="1:5" ht="14">
      <c r="A68" s="643"/>
      <c r="B68" s="646" t="s">
        <v>279</v>
      </c>
      <c r="C68" s="641"/>
      <c r="D68" s="644"/>
      <c r="E68" s="642"/>
    </row>
    <row r="69" spans="1:5" ht="14">
      <c r="A69" s="643"/>
      <c r="B69" s="646" t="s">
        <v>281</v>
      </c>
      <c r="C69" s="641"/>
      <c r="D69" s="641"/>
      <c r="E69" s="642"/>
    </row>
    <row r="70" spans="1:5" ht="14">
      <c r="A70" s="643"/>
      <c r="B70" s="646" t="s">
        <v>287</v>
      </c>
      <c r="C70" s="641"/>
      <c r="D70" s="644"/>
      <c r="E70" s="642"/>
    </row>
    <row r="71" spans="1:5" ht="15.5">
      <c r="A71" s="643"/>
      <c r="B71" s="647" t="s">
        <v>420</v>
      </c>
      <c r="C71" s="641"/>
      <c r="D71" s="644"/>
      <c r="E71" s="642"/>
    </row>
    <row r="72" spans="1:5" ht="14">
      <c r="A72" s="650"/>
      <c r="B72" s="646" t="s">
        <v>421</v>
      </c>
      <c r="C72" s="579"/>
      <c r="D72" s="578"/>
      <c r="E72" s="575"/>
    </row>
    <row r="73" spans="1:5" ht="14">
      <c r="A73" s="572"/>
      <c r="B73" s="646" t="s">
        <v>422</v>
      </c>
      <c r="C73" s="579"/>
      <c r="D73" s="578"/>
      <c r="E73" s="651">
        <f>SUM(E52:E71)</f>
        <v>0</v>
      </c>
    </row>
    <row r="74" spans="1:5" ht="14">
      <c r="B74" s="646" t="s">
        <v>417</v>
      </c>
    </row>
    <row r="75" spans="1:5" ht="14">
      <c r="B75" s="646" t="s">
        <v>397</v>
      </c>
    </row>
  </sheetData>
  <mergeCells count="10">
    <mergeCell ref="M34:W34"/>
    <mergeCell ref="G35:H35"/>
    <mergeCell ref="I35:J35"/>
    <mergeCell ref="M35:W35"/>
    <mergeCell ref="O1:S1"/>
    <mergeCell ref="P2:W2"/>
    <mergeCell ref="M29:W29"/>
    <mergeCell ref="G30:H30"/>
    <mergeCell ref="G31:H31"/>
    <mergeCell ref="G32:H32"/>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9645D-649A-4A64-930C-5EDBCDC154C3}">
  <sheetPr>
    <pageSetUpPr fitToPage="1"/>
  </sheetPr>
  <dimension ref="A1:W76"/>
  <sheetViews>
    <sheetView topLeftCell="A13" zoomScale="80" zoomScaleNormal="80" zoomScaleSheetLayoutView="85" workbookViewId="0">
      <selection activeCell="K23" sqref="K23"/>
    </sheetView>
  </sheetViews>
  <sheetFormatPr defaultColWidth="9.1796875" defaultRowHeight="12.5"/>
  <cols>
    <col min="1" max="1" width="5.26953125" style="1004" customWidth="1"/>
    <col min="2" max="2" width="33.81640625" style="1004" customWidth="1"/>
    <col min="3" max="3" width="6.453125" style="1004" customWidth="1"/>
    <col min="4" max="4" width="13.453125" style="1004" customWidth="1"/>
    <col min="5" max="5" width="10.453125" style="499" customWidth="1"/>
    <col min="6" max="6" width="13.08984375" style="1004" customWidth="1"/>
    <col min="7" max="7" width="14.81640625" style="500" customWidth="1"/>
    <col min="8" max="8" width="16.26953125" style="500" customWidth="1"/>
    <col min="9" max="9" width="6.1796875" style="1004" customWidth="1"/>
    <col min="10" max="10" width="14.1796875" style="1004" customWidth="1"/>
    <col min="11" max="11" width="11.1796875" style="1004" customWidth="1"/>
    <col min="12" max="12" width="15.1796875" style="500" customWidth="1"/>
    <col min="13" max="13" width="16.36328125" style="500" customWidth="1"/>
    <col min="14" max="14" width="0.453125" style="1004" hidden="1" customWidth="1"/>
    <col min="15" max="15" width="3.1796875" style="1004" customWidth="1"/>
    <col min="16" max="16" width="2.54296875" style="1004" customWidth="1"/>
    <col min="17" max="17" width="4.81640625" style="1004" hidden="1" customWidth="1"/>
    <col min="18" max="18" width="2" style="1004" customWidth="1"/>
    <col min="19" max="19" width="2.54296875" style="1004" customWidth="1"/>
    <col min="20" max="20" width="5.81640625" style="1004" hidden="1" customWidth="1"/>
    <col min="21" max="21" width="1" style="1004" customWidth="1"/>
    <col min="22" max="22" width="9.1796875" style="1004" hidden="1" customWidth="1"/>
    <col min="23" max="23" width="15.08984375" style="501" customWidth="1"/>
    <col min="24" max="24" width="1.81640625" style="1004" customWidth="1"/>
    <col min="25" max="25" width="9.1796875" style="1004" customWidth="1"/>
    <col min="26" max="16384" width="9.1796875" style="1004"/>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1004"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1003"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1003" t="s">
        <v>557</v>
      </c>
      <c r="D8" s="523"/>
      <c r="E8" s="531"/>
      <c r="G8" s="532"/>
      <c r="H8" s="533"/>
      <c r="I8" s="1003"/>
      <c r="K8" s="514"/>
      <c r="L8" s="532"/>
      <c r="M8" s="534"/>
      <c r="O8" s="514"/>
      <c r="U8" s="535"/>
      <c r="V8" s="535"/>
      <c r="W8" s="536"/>
    </row>
    <row r="9" spans="1:23">
      <c r="A9" s="1003" t="s">
        <v>558</v>
      </c>
      <c r="D9" s="523"/>
      <c r="E9" s="531" t="s">
        <v>54</v>
      </c>
      <c r="G9" s="532" t="s">
        <v>55</v>
      </c>
      <c r="H9" s="533"/>
      <c r="I9" s="1003" t="s">
        <v>56</v>
      </c>
      <c r="K9" s="523"/>
      <c r="L9" s="532" t="s">
        <v>57</v>
      </c>
      <c r="M9" s="537"/>
      <c r="O9" s="523"/>
      <c r="P9" s="1004" t="s">
        <v>58</v>
      </c>
      <c r="W9" s="538"/>
    </row>
    <row r="10" spans="1:23" ht="13">
      <c r="A10" s="1003" t="s">
        <v>559</v>
      </c>
      <c r="D10" s="539" t="s">
        <v>560</v>
      </c>
      <c r="E10" s="531" t="s">
        <v>59</v>
      </c>
      <c r="G10" s="532"/>
      <c r="H10" s="533"/>
      <c r="I10" s="540"/>
      <c r="J10" s="541"/>
      <c r="K10" s="542"/>
      <c r="L10" s="532"/>
      <c r="M10" s="537"/>
      <c r="O10" s="523"/>
      <c r="W10" s="538"/>
    </row>
    <row r="11" spans="1:23" ht="13">
      <c r="A11" s="1003" t="s">
        <v>551</v>
      </c>
      <c r="D11" s="523"/>
      <c r="E11" s="515"/>
      <c r="F11" s="543"/>
      <c r="G11" s="532" t="s">
        <v>60</v>
      </c>
      <c r="H11" s="533"/>
      <c r="I11" s="1003" t="s">
        <v>61</v>
      </c>
      <c r="K11" s="523"/>
      <c r="L11" s="532" t="s">
        <v>523</v>
      </c>
      <c r="M11" s="537"/>
      <c r="O11" s="523"/>
      <c r="P11" s="1004" t="s">
        <v>63</v>
      </c>
      <c r="W11" s="538"/>
    </row>
    <row r="12" spans="1:23">
      <c r="A12" s="544" t="s">
        <v>64</v>
      </c>
      <c r="D12" s="523"/>
      <c r="E12" s="531" t="s">
        <v>65</v>
      </c>
      <c r="G12" s="532"/>
      <c r="H12" s="533"/>
      <c r="I12" s="1003"/>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s="552" t="s">
        <v>525</v>
      </c>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1125</v>
      </c>
      <c r="C17" s="738" t="str">
        <f>IF(E17="","",VLOOKUP(B17,Data!$B$5:$N$503,13,FALSE))</f>
        <v/>
      </c>
      <c r="D17" s="495" t="str">
        <f>IF(E17="","",VLOOKUP(B17,Data!$B$5:$L$503,2,FALSE))</f>
        <v/>
      </c>
      <c r="E17" s="739"/>
      <c r="F17" s="955"/>
      <c r="G17" s="587" t="str">
        <f>IF(E17="","",VLOOKUP(B17,Data!$B$5:$L$503,11,FALSE))</f>
        <v/>
      </c>
      <c r="H17" s="588" t="str">
        <f t="shared" ref="H17:H2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20,Data!G20,(IF(B17=Data!#REF!,Data!#REF!,(IF(B17=Data!#REF!,Data!#REF!,(IF(B17=Data!#REF!,Data!#REF!,(IF(B17=Data!#REF!,Data!#REF!,(IF(B17=Data!#REF!,Data!G760,(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20,Data!H20,(IF(B17=Data!#REF!,Data!#REF!,(IF(B17=Data!#REF!,Data!#REF!,(IF(B17=Data!#REF!,Data!#REF!,(IF(B17=Data!#REF!,Data!#REF!,(IF(B17=Data!#REF!,Data!H760,(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20,Data!I20,(IF(B17=Data!#REF!,Data!#REF!,(IF(B17=Data!#REF!,Data!#REF!,(IF(B17=Data!#REF!,Data!#REF!,(IF(B17=Data!#REF!,Data!#REF!,(IF(B17=Data!#REF!,Data!I760,(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20,Data!J20,(IF(B17=Data!#REF!,Data!#REF!,(IF(B17=Data!#REF!,Data!#REF!,(IF(B17=Data!#REF!,Data!#REF!,(IF(B17=Data!#REF!,Data!#REF!,(IF(B17=Data!#REF!,Data!J760,(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c r="B18" s="753" t="s">
        <v>716</v>
      </c>
      <c r="C18" s="738" t="str">
        <f>IF(E18="","",VLOOKUP(B18,Data!$B$5:$N$503,13,FALSE))</f>
        <v>Ymh</v>
      </c>
      <c r="D18" s="495" t="str">
        <f>IF(E18="","",VLOOKUP(B18,Data!$B$5:$L$503,2,FALSE))</f>
        <v>VAC9490</v>
      </c>
      <c r="E18" s="739">
        <v>1</v>
      </c>
      <c r="F18" s="955" t="s">
        <v>544</v>
      </c>
      <c r="G18" s="587">
        <f>IF(E18="","",VLOOKUP(B18,Data!$B$5:$L$503,11,FALSE))</f>
        <v>2297.34</v>
      </c>
      <c r="H18" s="588">
        <f t="shared" si="0"/>
        <v>2297.34</v>
      </c>
      <c r="I18" s="589" t="str">
        <f>IF(E18="","",VLOOKUP(B18,Data!$B$5:$D$503,3,FALSE))</f>
        <v>C/T</v>
      </c>
      <c r="J18" s="589" t="str">
        <f>IF(E18="","",VLOOKUP(B18,Data!$B$5:$M$503,12,FALSE))</f>
        <v>Indonesia</v>
      </c>
      <c r="K18" s="590">
        <v>5132835</v>
      </c>
      <c r="L18" s="587">
        <f>IF(E18="","",VLOOKUP(B18,Data!$B$5:$E$503,4,FALSE)*E18)</f>
        <v>220</v>
      </c>
      <c r="M18" s="587">
        <f>IF(E18="","",VLOOKUP(B18,Data!$B$5:$F$503,5,FALSE)*E18)</f>
        <v>199</v>
      </c>
      <c r="N18" s="591" t="e">
        <f>IF(B18=Data!#REF!,Data!#REF!,(IF(B18=Data!#REF!,Data!#REF!,(IF(B18=Data!#REF!,Data!#REF!,(IF(B18=Data!#REF!,Data!#REF!,(IF(B18=Data!#REF!,Data!#REF!,(IF(B18=Data!#REF!,Data!#REF!,(IF(B18=Data!#REF!,Data!#REF!,(IF(B18=Data!#REF!,Data!#REF!,Data!#REF!)))))))))))))))&amp;IF(B18=Data!B21,Data!G21,(IF(B18=Data!#REF!,Data!#REF!,(IF(B18=Data!#REF!,Data!#REF!,(IF(B18=Data!#REF!,Data!#REF!,(IF(B18=Data!#REF!,Data!#REF!,(IF(B18=Data!#REF!,Data!G761,(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21,Data!H21,(IF(B18=Data!#REF!,Data!#REF!,(IF(B18=Data!#REF!,Data!#REF!,(IF(B18=Data!#REF!,Data!#REF!,(IF(B18=Data!#REF!,Data!#REF!,(IF(B18=Data!#REF!,Data!H761,(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21,Data!I21,(IF(B18=Data!#REF!,Data!#REF!,(IF(B18=Data!#REF!,Data!#REF!,(IF(B18=Data!#REF!,Data!#REF!,(IF(B18=Data!#REF!,Data!#REF!,(IF(B18=Data!#REF!,Data!I761,(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21,Data!J21,(IF(B18=Data!#REF!,Data!#REF!,(IF(B18=Data!#REF!,Data!#REF!,(IF(B18=Data!#REF!,Data!#REF!,(IF(B18=Data!#REF!,Data!#REF!,(IF(B18=Data!#REF!,Data!J761,(IF(B18=Data!#REF!,Data!#REF!,(IF(B18=Data!#REF!,Data!#REF!,Data!#REF!)))))))))))))))&amp;IF(B18=Data!#REF!,Data!#REF!,(IF(B18=Data!#REF!,Data!#REF!,(IF(B18=Data!#REF!,Data!#REF!,(IF(B18=Data!#REF!,Data!#REF!,(IF(B18=Data!#REF!,Data!#REF!,Data!#REF!)))))))))</f>
        <v>#REF!</v>
      </c>
      <c r="W18" s="596">
        <f>IF(E18="","",VLOOKUP(B18,Data!$B$5:$J$503,9,FALSE)*E18)</f>
        <v>1.1850000000000001</v>
      </c>
    </row>
    <row r="19" spans="1:23" s="597" customFormat="1" ht="19.25" customHeight="1">
      <c r="A19" s="860"/>
      <c r="B19" s="582" t="s">
        <v>1159</v>
      </c>
      <c r="C19" s="738" t="str">
        <f>IF(E19="","",VLOOKUP(B19,Data!$B$5:$N$503,13,FALSE))</f>
        <v/>
      </c>
      <c r="D19" s="495" t="str">
        <f>IF(E19="","",VLOOKUP(B19,Data!$B$5:$L$503,2,FALSE))</f>
        <v/>
      </c>
      <c r="E19" s="739"/>
      <c r="F19" s="955"/>
      <c r="G19" s="587" t="str">
        <f>IF(E19="","",VLOOKUP(B19,Data!$B$5:$L$503,11,FALSE))</f>
        <v/>
      </c>
      <c r="H19" s="588" t="str">
        <f t="shared" ref="H19:H20" si="1">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22,Data!G22,(IF(B19=Data!#REF!,Data!#REF!,(IF(B19=Data!#REF!,Data!#REF!,(IF(B19=Data!#REF!,Data!#REF!,(IF(B19=Data!#REF!,Data!#REF!,(IF(B19=Data!#REF!,Data!G762,(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22,Data!H22,(IF(B19=Data!#REF!,Data!#REF!,(IF(B19=Data!#REF!,Data!#REF!,(IF(B19=Data!#REF!,Data!#REF!,(IF(B19=Data!#REF!,Data!#REF!,(IF(B19=Data!#REF!,Data!H762,(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22,Data!I22,(IF(B19=Data!#REF!,Data!#REF!,(IF(B19=Data!#REF!,Data!#REF!,(IF(B19=Data!#REF!,Data!#REF!,(IF(B19=Data!#REF!,Data!#REF!,(IF(B19=Data!#REF!,Data!I762,(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22,Data!J22,(IF(B19=Data!#REF!,Data!#REF!,(IF(B19=Data!#REF!,Data!#REF!,(IF(B19=Data!#REF!,Data!#REF!,(IF(B19=Data!#REF!,Data!#REF!,(IF(B19=Data!#REF!,Data!J762,(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c r="B20" s="753" t="s">
        <v>368</v>
      </c>
      <c r="C20" s="738" t="str">
        <f>IF(E20="","",VLOOKUP(B20,Data!$B$5:$N$503,13,FALSE))</f>
        <v>Ymh</v>
      </c>
      <c r="D20" s="495" t="str">
        <f>IF(E20="","",VLOOKUP(B20,Data!$B$5:$L$503,2,FALSE))</f>
        <v>WQ78230</v>
      </c>
      <c r="E20" s="739">
        <v>10</v>
      </c>
      <c r="F20" s="955" t="s">
        <v>545</v>
      </c>
      <c r="G20" s="587">
        <f>IF(E20="","",VLOOKUP(B20,Data!$B$5:$L$503,11,FALSE))</f>
        <v>4233.07</v>
      </c>
      <c r="H20" s="588">
        <f t="shared" si="1"/>
        <v>42330.7</v>
      </c>
      <c r="I20" s="589" t="str">
        <f>IF(E20="","",VLOOKUP(B20,Data!$B$5:$D$503,3,FALSE))</f>
        <v>C/T</v>
      </c>
      <c r="J20" s="589" t="str">
        <f>IF(E20="","",VLOOKUP(B20,Data!$B$5:$M$503,12,FALSE))</f>
        <v>Indonesia</v>
      </c>
      <c r="K20" s="590">
        <v>5143162</v>
      </c>
      <c r="L20" s="587">
        <f>IF(E20="","",VLOOKUP(B20,Data!$B$5:$E$503,4,FALSE)*E20)</f>
        <v>2970</v>
      </c>
      <c r="M20" s="587">
        <f>IF(E20="","",VLOOKUP(B20,Data!$B$5:$F$503,5,FALSE)*E20)</f>
        <v>2620</v>
      </c>
      <c r="N20" s="591" t="e">
        <f>IF(B20=Data!#REF!,Data!#REF!,(IF(B20=Data!#REF!,Data!#REF!,(IF(B20=Data!#REF!,Data!#REF!,(IF(B20=Data!#REF!,Data!#REF!,(IF(B20=Data!#REF!,Data!#REF!,(IF(B20=Data!#REF!,Data!#REF!,(IF(B20=Data!#REF!,Data!#REF!,(IF(B20=Data!#REF!,Data!#REF!,Data!#REF!)))))))))))))))&amp;IF(B20=Data!B23,Data!G23,(IF(B20=Data!#REF!,Data!#REF!,(IF(B20=Data!#REF!,Data!#REF!,(IF(B20=Data!#REF!,Data!#REF!,(IF(B20=Data!#REF!,Data!#REF!,(IF(B20=Data!#REF!,Data!G763,(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23,Data!H23,(IF(B20=Data!#REF!,Data!#REF!,(IF(B20=Data!#REF!,Data!#REF!,(IF(B20=Data!#REF!,Data!#REF!,(IF(B20=Data!#REF!,Data!#REF!,(IF(B20=Data!#REF!,Data!H763,(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23,Data!I23,(IF(B20=Data!#REF!,Data!#REF!,(IF(B20=Data!#REF!,Data!#REF!,(IF(B20=Data!#REF!,Data!#REF!,(IF(B20=Data!#REF!,Data!#REF!,(IF(B20=Data!#REF!,Data!I763,(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23,Data!J23,(IF(B20=Data!#REF!,Data!#REF!,(IF(B20=Data!#REF!,Data!#REF!,(IF(B20=Data!#REF!,Data!#REF!,(IF(B20=Data!#REF!,Data!#REF!,(IF(B20=Data!#REF!,Data!J763,(IF(B20=Data!#REF!,Data!#REF!,(IF(B20=Data!#REF!,Data!#REF!,Data!#REF!)))))))))))))))&amp;IF(B20=Data!#REF!,Data!#REF!,(IF(B20=Data!#REF!,Data!#REF!,(IF(B20=Data!#REF!,Data!#REF!,(IF(B20=Data!#REF!,Data!#REF!,(IF(B20=Data!#REF!,Data!#REF!,Data!#REF!)))))))))</f>
        <v>#REF!</v>
      </c>
      <c r="W20" s="596">
        <f>IF(E20="","",VLOOKUP(B20,Data!$B$5:$J$503,9,FALSE)*E20)</f>
        <v>15.34</v>
      </c>
    </row>
    <row r="21" spans="1:23" s="597" customFormat="1" ht="19.25" customHeight="1">
      <c r="A21" s="860"/>
      <c r="B21" s="753" t="s">
        <v>537</v>
      </c>
      <c r="C21" s="738" t="str">
        <f>IF(E21="","",VLOOKUP(B21,Data!$B$5:$N$503,13,FALSE))</f>
        <v>Ymh</v>
      </c>
      <c r="D21" s="495" t="str">
        <f>IF(E21="","",VLOOKUP(B21,Data!$B$5:$L$503,2,FALSE))</f>
        <v>ZJ54440</v>
      </c>
      <c r="E21" s="739">
        <v>1</v>
      </c>
      <c r="F21" s="955"/>
      <c r="G21" s="587">
        <f>IF(E21="","",VLOOKUP(B21,Data!$B$5:$L$503,11,FALSE))</f>
        <v>4603.6099999999997</v>
      </c>
      <c r="H21" s="588">
        <f t="shared" si="0"/>
        <v>4603.6099999999997</v>
      </c>
      <c r="I21" s="589" t="str">
        <f>IF(E21="","",VLOOKUP(B21,Data!$B$5:$D$503,3,FALSE))</f>
        <v>C/T</v>
      </c>
      <c r="J21" s="589" t="str">
        <f>IF(E21="","",VLOOKUP(B21,Data!$B$5:$M$503,12,FALSE))</f>
        <v>Indonesia</v>
      </c>
      <c r="K21" s="590">
        <v>5143162</v>
      </c>
      <c r="L21" s="587">
        <f>IF(E21="","",VLOOKUP(B21,Data!$B$5:$E$503,4,FALSE)*E21)</f>
        <v>305</v>
      </c>
      <c r="M21" s="587">
        <f>IF(E21="","",VLOOKUP(B21,Data!$B$5:$F$503,5,FALSE)*E21)</f>
        <v>269</v>
      </c>
      <c r="N21" s="591" t="e">
        <f>IF(B21=Data!#REF!,Data!#REF!,(IF(B21=Data!#REF!,Data!#REF!,(IF(B21=Data!#REF!,Data!#REF!,(IF(B21=Data!#REF!,Data!#REF!,(IF(B21=Data!#REF!,Data!#REF!,(IF(B21=Data!#REF!,Data!#REF!,(IF(B21=Data!#REF!,Data!#REF!,(IF(B21=Data!#REF!,Data!#REF!,Data!#REF!)))))))))))))))&amp;IF(B21=Data!B22,Data!G22,(IF(B21=Data!#REF!,Data!#REF!,(IF(B21=Data!#REF!,Data!#REF!,(IF(B21=Data!#REF!,Data!#REF!,(IF(B21=Data!#REF!,Data!#REF!,(IF(B21=Data!#REF!,Data!G762,(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22,Data!H22,(IF(B21=Data!#REF!,Data!#REF!,(IF(B21=Data!#REF!,Data!#REF!,(IF(B21=Data!#REF!,Data!#REF!,(IF(B21=Data!#REF!,Data!#REF!,(IF(B21=Data!#REF!,Data!H762,(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22,Data!I22,(IF(B21=Data!#REF!,Data!#REF!,(IF(B21=Data!#REF!,Data!#REF!,(IF(B21=Data!#REF!,Data!#REF!,(IF(B21=Data!#REF!,Data!#REF!,(IF(B21=Data!#REF!,Data!I762,(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22,Data!J22,(IF(B21=Data!#REF!,Data!#REF!,(IF(B21=Data!#REF!,Data!#REF!,(IF(B21=Data!#REF!,Data!#REF!,(IF(B21=Data!#REF!,Data!#REF!,(IF(B21=Data!#REF!,Data!J762,(IF(B21=Data!#REF!,Data!#REF!,(IF(B21=Data!#REF!,Data!#REF!,Data!#REF!)))))))))))))))&amp;IF(B21=Data!#REF!,Data!#REF!,(IF(B21=Data!#REF!,Data!#REF!,(IF(B21=Data!#REF!,Data!#REF!,(IF(B21=Data!#REF!,Data!#REF!,(IF(B21=Data!#REF!,Data!#REF!,Data!#REF!)))))))))</f>
        <v>#REF!</v>
      </c>
      <c r="W21" s="596">
        <f>IF(E21="","",VLOOKUP(B21,Data!$B$5:$J$503,9,FALSE)*E21)</f>
        <v>1.534</v>
      </c>
    </row>
    <row r="22" spans="1:23" s="597" customFormat="1" ht="19.25" customHeight="1">
      <c r="A22" s="860"/>
      <c r="B22" s="753" t="s">
        <v>508</v>
      </c>
      <c r="C22" s="738" t="str">
        <f>IF(E22="","",VLOOKUP(B22,Data!$B$5:$N$503,13,FALSE))</f>
        <v>Ymh</v>
      </c>
      <c r="D22" s="495" t="str">
        <f>IF(E22="","",VLOOKUP(B22,Data!$B$5:$L$503,2,FALSE))</f>
        <v>ZH66280</v>
      </c>
      <c r="E22" s="739">
        <v>2</v>
      </c>
      <c r="F22" s="956" t="s">
        <v>553</v>
      </c>
      <c r="G22" s="587">
        <f>IF(E22="","",VLOOKUP(B22,Data!$B$5:$L$503,11,FALSE))</f>
        <v>2450.15</v>
      </c>
      <c r="H22" s="588">
        <f t="shared" si="0"/>
        <v>4900.3</v>
      </c>
      <c r="I22" s="589" t="str">
        <f>IF(E22="","",VLOOKUP(B22,Data!$B$5:$D$503,3,FALSE))</f>
        <v>C/T</v>
      </c>
      <c r="J22" s="589" t="str">
        <f>IF(E22="","",VLOOKUP(B22,Data!$B$5:$M$503,12,FALSE))</f>
        <v>Indonesia</v>
      </c>
      <c r="K22" s="590">
        <v>5143162</v>
      </c>
      <c r="L22" s="587">
        <f>IF(E22="","",VLOOKUP(B22,Data!$B$5:$E$503,4,FALSE)*E22)</f>
        <v>524</v>
      </c>
      <c r="M22" s="587">
        <f>IF(E22="","",VLOOKUP(B22,Data!$B$5:$F$503,5,FALSE)*E22)</f>
        <v>474</v>
      </c>
      <c r="N22" s="591" t="e">
        <f>IF(B22=Data!#REF!,Data!#REF!,(IF(B22=Data!#REF!,Data!#REF!,(IF(B22=Data!#REF!,Data!#REF!,(IF(B22=Data!#REF!,Data!#REF!,(IF(B22=Data!#REF!,Data!#REF!,(IF(B22=Data!#REF!,Data!#REF!,(IF(B22=Data!#REF!,Data!#REF!,(IF(B22=Data!#REF!,Data!#REF!,Data!#REF!)))))))))))))))&amp;IF(B22=Data!B18,Data!G18,(IF(B22=Data!#REF!,Data!#REF!,(IF(B22=Data!#REF!,Data!#REF!,(IF(B22=Data!#REF!,Data!#REF!,(IF(B22=Data!#REF!,Data!#REF!,(IF(B22=Data!#REF!,Data!G758,(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18,Data!H18,(IF(B22=Data!#REF!,Data!#REF!,(IF(B22=Data!#REF!,Data!#REF!,(IF(B22=Data!#REF!,Data!#REF!,(IF(B22=Data!#REF!,Data!#REF!,(IF(B22=Data!#REF!,Data!H758,(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18,Data!I18,(IF(B22=Data!#REF!,Data!#REF!,(IF(B22=Data!#REF!,Data!#REF!,(IF(B22=Data!#REF!,Data!#REF!,(IF(B22=Data!#REF!,Data!#REF!,(IF(B22=Data!#REF!,Data!I758,(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18,Data!J18,(IF(B22=Data!#REF!,Data!#REF!,(IF(B22=Data!#REF!,Data!#REF!,(IF(B22=Data!#REF!,Data!#REF!,(IF(B22=Data!#REF!,Data!#REF!,(IF(B22=Data!#REF!,Data!J758,(IF(B22=Data!#REF!,Data!#REF!,(IF(B22=Data!#REF!,Data!#REF!,Data!#REF!)))))))))))))))&amp;IF(B22=Data!#REF!,Data!#REF!,(IF(B22=Data!#REF!,Data!#REF!,(IF(B22=Data!#REF!,Data!#REF!,(IF(B22=Data!#REF!,Data!#REF!,(IF(B22=Data!#REF!,Data!#REF!,Data!#REF!)))))))))</f>
        <v>#REF!</v>
      </c>
      <c r="W22" s="596">
        <f>IF(E22="","",VLOOKUP(B22,Data!$B$5:$J$503,9,FALSE)*E22)</f>
        <v>2.976</v>
      </c>
    </row>
    <row r="23" spans="1:23" s="597" customFormat="1" ht="19.25" customHeight="1">
      <c r="A23" s="860"/>
      <c r="B23" s="753"/>
      <c r="C23" s="738" t="str">
        <f>IF(E23="","",VLOOKUP(B23,Data!$B$5:$N$503,13,FALSE))</f>
        <v/>
      </c>
      <c r="D23" s="495" t="str">
        <f>IF(E23="","",VLOOKUP(B23,Data!$B$5:$L$503,2,FALSE))</f>
        <v/>
      </c>
      <c r="E23" s="739"/>
      <c r="F23" s="955"/>
      <c r="G23" s="587" t="str">
        <f>IF(E23="","",VLOOKUP(B23,Data!$B$5:$L$503,11,FALSE))</f>
        <v/>
      </c>
      <c r="H23" s="588" t="str">
        <f t="shared" si="0"/>
        <v>-</v>
      </c>
      <c r="I23" s="589" t="str">
        <f>IF(E23="","",VLOOKUP(B23,Data!$B$5:$D$503,3,FALSE))</f>
        <v/>
      </c>
      <c r="J23" s="589" t="str">
        <f>IF(E23="","",VLOOKUP(B23,Data!$B$5:$M$503,12,FALSE))</f>
        <v/>
      </c>
      <c r="K23" s="590"/>
      <c r="L23" s="587" t="str">
        <f>IF(E23="","",VLOOKUP(B23,Data!$B$5:$E$503,4,FALSE)*E23)</f>
        <v/>
      </c>
      <c r="M23" s="587" t="str">
        <f>IF(E23="","",VLOOKUP(B23,Data!$B$5:$F$503,5,FALSE)*E23)</f>
        <v/>
      </c>
      <c r="N23" s="591" t="e">
        <f>IF(B23=Data!#REF!,Data!#REF!,(IF(B23=Data!#REF!,Data!#REF!,(IF(B23=Data!#REF!,Data!#REF!,(IF(B23=Data!#REF!,Data!#REF!,(IF(B23=Data!#REF!,Data!#REF!,(IF(B23=Data!#REF!,Data!#REF!,(IF(B23=Data!#REF!,Data!#REF!,(IF(B23=Data!#REF!,Data!#REF!,Data!#REF!)))))))))))))))&amp;IF(B23=Data!B19,Data!G19,(IF(B23=Data!#REF!,Data!#REF!,(IF(B23=Data!#REF!,Data!#REF!,(IF(B23=Data!#REF!,Data!#REF!,(IF(B23=Data!#REF!,Data!#REF!,(IF(B23=Data!#REF!,Data!G759,(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19,Data!H19,(IF(B23=Data!#REF!,Data!#REF!,(IF(B23=Data!#REF!,Data!#REF!,(IF(B23=Data!#REF!,Data!#REF!,(IF(B23=Data!#REF!,Data!#REF!,(IF(B23=Data!#REF!,Data!H759,(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19,Data!I19,(IF(B23=Data!#REF!,Data!#REF!,(IF(B23=Data!#REF!,Data!#REF!,(IF(B23=Data!#REF!,Data!#REF!,(IF(B23=Data!#REF!,Data!#REF!,(IF(B23=Data!#REF!,Data!I759,(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19,Data!J19,(IF(B23=Data!#REF!,Data!#REF!,(IF(B23=Data!#REF!,Data!#REF!,(IF(B23=Data!#REF!,Data!#REF!,(IF(B23=Data!#REF!,Data!#REF!,(IF(B23=Data!#REF!,Data!J759,(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753"/>
      <c r="C24" s="738" t="str">
        <f>IF(E24="","",VLOOKUP(B24,Data!$B$5:$N$503,13,FALSE))</f>
        <v/>
      </c>
      <c r="D24" s="495" t="str">
        <f>IF(E24="","",VLOOKUP(B24,Data!$B$5:$L$503,2,FALSE))</f>
        <v/>
      </c>
      <c r="E24" s="739"/>
      <c r="F24" s="956"/>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23,Data!G23,(IF(B24=Data!#REF!,Data!#REF!,(IF(B24=Data!#REF!,Data!#REF!,(IF(B24=Data!#REF!,Data!#REF!,(IF(B24=Data!#REF!,Data!#REF!,(IF(B24=Data!#REF!,Data!G763,(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23,Data!H23,(IF(B24=Data!#REF!,Data!#REF!,(IF(B24=Data!#REF!,Data!#REF!,(IF(B24=Data!#REF!,Data!#REF!,(IF(B24=Data!#REF!,Data!#REF!,(IF(B24=Data!#REF!,Data!H763,(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23,Data!I23,(IF(B24=Data!#REF!,Data!#REF!,(IF(B24=Data!#REF!,Data!#REF!,(IF(B24=Data!#REF!,Data!#REF!,(IF(B24=Data!#REF!,Data!#REF!,(IF(B24=Data!#REF!,Data!I763,(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23,Data!J23,(IF(B24=Data!#REF!,Data!#REF!,(IF(B24=Data!#REF!,Data!#REF!,(IF(B24=Data!#REF!,Data!#REF!,(IF(B24=Data!#REF!,Data!#REF!,(IF(B24=Data!#REF!,Data!J763,(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c r="B25" s="753"/>
      <c r="C25" s="738" t="str">
        <f>IF(E25="","",VLOOKUP(B25,Data!$B$5:$N$503,13,FALSE))</f>
        <v/>
      </c>
      <c r="D25" s="495" t="str">
        <f>IF(E25="","",VLOOKUP(B25,Data!$B$5:$L$503,2,FALSE))</f>
        <v/>
      </c>
      <c r="E25" s="739"/>
      <c r="F25" s="956"/>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REF!,Data!#REF!,(IF(B25=Data!#REF!,Data!#REF!,(IF(B25=Data!#REF!,Data!#REF!,(IF(B25=Data!#REF!,Data!#REF!,(IF(B25=Data!#REF!,Data!#REF!,(IF(B25=Data!#REF!,Data!#REF!,(IF(B25=Data!#REF!,Data!#REF!,(IF(B25=Data!#REF!,Data!#REF!,Data!#REF!)))))))))))))))&amp;IF(B25=Data!B24,Data!G24,(IF(B25=Data!#REF!,Data!#REF!,(IF(B25=Data!#REF!,Data!#REF!,(IF(B25=Data!#REF!,Data!#REF!,(IF(B25=Data!#REF!,Data!#REF!,(IF(B25=Data!#REF!,Data!G764,(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24,Data!H24,(IF(B25=Data!#REF!,Data!#REF!,(IF(B25=Data!#REF!,Data!#REF!,(IF(B25=Data!#REF!,Data!#REF!,(IF(B25=Data!#REF!,Data!#REF!,(IF(B25=Data!#REF!,Data!H764,(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24,Data!I24,(IF(B25=Data!#REF!,Data!#REF!,(IF(B25=Data!#REF!,Data!#REF!,(IF(B25=Data!#REF!,Data!#REF!,(IF(B25=Data!#REF!,Data!#REF!,(IF(B25=Data!#REF!,Data!I764,(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24,Data!J24,(IF(B25=Data!#REF!,Data!#REF!,(IF(B25=Data!#REF!,Data!#REF!,(IF(B25=Data!#REF!,Data!#REF!,(IF(B25=Data!#REF!,Data!#REF!,(IF(B25=Data!#REF!,Data!J764,(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598"/>
      <c r="B26" s="582"/>
      <c r="C26" s="738" t="str">
        <f>IF(E26="","",VLOOKUP(B26,Data!$B$5:$N$503,13,FALSE))</f>
        <v/>
      </c>
      <c r="D26" s="495" t="str">
        <f>IF(E26="","",VLOOKUP(B26,Data!$B$5:$L$503,2,FALSE))</f>
        <v/>
      </c>
      <c r="E26" s="823"/>
      <c r="F26" s="601"/>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18,Data!G18,(IF(B26=Data!B20,Data!G20,(IF(B26=Data!B22,Data!G22,(IF(B26=Data!#REF!,Data!#REF!,(IF(B26=Data!B27,Data!G27,(IF(B26=Data!#REF!,Data!#REF!,(IF(B26=Data!#REF!,Data!#REF!,(IF(B26=Data!#REF!,Data!#REF!,Data!#REF!)))))))))))))))&amp;IF(B26=Data!B94,Data!G94,(IF(B26=Data!#REF!,Data!#REF!,(IF(B26=Data!#REF!,Data!#REF!,(IF(B26=Data!#REF!,Data!#REF!,(IF(B26=Data!#REF!,Data!#REF!,(IF(B26=Data!#REF!,Data!G834,(IF(B26=Data!#REF!,Data!#REF!,(IF(B26=Data!#REF!,Data!#REF!,Data!#REF!)))))))))))))))&amp;IF(B26=Data!#REF!,Data!#REF!,(IF(B26=Data!#REF!,Data!#REF!,(IF(B26=Data!#REF!,Data!#REF!,(IF(B26=Data!#REF!,Data!#REF!,(IF(B26=Data!#REF!,Data!#REF!,Data!#REF!)))))))))</f>
        <v>#REF!</v>
      </c>
      <c r="O26" s="592"/>
      <c r="P26" s="593"/>
      <c r="Q26" s="594" t="e">
        <f>IF(B26=Data!B18,Data!H18,(IF(B26=Data!B20,Data!H20,(IF(B26=Data!B22,Data!H22,(IF(B26=Data!#REF!,Data!#REF!,(IF(B26=Data!B27,Data!H27,(IF(B26=Data!#REF!,Data!#REF!,(IF(B26=Data!#REF!,Data!#REF!,(IF(B26=Data!#REF!,Data!#REF!,Data!#REF!)))))))))))))))&amp;IF(B26=Data!B94,Data!H94,(IF(B26=Data!#REF!,Data!#REF!,(IF(B26=Data!#REF!,Data!#REF!,(IF(B26=Data!#REF!,Data!#REF!,(IF(B26=Data!#REF!,Data!#REF!,(IF(B26=Data!#REF!,Data!H834,(IF(B26=Data!#REF!,Data!#REF!,(IF(B26=Data!#REF!,Data!#REF!,Data!#REF!)))))))))))))))&amp;IF(B26=Data!#REF!,Data!#REF!,(IF(B26=Data!#REF!,Data!#REF!,(IF(B26=Data!#REF!,Data!#REF!,(IF(B26=Data!#REF!,Data!#REF!,(IF(B26=Data!#REF!,Data!#REF!,Data!#REF!)))))))))</f>
        <v>#REF!</v>
      </c>
      <c r="R26" s="593"/>
      <c r="S26" s="593"/>
      <c r="T26" s="594" t="e">
        <f>IF(B26=Data!B18,Data!I18,(IF(B26=Data!B20,Data!I20,(IF(B26=Data!B22,Data!I22,(IF(B26=Data!#REF!,Data!#REF!,(IF(B26=Data!B27,Data!I27,(IF(B26=Data!#REF!,Data!#REF!,(IF(B26=Data!#REF!,Data!#REF!,(IF(B26=Data!#REF!,Data!#REF!,Data!#REF!)))))))))))))))&amp;IF(B26=Data!B94,Data!I94,(IF(B26=Data!#REF!,Data!#REF!,(IF(B26=Data!#REF!,Data!#REF!,(IF(B26=Data!#REF!,Data!#REF!,(IF(B26=Data!#REF!,Data!#REF!,(IF(B26=Data!#REF!,Data!I834,(IF(B26=Data!#REF!,Data!#REF!,(IF(B26=Data!#REF!,Data!#REF!,Data!#REF!)))))))))))))))&amp;IF(B26=Data!#REF!,Data!#REF!,(IF(B26=Data!#REF!,Data!#REF!,(IF(B26=Data!#REF!,Data!#REF!,(IF(B26=Data!#REF!,Data!#REF!,(IF(B26=Data!#REF!,Data!#REF!,Data!#REF!)))))))))</f>
        <v>#REF!</v>
      </c>
      <c r="U26" s="595"/>
      <c r="V26" s="594" t="e">
        <f>IF(B26=Data!B18,Data!J18,(IF(B26=Data!B20,Data!J20,(IF(B26=Data!B22,Data!J22,(IF(B26=Data!#REF!,Data!#REF!,(IF(B26=Data!B27,Data!J27,(IF(B26=Data!#REF!,Data!#REF!,(IF(B26=Data!#REF!,Data!#REF!,(IF(B26=Data!#REF!,Data!#REF!,Data!#REF!)))))))))))))))&amp;IF(B26=Data!B94,Data!J94,(IF(B26=Data!#REF!,Data!#REF!,(IF(B26=Data!#REF!,Data!#REF!,(IF(B26=Data!#REF!,Data!#REF!,(IF(B26=Data!#REF!,Data!#REF!,(IF(B26=Data!#REF!,Data!J834,(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c r="B27"/>
      <c r="C27" s="583" t="str">
        <f>IF(E27="","",VLOOKUP(B27,Data!$B$5:$N$503,13,FALSE))</f>
        <v/>
      </c>
      <c r="D27" s="584" t="str">
        <f>IF(E27="","",VLOOKUP(B27,Data!$B$5:$L$503,2,FALSE))</f>
        <v/>
      </c>
      <c r="E27" s="739"/>
      <c r="F27" s="600"/>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139,Data!G139,(IF(B27=Data!B141,Data!G141,(IF(B27=Data!B143,Data!G143,(IF(B27=Data!#REF!,Data!#REF!,(IF(B27=Data!B148,Data!G148,(IF(B27=Data!#REF!,Data!#REF!,(IF(B27=Data!#REF!,Data!#REF!,(IF(B27=Data!#REF!,Data!#REF!,Data!#REF!)))))))))))))))&amp;IF(B27=Data!B215,Data!G215,(IF(B27=Data!#REF!,Data!#REF!,(IF(B27=Data!#REF!,Data!#REF!,(IF(B27=Data!#REF!,Data!#REF!,(IF(B27=Data!#REF!,Data!#REF!,(IF(B27=Data!#REF!,Data!G955,(IF(B27=Data!#REF!,Data!#REF!,(IF(B27=Data!#REF!,Data!#REF!,Data!#REF!)))))))))))))))&amp;IF(B27=Data!#REF!,Data!#REF!,(IF(B27=Data!#REF!,Data!#REF!,(IF(B27=Data!#REF!,Data!#REF!,(IF(B27=Data!#REF!,Data!#REF!,(IF(B27=Data!#REF!,Data!#REF!,Data!#REF!)))))))))</f>
        <v>#REF!</v>
      </c>
      <c r="O27" s="592"/>
      <c r="P27" s="593"/>
      <c r="Q27" s="594" t="e">
        <f>IF(B27=Data!B139,Data!H139,(IF(B27=Data!B141,Data!H141,(IF(B27=Data!B143,Data!H143,(IF(B27=Data!#REF!,Data!#REF!,(IF(B27=Data!B148,Data!H148,(IF(B27=Data!#REF!,Data!#REF!,(IF(B27=Data!#REF!,Data!#REF!,(IF(B27=Data!#REF!,Data!#REF!,Data!#REF!)))))))))))))))&amp;IF(B27=Data!B215,Data!H215,(IF(B27=Data!#REF!,Data!#REF!,(IF(B27=Data!#REF!,Data!#REF!,(IF(B27=Data!#REF!,Data!#REF!,(IF(B27=Data!#REF!,Data!#REF!,(IF(B27=Data!#REF!,Data!H955,(IF(B27=Data!#REF!,Data!#REF!,(IF(B27=Data!#REF!,Data!#REF!,Data!#REF!)))))))))))))))&amp;IF(B27=Data!#REF!,Data!#REF!,(IF(B27=Data!#REF!,Data!#REF!,(IF(B27=Data!#REF!,Data!#REF!,(IF(B27=Data!#REF!,Data!#REF!,(IF(B27=Data!#REF!,Data!#REF!,Data!#REF!)))))))))</f>
        <v>#REF!</v>
      </c>
      <c r="R27" s="593"/>
      <c r="S27" s="593"/>
      <c r="T27" s="594" t="e">
        <f>IF(B27=Data!B139,Data!I139,(IF(B27=Data!B141,Data!I141,(IF(B27=Data!B143,Data!I143,(IF(B27=Data!#REF!,Data!#REF!,(IF(B27=Data!B148,Data!I148,(IF(B27=Data!#REF!,Data!#REF!,(IF(B27=Data!#REF!,Data!#REF!,(IF(B27=Data!#REF!,Data!#REF!,Data!#REF!)))))))))))))))&amp;IF(B27=Data!B215,Data!I215,(IF(B27=Data!#REF!,Data!#REF!,(IF(B27=Data!#REF!,Data!#REF!,(IF(B27=Data!#REF!,Data!#REF!,(IF(B27=Data!#REF!,Data!#REF!,(IF(B27=Data!#REF!,Data!I955,(IF(B27=Data!#REF!,Data!#REF!,(IF(B27=Data!#REF!,Data!#REF!,Data!#REF!)))))))))))))))&amp;IF(B27=Data!#REF!,Data!#REF!,(IF(B27=Data!#REF!,Data!#REF!,(IF(B27=Data!#REF!,Data!#REF!,(IF(B27=Data!#REF!,Data!#REF!,(IF(B27=Data!#REF!,Data!#REF!,Data!#REF!)))))))))</f>
        <v>#REF!</v>
      </c>
      <c r="U27" s="595"/>
      <c r="V27" s="594" t="e">
        <f>IF(B27=Data!B139,Data!J139,(IF(B27=Data!B141,Data!J141,(IF(B27=Data!B143,Data!J143,(IF(B27=Data!#REF!,Data!#REF!,(IF(B27=Data!B148,Data!J148,(IF(B27=Data!#REF!,Data!#REF!,(IF(B27=Data!#REF!,Data!#REF!,(IF(B27=Data!#REF!,Data!#REF!,Data!#REF!)))))))))))))))&amp;IF(B27=Data!B215,Data!J215,(IF(B27=Data!#REF!,Data!#REF!,(IF(B27=Data!#REF!,Data!#REF!,(IF(B27=Data!#REF!,Data!#REF!,(IF(B27=Data!#REF!,Data!#REF!,(IF(B27=Data!#REF!,Data!J955,(IF(B27=Data!#REF!,Data!#REF!,(IF(B27=Data!#REF!,Data!#REF!,Data!#REF!)))))))))))))))&amp;IF(B27=Data!#REF!,Data!#REF!,(IF(B27=Data!#REF!,Data!#REF!,(IF(B27=Data!#REF!,Data!#REF!,(IF(B27=Data!#REF!,Data!#REF!,(IF(B27=Data!#REF!,Data!#REF!,Data!#REF!)))))))))</f>
        <v>#REF!</v>
      </c>
      <c r="W27" s="596" t="str">
        <f>IF(E27="","",VLOOKUP(B27,Data!$B$5:$J$503,9,FALSE)*E27)</f>
        <v/>
      </c>
    </row>
    <row r="28" spans="1:23" s="611" customFormat="1" ht="31" customHeight="1">
      <c r="A28" s="860"/>
      <c r="B28" s="818"/>
      <c r="C28" s="604"/>
      <c r="D28" s="605"/>
      <c r="E28" s="606">
        <f>SUM(E17:E27)</f>
        <v>14</v>
      </c>
      <c r="F28" s="606"/>
      <c r="G28" s="607"/>
      <c r="H28" s="607">
        <f>SUM(H17:H27)</f>
        <v>54131.95</v>
      </c>
      <c r="I28" s="608"/>
      <c r="J28" s="608"/>
      <c r="K28" s="608"/>
      <c r="L28" s="609">
        <f>SUM(L17:L27)</f>
        <v>4019</v>
      </c>
      <c r="M28" s="609">
        <f>SUM(M17:M27)</f>
        <v>3562</v>
      </c>
      <c r="N28" s="609" t="e">
        <f>SUM(N17:N27)</f>
        <v>#REF!</v>
      </c>
      <c r="O28" s="609"/>
      <c r="P28" s="609">
        <f>SUM(P16:P16)</f>
        <v>0</v>
      </c>
      <c r="Q28" s="609">
        <f>SUM(Q16:Q16)</f>
        <v>0</v>
      </c>
      <c r="R28" s="609" t="e">
        <f>SUM(#REF!)</f>
        <v>#REF!</v>
      </c>
      <c r="S28" s="609">
        <f>SUM(S16:S16)</f>
        <v>0</v>
      </c>
      <c r="T28" s="609">
        <f>SUM(T16:T16)</f>
        <v>0</v>
      </c>
      <c r="U28" s="609" t="e">
        <f>SUM(#REF!)</f>
        <v>#REF!</v>
      </c>
      <c r="V28" s="609">
        <f>SUM(V16:V16)</f>
        <v>0</v>
      </c>
      <c r="W28" s="610">
        <f>SUM(W17:W27)</f>
        <v>21.034999999999997</v>
      </c>
    </row>
    <row r="29" spans="1:23" ht="11.25" customHeight="1">
      <c r="A29" s="860"/>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1003" t="s">
        <v>547</v>
      </c>
      <c r="D31" s="624"/>
      <c r="E31" s="499" t="s">
        <v>88</v>
      </c>
      <c r="G31" s="1079"/>
      <c r="H31" s="1080"/>
      <c r="I31" s="1003" t="s">
        <v>89</v>
      </c>
      <c r="J31" s="625"/>
      <c r="K31" s="537" t="s">
        <v>90</v>
      </c>
      <c r="L31" s="537"/>
      <c r="M31" s="532"/>
      <c r="W31" s="538"/>
    </row>
    <row r="32" spans="1:23" ht="10.5" customHeight="1">
      <c r="A32" s="1003" t="s">
        <v>548</v>
      </c>
      <c r="B32" s="503"/>
      <c r="D32" s="523"/>
      <c r="G32" s="1079"/>
      <c r="H32" s="1080"/>
      <c r="I32" s="1003"/>
      <c r="J32" s="625"/>
      <c r="K32" s="537" t="s">
        <v>94</v>
      </c>
      <c r="L32" s="537"/>
      <c r="M32" s="532"/>
      <c r="W32" s="538"/>
    </row>
    <row r="33" spans="1:23" ht="10.5" customHeight="1">
      <c r="A33" s="544"/>
      <c r="B33" s="545"/>
      <c r="C33" s="545"/>
      <c r="D33" s="626"/>
      <c r="E33" s="499" t="s">
        <v>95</v>
      </c>
      <c r="G33" s="1079"/>
      <c r="H33" s="1080"/>
      <c r="I33" s="1003" t="s">
        <v>96</v>
      </c>
      <c r="J33" s="625"/>
      <c r="K33" s="537"/>
      <c r="L33" s="537"/>
      <c r="M33" s="532"/>
      <c r="W33" s="538"/>
    </row>
    <row r="34" spans="1:23" ht="13">
      <c r="A34" s="512" t="s">
        <v>97</v>
      </c>
      <c r="C34" s="535"/>
      <c r="D34" s="514"/>
      <c r="E34" s="499" t="s">
        <v>98</v>
      </c>
      <c r="G34" s="627" t="s">
        <v>99</v>
      </c>
      <c r="H34" s="628"/>
      <c r="I34" s="1003" t="s">
        <v>89</v>
      </c>
      <c r="J34" s="625"/>
      <c r="K34" s="537" t="s">
        <v>100</v>
      </c>
      <c r="L34" s="537"/>
      <c r="M34" s="532"/>
      <c r="W34" s="538"/>
    </row>
    <row r="35" spans="1:23" ht="13">
      <c r="A35" s="1003" t="s">
        <v>561</v>
      </c>
      <c r="D35" s="523"/>
      <c r="E35" s="499" t="s">
        <v>101</v>
      </c>
      <c r="G35" s="629"/>
      <c r="H35" s="630"/>
      <c r="I35" s="1003"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1170</v>
      </c>
      <c r="H36" s="1054"/>
      <c r="I36" s="1053" t="s">
        <v>1169</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ht="13.5" customHeight="1"/>
    <row r="43" spans="1:23" s="611" customFormat="1" ht="18" customHeight="1">
      <c r="A43" s="635" t="s">
        <v>964</v>
      </c>
      <c r="B43" s="500"/>
      <c r="C43" s="635" t="s">
        <v>622</v>
      </c>
      <c r="F43" s="636"/>
      <c r="G43" s="635" t="s">
        <v>958</v>
      </c>
      <c r="H43" s="500"/>
      <c r="I43" s="635" t="s">
        <v>969</v>
      </c>
      <c r="K43" s="636"/>
      <c r="L43" s="636"/>
      <c r="V43" s="637"/>
    </row>
    <row r="44" spans="1:23" s="611" customFormat="1" ht="18" customHeight="1">
      <c r="A44" s="635" t="s">
        <v>965</v>
      </c>
      <c r="B44" s="500"/>
      <c r="C44" s="635" t="s">
        <v>969</v>
      </c>
      <c r="F44" s="636"/>
      <c r="G44" s="635" t="s">
        <v>959</v>
      </c>
      <c r="H44" s="500"/>
      <c r="I44" s="635" t="s">
        <v>969</v>
      </c>
      <c r="K44" s="636"/>
      <c r="L44" s="636"/>
      <c r="V44" s="637"/>
    </row>
    <row r="45" spans="1:23" s="611" customFormat="1" ht="18" customHeight="1">
      <c r="A45" s="635" t="s">
        <v>966</v>
      </c>
      <c r="B45" s="500"/>
      <c r="C45" s="635" t="s">
        <v>969</v>
      </c>
      <c r="F45" s="636"/>
      <c r="G45" s="635" t="s">
        <v>960</v>
      </c>
      <c r="H45" s="500"/>
      <c r="I45" s="635" t="s">
        <v>622</v>
      </c>
      <c r="K45" s="636"/>
      <c r="L45" s="636"/>
      <c r="V45" s="637"/>
    </row>
    <row r="46" spans="1:23" s="611" customFormat="1" ht="18" customHeight="1">
      <c r="A46" s="635" t="s">
        <v>967</v>
      </c>
      <c r="B46" s="500"/>
      <c r="C46" s="635" t="s">
        <v>622</v>
      </c>
      <c r="F46" s="636"/>
      <c r="G46" s="635" t="s">
        <v>961</v>
      </c>
      <c r="H46" s="500"/>
      <c r="I46" s="635" t="s">
        <v>622</v>
      </c>
      <c r="K46" s="636"/>
      <c r="L46" s="636"/>
      <c r="V46" s="637"/>
    </row>
    <row r="47" spans="1:23" s="611" customFormat="1" ht="18" customHeight="1">
      <c r="A47" s="635" t="s">
        <v>968</v>
      </c>
      <c r="B47" s="500"/>
      <c r="C47" s="635" t="s">
        <v>622</v>
      </c>
      <c r="F47" s="636"/>
      <c r="G47" s="635" t="s">
        <v>963</v>
      </c>
      <c r="H47" s="500"/>
      <c r="I47" s="635" t="s">
        <v>622</v>
      </c>
      <c r="K47" s="636"/>
      <c r="L47" s="636"/>
      <c r="V47" s="637"/>
    </row>
    <row r="48" spans="1:23" ht="20">
      <c r="E48" s="1004"/>
      <c r="F48" s="500"/>
      <c r="G48" s="635" t="s">
        <v>962</v>
      </c>
      <c r="I48" s="635" t="s">
        <v>622</v>
      </c>
      <c r="K48" s="500"/>
      <c r="M48" s="1004"/>
      <c r="V48" s="501"/>
      <c r="W48" s="1004"/>
    </row>
    <row r="49" spans="1:8" ht="17.5">
      <c r="A49" s="638"/>
      <c r="E49" s="1004"/>
      <c r="G49" s="639"/>
      <c r="H49" s="639"/>
    </row>
    <row r="54" spans="1:8" ht="14">
      <c r="A54" s="640"/>
      <c r="C54" s="641"/>
      <c r="D54" s="641"/>
      <c r="E54" s="642"/>
    </row>
    <row r="55" spans="1:8" ht="14">
      <c r="A55" s="643"/>
      <c r="C55" s="641"/>
      <c r="D55" s="644"/>
      <c r="E55" s="642"/>
    </row>
    <row r="56" spans="1:8" ht="14">
      <c r="A56" s="643"/>
      <c r="B56" s="645"/>
      <c r="C56" s="641"/>
      <c r="D56" s="641"/>
      <c r="E56" s="642"/>
    </row>
    <row r="57" spans="1:8" ht="14">
      <c r="A57" s="643"/>
      <c r="B57" s="646" t="s">
        <v>354</v>
      </c>
      <c r="C57" s="641"/>
      <c r="D57" s="641"/>
      <c r="E57" s="642"/>
    </row>
    <row r="58" spans="1:8" ht="15.5">
      <c r="A58" s="643"/>
      <c r="B58" s="647" t="s">
        <v>249</v>
      </c>
      <c r="C58" s="641"/>
      <c r="D58" s="641"/>
      <c r="E58" s="642"/>
    </row>
    <row r="59" spans="1:8" ht="14">
      <c r="A59" s="643"/>
      <c r="B59" s="648" t="s">
        <v>250</v>
      </c>
      <c r="C59" s="641"/>
      <c r="D59" s="641"/>
      <c r="E59" s="642"/>
    </row>
    <row r="60" spans="1:8" ht="15.5">
      <c r="A60" s="649"/>
      <c r="B60" s="647" t="s">
        <v>251</v>
      </c>
      <c r="C60" s="641"/>
      <c r="D60" s="641"/>
      <c r="E60" s="642"/>
    </row>
    <row r="61" spans="1:8" ht="15.5">
      <c r="A61" s="643"/>
      <c r="B61" s="647" t="s">
        <v>252</v>
      </c>
      <c r="C61" s="641"/>
      <c r="D61" s="641"/>
      <c r="E61" s="642"/>
    </row>
    <row r="62" spans="1:8" ht="14">
      <c r="A62" s="649"/>
      <c r="B62" s="646" t="s">
        <v>253</v>
      </c>
      <c r="C62" s="641"/>
      <c r="D62" s="641"/>
      <c r="E62" s="642"/>
    </row>
    <row r="63" spans="1:8" ht="14">
      <c r="A63" s="649"/>
      <c r="B63" s="646" t="s">
        <v>357</v>
      </c>
      <c r="C63" s="641"/>
      <c r="D63" s="641"/>
      <c r="E63" s="642"/>
    </row>
    <row r="64" spans="1:8" ht="14">
      <c r="A64" s="643"/>
      <c r="B64" s="646" t="s">
        <v>358</v>
      </c>
      <c r="C64" s="641"/>
      <c r="D64" s="641"/>
      <c r="E64" s="642"/>
    </row>
    <row r="65" spans="1:5" ht="14">
      <c r="A65" s="643"/>
      <c r="B65" s="646" t="s">
        <v>288</v>
      </c>
      <c r="C65" s="641"/>
      <c r="D65" s="641"/>
      <c r="E65" s="642"/>
    </row>
    <row r="66" spans="1:5" ht="14">
      <c r="A66" s="643"/>
      <c r="B66" s="646" t="s">
        <v>292</v>
      </c>
      <c r="C66" s="641"/>
      <c r="D66" s="641"/>
      <c r="E66" s="642"/>
    </row>
    <row r="67" spans="1:5" ht="15.5">
      <c r="A67" s="643"/>
      <c r="B67" s="647" t="s">
        <v>423</v>
      </c>
      <c r="C67" s="641"/>
      <c r="D67" s="641"/>
      <c r="E67" s="642"/>
    </row>
    <row r="68" spans="1:5" ht="14">
      <c r="A68" s="643"/>
      <c r="B68" s="646" t="s">
        <v>424</v>
      </c>
      <c r="C68" s="641"/>
      <c r="D68" s="641"/>
      <c r="E68" s="642"/>
    </row>
    <row r="69" spans="1:5" ht="14">
      <c r="A69" s="643"/>
      <c r="B69" s="646" t="s">
        <v>279</v>
      </c>
      <c r="C69" s="641"/>
      <c r="D69" s="644"/>
      <c r="E69" s="642"/>
    </row>
    <row r="70" spans="1:5" ht="14">
      <c r="A70" s="643"/>
      <c r="B70" s="646" t="s">
        <v>281</v>
      </c>
      <c r="C70" s="641"/>
      <c r="D70" s="641"/>
      <c r="E70" s="642"/>
    </row>
    <row r="71" spans="1:5" ht="14">
      <c r="A71" s="643"/>
      <c r="B71" s="646" t="s">
        <v>287</v>
      </c>
      <c r="C71" s="641"/>
      <c r="D71" s="644"/>
      <c r="E71" s="642"/>
    </row>
    <row r="72" spans="1:5" ht="15.5">
      <c r="A72" s="643"/>
      <c r="B72" s="647" t="s">
        <v>420</v>
      </c>
      <c r="C72" s="641"/>
      <c r="D72" s="644"/>
      <c r="E72" s="642"/>
    </row>
    <row r="73" spans="1:5" ht="14">
      <c r="A73" s="650"/>
      <c r="B73" s="646" t="s">
        <v>421</v>
      </c>
      <c r="C73" s="579"/>
      <c r="D73" s="578"/>
      <c r="E73" s="575"/>
    </row>
    <row r="74" spans="1:5" ht="14">
      <c r="A74" s="572"/>
      <c r="B74" s="646" t="s">
        <v>422</v>
      </c>
      <c r="C74" s="579"/>
      <c r="D74" s="578"/>
      <c r="E74" s="651">
        <f>SUM(E53:E72)</f>
        <v>0</v>
      </c>
    </row>
    <row r="75" spans="1:5" ht="14">
      <c r="B75" s="646" t="s">
        <v>417</v>
      </c>
    </row>
    <row r="76" spans="1:5" ht="14">
      <c r="B76" s="646" t="s">
        <v>397</v>
      </c>
    </row>
  </sheetData>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E9D01-F1EC-4F60-839B-14A01F176B5A}">
  <sheetPr>
    <pageSetUpPr fitToPage="1"/>
  </sheetPr>
  <dimension ref="A1:W76"/>
  <sheetViews>
    <sheetView zoomScale="80" zoomScaleNormal="80" zoomScaleSheetLayoutView="85" workbookViewId="0">
      <selection activeCell="K18" sqref="K18"/>
    </sheetView>
  </sheetViews>
  <sheetFormatPr defaultColWidth="9.1796875" defaultRowHeight="12.5"/>
  <cols>
    <col min="1" max="1" width="5.26953125" style="1006" customWidth="1"/>
    <col min="2" max="2" width="33.81640625" style="1006" customWidth="1"/>
    <col min="3" max="3" width="6.453125" style="1006" customWidth="1"/>
    <col min="4" max="4" width="13.453125" style="1006" customWidth="1"/>
    <col min="5" max="5" width="10.453125" style="499" customWidth="1"/>
    <col min="6" max="6" width="13.08984375" style="1006" customWidth="1"/>
    <col min="7" max="7" width="14.81640625" style="500" customWidth="1"/>
    <col min="8" max="8" width="16.26953125" style="500" customWidth="1"/>
    <col min="9" max="9" width="6.1796875" style="1006" customWidth="1"/>
    <col min="10" max="10" width="14.1796875" style="1006" customWidth="1"/>
    <col min="11" max="11" width="11.1796875" style="1006" customWidth="1"/>
    <col min="12" max="12" width="15.1796875" style="500" customWidth="1"/>
    <col min="13" max="13" width="16.36328125" style="500" customWidth="1"/>
    <col min="14" max="14" width="0.453125" style="1006" hidden="1" customWidth="1"/>
    <col min="15" max="15" width="3.1796875" style="1006" customWidth="1"/>
    <col min="16" max="16" width="2.54296875" style="1006" customWidth="1"/>
    <col min="17" max="17" width="4.81640625" style="1006" hidden="1" customWidth="1"/>
    <col min="18" max="18" width="2" style="1006" customWidth="1"/>
    <col min="19" max="19" width="2.54296875" style="1006" customWidth="1"/>
    <col min="20" max="20" width="5.81640625" style="1006" hidden="1" customWidth="1"/>
    <col min="21" max="21" width="1" style="1006" customWidth="1"/>
    <col min="22" max="22" width="9.1796875" style="1006" hidden="1" customWidth="1"/>
    <col min="23" max="23" width="15.08984375" style="501" customWidth="1"/>
    <col min="24" max="24" width="1.81640625" style="1006" customWidth="1"/>
    <col min="25" max="25" width="9.1796875" style="1006" customWidth="1"/>
    <col min="26" max="16384" width="9.1796875" style="1006"/>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1006"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1005"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1005" t="s">
        <v>557</v>
      </c>
      <c r="D8" s="523"/>
      <c r="E8" s="531"/>
      <c r="G8" s="532"/>
      <c r="H8" s="533"/>
      <c r="I8" s="1005"/>
      <c r="K8" s="514"/>
      <c r="L8" s="532"/>
      <c r="M8" s="534"/>
      <c r="O8" s="514"/>
      <c r="U8" s="535"/>
      <c r="V8" s="535"/>
      <c r="W8" s="536"/>
    </row>
    <row r="9" spans="1:23">
      <c r="A9" s="1005" t="s">
        <v>558</v>
      </c>
      <c r="D9" s="523"/>
      <c r="E9" s="531" t="s">
        <v>54</v>
      </c>
      <c r="G9" s="532" t="s">
        <v>55</v>
      </c>
      <c r="H9" s="533"/>
      <c r="I9" s="1005" t="s">
        <v>56</v>
      </c>
      <c r="K9" s="523"/>
      <c r="L9" s="532" t="s">
        <v>57</v>
      </c>
      <c r="M9" s="537"/>
      <c r="O9" s="523"/>
      <c r="P9" s="1006" t="s">
        <v>58</v>
      </c>
      <c r="W9" s="538"/>
    </row>
    <row r="10" spans="1:23" ht="13">
      <c r="A10" s="1005" t="s">
        <v>559</v>
      </c>
      <c r="D10" s="539" t="s">
        <v>560</v>
      </c>
      <c r="E10" s="531" t="s">
        <v>59</v>
      </c>
      <c r="G10" s="532"/>
      <c r="H10" s="533"/>
      <c r="I10" s="540"/>
      <c r="J10" s="541"/>
      <c r="K10" s="542"/>
      <c r="L10" s="532"/>
      <c r="M10" s="537"/>
      <c r="O10" s="523"/>
      <c r="W10" s="538"/>
    </row>
    <row r="11" spans="1:23" ht="13">
      <c r="A11" s="1005" t="s">
        <v>551</v>
      </c>
      <c r="D11" s="523"/>
      <c r="E11" s="515"/>
      <c r="F11" s="543"/>
      <c r="G11" s="532" t="s">
        <v>60</v>
      </c>
      <c r="H11" s="533"/>
      <c r="I11" s="1005" t="s">
        <v>61</v>
      </c>
      <c r="K11" s="523"/>
      <c r="L11" s="532" t="s">
        <v>523</v>
      </c>
      <c r="M11" s="537"/>
      <c r="O11" s="523"/>
      <c r="P11" s="1006" t="s">
        <v>63</v>
      </c>
      <c r="W11" s="538"/>
    </row>
    <row r="12" spans="1:23">
      <c r="A12" s="544" t="s">
        <v>64</v>
      </c>
      <c r="D12" s="523"/>
      <c r="E12" s="531" t="s">
        <v>65</v>
      </c>
      <c r="G12" s="532"/>
      <c r="H12" s="533"/>
      <c r="I12" s="1005"/>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1159</v>
      </c>
      <c r="C17" s="738" t="str">
        <f>IF(E17="","",VLOOKUP(B17,Data!$B$5:$N$503,13,FALSE))</f>
        <v/>
      </c>
      <c r="D17" s="495" t="str">
        <f>IF(E17="","",VLOOKUP(B17,Data!$B$5:$L$503,2,FALSE))</f>
        <v/>
      </c>
      <c r="E17" s="739"/>
      <c r="F17" s="955"/>
      <c r="G17" s="587" t="str">
        <f>IF(E17="","",VLOOKUP(B17,Data!$B$5:$L$503,11,FALSE))</f>
        <v/>
      </c>
      <c r="H17" s="588" t="str">
        <f t="shared" ref="H17:H2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22,Data!G22,(IF(B17=Data!#REF!,Data!#REF!,(IF(B17=Data!#REF!,Data!#REF!,(IF(B17=Data!#REF!,Data!#REF!,(IF(B17=Data!#REF!,Data!#REF!,(IF(B17=Data!#REF!,Data!G762,(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22,Data!H22,(IF(B17=Data!#REF!,Data!#REF!,(IF(B17=Data!#REF!,Data!#REF!,(IF(B17=Data!#REF!,Data!#REF!,(IF(B17=Data!#REF!,Data!#REF!,(IF(B17=Data!#REF!,Data!H762,(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22,Data!I22,(IF(B17=Data!#REF!,Data!#REF!,(IF(B17=Data!#REF!,Data!#REF!,(IF(B17=Data!#REF!,Data!#REF!,(IF(B17=Data!#REF!,Data!#REF!,(IF(B17=Data!#REF!,Data!I762,(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22,Data!J22,(IF(B17=Data!#REF!,Data!#REF!,(IF(B17=Data!#REF!,Data!#REF!,(IF(B17=Data!#REF!,Data!#REF!,(IF(B17=Data!#REF!,Data!#REF!,(IF(B17=Data!#REF!,Data!J762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368</v>
      </c>
      <c r="C18" s="738" t="str">
        <f>IF(E18="","",VLOOKUP(B18,Data!$B$5:$N$503,13,FALSE))</f>
        <v>Ymh</v>
      </c>
      <c r="D18" s="495" t="str">
        <f>IF(E18="","",VLOOKUP(B18,Data!$B$5:$L$503,2,FALSE))</f>
        <v>WQ78230</v>
      </c>
      <c r="E18" s="739">
        <v>5</v>
      </c>
      <c r="F18" s="955" t="s">
        <v>544</v>
      </c>
      <c r="G18" s="587">
        <f>IF(E18="","",VLOOKUP(B18,Data!$B$5:$L$503,11,FALSE))</f>
        <v>4233.07</v>
      </c>
      <c r="H18" s="588">
        <f t="shared" si="0"/>
        <v>21165.35</v>
      </c>
      <c r="I18" s="589" t="str">
        <f>IF(E18="","",VLOOKUP(B18,Data!$B$5:$D$503,3,FALSE))</f>
        <v>C/T</v>
      </c>
      <c r="J18" s="589" t="str">
        <f>IF(E18="","",VLOOKUP(B18,Data!$B$5:$M$503,12,FALSE))</f>
        <v>Indonesia</v>
      </c>
      <c r="K18" s="590">
        <v>5143162</v>
      </c>
      <c r="L18" s="587">
        <f>IF(E18="","",VLOOKUP(B18,Data!$B$5:$E$503,4,FALSE)*E18)</f>
        <v>1485</v>
      </c>
      <c r="M18" s="587">
        <f>IF(E18="","",VLOOKUP(B18,Data!$B$5:$F$503,5,FALSE)*E18)</f>
        <v>1310</v>
      </c>
      <c r="N18" s="591" t="e">
        <f>IF(B18=Data!#REF!,Data!#REF!,(IF(B18=Data!#REF!,Data!#REF!,(IF(B18=Data!#REF!,Data!#REF!,(IF(B18=Data!#REF!,Data!#REF!,(IF(B18=Data!#REF!,Data!#REF!,(IF(B18=Data!#REF!,Data!#REF!,(IF(B18=Data!#REF!,Data!#REF!,(IF(B18=Data!#REF!,Data!#REF!,Data!#REF!)))))))))))))))&amp;IF(B18=Data!B23,Data!G23,(IF(B18=Data!#REF!,Data!#REF!,(IF(B18=Data!#REF!,Data!#REF!,(IF(B18=Data!#REF!,Data!#REF!,(IF(B18=Data!#REF!,Data!#REF!,(IF(B18=Data!#REF!,Data!G763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23,Data!H23,(IF(B18=Data!#REF!,Data!#REF!,(IF(B18=Data!#REF!,Data!#REF!,(IF(B18=Data!#REF!,Data!#REF!,(IF(B18=Data!#REF!,Data!#REF!,(IF(B18=Data!#REF!,Data!H763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23,Data!I23,(IF(B18=Data!#REF!,Data!#REF!,(IF(B18=Data!#REF!,Data!#REF!,(IF(B18=Data!#REF!,Data!#REF!,(IF(B18=Data!#REF!,Data!#REF!,(IF(B18=Data!#REF!,Data!I763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23,Data!J23,(IF(B18=Data!#REF!,Data!#REF!,(IF(B18=Data!#REF!,Data!#REF!,(IF(B18=Data!#REF!,Data!#REF!,(IF(B18=Data!#REF!,Data!#REF!,(IF(B18=Data!#REF!,Data!J763,(IF(B18=Data!#REF!,Data!#REF!,(IF(B18=Data!#REF!,Data!#REF!,Data!#REF!)))))))))))))))&amp;IF(B18=Data!#REF!,Data!#REF!,(IF(B18=Data!#REF!,Data!#REF!,(IF(B18=Data!#REF!,Data!#REF!,(IF(B18=Data!#REF!,Data!#REF!,(IF(B18=Data!#REF!,Data!#REF!,Data!#REF!)))))))))</f>
        <v>#REF!</v>
      </c>
      <c r="W18" s="596">
        <f>IF(E18="","",VLOOKUP(B18,Data!$B$5:$J$503,9,FALSE)*E18)</f>
        <v>7.67</v>
      </c>
    </row>
    <row r="19" spans="1:23" s="597" customFormat="1" ht="19.25" customHeight="1">
      <c r="A19" s="860">
        <v>2</v>
      </c>
      <c r="B19" s="753" t="s">
        <v>379</v>
      </c>
      <c r="C19" s="738" t="str">
        <f>IF(E19="","",VLOOKUP(B19,Data!$B$5:$N$503,13,FALSE))</f>
        <v>Ymh</v>
      </c>
      <c r="D19" s="495" t="str">
        <f>IF(E19="","",VLOOKUP(B19,Data!$B$5:$L$503,2,FALSE))</f>
        <v>WQ78220</v>
      </c>
      <c r="E19" s="739">
        <v>1</v>
      </c>
      <c r="F19" s="955"/>
      <c r="G19" s="587">
        <f>IF(E19="","",VLOOKUP(B19,Data!$B$5:$L$503,11,FALSE))</f>
        <v>5362.98</v>
      </c>
      <c r="H19" s="588">
        <f t="shared" ref="H19" si="1">IF(E19&gt;0,E19*G19,"-")</f>
        <v>5362.98</v>
      </c>
      <c r="I19" s="589" t="str">
        <f>IF(E19="","",VLOOKUP(B19,Data!$B$5:$D$503,3,FALSE))</f>
        <v>C/T</v>
      </c>
      <c r="J19" s="589" t="str">
        <f>IF(E19="","",VLOOKUP(B19,Data!$B$5:$M$503,12,FALSE))</f>
        <v>Indonesia</v>
      </c>
      <c r="K19" s="590">
        <v>5143162</v>
      </c>
      <c r="L19" s="587">
        <f>IF(E19="","",VLOOKUP(B19,Data!$B$5:$E$503,4,FALSE)*E19)</f>
        <v>297</v>
      </c>
      <c r="M19" s="587">
        <f>IF(E19="","",VLOOKUP(B19,Data!$B$5:$F$503,5,FALSE)*E19)</f>
        <v>262</v>
      </c>
      <c r="N19" s="591" t="e">
        <f>IF(B19=Data!#REF!,Data!#REF!,(IF(B19=Data!#REF!,Data!#REF!,(IF(B19=Data!#REF!,Data!#REF!,(IF(B19=Data!#REF!,Data!#REF!,(IF(B19=Data!#REF!,Data!#REF!,(IF(B19=Data!#REF!,Data!#REF!,(IF(B19=Data!#REF!,Data!#REF!,(IF(B19=Data!#REF!,Data!#REF!,Data!#REF!)))))))))))))))&amp;IF(B19=Data!B21,Data!G21,(IF(B19=Data!#REF!,Data!#REF!,(IF(B19=Data!#REF!,Data!#REF!,(IF(B19=Data!#REF!,Data!#REF!,(IF(B19=Data!#REF!,Data!#REF!,(IF(B19=Data!#REF!,Data!G761,(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21,Data!H21,(IF(B19=Data!#REF!,Data!#REF!,(IF(B19=Data!#REF!,Data!#REF!,(IF(B19=Data!#REF!,Data!#REF!,(IF(B19=Data!#REF!,Data!#REF!,(IF(B19=Data!#REF!,Data!H761,(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21,Data!I21,(IF(B19=Data!#REF!,Data!#REF!,(IF(B19=Data!#REF!,Data!#REF!,(IF(B19=Data!#REF!,Data!#REF!,(IF(B19=Data!#REF!,Data!#REF!,(IF(B19=Data!#REF!,Data!I761,(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21,Data!J21,(IF(B19=Data!#REF!,Data!#REF!,(IF(B19=Data!#REF!,Data!#REF!,(IF(B19=Data!#REF!,Data!#REF!,(IF(B19=Data!#REF!,Data!#REF!,(IF(B19=Data!#REF!,Data!J761,(IF(B19=Data!#REF!,Data!#REF!,(IF(B19=Data!#REF!,Data!#REF!,Data!#REF!)))))))))))))))&amp;IF(B19=Data!#REF!,Data!#REF!,(IF(B19=Data!#REF!,Data!#REF!,(IF(B19=Data!#REF!,Data!#REF!,(IF(B19=Data!#REF!,Data!#REF!,(IF(B19=Data!#REF!,Data!#REF!,Data!#REF!)))))))))</f>
        <v>#REF!</v>
      </c>
      <c r="W19" s="596">
        <f>IF(E19="","",VLOOKUP(B19,Data!$B$5:$J$503,9,FALSE)*E19)</f>
        <v>1.534</v>
      </c>
    </row>
    <row r="20" spans="1:23" s="597" customFormat="1" ht="19.25" customHeight="1">
      <c r="A20" s="860">
        <v>3</v>
      </c>
      <c r="B20" s="753" t="s">
        <v>537</v>
      </c>
      <c r="C20" s="738" t="str">
        <f>IF(E20="","",VLOOKUP(B20,Data!$B$5:$N$503,13,FALSE))</f>
        <v>Ymh</v>
      </c>
      <c r="D20" s="495" t="str">
        <f>IF(E20="","",VLOOKUP(B20,Data!$B$5:$L$503,2,FALSE))</f>
        <v>ZJ54440</v>
      </c>
      <c r="E20" s="739">
        <v>2</v>
      </c>
      <c r="F20" s="955" t="s">
        <v>545</v>
      </c>
      <c r="G20" s="587">
        <f>IF(E20="","",VLOOKUP(B20,Data!$B$5:$L$503,11,FALSE))</f>
        <v>4603.6099999999997</v>
      </c>
      <c r="H20" s="588">
        <f t="shared" si="0"/>
        <v>9207.2199999999993</v>
      </c>
      <c r="I20" s="589" t="str">
        <f>IF(E20="","",VLOOKUP(B20,Data!$B$5:$D$503,3,FALSE))</f>
        <v>C/T</v>
      </c>
      <c r="J20" s="589" t="str">
        <f>IF(E20="","",VLOOKUP(B20,Data!$B$5:$M$503,12,FALSE))</f>
        <v>Indonesia</v>
      </c>
      <c r="K20" s="590">
        <v>5143162</v>
      </c>
      <c r="L20" s="587">
        <f>IF(E20="","",VLOOKUP(B20,Data!$B$5:$E$503,4,FALSE)*E20)</f>
        <v>610</v>
      </c>
      <c r="M20" s="587">
        <f>IF(E20="","",VLOOKUP(B20,Data!$B$5:$F$503,5,FALSE)*E20)</f>
        <v>538</v>
      </c>
      <c r="N20" s="591" t="e">
        <f>IF(B20=Data!#REF!,Data!#REF!,(IF(B20=Data!#REF!,Data!#REF!,(IF(B20=Data!#REF!,Data!#REF!,(IF(B20=Data!#REF!,Data!#REF!,(IF(B20=Data!#REF!,Data!#REF!,(IF(B20=Data!#REF!,Data!#REF!,(IF(B20=Data!#REF!,Data!#REF!,(IF(B20=Data!#REF!,Data!#REF!,Data!#REF!)))))))))))))))&amp;IF(B20=Data!B22,Data!G22,(IF(B20=Data!#REF!,Data!#REF!,(IF(B20=Data!#REF!,Data!#REF!,(IF(B20=Data!#REF!,Data!#REF!,(IF(B20=Data!#REF!,Data!#REF!,(IF(B20=Data!#REF!,Data!G762,(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22,Data!H22,(IF(B20=Data!#REF!,Data!#REF!,(IF(B20=Data!#REF!,Data!#REF!,(IF(B20=Data!#REF!,Data!#REF!,(IF(B20=Data!#REF!,Data!#REF!,(IF(B20=Data!#REF!,Data!H762,(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22,Data!I22,(IF(B20=Data!#REF!,Data!#REF!,(IF(B20=Data!#REF!,Data!#REF!,(IF(B20=Data!#REF!,Data!#REF!,(IF(B20=Data!#REF!,Data!#REF!,(IF(B20=Data!#REF!,Data!I762,(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22,Data!J22,(IF(B20=Data!#REF!,Data!#REF!,(IF(B20=Data!#REF!,Data!#REF!,(IF(B20=Data!#REF!,Data!#REF!,(IF(B20=Data!#REF!,Data!#REF!,(IF(B20=Data!#REF!,Data!J762,(IF(B20=Data!#REF!,Data!#REF!,(IF(B20=Data!#REF!,Data!#REF!,Data!#REF!)))))))))))))))&amp;IF(B20=Data!#REF!,Data!#REF!,(IF(B20=Data!#REF!,Data!#REF!,(IF(B20=Data!#REF!,Data!#REF!,(IF(B20=Data!#REF!,Data!#REF!,(IF(B20=Data!#REF!,Data!#REF!,Data!#REF!)))))))))</f>
        <v>#REF!</v>
      </c>
      <c r="W20" s="596">
        <f>IF(E20="","",VLOOKUP(B20,Data!$B$5:$J$503,9,FALSE)*E20)</f>
        <v>3.0680000000000001</v>
      </c>
    </row>
    <row r="21" spans="1:23" s="597" customFormat="1" ht="19.25" customHeight="1">
      <c r="A21" s="860">
        <v>4</v>
      </c>
      <c r="B21" s="753" t="s">
        <v>508</v>
      </c>
      <c r="C21" s="738" t="str">
        <f>IF(E21="","",VLOOKUP(B21,Data!$B$5:$N$503,13,FALSE))</f>
        <v>Ymh</v>
      </c>
      <c r="D21" s="495" t="str">
        <f>IF(E21="","",VLOOKUP(B21,Data!$B$5:$L$503,2,FALSE))</f>
        <v>ZH66280</v>
      </c>
      <c r="E21" s="739">
        <v>1</v>
      </c>
      <c r="F21" s="955"/>
      <c r="G21" s="587">
        <f>IF(E21="","",VLOOKUP(B21,Data!$B$5:$L$503,11,FALSE))</f>
        <v>2450.15</v>
      </c>
      <c r="H21" s="588">
        <f t="shared" si="0"/>
        <v>2450.15</v>
      </c>
      <c r="I21" s="589" t="str">
        <f>IF(E21="","",VLOOKUP(B21,Data!$B$5:$D$503,3,FALSE))</f>
        <v>C/T</v>
      </c>
      <c r="J21" s="589" t="str">
        <f>IF(E21="","",VLOOKUP(B21,Data!$B$5:$M$503,12,FALSE))</f>
        <v>Indonesia</v>
      </c>
      <c r="K21" s="590">
        <v>5143162</v>
      </c>
      <c r="L21" s="587">
        <f>IF(E21="","",VLOOKUP(B21,Data!$B$5:$E$503,4,FALSE)*E21)</f>
        <v>262</v>
      </c>
      <c r="M21" s="587">
        <f>IF(E21="","",VLOOKUP(B21,Data!$B$5:$F$503,5,FALSE)*E21)</f>
        <v>237</v>
      </c>
      <c r="N21" s="591" t="e">
        <f>IF(B21=Data!#REF!,Data!#REF!,(IF(B21=Data!#REF!,Data!#REF!,(IF(B21=Data!#REF!,Data!#REF!,(IF(B21=Data!#REF!,Data!#REF!,(IF(B21=Data!#REF!,Data!#REF!,(IF(B21=Data!#REF!,Data!#REF!,(IF(B21=Data!#REF!,Data!#REF!,(IF(B21=Data!#REF!,Data!#REF!,Data!#REF!)))))))))))))))&amp;IF(B21=Data!B18,Data!G18,(IF(B21=Data!#REF!,Data!#REF!,(IF(B21=Data!#REF!,Data!#REF!,(IF(B21=Data!#REF!,Data!#REF!,(IF(B21=Data!#REF!,Data!#REF!,(IF(B21=Data!#REF!,Data!G758,(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18,Data!H18,(IF(B21=Data!#REF!,Data!#REF!,(IF(B21=Data!#REF!,Data!#REF!,(IF(B21=Data!#REF!,Data!#REF!,(IF(B21=Data!#REF!,Data!#REF!,(IF(B21=Data!#REF!,Data!H758,(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18,Data!I18,(IF(B21=Data!#REF!,Data!#REF!,(IF(B21=Data!#REF!,Data!#REF!,(IF(B21=Data!#REF!,Data!#REF!,(IF(B21=Data!#REF!,Data!#REF!,(IF(B21=Data!#REF!,Data!I758,(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18,Data!J18,(IF(B21=Data!#REF!,Data!#REF!,(IF(B21=Data!#REF!,Data!#REF!,(IF(B21=Data!#REF!,Data!#REF!,(IF(B21=Data!#REF!,Data!#REF!,(IF(B21=Data!#REF!,Data!J758,(IF(B21=Data!#REF!,Data!#REF!,(IF(B21=Data!#REF!,Data!#REF!,Data!#REF!)))))))))))))))&amp;IF(B21=Data!#REF!,Data!#REF!,(IF(B21=Data!#REF!,Data!#REF!,(IF(B21=Data!#REF!,Data!#REF!,(IF(B21=Data!#REF!,Data!#REF!,(IF(B21=Data!#REF!,Data!#REF!,Data!#REF!)))))))))</f>
        <v>#REF!</v>
      </c>
      <c r="W21" s="596">
        <f>IF(E21="","",VLOOKUP(B21,Data!$B$5:$J$503,9,FALSE)*E21)</f>
        <v>1.488</v>
      </c>
    </row>
    <row r="22" spans="1:23" s="597" customFormat="1" ht="19.25" customHeight="1">
      <c r="A22" s="860"/>
      <c r="B22" s="582" t="s">
        <v>1173</v>
      </c>
      <c r="C22" s="738" t="str">
        <f>IF(E22="","",VLOOKUP(B22,Data!$B$5:$N$503,13,FALSE))</f>
        <v/>
      </c>
      <c r="D22" s="495" t="str">
        <f>IF(E22="","",VLOOKUP(B22,Data!$B$5:$L$503,2,FALSE))</f>
        <v/>
      </c>
      <c r="E22" s="739"/>
      <c r="F22" s="956" t="s">
        <v>553</v>
      </c>
      <c r="G22" s="587" t="str">
        <f>IF(E22="","",VLOOKUP(B22,Data!$B$5:$L$503,11,FALSE))</f>
        <v/>
      </c>
      <c r="H22" s="588" t="str">
        <f>IF(E22&gt;0,E22*G22,"-")</f>
        <v>-</v>
      </c>
      <c r="I22" s="589" t="str">
        <f>IF(E22="","",VLOOKUP(B22,Data!$B$5:$D$503,3,FALSE))</f>
        <v/>
      </c>
      <c r="J22" s="589" t="str">
        <f>IF(E22="","",VLOOKUP(B22,Data!$B$5:$M$503,12,FALSE))</f>
        <v/>
      </c>
      <c r="K22" s="590"/>
      <c r="L22" s="587" t="str">
        <f>IF(E22="","",VLOOKUP(B22,Data!$B$5:$E$503,4,FALSE)*E22)</f>
        <v/>
      </c>
      <c r="M22" s="587" t="str">
        <f>IF(E22="","",VLOOKUP(B22,Data!$B$5:$F$503,5,FALSE)*E22)</f>
        <v/>
      </c>
      <c r="N22" s="591" t="e">
        <f>IF(B22=Data!#REF!,Data!#REF!,(IF(B22=Data!#REF!,Data!#REF!,(IF(B22=Data!#REF!,Data!#REF!,(IF(B22=Data!#REF!,Data!#REF!,(IF(B22=Data!#REF!,Data!#REF!,(IF(B22=Data!#REF!,Data!#REF!,(IF(B22=Data!#REF!,Data!#REF!,(IF(B22=Data!#REF!,Data!#REF!,Data!#REF!)))))))))))))))&amp;IF(B22=Data!B20,Data!G20,(IF(B22=Data!#REF!,Data!#REF!,(IF(B22=Data!#REF!,Data!#REF!,(IF(B22=Data!#REF!,Data!#REF!,(IF(B22=Data!#REF!,Data!#REF!,(IF(B22=Data!#REF!,Data!G760,(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20,Data!H20,(IF(B22=Data!#REF!,Data!#REF!,(IF(B22=Data!#REF!,Data!#REF!,(IF(B22=Data!#REF!,Data!#REF!,(IF(B22=Data!#REF!,Data!#REF!,(IF(B22=Data!#REF!,Data!H760,(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20,Data!I20,(IF(B22=Data!#REF!,Data!#REF!,(IF(B22=Data!#REF!,Data!#REF!,(IF(B22=Data!#REF!,Data!#REF!,(IF(B22=Data!#REF!,Data!#REF!,(IF(B22=Data!#REF!,Data!I760,(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20,Data!J20,(IF(B22=Data!#REF!,Data!#REF!,(IF(B22=Data!#REF!,Data!#REF!,(IF(B22=Data!#REF!,Data!#REF!,(IF(B22=Data!#REF!,Data!#REF!,(IF(B22=Data!#REF!,Data!J760,(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v>5</v>
      </c>
      <c r="B23" s="753" t="s">
        <v>223</v>
      </c>
      <c r="C23" s="738" t="str">
        <f>IF(E23="","",VLOOKUP(B23,Data!$B$5:$N$503,13,FALSE))</f>
        <v>Ymh</v>
      </c>
      <c r="D23" s="495" t="str">
        <f>IF(E23="","",VLOOKUP(B23,Data!$B$5:$L$503,2,FALSE))</f>
        <v>AAE6337</v>
      </c>
      <c r="E23" s="739">
        <v>31</v>
      </c>
      <c r="F23" s="956"/>
      <c r="G23" s="587">
        <f>IF(E23="","",VLOOKUP(B23,Data!$B$5:$L$503,11,FALSE))</f>
        <v>1646.63</v>
      </c>
      <c r="H23" s="588">
        <f>IF(E23&gt;0,E23*G23,"-")</f>
        <v>51045.530000000006</v>
      </c>
      <c r="I23" s="589" t="str">
        <f>IF(E23="","",VLOOKUP(B23,Data!$B$5:$D$503,3,FALSE))</f>
        <v>C/T</v>
      </c>
      <c r="J23" s="589" t="str">
        <f>IF(E23="","",VLOOKUP(B23,Data!$B$5:$M$503,12,FALSE))</f>
        <v>Indonesia</v>
      </c>
      <c r="K23" s="590">
        <v>5145891</v>
      </c>
      <c r="L23" s="587">
        <f>IF(E23="","",VLOOKUP(B23,Data!$B$5:$E$503,4,FALSE)*E23)</f>
        <v>6014</v>
      </c>
      <c r="M23" s="587">
        <f>IF(E23="","",VLOOKUP(B23,Data!$B$5:$F$503,5,FALSE)*E23)</f>
        <v>5394</v>
      </c>
      <c r="N23" s="591" t="e">
        <f>IF(B23=Data!#REF!,Data!#REF!,(IF(B23=Data!#REF!,Data!#REF!,(IF(B23=Data!#REF!,Data!#REF!,(IF(B23=Data!#REF!,Data!#REF!,(IF(B23=Data!#REF!,Data!#REF!,(IF(B23=Data!#REF!,Data!#REF!,(IF(B23=Data!#REF!,Data!#REF!,(IF(B23=Data!#REF!,Data!#REF!,Data!#REF!)))))))))))))))&amp;IF(B23=Data!B21,Data!G21,(IF(B23=Data!#REF!,Data!#REF!,(IF(B23=Data!#REF!,Data!#REF!,(IF(B23=Data!#REF!,Data!#REF!,(IF(B23=Data!#REF!,Data!#REF!,(IF(B23=Data!#REF!,Data!G761,(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21,Data!H21,(IF(B23=Data!#REF!,Data!#REF!,(IF(B23=Data!#REF!,Data!#REF!,(IF(B23=Data!#REF!,Data!#REF!,(IF(B23=Data!#REF!,Data!#REF!,(IF(B23=Data!#REF!,Data!H761,(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21,Data!I21,(IF(B23=Data!#REF!,Data!#REF!,(IF(B23=Data!#REF!,Data!#REF!,(IF(B23=Data!#REF!,Data!#REF!,(IF(B23=Data!#REF!,Data!#REF!,(IF(B23=Data!#REF!,Data!I761,(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21,Data!J21,(IF(B23=Data!#REF!,Data!#REF!,(IF(B23=Data!#REF!,Data!#REF!,(IF(B23=Data!#REF!,Data!#REF!,(IF(B23=Data!#REF!,Data!#REF!,(IF(B23=Data!#REF!,Data!J761,(IF(B23=Data!#REF!,Data!#REF!,(IF(B23=Data!#REF!,Data!#REF!,Data!#REF!)))))))))))))))&amp;IF(B23=Data!#REF!,Data!#REF!,(IF(B23=Data!#REF!,Data!#REF!,(IF(B23=Data!#REF!,Data!#REF!,(IF(B23=Data!#REF!,Data!#REF!,(IF(B23=Data!#REF!,Data!#REF!,Data!#REF!)))))))))</f>
        <v>#REF!</v>
      </c>
      <c r="W23" s="596">
        <f>IF(E23="","",VLOOKUP(B23,Data!$B$5:$J$503,9,FALSE)*E23)</f>
        <v>34.999000000000002</v>
      </c>
    </row>
    <row r="24" spans="1:23" s="597" customFormat="1" ht="19.25" customHeight="1">
      <c r="A24" s="860"/>
      <c r="B24" s="753"/>
      <c r="C24" s="738" t="str">
        <f>IF(E24="","",VLOOKUP(B24,Data!$B$5:$N$503,13,FALSE))</f>
        <v/>
      </c>
      <c r="D24" s="495" t="str">
        <f>IF(E24="","",VLOOKUP(B24,Data!$B$5:$L$503,2,FALSE))</f>
        <v/>
      </c>
      <c r="E24" s="739"/>
      <c r="F24" s="955"/>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19,Data!G19,(IF(B24=Data!#REF!,Data!#REF!,(IF(B24=Data!#REF!,Data!#REF!,(IF(B24=Data!#REF!,Data!#REF!,(IF(B24=Data!#REF!,Data!#REF!,(IF(B24=Data!#REF!,Data!G759,(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19,Data!H19,(IF(B24=Data!#REF!,Data!#REF!,(IF(B24=Data!#REF!,Data!#REF!,(IF(B24=Data!#REF!,Data!#REF!,(IF(B24=Data!#REF!,Data!#REF!,(IF(B24=Data!#REF!,Data!H759,(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19,Data!I19,(IF(B24=Data!#REF!,Data!#REF!,(IF(B24=Data!#REF!,Data!#REF!,(IF(B24=Data!#REF!,Data!#REF!,(IF(B24=Data!#REF!,Data!#REF!,(IF(B24=Data!#REF!,Data!I759,(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19,Data!J19,(IF(B24=Data!#REF!,Data!#REF!,(IF(B24=Data!#REF!,Data!#REF!,(IF(B24=Data!#REF!,Data!#REF!,(IF(B24=Data!#REF!,Data!#REF!,(IF(B24=Data!#REF!,Data!J759,(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c r="B25" s="753"/>
      <c r="C25" s="738" t="str">
        <f>IF(E25="","",VLOOKUP(B25,Data!$B$5:$N$503,13,FALSE))</f>
        <v/>
      </c>
      <c r="D25" s="495" t="str">
        <f>IF(E25="","",VLOOKUP(B25,Data!$B$5:$L$503,2,FALSE))</f>
        <v/>
      </c>
      <c r="E25" s="739"/>
      <c r="F25" s="956"/>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REF!,Data!#REF!,(IF(B25=Data!#REF!,Data!#REF!,(IF(B25=Data!#REF!,Data!#REF!,(IF(B25=Data!#REF!,Data!#REF!,(IF(B25=Data!#REF!,Data!#REF!,(IF(B25=Data!#REF!,Data!#REF!,(IF(B25=Data!#REF!,Data!#REF!,(IF(B25=Data!#REF!,Data!#REF!,Data!#REF!)))))))))))))))&amp;IF(B25=Data!B24,Data!G24,(IF(B25=Data!#REF!,Data!#REF!,(IF(B25=Data!#REF!,Data!#REF!,(IF(B25=Data!#REF!,Data!#REF!,(IF(B25=Data!#REF!,Data!#REF!,(IF(B25=Data!#REF!,Data!G764,(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24,Data!H24,(IF(B25=Data!#REF!,Data!#REF!,(IF(B25=Data!#REF!,Data!#REF!,(IF(B25=Data!#REF!,Data!#REF!,(IF(B25=Data!#REF!,Data!#REF!,(IF(B25=Data!#REF!,Data!H764,(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24,Data!I24,(IF(B25=Data!#REF!,Data!#REF!,(IF(B25=Data!#REF!,Data!#REF!,(IF(B25=Data!#REF!,Data!#REF!,(IF(B25=Data!#REF!,Data!#REF!,(IF(B25=Data!#REF!,Data!I764,(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24,Data!J24,(IF(B25=Data!#REF!,Data!#REF!,(IF(B25=Data!#REF!,Data!#REF!,(IF(B25=Data!#REF!,Data!#REF!,(IF(B25=Data!#REF!,Data!#REF!,(IF(B25=Data!#REF!,Data!J764,(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598"/>
      <c r="B26" s="582"/>
      <c r="C26" s="738" t="str">
        <f>IF(E26="","",VLOOKUP(B26,Data!$B$5:$N$503,13,FALSE))</f>
        <v/>
      </c>
      <c r="D26" s="495" t="str">
        <f>IF(E26="","",VLOOKUP(B26,Data!$B$5:$L$503,2,FALSE))</f>
        <v/>
      </c>
      <c r="E26" s="823"/>
      <c r="F26" s="955"/>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18,Data!G18,(IF(B26=Data!B20,Data!G20,(IF(B26=Data!B22,Data!G22,(IF(B26=Data!#REF!,Data!#REF!,(IF(B26=Data!B27,Data!G27,(IF(B26=Data!#REF!,Data!#REF!,(IF(B26=Data!#REF!,Data!#REF!,(IF(B26=Data!#REF!,Data!#REF!,Data!#REF!)))))))))))))))&amp;IF(B26=Data!B94,Data!G94,(IF(B26=Data!#REF!,Data!#REF!,(IF(B26=Data!#REF!,Data!#REF!,(IF(B26=Data!#REF!,Data!#REF!,(IF(B26=Data!#REF!,Data!#REF!,(IF(B26=Data!#REF!,Data!G834,(IF(B26=Data!#REF!,Data!#REF!,(IF(B26=Data!#REF!,Data!#REF!,Data!#REF!)))))))))))))))&amp;IF(B26=Data!#REF!,Data!#REF!,(IF(B26=Data!#REF!,Data!#REF!,(IF(B26=Data!#REF!,Data!#REF!,(IF(B26=Data!#REF!,Data!#REF!,(IF(B26=Data!#REF!,Data!#REF!,Data!#REF!)))))))))</f>
        <v>#REF!</v>
      </c>
      <c r="O26" s="592"/>
      <c r="P26" s="593"/>
      <c r="Q26" s="594" t="e">
        <f>IF(B26=Data!B18,Data!H18,(IF(B26=Data!B20,Data!H20,(IF(B26=Data!B22,Data!H22,(IF(B26=Data!#REF!,Data!#REF!,(IF(B26=Data!B27,Data!H27,(IF(B26=Data!#REF!,Data!#REF!,(IF(B26=Data!#REF!,Data!#REF!,(IF(B26=Data!#REF!,Data!#REF!,Data!#REF!)))))))))))))))&amp;IF(B26=Data!B94,Data!H94,(IF(B26=Data!#REF!,Data!#REF!,(IF(B26=Data!#REF!,Data!#REF!,(IF(B26=Data!#REF!,Data!#REF!,(IF(B26=Data!#REF!,Data!#REF!,(IF(B26=Data!#REF!,Data!H834,(IF(B26=Data!#REF!,Data!#REF!,(IF(B26=Data!#REF!,Data!#REF!,Data!#REF!)))))))))))))))&amp;IF(B26=Data!#REF!,Data!#REF!,(IF(B26=Data!#REF!,Data!#REF!,(IF(B26=Data!#REF!,Data!#REF!,(IF(B26=Data!#REF!,Data!#REF!,(IF(B26=Data!#REF!,Data!#REF!,Data!#REF!)))))))))</f>
        <v>#REF!</v>
      </c>
      <c r="R26" s="593"/>
      <c r="S26" s="593"/>
      <c r="T26" s="594" t="e">
        <f>IF(B26=Data!B18,Data!I18,(IF(B26=Data!B20,Data!I20,(IF(B26=Data!B22,Data!I22,(IF(B26=Data!#REF!,Data!#REF!,(IF(B26=Data!B27,Data!I27,(IF(B26=Data!#REF!,Data!#REF!,(IF(B26=Data!#REF!,Data!#REF!,(IF(B26=Data!#REF!,Data!#REF!,Data!#REF!)))))))))))))))&amp;IF(B26=Data!B94,Data!I94,(IF(B26=Data!#REF!,Data!#REF!,(IF(B26=Data!#REF!,Data!#REF!,(IF(B26=Data!#REF!,Data!#REF!,(IF(B26=Data!#REF!,Data!#REF!,(IF(B26=Data!#REF!,Data!I834,(IF(B26=Data!#REF!,Data!#REF!,(IF(B26=Data!#REF!,Data!#REF!,Data!#REF!)))))))))))))))&amp;IF(B26=Data!#REF!,Data!#REF!,(IF(B26=Data!#REF!,Data!#REF!,(IF(B26=Data!#REF!,Data!#REF!,(IF(B26=Data!#REF!,Data!#REF!,(IF(B26=Data!#REF!,Data!#REF!,Data!#REF!)))))))))</f>
        <v>#REF!</v>
      </c>
      <c r="U26" s="595"/>
      <c r="V26" s="594" t="e">
        <f>IF(B26=Data!B18,Data!J18,(IF(B26=Data!B20,Data!J20,(IF(B26=Data!B22,Data!J22,(IF(B26=Data!#REF!,Data!#REF!,(IF(B26=Data!B27,Data!J27,(IF(B26=Data!#REF!,Data!#REF!,(IF(B26=Data!#REF!,Data!#REF!,(IF(B26=Data!#REF!,Data!#REF!,Data!#REF!)))))))))))))))&amp;IF(B26=Data!B94,Data!J94,(IF(B26=Data!#REF!,Data!#REF!,(IF(B26=Data!#REF!,Data!#REF!,(IF(B26=Data!#REF!,Data!#REF!,(IF(B26=Data!#REF!,Data!#REF!,(IF(B26=Data!#REF!,Data!J834,(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c r="B27"/>
      <c r="C27" s="583" t="str">
        <f>IF(E27="","",VLOOKUP(B27,Data!$B$5:$N$503,13,FALSE))</f>
        <v/>
      </c>
      <c r="D27" s="584" t="str">
        <f>IF(E27="","",VLOOKUP(B27,Data!$B$5:$L$503,2,FALSE))</f>
        <v/>
      </c>
      <c r="E27" s="739"/>
      <c r="F27" s="600"/>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139,Data!G139,(IF(B27=Data!B141,Data!G141,(IF(B27=Data!B143,Data!G143,(IF(B27=Data!#REF!,Data!#REF!,(IF(B27=Data!B148,Data!G148,(IF(B27=Data!#REF!,Data!#REF!,(IF(B27=Data!#REF!,Data!#REF!,(IF(B27=Data!#REF!,Data!#REF!,Data!#REF!)))))))))))))))&amp;IF(B27=Data!B215,Data!G215,(IF(B27=Data!#REF!,Data!#REF!,(IF(B27=Data!#REF!,Data!#REF!,(IF(B27=Data!#REF!,Data!#REF!,(IF(B27=Data!#REF!,Data!#REF!,(IF(B27=Data!#REF!,Data!G955,(IF(B27=Data!#REF!,Data!#REF!,(IF(B27=Data!#REF!,Data!#REF!,Data!#REF!)))))))))))))))&amp;IF(B27=Data!#REF!,Data!#REF!,(IF(B27=Data!#REF!,Data!#REF!,(IF(B27=Data!#REF!,Data!#REF!,(IF(B27=Data!#REF!,Data!#REF!,(IF(B27=Data!#REF!,Data!#REF!,Data!#REF!)))))))))</f>
        <v>#REF!</v>
      </c>
      <c r="O27" s="592"/>
      <c r="P27" s="593"/>
      <c r="Q27" s="594" t="e">
        <f>IF(B27=Data!B139,Data!H139,(IF(B27=Data!B141,Data!H141,(IF(B27=Data!B143,Data!H143,(IF(B27=Data!#REF!,Data!#REF!,(IF(B27=Data!B148,Data!H148,(IF(B27=Data!#REF!,Data!#REF!,(IF(B27=Data!#REF!,Data!#REF!,(IF(B27=Data!#REF!,Data!#REF!,Data!#REF!)))))))))))))))&amp;IF(B27=Data!B215,Data!H215,(IF(B27=Data!#REF!,Data!#REF!,(IF(B27=Data!#REF!,Data!#REF!,(IF(B27=Data!#REF!,Data!#REF!,(IF(B27=Data!#REF!,Data!#REF!,(IF(B27=Data!#REF!,Data!H955,(IF(B27=Data!#REF!,Data!#REF!,(IF(B27=Data!#REF!,Data!#REF!,Data!#REF!)))))))))))))))&amp;IF(B27=Data!#REF!,Data!#REF!,(IF(B27=Data!#REF!,Data!#REF!,(IF(B27=Data!#REF!,Data!#REF!,(IF(B27=Data!#REF!,Data!#REF!,(IF(B27=Data!#REF!,Data!#REF!,Data!#REF!)))))))))</f>
        <v>#REF!</v>
      </c>
      <c r="R27" s="593"/>
      <c r="S27" s="593"/>
      <c r="T27" s="594" t="e">
        <f>IF(B27=Data!B139,Data!I139,(IF(B27=Data!B141,Data!I141,(IF(B27=Data!B143,Data!I143,(IF(B27=Data!#REF!,Data!#REF!,(IF(B27=Data!B148,Data!I148,(IF(B27=Data!#REF!,Data!#REF!,(IF(B27=Data!#REF!,Data!#REF!,(IF(B27=Data!#REF!,Data!#REF!,Data!#REF!)))))))))))))))&amp;IF(B27=Data!B215,Data!I215,(IF(B27=Data!#REF!,Data!#REF!,(IF(B27=Data!#REF!,Data!#REF!,(IF(B27=Data!#REF!,Data!#REF!,(IF(B27=Data!#REF!,Data!#REF!,(IF(B27=Data!#REF!,Data!I955,(IF(B27=Data!#REF!,Data!#REF!,(IF(B27=Data!#REF!,Data!#REF!,Data!#REF!)))))))))))))))&amp;IF(B27=Data!#REF!,Data!#REF!,(IF(B27=Data!#REF!,Data!#REF!,(IF(B27=Data!#REF!,Data!#REF!,(IF(B27=Data!#REF!,Data!#REF!,(IF(B27=Data!#REF!,Data!#REF!,Data!#REF!)))))))))</f>
        <v>#REF!</v>
      </c>
      <c r="U27" s="595"/>
      <c r="V27" s="594" t="e">
        <f>IF(B27=Data!B139,Data!J139,(IF(B27=Data!B141,Data!J141,(IF(B27=Data!B143,Data!J143,(IF(B27=Data!#REF!,Data!#REF!,(IF(B27=Data!B148,Data!J148,(IF(B27=Data!#REF!,Data!#REF!,(IF(B27=Data!#REF!,Data!#REF!,(IF(B27=Data!#REF!,Data!#REF!,Data!#REF!)))))))))))))))&amp;IF(B27=Data!B215,Data!J215,(IF(B27=Data!#REF!,Data!#REF!,(IF(B27=Data!#REF!,Data!#REF!,(IF(B27=Data!#REF!,Data!#REF!,(IF(B27=Data!#REF!,Data!#REF!,(IF(B27=Data!#REF!,Data!J955,(IF(B27=Data!#REF!,Data!#REF!,(IF(B27=Data!#REF!,Data!#REF!,Data!#REF!)))))))))))))))&amp;IF(B27=Data!#REF!,Data!#REF!,(IF(B27=Data!#REF!,Data!#REF!,(IF(B27=Data!#REF!,Data!#REF!,(IF(B27=Data!#REF!,Data!#REF!,(IF(B27=Data!#REF!,Data!#REF!,Data!#REF!)))))))))</f>
        <v>#REF!</v>
      </c>
      <c r="W27" s="596" t="str">
        <f>IF(E27="","",VLOOKUP(B27,Data!$B$5:$J$503,9,FALSE)*E27)</f>
        <v/>
      </c>
    </row>
    <row r="28" spans="1:23" s="611" customFormat="1" ht="31" customHeight="1">
      <c r="A28" s="860"/>
      <c r="B28" s="818"/>
      <c r="C28" s="604"/>
      <c r="D28" s="605"/>
      <c r="E28" s="606">
        <f>SUM(E17:E27)</f>
        <v>40</v>
      </c>
      <c r="F28" s="606"/>
      <c r="G28" s="607"/>
      <c r="H28" s="607">
        <f>SUM(H17:H27)</f>
        <v>89231.23000000001</v>
      </c>
      <c r="I28" s="608"/>
      <c r="J28" s="608"/>
      <c r="K28" s="608"/>
      <c r="L28" s="609">
        <f>SUM(L17:L27)</f>
        <v>8668</v>
      </c>
      <c r="M28" s="609">
        <f>SUM(M17:M27)</f>
        <v>7741</v>
      </c>
      <c r="N28" s="609" t="e">
        <f>SUM(N17:N27)</f>
        <v>#REF!</v>
      </c>
      <c r="O28" s="609"/>
      <c r="P28" s="609">
        <f>SUM(P16:P16)</f>
        <v>0</v>
      </c>
      <c r="Q28" s="609">
        <f>SUM(Q16:Q16)</f>
        <v>0</v>
      </c>
      <c r="R28" s="609" t="e">
        <f>SUM(#REF!)</f>
        <v>#REF!</v>
      </c>
      <c r="S28" s="609">
        <f>SUM(S16:S16)</f>
        <v>0</v>
      </c>
      <c r="T28" s="609">
        <f>SUM(T16:T16)</f>
        <v>0</v>
      </c>
      <c r="U28" s="609" t="e">
        <f>SUM(#REF!)</f>
        <v>#REF!</v>
      </c>
      <c r="V28" s="609">
        <f>SUM(V16:V16)</f>
        <v>0</v>
      </c>
      <c r="W28" s="610">
        <f>SUM(W17:W27)</f>
        <v>48.759</v>
      </c>
    </row>
    <row r="29" spans="1:23" ht="11.25" customHeight="1">
      <c r="A29" s="860"/>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1005" t="s">
        <v>547</v>
      </c>
      <c r="D31" s="624"/>
      <c r="E31" s="499" t="s">
        <v>88</v>
      </c>
      <c r="G31" s="1079"/>
      <c r="H31" s="1080"/>
      <c r="I31" s="1005" t="s">
        <v>89</v>
      </c>
      <c r="J31" s="625"/>
      <c r="K31" s="537" t="s">
        <v>90</v>
      </c>
      <c r="L31" s="537"/>
      <c r="M31" s="532"/>
      <c r="W31" s="538"/>
    </row>
    <row r="32" spans="1:23" ht="10.5" customHeight="1">
      <c r="A32" s="1005" t="s">
        <v>548</v>
      </c>
      <c r="B32" s="503"/>
      <c r="D32" s="523"/>
      <c r="G32" s="1079"/>
      <c r="H32" s="1080"/>
      <c r="I32" s="1005"/>
      <c r="J32" s="625"/>
      <c r="K32" s="537" t="s">
        <v>94</v>
      </c>
      <c r="L32" s="537"/>
      <c r="M32" s="532"/>
      <c r="W32" s="538"/>
    </row>
    <row r="33" spans="1:23" ht="10.5" customHeight="1">
      <c r="A33" s="544"/>
      <c r="B33" s="545"/>
      <c r="C33" s="545"/>
      <c r="D33" s="626"/>
      <c r="E33" s="499" t="s">
        <v>95</v>
      </c>
      <c r="G33" s="1079"/>
      <c r="H33" s="1080"/>
      <c r="I33" s="1005" t="s">
        <v>96</v>
      </c>
      <c r="J33" s="625"/>
      <c r="K33" s="537"/>
      <c r="L33" s="537"/>
      <c r="M33" s="532"/>
      <c r="W33" s="538"/>
    </row>
    <row r="34" spans="1:23" ht="13">
      <c r="A34" s="512" t="s">
        <v>97</v>
      </c>
      <c r="C34" s="535"/>
      <c r="D34" s="514"/>
      <c r="E34" s="499" t="s">
        <v>98</v>
      </c>
      <c r="G34" s="627" t="s">
        <v>99</v>
      </c>
      <c r="H34" s="628"/>
      <c r="I34" s="1005" t="s">
        <v>89</v>
      </c>
      <c r="J34" s="625"/>
      <c r="K34" s="537" t="s">
        <v>100</v>
      </c>
      <c r="L34" s="537"/>
      <c r="M34" s="532"/>
      <c r="W34" s="538"/>
    </row>
    <row r="35" spans="1:23" ht="13">
      <c r="A35" s="1005" t="s">
        <v>561</v>
      </c>
      <c r="D35" s="523"/>
      <c r="E35" s="499" t="s">
        <v>101</v>
      </c>
      <c r="G35" s="629"/>
      <c r="H35" s="630"/>
      <c r="I35" s="1005"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1172</v>
      </c>
      <c r="H36" s="1054"/>
      <c r="I36" s="1053" t="s">
        <v>1171</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ht="13.5" customHeight="1"/>
    <row r="43" spans="1:23" s="611" customFormat="1" ht="18" customHeight="1">
      <c r="A43" s="635" t="s">
        <v>964</v>
      </c>
      <c r="B43" s="500"/>
      <c r="C43" s="635" t="s">
        <v>622</v>
      </c>
      <c r="F43" s="636"/>
      <c r="G43" s="635" t="s">
        <v>958</v>
      </c>
      <c r="H43" s="500"/>
      <c r="I43" s="635" t="s">
        <v>969</v>
      </c>
      <c r="K43" s="636"/>
      <c r="L43" s="636"/>
      <c r="V43" s="637"/>
    </row>
    <row r="44" spans="1:23" s="611" customFormat="1" ht="18" customHeight="1">
      <c r="A44" s="635" t="s">
        <v>965</v>
      </c>
      <c r="B44" s="500"/>
      <c r="C44" s="635" t="s">
        <v>969</v>
      </c>
      <c r="F44" s="636"/>
      <c r="G44" s="635" t="s">
        <v>959</v>
      </c>
      <c r="H44" s="500"/>
      <c r="I44" s="635" t="s">
        <v>969</v>
      </c>
      <c r="K44" s="636"/>
      <c r="L44" s="636"/>
      <c r="V44" s="637"/>
    </row>
    <row r="45" spans="1:23" s="611" customFormat="1" ht="18" customHeight="1">
      <c r="A45" s="635" t="s">
        <v>966</v>
      </c>
      <c r="B45" s="500"/>
      <c r="C45" s="635" t="s">
        <v>969</v>
      </c>
      <c r="F45" s="636"/>
      <c r="G45" s="635" t="s">
        <v>960</v>
      </c>
      <c r="H45" s="500"/>
      <c r="I45" s="635" t="s">
        <v>622</v>
      </c>
      <c r="K45" s="636"/>
      <c r="L45" s="636"/>
      <c r="V45" s="637"/>
    </row>
    <row r="46" spans="1:23" s="611" customFormat="1" ht="18" customHeight="1">
      <c r="A46" s="635" t="s">
        <v>967</v>
      </c>
      <c r="B46" s="500"/>
      <c r="C46" s="635" t="s">
        <v>622</v>
      </c>
      <c r="F46" s="636"/>
      <c r="G46" s="635" t="s">
        <v>961</v>
      </c>
      <c r="H46" s="500"/>
      <c r="I46" s="635" t="s">
        <v>622</v>
      </c>
      <c r="K46" s="636"/>
      <c r="L46" s="636"/>
      <c r="V46" s="637"/>
    </row>
    <row r="47" spans="1:23" s="611" customFormat="1" ht="18" customHeight="1">
      <c r="A47" s="635" t="s">
        <v>968</v>
      </c>
      <c r="B47" s="500"/>
      <c r="C47" s="635" t="s">
        <v>622</v>
      </c>
      <c r="F47" s="636"/>
      <c r="G47" s="635" t="s">
        <v>963</v>
      </c>
      <c r="H47" s="500"/>
      <c r="I47" s="635" t="s">
        <v>622</v>
      </c>
      <c r="K47" s="636"/>
      <c r="L47" s="636"/>
      <c r="V47" s="637"/>
    </row>
    <row r="48" spans="1:23" ht="20">
      <c r="E48" s="1006"/>
      <c r="F48" s="500"/>
      <c r="G48" s="635" t="s">
        <v>962</v>
      </c>
      <c r="I48" s="635" t="s">
        <v>622</v>
      </c>
      <c r="K48" s="500"/>
      <c r="M48" s="1006"/>
      <c r="V48" s="501"/>
      <c r="W48" s="1006"/>
    </row>
    <row r="49" spans="1:8" ht="17.5">
      <c r="A49" s="638"/>
      <c r="E49" s="1006"/>
      <c r="G49" s="639"/>
      <c r="H49" s="639"/>
    </row>
    <row r="54" spans="1:8" ht="14">
      <c r="A54" s="640"/>
      <c r="C54" s="641"/>
      <c r="D54" s="641"/>
      <c r="E54" s="642"/>
    </row>
    <row r="55" spans="1:8" ht="14">
      <c r="A55" s="643"/>
      <c r="C55" s="641"/>
      <c r="D55" s="644"/>
      <c r="E55" s="642"/>
    </row>
    <row r="56" spans="1:8" ht="14">
      <c r="A56" s="643"/>
      <c r="B56" s="645"/>
      <c r="C56" s="641"/>
      <c r="D56" s="641"/>
      <c r="E56" s="642"/>
    </row>
    <row r="57" spans="1:8" ht="14">
      <c r="A57" s="643"/>
      <c r="B57" s="646" t="s">
        <v>354</v>
      </c>
      <c r="C57" s="641"/>
      <c r="D57" s="641"/>
      <c r="E57" s="642"/>
    </row>
    <row r="58" spans="1:8" ht="15.5">
      <c r="A58" s="643"/>
      <c r="B58" s="647" t="s">
        <v>249</v>
      </c>
      <c r="C58" s="641"/>
      <c r="D58" s="641"/>
      <c r="E58" s="642"/>
    </row>
    <row r="59" spans="1:8" ht="14">
      <c r="A59" s="643"/>
      <c r="B59" s="648" t="s">
        <v>250</v>
      </c>
      <c r="C59" s="641"/>
      <c r="D59" s="641"/>
      <c r="E59" s="642"/>
    </row>
    <row r="60" spans="1:8" ht="15.5">
      <c r="A60" s="649"/>
      <c r="B60" s="647" t="s">
        <v>251</v>
      </c>
      <c r="C60" s="641"/>
      <c r="D60" s="641"/>
      <c r="E60" s="642"/>
    </row>
    <row r="61" spans="1:8" ht="15.5">
      <c r="A61" s="643"/>
      <c r="B61" s="647" t="s">
        <v>252</v>
      </c>
      <c r="C61" s="641"/>
      <c r="D61" s="641"/>
      <c r="E61" s="642"/>
    </row>
    <row r="62" spans="1:8" ht="14">
      <c r="A62" s="649"/>
      <c r="B62" s="646" t="s">
        <v>253</v>
      </c>
      <c r="C62" s="641"/>
      <c r="D62" s="641"/>
      <c r="E62" s="642"/>
    </row>
    <row r="63" spans="1:8" ht="14">
      <c r="A63" s="649"/>
      <c r="B63" s="646" t="s">
        <v>357</v>
      </c>
      <c r="C63" s="641"/>
      <c r="D63" s="641"/>
      <c r="E63" s="642"/>
    </row>
    <row r="64" spans="1:8" ht="14">
      <c r="A64" s="643"/>
      <c r="B64" s="646" t="s">
        <v>358</v>
      </c>
      <c r="C64" s="641"/>
      <c r="D64" s="641"/>
      <c r="E64" s="642"/>
    </row>
    <row r="65" spans="1:5" ht="14">
      <c r="A65" s="643"/>
      <c r="B65" s="646" t="s">
        <v>288</v>
      </c>
      <c r="C65" s="641"/>
      <c r="D65" s="641"/>
      <c r="E65" s="642"/>
    </row>
    <row r="66" spans="1:5" ht="14">
      <c r="A66" s="643"/>
      <c r="B66" s="646" t="s">
        <v>292</v>
      </c>
      <c r="C66" s="641"/>
      <c r="D66" s="641"/>
      <c r="E66" s="642"/>
    </row>
    <row r="67" spans="1:5" ht="15.5">
      <c r="A67" s="643"/>
      <c r="B67" s="647" t="s">
        <v>423</v>
      </c>
      <c r="C67" s="641"/>
      <c r="D67" s="641"/>
      <c r="E67" s="642"/>
    </row>
    <row r="68" spans="1:5" ht="14">
      <c r="A68" s="643"/>
      <c r="B68" s="646" t="s">
        <v>424</v>
      </c>
      <c r="C68" s="641"/>
      <c r="D68" s="641"/>
      <c r="E68" s="642"/>
    </row>
    <row r="69" spans="1:5" ht="14">
      <c r="A69" s="643"/>
      <c r="B69" s="646" t="s">
        <v>279</v>
      </c>
      <c r="C69" s="641"/>
      <c r="D69" s="644"/>
      <c r="E69" s="642"/>
    </row>
    <row r="70" spans="1:5" ht="14">
      <c r="A70" s="643"/>
      <c r="B70" s="646" t="s">
        <v>281</v>
      </c>
      <c r="C70" s="641"/>
      <c r="D70" s="641"/>
      <c r="E70" s="642"/>
    </row>
    <row r="71" spans="1:5" ht="14">
      <c r="A71" s="643"/>
      <c r="B71" s="646" t="s">
        <v>287</v>
      </c>
      <c r="C71" s="641"/>
      <c r="D71" s="644"/>
      <c r="E71" s="642"/>
    </row>
    <row r="72" spans="1:5" ht="15.5">
      <c r="A72" s="643"/>
      <c r="B72" s="647" t="s">
        <v>420</v>
      </c>
      <c r="C72" s="641"/>
      <c r="D72" s="644"/>
      <c r="E72" s="642"/>
    </row>
    <row r="73" spans="1:5" ht="14">
      <c r="A73" s="650"/>
      <c r="B73" s="646" t="s">
        <v>421</v>
      </c>
      <c r="C73" s="579"/>
      <c r="D73" s="578"/>
      <c r="E73" s="575"/>
    </row>
    <row r="74" spans="1:5" ht="14">
      <c r="A74" s="572"/>
      <c r="B74" s="646" t="s">
        <v>422</v>
      </c>
      <c r="C74" s="579"/>
      <c r="D74" s="578"/>
      <c r="E74" s="651">
        <f>SUM(E53:E72)</f>
        <v>0</v>
      </c>
    </row>
    <row r="75" spans="1:5" ht="14">
      <c r="B75" s="646" t="s">
        <v>417</v>
      </c>
    </row>
    <row r="76" spans="1:5" ht="14">
      <c r="B76" s="646" t="s">
        <v>397</v>
      </c>
    </row>
  </sheetData>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C42AC-402B-4173-B012-A20D39D7CA01}">
  <sheetPr>
    <pageSetUpPr fitToPage="1"/>
  </sheetPr>
  <dimension ref="A1:W76"/>
  <sheetViews>
    <sheetView zoomScale="80" zoomScaleNormal="80" zoomScaleSheetLayoutView="85" workbookViewId="0">
      <selection activeCell="B17" sqref="B17"/>
    </sheetView>
  </sheetViews>
  <sheetFormatPr defaultColWidth="9.1796875" defaultRowHeight="12.5"/>
  <cols>
    <col min="1" max="1" width="5.26953125" style="1008" customWidth="1"/>
    <col min="2" max="2" width="33.81640625" style="1008" customWidth="1"/>
    <col min="3" max="3" width="6.453125" style="1008" customWidth="1"/>
    <col min="4" max="4" width="13.453125" style="1008" customWidth="1"/>
    <col min="5" max="5" width="10.453125" style="499" customWidth="1"/>
    <col min="6" max="6" width="13.08984375" style="1008" customWidth="1"/>
    <col min="7" max="7" width="14.81640625" style="500" customWidth="1"/>
    <col min="8" max="8" width="16.26953125" style="500" customWidth="1"/>
    <col min="9" max="9" width="6.1796875" style="1008" customWidth="1"/>
    <col min="10" max="10" width="14.1796875" style="1008" customWidth="1"/>
    <col min="11" max="11" width="11.1796875" style="1008" customWidth="1"/>
    <col min="12" max="12" width="15.1796875" style="500" customWidth="1"/>
    <col min="13" max="13" width="16.36328125" style="500" customWidth="1"/>
    <col min="14" max="14" width="0.453125" style="1008" hidden="1" customWidth="1"/>
    <col min="15" max="15" width="3.1796875" style="1008" customWidth="1"/>
    <col min="16" max="16" width="2.54296875" style="1008" customWidth="1"/>
    <col min="17" max="17" width="4.81640625" style="1008" hidden="1" customWidth="1"/>
    <col min="18" max="18" width="2" style="1008" customWidth="1"/>
    <col min="19" max="19" width="2.54296875" style="1008" customWidth="1"/>
    <col min="20" max="20" width="5.81640625" style="1008" hidden="1" customWidth="1"/>
    <col min="21" max="21" width="1" style="1008" customWidth="1"/>
    <col min="22" max="22" width="9.1796875" style="1008" hidden="1" customWidth="1"/>
    <col min="23" max="23" width="15.08984375" style="501" customWidth="1"/>
    <col min="24" max="24" width="1.81640625" style="1008" customWidth="1"/>
    <col min="25" max="25" width="9.1796875" style="1008" customWidth="1"/>
    <col min="26" max="16384" width="9.1796875" style="100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100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100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1007" t="s">
        <v>557</v>
      </c>
      <c r="D8" s="523"/>
      <c r="E8" s="531"/>
      <c r="G8" s="532"/>
      <c r="H8" s="533"/>
      <c r="I8" s="1007"/>
      <c r="K8" s="514"/>
      <c r="L8" s="532"/>
      <c r="M8" s="534"/>
      <c r="O8" s="514"/>
      <c r="U8" s="535"/>
      <c r="V8" s="535"/>
      <c r="W8" s="536"/>
    </row>
    <row r="9" spans="1:23">
      <c r="A9" s="1007" t="s">
        <v>558</v>
      </c>
      <c r="D9" s="523"/>
      <c r="E9" s="531" t="s">
        <v>54</v>
      </c>
      <c r="G9" s="532" t="s">
        <v>55</v>
      </c>
      <c r="H9" s="533"/>
      <c r="I9" s="1007" t="s">
        <v>56</v>
      </c>
      <c r="K9" s="523"/>
      <c r="L9" s="532" t="s">
        <v>57</v>
      </c>
      <c r="M9" s="537"/>
      <c r="O9" s="523"/>
      <c r="P9" s="1008" t="s">
        <v>58</v>
      </c>
      <c r="W9" s="538"/>
    </row>
    <row r="10" spans="1:23" ht="13">
      <c r="A10" s="1007" t="s">
        <v>559</v>
      </c>
      <c r="D10" s="539" t="s">
        <v>560</v>
      </c>
      <c r="E10" s="531" t="s">
        <v>59</v>
      </c>
      <c r="G10" s="532"/>
      <c r="H10" s="533"/>
      <c r="I10" s="540"/>
      <c r="J10" s="541"/>
      <c r="K10" s="542"/>
      <c r="L10" s="532"/>
      <c r="M10" s="537"/>
      <c r="O10" s="523"/>
      <c r="W10" s="538"/>
    </row>
    <row r="11" spans="1:23" ht="13">
      <c r="A11" s="1007" t="s">
        <v>551</v>
      </c>
      <c r="D11" s="523"/>
      <c r="E11" s="515"/>
      <c r="F11" s="543"/>
      <c r="G11" s="532" t="s">
        <v>60</v>
      </c>
      <c r="H11" s="533"/>
      <c r="I11" s="1007" t="s">
        <v>61</v>
      </c>
      <c r="K11" s="523"/>
      <c r="L11" s="532" t="s">
        <v>523</v>
      </c>
      <c r="M11" s="537"/>
      <c r="O11" s="523"/>
      <c r="P11" s="1008" t="s">
        <v>63</v>
      </c>
      <c r="W11" s="538"/>
    </row>
    <row r="12" spans="1:23">
      <c r="A12" s="544" t="s">
        <v>64</v>
      </c>
      <c r="D12" s="523"/>
      <c r="E12" s="531" t="s">
        <v>65</v>
      </c>
      <c r="G12" s="532"/>
      <c r="H12" s="533"/>
      <c r="I12" s="100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1159</v>
      </c>
      <c r="C17" s="738" t="str">
        <f>IF(E17="","",VLOOKUP(B17,Data!$B$5:$N$503,13,FALSE))</f>
        <v/>
      </c>
      <c r="D17" s="495" t="str">
        <f>IF(E17="","",VLOOKUP(B17,Data!$B$5:$L$503,2,FALSE))</f>
        <v/>
      </c>
      <c r="E17" s="739"/>
      <c r="F17" s="955"/>
      <c r="G17" s="587" t="str">
        <f>IF(E17="","",VLOOKUP(B17,Data!$B$5:$L$503,11,FALSE))</f>
        <v/>
      </c>
      <c r="H17" s="588" t="str">
        <f t="shared" ref="H17:H2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22,Data!G22,(IF(B17=Data!#REF!,Data!#REF!,(IF(B17=Data!#REF!,Data!#REF!,(IF(B17=Data!#REF!,Data!#REF!,(IF(B17=Data!#REF!,Data!#REF!,(IF(B17=Data!#REF!,Data!G762,(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22,Data!H22,(IF(B17=Data!#REF!,Data!#REF!,(IF(B17=Data!#REF!,Data!#REF!,(IF(B17=Data!#REF!,Data!#REF!,(IF(B17=Data!#REF!,Data!#REF!,(IF(B17=Data!#REF!,Data!H762,(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22,Data!I22,(IF(B17=Data!#REF!,Data!#REF!,(IF(B17=Data!#REF!,Data!#REF!,(IF(B17=Data!#REF!,Data!#REF!,(IF(B17=Data!#REF!,Data!#REF!,(IF(B17=Data!#REF!,Data!I762,(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22,Data!J22,(IF(B17=Data!#REF!,Data!#REF!,(IF(B17=Data!#REF!,Data!#REF!,(IF(B17=Data!#REF!,Data!#REF!,(IF(B17=Data!#REF!,Data!#REF!,(IF(B17=Data!#REF!,Data!J762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c r="B18" s="753" t="s">
        <v>368</v>
      </c>
      <c r="C18" s="738" t="str">
        <f>IF(E18="","",VLOOKUP(B18,Data!$B$5:$N$503,13,FALSE))</f>
        <v>Ymh</v>
      </c>
      <c r="D18" s="495" t="str">
        <f>IF(E18="","",VLOOKUP(B18,Data!$B$5:$L$503,2,FALSE))</f>
        <v>WQ78230</v>
      </c>
      <c r="E18" s="739">
        <v>4</v>
      </c>
      <c r="F18" s="955" t="s">
        <v>544</v>
      </c>
      <c r="G18" s="587">
        <f>IF(E18="","",VLOOKUP(B18,Data!$B$5:$L$503,11,FALSE))</f>
        <v>4233.07</v>
      </c>
      <c r="H18" s="588">
        <f t="shared" si="0"/>
        <v>16932.28</v>
      </c>
      <c r="I18" s="589" t="str">
        <f>IF(E18="","",VLOOKUP(B18,Data!$B$5:$D$503,3,FALSE))</f>
        <v>C/T</v>
      </c>
      <c r="J18" s="589" t="str">
        <f>IF(E18="","",VLOOKUP(B18,Data!$B$5:$M$503,12,FALSE))</f>
        <v>Indonesia</v>
      </c>
      <c r="K18" s="590">
        <v>5143162</v>
      </c>
      <c r="L18" s="587">
        <f>IF(E18="","",VLOOKUP(B18,Data!$B$5:$E$503,4,FALSE)*E18)</f>
        <v>1188</v>
      </c>
      <c r="M18" s="587">
        <f>IF(E18="","",VLOOKUP(B18,Data!$B$5:$F$503,5,FALSE)*E18)</f>
        <v>1048</v>
      </c>
      <c r="N18" s="591" t="e">
        <f>IF(B18=Data!#REF!,Data!#REF!,(IF(B18=Data!#REF!,Data!#REF!,(IF(B18=Data!#REF!,Data!#REF!,(IF(B18=Data!#REF!,Data!#REF!,(IF(B18=Data!#REF!,Data!#REF!,(IF(B18=Data!#REF!,Data!#REF!,(IF(B18=Data!#REF!,Data!#REF!,(IF(B18=Data!#REF!,Data!#REF!,Data!#REF!)))))))))))))))&amp;IF(B18=Data!B23,Data!G23,(IF(B18=Data!#REF!,Data!#REF!,(IF(B18=Data!#REF!,Data!#REF!,(IF(B18=Data!#REF!,Data!#REF!,(IF(B18=Data!#REF!,Data!#REF!,(IF(B18=Data!#REF!,Data!G763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23,Data!H23,(IF(B18=Data!#REF!,Data!#REF!,(IF(B18=Data!#REF!,Data!#REF!,(IF(B18=Data!#REF!,Data!#REF!,(IF(B18=Data!#REF!,Data!#REF!,(IF(B18=Data!#REF!,Data!H763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23,Data!I23,(IF(B18=Data!#REF!,Data!#REF!,(IF(B18=Data!#REF!,Data!#REF!,(IF(B18=Data!#REF!,Data!#REF!,(IF(B18=Data!#REF!,Data!#REF!,(IF(B18=Data!#REF!,Data!I763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23,Data!J23,(IF(B18=Data!#REF!,Data!#REF!,(IF(B18=Data!#REF!,Data!#REF!,(IF(B18=Data!#REF!,Data!#REF!,(IF(B18=Data!#REF!,Data!#REF!,(IF(B18=Data!#REF!,Data!J763,(IF(B18=Data!#REF!,Data!#REF!,(IF(B18=Data!#REF!,Data!#REF!,Data!#REF!)))))))))))))))&amp;IF(B18=Data!#REF!,Data!#REF!,(IF(B18=Data!#REF!,Data!#REF!,(IF(B18=Data!#REF!,Data!#REF!,(IF(B18=Data!#REF!,Data!#REF!,(IF(B18=Data!#REF!,Data!#REF!,Data!#REF!)))))))))</f>
        <v>#REF!</v>
      </c>
      <c r="W18" s="596">
        <f>IF(E18="","",VLOOKUP(B18,Data!$B$5:$J$503,9,FALSE)*E18)</f>
        <v>6.1360000000000001</v>
      </c>
    </row>
    <row r="19" spans="1:23" s="597" customFormat="1" ht="19.25" customHeight="1">
      <c r="A19" s="860"/>
      <c r="B19" s="582" t="s">
        <v>1173</v>
      </c>
      <c r="C19" s="738" t="str">
        <f>IF(E19="","",VLOOKUP(B19,Data!$B$5:$N$503,13,FALSE))</f>
        <v/>
      </c>
      <c r="D19" s="495" t="str">
        <f>IF(E19="","",VLOOKUP(B19,Data!$B$5:$L$503,2,FALSE))</f>
        <v/>
      </c>
      <c r="E19" s="739"/>
      <c r="F19" s="956"/>
      <c r="G19" s="587" t="str">
        <f>IF(E19="","",VLOOKUP(B19,Data!$B$5:$L$503,11,FALSE))</f>
        <v/>
      </c>
      <c r="H19" s="588" t="str">
        <f>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20,Data!G20,(IF(B19=Data!#REF!,Data!#REF!,(IF(B19=Data!#REF!,Data!#REF!,(IF(B19=Data!#REF!,Data!#REF!,(IF(B19=Data!#REF!,Data!#REF!,(IF(B19=Data!#REF!,Data!G760,(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20,Data!H20,(IF(B19=Data!#REF!,Data!#REF!,(IF(B19=Data!#REF!,Data!#REF!,(IF(B19=Data!#REF!,Data!#REF!,(IF(B19=Data!#REF!,Data!#REF!,(IF(B19=Data!#REF!,Data!H760,(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20,Data!I20,(IF(B19=Data!#REF!,Data!#REF!,(IF(B19=Data!#REF!,Data!#REF!,(IF(B19=Data!#REF!,Data!#REF!,(IF(B19=Data!#REF!,Data!#REF!,(IF(B19=Data!#REF!,Data!I760,(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20,Data!J20,(IF(B19=Data!#REF!,Data!#REF!,(IF(B19=Data!#REF!,Data!#REF!,(IF(B19=Data!#REF!,Data!#REF!,(IF(B19=Data!#REF!,Data!#REF!,(IF(B19=Data!#REF!,Data!J760,(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c r="B20" s="753" t="s">
        <v>223</v>
      </c>
      <c r="C20" s="738" t="str">
        <f>IF(E20="","",VLOOKUP(B20,Data!$B$5:$N$503,13,FALSE))</f>
        <v>Ymh</v>
      </c>
      <c r="D20" s="495" t="str">
        <f>IF(E20="","",VLOOKUP(B20,Data!$B$5:$L$503,2,FALSE))</f>
        <v>AAE6337</v>
      </c>
      <c r="E20" s="739">
        <v>40</v>
      </c>
      <c r="F20" s="955" t="s">
        <v>545</v>
      </c>
      <c r="G20" s="587">
        <f>IF(E20="","",VLOOKUP(B20,Data!$B$5:$L$503,11,FALSE))</f>
        <v>1646.63</v>
      </c>
      <c r="H20" s="588">
        <f>IF(E20&gt;0,E20*G20,"-")</f>
        <v>65865.200000000012</v>
      </c>
      <c r="I20" s="589" t="str">
        <f>IF(E20="","",VLOOKUP(B20,Data!$B$5:$D$503,3,FALSE))</f>
        <v>C/T</v>
      </c>
      <c r="J20" s="589" t="str">
        <f>IF(E20="","",VLOOKUP(B20,Data!$B$5:$M$503,12,FALSE))</f>
        <v>Indonesia</v>
      </c>
      <c r="K20" s="590">
        <v>5145891</v>
      </c>
      <c r="L20" s="587">
        <f>IF(E20="","",VLOOKUP(B20,Data!$B$5:$E$503,4,FALSE)*E20)</f>
        <v>7760</v>
      </c>
      <c r="M20" s="587">
        <f>IF(E20="","",VLOOKUP(B20,Data!$B$5:$F$503,5,FALSE)*E20)</f>
        <v>6960</v>
      </c>
      <c r="N20" s="591" t="e">
        <f>IF(B20=Data!#REF!,Data!#REF!,(IF(B20=Data!#REF!,Data!#REF!,(IF(B20=Data!#REF!,Data!#REF!,(IF(B20=Data!#REF!,Data!#REF!,(IF(B20=Data!#REF!,Data!#REF!,(IF(B20=Data!#REF!,Data!#REF!,(IF(B20=Data!#REF!,Data!#REF!,(IF(B20=Data!#REF!,Data!#REF!,Data!#REF!)))))))))))))))&amp;IF(B20=Data!B21,Data!G21,(IF(B20=Data!#REF!,Data!#REF!,(IF(B20=Data!#REF!,Data!#REF!,(IF(B20=Data!#REF!,Data!#REF!,(IF(B20=Data!#REF!,Data!#REF!,(IF(B20=Data!#REF!,Data!G761,(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21,Data!H21,(IF(B20=Data!#REF!,Data!#REF!,(IF(B20=Data!#REF!,Data!#REF!,(IF(B20=Data!#REF!,Data!#REF!,(IF(B20=Data!#REF!,Data!#REF!,(IF(B20=Data!#REF!,Data!H761,(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21,Data!I21,(IF(B20=Data!#REF!,Data!#REF!,(IF(B20=Data!#REF!,Data!#REF!,(IF(B20=Data!#REF!,Data!#REF!,(IF(B20=Data!#REF!,Data!#REF!,(IF(B20=Data!#REF!,Data!I761,(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21,Data!J21,(IF(B20=Data!#REF!,Data!#REF!,(IF(B20=Data!#REF!,Data!#REF!,(IF(B20=Data!#REF!,Data!#REF!,(IF(B20=Data!#REF!,Data!#REF!,(IF(B20=Data!#REF!,Data!J761,(IF(B20=Data!#REF!,Data!#REF!,(IF(B20=Data!#REF!,Data!#REF!,Data!#REF!)))))))))))))))&amp;IF(B20=Data!#REF!,Data!#REF!,(IF(B20=Data!#REF!,Data!#REF!,(IF(B20=Data!#REF!,Data!#REF!,(IF(B20=Data!#REF!,Data!#REF!,(IF(B20=Data!#REF!,Data!#REF!,Data!#REF!)))))))))</f>
        <v>#REF!</v>
      </c>
      <c r="W20" s="596">
        <f>IF(E20="","",VLOOKUP(B20,Data!$B$5:$J$503,9,FALSE)*E20)</f>
        <v>45.16</v>
      </c>
    </row>
    <row r="21" spans="1:23" s="597" customFormat="1" ht="19.25" customHeight="1">
      <c r="A21" s="860"/>
      <c r="B21" s="753"/>
      <c r="C21" s="738" t="str">
        <f>IF(E21="","",VLOOKUP(B21,Data!$B$5:$N$503,13,FALSE))</f>
        <v/>
      </c>
      <c r="D21" s="495" t="str">
        <f>IF(E21="","",VLOOKUP(B21,Data!$B$5:$L$503,2,FALSE))</f>
        <v/>
      </c>
      <c r="E21" s="739"/>
      <c r="F21" s="955"/>
      <c r="G21" s="587" t="str">
        <f>IF(E21="","",VLOOKUP(B21,Data!$B$5:$L$503,11,FALSE))</f>
        <v/>
      </c>
      <c r="H21" s="588" t="str">
        <f>IF(E21&gt;0,E21*G21,"-")</f>
        <v>-</v>
      </c>
      <c r="I21" s="589" t="str">
        <f>IF(E21="","",VLOOKUP(B21,Data!$B$5:$D$503,3,FALSE))</f>
        <v/>
      </c>
      <c r="J21" s="589" t="str">
        <f>IF(E21="","",VLOOKUP(B21,Data!$B$5:$M$503,12,FALSE))</f>
        <v/>
      </c>
      <c r="K21" s="590"/>
      <c r="L21" s="587" t="str">
        <f>IF(E21="","",VLOOKUP(B21,Data!$B$5:$E$503,4,FALSE)*E21)</f>
        <v/>
      </c>
      <c r="M21" s="587" t="str">
        <f>IF(E21="","",VLOOKUP(B21,Data!$B$5:$F$503,5,FALSE)*E21)</f>
        <v/>
      </c>
      <c r="N21" s="591" t="e">
        <f>IF(B21=Data!#REF!,Data!#REF!,(IF(B21=Data!#REF!,Data!#REF!,(IF(B21=Data!#REF!,Data!#REF!,(IF(B21=Data!#REF!,Data!#REF!,(IF(B21=Data!#REF!,Data!#REF!,(IF(B21=Data!#REF!,Data!#REF!,(IF(B21=Data!#REF!,Data!#REF!,(IF(B21=Data!#REF!,Data!#REF!,Data!#REF!)))))))))))))))&amp;IF(B21=Data!B21,Data!G21,(IF(B21=Data!#REF!,Data!#REF!,(IF(B21=Data!#REF!,Data!#REF!,(IF(B21=Data!#REF!,Data!#REF!,(IF(B21=Data!#REF!,Data!#REF!,(IF(B21=Data!#REF!,Data!G761,(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21,Data!H21,(IF(B21=Data!#REF!,Data!#REF!,(IF(B21=Data!#REF!,Data!#REF!,(IF(B21=Data!#REF!,Data!#REF!,(IF(B21=Data!#REF!,Data!#REF!,(IF(B21=Data!#REF!,Data!H761,(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21,Data!I21,(IF(B21=Data!#REF!,Data!#REF!,(IF(B21=Data!#REF!,Data!#REF!,(IF(B21=Data!#REF!,Data!#REF!,(IF(B21=Data!#REF!,Data!#REF!,(IF(B21=Data!#REF!,Data!I761,(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21,Data!J21,(IF(B21=Data!#REF!,Data!#REF!,(IF(B21=Data!#REF!,Data!#REF!,(IF(B21=Data!#REF!,Data!#REF!,(IF(B21=Data!#REF!,Data!#REF!,(IF(B21=Data!#REF!,Data!J761,(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c r="B22" s="753"/>
      <c r="C22" s="738" t="str">
        <f>IF(E22="","",VLOOKUP(B22,Data!$B$5:$N$503,13,FALSE))</f>
        <v/>
      </c>
      <c r="D22" s="495" t="str">
        <f>IF(E22="","",VLOOKUP(B22,Data!$B$5:$L$503,2,FALSE))</f>
        <v/>
      </c>
      <c r="E22" s="739"/>
      <c r="F22" s="956" t="s">
        <v>553</v>
      </c>
      <c r="G22" s="587" t="str">
        <f>IF(E22="","",VLOOKUP(B22,Data!$B$5:$L$503,11,FALSE))</f>
        <v/>
      </c>
      <c r="H22" s="588" t="str">
        <f>IF(E22&gt;0,E22*G22,"-")</f>
        <v>-</v>
      </c>
      <c r="I22" s="589" t="str">
        <f>IF(E22="","",VLOOKUP(B22,Data!$B$5:$D$503,3,FALSE))</f>
        <v/>
      </c>
      <c r="J22" s="589" t="str">
        <f>IF(E22="","",VLOOKUP(B22,Data!$B$5:$M$503,12,FALSE))</f>
        <v/>
      </c>
      <c r="K22" s="590"/>
      <c r="L22" s="587" t="str">
        <f>IF(E22="","",VLOOKUP(B22,Data!$B$5:$E$503,4,FALSE)*E22)</f>
        <v/>
      </c>
      <c r="M22" s="587" t="str">
        <f>IF(E22="","",VLOOKUP(B22,Data!$B$5:$F$503,5,FALSE)*E22)</f>
        <v/>
      </c>
      <c r="N22" s="591" t="e">
        <f>IF(B22=Data!#REF!,Data!#REF!,(IF(B22=Data!#REF!,Data!#REF!,(IF(B22=Data!#REF!,Data!#REF!,(IF(B22=Data!#REF!,Data!#REF!,(IF(B22=Data!#REF!,Data!#REF!,(IF(B22=Data!#REF!,Data!#REF!,(IF(B22=Data!#REF!,Data!#REF!,(IF(B22=Data!#REF!,Data!#REF!,Data!#REF!)))))))))))))))&amp;IF(B22=Data!B22,Data!G22,(IF(B22=Data!#REF!,Data!#REF!,(IF(B22=Data!#REF!,Data!#REF!,(IF(B22=Data!#REF!,Data!#REF!,(IF(B22=Data!#REF!,Data!#REF!,(IF(B22=Data!#REF!,Data!G762,(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22,Data!H22,(IF(B22=Data!#REF!,Data!#REF!,(IF(B22=Data!#REF!,Data!#REF!,(IF(B22=Data!#REF!,Data!#REF!,(IF(B22=Data!#REF!,Data!#REF!,(IF(B22=Data!#REF!,Data!H762,(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22,Data!I22,(IF(B22=Data!#REF!,Data!#REF!,(IF(B22=Data!#REF!,Data!#REF!,(IF(B22=Data!#REF!,Data!#REF!,(IF(B22=Data!#REF!,Data!#REF!,(IF(B22=Data!#REF!,Data!I762,(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22,Data!J22,(IF(B22=Data!#REF!,Data!#REF!,(IF(B22=Data!#REF!,Data!#REF!,(IF(B22=Data!#REF!,Data!#REF!,(IF(B22=Data!#REF!,Data!#REF!,(IF(B22=Data!#REF!,Data!J762,(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c r="B23" s="753"/>
      <c r="C23" s="738" t="str">
        <f>IF(E23="","",VLOOKUP(B23,Data!$B$5:$N$503,13,FALSE))</f>
        <v/>
      </c>
      <c r="D23" s="495" t="str">
        <f>IF(E23="","",VLOOKUP(B23,Data!$B$5:$L$503,2,FALSE))</f>
        <v/>
      </c>
      <c r="E23" s="739"/>
      <c r="F23" s="956"/>
      <c r="G23" s="587" t="str">
        <f>IF(E23="","",VLOOKUP(B23,Data!$B$5:$L$503,11,FALSE))</f>
        <v/>
      </c>
      <c r="H23" s="588" t="str">
        <f>IF(E23&gt;0,E23*G23,"-")</f>
        <v>-</v>
      </c>
      <c r="I23" s="589" t="str">
        <f>IF(E23="","",VLOOKUP(B23,Data!$B$5:$D$503,3,FALSE))</f>
        <v/>
      </c>
      <c r="J23" s="589" t="str">
        <f>IF(E23="","",VLOOKUP(B23,Data!$B$5:$M$503,12,FALSE))</f>
        <v/>
      </c>
      <c r="K23" s="590"/>
      <c r="L23" s="587" t="str">
        <f>IF(E23="","",VLOOKUP(B23,Data!$B$5:$E$503,4,FALSE)*E23)</f>
        <v/>
      </c>
      <c r="M23" s="587" t="str">
        <f>IF(E23="","",VLOOKUP(B23,Data!$B$5:$F$503,5,FALSE)*E23)</f>
        <v/>
      </c>
      <c r="N23" s="591" t="e">
        <f>IF(B23=Data!#REF!,Data!#REF!,(IF(B23=Data!#REF!,Data!#REF!,(IF(B23=Data!#REF!,Data!#REF!,(IF(B23=Data!#REF!,Data!#REF!,(IF(B23=Data!#REF!,Data!#REF!,(IF(B23=Data!#REF!,Data!#REF!,(IF(B23=Data!#REF!,Data!#REF!,(IF(B23=Data!#REF!,Data!#REF!,Data!#REF!)))))))))))))))&amp;IF(B23=Data!B18,Data!G18,(IF(B23=Data!#REF!,Data!#REF!,(IF(B23=Data!#REF!,Data!#REF!,(IF(B23=Data!#REF!,Data!#REF!,(IF(B23=Data!#REF!,Data!#REF!,(IF(B23=Data!#REF!,Data!G758,(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18,Data!H18,(IF(B23=Data!#REF!,Data!#REF!,(IF(B23=Data!#REF!,Data!#REF!,(IF(B23=Data!#REF!,Data!#REF!,(IF(B23=Data!#REF!,Data!#REF!,(IF(B23=Data!#REF!,Data!H758,(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18,Data!I18,(IF(B23=Data!#REF!,Data!#REF!,(IF(B23=Data!#REF!,Data!#REF!,(IF(B23=Data!#REF!,Data!#REF!,(IF(B23=Data!#REF!,Data!#REF!,(IF(B23=Data!#REF!,Data!I758,(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18,Data!J18,(IF(B23=Data!#REF!,Data!#REF!,(IF(B23=Data!#REF!,Data!#REF!,(IF(B23=Data!#REF!,Data!#REF!,(IF(B23=Data!#REF!,Data!#REF!,(IF(B23=Data!#REF!,Data!J758,(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753"/>
      <c r="C24" s="738" t="str">
        <f>IF(E24="","",VLOOKUP(B24,Data!$B$5:$N$503,13,FALSE))</f>
        <v/>
      </c>
      <c r="D24" s="495" t="str">
        <f>IF(E24="","",VLOOKUP(B24,Data!$B$5:$L$503,2,FALSE))</f>
        <v/>
      </c>
      <c r="E24" s="739"/>
      <c r="F24" s="955"/>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19,Data!G19,(IF(B24=Data!#REF!,Data!#REF!,(IF(B24=Data!#REF!,Data!#REF!,(IF(B24=Data!#REF!,Data!#REF!,(IF(B24=Data!#REF!,Data!#REF!,(IF(B24=Data!#REF!,Data!G759,(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19,Data!H19,(IF(B24=Data!#REF!,Data!#REF!,(IF(B24=Data!#REF!,Data!#REF!,(IF(B24=Data!#REF!,Data!#REF!,(IF(B24=Data!#REF!,Data!#REF!,(IF(B24=Data!#REF!,Data!H759,(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19,Data!I19,(IF(B24=Data!#REF!,Data!#REF!,(IF(B24=Data!#REF!,Data!#REF!,(IF(B24=Data!#REF!,Data!#REF!,(IF(B24=Data!#REF!,Data!#REF!,(IF(B24=Data!#REF!,Data!I759,(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19,Data!J19,(IF(B24=Data!#REF!,Data!#REF!,(IF(B24=Data!#REF!,Data!#REF!,(IF(B24=Data!#REF!,Data!#REF!,(IF(B24=Data!#REF!,Data!#REF!,(IF(B24=Data!#REF!,Data!J759,(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c r="B25" s="753"/>
      <c r="C25" s="738" t="str">
        <f>IF(E25="","",VLOOKUP(B25,Data!$B$5:$N$503,13,FALSE))</f>
        <v/>
      </c>
      <c r="D25" s="495" t="str">
        <f>IF(E25="","",VLOOKUP(B25,Data!$B$5:$L$503,2,FALSE))</f>
        <v/>
      </c>
      <c r="E25" s="739"/>
      <c r="F25" s="956"/>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REF!,Data!#REF!,(IF(B25=Data!#REF!,Data!#REF!,(IF(B25=Data!#REF!,Data!#REF!,(IF(B25=Data!#REF!,Data!#REF!,(IF(B25=Data!#REF!,Data!#REF!,(IF(B25=Data!#REF!,Data!#REF!,(IF(B25=Data!#REF!,Data!#REF!,(IF(B25=Data!#REF!,Data!#REF!,Data!#REF!)))))))))))))))&amp;IF(B25=Data!B24,Data!G24,(IF(B25=Data!#REF!,Data!#REF!,(IF(B25=Data!#REF!,Data!#REF!,(IF(B25=Data!#REF!,Data!#REF!,(IF(B25=Data!#REF!,Data!#REF!,(IF(B25=Data!#REF!,Data!G764,(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24,Data!H24,(IF(B25=Data!#REF!,Data!#REF!,(IF(B25=Data!#REF!,Data!#REF!,(IF(B25=Data!#REF!,Data!#REF!,(IF(B25=Data!#REF!,Data!#REF!,(IF(B25=Data!#REF!,Data!H764,(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24,Data!I24,(IF(B25=Data!#REF!,Data!#REF!,(IF(B25=Data!#REF!,Data!#REF!,(IF(B25=Data!#REF!,Data!#REF!,(IF(B25=Data!#REF!,Data!#REF!,(IF(B25=Data!#REF!,Data!I764,(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24,Data!J24,(IF(B25=Data!#REF!,Data!#REF!,(IF(B25=Data!#REF!,Data!#REF!,(IF(B25=Data!#REF!,Data!#REF!,(IF(B25=Data!#REF!,Data!#REF!,(IF(B25=Data!#REF!,Data!J764,(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598"/>
      <c r="B26" s="582"/>
      <c r="C26" s="738" t="str">
        <f>IF(E26="","",VLOOKUP(B26,Data!$B$5:$N$503,13,FALSE))</f>
        <v/>
      </c>
      <c r="D26" s="495" t="str">
        <f>IF(E26="","",VLOOKUP(B26,Data!$B$5:$L$503,2,FALSE))</f>
        <v/>
      </c>
      <c r="E26" s="823"/>
      <c r="F26" s="955"/>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18,Data!G18,(IF(B26=Data!B20,Data!G20,(IF(B26=Data!B22,Data!G22,(IF(B26=Data!#REF!,Data!#REF!,(IF(B26=Data!B27,Data!G27,(IF(B26=Data!#REF!,Data!#REF!,(IF(B26=Data!#REF!,Data!#REF!,(IF(B26=Data!#REF!,Data!#REF!,Data!#REF!)))))))))))))))&amp;IF(B26=Data!B94,Data!G94,(IF(B26=Data!#REF!,Data!#REF!,(IF(B26=Data!#REF!,Data!#REF!,(IF(B26=Data!#REF!,Data!#REF!,(IF(B26=Data!#REF!,Data!#REF!,(IF(B26=Data!#REF!,Data!G834,(IF(B26=Data!#REF!,Data!#REF!,(IF(B26=Data!#REF!,Data!#REF!,Data!#REF!)))))))))))))))&amp;IF(B26=Data!#REF!,Data!#REF!,(IF(B26=Data!#REF!,Data!#REF!,(IF(B26=Data!#REF!,Data!#REF!,(IF(B26=Data!#REF!,Data!#REF!,(IF(B26=Data!#REF!,Data!#REF!,Data!#REF!)))))))))</f>
        <v>#REF!</v>
      </c>
      <c r="O26" s="592"/>
      <c r="P26" s="593"/>
      <c r="Q26" s="594" t="e">
        <f>IF(B26=Data!B18,Data!H18,(IF(B26=Data!B20,Data!H20,(IF(B26=Data!B22,Data!H22,(IF(B26=Data!#REF!,Data!#REF!,(IF(B26=Data!B27,Data!H27,(IF(B26=Data!#REF!,Data!#REF!,(IF(B26=Data!#REF!,Data!#REF!,(IF(B26=Data!#REF!,Data!#REF!,Data!#REF!)))))))))))))))&amp;IF(B26=Data!B94,Data!H94,(IF(B26=Data!#REF!,Data!#REF!,(IF(B26=Data!#REF!,Data!#REF!,(IF(B26=Data!#REF!,Data!#REF!,(IF(B26=Data!#REF!,Data!#REF!,(IF(B26=Data!#REF!,Data!H834,(IF(B26=Data!#REF!,Data!#REF!,(IF(B26=Data!#REF!,Data!#REF!,Data!#REF!)))))))))))))))&amp;IF(B26=Data!#REF!,Data!#REF!,(IF(B26=Data!#REF!,Data!#REF!,(IF(B26=Data!#REF!,Data!#REF!,(IF(B26=Data!#REF!,Data!#REF!,(IF(B26=Data!#REF!,Data!#REF!,Data!#REF!)))))))))</f>
        <v>#REF!</v>
      </c>
      <c r="R26" s="593"/>
      <c r="S26" s="593"/>
      <c r="T26" s="594" t="e">
        <f>IF(B26=Data!B18,Data!I18,(IF(B26=Data!B20,Data!I20,(IF(B26=Data!B22,Data!I22,(IF(B26=Data!#REF!,Data!#REF!,(IF(B26=Data!B27,Data!I27,(IF(B26=Data!#REF!,Data!#REF!,(IF(B26=Data!#REF!,Data!#REF!,(IF(B26=Data!#REF!,Data!#REF!,Data!#REF!)))))))))))))))&amp;IF(B26=Data!B94,Data!I94,(IF(B26=Data!#REF!,Data!#REF!,(IF(B26=Data!#REF!,Data!#REF!,(IF(B26=Data!#REF!,Data!#REF!,(IF(B26=Data!#REF!,Data!#REF!,(IF(B26=Data!#REF!,Data!I834,(IF(B26=Data!#REF!,Data!#REF!,(IF(B26=Data!#REF!,Data!#REF!,Data!#REF!)))))))))))))))&amp;IF(B26=Data!#REF!,Data!#REF!,(IF(B26=Data!#REF!,Data!#REF!,(IF(B26=Data!#REF!,Data!#REF!,(IF(B26=Data!#REF!,Data!#REF!,(IF(B26=Data!#REF!,Data!#REF!,Data!#REF!)))))))))</f>
        <v>#REF!</v>
      </c>
      <c r="U26" s="595"/>
      <c r="V26" s="594" t="e">
        <f>IF(B26=Data!B18,Data!J18,(IF(B26=Data!B20,Data!J20,(IF(B26=Data!B22,Data!J22,(IF(B26=Data!#REF!,Data!#REF!,(IF(B26=Data!B27,Data!J27,(IF(B26=Data!#REF!,Data!#REF!,(IF(B26=Data!#REF!,Data!#REF!,(IF(B26=Data!#REF!,Data!#REF!,Data!#REF!)))))))))))))))&amp;IF(B26=Data!B94,Data!J94,(IF(B26=Data!#REF!,Data!#REF!,(IF(B26=Data!#REF!,Data!#REF!,(IF(B26=Data!#REF!,Data!#REF!,(IF(B26=Data!#REF!,Data!#REF!,(IF(B26=Data!#REF!,Data!J834,(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c r="B27"/>
      <c r="C27" s="583" t="str">
        <f>IF(E27="","",VLOOKUP(B27,Data!$B$5:$N$503,13,FALSE))</f>
        <v/>
      </c>
      <c r="D27" s="584" t="str">
        <f>IF(E27="","",VLOOKUP(B27,Data!$B$5:$L$503,2,FALSE))</f>
        <v/>
      </c>
      <c r="E27" s="739"/>
      <c r="F27" s="600"/>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139,Data!G139,(IF(B27=Data!B141,Data!G141,(IF(B27=Data!B143,Data!G143,(IF(B27=Data!#REF!,Data!#REF!,(IF(B27=Data!B148,Data!G148,(IF(B27=Data!#REF!,Data!#REF!,(IF(B27=Data!#REF!,Data!#REF!,(IF(B27=Data!#REF!,Data!#REF!,Data!#REF!)))))))))))))))&amp;IF(B27=Data!B215,Data!G215,(IF(B27=Data!#REF!,Data!#REF!,(IF(B27=Data!#REF!,Data!#REF!,(IF(B27=Data!#REF!,Data!#REF!,(IF(B27=Data!#REF!,Data!#REF!,(IF(B27=Data!#REF!,Data!G955,(IF(B27=Data!#REF!,Data!#REF!,(IF(B27=Data!#REF!,Data!#REF!,Data!#REF!)))))))))))))))&amp;IF(B27=Data!#REF!,Data!#REF!,(IF(B27=Data!#REF!,Data!#REF!,(IF(B27=Data!#REF!,Data!#REF!,(IF(B27=Data!#REF!,Data!#REF!,(IF(B27=Data!#REF!,Data!#REF!,Data!#REF!)))))))))</f>
        <v>#REF!</v>
      </c>
      <c r="O27" s="592"/>
      <c r="P27" s="593"/>
      <c r="Q27" s="594" t="e">
        <f>IF(B27=Data!B139,Data!H139,(IF(B27=Data!B141,Data!H141,(IF(B27=Data!B143,Data!H143,(IF(B27=Data!#REF!,Data!#REF!,(IF(B27=Data!B148,Data!H148,(IF(B27=Data!#REF!,Data!#REF!,(IF(B27=Data!#REF!,Data!#REF!,(IF(B27=Data!#REF!,Data!#REF!,Data!#REF!)))))))))))))))&amp;IF(B27=Data!B215,Data!H215,(IF(B27=Data!#REF!,Data!#REF!,(IF(B27=Data!#REF!,Data!#REF!,(IF(B27=Data!#REF!,Data!#REF!,(IF(B27=Data!#REF!,Data!#REF!,(IF(B27=Data!#REF!,Data!H955,(IF(B27=Data!#REF!,Data!#REF!,(IF(B27=Data!#REF!,Data!#REF!,Data!#REF!)))))))))))))))&amp;IF(B27=Data!#REF!,Data!#REF!,(IF(B27=Data!#REF!,Data!#REF!,(IF(B27=Data!#REF!,Data!#REF!,(IF(B27=Data!#REF!,Data!#REF!,(IF(B27=Data!#REF!,Data!#REF!,Data!#REF!)))))))))</f>
        <v>#REF!</v>
      </c>
      <c r="R27" s="593"/>
      <c r="S27" s="593"/>
      <c r="T27" s="594" t="e">
        <f>IF(B27=Data!B139,Data!I139,(IF(B27=Data!B141,Data!I141,(IF(B27=Data!B143,Data!I143,(IF(B27=Data!#REF!,Data!#REF!,(IF(B27=Data!B148,Data!I148,(IF(B27=Data!#REF!,Data!#REF!,(IF(B27=Data!#REF!,Data!#REF!,(IF(B27=Data!#REF!,Data!#REF!,Data!#REF!)))))))))))))))&amp;IF(B27=Data!B215,Data!I215,(IF(B27=Data!#REF!,Data!#REF!,(IF(B27=Data!#REF!,Data!#REF!,(IF(B27=Data!#REF!,Data!#REF!,(IF(B27=Data!#REF!,Data!#REF!,(IF(B27=Data!#REF!,Data!I955,(IF(B27=Data!#REF!,Data!#REF!,(IF(B27=Data!#REF!,Data!#REF!,Data!#REF!)))))))))))))))&amp;IF(B27=Data!#REF!,Data!#REF!,(IF(B27=Data!#REF!,Data!#REF!,(IF(B27=Data!#REF!,Data!#REF!,(IF(B27=Data!#REF!,Data!#REF!,(IF(B27=Data!#REF!,Data!#REF!,Data!#REF!)))))))))</f>
        <v>#REF!</v>
      </c>
      <c r="U27" s="595"/>
      <c r="V27" s="594" t="e">
        <f>IF(B27=Data!B139,Data!J139,(IF(B27=Data!B141,Data!J141,(IF(B27=Data!B143,Data!J143,(IF(B27=Data!#REF!,Data!#REF!,(IF(B27=Data!B148,Data!J148,(IF(B27=Data!#REF!,Data!#REF!,(IF(B27=Data!#REF!,Data!#REF!,(IF(B27=Data!#REF!,Data!#REF!,Data!#REF!)))))))))))))))&amp;IF(B27=Data!B215,Data!J215,(IF(B27=Data!#REF!,Data!#REF!,(IF(B27=Data!#REF!,Data!#REF!,(IF(B27=Data!#REF!,Data!#REF!,(IF(B27=Data!#REF!,Data!#REF!,(IF(B27=Data!#REF!,Data!J955,(IF(B27=Data!#REF!,Data!#REF!,(IF(B27=Data!#REF!,Data!#REF!,Data!#REF!)))))))))))))))&amp;IF(B27=Data!#REF!,Data!#REF!,(IF(B27=Data!#REF!,Data!#REF!,(IF(B27=Data!#REF!,Data!#REF!,(IF(B27=Data!#REF!,Data!#REF!,(IF(B27=Data!#REF!,Data!#REF!,Data!#REF!)))))))))</f>
        <v>#REF!</v>
      </c>
      <c r="W27" s="596" t="str">
        <f>IF(E27="","",VLOOKUP(B27,Data!$B$5:$J$503,9,FALSE)*E27)</f>
        <v/>
      </c>
    </row>
    <row r="28" spans="1:23" s="611" customFormat="1" ht="31" customHeight="1">
      <c r="A28" s="860"/>
      <c r="B28" s="818"/>
      <c r="C28" s="604"/>
      <c r="D28" s="605"/>
      <c r="E28" s="606">
        <f>SUM(E17:E27)</f>
        <v>44</v>
      </c>
      <c r="F28" s="606"/>
      <c r="G28" s="607"/>
      <c r="H28" s="607">
        <f>SUM(H17:H27)</f>
        <v>82797.48000000001</v>
      </c>
      <c r="I28" s="608"/>
      <c r="J28" s="608"/>
      <c r="K28" s="608"/>
      <c r="L28" s="609">
        <f>SUM(L17:L27)</f>
        <v>8948</v>
      </c>
      <c r="M28" s="609">
        <f>SUM(M17:M27)</f>
        <v>8008</v>
      </c>
      <c r="N28" s="609" t="e">
        <f>SUM(N17:N27)</f>
        <v>#REF!</v>
      </c>
      <c r="O28" s="609"/>
      <c r="P28" s="609">
        <f>SUM(P16:P16)</f>
        <v>0</v>
      </c>
      <c r="Q28" s="609">
        <f>SUM(Q16:Q16)</f>
        <v>0</v>
      </c>
      <c r="R28" s="609" t="e">
        <f>SUM(#REF!)</f>
        <v>#REF!</v>
      </c>
      <c r="S28" s="609">
        <f>SUM(S16:S16)</f>
        <v>0</v>
      </c>
      <c r="T28" s="609">
        <f>SUM(T16:T16)</f>
        <v>0</v>
      </c>
      <c r="U28" s="609" t="e">
        <f>SUM(#REF!)</f>
        <v>#REF!</v>
      </c>
      <c r="V28" s="609">
        <f>SUM(V16:V16)</f>
        <v>0</v>
      </c>
      <c r="W28" s="610">
        <f>SUM(W17:W27)</f>
        <v>51.295999999999999</v>
      </c>
    </row>
    <row r="29" spans="1:23" ht="11.25" customHeight="1">
      <c r="A29" s="860"/>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1007" t="s">
        <v>547</v>
      </c>
      <c r="D31" s="624"/>
      <c r="E31" s="499" t="s">
        <v>88</v>
      </c>
      <c r="G31" s="1079"/>
      <c r="H31" s="1080"/>
      <c r="I31" s="1007" t="s">
        <v>89</v>
      </c>
      <c r="J31" s="625"/>
      <c r="K31" s="537" t="s">
        <v>90</v>
      </c>
      <c r="L31" s="537"/>
      <c r="M31" s="532"/>
      <c r="W31" s="538"/>
    </row>
    <row r="32" spans="1:23" ht="10.5" customHeight="1">
      <c r="A32" s="1007" t="s">
        <v>548</v>
      </c>
      <c r="B32" s="503"/>
      <c r="D32" s="523"/>
      <c r="G32" s="1079"/>
      <c r="H32" s="1080"/>
      <c r="I32" s="1007"/>
      <c r="J32" s="625"/>
      <c r="K32" s="537" t="s">
        <v>94</v>
      </c>
      <c r="L32" s="537"/>
      <c r="M32" s="532"/>
      <c r="W32" s="538"/>
    </row>
    <row r="33" spans="1:23" ht="10.5" customHeight="1">
      <c r="A33" s="544"/>
      <c r="B33" s="545"/>
      <c r="C33" s="545"/>
      <c r="D33" s="626"/>
      <c r="E33" s="499" t="s">
        <v>95</v>
      </c>
      <c r="G33" s="1079"/>
      <c r="H33" s="1080"/>
      <c r="I33" s="1007" t="s">
        <v>96</v>
      </c>
      <c r="J33" s="625"/>
      <c r="K33" s="537"/>
      <c r="L33" s="537"/>
      <c r="M33" s="532"/>
      <c r="W33" s="538"/>
    </row>
    <row r="34" spans="1:23" ht="13">
      <c r="A34" s="512" t="s">
        <v>97</v>
      </c>
      <c r="C34" s="535"/>
      <c r="D34" s="514"/>
      <c r="E34" s="499" t="s">
        <v>98</v>
      </c>
      <c r="G34" s="627" t="s">
        <v>99</v>
      </c>
      <c r="H34" s="628"/>
      <c r="I34" s="1007" t="s">
        <v>89</v>
      </c>
      <c r="J34" s="625"/>
      <c r="K34" s="537" t="s">
        <v>100</v>
      </c>
      <c r="L34" s="537"/>
      <c r="M34" s="532"/>
      <c r="W34" s="538"/>
    </row>
    <row r="35" spans="1:23" ht="13">
      <c r="A35" s="1007" t="s">
        <v>561</v>
      </c>
      <c r="D35" s="523"/>
      <c r="E35" s="499" t="s">
        <v>101</v>
      </c>
      <c r="G35" s="629"/>
      <c r="H35" s="630"/>
      <c r="I35" s="1007"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1175</v>
      </c>
      <c r="H36" s="1054"/>
      <c r="I36" s="1053" t="s">
        <v>1174</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ht="13.5" customHeight="1"/>
    <row r="43" spans="1:23" s="611" customFormat="1" ht="18" customHeight="1">
      <c r="A43" s="635" t="s">
        <v>964</v>
      </c>
      <c r="B43" s="500"/>
      <c r="C43" s="635" t="s">
        <v>622</v>
      </c>
      <c r="F43" s="636"/>
      <c r="G43" s="635" t="s">
        <v>958</v>
      </c>
      <c r="H43" s="500"/>
      <c r="I43" s="635" t="s">
        <v>969</v>
      </c>
      <c r="K43" s="636"/>
      <c r="L43" s="636"/>
      <c r="V43" s="637"/>
    </row>
    <row r="44" spans="1:23" s="611" customFormat="1" ht="18" customHeight="1">
      <c r="A44" s="635" t="s">
        <v>965</v>
      </c>
      <c r="B44" s="500"/>
      <c r="C44" s="635" t="s">
        <v>969</v>
      </c>
      <c r="F44" s="636"/>
      <c r="G44" s="635" t="s">
        <v>959</v>
      </c>
      <c r="H44" s="500"/>
      <c r="I44" s="635" t="s">
        <v>969</v>
      </c>
      <c r="K44" s="636"/>
      <c r="L44" s="636"/>
      <c r="V44" s="637"/>
    </row>
    <row r="45" spans="1:23" s="611" customFormat="1" ht="18" customHeight="1">
      <c r="A45" s="635" t="s">
        <v>966</v>
      </c>
      <c r="B45" s="500"/>
      <c r="C45" s="635" t="s">
        <v>969</v>
      </c>
      <c r="F45" s="636"/>
      <c r="G45" s="635" t="s">
        <v>960</v>
      </c>
      <c r="H45" s="500"/>
      <c r="I45" s="635" t="s">
        <v>622</v>
      </c>
      <c r="K45" s="636"/>
      <c r="L45" s="636"/>
      <c r="V45" s="637"/>
    </row>
    <row r="46" spans="1:23" s="611" customFormat="1" ht="18" customHeight="1">
      <c r="A46" s="635" t="s">
        <v>967</v>
      </c>
      <c r="B46" s="500"/>
      <c r="C46" s="635" t="s">
        <v>622</v>
      </c>
      <c r="F46" s="636"/>
      <c r="G46" s="635" t="s">
        <v>961</v>
      </c>
      <c r="H46" s="500"/>
      <c r="I46" s="635" t="s">
        <v>622</v>
      </c>
      <c r="K46" s="636"/>
      <c r="L46" s="636"/>
      <c r="V46" s="637"/>
    </row>
    <row r="47" spans="1:23" s="611" customFormat="1" ht="18" customHeight="1">
      <c r="A47" s="635" t="s">
        <v>968</v>
      </c>
      <c r="B47" s="500"/>
      <c r="C47" s="635" t="s">
        <v>622</v>
      </c>
      <c r="F47" s="636"/>
      <c r="G47" s="635" t="s">
        <v>963</v>
      </c>
      <c r="H47" s="500"/>
      <c r="I47" s="635" t="s">
        <v>622</v>
      </c>
      <c r="K47" s="636"/>
      <c r="L47" s="636"/>
      <c r="V47" s="637"/>
    </row>
    <row r="48" spans="1:23" ht="20">
      <c r="E48" s="1008"/>
      <c r="F48" s="500"/>
      <c r="G48" s="635" t="s">
        <v>962</v>
      </c>
      <c r="I48" s="635" t="s">
        <v>622</v>
      </c>
      <c r="K48" s="500"/>
      <c r="M48" s="1008"/>
      <c r="V48" s="501"/>
      <c r="W48" s="1008"/>
    </row>
    <row r="49" spans="1:8" ht="17.5">
      <c r="A49" s="638"/>
      <c r="E49" s="1008"/>
      <c r="G49" s="639"/>
      <c r="H49" s="639"/>
    </row>
    <row r="54" spans="1:8" ht="14">
      <c r="A54" s="640"/>
      <c r="C54" s="641"/>
      <c r="D54" s="641"/>
      <c r="E54" s="642"/>
    </row>
    <row r="55" spans="1:8" ht="14">
      <c r="A55" s="643"/>
      <c r="C55" s="641"/>
      <c r="D55" s="644"/>
      <c r="E55" s="642"/>
    </row>
    <row r="56" spans="1:8" ht="14">
      <c r="A56" s="643"/>
      <c r="B56" s="645"/>
      <c r="C56" s="641"/>
      <c r="D56" s="641"/>
      <c r="E56" s="642"/>
    </row>
    <row r="57" spans="1:8" ht="14">
      <c r="A57" s="643"/>
      <c r="B57" s="646" t="s">
        <v>354</v>
      </c>
      <c r="C57" s="641"/>
      <c r="D57" s="641"/>
      <c r="E57" s="642"/>
    </row>
    <row r="58" spans="1:8" ht="15.5">
      <c r="A58" s="643"/>
      <c r="B58" s="647" t="s">
        <v>249</v>
      </c>
      <c r="C58" s="641"/>
      <c r="D58" s="641"/>
      <c r="E58" s="642"/>
    </row>
    <row r="59" spans="1:8" ht="14">
      <c r="A59" s="643"/>
      <c r="B59" s="648" t="s">
        <v>250</v>
      </c>
      <c r="C59" s="641"/>
      <c r="D59" s="641"/>
      <c r="E59" s="642"/>
    </row>
    <row r="60" spans="1:8" ht="15.5">
      <c r="A60" s="649"/>
      <c r="B60" s="647" t="s">
        <v>251</v>
      </c>
      <c r="C60" s="641"/>
      <c r="D60" s="641"/>
      <c r="E60" s="642"/>
    </row>
    <row r="61" spans="1:8" ht="15.5">
      <c r="A61" s="643"/>
      <c r="B61" s="647" t="s">
        <v>252</v>
      </c>
      <c r="C61" s="641"/>
      <c r="D61" s="641"/>
      <c r="E61" s="642"/>
    </row>
    <row r="62" spans="1:8" ht="14">
      <c r="A62" s="649"/>
      <c r="B62" s="646" t="s">
        <v>253</v>
      </c>
      <c r="C62" s="641"/>
      <c r="D62" s="641"/>
      <c r="E62" s="642"/>
    </row>
    <row r="63" spans="1:8" ht="14">
      <c r="A63" s="649"/>
      <c r="B63" s="646" t="s">
        <v>357</v>
      </c>
      <c r="C63" s="641"/>
      <c r="D63" s="641"/>
      <c r="E63" s="642"/>
    </row>
    <row r="64" spans="1:8" ht="14">
      <c r="A64" s="643"/>
      <c r="B64" s="646" t="s">
        <v>358</v>
      </c>
      <c r="C64" s="641"/>
      <c r="D64" s="641"/>
      <c r="E64" s="642"/>
    </row>
    <row r="65" spans="1:5" ht="14">
      <c r="A65" s="643"/>
      <c r="B65" s="646" t="s">
        <v>288</v>
      </c>
      <c r="C65" s="641"/>
      <c r="D65" s="641"/>
      <c r="E65" s="642"/>
    </row>
    <row r="66" spans="1:5" ht="14">
      <c r="A66" s="643"/>
      <c r="B66" s="646" t="s">
        <v>292</v>
      </c>
      <c r="C66" s="641"/>
      <c r="D66" s="641"/>
      <c r="E66" s="642"/>
    </row>
    <row r="67" spans="1:5" ht="15.5">
      <c r="A67" s="643"/>
      <c r="B67" s="647" t="s">
        <v>423</v>
      </c>
      <c r="C67" s="641"/>
      <c r="D67" s="641"/>
      <c r="E67" s="642"/>
    </row>
    <row r="68" spans="1:5" ht="14">
      <c r="A68" s="643"/>
      <c r="B68" s="646" t="s">
        <v>424</v>
      </c>
      <c r="C68" s="641"/>
      <c r="D68" s="641"/>
      <c r="E68" s="642"/>
    </row>
    <row r="69" spans="1:5" ht="14">
      <c r="A69" s="643"/>
      <c r="B69" s="646" t="s">
        <v>279</v>
      </c>
      <c r="C69" s="641"/>
      <c r="D69" s="644"/>
      <c r="E69" s="642"/>
    </row>
    <row r="70" spans="1:5" ht="14">
      <c r="A70" s="643"/>
      <c r="B70" s="646" t="s">
        <v>281</v>
      </c>
      <c r="C70" s="641"/>
      <c r="D70" s="641"/>
      <c r="E70" s="642"/>
    </row>
    <row r="71" spans="1:5" ht="14">
      <c r="A71" s="643"/>
      <c r="B71" s="646" t="s">
        <v>287</v>
      </c>
      <c r="C71" s="641"/>
      <c r="D71" s="644"/>
      <c r="E71" s="642"/>
    </row>
    <row r="72" spans="1:5" ht="15.5">
      <c r="A72" s="643"/>
      <c r="B72" s="647" t="s">
        <v>420</v>
      </c>
      <c r="C72" s="641"/>
      <c r="D72" s="644"/>
      <c r="E72" s="642"/>
    </row>
    <row r="73" spans="1:5" ht="14">
      <c r="A73" s="650"/>
      <c r="B73" s="646" t="s">
        <v>421</v>
      </c>
      <c r="C73" s="579"/>
      <c r="D73" s="578"/>
      <c r="E73" s="575"/>
    </row>
    <row r="74" spans="1:5" ht="14">
      <c r="A74" s="572"/>
      <c r="B74" s="646" t="s">
        <v>422</v>
      </c>
      <c r="C74" s="579"/>
      <c r="D74" s="578"/>
      <c r="E74" s="651">
        <f>SUM(E53:E72)</f>
        <v>0</v>
      </c>
    </row>
    <row r="75" spans="1:5" ht="14">
      <c r="B75" s="646" t="s">
        <v>417</v>
      </c>
    </row>
    <row r="76" spans="1:5" ht="14">
      <c r="B76" s="646" t="s">
        <v>397</v>
      </c>
    </row>
  </sheetData>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A3214-12D3-4CAB-B2CD-E679A18EADFB}">
  <sheetPr>
    <pageSetUpPr fitToPage="1"/>
  </sheetPr>
  <dimension ref="A1:W76"/>
  <sheetViews>
    <sheetView zoomScale="80" zoomScaleNormal="80" zoomScaleSheetLayoutView="85" workbookViewId="0">
      <selection activeCell="M17" sqref="M17"/>
    </sheetView>
  </sheetViews>
  <sheetFormatPr defaultColWidth="9.1796875" defaultRowHeight="12.5"/>
  <cols>
    <col min="1" max="1" width="5.26953125" style="1008" customWidth="1"/>
    <col min="2" max="2" width="33.81640625" style="1008" customWidth="1"/>
    <col min="3" max="3" width="6.453125" style="1008" customWidth="1"/>
    <col min="4" max="4" width="13.453125" style="1008" customWidth="1"/>
    <col min="5" max="5" width="10.453125" style="499" customWidth="1"/>
    <col min="6" max="6" width="13.08984375" style="1008" customWidth="1"/>
    <col min="7" max="7" width="14.81640625" style="500" customWidth="1"/>
    <col min="8" max="8" width="16.26953125" style="500" customWidth="1"/>
    <col min="9" max="9" width="6.1796875" style="1008" customWidth="1"/>
    <col min="10" max="10" width="14.1796875" style="1008" customWidth="1"/>
    <col min="11" max="11" width="11.1796875" style="1008" customWidth="1"/>
    <col min="12" max="12" width="15.1796875" style="500" customWidth="1"/>
    <col min="13" max="13" width="16.36328125" style="500" customWidth="1"/>
    <col min="14" max="14" width="0.453125" style="1008" hidden="1" customWidth="1"/>
    <col min="15" max="15" width="3.1796875" style="1008" customWidth="1"/>
    <col min="16" max="16" width="2.54296875" style="1008" customWidth="1"/>
    <col min="17" max="17" width="4.81640625" style="1008" hidden="1" customWidth="1"/>
    <col min="18" max="18" width="2" style="1008" customWidth="1"/>
    <col min="19" max="19" width="2.54296875" style="1008" customWidth="1"/>
    <col min="20" max="20" width="5.81640625" style="1008" hidden="1" customWidth="1"/>
    <col min="21" max="21" width="1" style="1008" customWidth="1"/>
    <col min="22" max="22" width="9.1796875" style="1008" hidden="1" customWidth="1"/>
    <col min="23" max="23" width="15.08984375" style="501" customWidth="1"/>
    <col min="24" max="24" width="1.81640625" style="1008" customWidth="1"/>
    <col min="25" max="25" width="9.1796875" style="1008" customWidth="1"/>
    <col min="26" max="16384" width="9.1796875" style="1008"/>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1008"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1007"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1007" t="s">
        <v>557</v>
      </c>
      <c r="D8" s="523"/>
      <c r="E8" s="531"/>
      <c r="G8" s="532"/>
      <c r="H8" s="533"/>
      <c r="I8" s="1007"/>
      <c r="K8" s="514"/>
      <c r="L8" s="532"/>
      <c r="M8" s="534"/>
      <c r="O8" s="514"/>
      <c r="U8" s="535"/>
      <c r="V8" s="535"/>
      <c r="W8" s="536"/>
    </row>
    <row r="9" spans="1:23">
      <c r="A9" s="1007" t="s">
        <v>558</v>
      </c>
      <c r="D9" s="523"/>
      <c r="E9" s="531" t="s">
        <v>54</v>
      </c>
      <c r="G9" s="532" t="s">
        <v>55</v>
      </c>
      <c r="H9" s="533"/>
      <c r="I9" s="1007" t="s">
        <v>56</v>
      </c>
      <c r="K9" s="523"/>
      <c r="L9" s="532" t="s">
        <v>57</v>
      </c>
      <c r="M9" s="537"/>
      <c r="O9" s="523"/>
      <c r="P9" s="1008" t="s">
        <v>58</v>
      </c>
      <c r="W9" s="538"/>
    </row>
    <row r="10" spans="1:23" ht="13">
      <c r="A10" s="1007" t="s">
        <v>559</v>
      </c>
      <c r="D10" s="539" t="s">
        <v>560</v>
      </c>
      <c r="E10" s="531" t="s">
        <v>59</v>
      </c>
      <c r="G10" s="532"/>
      <c r="H10" s="533"/>
      <c r="I10" s="540"/>
      <c r="J10" s="541"/>
      <c r="K10" s="542"/>
      <c r="L10" s="532"/>
      <c r="M10" s="537"/>
      <c r="O10" s="523"/>
      <c r="W10" s="538"/>
    </row>
    <row r="11" spans="1:23" ht="13">
      <c r="A11" s="1007" t="s">
        <v>551</v>
      </c>
      <c r="B11" s="1008" t="s">
        <v>1180</v>
      </c>
      <c r="D11" s="523"/>
      <c r="E11" s="515"/>
      <c r="F11" s="543"/>
      <c r="G11" s="532" t="s">
        <v>60</v>
      </c>
      <c r="H11" s="533"/>
      <c r="I11" s="1007" t="s">
        <v>61</v>
      </c>
      <c r="K11" s="523"/>
      <c r="L11" s="532" t="s">
        <v>523</v>
      </c>
      <c r="M11" s="537"/>
      <c r="O11" s="523"/>
      <c r="P11" s="1008" t="s">
        <v>63</v>
      </c>
      <c r="W11" s="538"/>
    </row>
    <row r="12" spans="1:23">
      <c r="A12" s="544" t="s">
        <v>64</v>
      </c>
      <c r="D12" s="523"/>
      <c r="E12" s="531" t="s">
        <v>65</v>
      </c>
      <c r="G12" s="532"/>
      <c r="H12" s="533"/>
      <c r="I12" s="1007"/>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1177</v>
      </c>
      <c r="C17" s="738" t="str">
        <f>IF(E17="","",VLOOKUP(B17,Data!$B$5:$N$503,13,FALSE))</f>
        <v/>
      </c>
      <c r="D17" s="495" t="str">
        <f>IF(E17="","",VLOOKUP(B17,Data!$B$5:$L$503,2,FALSE))</f>
        <v/>
      </c>
      <c r="E17" s="739"/>
      <c r="F17" s="955"/>
      <c r="G17" s="587" t="str">
        <f>IF(E17="","",VLOOKUP(B17,Data!$B$5:$L$503,11,FALSE))</f>
        <v/>
      </c>
      <c r="H17" s="588" t="str">
        <f t="shared" ref="H17:H27" si="0">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22,Data!G22,(IF(B17=Data!#REF!,Data!#REF!,(IF(B17=Data!#REF!,Data!#REF!,(IF(B17=Data!#REF!,Data!#REF!,(IF(B17=Data!#REF!,Data!#REF!,(IF(B17=Data!#REF!,Data!G762,(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22,Data!H22,(IF(B17=Data!#REF!,Data!#REF!,(IF(B17=Data!#REF!,Data!#REF!,(IF(B17=Data!#REF!,Data!#REF!,(IF(B17=Data!#REF!,Data!#REF!,(IF(B17=Data!#REF!,Data!H762,(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22,Data!I22,(IF(B17=Data!#REF!,Data!#REF!,(IF(B17=Data!#REF!,Data!#REF!,(IF(B17=Data!#REF!,Data!#REF!,(IF(B17=Data!#REF!,Data!#REF!,(IF(B17=Data!#REF!,Data!I762,(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22,Data!J22,(IF(B17=Data!#REF!,Data!#REF!,(IF(B17=Data!#REF!,Data!#REF!,(IF(B17=Data!#REF!,Data!#REF!,(IF(B17=Data!#REF!,Data!#REF!,(IF(B17=Data!#REF!,Data!J762,(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c r="B18" s="753" t="s">
        <v>1178</v>
      </c>
      <c r="C18" s="738"/>
      <c r="D18" s="495"/>
      <c r="E18" s="739">
        <v>1</v>
      </c>
      <c r="F18" s="955"/>
      <c r="G18" s="587">
        <v>3454.76</v>
      </c>
      <c r="H18" s="588">
        <f t="shared" si="0"/>
        <v>3454.76</v>
      </c>
      <c r="I18" s="589" t="s">
        <v>192</v>
      </c>
      <c r="J18" s="589" t="s">
        <v>193</v>
      </c>
      <c r="K18" s="590" t="s">
        <v>1176</v>
      </c>
      <c r="L18" s="587">
        <v>212</v>
      </c>
      <c r="M18" s="587">
        <v>199</v>
      </c>
      <c r="N18" s="591" t="e">
        <f>IF(B18=Data!#REF!,Data!#REF!,(IF(B18=Data!#REF!,Data!#REF!,(IF(B18=Data!#REF!,Data!#REF!,(IF(B18=Data!#REF!,Data!#REF!,(IF(B18=Data!#REF!,Data!#REF!,(IF(B18=Data!#REF!,Data!#REF!,(IF(B18=Data!#REF!,Data!#REF!,(IF(B18=Data!#REF!,Data!#REF!,Data!#REF!)))))))))))))))&amp;IF(B18=Data!B23,Data!G23,(IF(B18=Data!#REF!,Data!#REF!,(IF(B18=Data!#REF!,Data!#REF!,(IF(B18=Data!#REF!,Data!#REF!,(IF(B18=Data!#REF!,Data!#REF!,(IF(B18=Data!#REF!,Data!G763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23,Data!H23,(IF(B18=Data!#REF!,Data!#REF!,(IF(B18=Data!#REF!,Data!#REF!,(IF(B18=Data!#REF!,Data!#REF!,(IF(B18=Data!#REF!,Data!#REF!,(IF(B18=Data!#REF!,Data!H763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23,Data!I23,(IF(B18=Data!#REF!,Data!#REF!,(IF(B18=Data!#REF!,Data!#REF!,(IF(B18=Data!#REF!,Data!#REF!,(IF(B18=Data!#REF!,Data!#REF!,(IF(B18=Data!#REF!,Data!I763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23,Data!J23,(IF(B18=Data!#REF!,Data!#REF!,(IF(B18=Data!#REF!,Data!#REF!,(IF(B18=Data!#REF!,Data!#REF!,(IF(B18=Data!#REF!,Data!#REF!,(IF(B18=Data!#REF!,Data!J763,(IF(B18=Data!#REF!,Data!#REF!,(IF(B18=Data!#REF!,Data!#REF!,Data!#REF!)))))))))))))))&amp;IF(B18=Data!#REF!,Data!#REF!,(IF(B18=Data!#REF!,Data!#REF!,(IF(B18=Data!#REF!,Data!#REF!,(IF(B18=Data!#REF!,Data!#REF!,(IF(B18=Data!#REF!,Data!#REF!,Data!#REF!)))))))))</f>
        <v>#REF!</v>
      </c>
      <c r="W18" s="596">
        <v>1.129</v>
      </c>
    </row>
    <row r="19" spans="1:23" s="597" customFormat="1" ht="19.25" customHeight="1">
      <c r="A19" s="860"/>
      <c r="B19" s="1011" t="s">
        <v>1179</v>
      </c>
      <c r="C19" s="738"/>
      <c r="D19" s="495"/>
      <c r="E19" s="739">
        <v>1</v>
      </c>
      <c r="F19" s="956"/>
      <c r="G19" s="587">
        <v>4283.4799999999996</v>
      </c>
      <c r="H19" s="588">
        <f>IF(E19&gt;0,E19*G19,"-")</f>
        <v>4283.4799999999996</v>
      </c>
      <c r="I19" s="589" t="s">
        <v>192</v>
      </c>
      <c r="J19" s="589" t="s">
        <v>193</v>
      </c>
      <c r="K19" s="590" t="s">
        <v>1176</v>
      </c>
      <c r="L19" s="587">
        <v>270</v>
      </c>
      <c r="M19" s="587">
        <v>247</v>
      </c>
      <c r="N19" s="591" t="e">
        <f>IF(B19=Data!#REF!,Data!#REF!,(IF(B19=Data!#REF!,Data!#REF!,(IF(B19=Data!#REF!,Data!#REF!,(IF(B19=Data!#REF!,Data!#REF!,(IF(B19=Data!#REF!,Data!#REF!,(IF(B19=Data!#REF!,Data!#REF!,(IF(B19=Data!#REF!,Data!#REF!,(IF(B19=Data!#REF!,Data!#REF!,Data!#REF!)))))))))))))))&amp;IF(B19=Data!B20,Data!G20,(IF(B19=Data!#REF!,Data!#REF!,(IF(B19=Data!#REF!,Data!#REF!,(IF(B19=Data!#REF!,Data!#REF!,(IF(B19=Data!#REF!,Data!#REF!,(IF(B19=Data!#REF!,Data!G760,(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20,Data!H20,(IF(B19=Data!#REF!,Data!#REF!,(IF(B19=Data!#REF!,Data!#REF!,(IF(B19=Data!#REF!,Data!#REF!,(IF(B19=Data!#REF!,Data!#REF!,(IF(B19=Data!#REF!,Data!H760,(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20,Data!I20,(IF(B19=Data!#REF!,Data!#REF!,(IF(B19=Data!#REF!,Data!#REF!,(IF(B19=Data!#REF!,Data!#REF!,(IF(B19=Data!#REF!,Data!#REF!,(IF(B19=Data!#REF!,Data!I760,(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20,Data!J20,(IF(B19=Data!#REF!,Data!#REF!,(IF(B19=Data!#REF!,Data!#REF!,(IF(B19=Data!#REF!,Data!#REF!,(IF(B19=Data!#REF!,Data!#REF!,(IF(B19=Data!#REF!,Data!J760,(IF(B19=Data!#REF!,Data!#REF!,(IF(B19=Data!#REF!,Data!#REF!,Data!#REF!)))))))))))))))&amp;IF(B19=Data!#REF!,Data!#REF!,(IF(B19=Data!#REF!,Data!#REF!,(IF(B19=Data!#REF!,Data!#REF!,(IF(B19=Data!#REF!,Data!#REF!,(IF(B19=Data!#REF!,Data!#REF!,Data!#REF!)))))))))</f>
        <v>#REF!</v>
      </c>
      <c r="W19" s="596">
        <v>1.488</v>
      </c>
    </row>
    <row r="20" spans="1:23" s="597" customFormat="1" ht="19.25" customHeight="1">
      <c r="A20" s="860"/>
      <c r="B20" s="753"/>
      <c r="C20" s="738" t="str">
        <f>IF(E20="","",VLOOKUP(B20,Data!$B$5:$N$503,13,FALSE))</f>
        <v/>
      </c>
      <c r="D20" s="495" t="str">
        <f>IF(E20="","",VLOOKUP(B20,Data!$B$5:$L$503,2,FALSE))</f>
        <v/>
      </c>
      <c r="E20" s="739"/>
      <c r="F20" s="955"/>
      <c r="G20" s="587" t="str">
        <f>IF(E20="","",VLOOKUP(B20,Data!$B$5:$L$503,11,FALSE))</f>
        <v/>
      </c>
      <c r="H20" s="588" t="str">
        <f>IF(E20&gt;0,E20*G20,"-")</f>
        <v>-</v>
      </c>
      <c r="I20" s="589" t="str">
        <f>IF(E20="","",VLOOKUP(B20,Data!$B$5:$D$503,3,FALSE))</f>
        <v/>
      </c>
      <c r="J20" s="589" t="str">
        <f>IF(E20="","",VLOOKUP(B20,Data!$B$5:$M$503,12,FALSE))</f>
        <v/>
      </c>
      <c r="K20" s="590"/>
      <c r="L20" s="587" t="str">
        <f>IF(E20="","",VLOOKUP(B20,Data!$B$5:$E$503,4,FALSE)*E20)</f>
        <v/>
      </c>
      <c r="M20" s="587" t="str">
        <f>IF(E20="","",VLOOKUP(B20,Data!$B$5:$F$503,5,FALSE)*E20)</f>
        <v/>
      </c>
      <c r="N20" s="591" t="e">
        <f>IF(B20=Data!#REF!,Data!#REF!,(IF(B20=Data!#REF!,Data!#REF!,(IF(B20=Data!#REF!,Data!#REF!,(IF(B20=Data!#REF!,Data!#REF!,(IF(B20=Data!#REF!,Data!#REF!,(IF(B20=Data!#REF!,Data!#REF!,(IF(B20=Data!#REF!,Data!#REF!,(IF(B20=Data!#REF!,Data!#REF!,Data!#REF!)))))))))))))))&amp;IF(B20=Data!B21,Data!G21,(IF(B20=Data!#REF!,Data!#REF!,(IF(B20=Data!#REF!,Data!#REF!,(IF(B20=Data!#REF!,Data!#REF!,(IF(B20=Data!#REF!,Data!#REF!,(IF(B20=Data!#REF!,Data!G761,(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21,Data!H21,(IF(B20=Data!#REF!,Data!#REF!,(IF(B20=Data!#REF!,Data!#REF!,(IF(B20=Data!#REF!,Data!#REF!,(IF(B20=Data!#REF!,Data!#REF!,(IF(B20=Data!#REF!,Data!H761,(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21,Data!I21,(IF(B20=Data!#REF!,Data!#REF!,(IF(B20=Data!#REF!,Data!#REF!,(IF(B20=Data!#REF!,Data!#REF!,(IF(B20=Data!#REF!,Data!#REF!,(IF(B20=Data!#REF!,Data!I761,(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21,Data!J21,(IF(B20=Data!#REF!,Data!#REF!,(IF(B20=Data!#REF!,Data!#REF!,(IF(B20=Data!#REF!,Data!#REF!,(IF(B20=Data!#REF!,Data!#REF!,(IF(B20=Data!#REF!,Data!J761,(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c r="B21" s="753"/>
      <c r="C21" s="738" t="str">
        <f>IF(E21="","",VLOOKUP(B21,Data!$B$5:$N$503,13,FALSE))</f>
        <v/>
      </c>
      <c r="D21" s="495" t="str">
        <f>IF(E21="","",VLOOKUP(B21,Data!$B$5:$L$503,2,FALSE))</f>
        <v/>
      </c>
      <c r="E21" s="739"/>
      <c r="F21" s="955"/>
      <c r="G21" s="587" t="str">
        <f>IF(E21="","",VLOOKUP(B21,Data!$B$5:$L$503,11,FALSE))</f>
        <v/>
      </c>
      <c r="H21" s="588" t="str">
        <f>IF(E21&gt;0,E21*G21,"-")</f>
        <v>-</v>
      </c>
      <c r="I21" s="589" t="str">
        <f>IF(E21="","",VLOOKUP(B21,Data!$B$5:$D$503,3,FALSE))</f>
        <v/>
      </c>
      <c r="J21" s="589" t="str">
        <f>IF(E21="","",VLOOKUP(B21,Data!$B$5:$M$503,12,FALSE))</f>
        <v/>
      </c>
      <c r="K21" s="590"/>
      <c r="L21" s="587" t="str">
        <f>IF(E21="","",VLOOKUP(B21,Data!$B$5:$E$503,4,FALSE)*E21)</f>
        <v/>
      </c>
      <c r="M21" s="587" t="str">
        <f>IF(E21="","",VLOOKUP(B21,Data!$B$5:$F$503,5,FALSE)*E21)</f>
        <v/>
      </c>
      <c r="N21" s="591" t="e">
        <f>IF(B21=Data!#REF!,Data!#REF!,(IF(B21=Data!#REF!,Data!#REF!,(IF(B21=Data!#REF!,Data!#REF!,(IF(B21=Data!#REF!,Data!#REF!,(IF(B21=Data!#REF!,Data!#REF!,(IF(B21=Data!#REF!,Data!#REF!,(IF(B21=Data!#REF!,Data!#REF!,(IF(B21=Data!#REF!,Data!#REF!,Data!#REF!)))))))))))))))&amp;IF(B21=Data!B21,Data!G21,(IF(B21=Data!#REF!,Data!#REF!,(IF(B21=Data!#REF!,Data!#REF!,(IF(B21=Data!#REF!,Data!#REF!,(IF(B21=Data!#REF!,Data!#REF!,(IF(B21=Data!#REF!,Data!G761,(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21,Data!H21,(IF(B21=Data!#REF!,Data!#REF!,(IF(B21=Data!#REF!,Data!#REF!,(IF(B21=Data!#REF!,Data!#REF!,(IF(B21=Data!#REF!,Data!#REF!,(IF(B21=Data!#REF!,Data!H761,(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21,Data!I21,(IF(B21=Data!#REF!,Data!#REF!,(IF(B21=Data!#REF!,Data!#REF!,(IF(B21=Data!#REF!,Data!#REF!,(IF(B21=Data!#REF!,Data!#REF!,(IF(B21=Data!#REF!,Data!I761,(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21,Data!J21,(IF(B21=Data!#REF!,Data!#REF!,(IF(B21=Data!#REF!,Data!#REF!,(IF(B21=Data!#REF!,Data!#REF!,(IF(B21=Data!#REF!,Data!#REF!,(IF(B21=Data!#REF!,Data!J761,(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c r="B22" s="753"/>
      <c r="C22" s="738" t="str">
        <f>IF(E22="","",VLOOKUP(B22,Data!$B$5:$N$503,13,FALSE))</f>
        <v/>
      </c>
      <c r="D22" s="495" t="str">
        <f>IF(E22="","",VLOOKUP(B22,Data!$B$5:$L$503,2,FALSE))</f>
        <v/>
      </c>
      <c r="E22" s="739"/>
      <c r="F22" s="956"/>
      <c r="G22" s="587" t="str">
        <f>IF(E22="","",VLOOKUP(B22,Data!$B$5:$L$503,11,FALSE))</f>
        <v/>
      </c>
      <c r="H22" s="588" t="str">
        <f>IF(E22&gt;0,E22*G22,"-")</f>
        <v>-</v>
      </c>
      <c r="I22" s="589" t="str">
        <f>IF(E22="","",VLOOKUP(B22,Data!$B$5:$D$503,3,FALSE))</f>
        <v/>
      </c>
      <c r="J22" s="589" t="str">
        <f>IF(E22="","",VLOOKUP(B22,Data!$B$5:$M$503,12,FALSE))</f>
        <v/>
      </c>
      <c r="K22" s="590"/>
      <c r="L22" s="587" t="str">
        <f>IF(E22="","",VLOOKUP(B22,Data!$B$5:$E$503,4,FALSE)*E22)</f>
        <v/>
      </c>
      <c r="M22" s="587" t="str">
        <f>IF(E22="","",VLOOKUP(B22,Data!$B$5:$F$503,5,FALSE)*E22)</f>
        <v/>
      </c>
      <c r="N22" s="591" t="e">
        <f>IF(B22=Data!#REF!,Data!#REF!,(IF(B22=Data!#REF!,Data!#REF!,(IF(B22=Data!#REF!,Data!#REF!,(IF(B22=Data!#REF!,Data!#REF!,(IF(B22=Data!#REF!,Data!#REF!,(IF(B22=Data!#REF!,Data!#REF!,(IF(B22=Data!#REF!,Data!#REF!,(IF(B22=Data!#REF!,Data!#REF!,Data!#REF!)))))))))))))))&amp;IF(B22=Data!B22,Data!G22,(IF(B22=Data!#REF!,Data!#REF!,(IF(B22=Data!#REF!,Data!#REF!,(IF(B22=Data!#REF!,Data!#REF!,(IF(B22=Data!#REF!,Data!#REF!,(IF(B22=Data!#REF!,Data!G762,(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22,Data!H22,(IF(B22=Data!#REF!,Data!#REF!,(IF(B22=Data!#REF!,Data!#REF!,(IF(B22=Data!#REF!,Data!#REF!,(IF(B22=Data!#REF!,Data!#REF!,(IF(B22=Data!#REF!,Data!H762,(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22,Data!I22,(IF(B22=Data!#REF!,Data!#REF!,(IF(B22=Data!#REF!,Data!#REF!,(IF(B22=Data!#REF!,Data!#REF!,(IF(B22=Data!#REF!,Data!#REF!,(IF(B22=Data!#REF!,Data!I762,(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22,Data!J22,(IF(B22=Data!#REF!,Data!#REF!,(IF(B22=Data!#REF!,Data!#REF!,(IF(B22=Data!#REF!,Data!#REF!,(IF(B22=Data!#REF!,Data!#REF!,(IF(B22=Data!#REF!,Data!J762,(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c r="B23" s="753"/>
      <c r="C23" s="738" t="str">
        <f>IF(E23="","",VLOOKUP(B23,Data!$B$5:$N$503,13,FALSE))</f>
        <v/>
      </c>
      <c r="D23" s="495" t="str">
        <f>IF(E23="","",VLOOKUP(B23,Data!$B$5:$L$503,2,FALSE))</f>
        <v/>
      </c>
      <c r="E23" s="739"/>
      <c r="F23" s="956"/>
      <c r="G23" s="587" t="str">
        <f>IF(E23="","",VLOOKUP(B23,Data!$B$5:$L$503,11,FALSE))</f>
        <v/>
      </c>
      <c r="H23" s="588" t="str">
        <f>IF(E23&gt;0,E23*G23,"-")</f>
        <v>-</v>
      </c>
      <c r="I23" s="589" t="str">
        <f>IF(E23="","",VLOOKUP(B23,Data!$B$5:$D$503,3,FALSE))</f>
        <v/>
      </c>
      <c r="J23" s="589" t="str">
        <f>IF(E23="","",VLOOKUP(B23,Data!$B$5:$M$503,12,FALSE))</f>
        <v/>
      </c>
      <c r="K23" s="590"/>
      <c r="L23" s="587" t="str">
        <f>IF(E23="","",VLOOKUP(B23,Data!$B$5:$E$503,4,FALSE)*E23)</f>
        <v/>
      </c>
      <c r="M23" s="587" t="str">
        <f>IF(E23="","",VLOOKUP(B23,Data!$B$5:$F$503,5,FALSE)*E23)</f>
        <v/>
      </c>
      <c r="N23" s="591" t="e">
        <f>IF(B23=Data!#REF!,Data!#REF!,(IF(B23=Data!#REF!,Data!#REF!,(IF(B23=Data!#REF!,Data!#REF!,(IF(B23=Data!#REF!,Data!#REF!,(IF(B23=Data!#REF!,Data!#REF!,(IF(B23=Data!#REF!,Data!#REF!,(IF(B23=Data!#REF!,Data!#REF!,(IF(B23=Data!#REF!,Data!#REF!,Data!#REF!)))))))))))))))&amp;IF(B23=Data!B18,Data!G18,(IF(B23=Data!#REF!,Data!#REF!,(IF(B23=Data!#REF!,Data!#REF!,(IF(B23=Data!#REF!,Data!#REF!,(IF(B23=Data!#REF!,Data!#REF!,(IF(B23=Data!#REF!,Data!G758,(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18,Data!H18,(IF(B23=Data!#REF!,Data!#REF!,(IF(B23=Data!#REF!,Data!#REF!,(IF(B23=Data!#REF!,Data!#REF!,(IF(B23=Data!#REF!,Data!#REF!,(IF(B23=Data!#REF!,Data!H758,(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18,Data!I18,(IF(B23=Data!#REF!,Data!#REF!,(IF(B23=Data!#REF!,Data!#REF!,(IF(B23=Data!#REF!,Data!#REF!,(IF(B23=Data!#REF!,Data!#REF!,(IF(B23=Data!#REF!,Data!I758,(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18,Data!J18,(IF(B23=Data!#REF!,Data!#REF!,(IF(B23=Data!#REF!,Data!#REF!,(IF(B23=Data!#REF!,Data!#REF!,(IF(B23=Data!#REF!,Data!#REF!,(IF(B23=Data!#REF!,Data!J758,(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753"/>
      <c r="C24" s="738" t="str">
        <f>IF(E24="","",VLOOKUP(B24,Data!$B$5:$N$503,13,FALSE))</f>
        <v/>
      </c>
      <c r="D24" s="495" t="str">
        <f>IF(E24="","",VLOOKUP(B24,Data!$B$5:$L$503,2,FALSE))</f>
        <v/>
      </c>
      <c r="E24" s="739"/>
      <c r="F24" s="955"/>
      <c r="G24" s="587" t="str">
        <f>IF(E24="","",VLOOKUP(B24,Data!$B$5:$L$503,11,FALSE))</f>
        <v/>
      </c>
      <c r="H24" s="588" t="str">
        <f t="shared" si="0"/>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19,Data!G19,(IF(B24=Data!#REF!,Data!#REF!,(IF(B24=Data!#REF!,Data!#REF!,(IF(B24=Data!#REF!,Data!#REF!,(IF(B24=Data!#REF!,Data!#REF!,(IF(B24=Data!#REF!,Data!G759,(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19,Data!H19,(IF(B24=Data!#REF!,Data!#REF!,(IF(B24=Data!#REF!,Data!#REF!,(IF(B24=Data!#REF!,Data!#REF!,(IF(B24=Data!#REF!,Data!#REF!,(IF(B24=Data!#REF!,Data!H759,(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19,Data!I19,(IF(B24=Data!#REF!,Data!#REF!,(IF(B24=Data!#REF!,Data!#REF!,(IF(B24=Data!#REF!,Data!#REF!,(IF(B24=Data!#REF!,Data!#REF!,(IF(B24=Data!#REF!,Data!I759,(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19,Data!J19,(IF(B24=Data!#REF!,Data!#REF!,(IF(B24=Data!#REF!,Data!#REF!,(IF(B24=Data!#REF!,Data!#REF!,(IF(B24=Data!#REF!,Data!#REF!,(IF(B24=Data!#REF!,Data!J759,(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860"/>
      <c r="B25" s="753"/>
      <c r="C25" s="738" t="str">
        <f>IF(E25="","",VLOOKUP(B25,Data!$B$5:$N$503,13,FALSE))</f>
        <v/>
      </c>
      <c r="D25" s="495" t="str">
        <f>IF(E25="","",VLOOKUP(B25,Data!$B$5:$L$503,2,FALSE))</f>
        <v/>
      </c>
      <c r="E25" s="739"/>
      <c r="F25" s="956"/>
      <c r="G25" s="587" t="str">
        <f>IF(E25="","",VLOOKUP(B25,Data!$B$5:$L$503,11,FALSE))</f>
        <v/>
      </c>
      <c r="H25" s="588" t="str">
        <f t="shared" si="0"/>
        <v>-</v>
      </c>
      <c r="I25" s="589" t="str">
        <f>IF(E25="","",VLOOKUP(B25,Data!$B$5:$D$503,3,FALSE))</f>
        <v/>
      </c>
      <c r="J25" s="589" t="str">
        <f>IF(E25="","",VLOOKUP(B25,Data!$B$5:$M$503,12,FALSE))</f>
        <v/>
      </c>
      <c r="K25" s="590"/>
      <c r="L25" s="587" t="str">
        <f>IF(E25="","",VLOOKUP(B25,Data!$B$5:$E$503,4,FALSE)*E25)</f>
        <v/>
      </c>
      <c r="M25" s="587" t="str">
        <f>IF(E25="","",VLOOKUP(B25,Data!$B$5:$F$503,5,FALSE)*E25)</f>
        <v/>
      </c>
      <c r="N25" s="591" t="e">
        <f>IF(B25=Data!#REF!,Data!#REF!,(IF(B25=Data!#REF!,Data!#REF!,(IF(B25=Data!#REF!,Data!#REF!,(IF(B25=Data!#REF!,Data!#REF!,(IF(B25=Data!#REF!,Data!#REF!,(IF(B25=Data!#REF!,Data!#REF!,(IF(B25=Data!#REF!,Data!#REF!,(IF(B25=Data!#REF!,Data!#REF!,Data!#REF!)))))))))))))))&amp;IF(B25=Data!B24,Data!G24,(IF(B25=Data!#REF!,Data!#REF!,(IF(B25=Data!#REF!,Data!#REF!,(IF(B25=Data!#REF!,Data!#REF!,(IF(B25=Data!#REF!,Data!#REF!,(IF(B25=Data!#REF!,Data!G764,(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24,Data!H24,(IF(B25=Data!#REF!,Data!#REF!,(IF(B25=Data!#REF!,Data!#REF!,(IF(B25=Data!#REF!,Data!#REF!,(IF(B25=Data!#REF!,Data!#REF!,(IF(B25=Data!#REF!,Data!H764,(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24,Data!I24,(IF(B25=Data!#REF!,Data!#REF!,(IF(B25=Data!#REF!,Data!#REF!,(IF(B25=Data!#REF!,Data!#REF!,(IF(B25=Data!#REF!,Data!#REF!,(IF(B25=Data!#REF!,Data!I764,(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24,Data!J24,(IF(B25=Data!#REF!,Data!#REF!,(IF(B25=Data!#REF!,Data!#REF!,(IF(B25=Data!#REF!,Data!#REF!,(IF(B25=Data!#REF!,Data!#REF!,(IF(B25=Data!#REF!,Data!J764,(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598"/>
      <c r="B26" s="582"/>
      <c r="C26" s="738" t="str">
        <f>IF(E26="","",VLOOKUP(B26,Data!$B$5:$N$503,13,FALSE))</f>
        <v/>
      </c>
      <c r="D26" s="495" t="str">
        <f>IF(E26="","",VLOOKUP(B26,Data!$B$5:$L$503,2,FALSE))</f>
        <v/>
      </c>
      <c r="E26" s="823"/>
      <c r="F26" s="955"/>
      <c r="G26" s="587" t="str">
        <f>IF(E26="","",VLOOKUP(B26,Data!$B$5:$L$503,11,FALSE))</f>
        <v/>
      </c>
      <c r="H26" s="588" t="str">
        <f t="shared" si="0"/>
        <v>-</v>
      </c>
      <c r="I26" s="589" t="str">
        <f>IF(E26="","",VLOOKUP(B26,Data!$B$5:$D$503,3,FALSE))</f>
        <v/>
      </c>
      <c r="J26" s="589" t="str">
        <f>IF(E26="","",VLOOKUP(B26,Data!$B$5:$M$503,12,FALSE))</f>
        <v/>
      </c>
      <c r="K26" s="590"/>
      <c r="L26" s="587" t="str">
        <f>IF(E26="","",VLOOKUP(B26,Data!$B$5:$E$503,4,FALSE)*E26)</f>
        <v/>
      </c>
      <c r="M26" s="587" t="str">
        <f>IF(E26="","",VLOOKUP(B26,Data!$B$5:$F$503,5,FALSE)*E26)</f>
        <v/>
      </c>
      <c r="N26" s="591" t="e">
        <f>IF(B26=Data!B18,Data!G18,(IF(B26=Data!B20,Data!G20,(IF(B26=Data!B22,Data!G22,(IF(B26=Data!#REF!,Data!#REF!,(IF(B26=Data!B27,Data!G27,(IF(B26=Data!#REF!,Data!#REF!,(IF(B26=Data!#REF!,Data!#REF!,(IF(B26=Data!#REF!,Data!#REF!,Data!#REF!)))))))))))))))&amp;IF(B26=Data!B94,Data!G94,(IF(B26=Data!#REF!,Data!#REF!,(IF(B26=Data!#REF!,Data!#REF!,(IF(B26=Data!#REF!,Data!#REF!,(IF(B26=Data!#REF!,Data!#REF!,(IF(B26=Data!#REF!,Data!G834,(IF(B26=Data!#REF!,Data!#REF!,(IF(B26=Data!#REF!,Data!#REF!,Data!#REF!)))))))))))))))&amp;IF(B26=Data!#REF!,Data!#REF!,(IF(B26=Data!#REF!,Data!#REF!,(IF(B26=Data!#REF!,Data!#REF!,(IF(B26=Data!#REF!,Data!#REF!,(IF(B26=Data!#REF!,Data!#REF!,Data!#REF!)))))))))</f>
        <v>#REF!</v>
      </c>
      <c r="O26" s="592"/>
      <c r="P26" s="593"/>
      <c r="Q26" s="594" t="e">
        <f>IF(B26=Data!B18,Data!H18,(IF(B26=Data!B20,Data!H20,(IF(B26=Data!B22,Data!H22,(IF(B26=Data!#REF!,Data!#REF!,(IF(B26=Data!B27,Data!H27,(IF(B26=Data!#REF!,Data!#REF!,(IF(B26=Data!#REF!,Data!#REF!,(IF(B26=Data!#REF!,Data!#REF!,Data!#REF!)))))))))))))))&amp;IF(B26=Data!B94,Data!H94,(IF(B26=Data!#REF!,Data!#REF!,(IF(B26=Data!#REF!,Data!#REF!,(IF(B26=Data!#REF!,Data!#REF!,(IF(B26=Data!#REF!,Data!#REF!,(IF(B26=Data!#REF!,Data!H834,(IF(B26=Data!#REF!,Data!#REF!,(IF(B26=Data!#REF!,Data!#REF!,Data!#REF!)))))))))))))))&amp;IF(B26=Data!#REF!,Data!#REF!,(IF(B26=Data!#REF!,Data!#REF!,(IF(B26=Data!#REF!,Data!#REF!,(IF(B26=Data!#REF!,Data!#REF!,(IF(B26=Data!#REF!,Data!#REF!,Data!#REF!)))))))))</f>
        <v>#REF!</v>
      </c>
      <c r="R26" s="593"/>
      <c r="S26" s="593"/>
      <c r="T26" s="594" t="e">
        <f>IF(B26=Data!B18,Data!I18,(IF(B26=Data!B20,Data!I20,(IF(B26=Data!B22,Data!I22,(IF(B26=Data!#REF!,Data!#REF!,(IF(B26=Data!B27,Data!I27,(IF(B26=Data!#REF!,Data!#REF!,(IF(B26=Data!#REF!,Data!#REF!,(IF(B26=Data!#REF!,Data!#REF!,Data!#REF!)))))))))))))))&amp;IF(B26=Data!B94,Data!I94,(IF(B26=Data!#REF!,Data!#REF!,(IF(B26=Data!#REF!,Data!#REF!,(IF(B26=Data!#REF!,Data!#REF!,(IF(B26=Data!#REF!,Data!#REF!,(IF(B26=Data!#REF!,Data!I834,(IF(B26=Data!#REF!,Data!#REF!,(IF(B26=Data!#REF!,Data!#REF!,Data!#REF!)))))))))))))))&amp;IF(B26=Data!#REF!,Data!#REF!,(IF(B26=Data!#REF!,Data!#REF!,(IF(B26=Data!#REF!,Data!#REF!,(IF(B26=Data!#REF!,Data!#REF!,(IF(B26=Data!#REF!,Data!#REF!,Data!#REF!)))))))))</f>
        <v>#REF!</v>
      </c>
      <c r="U26" s="595"/>
      <c r="V26" s="594" t="e">
        <f>IF(B26=Data!B18,Data!J18,(IF(B26=Data!B20,Data!J20,(IF(B26=Data!B22,Data!J22,(IF(B26=Data!#REF!,Data!#REF!,(IF(B26=Data!B27,Data!J27,(IF(B26=Data!#REF!,Data!#REF!,(IF(B26=Data!#REF!,Data!#REF!,(IF(B26=Data!#REF!,Data!#REF!,Data!#REF!)))))))))))))))&amp;IF(B26=Data!B94,Data!J94,(IF(B26=Data!#REF!,Data!#REF!,(IF(B26=Data!#REF!,Data!#REF!,(IF(B26=Data!#REF!,Data!#REF!,(IF(B26=Data!#REF!,Data!#REF!,(IF(B26=Data!#REF!,Data!J834,(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c r="B27"/>
      <c r="C27" s="583" t="str">
        <f>IF(E27="","",VLOOKUP(B27,Data!$B$5:$N$503,13,FALSE))</f>
        <v/>
      </c>
      <c r="D27" s="584" t="str">
        <f>IF(E27="","",VLOOKUP(B27,Data!$B$5:$L$503,2,FALSE))</f>
        <v/>
      </c>
      <c r="E27" s="739"/>
      <c r="F27" s="600"/>
      <c r="G27" s="587" t="str">
        <f>IF(E27="","",VLOOKUP(B27,Data!$B$5:$L$503,11,FALSE))</f>
        <v/>
      </c>
      <c r="H27" s="588" t="str">
        <f t="shared" si="0"/>
        <v>-</v>
      </c>
      <c r="I27" s="589" t="str">
        <f>IF(E27="","",VLOOKUP(B27,Data!$B$5:$D$503,3,FALSE))</f>
        <v/>
      </c>
      <c r="J27" s="589" t="str">
        <f>IF(E27="","",VLOOKUP(B27,Data!$B$5:$M$503,12,FALSE))</f>
        <v/>
      </c>
      <c r="K27" s="590"/>
      <c r="L27" s="587" t="str">
        <f>IF(E27="","",VLOOKUP(B27,Data!$B$5:$E$503,4,FALSE)*E27)</f>
        <v/>
      </c>
      <c r="M27" s="587" t="str">
        <f>IF(E27="","",VLOOKUP(B27,Data!$B$5:$F$503,5,FALSE)*E27)</f>
        <v/>
      </c>
      <c r="N27" s="591" t="e">
        <f>IF(B27=Data!B139,Data!G139,(IF(B27=Data!B141,Data!G141,(IF(B27=Data!B143,Data!G143,(IF(B27=Data!#REF!,Data!#REF!,(IF(B27=Data!B148,Data!G148,(IF(B27=Data!#REF!,Data!#REF!,(IF(B27=Data!#REF!,Data!#REF!,(IF(B27=Data!#REF!,Data!#REF!,Data!#REF!)))))))))))))))&amp;IF(B27=Data!B215,Data!G215,(IF(B27=Data!#REF!,Data!#REF!,(IF(B27=Data!#REF!,Data!#REF!,(IF(B27=Data!#REF!,Data!#REF!,(IF(B27=Data!#REF!,Data!#REF!,(IF(B27=Data!#REF!,Data!G955,(IF(B27=Data!#REF!,Data!#REF!,(IF(B27=Data!#REF!,Data!#REF!,Data!#REF!)))))))))))))))&amp;IF(B27=Data!#REF!,Data!#REF!,(IF(B27=Data!#REF!,Data!#REF!,(IF(B27=Data!#REF!,Data!#REF!,(IF(B27=Data!#REF!,Data!#REF!,(IF(B27=Data!#REF!,Data!#REF!,Data!#REF!)))))))))</f>
        <v>#REF!</v>
      </c>
      <c r="O27" s="592"/>
      <c r="P27" s="593"/>
      <c r="Q27" s="594" t="e">
        <f>IF(B27=Data!B139,Data!H139,(IF(B27=Data!B141,Data!H141,(IF(B27=Data!B143,Data!H143,(IF(B27=Data!#REF!,Data!#REF!,(IF(B27=Data!B148,Data!H148,(IF(B27=Data!#REF!,Data!#REF!,(IF(B27=Data!#REF!,Data!#REF!,(IF(B27=Data!#REF!,Data!#REF!,Data!#REF!)))))))))))))))&amp;IF(B27=Data!B215,Data!H215,(IF(B27=Data!#REF!,Data!#REF!,(IF(B27=Data!#REF!,Data!#REF!,(IF(B27=Data!#REF!,Data!#REF!,(IF(B27=Data!#REF!,Data!#REF!,(IF(B27=Data!#REF!,Data!H955,(IF(B27=Data!#REF!,Data!#REF!,(IF(B27=Data!#REF!,Data!#REF!,Data!#REF!)))))))))))))))&amp;IF(B27=Data!#REF!,Data!#REF!,(IF(B27=Data!#REF!,Data!#REF!,(IF(B27=Data!#REF!,Data!#REF!,(IF(B27=Data!#REF!,Data!#REF!,(IF(B27=Data!#REF!,Data!#REF!,Data!#REF!)))))))))</f>
        <v>#REF!</v>
      </c>
      <c r="R27" s="593"/>
      <c r="S27" s="593"/>
      <c r="T27" s="594" t="e">
        <f>IF(B27=Data!B139,Data!I139,(IF(B27=Data!B141,Data!I141,(IF(B27=Data!B143,Data!I143,(IF(B27=Data!#REF!,Data!#REF!,(IF(B27=Data!B148,Data!I148,(IF(B27=Data!#REF!,Data!#REF!,(IF(B27=Data!#REF!,Data!#REF!,(IF(B27=Data!#REF!,Data!#REF!,Data!#REF!)))))))))))))))&amp;IF(B27=Data!B215,Data!I215,(IF(B27=Data!#REF!,Data!#REF!,(IF(B27=Data!#REF!,Data!#REF!,(IF(B27=Data!#REF!,Data!#REF!,(IF(B27=Data!#REF!,Data!#REF!,(IF(B27=Data!#REF!,Data!I955,(IF(B27=Data!#REF!,Data!#REF!,(IF(B27=Data!#REF!,Data!#REF!,Data!#REF!)))))))))))))))&amp;IF(B27=Data!#REF!,Data!#REF!,(IF(B27=Data!#REF!,Data!#REF!,(IF(B27=Data!#REF!,Data!#REF!,(IF(B27=Data!#REF!,Data!#REF!,(IF(B27=Data!#REF!,Data!#REF!,Data!#REF!)))))))))</f>
        <v>#REF!</v>
      </c>
      <c r="U27" s="595"/>
      <c r="V27" s="594" t="e">
        <f>IF(B27=Data!B139,Data!J139,(IF(B27=Data!B141,Data!J141,(IF(B27=Data!B143,Data!J143,(IF(B27=Data!#REF!,Data!#REF!,(IF(B27=Data!B148,Data!J148,(IF(B27=Data!#REF!,Data!#REF!,(IF(B27=Data!#REF!,Data!#REF!,(IF(B27=Data!#REF!,Data!#REF!,Data!#REF!)))))))))))))))&amp;IF(B27=Data!B215,Data!J215,(IF(B27=Data!#REF!,Data!#REF!,(IF(B27=Data!#REF!,Data!#REF!,(IF(B27=Data!#REF!,Data!#REF!,(IF(B27=Data!#REF!,Data!#REF!,(IF(B27=Data!#REF!,Data!J955,(IF(B27=Data!#REF!,Data!#REF!,(IF(B27=Data!#REF!,Data!#REF!,Data!#REF!)))))))))))))))&amp;IF(B27=Data!#REF!,Data!#REF!,(IF(B27=Data!#REF!,Data!#REF!,(IF(B27=Data!#REF!,Data!#REF!,(IF(B27=Data!#REF!,Data!#REF!,(IF(B27=Data!#REF!,Data!#REF!,Data!#REF!)))))))))</f>
        <v>#REF!</v>
      </c>
      <c r="W27" s="596" t="str">
        <f>IF(E27="","",VLOOKUP(B27,Data!$B$5:$J$503,9,FALSE)*E27)</f>
        <v/>
      </c>
    </row>
    <row r="28" spans="1:23" s="611" customFormat="1" ht="31" customHeight="1">
      <c r="A28" s="860"/>
      <c r="B28" s="818"/>
      <c r="C28" s="604"/>
      <c r="D28" s="605"/>
      <c r="E28" s="606">
        <f>SUM(E17:E27)</f>
        <v>2</v>
      </c>
      <c r="F28" s="606"/>
      <c r="G28" s="607"/>
      <c r="H28" s="607">
        <f>SUM(H17:H27)</f>
        <v>7738.24</v>
      </c>
      <c r="I28" s="608"/>
      <c r="J28" s="608"/>
      <c r="K28" s="608"/>
      <c r="L28" s="609">
        <f>SUM(L17:L27)</f>
        <v>482</v>
      </c>
      <c r="M28" s="609">
        <f>SUM(M17:M27)</f>
        <v>446</v>
      </c>
      <c r="N28" s="609" t="e">
        <f>SUM(N17:N27)</f>
        <v>#REF!</v>
      </c>
      <c r="O28" s="609"/>
      <c r="P28" s="609">
        <f>SUM(P16:P16)</f>
        <v>0</v>
      </c>
      <c r="Q28" s="609">
        <f>SUM(Q16:Q16)</f>
        <v>0</v>
      </c>
      <c r="R28" s="609" t="e">
        <f>SUM(#REF!)</f>
        <v>#REF!</v>
      </c>
      <c r="S28" s="609">
        <f>SUM(S16:S16)</f>
        <v>0</v>
      </c>
      <c r="T28" s="609">
        <f>SUM(T16:T16)</f>
        <v>0</v>
      </c>
      <c r="U28" s="609" t="e">
        <f>SUM(#REF!)</f>
        <v>#REF!</v>
      </c>
      <c r="V28" s="609">
        <f>SUM(V16:V16)</f>
        <v>0</v>
      </c>
      <c r="W28" s="610">
        <f>SUM(W17:W27)</f>
        <v>2.617</v>
      </c>
    </row>
    <row r="29" spans="1:23" ht="11.25" customHeight="1">
      <c r="A29" s="860"/>
      <c r="B29" s="612"/>
      <c r="C29" s="545"/>
      <c r="D29" s="546"/>
      <c r="E29" s="613"/>
      <c r="F29" s="544"/>
      <c r="G29" s="614" t="s">
        <v>847</v>
      </c>
      <c r="H29" s="615"/>
      <c r="I29" s="616"/>
      <c r="J29" s="616"/>
      <c r="K29" s="616"/>
      <c r="L29" s="617"/>
      <c r="M29" s="548"/>
      <c r="N29" s="546"/>
      <c r="O29" s="545"/>
      <c r="P29" s="545"/>
      <c r="Q29" s="545"/>
      <c r="R29" s="545"/>
      <c r="S29" s="545"/>
      <c r="T29" s="545"/>
      <c r="U29" s="546"/>
      <c r="V29" s="546"/>
      <c r="W29" s="550"/>
    </row>
    <row r="30" spans="1:23" ht="14">
      <c r="A30" s="618" t="s">
        <v>546</v>
      </c>
      <c r="B30" s="619" t="s">
        <v>12</v>
      </c>
      <c r="C30" s="513"/>
      <c r="D30" s="620"/>
      <c r="E30" s="499" t="s">
        <v>555</v>
      </c>
      <c r="G30" s="621" t="s">
        <v>83</v>
      </c>
      <c r="H30" s="622"/>
      <c r="I30" s="562" t="s">
        <v>84</v>
      </c>
      <c r="J30" s="623"/>
      <c r="K30" s="534" t="s">
        <v>85</v>
      </c>
      <c r="L30" s="534"/>
      <c r="M30" s="1076" t="s">
        <v>86</v>
      </c>
      <c r="N30" s="1077"/>
      <c r="O30" s="1077"/>
      <c r="P30" s="1077"/>
      <c r="Q30" s="1077"/>
      <c r="R30" s="1077"/>
      <c r="S30" s="1077"/>
      <c r="T30" s="1077"/>
      <c r="U30" s="1077"/>
      <c r="V30" s="1077"/>
      <c r="W30" s="1078"/>
    </row>
    <row r="31" spans="1:23" ht="13">
      <c r="A31" s="1007" t="s">
        <v>547</v>
      </c>
      <c r="D31" s="624"/>
      <c r="E31" s="499" t="s">
        <v>88</v>
      </c>
      <c r="G31" s="1079"/>
      <c r="H31" s="1080"/>
      <c r="I31" s="1007" t="s">
        <v>89</v>
      </c>
      <c r="J31" s="625"/>
      <c r="K31" s="537" t="s">
        <v>90</v>
      </c>
      <c r="L31" s="537"/>
      <c r="M31" s="532"/>
      <c r="W31" s="538"/>
    </row>
    <row r="32" spans="1:23" ht="10.5" customHeight="1">
      <c r="A32" s="1007" t="s">
        <v>548</v>
      </c>
      <c r="B32" s="503"/>
      <c r="D32" s="523"/>
      <c r="G32" s="1079"/>
      <c r="H32" s="1080"/>
      <c r="I32" s="1007"/>
      <c r="J32" s="625"/>
      <c r="K32" s="537" t="s">
        <v>94</v>
      </c>
      <c r="L32" s="537"/>
      <c r="M32" s="532"/>
      <c r="W32" s="538"/>
    </row>
    <row r="33" spans="1:23" ht="10.5" customHeight="1">
      <c r="A33" s="544"/>
      <c r="B33" s="545"/>
      <c r="C33" s="545"/>
      <c r="D33" s="626"/>
      <c r="E33" s="499" t="s">
        <v>95</v>
      </c>
      <c r="G33" s="1079"/>
      <c r="H33" s="1080"/>
      <c r="I33" s="1007" t="s">
        <v>96</v>
      </c>
      <c r="J33" s="625"/>
      <c r="K33" s="537"/>
      <c r="L33" s="537"/>
      <c r="M33" s="532"/>
      <c r="W33" s="538"/>
    </row>
    <row r="34" spans="1:23" ht="13">
      <c r="A34" s="512" t="s">
        <v>97</v>
      </c>
      <c r="C34" s="535"/>
      <c r="D34" s="514"/>
      <c r="E34" s="499" t="s">
        <v>98</v>
      </c>
      <c r="G34" s="627" t="s">
        <v>99</v>
      </c>
      <c r="H34" s="628"/>
      <c r="I34" s="1007" t="s">
        <v>89</v>
      </c>
      <c r="J34" s="625"/>
      <c r="K34" s="537" t="s">
        <v>100</v>
      </c>
      <c r="L34" s="537"/>
      <c r="M34" s="532"/>
      <c r="W34" s="538"/>
    </row>
    <row r="35" spans="1:23" ht="13">
      <c r="A35" s="1007" t="s">
        <v>561</v>
      </c>
      <c r="D35" s="523"/>
      <c r="E35" s="499" t="s">
        <v>101</v>
      </c>
      <c r="G35" s="629"/>
      <c r="H35" s="630"/>
      <c r="I35" s="1007" t="s">
        <v>102</v>
      </c>
      <c r="J35" s="625"/>
      <c r="K35" s="537" t="s">
        <v>549</v>
      </c>
      <c r="L35" s="537"/>
      <c r="M35" s="1069" t="s">
        <v>616</v>
      </c>
      <c r="N35" s="1070"/>
      <c r="O35" s="1070"/>
      <c r="P35" s="1070"/>
      <c r="Q35" s="1070"/>
      <c r="R35" s="1070"/>
      <c r="S35" s="1070"/>
      <c r="T35" s="1070"/>
      <c r="U35" s="1070"/>
      <c r="V35" s="1070"/>
      <c r="W35" s="1071"/>
    </row>
    <row r="36" spans="1:23">
      <c r="A36" s="544"/>
      <c r="B36" s="545"/>
      <c r="C36" s="545"/>
      <c r="D36" s="546"/>
      <c r="E36" s="631"/>
      <c r="F36" s="545"/>
      <c r="G36" s="1053" t="s">
        <v>1175</v>
      </c>
      <c r="H36" s="1054"/>
      <c r="I36" s="1053" t="s">
        <v>1174</v>
      </c>
      <c r="J36" s="1054"/>
      <c r="K36" s="549" t="s">
        <v>105</v>
      </c>
      <c r="L36" s="549"/>
      <c r="M36" s="1072" t="s">
        <v>106</v>
      </c>
      <c r="N36" s="1073"/>
      <c r="O36" s="1073"/>
      <c r="P36" s="1073"/>
      <c r="Q36" s="1073"/>
      <c r="R36" s="1073"/>
      <c r="S36" s="1073"/>
      <c r="T36" s="1073"/>
      <c r="U36" s="1073"/>
      <c r="V36" s="1073"/>
      <c r="W36" s="1074"/>
    </row>
    <row r="37" spans="1:23">
      <c r="G37" s="500" t="s">
        <v>667</v>
      </c>
      <c r="K37" s="537"/>
      <c r="L37" s="537"/>
      <c r="M37" s="541"/>
      <c r="N37" s="541"/>
      <c r="O37" s="541"/>
      <c r="P37" s="541"/>
      <c r="Q37" s="541"/>
      <c r="R37" s="541"/>
      <c r="S37" s="541"/>
      <c r="T37" s="541"/>
      <c r="U37" s="541"/>
      <c r="V37" s="541"/>
      <c r="W37" s="632"/>
    </row>
    <row r="38" spans="1:23">
      <c r="G38" s="633"/>
      <c r="H38" s="633"/>
      <c r="I38" s="634"/>
      <c r="J38" s="633"/>
      <c r="K38" s="537"/>
      <c r="L38" s="537"/>
      <c r="M38" s="541"/>
      <c r="N38" s="541"/>
      <c r="O38" s="541"/>
      <c r="P38" s="541"/>
      <c r="Q38" s="541"/>
      <c r="R38" s="541"/>
      <c r="S38" s="541"/>
      <c r="T38" s="541"/>
      <c r="U38" s="541"/>
      <c r="V38" s="541"/>
      <c r="W38" s="632"/>
    </row>
    <row r="39" spans="1:23" ht="7.5" customHeight="1"/>
    <row r="40" spans="1:23" ht="13.5" customHeight="1"/>
    <row r="41" spans="1:23" ht="13.5" customHeight="1"/>
    <row r="42" spans="1:23" ht="13.5" customHeight="1"/>
    <row r="43" spans="1:23" s="611" customFormat="1" ht="18" customHeight="1">
      <c r="A43" s="635" t="s">
        <v>964</v>
      </c>
      <c r="B43" s="500"/>
      <c r="C43" s="635" t="s">
        <v>622</v>
      </c>
      <c r="F43" s="636"/>
      <c r="G43" s="635" t="s">
        <v>958</v>
      </c>
      <c r="H43" s="500"/>
      <c r="I43" s="635" t="s">
        <v>969</v>
      </c>
      <c r="K43" s="636"/>
      <c r="L43" s="636"/>
      <c r="V43" s="637"/>
    </row>
    <row r="44" spans="1:23" s="611" customFormat="1" ht="18" customHeight="1">
      <c r="A44" s="635" t="s">
        <v>965</v>
      </c>
      <c r="B44" s="500"/>
      <c r="C44" s="635" t="s">
        <v>969</v>
      </c>
      <c r="F44" s="636"/>
      <c r="G44" s="635" t="s">
        <v>959</v>
      </c>
      <c r="H44" s="500"/>
      <c r="I44" s="635" t="s">
        <v>969</v>
      </c>
      <c r="K44" s="636"/>
      <c r="L44" s="636"/>
      <c r="V44" s="637"/>
    </row>
    <row r="45" spans="1:23" s="611" customFormat="1" ht="18" customHeight="1">
      <c r="A45" s="635" t="s">
        <v>966</v>
      </c>
      <c r="B45" s="500"/>
      <c r="C45" s="635" t="s">
        <v>969</v>
      </c>
      <c r="F45" s="636"/>
      <c r="G45" s="635" t="s">
        <v>960</v>
      </c>
      <c r="H45" s="500"/>
      <c r="I45" s="635" t="s">
        <v>622</v>
      </c>
      <c r="K45" s="636"/>
      <c r="L45" s="636"/>
      <c r="V45" s="637"/>
    </row>
    <row r="46" spans="1:23" s="611" customFormat="1" ht="18" customHeight="1">
      <c r="A46" s="635" t="s">
        <v>967</v>
      </c>
      <c r="B46" s="500"/>
      <c r="C46" s="635" t="s">
        <v>622</v>
      </c>
      <c r="F46" s="636"/>
      <c r="G46" s="635" t="s">
        <v>961</v>
      </c>
      <c r="H46" s="500"/>
      <c r="I46" s="635" t="s">
        <v>622</v>
      </c>
      <c r="K46" s="636"/>
      <c r="L46" s="636"/>
      <c r="V46" s="637"/>
    </row>
    <row r="47" spans="1:23" s="611" customFormat="1" ht="18" customHeight="1">
      <c r="A47" s="635" t="s">
        <v>968</v>
      </c>
      <c r="B47" s="500"/>
      <c r="C47" s="635" t="s">
        <v>622</v>
      </c>
      <c r="F47" s="636"/>
      <c r="G47" s="635" t="s">
        <v>963</v>
      </c>
      <c r="H47" s="500"/>
      <c r="I47" s="635" t="s">
        <v>622</v>
      </c>
      <c r="K47" s="636"/>
      <c r="L47" s="636"/>
      <c r="V47" s="637"/>
    </row>
    <row r="48" spans="1:23" ht="20">
      <c r="E48" s="1008"/>
      <c r="F48" s="500"/>
      <c r="G48" s="635" t="s">
        <v>962</v>
      </c>
      <c r="I48" s="635" t="s">
        <v>622</v>
      </c>
      <c r="K48" s="500"/>
      <c r="M48" s="1008"/>
      <c r="V48" s="501"/>
      <c r="W48" s="1008"/>
    </row>
    <row r="49" spans="1:8" ht="17.5">
      <c r="A49" s="638"/>
      <c r="E49" s="1008"/>
      <c r="G49" s="639"/>
      <c r="H49" s="639"/>
    </row>
    <row r="54" spans="1:8" ht="14">
      <c r="A54" s="640"/>
      <c r="C54" s="641"/>
      <c r="D54" s="641"/>
      <c r="E54" s="642"/>
    </row>
    <row r="55" spans="1:8" ht="14">
      <c r="A55" s="643"/>
      <c r="C55" s="641"/>
      <c r="D55" s="644"/>
      <c r="E55" s="642"/>
    </row>
    <row r="56" spans="1:8" ht="14">
      <c r="A56" s="643"/>
      <c r="B56" s="645"/>
      <c r="C56" s="641"/>
      <c r="D56" s="641"/>
      <c r="E56" s="642"/>
    </row>
    <row r="57" spans="1:8" ht="14">
      <c r="A57" s="643"/>
      <c r="B57" s="646" t="s">
        <v>354</v>
      </c>
      <c r="C57" s="641"/>
      <c r="D57" s="641"/>
      <c r="E57" s="642"/>
    </row>
    <row r="58" spans="1:8" ht="15.5">
      <c r="A58" s="643"/>
      <c r="B58" s="647" t="s">
        <v>249</v>
      </c>
      <c r="C58" s="641"/>
      <c r="D58" s="641"/>
      <c r="E58" s="642"/>
    </row>
    <row r="59" spans="1:8" ht="14">
      <c r="A59" s="643"/>
      <c r="B59" s="648" t="s">
        <v>250</v>
      </c>
      <c r="C59" s="641"/>
      <c r="D59" s="641"/>
      <c r="E59" s="642"/>
    </row>
    <row r="60" spans="1:8" ht="15.5">
      <c r="A60" s="649"/>
      <c r="B60" s="647" t="s">
        <v>251</v>
      </c>
      <c r="C60" s="641"/>
      <c r="D60" s="641"/>
      <c r="E60" s="642"/>
    </row>
    <row r="61" spans="1:8" ht="15.5">
      <c r="A61" s="643"/>
      <c r="B61" s="647" t="s">
        <v>252</v>
      </c>
      <c r="C61" s="641"/>
      <c r="D61" s="641"/>
      <c r="E61" s="642"/>
    </row>
    <row r="62" spans="1:8" ht="14">
      <c r="A62" s="649"/>
      <c r="B62" s="646" t="s">
        <v>253</v>
      </c>
      <c r="C62" s="641"/>
      <c r="D62" s="641"/>
      <c r="E62" s="642"/>
    </row>
    <row r="63" spans="1:8" ht="14">
      <c r="A63" s="649"/>
      <c r="B63" s="646" t="s">
        <v>357</v>
      </c>
      <c r="C63" s="641"/>
      <c r="D63" s="641"/>
      <c r="E63" s="642"/>
    </row>
    <row r="64" spans="1:8" ht="14">
      <c r="A64" s="643"/>
      <c r="B64" s="646" t="s">
        <v>358</v>
      </c>
      <c r="C64" s="641"/>
      <c r="D64" s="641"/>
      <c r="E64" s="642"/>
    </row>
    <row r="65" spans="1:5" ht="14">
      <c r="A65" s="643"/>
      <c r="B65" s="646" t="s">
        <v>288</v>
      </c>
      <c r="C65" s="641"/>
      <c r="D65" s="641"/>
      <c r="E65" s="642"/>
    </row>
    <row r="66" spans="1:5" ht="14">
      <c r="A66" s="643"/>
      <c r="B66" s="646" t="s">
        <v>292</v>
      </c>
      <c r="C66" s="641"/>
      <c r="D66" s="641"/>
      <c r="E66" s="642"/>
    </row>
    <row r="67" spans="1:5" ht="15.5">
      <c r="A67" s="643"/>
      <c r="B67" s="647" t="s">
        <v>423</v>
      </c>
      <c r="C67" s="641"/>
      <c r="D67" s="641"/>
      <c r="E67" s="642"/>
    </row>
    <row r="68" spans="1:5" ht="14">
      <c r="A68" s="643"/>
      <c r="B68" s="646" t="s">
        <v>424</v>
      </c>
      <c r="C68" s="641"/>
      <c r="D68" s="641"/>
      <c r="E68" s="642"/>
    </row>
    <row r="69" spans="1:5" ht="14">
      <c r="A69" s="643"/>
      <c r="B69" s="646" t="s">
        <v>279</v>
      </c>
      <c r="C69" s="641"/>
      <c r="D69" s="644"/>
      <c r="E69" s="642"/>
    </row>
    <row r="70" spans="1:5" ht="14">
      <c r="A70" s="643"/>
      <c r="B70" s="646" t="s">
        <v>281</v>
      </c>
      <c r="C70" s="641"/>
      <c r="D70" s="641"/>
      <c r="E70" s="642"/>
    </row>
    <row r="71" spans="1:5" ht="14">
      <c r="A71" s="643"/>
      <c r="B71" s="646" t="s">
        <v>287</v>
      </c>
      <c r="C71" s="641"/>
      <c r="D71" s="644"/>
      <c r="E71" s="642"/>
    </row>
    <row r="72" spans="1:5" ht="15.5">
      <c r="A72" s="643"/>
      <c r="B72" s="647" t="s">
        <v>420</v>
      </c>
      <c r="C72" s="641"/>
      <c r="D72" s="644"/>
      <c r="E72" s="642"/>
    </row>
    <row r="73" spans="1:5" ht="14">
      <c r="A73" s="650"/>
      <c r="B73" s="646" t="s">
        <v>421</v>
      </c>
      <c r="C73" s="579"/>
      <c r="D73" s="578"/>
      <c r="E73" s="575"/>
    </row>
    <row r="74" spans="1:5" ht="14">
      <c r="A74" s="572"/>
      <c r="B74" s="646" t="s">
        <v>422</v>
      </c>
      <c r="C74" s="579"/>
      <c r="D74" s="578"/>
      <c r="E74" s="651">
        <f>SUM(E53:E72)</f>
        <v>0</v>
      </c>
    </row>
    <row r="75" spans="1:5" ht="14">
      <c r="B75" s="646" t="s">
        <v>417</v>
      </c>
    </row>
    <row r="76" spans="1:5" ht="14">
      <c r="B76" s="646" t="s">
        <v>397</v>
      </c>
    </row>
  </sheetData>
  <mergeCells count="10">
    <mergeCell ref="M35:W35"/>
    <mergeCell ref="G36:H36"/>
    <mergeCell ref="I36:J36"/>
    <mergeCell ref="M36:W36"/>
    <mergeCell ref="O1:S1"/>
    <mergeCell ref="P2:W2"/>
    <mergeCell ref="M30:W30"/>
    <mergeCell ref="G31:H31"/>
    <mergeCell ref="G32:H32"/>
    <mergeCell ref="G33:H33"/>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036A9-5E64-4B6C-B1FB-0772A9E30CFF}">
  <sheetPr>
    <pageSetUpPr fitToPage="1"/>
  </sheetPr>
  <dimension ref="A1:W78"/>
  <sheetViews>
    <sheetView zoomScale="80" zoomScaleNormal="80" zoomScaleSheetLayoutView="85" workbookViewId="0">
      <selection activeCell="M24" sqref="M24"/>
    </sheetView>
  </sheetViews>
  <sheetFormatPr defaultColWidth="9.1796875" defaultRowHeight="12.5"/>
  <cols>
    <col min="1" max="1" width="5.26953125" style="1010" customWidth="1"/>
    <col min="2" max="2" width="33.81640625" style="1010" customWidth="1"/>
    <col min="3" max="3" width="6.453125" style="1010" customWidth="1"/>
    <col min="4" max="4" width="13.453125" style="1010" customWidth="1"/>
    <col min="5" max="5" width="10.453125" style="499" customWidth="1"/>
    <col min="6" max="6" width="13.08984375" style="1010" customWidth="1"/>
    <col min="7" max="7" width="14.81640625" style="500" customWidth="1"/>
    <col min="8" max="8" width="16.26953125" style="500" customWidth="1"/>
    <col min="9" max="9" width="6.1796875" style="1010" customWidth="1"/>
    <col min="10" max="10" width="14.1796875" style="1010" customWidth="1"/>
    <col min="11" max="11" width="11.1796875" style="1010" customWidth="1"/>
    <col min="12" max="12" width="15.1796875" style="500" customWidth="1"/>
    <col min="13" max="13" width="16.36328125" style="500" customWidth="1"/>
    <col min="14" max="14" width="0.453125" style="1010" hidden="1" customWidth="1"/>
    <col min="15" max="15" width="3.1796875" style="1010" customWidth="1"/>
    <col min="16" max="16" width="2.54296875" style="1010" customWidth="1"/>
    <col min="17" max="17" width="4.81640625" style="1010" hidden="1" customWidth="1"/>
    <col min="18" max="18" width="2" style="1010" customWidth="1"/>
    <col min="19" max="19" width="2.54296875" style="1010" customWidth="1"/>
    <col min="20" max="20" width="5.81640625" style="1010" hidden="1" customWidth="1"/>
    <col min="21" max="21" width="1" style="1010" customWidth="1"/>
    <col min="22" max="22" width="9.1796875" style="1010" hidden="1" customWidth="1"/>
    <col min="23" max="23" width="15.08984375" style="501" customWidth="1"/>
    <col min="24" max="24" width="1.81640625" style="1010" customWidth="1"/>
    <col min="25" max="25" width="9.1796875" style="1010" customWidth="1"/>
    <col min="26" max="16384" width="9.1796875" style="1010"/>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1010"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1009"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1009" t="s">
        <v>557</v>
      </c>
      <c r="D8" s="523"/>
      <c r="E8" s="531"/>
      <c r="G8" s="532"/>
      <c r="H8" s="533"/>
      <c r="I8" s="1009"/>
      <c r="K8" s="514"/>
      <c r="L8" s="532"/>
      <c r="M8" s="534"/>
      <c r="O8" s="514"/>
      <c r="U8" s="535"/>
      <c r="V8" s="535"/>
      <c r="W8" s="536"/>
    </row>
    <row r="9" spans="1:23">
      <c r="A9" s="1009" t="s">
        <v>558</v>
      </c>
      <c r="D9" s="523"/>
      <c r="E9" s="531" t="s">
        <v>54</v>
      </c>
      <c r="G9" s="532" t="s">
        <v>55</v>
      </c>
      <c r="H9" s="533"/>
      <c r="I9" s="1009" t="s">
        <v>56</v>
      </c>
      <c r="K9" s="523"/>
      <c r="L9" s="532" t="s">
        <v>57</v>
      </c>
      <c r="M9" s="537"/>
      <c r="O9" s="523"/>
      <c r="P9" s="1010" t="s">
        <v>58</v>
      </c>
      <c r="W9" s="538"/>
    </row>
    <row r="10" spans="1:23" ht="13">
      <c r="A10" s="1009" t="s">
        <v>559</v>
      </c>
      <c r="D10" s="539" t="s">
        <v>560</v>
      </c>
      <c r="E10" s="531" t="s">
        <v>59</v>
      </c>
      <c r="G10" s="532"/>
      <c r="H10" s="533"/>
      <c r="I10" s="540"/>
      <c r="J10" s="541"/>
      <c r="K10" s="542"/>
      <c r="L10" s="532"/>
      <c r="M10" s="537"/>
      <c r="O10" s="523"/>
      <c r="W10" s="538"/>
    </row>
    <row r="11" spans="1:23" ht="13">
      <c r="A11" s="1009" t="s">
        <v>551</v>
      </c>
      <c r="D11" s="523"/>
      <c r="E11" s="515"/>
      <c r="F11" s="543"/>
      <c r="G11" s="532" t="s">
        <v>60</v>
      </c>
      <c r="H11" s="533"/>
      <c r="I11" s="1009" t="s">
        <v>61</v>
      </c>
      <c r="K11" s="523"/>
      <c r="L11" s="532" t="s">
        <v>523</v>
      </c>
      <c r="M11" s="537"/>
      <c r="O11" s="523"/>
      <c r="P11" s="1010" t="s">
        <v>63</v>
      </c>
      <c r="W11" s="538"/>
    </row>
    <row r="12" spans="1:23">
      <c r="A12" s="544" t="s">
        <v>64</v>
      </c>
      <c r="D12" s="523"/>
      <c r="E12" s="531" t="s">
        <v>65</v>
      </c>
      <c r="G12" s="532"/>
      <c r="H12" s="533"/>
      <c r="I12" s="1009"/>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1173</v>
      </c>
      <c r="C17" s="738" t="str">
        <f>IF(E17="","",VLOOKUP(B17,Data!$B$5:$N$503,13,FALSE))</f>
        <v/>
      </c>
      <c r="D17" s="495" t="str">
        <f>IF(E17="","",VLOOKUP(B17,Data!$B$5:$L$503,2,FALSE))</f>
        <v/>
      </c>
      <c r="E17" s="739"/>
      <c r="F17" s="956"/>
      <c r="G17" s="587" t="str">
        <f>IF(E17="","",VLOOKUP(B17,Data!$B$5:$L$503,11,FALSE))</f>
        <v/>
      </c>
      <c r="H17" s="588" t="str">
        <f>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20,Data!G20,(IF(B17=Data!#REF!,Data!#REF!,(IF(B17=Data!#REF!,Data!#REF!,(IF(B17=Data!#REF!,Data!#REF!,(IF(B17=Data!#REF!,Data!#REF!,(IF(B17=Data!#REF!,Data!G760,(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20,Data!H20,(IF(B17=Data!#REF!,Data!#REF!,(IF(B17=Data!#REF!,Data!#REF!,(IF(B17=Data!#REF!,Data!#REF!,(IF(B17=Data!#REF!,Data!#REF!,(IF(B17=Data!#REF!,Data!H760,(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20,Data!I20,(IF(B17=Data!#REF!,Data!#REF!,(IF(B17=Data!#REF!,Data!#REF!,(IF(B17=Data!#REF!,Data!#REF!,(IF(B17=Data!#REF!,Data!#REF!,(IF(B17=Data!#REF!,Data!I760,(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20,Data!J20,(IF(B17=Data!#REF!,Data!#REF!,(IF(B17=Data!#REF!,Data!#REF!,(IF(B17=Data!#REF!,Data!#REF!,(IF(B17=Data!#REF!,Data!#REF!,(IF(B17=Data!#REF!,Data!J760,(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223</v>
      </c>
      <c r="C18" s="738" t="str">
        <f>IF(E18="","",VLOOKUP(B18,Data!$B$5:$N$503,13,FALSE))</f>
        <v>Ymh</v>
      </c>
      <c r="D18" s="495" t="str">
        <f>IF(E18="","",VLOOKUP(B18,Data!$B$5:$L$503,2,FALSE))</f>
        <v>AAE6337</v>
      </c>
      <c r="E18" s="739">
        <v>15</v>
      </c>
      <c r="F18" s="955" t="s">
        <v>544</v>
      </c>
      <c r="G18" s="587">
        <f>IF(E18="","",VLOOKUP(B18,Data!$B$5:$L$503,11,FALSE))</f>
        <v>1646.63</v>
      </c>
      <c r="H18" s="588">
        <f>IF(E18&gt;0,E18*G18,"-")</f>
        <v>24699.45</v>
      </c>
      <c r="I18" s="589" t="str">
        <f>IF(E18="","",VLOOKUP(B18,Data!$B$5:$D$503,3,FALSE))</f>
        <v>C/T</v>
      </c>
      <c r="J18" s="589" t="str">
        <f>IF(E18="","",VLOOKUP(B18,Data!$B$5:$M$503,12,FALSE))</f>
        <v>Indonesia</v>
      </c>
      <c r="K18" s="590">
        <v>5145891</v>
      </c>
      <c r="L18" s="587">
        <f>IF(E18="","",VLOOKUP(B18,Data!$B$5:$E$503,4,FALSE)*E18)</f>
        <v>2910</v>
      </c>
      <c r="M18" s="587">
        <f>IF(E18="","",VLOOKUP(B18,Data!$B$5:$F$503,5,FALSE)*E18)</f>
        <v>2610</v>
      </c>
      <c r="N18" s="591" t="e">
        <f>IF(B18=Data!#REF!,Data!#REF!,(IF(B18=Data!#REF!,Data!#REF!,(IF(B18=Data!#REF!,Data!#REF!,(IF(B18=Data!#REF!,Data!#REF!,(IF(B18=Data!#REF!,Data!#REF!,(IF(B18=Data!#REF!,Data!#REF!,(IF(B18=Data!#REF!,Data!#REF!,(IF(B18=Data!#REF!,Data!#REF!,Data!#REF!)))))))))))))))&amp;IF(B18=Data!B21,Data!G21,(IF(B18=Data!#REF!,Data!#REF!,(IF(B18=Data!#REF!,Data!#REF!,(IF(B18=Data!#REF!,Data!#REF!,(IF(B18=Data!#REF!,Data!#REF!,(IF(B18=Data!#REF!,Data!G761,(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21,Data!H21,(IF(B18=Data!#REF!,Data!#REF!,(IF(B18=Data!#REF!,Data!#REF!,(IF(B18=Data!#REF!,Data!#REF!,(IF(B18=Data!#REF!,Data!#REF!,(IF(B18=Data!#REF!,Data!H761,(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21,Data!I21,(IF(B18=Data!#REF!,Data!#REF!,(IF(B18=Data!#REF!,Data!#REF!,(IF(B18=Data!#REF!,Data!#REF!,(IF(B18=Data!#REF!,Data!#REF!,(IF(B18=Data!#REF!,Data!I761,(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21,Data!J21,(IF(B18=Data!#REF!,Data!#REF!,(IF(B18=Data!#REF!,Data!#REF!,(IF(B18=Data!#REF!,Data!#REF!,(IF(B18=Data!#REF!,Data!#REF!,(IF(B18=Data!#REF!,Data!J761,(IF(B18=Data!#REF!,Data!#REF!,(IF(B18=Data!#REF!,Data!#REF!,Data!#REF!)))))))))))))))&amp;IF(B18=Data!#REF!,Data!#REF!,(IF(B18=Data!#REF!,Data!#REF!,(IF(B18=Data!#REF!,Data!#REF!,(IF(B18=Data!#REF!,Data!#REF!,(IF(B18=Data!#REF!,Data!#REF!,Data!#REF!)))))))))</f>
        <v>#REF!</v>
      </c>
      <c r="W18" s="596">
        <f>IF(E18="","",VLOOKUP(B18,Data!$B$5:$J$503,9,FALSE)*E18)</f>
        <v>16.934999999999999</v>
      </c>
    </row>
    <row r="19" spans="1:23" s="597" customFormat="1" ht="19.25" customHeight="1">
      <c r="A19" s="860">
        <v>2</v>
      </c>
      <c r="B19" s="753" t="s">
        <v>225</v>
      </c>
      <c r="C19" s="738" t="str">
        <f>IF(E19="","",VLOOKUP(B19,Data!$B$5:$N$503,13,FALSE))</f>
        <v>Ymh</v>
      </c>
      <c r="D19" s="495" t="str">
        <f>IF(E19="","",VLOOKUP(B19,Data!$B$5:$L$503,2,FALSE))</f>
        <v>WV62290</v>
      </c>
      <c r="E19" s="739">
        <v>4</v>
      </c>
      <c r="F19" s="956"/>
      <c r="G19" s="587">
        <f>IF(E19="","",VLOOKUP(B19,Data!$B$5:$L$503,11,FALSE))</f>
        <v>1690.21</v>
      </c>
      <c r="H19" s="588">
        <f t="shared" ref="H19:H22" si="0">IF(E19&gt;0,E19*G19,"-")</f>
        <v>6760.84</v>
      </c>
      <c r="I19" s="589" t="str">
        <f>IF(E19="","",VLOOKUP(B19,Data!$B$5:$D$503,3,FALSE))</f>
        <v>C/T</v>
      </c>
      <c r="J19" s="589" t="str">
        <f>IF(E19="","",VLOOKUP(B19,Data!$B$5:$M$503,12,FALSE))</f>
        <v>Indonesia</v>
      </c>
      <c r="K19" s="590">
        <v>5145891</v>
      </c>
      <c r="L19" s="587">
        <f>IF(E19="","",VLOOKUP(B19,Data!$B$5:$E$503,4,FALSE)*E19)</f>
        <v>776</v>
      </c>
      <c r="M19" s="587">
        <f>IF(E19="","",VLOOKUP(B19,Data!$B$5:$F$503,5,FALSE)*E19)</f>
        <v>696</v>
      </c>
      <c r="N19" s="591" t="e">
        <f>IF(B19=Data!#REF!,Data!#REF!,(IF(B19=Data!#REF!,Data!#REF!,(IF(B19=Data!#REF!,Data!#REF!,(IF(B19=Data!#REF!,Data!#REF!,(IF(B19=Data!#REF!,Data!#REF!,(IF(B19=Data!#REF!,Data!#REF!,(IF(B19=Data!#REF!,Data!#REF!,(IF(B19=Data!#REF!,Data!#REF!,Data!#REF!)))))))))))))))&amp;IF(B19=Data!B17,Data!G17,(IF(B19=Data!#REF!,Data!#REF!,(IF(B19=Data!#REF!,Data!#REF!,(IF(B19=Data!#REF!,Data!#REF!,(IF(B19=Data!#REF!,Data!#REF!,(IF(B19=Data!#REF!,Data!G757,(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17,Data!H17,(IF(B19=Data!#REF!,Data!#REF!,(IF(B19=Data!#REF!,Data!#REF!,(IF(B19=Data!#REF!,Data!#REF!,(IF(B19=Data!#REF!,Data!#REF!,(IF(B19=Data!#REF!,Data!H757,(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17,Data!I17,(IF(B19=Data!#REF!,Data!#REF!,(IF(B19=Data!#REF!,Data!#REF!,(IF(B19=Data!#REF!,Data!#REF!,(IF(B19=Data!#REF!,Data!#REF!,(IF(B19=Data!#REF!,Data!I757,(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17,Data!J17,(IF(B19=Data!#REF!,Data!#REF!,(IF(B19=Data!#REF!,Data!#REF!,(IF(B19=Data!#REF!,Data!#REF!,(IF(B19=Data!#REF!,Data!#REF!,(IF(B19=Data!#REF!,Data!J757,(IF(B19=Data!#REF!,Data!#REF!,(IF(B19=Data!#REF!,Data!#REF!,Data!#REF!)))))))))))))))&amp;IF(B19=Data!#REF!,Data!#REF!,(IF(B19=Data!#REF!,Data!#REF!,(IF(B19=Data!#REF!,Data!#REF!,(IF(B19=Data!#REF!,Data!#REF!,(IF(B19=Data!#REF!,Data!#REF!,Data!#REF!)))))))))</f>
        <v>#REF!</v>
      </c>
      <c r="W19" s="596">
        <f>IF(E19="","",VLOOKUP(B19,Data!$B$5:$J$503,9,FALSE)*E19)</f>
        <v>4.516</v>
      </c>
    </row>
    <row r="20" spans="1:23" s="597" customFormat="1" ht="19.25" customHeight="1">
      <c r="A20" s="860">
        <v>3</v>
      </c>
      <c r="B20" s="753" t="s">
        <v>231</v>
      </c>
      <c r="C20" s="738" t="str">
        <f>IF(E20="","",VLOOKUP(B20,Data!$B$5:$N$503,13,FALSE))</f>
        <v>Ymh</v>
      </c>
      <c r="D20" s="495" t="str">
        <f>IF(E20="","",VLOOKUP(B20,Data!$B$5:$L$503,2,FALSE))</f>
        <v>WN49720</v>
      </c>
      <c r="E20" s="739">
        <v>27</v>
      </c>
      <c r="F20" s="955" t="s">
        <v>545</v>
      </c>
      <c r="G20" s="587">
        <f>IF(E20="","",VLOOKUP(B20,Data!$B$5:$L$503,11,FALSE))</f>
        <v>1776.21</v>
      </c>
      <c r="H20" s="588">
        <f t="shared" si="0"/>
        <v>47957.67</v>
      </c>
      <c r="I20" s="589" t="str">
        <f>IF(E20="","",VLOOKUP(B20,Data!$B$5:$D$503,3,FALSE))</f>
        <v>C/T</v>
      </c>
      <c r="J20" s="589" t="str">
        <f>IF(E20="","",VLOOKUP(B20,Data!$B$5:$M$503,12,FALSE))</f>
        <v>Indonesia</v>
      </c>
      <c r="K20" s="590">
        <v>5145891</v>
      </c>
      <c r="L20" s="587">
        <f>IF(E20="","",VLOOKUP(B20,Data!$B$5:$E$503,4,FALSE)*E20)</f>
        <v>5238</v>
      </c>
      <c r="M20" s="587">
        <f>IF(E20="","",VLOOKUP(B20,Data!$B$5:$F$503,5,FALSE)*E20)</f>
        <v>4698</v>
      </c>
      <c r="N20" s="591" t="e">
        <f>IF(B20=Data!#REF!,Data!#REF!,(IF(B20=Data!#REF!,Data!#REF!,(IF(B20=Data!#REF!,Data!#REF!,(IF(B20=Data!#REF!,Data!#REF!,(IF(B20=Data!#REF!,Data!#REF!,(IF(B20=Data!#REF!,Data!#REF!,(IF(B20=Data!#REF!,Data!#REF!,(IF(B20=Data!#REF!,Data!#REF!,Data!#REF!)))))))))))))))&amp;IF(B20=Data!B18,Data!G18,(IF(B20=Data!#REF!,Data!#REF!,(IF(B20=Data!#REF!,Data!#REF!,(IF(B20=Data!#REF!,Data!#REF!,(IF(B20=Data!#REF!,Data!#REF!,(IF(B20=Data!#REF!,Data!G758,(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18,Data!H18,(IF(B20=Data!#REF!,Data!#REF!,(IF(B20=Data!#REF!,Data!#REF!,(IF(B20=Data!#REF!,Data!#REF!,(IF(B20=Data!#REF!,Data!#REF!,(IF(B20=Data!#REF!,Data!H758,(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18,Data!I18,(IF(B20=Data!#REF!,Data!#REF!,(IF(B20=Data!#REF!,Data!#REF!,(IF(B20=Data!#REF!,Data!#REF!,(IF(B20=Data!#REF!,Data!#REF!,(IF(B20=Data!#REF!,Data!I758,(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18,Data!J18,(IF(B20=Data!#REF!,Data!#REF!,(IF(B20=Data!#REF!,Data!#REF!,(IF(B20=Data!#REF!,Data!#REF!,(IF(B20=Data!#REF!,Data!#REF!,(IF(B20=Data!#REF!,Data!J758,(IF(B20=Data!#REF!,Data!#REF!,(IF(B20=Data!#REF!,Data!#REF!,Data!#REF!)))))))))))))))&amp;IF(B20=Data!#REF!,Data!#REF!,(IF(B20=Data!#REF!,Data!#REF!,(IF(B20=Data!#REF!,Data!#REF!,(IF(B20=Data!#REF!,Data!#REF!,(IF(B20=Data!#REF!,Data!#REF!,Data!#REF!)))))))))</f>
        <v>#REF!</v>
      </c>
      <c r="W20" s="596">
        <f>IF(E20="","",VLOOKUP(B20,Data!$B$5:$J$503,9,FALSE)*E20)</f>
        <v>30.483000000000001</v>
      </c>
    </row>
    <row r="21" spans="1:23" s="597" customFormat="1" ht="19.25" customHeight="1">
      <c r="A21" s="860">
        <v>4</v>
      </c>
      <c r="B21" s="753" t="s">
        <v>487</v>
      </c>
      <c r="C21" s="738" t="str">
        <f>IF(E21="","",VLOOKUP(B21,Data!$B$5:$N$503,13,FALSE))</f>
        <v>Ymh</v>
      </c>
      <c r="D21" s="495" t="str">
        <f>IF(E21="","",VLOOKUP(B21,Data!$B$5:$L$503,2,FALSE))</f>
        <v>ZH66310</v>
      </c>
      <c r="E21" s="739">
        <v>11</v>
      </c>
      <c r="F21" s="955"/>
      <c r="G21" s="587">
        <f>IF(E21="","",VLOOKUP(B21,Data!$B$5:$L$503,11,FALSE))</f>
        <v>1933.89</v>
      </c>
      <c r="H21" s="588">
        <f t="shared" si="0"/>
        <v>21272.79</v>
      </c>
      <c r="I21" s="589" t="str">
        <f>IF(E21="","",VLOOKUP(B21,Data!$B$5:$D$503,3,FALSE))</f>
        <v>C/T</v>
      </c>
      <c r="J21" s="589" t="str">
        <f>IF(E21="","",VLOOKUP(B21,Data!$B$5:$M$503,12,FALSE))</f>
        <v>Indonesia</v>
      </c>
      <c r="K21" s="590">
        <v>5145891</v>
      </c>
      <c r="L21" s="587">
        <f>IF(E21="","",VLOOKUP(B21,Data!$B$5:$E$503,4,FALSE)*E21)</f>
        <v>2365</v>
      </c>
      <c r="M21" s="587">
        <f>IF(E21="","",VLOOKUP(B21,Data!$B$5:$F$503,5,FALSE)*E21)</f>
        <v>2134</v>
      </c>
      <c r="N21" s="591" t="e">
        <f>IF(B21=Data!#REF!,Data!#REF!,(IF(B21=Data!#REF!,Data!#REF!,(IF(B21=Data!#REF!,Data!#REF!,(IF(B21=Data!#REF!,Data!#REF!,(IF(B21=Data!#REF!,Data!#REF!,(IF(B21=Data!#REF!,Data!#REF!,(IF(B21=Data!#REF!,Data!#REF!,(IF(B21=Data!#REF!,Data!#REF!,Data!#REF!)))))))))))))))&amp;IF(B21=Data!B19,Data!G19,(IF(B21=Data!#REF!,Data!#REF!,(IF(B21=Data!#REF!,Data!#REF!,(IF(B21=Data!#REF!,Data!#REF!,(IF(B21=Data!#REF!,Data!#REF!,(IF(B21=Data!#REF!,Data!G759,(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19,Data!H19,(IF(B21=Data!#REF!,Data!#REF!,(IF(B21=Data!#REF!,Data!#REF!,(IF(B21=Data!#REF!,Data!#REF!,(IF(B21=Data!#REF!,Data!#REF!,(IF(B21=Data!#REF!,Data!H759,(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19,Data!I19,(IF(B21=Data!#REF!,Data!#REF!,(IF(B21=Data!#REF!,Data!#REF!,(IF(B21=Data!#REF!,Data!#REF!,(IF(B21=Data!#REF!,Data!#REF!,(IF(B21=Data!#REF!,Data!I759,(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19,Data!J19,(IF(B21=Data!#REF!,Data!#REF!,(IF(B21=Data!#REF!,Data!#REF!,(IF(B21=Data!#REF!,Data!#REF!,(IF(B21=Data!#REF!,Data!#REF!,(IF(B21=Data!#REF!,Data!J759,(IF(B21=Data!#REF!,Data!#REF!,(IF(B21=Data!#REF!,Data!#REF!,Data!#REF!)))))))))))))))&amp;IF(B21=Data!#REF!,Data!#REF!,(IF(B21=Data!#REF!,Data!#REF!,(IF(B21=Data!#REF!,Data!#REF!,(IF(B21=Data!#REF!,Data!#REF!,(IF(B21=Data!#REF!,Data!#REF!,Data!#REF!)))))))))</f>
        <v>#REF!</v>
      </c>
      <c r="W21" s="596">
        <f>IF(E21="","",VLOOKUP(B21,Data!$B$5:$J$503,9,FALSE)*E21)</f>
        <v>13.035</v>
      </c>
    </row>
    <row r="22" spans="1:23" s="597" customFormat="1" ht="19.25" customHeight="1">
      <c r="A22" s="860">
        <v>5</v>
      </c>
      <c r="B22" s="753" t="s">
        <v>489</v>
      </c>
      <c r="C22" s="738" t="str">
        <f>IF(E22="","",VLOOKUP(B22,Data!$B$5:$N$503,13,FALSE))</f>
        <v>Ymh</v>
      </c>
      <c r="D22" s="495" t="str">
        <f>IF(E22="","",VLOOKUP(B22,Data!$B$5:$L$503,2,FALSE))</f>
        <v>ZH66290</v>
      </c>
      <c r="E22" s="739">
        <v>4</v>
      </c>
      <c r="F22" s="956" t="s">
        <v>569</v>
      </c>
      <c r="G22" s="587">
        <f>IF(E22="","",VLOOKUP(B22,Data!$B$5:$L$503,11,FALSE))</f>
        <v>1975.79</v>
      </c>
      <c r="H22" s="588">
        <f t="shared" si="0"/>
        <v>7903.16</v>
      </c>
      <c r="I22" s="589" t="str">
        <f>IF(E22="","",VLOOKUP(B22,Data!$B$5:$D$503,3,FALSE))</f>
        <v>C/T</v>
      </c>
      <c r="J22" s="589" t="str">
        <f>IF(E22="","",VLOOKUP(B22,Data!$B$5:$M$503,12,FALSE))</f>
        <v>Indonesia</v>
      </c>
      <c r="K22" s="590">
        <v>5145891</v>
      </c>
      <c r="L22" s="587">
        <f>IF(E22="","",VLOOKUP(B22,Data!$B$5:$E$503,4,FALSE)*E22)</f>
        <v>860</v>
      </c>
      <c r="M22" s="587">
        <f>IF(E22="","",VLOOKUP(B22,Data!$B$5:$F$503,5,FALSE)*E22)</f>
        <v>776</v>
      </c>
      <c r="N22" s="591" t="e">
        <f>IF(B22=Data!#REF!,Data!#REF!,(IF(B22=Data!#REF!,Data!#REF!,(IF(B22=Data!#REF!,Data!#REF!,(IF(B22=Data!#REF!,Data!#REF!,(IF(B22=Data!#REF!,Data!#REF!,(IF(B22=Data!#REF!,Data!#REF!,(IF(B22=Data!#REF!,Data!#REF!,(IF(B22=Data!#REF!,Data!#REF!,Data!#REF!)))))))))))))))&amp;IF(B22=Data!B20,Data!G20,(IF(B22=Data!#REF!,Data!#REF!,(IF(B22=Data!#REF!,Data!#REF!,(IF(B22=Data!#REF!,Data!#REF!,(IF(B22=Data!#REF!,Data!#REF!,(IF(B22=Data!#REF!,Data!G760,(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20,Data!H20,(IF(B22=Data!#REF!,Data!#REF!,(IF(B22=Data!#REF!,Data!#REF!,(IF(B22=Data!#REF!,Data!#REF!,(IF(B22=Data!#REF!,Data!#REF!,(IF(B22=Data!#REF!,Data!H760,(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20,Data!I20,(IF(B22=Data!#REF!,Data!#REF!,(IF(B22=Data!#REF!,Data!#REF!,(IF(B22=Data!#REF!,Data!#REF!,(IF(B22=Data!#REF!,Data!#REF!,(IF(B22=Data!#REF!,Data!I760,(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20,Data!J20,(IF(B22=Data!#REF!,Data!#REF!,(IF(B22=Data!#REF!,Data!#REF!,(IF(B22=Data!#REF!,Data!#REF!,(IF(B22=Data!#REF!,Data!#REF!,(IF(B22=Data!#REF!,Data!J760,(IF(B22=Data!#REF!,Data!#REF!,(IF(B22=Data!#REF!,Data!#REF!,Data!#REF!)))))))))))))))&amp;IF(B22=Data!#REF!,Data!#REF!,(IF(B22=Data!#REF!,Data!#REF!,(IF(B22=Data!#REF!,Data!#REF!,(IF(B22=Data!#REF!,Data!#REF!,(IF(B22=Data!#REF!,Data!#REF!,Data!#REF!)))))))))</f>
        <v>#REF!</v>
      </c>
      <c r="W22" s="596">
        <f>IF(E22="","",VLOOKUP(B22,Data!$B$5:$J$503,9,FALSE)*E22)</f>
        <v>4.74</v>
      </c>
    </row>
    <row r="23" spans="1:23" s="597" customFormat="1" ht="19.25" customHeight="1">
      <c r="A23" s="860">
        <v>6</v>
      </c>
      <c r="B23" s="753" t="s">
        <v>504</v>
      </c>
      <c r="C23" s="738" t="str">
        <f>IF(E23="","",VLOOKUP(B23,Data!$B$5:$N$503,13,FALSE))</f>
        <v>Ymh</v>
      </c>
      <c r="D23" s="495" t="str">
        <f>IF(E23="","",VLOOKUP(B23,Data!$B$5:$L$503,2,FALSE))</f>
        <v>ZH66250</v>
      </c>
      <c r="E23" s="739">
        <v>20</v>
      </c>
      <c r="F23" s="956"/>
      <c r="G23" s="587">
        <f>IF(E23="","",VLOOKUP(B23,Data!$B$5:$L$503,11,FALSE))</f>
        <v>2244.61</v>
      </c>
      <c r="H23" s="588">
        <f>IF(E23&gt;0,E23*G23,"-")</f>
        <v>44892.200000000004</v>
      </c>
      <c r="I23" s="589" t="str">
        <f>IF(E23="","",VLOOKUP(B23,Data!$B$5:$D$503,3,FALSE))</f>
        <v>C/T</v>
      </c>
      <c r="J23" s="589" t="str">
        <f>IF(E23="","",VLOOKUP(B23,Data!$B$5:$M$503,12,FALSE))</f>
        <v>Indonesia</v>
      </c>
      <c r="K23" s="590">
        <v>5145891</v>
      </c>
      <c r="L23" s="587">
        <f>IF(E23="","",VLOOKUP(B23,Data!$B$5:$E$503,4,FALSE)*E23)</f>
        <v>5240</v>
      </c>
      <c r="M23" s="587">
        <f>IF(E23="","",VLOOKUP(B23,Data!$B$5:$F$503,5,FALSE)*E23)</f>
        <v>4740</v>
      </c>
      <c r="N23" s="591" t="e">
        <f>IF(B23=Data!#REF!,Data!#REF!,(IF(B23=Data!#REF!,Data!#REF!,(IF(B23=Data!#REF!,Data!#REF!,(IF(B23=Data!#REF!,Data!#REF!,(IF(B23=Data!#REF!,Data!#REF!,(IF(B23=Data!#REF!,Data!#REF!,(IF(B23=Data!#REF!,Data!#REF!,(IF(B23=Data!#REF!,Data!#REF!,Data!#REF!)))))))))))))))&amp;IF(B23=Data!B21,Data!G21,(IF(B23=Data!#REF!,Data!#REF!,(IF(B23=Data!#REF!,Data!#REF!,(IF(B23=Data!#REF!,Data!#REF!,(IF(B23=Data!#REF!,Data!#REF!,(IF(B23=Data!#REF!,Data!G761,(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21,Data!H21,(IF(B23=Data!#REF!,Data!#REF!,(IF(B23=Data!#REF!,Data!#REF!,(IF(B23=Data!#REF!,Data!#REF!,(IF(B23=Data!#REF!,Data!#REF!,(IF(B23=Data!#REF!,Data!H761,(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21,Data!I21,(IF(B23=Data!#REF!,Data!#REF!,(IF(B23=Data!#REF!,Data!#REF!,(IF(B23=Data!#REF!,Data!#REF!,(IF(B23=Data!#REF!,Data!#REF!,(IF(B23=Data!#REF!,Data!I761,(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21,Data!J21,(IF(B23=Data!#REF!,Data!#REF!,(IF(B23=Data!#REF!,Data!#REF!,(IF(B23=Data!#REF!,Data!#REF!,(IF(B23=Data!#REF!,Data!#REF!,(IF(B23=Data!#REF!,Data!J761,(IF(B23=Data!#REF!,Data!#REF!,(IF(B23=Data!#REF!,Data!#REF!,Data!#REF!)))))))))))))))&amp;IF(B23=Data!#REF!,Data!#REF!,(IF(B23=Data!#REF!,Data!#REF!,(IF(B23=Data!#REF!,Data!#REF!,(IF(B23=Data!#REF!,Data!#REF!,(IF(B23=Data!#REF!,Data!#REF!,Data!#REF!)))))))))</f>
        <v>#REF!</v>
      </c>
      <c r="W23" s="596">
        <f>IF(E23="","",VLOOKUP(B23,Data!$B$5:$J$503,9,FALSE)*E23)</f>
        <v>29.759999999999998</v>
      </c>
    </row>
    <row r="24" spans="1:23" s="597" customFormat="1" ht="19.25" customHeight="1">
      <c r="A24" s="860">
        <v>7</v>
      </c>
      <c r="B24" s="753" t="s">
        <v>288</v>
      </c>
      <c r="C24" s="738" t="str">
        <f>IF(E24="","",VLOOKUP(B24,Data!$B$5:$N$503,13,FALSE))</f>
        <v>Ymh</v>
      </c>
      <c r="D24" s="495" t="str">
        <f>IF(E24="","",VLOOKUP(B24,Data!$B$5:$L$503,2,FALSE))</f>
        <v>WT58110</v>
      </c>
      <c r="E24" s="739">
        <v>2</v>
      </c>
      <c r="F24" s="956"/>
      <c r="G24" s="587">
        <f>IF(E24="","",VLOOKUP(B24,Data!$B$5:$L$503,11,FALSE))</f>
        <v>2268.35</v>
      </c>
      <c r="H24" s="588">
        <f>IF(E24&gt;0,E24*G24,"-")</f>
        <v>4536.7</v>
      </c>
      <c r="I24" s="589" t="str">
        <f>IF(E24="","",VLOOKUP(B24,Data!$B$5:$D$503,3,FALSE))</f>
        <v>C/T</v>
      </c>
      <c r="J24" s="589" t="str">
        <f>IF(E24="","",VLOOKUP(B24,Data!$B$5:$M$503,12,FALSE))</f>
        <v>Indonesia</v>
      </c>
      <c r="K24" s="590">
        <v>5145891</v>
      </c>
      <c r="L24" s="587">
        <f>IF(E24="","",VLOOKUP(B24,Data!$B$5:$E$503,4,FALSE)*E24)</f>
        <v>476</v>
      </c>
      <c r="M24" s="587">
        <f>IF(E24="","",VLOOKUP(B24,Data!$B$5:$F$503,5,FALSE)*E24)</f>
        <v>432</v>
      </c>
      <c r="N24" s="591" t="e">
        <f>IF(B24=Data!#REF!,Data!#REF!,(IF(B24=Data!#REF!,Data!#REF!,(IF(B24=Data!#REF!,Data!#REF!,(IF(B24=Data!#REF!,Data!#REF!,(IF(B24=Data!#REF!,Data!#REF!,(IF(B24=Data!#REF!,Data!#REF!,(IF(B24=Data!#REF!,Data!#REF!,(IF(B24=Data!#REF!,Data!#REF!,Data!#REF!)))))))))))))))&amp;IF(B24=Data!B22,Data!G22,(IF(B24=Data!#REF!,Data!#REF!,(IF(B24=Data!#REF!,Data!#REF!,(IF(B24=Data!#REF!,Data!#REF!,(IF(B24=Data!#REF!,Data!#REF!,(IF(B24=Data!#REF!,Data!G762,(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22,Data!H22,(IF(B24=Data!#REF!,Data!#REF!,(IF(B24=Data!#REF!,Data!#REF!,(IF(B24=Data!#REF!,Data!#REF!,(IF(B24=Data!#REF!,Data!#REF!,(IF(B24=Data!#REF!,Data!H762,(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22,Data!I22,(IF(B24=Data!#REF!,Data!#REF!,(IF(B24=Data!#REF!,Data!#REF!,(IF(B24=Data!#REF!,Data!#REF!,(IF(B24=Data!#REF!,Data!#REF!,(IF(B24=Data!#REF!,Data!I762,(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22,Data!J22,(IF(B24=Data!#REF!,Data!#REF!,(IF(B24=Data!#REF!,Data!#REF!,(IF(B24=Data!#REF!,Data!#REF!,(IF(B24=Data!#REF!,Data!#REF!,(IF(B24=Data!#REF!,Data!J762,(IF(B24=Data!#REF!,Data!#REF!,(IF(B24=Data!#REF!,Data!#REF!,Data!#REF!)))))))))))))))&amp;IF(B24=Data!#REF!,Data!#REF!,(IF(B24=Data!#REF!,Data!#REF!,(IF(B24=Data!#REF!,Data!#REF!,(IF(B24=Data!#REF!,Data!#REF!,(IF(B24=Data!#REF!,Data!#REF!,Data!#REF!)))))))))</f>
        <v>#REF!</v>
      </c>
      <c r="W24" s="596">
        <f>IF(E24="","",VLOOKUP(B24,Data!$B$5:$J$503,9,FALSE)*E24)</f>
        <v>2.6280000000000001</v>
      </c>
    </row>
    <row r="25" spans="1:23" s="597" customFormat="1" ht="19.25" customHeight="1">
      <c r="A25" s="860">
        <v>8</v>
      </c>
      <c r="B25" s="753" t="s">
        <v>279</v>
      </c>
      <c r="C25" s="738" t="str">
        <f>IF(E25="","",VLOOKUP(B25,Data!$B$5:$N$503,13,FALSE))</f>
        <v>Ymh</v>
      </c>
      <c r="D25" s="495" t="str">
        <f>IF(E25="","",VLOOKUP(B25,Data!$B$5:$L$503,2,FALSE))</f>
        <v>WT58060</v>
      </c>
      <c r="E25" s="739">
        <v>1</v>
      </c>
      <c r="F25" s="956"/>
      <c r="G25" s="587">
        <f>IF(E25="","",VLOOKUP(B25,Data!$B$5:$L$503,11,FALSE))</f>
        <v>2511.65</v>
      </c>
      <c r="H25" s="588">
        <f>IF(E25&gt;0,E25*G25,"-")</f>
        <v>2511.65</v>
      </c>
      <c r="I25" s="589" t="str">
        <f>IF(E25="","",VLOOKUP(B25,Data!$B$5:$D$503,3,FALSE))</f>
        <v>C/T</v>
      </c>
      <c r="J25" s="589" t="str">
        <f>IF(E25="","",VLOOKUP(B25,Data!$B$5:$M$503,12,FALSE))</f>
        <v>Indonesia</v>
      </c>
      <c r="K25" s="590">
        <v>5145891</v>
      </c>
      <c r="L25" s="587">
        <f>IF(E25="","",VLOOKUP(B25,Data!$B$5:$E$503,4,FALSE)*E25)</f>
        <v>254</v>
      </c>
      <c r="M25" s="587">
        <f>IF(E25="","",VLOOKUP(B25,Data!$B$5:$F$503,5,FALSE)*E25)</f>
        <v>229</v>
      </c>
      <c r="N25" s="591" t="e">
        <f>IF(B25=Data!#REF!,Data!#REF!,(IF(B25=Data!#REF!,Data!#REF!,(IF(B25=Data!#REF!,Data!#REF!,(IF(B25=Data!#REF!,Data!#REF!,(IF(B25=Data!#REF!,Data!#REF!,(IF(B25=Data!#REF!,Data!#REF!,(IF(B25=Data!#REF!,Data!#REF!,(IF(B25=Data!#REF!,Data!#REF!,Data!#REF!)))))))))))))))&amp;IF(B25=Data!B18,Data!G18,(IF(B25=Data!#REF!,Data!#REF!,(IF(B25=Data!#REF!,Data!#REF!,(IF(B25=Data!#REF!,Data!#REF!,(IF(B25=Data!#REF!,Data!#REF!,(IF(B25=Data!#REF!,Data!G758,(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18,Data!H18,(IF(B25=Data!#REF!,Data!#REF!,(IF(B25=Data!#REF!,Data!#REF!,(IF(B25=Data!#REF!,Data!#REF!,(IF(B25=Data!#REF!,Data!#REF!,(IF(B25=Data!#REF!,Data!H758,(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18,Data!I18,(IF(B25=Data!#REF!,Data!#REF!,(IF(B25=Data!#REF!,Data!#REF!,(IF(B25=Data!#REF!,Data!#REF!,(IF(B25=Data!#REF!,Data!#REF!,(IF(B25=Data!#REF!,Data!I758,(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18,Data!J18,(IF(B25=Data!#REF!,Data!#REF!,(IF(B25=Data!#REF!,Data!#REF!,(IF(B25=Data!#REF!,Data!#REF!,(IF(B25=Data!#REF!,Data!#REF!,(IF(B25=Data!#REF!,Data!J758,(IF(B25=Data!#REF!,Data!#REF!,(IF(B25=Data!#REF!,Data!#REF!,Data!#REF!)))))))))))))))&amp;IF(B25=Data!#REF!,Data!#REF!,(IF(B25=Data!#REF!,Data!#REF!,(IF(B25=Data!#REF!,Data!#REF!,(IF(B25=Data!#REF!,Data!#REF!,(IF(B25=Data!#REF!,Data!#REF!,Data!#REF!)))))))))</f>
        <v>#REF!</v>
      </c>
      <c r="W25" s="596">
        <f>IF(E25="","",VLOOKUP(B25,Data!$B$5:$J$503,9,FALSE)*E25)</f>
        <v>1.484</v>
      </c>
    </row>
    <row r="26" spans="1:23" s="597" customFormat="1" ht="19.25" customHeight="1">
      <c r="A26" s="860"/>
      <c r="B26" s="753"/>
      <c r="C26" s="738" t="str">
        <f>IF(E26="","",VLOOKUP(B26,Data!$B$5:$N$503,13,FALSE))</f>
        <v/>
      </c>
      <c r="D26" s="495" t="str">
        <f>IF(E26="","",VLOOKUP(B26,Data!$B$5:$L$503,2,FALSE))</f>
        <v/>
      </c>
      <c r="E26" s="739"/>
      <c r="F26" s="956"/>
      <c r="G26" s="587" t="str">
        <f>IF(E26="","",VLOOKUP(B26,Data!$B$5:$L$503,11,FALSE))</f>
        <v/>
      </c>
      <c r="H26" s="588" t="str">
        <f t="shared" ref="H26:H29" si="1">IF(E26&gt;0,E26*G26,"-")</f>
        <v>-</v>
      </c>
      <c r="I26" s="589" t="str">
        <f>IF(E26="","",VLOOKUP(B26,Data!$B$5:$D$503,3,FALSE))</f>
        <v/>
      </c>
      <c r="J26" s="589" t="str">
        <f>IF(E26="","",VLOOKUP(B26,Data!$B$5:$M$503,12,FALSE))</f>
        <v/>
      </c>
      <c r="K26" s="590"/>
      <c r="L26" s="587" t="str">
        <f>IF(E26="","",VLOOKUP(B26,Data!$B$5:$E$503,4,FALSE)*E26)</f>
        <v/>
      </c>
      <c r="M26" s="587" t="str">
        <f>IF(E26="","",VLOOKUP(B26,Data!$B$5:$F$503,5,FALSE)*E26)</f>
        <v/>
      </c>
      <c r="N26" s="591" t="e">
        <f>IF(B26=Data!#REF!,Data!#REF!,(IF(B26=Data!#REF!,Data!#REF!,(IF(B26=Data!#REF!,Data!#REF!,(IF(B26=Data!#REF!,Data!#REF!,(IF(B26=Data!#REF!,Data!#REF!,(IF(B26=Data!#REF!,Data!#REF!,(IF(B26=Data!#REF!,Data!#REF!,(IF(B26=Data!#REF!,Data!#REF!,Data!#REF!)))))))))))))))&amp;IF(B26=Data!B19,Data!G19,(IF(B26=Data!#REF!,Data!#REF!,(IF(B26=Data!#REF!,Data!#REF!,(IF(B26=Data!#REF!,Data!#REF!,(IF(B26=Data!#REF!,Data!#REF!,(IF(B26=Data!#REF!,Data!G759,(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19,Data!H19,(IF(B26=Data!#REF!,Data!#REF!,(IF(B26=Data!#REF!,Data!#REF!,(IF(B26=Data!#REF!,Data!#REF!,(IF(B26=Data!#REF!,Data!#REF!,(IF(B26=Data!#REF!,Data!H759,(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19,Data!I19,(IF(B26=Data!#REF!,Data!#REF!,(IF(B26=Data!#REF!,Data!#REF!,(IF(B26=Data!#REF!,Data!#REF!,(IF(B26=Data!#REF!,Data!#REF!,(IF(B26=Data!#REF!,Data!I759,(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19,Data!J19,(IF(B26=Data!#REF!,Data!#REF!,(IF(B26=Data!#REF!,Data!#REF!,(IF(B26=Data!#REF!,Data!#REF!,(IF(B26=Data!#REF!,Data!#REF!,(IF(B26=Data!#REF!,Data!J759,(IF(B26=Data!#REF!,Data!#REF!,(IF(B26=Data!#REF!,Data!#REF!,Data!#REF!)))))))))))))))&amp;IF(B26=Data!#REF!,Data!#REF!,(IF(B26=Data!#REF!,Data!#REF!,(IF(B26=Data!#REF!,Data!#REF!,(IF(B26=Data!#REF!,Data!#REF!,(IF(B26=Data!#REF!,Data!#REF!,Data!#REF!)))))))))</f>
        <v>#REF!</v>
      </c>
      <c r="W26" s="596" t="str">
        <f>IF(E26="","",VLOOKUP(B26,Data!$B$5:$J$503,9,FALSE)*E26)</f>
        <v/>
      </c>
    </row>
    <row r="27" spans="1:23" s="597" customFormat="1" ht="19.25" customHeight="1">
      <c r="A27" s="860"/>
      <c r="B27" s="753"/>
      <c r="C27" s="738" t="str">
        <f>IF(E27="","",VLOOKUP(B27,Data!$B$5:$N$503,13,FALSE))</f>
        <v/>
      </c>
      <c r="D27" s="495" t="str">
        <f>IF(E27="","",VLOOKUP(B27,Data!$B$5:$L$503,2,FALSE))</f>
        <v/>
      </c>
      <c r="E27" s="739"/>
      <c r="F27" s="956"/>
      <c r="G27" s="587" t="str">
        <f>IF(E27="","",VLOOKUP(B27,Data!$B$5:$L$503,11,FALSE))</f>
        <v/>
      </c>
      <c r="H27" s="588" t="str">
        <f t="shared" si="1"/>
        <v>-</v>
      </c>
      <c r="I27" s="589" t="str">
        <f>IF(E27="","",VLOOKUP(B27,Data!$B$5:$D$503,3,FALSE))</f>
        <v/>
      </c>
      <c r="J27" s="589" t="str">
        <f>IF(E27="","",VLOOKUP(B27,Data!$B$5:$M$503,12,FALSE))</f>
        <v/>
      </c>
      <c r="K27" s="590"/>
      <c r="L27" s="587" t="str">
        <f>IF(E27="","",VLOOKUP(B27,Data!$B$5:$E$503,4,FALSE)*E27)</f>
        <v/>
      </c>
      <c r="M27" s="587" t="str">
        <f>IF(E27="","",VLOOKUP(B27,Data!$B$5:$F$503,5,FALSE)*E27)</f>
        <v/>
      </c>
      <c r="N27" s="591" t="e">
        <f>IF(B27=Data!#REF!,Data!#REF!,(IF(B27=Data!#REF!,Data!#REF!,(IF(B27=Data!#REF!,Data!#REF!,(IF(B27=Data!#REF!,Data!#REF!,(IF(B27=Data!#REF!,Data!#REF!,(IF(B27=Data!#REF!,Data!#REF!,(IF(B27=Data!#REF!,Data!#REF!,(IF(B27=Data!#REF!,Data!#REF!,Data!#REF!)))))))))))))))&amp;IF(B27=Data!B24,Data!G24,(IF(B27=Data!#REF!,Data!#REF!,(IF(B27=Data!#REF!,Data!#REF!,(IF(B27=Data!#REF!,Data!#REF!,(IF(B27=Data!#REF!,Data!#REF!,(IF(B27=Data!#REF!,Data!G764,(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24,Data!H24,(IF(B27=Data!#REF!,Data!#REF!,(IF(B27=Data!#REF!,Data!#REF!,(IF(B27=Data!#REF!,Data!#REF!,(IF(B27=Data!#REF!,Data!#REF!,(IF(B27=Data!#REF!,Data!H764,(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24,Data!I24,(IF(B27=Data!#REF!,Data!#REF!,(IF(B27=Data!#REF!,Data!#REF!,(IF(B27=Data!#REF!,Data!#REF!,(IF(B27=Data!#REF!,Data!#REF!,(IF(B27=Data!#REF!,Data!I764,(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24,Data!J24,(IF(B27=Data!#REF!,Data!#REF!,(IF(B27=Data!#REF!,Data!#REF!,(IF(B27=Data!#REF!,Data!#REF!,(IF(B27=Data!#REF!,Data!#REF!,(IF(B27=Data!#REF!,Data!J764,(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598"/>
      <c r="B28" s="582"/>
      <c r="C28" s="738" t="str">
        <f>IF(E28="","",VLOOKUP(B28,Data!$B$5:$N$503,13,FALSE))</f>
        <v/>
      </c>
      <c r="D28" s="495" t="str">
        <f>IF(E28="","",VLOOKUP(B28,Data!$B$5:$L$503,2,FALSE))</f>
        <v/>
      </c>
      <c r="E28" s="823"/>
      <c r="F28" s="955"/>
      <c r="G28" s="587" t="str">
        <f>IF(E28="","",VLOOKUP(B28,Data!$B$5:$L$503,11,FALSE))</f>
        <v/>
      </c>
      <c r="H28" s="588" t="str">
        <f t="shared" si="1"/>
        <v>-</v>
      </c>
      <c r="I28" s="589" t="str">
        <f>IF(E28="","",VLOOKUP(B28,Data!$B$5:$D$503,3,FALSE))</f>
        <v/>
      </c>
      <c r="J28" s="589" t="str">
        <f>IF(E28="","",VLOOKUP(B28,Data!$B$5:$M$503,12,FALSE))</f>
        <v/>
      </c>
      <c r="K28" s="590"/>
      <c r="L28" s="587" t="str">
        <f>IF(E28="","",VLOOKUP(B28,Data!$B$5:$E$503,4,FALSE)*E28)</f>
        <v/>
      </c>
      <c r="M28" s="587" t="str">
        <f>IF(E28="","",VLOOKUP(B28,Data!$B$5:$F$503,5,FALSE)*E28)</f>
        <v/>
      </c>
      <c r="N28" s="591" t="e">
        <f>IF(B28=Data!B18,Data!G18,(IF(B28=Data!B20,Data!G20,(IF(B28=Data!B22,Data!G22,(IF(B28=Data!#REF!,Data!#REF!,(IF(B28=Data!B27,Data!G27,(IF(B28=Data!#REF!,Data!#REF!,(IF(B28=Data!#REF!,Data!#REF!,(IF(B28=Data!#REF!,Data!#REF!,Data!#REF!)))))))))))))))&amp;IF(B28=Data!B94,Data!G94,(IF(B28=Data!#REF!,Data!#REF!,(IF(B28=Data!#REF!,Data!#REF!,(IF(B28=Data!#REF!,Data!#REF!,(IF(B28=Data!#REF!,Data!#REF!,(IF(B28=Data!#REF!,Data!G834,(IF(B28=Data!#REF!,Data!#REF!,(IF(B28=Data!#REF!,Data!#REF!,Data!#REF!)))))))))))))))&amp;IF(B28=Data!#REF!,Data!#REF!,(IF(B28=Data!#REF!,Data!#REF!,(IF(B28=Data!#REF!,Data!#REF!,(IF(B28=Data!#REF!,Data!#REF!,(IF(B28=Data!#REF!,Data!#REF!,Data!#REF!)))))))))</f>
        <v>#REF!</v>
      </c>
      <c r="O28" s="592"/>
      <c r="P28" s="593"/>
      <c r="Q28" s="594" t="e">
        <f>IF(B28=Data!B18,Data!H18,(IF(B28=Data!B20,Data!H20,(IF(B28=Data!B22,Data!H22,(IF(B28=Data!#REF!,Data!#REF!,(IF(B28=Data!B27,Data!H27,(IF(B28=Data!#REF!,Data!#REF!,(IF(B28=Data!#REF!,Data!#REF!,(IF(B28=Data!#REF!,Data!#REF!,Data!#REF!)))))))))))))))&amp;IF(B28=Data!B94,Data!H94,(IF(B28=Data!#REF!,Data!#REF!,(IF(B28=Data!#REF!,Data!#REF!,(IF(B28=Data!#REF!,Data!#REF!,(IF(B28=Data!#REF!,Data!#REF!,(IF(B28=Data!#REF!,Data!H834,(IF(B28=Data!#REF!,Data!#REF!,(IF(B28=Data!#REF!,Data!#REF!,Data!#REF!)))))))))))))))&amp;IF(B28=Data!#REF!,Data!#REF!,(IF(B28=Data!#REF!,Data!#REF!,(IF(B28=Data!#REF!,Data!#REF!,(IF(B28=Data!#REF!,Data!#REF!,(IF(B28=Data!#REF!,Data!#REF!,Data!#REF!)))))))))</f>
        <v>#REF!</v>
      </c>
      <c r="R28" s="593"/>
      <c r="S28" s="593"/>
      <c r="T28" s="594" t="e">
        <f>IF(B28=Data!B18,Data!I18,(IF(B28=Data!B20,Data!I20,(IF(B28=Data!B22,Data!I22,(IF(B28=Data!#REF!,Data!#REF!,(IF(B28=Data!B27,Data!I27,(IF(B28=Data!#REF!,Data!#REF!,(IF(B28=Data!#REF!,Data!#REF!,(IF(B28=Data!#REF!,Data!#REF!,Data!#REF!)))))))))))))))&amp;IF(B28=Data!B94,Data!I94,(IF(B28=Data!#REF!,Data!#REF!,(IF(B28=Data!#REF!,Data!#REF!,(IF(B28=Data!#REF!,Data!#REF!,(IF(B28=Data!#REF!,Data!#REF!,(IF(B28=Data!#REF!,Data!I834,(IF(B28=Data!#REF!,Data!#REF!,(IF(B28=Data!#REF!,Data!#REF!,Data!#REF!)))))))))))))))&amp;IF(B28=Data!#REF!,Data!#REF!,(IF(B28=Data!#REF!,Data!#REF!,(IF(B28=Data!#REF!,Data!#REF!,(IF(B28=Data!#REF!,Data!#REF!,(IF(B28=Data!#REF!,Data!#REF!,Data!#REF!)))))))))</f>
        <v>#REF!</v>
      </c>
      <c r="U28" s="595"/>
      <c r="V28" s="594" t="e">
        <f>IF(B28=Data!B18,Data!J18,(IF(B28=Data!B20,Data!J20,(IF(B28=Data!B22,Data!J22,(IF(B28=Data!#REF!,Data!#REF!,(IF(B28=Data!B27,Data!J27,(IF(B28=Data!#REF!,Data!#REF!,(IF(B28=Data!#REF!,Data!#REF!,(IF(B28=Data!#REF!,Data!#REF!,Data!#REF!)))))))))))))))&amp;IF(B28=Data!B94,Data!J94,(IF(B28=Data!#REF!,Data!#REF!,(IF(B28=Data!#REF!,Data!#REF!,(IF(B28=Data!#REF!,Data!#REF!,(IF(B28=Data!#REF!,Data!#REF!,(IF(B28=Data!#REF!,Data!J834,(IF(B28=Data!#REF!,Data!#REF!,(IF(B28=Data!#REF!,Data!#REF!,Data!#REF!)))))))))))))))&amp;IF(B28=Data!#REF!,Data!#REF!,(IF(B28=Data!#REF!,Data!#REF!,(IF(B28=Data!#REF!,Data!#REF!,(IF(B28=Data!#REF!,Data!#REF!,(IF(B28=Data!#REF!,Data!#REF!,Data!#REF!)))))))))</f>
        <v>#REF!</v>
      </c>
      <c r="W28" s="596" t="str">
        <f>IF(E28="","",VLOOKUP(B28,Data!$B$5:$J$503,9,FALSE)*E28)</f>
        <v/>
      </c>
    </row>
    <row r="29" spans="1:23" s="597" customFormat="1" ht="19.25" customHeight="1">
      <c r="A29" s="860"/>
      <c r="B29"/>
      <c r="C29" s="583" t="str">
        <f>IF(E29="","",VLOOKUP(B29,Data!$B$5:$N$503,13,FALSE))</f>
        <v/>
      </c>
      <c r="D29" s="584" t="str">
        <f>IF(E29="","",VLOOKUP(B29,Data!$B$5:$L$503,2,FALSE))</f>
        <v/>
      </c>
      <c r="E29" s="739"/>
      <c r="F29" s="600"/>
      <c r="G29" s="587" t="str">
        <f>IF(E29="","",VLOOKUP(B29,Data!$B$5:$L$503,11,FALSE))</f>
        <v/>
      </c>
      <c r="H29" s="588" t="str">
        <f t="shared" si="1"/>
        <v>-</v>
      </c>
      <c r="I29" s="589" t="str">
        <f>IF(E29="","",VLOOKUP(B29,Data!$B$5:$D$503,3,FALSE))</f>
        <v/>
      </c>
      <c r="J29" s="589" t="str">
        <f>IF(E29="","",VLOOKUP(B29,Data!$B$5:$M$503,12,FALSE))</f>
        <v/>
      </c>
      <c r="K29" s="590"/>
      <c r="L29" s="587" t="str">
        <f>IF(E29="","",VLOOKUP(B29,Data!$B$5:$E$503,4,FALSE)*E29)</f>
        <v/>
      </c>
      <c r="M29" s="587" t="str">
        <f>IF(E29="","",VLOOKUP(B29,Data!$B$5:$F$503,5,FALSE)*E29)</f>
        <v/>
      </c>
      <c r="N29" s="591" t="e">
        <f>IF(B29=Data!B139,Data!G139,(IF(B29=Data!B141,Data!G141,(IF(B29=Data!B143,Data!G143,(IF(B29=Data!#REF!,Data!#REF!,(IF(B29=Data!B148,Data!G148,(IF(B29=Data!#REF!,Data!#REF!,(IF(B29=Data!#REF!,Data!#REF!,(IF(B29=Data!#REF!,Data!#REF!,Data!#REF!)))))))))))))))&amp;IF(B29=Data!B215,Data!G215,(IF(B29=Data!#REF!,Data!#REF!,(IF(B29=Data!#REF!,Data!#REF!,(IF(B29=Data!#REF!,Data!#REF!,(IF(B29=Data!#REF!,Data!#REF!,(IF(B29=Data!#REF!,Data!G955,(IF(B29=Data!#REF!,Data!#REF!,(IF(B29=Data!#REF!,Data!#REF!,Data!#REF!)))))))))))))))&amp;IF(B29=Data!#REF!,Data!#REF!,(IF(B29=Data!#REF!,Data!#REF!,(IF(B29=Data!#REF!,Data!#REF!,(IF(B29=Data!#REF!,Data!#REF!,(IF(B29=Data!#REF!,Data!#REF!,Data!#REF!)))))))))</f>
        <v>#REF!</v>
      </c>
      <c r="O29" s="592"/>
      <c r="P29" s="593"/>
      <c r="Q29" s="594" t="e">
        <f>IF(B29=Data!B139,Data!H139,(IF(B29=Data!B141,Data!H141,(IF(B29=Data!B143,Data!H143,(IF(B29=Data!#REF!,Data!#REF!,(IF(B29=Data!B148,Data!H148,(IF(B29=Data!#REF!,Data!#REF!,(IF(B29=Data!#REF!,Data!#REF!,(IF(B29=Data!#REF!,Data!#REF!,Data!#REF!)))))))))))))))&amp;IF(B29=Data!B215,Data!H215,(IF(B29=Data!#REF!,Data!#REF!,(IF(B29=Data!#REF!,Data!#REF!,(IF(B29=Data!#REF!,Data!#REF!,(IF(B29=Data!#REF!,Data!#REF!,(IF(B29=Data!#REF!,Data!H955,(IF(B29=Data!#REF!,Data!#REF!,(IF(B29=Data!#REF!,Data!#REF!,Data!#REF!)))))))))))))))&amp;IF(B29=Data!#REF!,Data!#REF!,(IF(B29=Data!#REF!,Data!#REF!,(IF(B29=Data!#REF!,Data!#REF!,(IF(B29=Data!#REF!,Data!#REF!,(IF(B29=Data!#REF!,Data!#REF!,Data!#REF!)))))))))</f>
        <v>#REF!</v>
      </c>
      <c r="R29" s="593"/>
      <c r="S29" s="593"/>
      <c r="T29" s="594" t="e">
        <f>IF(B29=Data!B139,Data!I139,(IF(B29=Data!B141,Data!I141,(IF(B29=Data!B143,Data!I143,(IF(B29=Data!#REF!,Data!#REF!,(IF(B29=Data!B148,Data!I148,(IF(B29=Data!#REF!,Data!#REF!,(IF(B29=Data!#REF!,Data!#REF!,(IF(B29=Data!#REF!,Data!#REF!,Data!#REF!)))))))))))))))&amp;IF(B29=Data!B215,Data!I215,(IF(B29=Data!#REF!,Data!#REF!,(IF(B29=Data!#REF!,Data!#REF!,(IF(B29=Data!#REF!,Data!#REF!,(IF(B29=Data!#REF!,Data!#REF!,(IF(B29=Data!#REF!,Data!I955,(IF(B29=Data!#REF!,Data!#REF!,(IF(B29=Data!#REF!,Data!#REF!,Data!#REF!)))))))))))))))&amp;IF(B29=Data!#REF!,Data!#REF!,(IF(B29=Data!#REF!,Data!#REF!,(IF(B29=Data!#REF!,Data!#REF!,(IF(B29=Data!#REF!,Data!#REF!,(IF(B29=Data!#REF!,Data!#REF!,Data!#REF!)))))))))</f>
        <v>#REF!</v>
      </c>
      <c r="U29" s="595"/>
      <c r="V29" s="594" t="e">
        <f>IF(B29=Data!B139,Data!J139,(IF(B29=Data!B141,Data!J141,(IF(B29=Data!B143,Data!J143,(IF(B29=Data!#REF!,Data!#REF!,(IF(B29=Data!B148,Data!J148,(IF(B29=Data!#REF!,Data!#REF!,(IF(B29=Data!#REF!,Data!#REF!,(IF(B29=Data!#REF!,Data!#REF!,Data!#REF!)))))))))))))))&amp;IF(B29=Data!B215,Data!J215,(IF(B29=Data!#REF!,Data!#REF!,(IF(B29=Data!#REF!,Data!#REF!,(IF(B29=Data!#REF!,Data!#REF!,(IF(B29=Data!#REF!,Data!#REF!,(IF(B29=Data!#REF!,Data!J955,(IF(B29=Data!#REF!,Data!#REF!,(IF(B29=Data!#REF!,Data!#REF!,Data!#REF!)))))))))))))))&amp;IF(B29=Data!#REF!,Data!#REF!,(IF(B29=Data!#REF!,Data!#REF!,(IF(B29=Data!#REF!,Data!#REF!,(IF(B29=Data!#REF!,Data!#REF!,(IF(B29=Data!#REF!,Data!#REF!,Data!#REF!)))))))))</f>
        <v>#REF!</v>
      </c>
      <c r="W29" s="596" t="str">
        <f>IF(E29="","",VLOOKUP(B29,Data!$B$5:$J$503,9,FALSE)*E29)</f>
        <v/>
      </c>
    </row>
    <row r="30" spans="1:23" s="611" customFormat="1" ht="31" customHeight="1">
      <c r="A30" s="860"/>
      <c r="B30" s="818"/>
      <c r="C30" s="604"/>
      <c r="D30" s="605"/>
      <c r="E30" s="606">
        <f>SUM(E17:E29)</f>
        <v>84</v>
      </c>
      <c r="F30" s="606"/>
      <c r="G30" s="607"/>
      <c r="H30" s="607">
        <f>SUM(H17:H29)</f>
        <v>160534.46000000002</v>
      </c>
      <c r="I30" s="608"/>
      <c r="J30" s="608"/>
      <c r="K30" s="608"/>
      <c r="L30" s="609">
        <f>SUM(L17:L29)</f>
        <v>18119</v>
      </c>
      <c r="M30" s="609">
        <f>SUM(M17:M29)</f>
        <v>16315</v>
      </c>
      <c r="N30" s="609" t="e">
        <f>SUM(N17:N29)</f>
        <v>#REF!</v>
      </c>
      <c r="O30" s="609"/>
      <c r="P30" s="609">
        <f>SUM(P16:P16)</f>
        <v>0</v>
      </c>
      <c r="Q30" s="609">
        <f>SUM(Q16:Q16)</f>
        <v>0</v>
      </c>
      <c r="R30" s="609" t="e">
        <f>SUM(#REF!)</f>
        <v>#REF!</v>
      </c>
      <c r="S30" s="609">
        <f>SUM(S16:S16)</f>
        <v>0</v>
      </c>
      <c r="T30" s="609">
        <f>SUM(T16:T16)</f>
        <v>0</v>
      </c>
      <c r="U30" s="609" t="e">
        <f>SUM(#REF!)</f>
        <v>#REF!</v>
      </c>
      <c r="V30" s="609">
        <f>SUM(V16:V16)</f>
        <v>0</v>
      </c>
      <c r="W30" s="610">
        <f>SUM(W17:W29)</f>
        <v>103.58099999999999</v>
      </c>
    </row>
    <row r="31" spans="1:23" ht="11.25" customHeight="1">
      <c r="A31" s="860"/>
      <c r="B31" s="612"/>
      <c r="C31" s="545"/>
      <c r="D31" s="546"/>
      <c r="E31" s="613"/>
      <c r="F31" s="544"/>
      <c r="G31" s="614" t="s">
        <v>847</v>
      </c>
      <c r="H31" s="615"/>
      <c r="I31" s="616"/>
      <c r="J31" s="616"/>
      <c r="K31" s="616"/>
      <c r="L31" s="617"/>
      <c r="M31" s="548"/>
      <c r="N31" s="546"/>
      <c r="O31" s="545"/>
      <c r="P31" s="545"/>
      <c r="Q31" s="545"/>
      <c r="R31" s="545"/>
      <c r="S31" s="545"/>
      <c r="T31" s="545"/>
      <c r="U31" s="546"/>
      <c r="V31" s="546"/>
      <c r="W31" s="550"/>
    </row>
    <row r="32" spans="1:23" ht="14">
      <c r="A32" s="618" t="s">
        <v>546</v>
      </c>
      <c r="B32" s="619" t="s">
        <v>12</v>
      </c>
      <c r="C32" s="513"/>
      <c r="D32" s="620"/>
      <c r="E32" s="499" t="s">
        <v>555</v>
      </c>
      <c r="G32" s="621" t="s">
        <v>83</v>
      </c>
      <c r="H32" s="622"/>
      <c r="I32" s="562" t="s">
        <v>84</v>
      </c>
      <c r="J32" s="623"/>
      <c r="K32" s="534" t="s">
        <v>85</v>
      </c>
      <c r="L32" s="534"/>
      <c r="M32" s="1076" t="s">
        <v>86</v>
      </c>
      <c r="N32" s="1077"/>
      <c r="O32" s="1077"/>
      <c r="P32" s="1077"/>
      <c r="Q32" s="1077"/>
      <c r="R32" s="1077"/>
      <c r="S32" s="1077"/>
      <c r="T32" s="1077"/>
      <c r="U32" s="1077"/>
      <c r="V32" s="1077"/>
      <c r="W32" s="1078"/>
    </row>
    <row r="33" spans="1:23" ht="13">
      <c r="A33" s="1009" t="s">
        <v>547</v>
      </c>
      <c r="D33" s="624"/>
      <c r="E33" s="499" t="s">
        <v>88</v>
      </c>
      <c r="G33" s="1079"/>
      <c r="H33" s="1080"/>
      <c r="I33" s="1009" t="s">
        <v>89</v>
      </c>
      <c r="J33" s="625"/>
      <c r="K33" s="537" t="s">
        <v>90</v>
      </c>
      <c r="L33" s="537"/>
      <c r="M33" s="532"/>
      <c r="W33" s="538"/>
    </row>
    <row r="34" spans="1:23" ht="10.5" customHeight="1">
      <c r="A34" s="1009" t="s">
        <v>548</v>
      </c>
      <c r="B34" s="503"/>
      <c r="D34" s="523"/>
      <c r="G34" s="1079"/>
      <c r="H34" s="1080"/>
      <c r="I34" s="1009"/>
      <c r="J34" s="625"/>
      <c r="K34" s="537" t="s">
        <v>94</v>
      </c>
      <c r="L34" s="537"/>
      <c r="M34" s="532"/>
      <c r="W34" s="538"/>
    </row>
    <row r="35" spans="1:23" ht="10.5" customHeight="1">
      <c r="A35" s="544"/>
      <c r="B35" s="545"/>
      <c r="C35" s="545"/>
      <c r="D35" s="626"/>
      <c r="E35" s="499" t="s">
        <v>95</v>
      </c>
      <c r="G35" s="1079"/>
      <c r="H35" s="1080"/>
      <c r="I35" s="1009" t="s">
        <v>96</v>
      </c>
      <c r="J35" s="625"/>
      <c r="K35" s="537"/>
      <c r="L35" s="537"/>
      <c r="M35" s="532"/>
      <c r="W35" s="538"/>
    </row>
    <row r="36" spans="1:23" ht="13">
      <c r="A36" s="512" t="s">
        <v>97</v>
      </c>
      <c r="C36" s="535"/>
      <c r="D36" s="514"/>
      <c r="E36" s="499" t="s">
        <v>98</v>
      </c>
      <c r="G36" s="627" t="s">
        <v>99</v>
      </c>
      <c r="H36" s="628"/>
      <c r="I36" s="1009" t="s">
        <v>89</v>
      </c>
      <c r="J36" s="625"/>
      <c r="K36" s="537" t="s">
        <v>100</v>
      </c>
      <c r="L36" s="537"/>
      <c r="M36" s="532"/>
      <c r="W36" s="538"/>
    </row>
    <row r="37" spans="1:23" ht="13">
      <c r="A37" s="1009" t="s">
        <v>561</v>
      </c>
      <c r="D37" s="523"/>
      <c r="E37" s="499" t="s">
        <v>101</v>
      </c>
      <c r="G37" s="629"/>
      <c r="H37" s="630"/>
      <c r="I37" s="1009" t="s">
        <v>102</v>
      </c>
      <c r="J37" s="625"/>
      <c r="K37" s="537" t="s">
        <v>549</v>
      </c>
      <c r="L37" s="537"/>
      <c r="M37" s="1069" t="s">
        <v>616</v>
      </c>
      <c r="N37" s="1070"/>
      <c r="O37" s="1070"/>
      <c r="P37" s="1070"/>
      <c r="Q37" s="1070"/>
      <c r="R37" s="1070"/>
      <c r="S37" s="1070"/>
      <c r="T37" s="1070"/>
      <c r="U37" s="1070"/>
      <c r="V37" s="1070"/>
      <c r="W37" s="1071"/>
    </row>
    <row r="38" spans="1:23">
      <c r="A38" s="544"/>
      <c r="B38" s="545"/>
      <c r="C38" s="545"/>
      <c r="D38" s="546"/>
      <c r="E38" s="631"/>
      <c r="F38" s="545"/>
      <c r="G38" s="1053" t="s">
        <v>1175</v>
      </c>
      <c r="H38" s="1054"/>
      <c r="I38" s="1053" t="s">
        <v>1181</v>
      </c>
      <c r="J38" s="1054"/>
      <c r="K38" s="549" t="s">
        <v>105</v>
      </c>
      <c r="L38" s="549"/>
      <c r="M38" s="1072" t="s">
        <v>106</v>
      </c>
      <c r="N38" s="1073"/>
      <c r="O38" s="1073"/>
      <c r="P38" s="1073"/>
      <c r="Q38" s="1073"/>
      <c r="R38" s="1073"/>
      <c r="S38" s="1073"/>
      <c r="T38" s="1073"/>
      <c r="U38" s="1073"/>
      <c r="V38" s="1073"/>
      <c r="W38" s="1074"/>
    </row>
    <row r="39" spans="1:23">
      <c r="G39" s="500" t="s">
        <v>667</v>
      </c>
      <c r="K39" s="537"/>
      <c r="L39" s="537"/>
      <c r="M39" s="541"/>
      <c r="N39" s="541"/>
      <c r="O39" s="541"/>
      <c r="P39" s="541"/>
      <c r="Q39" s="541"/>
      <c r="R39" s="541"/>
      <c r="S39" s="541"/>
      <c r="T39" s="541"/>
      <c r="U39" s="541"/>
      <c r="V39" s="541"/>
      <c r="W39" s="632"/>
    </row>
    <row r="40" spans="1:23">
      <c r="G40" s="633"/>
      <c r="H40" s="633"/>
      <c r="I40" s="634"/>
      <c r="J40" s="633"/>
      <c r="K40" s="537"/>
      <c r="L40" s="537"/>
      <c r="M40" s="541"/>
      <c r="N40" s="541"/>
      <c r="O40" s="541"/>
      <c r="P40" s="541"/>
      <c r="Q40" s="541"/>
      <c r="R40" s="541"/>
      <c r="S40" s="541"/>
      <c r="T40" s="541"/>
      <c r="U40" s="541"/>
      <c r="V40" s="541"/>
      <c r="W40" s="632"/>
    </row>
    <row r="41" spans="1:23" ht="7.5" customHeight="1"/>
    <row r="42" spans="1:23" ht="13.5" customHeight="1"/>
    <row r="43" spans="1:23" ht="13.5" customHeight="1"/>
    <row r="44" spans="1:23" ht="13.5" customHeight="1"/>
    <row r="45" spans="1:23" s="611" customFormat="1" ht="18" customHeight="1">
      <c r="A45" s="635" t="s">
        <v>964</v>
      </c>
      <c r="B45" s="500"/>
      <c r="C45" s="635" t="s">
        <v>622</v>
      </c>
      <c r="F45" s="636"/>
      <c r="G45" s="635" t="s">
        <v>958</v>
      </c>
      <c r="H45" s="500"/>
      <c r="I45" s="635" t="s">
        <v>969</v>
      </c>
      <c r="K45" s="636"/>
      <c r="L45" s="636"/>
      <c r="V45" s="637"/>
    </row>
    <row r="46" spans="1:23" s="611" customFormat="1" ht="18" customHeight="1">
      <c r="A46" s="635" t="s">
        <v>965</v>
      </c>
      <c r="B46" s="500"/>
      <c r="C46" s="635" t="s">
        <v>969</v>
      </c>
      <c r="F46" s="636"/>
      <c r="G46" s="635" t="s">
        <v>959</v>
      </c>
      <c r="H46" s="500"/>
      <c r="I46" s="635" t="s">
        <v>969</v>
      </c>
      <c r="K46" s="636"/>
      <c r="L46" s="636"/>
      <c r="V46" s="637"/>
    </row>
    <row r="47" spans="1:23" s="611" customFormat="1" ht="18" customHeight="1">
      <c r="A47" s="635" t="s">
        <v>966</v>
      </c>
      <c r="B47" s="500"/>
      <c r="C47" s="635" t="s">
        <v>969</v>
      </c>
      <c r="F47" s="636"/>
      <c r="G47" s="635" t="s">
        <v>960</v>
      </c>
      <c r="H47" s="500"/>
      <c r="I47" s="635" t="s">
        <v>622</v>
      </c>
      <c r="K47" s="636"/>
      <c r="L47" s="636"/>
      <c r="V47" s="637"/>
    </row>
    <row r="48" spans="1:23" s="611" customFormat="1" ht="18" customHeight="1">
      <c r="A48" s="635" t="s">
        <v>967</v>
      </c>
      <c r="B48" s="500"/>
      <c r="C48" s="635" t="s">
        <v>622</v>
      </c>
      <c r="F48" s="636"/>
      <c r="G48" s="635" t="s">
        <v>961</v>
      </c>
      <c r="H48" s="500"/>
      <c r="I48" s="635" t="s">
        <v>622</v>
      </c>
      <c r="K48" s="636"/>
      <c r="L48" s="636"/>
      <c r="V48" s="637"/>
    </row>
    <row r="49" spans="1:23" s="611" customFormat="1" ht="18" customHeight="1">
      <c r="A49" s="635" t="s">
        <v>968</v>
      </c>
      <c r="B49" s="500"/>
      <c r="C49" s="635" t="s">
        <v>622</v>
      </c>
      <c r="F49" s="636"/>
      <c r="G49" s="635" t="s">
        <v>963</v>
      </c>
      <c r="H49" s="500"/>
      <c r="I49" s="635" t="s">
        <v>622</v>
      </c>
      <c r="K49" s="636"/>
      <c r="L49" s="636"/>
      <c r="V49" s="637"/>
    </row>
    <row r="50" spans="1:23" ht="20">
      <c r="E50" s="1010"/>
      <c r="F50" s="500"/>
      <c r="G50" s="635" t="s">
        <v>962</v>
      </c>
      <c r="I50" s="635" t="s">
        <v>622</v>
      </c>
      <c r="K50" s="500"/>
      <c r="M50" s="1010"/>
      <c r="V50" s="501"/>
      <c r="W50" s="1010"/>
    </row>
    <row r="51" spans="1:23" ht="17.5">
      <c r="A51" s="638"/>
      <c r="E51" s="1010"/>
      <c r="G51" s="639"/>
      <c r="H51" s="639"/>
    </row>
    <row r="56" spans="1:23" ht="14">
      <c r="A56" s="640"/>
      <c r="C56" s="641"/>
      <c r="D56" s="641"/>
      <c r="E56" s="642"/>
    </row>
    <row r="57" spans="1:23" ht="14">
      <c r="A57" s="643"/>
      <c r="C57" s="641"/>
      <c r="D57" s="644"/>
      <c r="E57" s="642"/>
    </row>
    <row r="58" spans="1:23" ht="14">
      <c r="A58" s="643"/>
      <c r="B58" s="645"/>
      <c r="C58" s="641"/>
      <c r="D58" s="641"/>
      <c r="E58" s="642"/>
    </row>
    <row r="59" spans="1:23" ht="14">
      <c r="A59" s="643"/>
      <c r="B59" s="646" t="s">
        <v>354</v>
      </c>
      <c r="C59" s="641"/>
      <c r="D59" s="641"/>
      <c r="E59" s="642"/>
    </row>
    <row r="60" spans="1:23" ht="15.5">
      <c r="A60" s="643"/>
      <c r="B60" s="647" t="s">
        <v>249</v>
      </c>
      <c r="C60" s="641"/>
      <c r="D60" s="641"/>
      <c r="E60" s="642"/>
    </row>
    <row r="61" spans="1:23" ht="14">
      <c r="A61" s="643"/>
      <c r="B61" s="648" t="s">
        <v>250</v>
      </c>
      <c r="C61" s="641"/>
      <c r="D61" s="641"/>
      <c r="E61" s="642"/>
    </row>
    <row r="62" spans="1:23" ht="15.5">
      <c r="A62" s="649"/>
      <c r="B62" s="647" t="s">
        <v>251</v>
      </c>
      <c r="C62" s="641"/>
      <c r="D62" s="641"/>
      <c r="E62" s="642"/>
    </row>
    <row r="63" spans="1:23" ht="15.5">
      <c r="A63" s="643"/>
      <c r="B63" s="647" t="s">
        <v>252</v>
      </c>
      <c r="C63" s="641"/>
      <c r="D63" s="641"/>
      <c r="E63" s="642"/>
    </row>
    <row r="64" spans="1:23" ht="14">
      <c r="A64" s="649"/>
      <c r="B64" s="646" t="s">
        <v>253</v>
      </c>
      <c r="C64" s="641"/>
      <c r="D64" s="641"/>
      <c r="E64" s="642"/>
    </row>
    <row r="65" spans="1:5" ht="14">
      <c r="A65" s="649"/>
      <c r="B65" s="646" t="s">
        <v>357</v>
      </c>
      <c r="C65" s="641"/>
      <c r="D65" s="641"/>
      <c r="E65" s="642"/>
    </row>
    <row r="66" spans="1:5" ht="14">
      <c r="A66" s="643"/>
      <c r="B66" s="646" t="s">
        <v>358</v>
      </c>
      <c r="C66" s="641"/>
      <c r="D66" s="641"/>
      <c r="E66" s="642"/>
    </row>
    <row r="67" spans="1:5" ht="14">
      <c r="A67" s="643"/>
      <c r="B67" s="646" t="s">
        <v>288</v>
      </c>
      <c r="C67" s="641"/>
      <c r="D67" s="641"/>
      <c r="E67" s="642"/>
    </row>
    <row r="68" spans="1:5" ht="14">
      <c r="A68" s="643"/>
      <c r="B68" s="646" t="s">
        <v>292</v>
      </c>
      <c r="C68" s="641"/>
      <c r="D68" s="641"/>
      <c r="E68" s="642"/>
    </row>
    <row r="69" spans="1:5" ht="15.5">
      <c r="A69" s="643"/>
      <c r="B69" s="647" t="s">
        <v>423</v>
      </c>
      <c r="C69" s="641"/>
      <c r="D69" s="641"/>
      <c r="E69" s="642"/>
    </row>
    <row r="70" spans="1:5" ht="14">
      <c r="A70" s="643"/>
      <c r="B70" s="646" t="s">
        <v>424</v>
      </c>
      <c r="C70" s="641"/>
      <c r="D70" s="641"/>
      <c r="E70" s="642"/>
    </row>
    <row r="71" spans="1:5" ht="14">
      <c r="A71" s="643"/>
      <c r="B71" s="646" t="s">
        <v>279</v>
      </c>
      <c r="C71" s="641"/>
      <c r="D71" s="644"/>
      <c r="E71" s="642"/>
    </row>
    <row r="72" spans="1:5" ht="14">
      <c r="A72" s="643"/>
      <c r="B72" s="646" t="s">
        <v>281</v>
      </c>
      <c r="C72" s="641"/>
      <c r="D72" s="641"/>
      <c r="E72" s="642"/>
    </row>
    <row r="73" spans="1:5" ht="14">
      <c r="A73" s="643"/>
      <c r="B73" s="646" t="s">
        <v>287</v>
      </c>
      <c r="C73" s="641"/>
      <c r="D73" s="644"/>
      <c r="E73" s="642"/>
    </row>
    <row r="74" spans="1:5" ht="15.5">
      <c r="A74" s="643"/>
      <c r="B74" s="647" t="s">
        <v>420</v>
      </c>
      <c r="C74" s="641"/>
      <c r="D74" s="644"/>
      <c r="E74" s="642"/>
    </row>
    <row r="75" spans="1:5" ht="14">
      <c r="A75" s="650"/>
      <c r="B75" s="646" t="s">
        <v>421</v>
      </c>
      <c r="C75" s="579"/>
      <c r="D75" s="578"/>
      <c r="E75" s="575"/>
    </row>
    <row r="76" spans="1:5" ht="14">
      <c r="A76" s="572"/>
      <c r="B76" s="646" t="s">
        <v>422</v>
      </c>
      <c r="C76" s="579"/>
      <c r="D76" s="578"/>
      <c r="E76" s="651">
        <f>SUM(E55:E74)</f>
        <v>0</v>
      </c>
    </row>
    <row r="77" spans="1:5" ht="14">
      <c r="B77" s="646" t="s">
        <v>417</v>
      </c>
    </row>
    <row r="78" spans="1:5" ht="14">
      <c r="B78" s="646" t="s">
        <v>397</v>
      </c>
    </row>
  </sheetData>
  <mergeCells count="10">
    <mergeCell ref="M37:W37"/>
    <mergeCell ref="G38:H38"/>
    <mergeCell ref="I38:J38"/>
    <mergeCell ref="M38:W38"/>
    <mergeCell ref="O1:S1"/>
    <mergeCell ref="P2:W2"/>
    <mergeCell ref="M32:W32"/>
    <mergeCell ref="G33:H33"/>
    <mergeCell ref="G34:H34"/>
    <mergeCell ref="G35:H35"/>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372AB-243A-4AC9-A4F3-974AC89CB173}">
  <sheetPr>
    <pageSetUpPr fitToPage="1"/>
  </sheetPr>
  <dimension ref="A1:W75"/>
  <sheetViews>
    <sheetView topLeftCell="A13" zoomScale="80" zoomScaleNormal="80" zoomScaleSheetLayoutView="85" workbookViewId="0">
      <selection activeCell="B23" sqref="B23"/>
    </sheetView>
  </sheetViews>
  <sheetFormatPr defaultColWidth="9.1796875" defaultRowHeight="12.5"/>
  <cols>
    <col min="1" max="1" width="5.26953125" style="1013" customWidth="1"/>
    <col min="2" max="2" width="33.81640625" style="1013" customWidth="1"/>
    <col min="3" max="3" width="6.453125" style="1013" customWidth="1"/>
    <col min="4" max="4" width="13.453125" style="1013" customWidth="1"/>
    <col min="5" max="5" width="10.453125" style="499" customWidth="1"/>
    <col min="6" max="6" width="13.08984375" style="1013" customWidth="1"/>
    <col min="7" max="7" width="14.81640625" style="500" customWidth="1"/>
    <col min="8" max="8" width="16.26953125" style="500" customWidth="1"/>
    <col min="9" max="9" width="6.1796875" style="1013" customWidth="1"/>
    <col min="10" max="10" width="14.1796875" style="1013" customWidth="1"/>
    <col min="11" max="11" width="11.1796875" style="1013" customWidth="1"/>
    <col min="12" max="12" width="15.1796875" style="500" customWidth="1"/>
    <col min="13" max="13" width="16.36328125" style="500" customWidth="1"/>
    <col min="14" max="14" width="0.453125" style="1013" hidden="1" customWidth="1"/>
    <col min="15" max="15" width="3.1796875" style="1013" customWidth="1"/>
    <col min="16" max="16" width="2.54296875" style="1013" customWidth="1"/>
    <col min="17" max="17" width="4.81640625" style="1013" hidden="1" customWidth="1"/>
    <col min="18" max="18" width="2" style="1013" customWidth="1"/>
    <col min="19" max="19" width="2.54296875" style="1013" customWidth="1"/>
    <col min="20" max="20" width="5.81640625" style="1013" hidden="1" customWidth="1"/>
    <col min="21" max="21" width="1" style="1013" customWidth="1"/>
    <col min="22" max="22" width="9.1796875" style="1013" hidden="1" customWidth="1"/>
    <col min="23" max="23" width="15.08984375" style="501" customWidth="1"/>
    <col min="24" max="24" width="1.81640625" style="1013" customWidth="1"/>
    <col min="25" max="25" width="9.1796875" style="1013" customWidth="1"/>
    <col min="26" max="16384" width="9.1796875" style="1013"/>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1013"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1012"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1012" t="s">
        <v>557</v>
      </c>
      <c r="D8" s="523"/>
      <c r="E8" s="531"/>
      <c r="G8" s="532"/>
      <c r="H8" s="533"/>
      <c r="I8" s="1012"/>
      <c r="K8" s="514"/>
      <c r="L8" s="532"/>
      <c r="M8" s="534"/>
      <c r="O8" s="514"/>
      <c r="U8" s="535"/>
      <c r="V8" s="535"/>
      <c r="W8" s="536"/>
    </row>
    <row r="9" spans="1:23">
      <c r="A9" s="1012" t="s">
        <v>558</v>
      </c>
      <c r="D9" s="523"/>
      <c r="E9" s="531" t="s">
        <v>54</v>
      </c>
      <c r="G9" s="532" t="s">
        <v>55</v>
      </c>
      <c r="H9" s="533"/>
      <c r="I9" s="1012" t="s">
        <v>56</v>
      </c>
      <c r="K9" s="523"/>
      <c r="L9" s="532" t="s">
        <v>57</v>
      </c>
      <c r="M9" s="537"/>
      <c r="O9" s="523"/>
      <c r="P9" s="1013" t="s">
        <v>58</v>
      </c>
      <c r="W9" s="538"/>
    </row>
    <row r="10" spans="1:23" ht="13">
      <c r="A10" s="1012" t="s">
        <v>559</v>
      </c>
      <c r="D10" s="539" t="s">
        <v>560</v>
      </c>
      <c r="E10" s="531" t="s">
        <v>59</v>
      </c>
      <c r="G10" s="532"/>
      <c r="H10" s="533"/>
      <c r="I10" s="540"/>
      <c r="J10" s="541"/>
      <c r="K10" s="542"/>
      <c r="L10" s="532"/>
      <c r="M10" s="537"/>
      <c r="O10" s="523"/>
      <c r="W10" s="538"/>
    </row>
    <row r="11" spans="1:23" ht="13">
      <c r="A11" s="1012" t="s">
        <v>551</v>
      </c>
      <c r="D11" s="523"/>
      <c r="E11" s="515"/>
      <c r="F11" s="543"/>
      <c r="G11" s="532" t="s">
        <v>60</v>
      </c>
      <c r="H11" s="533"/>
      <c r="I11" s="1012" t="s">
        <v>61</v>
      </c>
      <c r="K11" s="523"/>
      <c r="L11" s="532" t="s">
        <v>523</v>
      </c>
      <c r="M11" s="537"/>
      <c r="O11" s="523"/>
      <c r="P11" s="1013" t="s">
        <v>63</v>
      </c>
      <c r="W11" s="538"/>
    </row>
    <row r="12" spans="1:23">
      <c r="A12" s="544" t="s">
        <v>64</v>
      </c>
      <c r="D12" s="523"/>
      <c r="E12" s="531" t="s">
        <v>65</v>
      </c>
      <c r="G12" s="532"/>
      <c r="H12" s="533"/>
      <c r="I12" s="1012"/>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1173</v>
      </c>
      <c r="C17" s="738" t="str">
        <f>IF(E17="","",VLOOKUP(B17,Data!$B$5:$N$503,13,FALSE))</f>
        <v/>
      </c>
      <c r="D17" s="495" t="str">
        <f>IF(E17="","",VLOOKUP(B17,Data!$B$5:$L$503,2,FALSE))</f>
        <v/>
      </c>
      <c r="E17" s="739"/>
      <c r="F17" s="955"/>
      <c r="G17" s="587" t="str">
        <f>IF(E17="","",VLOOKUP(B17,Data!$B$5:$L$503,11,FALSE))</f>
        <v/>
      </c>
      <c r="H17" s="588" t="str">
        <f>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23,Data!G23,(IF(B17=Data!#REF!,Data!#REF!,(IF(B17=Data!#REF!,Data!#REF!,(IF(B17=Data!#REF!,Data!#REF!,(IF(B17=Data!#REF!,Data!#REF!,(IF(B17=Data!#REF!,Data!G763,(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23,Data!H23,(IF(B17=Data!#REF!,Data!#REF!,(IF(B17=Data!#REF!,Data!#REF!,(IF(B17=Data!#REF!,Data!#REF!,(IF(B17=Data!#REF!,Data!#REF!,(IF(B17=Data!#REF!,Data!H763,(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23,Data!I23,(IF(B17=Data!#REF!,Data!#REF!,(IF(B17=Data!#REF!,Data!#REF!,(IF(B17=Data!#REF!,Data!#REF!,(IF(B17=Data!#REF!,Data!#REF!,(IF(B17=Data!#REF!,Data!I763,(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23,Data!J23,(IF(B17=Data!#REF!,Data!#REF!,(IF(B17=Data!#REF!,Data!#REF!,(IF(B17=Data!#REF!,Data!#REF!,(IF(B17=Data!#REF!,Data!#REF!,(IF(B17=Data!#REF!,Data!J763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368</v>
      </c>
      <c r="C18" s="738" t="str">
        <f>IF(E18="","",VLOOKUP(B18,Data!$B$5:$N$503,13,FALSE))</f>
        <v>Ymh</v>
      </c>
      <c r="D18" s="495" t="str">
        <f>IF(E18="","",VLOOKUP(B18,Data!$B$5:$L$503,2,FALSE))</f>
        <v>WQ78230</v>
      </c>
      <c r="E18" s="739">
        <v>21</v>
      </c>
      <c r="F18" s="955" t="s">
        <v>544</v>
      </c>
      <c r="G18" s="587">
        <f>IF(E18="","",VLOOKUP(B18,Data!$B$5:$L$503,11,FALSE))</f>
        <v>4233.07</v>
      </c>
      <c r="H18" s="588">
        <f>IF(E18&gt;0,E18*G18,"-")</f>
        <v>88894.47</v>
      </c>
      <c r="I18" s="589" t="str">
        <f>IF(E18="","",VLOOKUP(B18,Data!$B$5:$D$503,3,FALSE))</f>
        <v>C/T</v>
      </c>
      <c r="J18" s="589" t="str">
        <f>IF(E18="","",VLOOKUP(B18,Data!$B$5:$M$503,12,FALSE))</f>
        <v>Indonesia</v>
      </c>
      <c r="K18" s="590">
        <v>5145891</v>
      </c>
      <c r="L18" s="587">
        <f>IF(E18="","",VLOOKUP(B18,Data!$B$5:$E$503,4,FALSE)*E18)</f>
        <v>6237</v>
      </c>
      <c r="M18" s="587">
        <f>IF(E18="","",VLOOKUP(B18,Data!$B$5:$F$503,5,FALSE)*E18)</f>
        <v>5502</v>
      </c>
      <c r="N18" s="591" t="e">
        <f>IF(B18=Data!#REF!,Data!#REF!,(IF(B18=Data!#REF!,Data!#REF!,(IF(B18=Data!#REF!,Data!#REF!,(IF(B18=Data!#REF!,Data!#REF!,(IF(B18=Data!#REF!,Data!#REF!,(IF(B18=Data!#REF!,Data!#REF!,(IF(B18=Data!#REF!,Data!#REF!,(IF(B18=Data!#REF!,Data!#REF!,Data!#REF!)))))))))))))))&amp;IF(B18=Data!B24,Data!G24,(IF(B18=Data!#REF!,Data!#REF!,(IF(B18=Data!#REF!,Data!#REF!,(IF(B18=Data!#REF!,Data!#REF!,(IF(B18=Data!#REF!,Data!#REF!,(IF(B18=Data!#REF!,Data!G764,(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24,Data!H24,(IF(B18=Data!#REF!,Data!#REF!,(IF(B18=Data!#REF!,Data!#REF!,(IF(B18=Data!#REF!,Data!#REF!,(IF(B18=Data!#REF!,Data!#REF!,(IF(B18=Data!#REF!,Data!H764,(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24,Data!I24,(IF(B18=Data!#REF!,Data!#REF!,(IF(B18=Data!#REF!,Data!#REF!,(IF(B18=Data!#REF!,Data!#REF!,(IF(B18=Data!#REF!,Data!#REF!,(IF(B18=Data!#REF!,Data!I764,(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24,Data!J24,(IF(B18=Data!#REF!,Data!#REF!,(IF(B18=Data!#REF!,Data!#REF!,(IF(B18=Data!#REF!,Data!#REF!,(IF(B18=Data!#REF!,Data!#REF!,(IF(B18=Data!#REF!,Data!J764,(IF(B18=Data!#REF!,Data!#REF!,(IF(B18=Data!#REF!,Data!#REF!,Data!#REF!)))))))))))))))&amp;IF(B18=Data!#REF!,Data!#REF!,(IF(B18=Data!#REF!,Data!#REF!,(IF(B18=Data!#REF!,Data!#REF!,(IF(B18=Data!#REF!,Data!#REF!,(IF(B18=Data!#REF!,Data!#REF!,Data!#REF!)))))))))</f>
        <v>#REF!</v>
      </c>
      <c r="W18" s="596">
        <f>IF(E18="","",VLOOKUP(B18,Data!$B$5:$J$503,9,FALSE)*E18)</f>
        <v>32.213999999999999</v>
      </c>
    </row>
    <row r="19" spans="1:23" s="597" customFormat="1" ht="19.25" customHeight="1">
      <c r="A19" s="860">
        <v>2</v>
      </c>
      <c r="B19" s="753" t="s">
        <v>223</v>
      </c>
      <c r="C19" s="738" t="str">
        <f>IF(E19="","",VLOOKUP(B19,Data!$B$5:$N$503,13,FALSE))</f>
        <v>Ymh</v>
      </c>
      <c r="D19" s="495" t="str">
        <f>IF(E19="","",VLOOKUP(B19,Data!$B$5:$L$503,2,FALSE))</f>
        <v>AAE6337</v>
      </c>
      <c r="E19" s="739">
        <v>3</v>
      </c>
      <c r="F19" s="956"/>
      <c r="G19" s="587">
        <f>IF(E19="","",VLOOKUP(B19,Data!$B$5:$L$503,11,FALSE))</f>
        <v>1646.63</v>
      </c>
      <c r="H19" s="588">
        <f t="shared" ref="H19" si="0">IF(E19&gt;0,E19*G19,"-")</f>
        <v>4939.8900000000003</v>
      </c>
      <c r="I19" s="589" t="str">
        <f>IF(E19="","",VLOOKUP(B19,Data!$B$5:$D$503,3,FALSE))</f>
        <v>C/T</v>
      </c>
      <c r="J19" s="589" t="str">
        <f>IF(E19="","",VLOOKUP(B19,Data!$B$5:$M$503,12,FALSE))</f>
        <v>Indonesia</v>
      </c>
      <c r="K19" s="590">
        <v>5145891</v>
      </c>
      <c r="L19" s="587">
        <f>IF(E19="","",VLOOKUP(B19,Data!$B$5:$E$503,4,FALSE)*E19)</f>
        <v>582</v>
      </c>
      <c r="M19" s="587">
        <f>IF(E19="","",VLOOKUP(B19,Data!$B$5:$F$503,5,FALSE)*E19)</f>
        <v>522</v>
      </c>
      <c r="N19" s="591" t="e">
        <f>IF(B19=Data!#REF!,Data!#REF!,(IF(B19=Data!#REF!,Data!#REF!,(IF(B19=Data!#REF!,Data!#REF!,(IF(B19=Data!#REF!,Data!#REF!,(IF(B19=Data!#REF!,Data!#REF!,(IF(B19=Data!#REF!,Data!#REF!,(IF(B19=Data!#REF!,Data!#REF!,(IF(B19=Data!#REF!,Data!#REF!,Data!#REF!)))))))))))))))&amp;IF(B19=Data!B20,Data!G20,(IF(B19=Data!#REF!,Data!#REF!,(IF(B19=Data!#REF!,Data!#REF!,(IF(B19=Data!#REF!,Data!#REF!,(IF(B19=Data!#REF!,Data!#REF!,(IF(B19=Data!#REF!,Data!G760,(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20,Data!H20,(IF(B19=Data!#REF!,Data!#REF!,(IF(B19=Data!#REF!,Data!#REF!,(IF(B19=Data!#REF!,Data!#REF!,(IF(B19=Data!#REF!,Data!#REF!,(IF(B19=Data!#REF!,Data!H760,(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20,Data!I20,(IF(B19=Data!#REF!,Data!#REF!,(IF(B19=Data!#REF!,Data!#REF!,(IF(B19=Data!#REF!,Data!#REF!,(IF(B19=Data!#REF!,Data!#REF!,(IF(B19=Data!#REF!,Data!I760,(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20,Data!J20,(IF(B19=Data!#REF!,Data!#REF!,(IF(B19=Data!#REF!,Data!#REF!,(IF(B19=Data!#REF!,Data!#REF!,(IF(B19=Data!#REF!,Data!#REF!,(IF(B19=Data!#REF!,Data!J760,(IF(B19=Data!#REF!,Data!#REF!,(IF(B19=Data!#REF!,Data!#REF!,Data!#REF!)))))))))))))))&amp;IF(B19=Data!#REF!,Data!#REF!,(IF(B19=Data!#REF!,Data!#REF!,(IF(B19=Data!#REF!,Data!#REF!,(IF(B19=Data!#REF!,Data!#REF!,(IF(B19=Data!#REF!,Data!#REF!,Data!#REF!)))))))))</f>
        <v>#REF!</v>
      </c>
      <c r="W19" s="596">
        <f>IF(E19="","",VLOOKUP(B19,Data!$B$5:$J$503,9,FALSE)*E19)</f>
        <v>3.387</v>
      </c>
    </row>
    <row r="20" spans="1:23" s="597" customFormat="1" ht="19.25" customHeight="1">
      <c r="A20" s="860">
        <v>3</v>
      </c>
      <c r="B20" s="753" t="s">
        <v>487</v>
      </c>
      <c r="C20" s="738" t="str">
        <f>IF(E20="","",VLOOKUP(B20,Data!$B$5:$N$503,13,FALSE))</f>
        <v>Ymh</v>
      </c>
      <c r="D20" s="495" t="str">
        <f>IF(E20="","",VLOOKUP(B20,Data!$B$5:$L$503,2,FALSE))</f>
        <v>ZH66310</v>
      </c>
      <c r="E20" s="739">
        <v>35</v>
      </c>
      <c r="F20" s="955" t="s">
        <v>545</v>
      </c>
      <c r="G20" s="587">
        <f>IF(E20="","",VLOOKUP(B20,Data!$B$5:$L$503,11,FALSE))</f>
        <v>1933.89</v>
      </c>
      <c r="H20" s="588">
        <f t="shared" ref="H20:H21" si="1">IF(E20&gt;0,E20*G20,"-")</f>
        <v>67686.150000000009</v>
      </c>
      <c r="I20" s="589" t="str">
        <f>IF(E20="","",VLOOKUP(B20,Data!$B$5:$D$503,3,FALSE))</f>
        <v>C/T</v>
      </c>
      <c r="J20" s="589" t="str">
        <f>IF(E20="","",VLOOKUP(B20,Data!$B$5:$M$503,12,FALSE))</f>
        <v>Indonesia</v>
      </c>
      <c r="K20" s="590">
        <v>5145891</v>
      </c>
      <c r="L20" s="587">
        <f>IF(E20="","",VLOOKUP(B20,Data!$B$5:$E$503,4,FALSE)*E20)</f>
        <v>7525</v>
      </c>
      <c r="M20" s="587">
        <f>IF(E20="","",VLOOKUP(B20,Data!$B$5:$F$503,5,FALSE)*E20)</f>
        <v>6790</v>
      </c>
      <c r="N20" s="591" t="e">
        <f>IF(B20=Data!#REF!,Data!#REF!,(IF(B20=Data!#REF!,Data!#REF!,(IF(B20=Data!#REF!,Data!#REF!,(IF(B20=Data!#REF!,Data!#REF!,(IF(B20=Data!#REF!,Data!#REF!,(IF(B20=Data!#REF!,Data!#REF!,(IF(B20=Data!#REF!,Data!#REF!,(IF(B20=Data!#REF!,Data!#REF!,Data!#REF!)))))))))))))))&amp;IF(B20=Data!B18,Data!G18,(IF(B20=Data!#REF!,Data!#REF!,(IF(B20=Data!#REF!,Data!#REF!,(IF(B20=Data!#REF!,Data!#REF!,(IF(B20=Data!#REF!,Data!#REF!,(IF(B20=Data!#REF!,Data!G758,(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18,Data!H18,(IF(B20=Data!#REF!,Data!#REF!,(IF(B20=Data!#REF!,Data!#REF!,(IF(B20=Data!#REF!,Data!#REF!,(IF(B20=Data!#REF!,Data!#REF!,(IF(B20=Data!#REF!,Data!H758,(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18,Data!I18,(IF(B20=Data!#REF!,Data!#REF!,(IF(B20=Data!#REF!,Data!#REF!,(IF(B20=Data!#REF!,Data!#REF!,(IF(B20=Data!#REF!,Data!#REF!,(IF(B20=Data!#REF!,Data!I758,(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18,Data!J18,(IF(B20=Data!#REF!,Data!#REF!,(IF(B20=Data!#REF!,Data!#REF!,(IF(B20=Data!#REF!,Data!#REF!,(IF(B20=Data!#REF!,Data!#REF!,(IF(B20=Data!#REF!,Data!J758,(IF(B20=Data!#REF!,Data!#REF!,(IF(B20=Data!#REF!,Data!#REF!,Data!#REF!)))))))))))))))&amp;IF(B20=Data!#REF!,Data!#REF!,(IF(B20=Data!#REF!,Data!#REF!,(IF(B20=Data!#REF!,Data!#REF!,(IF(B20=Data!#REF!,Data!#REF!,(IF(B20=Data!#REF!,Data!#REF!,Data!#REF!)))))))))</f>
        <v>#REF!</v>
      </c>
      <c r="W20" s="596">
        <f>IF(E20="","",VLOOKUP(B20,Data!$B$5:$J$503,9,FALSE)*E20)</f>
        <v>41.475000000000001</v>
      </c>
    </row>
    <row r="21" spans="1:23" s="597" customFormat="1" ht="19.25" customHeight="1">
      <c r="A21" s="860">
        <v>4</v>
      </c>
      <c r="B21" s="753" t="s">
        <v>495</v>
      </c>
      <c r="C21" s="738" t="str">
        <f>IF(E21="","",VLOOKUP(B21,Data!$B$5:$N$503,13,FALSE))</f>
        <v>Ymh</v>
      </c>
      <c r="D21" s="495" t="str">
        <f>IF(E21="","",VLOOKUP(B21,Data!$B$5:$L$503,2,FALSE))</f>
        <v>ZH66300</v>
      </c>
      <c r="E21" s="739">
        <v>10</v>
      </c>
      <c r="F21" s="955"/>
      <c r="G21" s="587">
        <f>IF(E21="","",VLOOKUP(B21,Data!$B$5:$L$503,11,FALSE))</f>
        <v>2086.5500000000002</v>
      </c>
      <c r="H21" s="588">
        <f t="shared" si="1"/>
        <v>20865.5</v>
      </c>
      <c r="I21" s="589" t="str">
        <f>IF(E21="","",VLOOKUP(B21,Data!$B$5:$D$503,3,FALSE))</f>
        <v>C/T</v>
      </c>
      <c r="J21" s="589" t="str">
        <f>IF(E21="","",VLOOKUP(B21,Data!$B$5:$M$503,12,FALSE))</f>
        <v>Indonesia</v>
      </c>
      <c r="K21" s="590">
        <v>5145891</v>
      </c>
      <c r="L21" s="587">
        <f>IF(E21="","",VLOOKUP(B21,Data!$B$5:$E$503,4,FALSE)*E21)</f>
        <v>2150</v>
      </c>
      <c r="M21" s="587">
        <f>IF(E21="","",VLOOKUP(B21,Data!$B$5:$F$503,5,FALSE)*E21)</f>
        <v>1940</v>
      </c>
      <c r="N21" s="591" t="e">
        <f>IF(B21=Data!#REF!,Data!#REF!,(IF(B21=Data!#REF!,Data!#REF!,(IF(B21=Data!#REF!,Data!#REF!,(IF(B21=Data!#REF!,Data!#REF!,(IF(B21=Data!#REF!,Data!#REF!,(IF(B21=Data!#REF!,Data!#REF!,(IF(B21=Data!#REF!,Data!#REF!,(IF(B21=Data!#REF!,Data!#REF!,Data!#REF!)))))))))))))))&amp;IF(B21=Data!B19,Data!G19,(IF(B21=Data!#REF!,Data!#REF!,(IF(B21=Data!#REF!,Data!#REF!,(IF(B21=Data!#REF!,Data!#REF!,(IF(B21=Data!#REF!,Data!#REF!,(IF(B21=Data!#REF!,Data!G759,(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19,Data!H19,(IF(B21=Data!#REF!,Data!#REF!,(IF(B21=Data!#REF!,Data!#REF!,(IF(B21=Data!#REF!,Data!#REF!,(IF(B21=Data!#REF!,Data!#REF!,(IF(B21=Data!#REF!,Data!H759,(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19,Data!I19,(IF(B21=Data!#REF!,Data!#REF!,(IF(B21=Data!#REF!,Data!#REF!,(IF(B21=Data!#REF!,Data!#REF!,(IF(B21=Data!#REF!,Data!#REF!,(IF(B21=Data!#REF!,Data!I759,(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19,Data!J19,(IF(B21=Data!#REF!,Data!#REF!,(IF(B21=Data!#REF!,Data!#REF!,(IF(B21=Data!#REF!,Data!#REF!,(IF(B21=Data!#REF!,Data!#REF!,(IF(B21=Data!#REF!,Data!J759,(IF(B21=Data!#REF!,Data!#REF!,(IF(B21=Data!#REF!,Data!#REF!,Data!#REF!)))))))))))))))&amp;IF(B21=Data!#REF!,Data!#REF!,(IF(B21=Data!#REF!,Data!#REF!,(IF(B21=Data!#REF!,Data!#REF!,(IF(B21=Data!#REF!,Data!#REF!,(IF(B21=Data!#REF!,Data!#REF!,Data!#REF!)))))))))</f>
        <v>#REF!</v>
      </c>
      <c r="W21" s="596">
        <f>IF(E21="","",VLOOKUP(B21,Data!$B$5:$J$503,9,FALSE)*E21)</f>
        <v>11.850000000000001</v>
      </c>
    </row>
    <row r="22" spans="1:23" s="597" customFormat="1" ht="19.25" customHeight="1">
      <c r="A22" s="860">
        <v>5</v>
      </c>
      <c r="B22" s="753" t="s">
        <v>594</v>
      </c>
      <c r="C22" s="738" t="str">
        <f>IF(E22="","",VLOOKUP(B22,Data!$B$5:$N$503,13,FALSE))</f>
        <v>Ymh</v>
      </c>
      <c r="D22" s="495" t="str">
        <f>IF(E22="","",VLOOKUP(B22,Data!$B$5:$L$503,2,FALSE))</f>
        <v>ZN12160</v>
      </c>
      <c r="E22" s="739">
        <v>2</v>
      </c>
      <c r="F22" s="956" t="s">
        <v>569</v>
      </c>
      <c r="G22" s="587">
        <f>IF(E22="","",VLOOKUP(B22,Data!$B$5:$L$503,11,FALSE))</f>
        <v>2286.36</v>
      </c>
      <c r="H22" s="588">
        <f>IF(E22&gt;0,E22*G22,"-")</f>
        <v>4572.72</v>
      </c>
      <c r="I22" s="589" t="str">
        <f>IF(E22="","",VLOOKUP(B22,Data!$B$5:$D$503,3,FALSE))</f>
        <v>C/T</v>
      </c>
      <c r="J22" s="589" t="str">
        <f>IF(E22="","",VLOOKUP(B22,Data!$B$5:$M$503,12,FALSE))</f>
        <v>Indonesia</v>
      </c>
      <c r="K22" s="590">
        <v>5145891</v>
      </c>
      <c r="L22" s="587">
        <f>IF(E22="","",VLOOKUP(B22,Data!$B$5:$E$503,4,FALSE)*E22)</f>
        <v>524</v>
      </c>
      <c r="M22" s="587">
        <f>IF(E22="","",VLOOKUP(B22,Data!$B$5:$F$503,5,FALSE)*E22)</f>
        <v>474</v>
      </c>
      <c r="N22" s="591" t="e">
        <f>IF(B22=Data!#REF!,Data!#REF!,(IF(B22=Data!#REF!,Data!#REF!,(IF(B22=Data!#REF!,Data!#REF!,(IF(B22=Data!#REF!,Data!#REF!,(IF(B22=Data!#REF!,Data!#REF!,(IF(B22=Data!#REF!,Data!#REF!,(IF(B22=Data!#REF!,Data!#REF!,(IF(B22=Data!#REF!,Data!#REF!,Data!#REF!)))))))))))))))&amp;IF(B22=Data!B21,Data!G21,(IF(B22=Data!#REF!,Data!#REF!,(IF(B22=Data!#REF!,Data!#REF!,(IF(B22=Data!#REF!,Data!#REF!,(IF(B22=Data!#REF!,Data!#REF!,(IF(B22=Data!#REF!,Data!G761,(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21,Data!H21,(IF(B22=Data!#REF!,Data!#REF!,(IF(B22=Data!#REF!,Data!#REF!,(IF(B22=Data!#REF!,Data!#REF!,(IF(B22=Data!#REF!,Data!#REF!,(IF(B22=Data!#REF!,Data!H761,(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21,Data!I21,(IF(B22=Data!#REF!,Data!#REF!,(IF(B22=Data!#REF!,Data!#REF!,(IF(B22=Data!#REF!,Data!#REF!,(IF(B22=Data!#REF!,Data!#REF!,(IF(B22=Data!#REF!,Data!I761,(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21,Data!J21,(IF(B22=Data!#REF!,Data!#REF!,(IF(B22=Data!#REF!,Data!#REF!,(IF(B22=Data!#REF!,Data!#REF!,(IF(B22=Data!#REF!,Data!#REF!,(IF(B22=Data!#REF!,Data!J761,(IF(B22=Data!#REF!,Data!#REF!,(IF(B22=Data!#REF!,Data!#REF!,Data!#REF!)))))))))))))))&amp;IF(B22=Data!#REF!,Data!#REF!,(IF(B22=Data!#REF!,Data!#REF!,(IF(B22=Data!#REF!,Data!#REF!,(IF(B22=Data!#REF!,Data!#REF!,(IF(B22=Data!#REF!,Data!#REF!,Data!#REF!)))))))))</f>
        <v>#REF!</v>
      </c>
      <c r="W22" s="596">
        <f>IF(E22="","",VLOOKUP(B22,Data!$B$5:$J$503,9,FALSE)*E22)</f>
        <v>2.976</v>
      </c>
    </row>
    <row r="23" spans="1:23" s="597" customFormat="1" ht="19.25" customHeight="1">
      <c r="A23" s="860">
        <v>6</v>
      </c>
      <c r="B23" s="753" t="s">
        <v>508</v>
      </c>
      <c r="C23" s="738" t="str">
        <f>IF(E23="","",VLOOKUP(B23,Data!$B$5:$N$503,13,FALSE))</f>
        <v>Ymh</v>
      </c>
      <c r="D23" s="495" t="str">
        <f>IF(E23="","",VLOOKUP(B23,Data!$B$5:$L$503,2,FALSE))</f>
        <v>ZH66280</v>
      </c>
      <c r="E23" s="739">
        <v>5</v>
      </c>
      <c r="F23" s="956"/>
      <c r="G23" s="587">
        <f>IF(E23="","",VLOOKUP(B23,Data!$B$5:$L$503,11,FALSE))</f>
        <v>2450.15</v>
      </c>
      <c r="H23" s="588">
        <f>IF(E23&gt;0,E23*G23,"-")</f>
        <v>12250.75</v>
      </c>
      <c r="I23" s="589" t="str">
        <f>IF(E23="","",VLOOKUP(B23,Data!$B$5:$D$503,3,FALSE))</f>
        <v>C/T</v>
      </c>
      <c r="J23" s="589" t="str">
        <f>IF(E23="","",VLOOKUP(B23,Data!$B$5:$M$503,12,FALSE))</f>
        <v>Indonesia</v>
      </c>
      <c r="K23" s="590">
        <v>5145891</v>
      </c>
      <c r="L23" s="587">
        <f>IF(E23="","",VLOOKUP(B23,Data!$B$5:$E$503,4,FALSE)*E23)</f>
        <v>1310</v>
      </c>
      <c r="M23" s="587">
        <f>IF(E23="","",VLOOKUP(B23,Data!$B$5:$F$503,5,FALSE)*E23)</f>
        <v>1185</v>
      </c>
      <c r="N23" s="591" t="e">
        <f>IF(B23=Data!#REF!,Data!#REF!,(IF(B23=Data!#REF!,Data!#REF!,(IF(B23=Data!#REF!,Data!#REF!,(IF(B23=Data!#REF!,Data!#REF!,(IF(B23=Data!#REF!,Data!#REF!,(IF(B23=Data!#REF!,Data!#REF!,(IF(B23=Data!#REF!,Data!#REF!,(IF(B23=Data!#REF!,Data!#REF!,Data!#REF!)))))))))))))))&amp;IF(B23=Data!B22,Data!G22,(IF(B23=Data!#REF!,Data!#REF!,(IF(B23=Data!#REF!,Data!#REF!,(IF(B23=Data!#REF!,Data!#REF!,(IF(B23=Data!#REF!,Data!#REF!,(IF(B23=Data!#REF!,Data!G762,(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22,Data!H22,(IF(B23=Data!#REF!,Data!#REF!,(IF(B23=Data!#REF!,Data!#REF!,(IF(B23=Data!#REF!,Data!#REF!,(IF(B23=Data!#REF!,Data!#REF!,(IF(B23=Data!#REF!,Data!H762,(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22,Data!I22,(IF(B23=Data!#REF!,Data!#REF!,(IF(B23=Data!#REF!,Data!#REF!,(IF(B23=Data!#REF!,Data!#REF!,(IF(B23=Data!#REF!,Data!#REF!,(IF(B23=Data!#REF!,Data!I762,(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22,Data!J22,(IF(B23=Data!#REF!,Data!#REF!,(IF(B23=Data!#REF!,Data!#REF!,(IF(B23=Data!#REF!,Data!#REF!,(IF(B23=Data!#REF!,Data!#REF!,(IF(B23=Data!#REF!,Data!J762,(IF(B23=Data!#REF!,Data!#REF!,(IF(B23=Data!#REF!,Data!#REF!,Data!#REF!)))))))))))))))&amp;IF(B23=Data!#REF!,Data!#REF!,(IF(B23=Data!#REF!,Data!#REF!,(IF(B23=Data!#REF!,Data!#REF!,(IF(B23=Data!#REF!,Data!#REF!,(IF(B23=Data!#REF!,Data!#REF!,Data!#REF!)))))))))</f>
        <v>#REF!</v>
      </c>
      <c r="W23" s="596">
        <f>IF(E23="","",VLOOKUP(B23,Data!$B$5:$J$503,9,FALSE)*E23)</f>
        <v>7.4399999999999995</v>
      </c>
    </row>
    <row r="24" spans="1:23" s="597" customFormat="1" ht="19.25" customHeight="1">
      <c r="A24" s="860">
        <v>7</v>
      </c>
      <c r="B24" s="753" t="s">
        <v>279</v>
      </c>
      <c r="C24" s="738" t="str">
        <f>IF(E24="","",VLOOKUP(B24,Data!$B$5:$N$503,13,FALSE))</f>
        <v>Ymh</v>
      </c>
      <c r="D24" s="495" t="str">
        <f>IF(E24="","",VLOOKUP(B24,Data!$B$5:$L$503,2,FALSE))</f>
        <v>WT58060</v>
      </c>
      <c r="E24" s="739">
        <v>1</v>
      </c>
      <c r="F24" s="956"/>
      <c r="G24" s="587">
        <f>IF(E24="","",VLOOKUP(B24,Data!$B$5:$L$503,11,FALSE))</f>
        <v>2511.65</v>
      </c>
      <c r="H24" s="588">
        <f t="shared" ref="H24:H26" si="2">IF(E24&gt;0,E24*G24,"-")</f>
        <v>2511.65</v>
      </c>
      <c r="I24" s="589" t="str">
        <f>IF(E24="","",VLOOKUP(B24,Data!$B$5:$D$503,3,FALSE))</f>
        <v>C/T</v>
      </c>
      <c r="J24" s="589" t="str">
        <f>IF(E24="","",VLOOKUP(B24,Data!$B$5:$M$503,12,FALSE))</f>
        <v>Indonesia</v>
      </c>
      <c r="K24" s="590">
        <v>5145891</v>
      </c>
      <c r="L24" s="587">
        <f>IF(E24="","",VLOOKUP(B24,Data!$B$5:$E$503,4,FALSE)*E24)</f>
        <v>254</v>
      </c>
      <c r="M24" s="587">
        <f>IF(E24="","",VLOOKUP(B24,Data!$B$5:$F$503,5,FALSE)*E24)</f>
        <v>229</v>
      </c>
      <c r="N24" s="591" t="e">
        <f>IF(B24=Data!#REF!,Data!#REF!,(IF(B24=Data!#REF!,Data!#REF!,(IF(B24=Data!#REF!,Data!#REF!,(IF(B24=Data!#REF!,Data!#REF!,(IF(B24=Data!#REF!,Data!#REF!,(IF(B24=Data!#REF!,Data!#REF!,(IF(B24=Data!#REF!,Data!#REF!,(IF(B24=Data!#REF!,Data!#REF!,Data!#REF!)))))))))))))))&amp;IF(B24=Data!B24,Data!G24,(IF(B24=Data!#REF!,Data!#REF!,(IF(B24=Data!#REF!,Data!#REF!,(IF(B24=Data!#REF!,Data!#REF!,(IF(B24=Data!#REF!,Data!#REF!,(IF(B24=Data!#REF!,Data!G764,(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24,Data!H24,(IF(B24=Data!#REF!,Data!#REF!,(IF(B24=Data!#REF!,Data!#REF!,(IF(B24=Data!#REF!,Data!#REF!,(IF(B24=Data!#REF!,Data!#REF!,(IF(B24=Data!#REF!,Data!H764,(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24,Data!I24,(IF(B24=Data!#REF!,Data!#REF!,(IF(B24=Data!#REF!,Data!#REF!,(IF(B24=Data!#REF!,Data!#REF!,(IF(B24=Data!#REF!,Data!#REF!,(IF(B24=Data!#REF!,Data!I764,(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24,Data!J24,(IF(B24=Data!#REF!,Data!#REF!,(IF(B24=Data!#REF!,Data!#REF!,(IF(B24=Data!#REF!,Data!#REF!,(IF(B24=Data!#REF!,Data!#REF!,(IF(B24=Data!#REF!,Data!J764,(IF(B24=Data!#REF!,Data!#REF!,(IF(B24=Data!#REF!,Data!#REF!,Data!#REF!)))))))))))))))&amp;IF(B24=Data!#REF!,Data!#REF!,(IF(B24=Data!#REF!,Data!#REF!,(IF(B24=Data!#REF!,Data!#REF!,(IF(B24=Data!#REF!,Data!#REF!,(IF(B24=Data!#REF!,Data!#REF!,Data!#REF!)))))))))</f>
        <v>#REF!</v>
      </c>
      <c r="W24" s="596">
        <f>IF(E24="","",VLOOKUP(B24,Data!$B$5:$J$503,9,FALSE)*E24)</f>
        <v>1.484</v>
      </c>
    </row>
    <row r="25" spans="1:23" s="597" customFormat="1" ht="19.25" customHeight="1">
      <c r="A25" s="598"/>
      <c r="B25" s="582"/>
      <c r="C25" s="738" t="str">
        <f>IF(E25="","",VLOOKUP(B25,Data!$B$5:$N$503,13,FALSE))</f>
        <v/>
      </c>
      <c r="D25" s="495" t="str">
        <f>IF(E25="","",VLOOKUP(B25,Data!$B$5:$L$503,2,FALSE))</f>
        <v/>
      </c>
      <c r="E25" s="823"/>
      <c r="F25" s="955"/>
      <c r="G25" s="587" t="str">
        <f>IF(E25="","",VLOOKUP(B25,Data!$B$5:$L$503,11,FALSE))</f>
        <v/>
      </c>
      <c r="H25" s="588" t="str">
        <f t="shared" si="2"/>
        <v>-</v>
      </c>
      <c r="I25" s="589" t="str">
        <f>IF(E25="","",VLOOKUP(B25,Data!$B$5:$D$503,3,FALSE))</f>
        <v/>
      </c>
      <c r="J25" s="589" t="str">
        <f>IF(E25="","",VLOOKUP(B25,Data!$B$5:$M$503,12,FALSE))</f>
        <v/>
      </c>
      <c r="K25" s="590"/>
      <c r="L25" s="587" t="str">
        <f>IF(E25="","",VLOOKUP(B25,Data!$B$5:$E$503,4,FALSE)*E25)</f>
        <v/>
      </c>
      <c r="M25" s="587" t="str">
        <f>IF(E25="","",VLOOKUP(B25,Data!$B$5:$F$503,5,FALSE)*E25)</f>
        <v/>
      </c>
      <c r="N25" s="591" t="e">
        <f>IF(B25=Data!B18,Data!G18,(IF(B25=Data!B20,Data!G20,(IF(B25=Data!B22,Data!G22,(IF(B25=Data!#REF!,Data!#REF!,(IF(B25=Data!B27,Data!G27,(IF(B25=Data!#REF!,Data!#REF!,(IF(B25=Data!#REF!,Data!#REF!,(IF(B25=Data!#REF!,Data!#REF!,Data!#REF!)))))))))))))))&amp;IF(B25=Data!B94,Data!G94,(IF(B25=Data!#REF!,Data!#REF!,(IF(B25=Data!#REF!,Data!#REF!,(IF(B25=Data!#REF!,Data!#REF!,(IF(B25=Data!#REF!,Data!#REF!,(IF(B25=Data!#REF!,Data!G834,(IF(B25=Data!#REF!,Data!#REF!,(IF(B25=Data!#REF!,Data!#REF!,Data!#REF!)))))))))))))))&amp;IF(B25=Data!#REF!,Data!#REF!,(IF(B25=Data!#REF!,Data!#REF!,(IF(B25=Data!#REF!,Data!#REF!,(IF(B25=Data!#REF!,Data!#REF!,(IF(B25=Data!#REF!,Data!#REF!,Data!#REF!)))))))))</f>
        <v>#REF!</v>
      </c>
      <c r="O25" s="592"/>
      <c r="P25" s="593"/>
      <c r="Q25" s="594" t="e">
        <f>IF(B25=Data!B18,Data!H18,(IF(B25=Data!B20,Data!H20,(IF(B25=Data!B22,Data!H22,(IF(B25=Data!#REF!,Data!#REF!,(IF(B25=Data!B27,Data!H27,(IF(B25=Data!#REF!,Data!#REF!,(IF(B25=Data!#REF!,Data!#REF!,(IF(B25=Data!#REF!,Data!#REF!,Data!#REF!)))))))))))))))&amp;IF(B25=Data!B94,Data!H94,(IF(B25=Data!#REF!,Data!#REF!,(IF(B25=Data!#REF!,Data!#REF!,(IF(B25=Data!#REF!,Data!#REF!,(IF(B25=Data!#REF!,Data!#REF!,(IF(B25=Data!#REF!,Data!H834,(IF(B25=Data!#REF!,Data!#REF!,(IF(B25=Data!#REF!,Data!#REF!,Data!#REF!)))))))))))))))&amp;IF(B25=Data!#REF!,Data!#REF!,(IF(B25=Data!#REF!,Data!#REF!,(IF(B25=Data!#REF!,Data!#REF!,(IF(B25=Data!#REF!,Data!#REF!,(IF(B25=Data!#REF!,Data!#REF!,Data!#REF!)))))))))</f>
        <v>#REF!</v>
      </c>
      <c r="R25" s="593"/>
      <c r="S25" s="593"/>
      <c r="T25" s="594" t="e">
        <f>IF(B25=Data!B18,Data!I18,(IF(B25=Data!B20,Data!I20,(IF(B25=Data!B22,Data!I22,(IF(B25=Data!#REF!,Data!#REF!,(IF(B25=Data!B27,Data!I27,(IF(B25=Data!#REF!,Data!#REF!,(IF(B25=Data!#REF!,Data!#REF!,(IF(B25=Data!#REF!,Data!#REF!,Data!#REF!)))))))))))))))&amp;IF(B25=Data!B94,Data!I94,(IF(B25=Data!#REF!,Data!#REF!,(IF(B25=Data!#REF!,Data!#REF!,(IF(B25=Data!#REF!,Data!#REF!,(IF(B25=Data!#REF!,Data!#REF!,(IF(B25=Data!#REF!,Data!I834,(IF(B25=Data!#REF!,Data!#REF!,(IF(B25=Data!#REF!,Data!#REF!,Data!#REF!)))))))))))))))&amp;IF(B25=Data!#REF!,Data!#REF!,(IF(B25=Data!#REF!,Data!#REF!,(IF(B25=Data!#REF!,Data!#REF!,(IF(B25=Data!#REF!,Data!#REF!,(IF(B25=Data!#REF!,Data!#REF!,Data!#REF!)))))))))</f>
        <v>#REF!</v>
      </c>
      <c r="U25" s="595"/>
      <c r="V25" s="594" t="e">
        <f>IF(B25=Data!B18,Data!J18,(IF(B25=Data!B20,Data!J20,(IF(B25=Data!B22,Data!J22,(IF(B25=Data!#REF!,Data!#REF!,(IF(B25=Data!B27,Data!J27,(IF(B25=Data!#REF!,Data!#REF!,(IF(B25=Data!#REF!,Data!#REF!,(IF(B25=Data!#REF!,Data!#REF!,Data!#REF!)))))))))))))))&amp;IF(B25=Data!B94,Data!J94,(IF(B25=Data!#REF!,Data!#REF!,(IF(B25=Data!#REF!,Data!#REF!,(IF(B25=Data!#REF!,Data!#REF!,(IF(B25=Data!#REF!,Data!#REF!,(IF(B25=Data!#REF!,Data!J834,(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c r="C26" s="583" t="str">
        <f>IF(E26="","",VLOOKUP(B26,Data!$B$5:$N$503,13,FALSE))</f>
        <v/>
      </c>
      <c r="D26" s="584" t="str">
        <f>IF(E26="","",VLOOKUP(B26,Data!$B$5:$L$503,2,FALSE))</f>
        <v/>
      </c>
      <c r="E26" s="739"/>
      <c r="F26" s="600"/>
      <c r="G26" s="587" t="str">
        <f>IF(E26="","",VLOOKUP(B26,Data!$B$5:$L$503,11,FALSE))</f>
        <v/>
      </c>
      <c r="H26" s="588" t="str">
        <f t="shared" si="2"/>
        <v>-</v>
      </c>
      <c r="I26" s="589" t="str">
        <f>IF(E26="","",VLOOKUP(B26,Data!$B$5:$D$503,3,FALSE))</f>
        <v/>
      </c>
      <c r="J26" s="589" t="str">
        <f>IF(E26="","",VLOOKUP(B26,Data!$B$5:$M$503,12,FALSE))</f>
        <v/>
      </c>
      <c r="K26" s="590"/>
      <c r="L26" s="587" t="str">
        <f>IF(E26="","",VLOOKUP(B26,Data!$B$5:$E$503,4,FALSE)*E26)</f>
        <v/>
      </c>
      <c r="M26" s="587" t="str">
        <f>IF(E26="","",VLOOKUP(B26,Data!$B$5:$F$503,5,FALSE)*E26)</f>
        <v/>
      </c>
      <c r="N26" s="591" t="e">
        <f>IF(B26=Data!B139,Data!G139,(IF(B26=Data!B141,Data!G141,(IF(B26=Data!B143,Data!G143,(IF(B26=Data!#REF!,Data!#REF!,(IF(B26=Data!B148,Data!G148,(IF(B26=Data!#REF!,Data!#REF!,(IF(B26=Data!#REF!,Data!#REF!,(IF(B26=Data!#REF!,Data!#REF!,Data!#REF!)))))))))))))))&amp;IF(B26=Data!B215,Data!G215,(IF(B26=Data!#REF!,Data!#REF!,(IF(B26=Data!#REF!,Data!#REF!,(IF(B26=Data!#REF!,Data!#REF!,(IF(B26=Data!#REF!,Data!#REF!,(IF(B26=Data!#REF!,Data!G955,(IF(B26=Data!#REF!,Data!#REF!,(IF(B26=Data!#REF!,Data!#REF!,Data!#REF!)))))))))))))))&amp;IF(B26=Data!#REF!,Data!#REF!,(IF(B26=Data!#REF!,Data!#REF!,(IF(B26=Data!#REF!,Data!#REF!,(IF(B26=Data!#REF!,Data!#REF!,(IF(B26=Data!#REF!,Data!#REF!,Data!#REF!)))))))))</f>
        <v>#REF!</v>
      </c>
      <c r="O26" s="592"/>
      <c r="P26" s="593"/>
      <c r="Q26" s="594" t="e">
        <f>IF(B26=Data!B139,Data!H139,(IF(B26=Data!B141,Data!H141,(IF(B26=Data!B143,Data!H143,(IF(B26=Data!#REF!,Data!#REF!,(IF(B26=Data!B148,Data!H148,(IF(B26=Data!#REF!,Data!#REF!,(IF(B26=Data!#REF!,Data!#REF!,(IF(B26=Data!#REF!,Data!#REF!,Data!#REF!)))))))))))))))&amp;IF(B26=Data!B215,Data!H215,(IF(B26=Data!#REF!,Data!#REF!,(IF(B26=Data!#REF!,Data!#REF!,(IF(B26=Data!#REF!,Data!#REF!,(IF(B26=Data!#REF!,Data!#REF!,(IF(B26=Data!#REF!,Data!H955,(IF(B26=Data!#REF!,Data!#REF!,(IF(B26=Data!#REF!,Data!#REF!,Data!#REF!)))))))))))))))&amp;IF(B26=Data!#REF!,Data!#REF!,(IF(B26=Data!#REF!,Data!#REF!,(IF(B26=Data!#REF!,Data!#REF!,(IF(B26=Data!#REF!,Data!#REF!,(IF(B26=Data!#REF!,Data!#REF!,Data!#REF!)))))))))</f>
        <v>#REF!</v>
      </c>
      <c r="R26" s="593"/>
      <c r="S26" s="593"/>
      <c r="T26" s="594" t="e">
        <f>IF(B26=Data!B139,Data!I139,(IF(B26=Data!B141,Data!I141,(IF(B26=Data!B143,Data!I143,(IF(B26=Data!#REF!,Data!#REF!,(IF(B26=Data!B148,Data!I148,(IF(B26=Data!#REF!,Data!#REF!,(IF(B26=Data!#REF!,Data!#REF!,(IF(B26=Data!#REF!,Data!#REF!,Data!#REF!)))))))))))))))&amp;IF(B26=Data!B215,Data!I215,(IF(B26=Data!#REF!,Data!#REF!,(IF(B26=Data!#REF!,Data!#REF!,(IF(B26=Data!#REF!,Data!#REF!,(IF(B26=Data!#REF!,Data!#REF!,(IF(B26=Data!#REF!,Data!I955,(IF(B26=Data!#REF!,Data!#REF!,(IF(B26=Data!#REF!,Data!#REF!,Data!#REF!)))))))))))))))&amp;IF(B26=Data!#REF!,Data!#REF!,(IF(B26=Data!#REF!,Data!#REF!,(IF(B26=Data!#REF!,Data!#REF!,(IF(B26=Data!#REF!,Data!#REF!,(IF(B26=Data!#REF!,Data!#REF!,Data!#REF!)))))))))</f>
        <v>#REF!</v>
      </c>
      <c r="U26" s="595"/>
      <c r="V26" s="594" t="e">
        <f>IF(B26=Data!B139,Data!J139,(IF(B26=Data!B141,Data!J141,(IF(B26=Data!B143,Data!J143,(IF(B26=Data!#REF!,Data!#REF!,(IF(B26=Data!B148,Data!J148,(IF(B26=Data!#REF!,Data!#REF!,(IF(B26=Data!#REF!,Data!#REF!,(IF(B26=Data!#REF!,Data!#REF!,Data!#REF!)))))))))))))))&amp;IF(B26=Data!B215,Data!J215,(IF(B26=Data!#REF!,Data!#REF!,(IF(B26=Data!#REF!,Data!#REF!,(IF(B26=Data!#REF!,Data!#REF!,(IF(B26=Data!#REF!,Data!#REF!,(IF(B26=Data!#REF!,Data!J955,(IF(B26=Data!#REF!,Data!#REF!,(IF(B26=Data!#REF!,Data!#REF!,Data!#REF!)))))))))))))))&amp;IF(B26=Data!#REF!,Data!#REF!,(IF(B26=Data!#REF!,Data!#REF!,(IF(B26=Data!#REF!,Data!#REF!,(IF(B26=Data!#REF!,Data!#REF!,(IF(B26=Data!#REF!,Data!#REF!,Data!#REF!)))))))))</f>
        <v>#REF!</v>
      </c>
      <c r="W26" s="596" t="str">
        <f>IF(E26="","",VLOOKUP(B26,Data!$B$5:$J$503,9,FALSE)*E26)</f>
        <v/>
      </c>
    </row>
    <row r="27" spans="1:23" s="611" customFormat="1" ht="31" customHeight="1">
      <c r="A27" s="860"/>
      <c r="B27" s="818" t="s">
        <v>1185</v>
      </c>
      <c r="C27" s="604"/>
      <c r="D27" s="605"/>
      <c r="E27" s="606">
        <f>SUM(E17:E26)</f>
        <v>77</v>
      </c>
      <c r="F27" s="606"/>
      <c r="G27" s="607"/>
      <c r="H27" s="607">
        <f>SUM(H17:H26)</f>
        <v>201721.13</v>
      </c>
      <c r="I27" s="608"/>
      <c r="J27" s="608"/>
      <c r="K27" s="608"/>
      <c r="L27" s="609">
        <f>SUM(L17:L26)</f>
        <v>18582</v>
      </c>
      <c r="M27" s="609">
        <f>SUM(M17:M26)</f>
        <v>16642</v>
      </c>
      <c r="N27" s="609" t="e">
        <f>SUM(N17:N26)</f>
        <v>#REF!</v>
      </c>
      <c r="O27" s="609"/>
      <c r="P27" s="609">
        <f>SUM(P16:P16)</f>
        <v>0</v>
      </c>
      <c r="Q27" s="609">
        <f>SUM(Q16:Q16)</f>
        <v>0</v>
      </c>
      <c r="R27" s="609"/>
      <c r="S27" s="609">
        <f>SUM(S16:S16)</f>
        <v>0</v>
      </c>
      <c r="T27" s="609">
        <f>SUM(T16:T16)</f>
        <v>0</v>
      </c>
      <c r="U27" s="609"/>
      <c r="V27" s="609">
        <f>SUM(V16:V16)</f>
        <v>0</v>
      </c>
      <c r="W27" s="610">
        <f>SUM(W17:W26)</f>
        <v>100.82599999999998</v>
      </c>
    </row>
    <row r="28" spans="1:23" ht="11.25" customHeight="1">
      <c r="A28" s="860"/>
      <c r="B28" s="612"/>
      <c r="C28" s="545"/>
      <c r="D28" s="546"/>
      <c r="E28" s="613"/>
      <c r="F28" s="544"/>
      <c r="G28" s="614" t="s">
        <v>847</v>
      </c>
      <c r="H28" s="615"/>
      <c r="I28" s="616"/>
      <c r="J28" s="616"/>
      <c r="K28" s="616"/>
      <c r="L28" s="617"/>
      <c r="M28" s="548"/>
      <c r="N28" s="546"/>
      <c r="O28" s="545"/>
      <c r="P28" s="545"/>
      <c r="Q28" s="545"/>
      <c r="R28" s="545"/>
      <c r="S28" s="545"/>
      <c r="T28" s="545"/>
      <c r="U28" s="546"/>
      <c r="V28" s="546"/>
      <c r="W28" s="550"/>
    </row>
    <row r="29" spans="1:23" ht="14">
      <c r="A29" s="618" t="s">
        <v>546</v>
      </c>
      <c r="B29" s="619" t="s">
        <v>12</v>
      </c>
      <c r="C29" s="513"/>
      <c r="D29" s="620"/>
      <c r="E29" s="499" t="s">
        <v>555</v>
      </c>
      <c r="G29" s="621" t="s">
        <v>83</v>
      </c>
      <c r="H29" s="622"/>
      <c r="I29" s="562" t="s">
        <v>84</v>
      </c>
      <c r="J29" s="623"/>
      <c r="K29" s="534" t="s">
        <v>85</v>
      </c>
      <c r="L29" s="534"/>
      <c r="M29" s="1076" t="s">
        <v>86</v>
      </c>
      <c r="N29" s="1077"/>
      <c r="O29" s="1077"/>
      <c r="P29" s="1077"/>
      <c r="Q29" s="1077"/>
      <c r="R29" s="1077"/>
      <c r="S29" s="1077"/>
      <c r="T29" s="1077"/>
      <c r="U29" s="1077"/>
      <c r="V29" s="1077"/>
      <c r="W29" s="1078"/>
    </row>
    <row r="30" spans="1:23" ht="13">
      <c r="A30" s="1012" t="s">
        <v>547</v>
      </c>
      <c r="D30" s="624"/>
      <c r="E30" s="499" t="s">
        <v>88</v>
      </c>
      <c r="G30" s="1079"/>
      <c r="H30" s="1080"/>
      <c r="I30" s="1012" t="s">
        <v>89</v>
      </c>
      <c r="J30" s="625"/>
      <c r="K30" s="537" t="s">
        <v>90</v>
      </c>
      <c r="L30" s="537"/>
      <c r="M30" s="532"/>
      <c r="W30" s="538"/>
    </row>
    <row r="31" spans="1:23" ht="10.5" customHeight="1">
      <c r="A31" s="1012" t="s">
        <v>548</v>
      </c>
      <c r="B31" s="503"/>
      <c r="D31" s="523"/>
      <c r="G31" s="1079"/>
      <c r="H31" s="1080"/>
      <c r="I31" s="1012"/>
      <c r="J31" s="625"/>
      <c r="K31" s="537" t="s">
        <v>94</v>
      </c>
      <c r="L31" s="537"/>
      <c r="M31" s="532"/>
      <c r="W31" s="538"/>
    </row>
    <row r="32" spans="1:23" ht="10.5" customHeight="1">
      <c r="A32" s="544"/>
      <c r="B32" s="545"/>
      <c r="C32" s="545"/>
      <c r="D32" s="626"/>
      <c r="E32" s="499" t="s">
        <v>95</v>
      </c>
      <c r="G32" s="1079"/>
      <c r="H32" s="1080"/>
      <c r="I32" s="1012" t="s">
        <v>96</v>
      </c>
      <c r="J32" s="625"/>
      <c r="K32" s="537"/>
      <c r="L32" s="537"/>
      <c r="M32" s="532"/>
      <c r="W32" s="538"/>
    </row>
    <row r="33" spans="1:23" ht="13">
      <c r="A33" s="512" t="s">
        <v>97</v>
      </c>
      <c r="C33" s="535"/>
      <c r="D33" s="514"/>
      <c r="E33" s="499" t="s">
        <v>98</v>
      </c>
      <c r="G33" s="627" t="s">
        <v>99</v>
      </c>
      <c r="H33" s="628"/>
      <c r="I33" s="1012" t="s">
        <v>89</v>
      </c>
      <c r="J33" s="625"/>
      <c r="K33" s="537" t="s">
        <v>100</v>
      </c>
      <c r="L33" s="537"/>
      <c r="M33" s="532"/>
      <c r="W33" s="538"/>
    </row>
    <row r="34" spans="1:23" ht="13">
      <c r="A34" s="1012" t="s">
        <v>561</v>
      </c>
      <c r="D34" s="523"/>
      <c r="E34" s="499" t="s">
        <v>101</v>
      </c>
      <c r="G34" s="629"/>
      <c r="H34" s="630"/>
      <c r="I34" s="1012" t="s">
        <v>102</v>
      </c>
      <c r="J34" s="625"/>
      <c r="K34" s="537" t="s">
        <v>549</v>
      </c>
      <c r="L34" s="537"/>
      <c r="M34" s="1069" t="s">
        <v>616</v>
      </c>
      <c r="N34" s="1070"/>
      <c r="O34" s="1070"/>
      <c r="P34" s="1070"/>
      <c r="Q34" s="1070"/>
      <c r="R34" s="1070"/>
      <c r="S34" s="1070"/>
      <c r="T34" s="1070"/>
      <c r="U34" s="1070"/>
      <c r="V34" s="1070"/>
      <c r="W34" s="1071"/>
    </row>
    <row r="35" spans="1:23">
      <c r="A35" s="544"/>
      <c r="B35" s="545"/>
      <c r="C35" s="545"/>
      <c r="D35" s="546"/>
      <c r="E35" s="631"/>
      <c r="F35" s="545"/>
      <c r="G35" s="1053" t="s">
        <v>1183</v>
      </c>
      <c r="H35" s="1054"/>
      <c r="I35" s="1053" t="s">
        <v>1182</v>
      </c>
      <c r="J35" s="1054"/>
      <c r="K35" s="549" t="s">
        <v>105</v>
      </c>
      <c r="L35" s="549"/>
      <c r="M35" s="1072" t="s">
        <v>106</v>
      </c>
      <c r="N35" s="1073"/>
      <c r="O35" s="1073"/>
      <c r="P35" s="1073"/>
      <c r="Q35" s="1073"/>
      <c r="R35" s="1073"/>
      <c r="S35" s="1073"/>
      <c r="T35" s="1073"/>
      <c r="U35" s="1073"/>
      <c r="V35" s="1073"/>
      <c r="W35" s="1074"/>
    </row>
    <row r="36" spans="1:23">
      <c r="G36" s="500" t="s">
        <v>667</v>
      </c>
      <c r="K36" s="537"/>
      <c r="L36" s="537"/>
      <c r="M36" s="541"/>
      <c r="N36" s="541"/>
      <c r="O36" s="541"/>
      <c r="P36" s="541"/>
      <c r="Q36" s="541"/>
      <c r="R36" s="541"/>
      <c r="S36" s="541"/>
      <c r="T36" s="541"/>
      <c r="U36" s="541"/>
      <c r="V36" s="541"/>
      <c r="W36" s="632"/>
    </row>
    <row r="37" spans="1:23">
      <c r="G37" s="633"/>
      <c r="H37" s="633"/>
      <c r="I37" s="634"/>
      <c r="J37" s="633"/>
      <c r="K37" s="537"/>
      <c r="L37" s="537"/>
      <c r="M37" s="541"/>
      <c r="N37" s="541"/>
      <c r="O37" s="541"/>
      <c r="P37" s="541"/>
      <c r="Q37" s="541"/>
      <c r="R37" s="541"/>
      <c r="S37" s="541"/>
      <c r="T37" s="541"/>
      <c r="U37" s="541"/>
      <c r="V37" s="541"/>
      <c r="W37" s="632"/>
    </row>
    <row r="38" spans="1:23" ht="7.5" customHeight="1"/>
    <row r="39" spans="1:23" ht="13.5" customHeight="1"/>
    <row r="40" spans="1:23" ht="13.5" customHeight="1"/>
    <row r="41" spans="1:23" ht="13.5" customHeight="1"/>
    <row r="42" spans="1:23" s="611" customFormat="1" ht="18" customHeight="1">
      <c r="A42" s="635" t="s">
        <v>964</v>
      </c>
      <c r="B42" s="500"/>
      <c r="C42" s="635" t="s">
        <v>622</v>
      </c>
      <c r="F42" s="636"/>
      <c r="G42" s="635" t="s">
        <v>958</v>
      </c>
      <c r="H42" s="500"/>
      <c r="I42" s="635" t="s">
        <v>969</v>
      </c>
      <c r="K42" s="636"/>
      <c r="L42" s="636"/>
      <c r="V42" s="637"/>
    </row>
    <row r="43" spans="1:23" s="611" customFormat="1" ht="18" customHeight="1">
      <c r="A43" s="635" t="s">
        <v>965</v>
      </c>
      <c r="B43" s="500"/>
      <c r="C43" s="635" t="s">
        <v>969</v>
      </c>
      <c r="F43" s="636"/>
      <c r="G43" s="635" t="s">
        <v>959</v>
      </c>
      <c r="H43" s="500"/>
      <c r="I43" s="635" t="s">
        <v>969</v>
      </c>
      <c r="K43" s="636"/>
      <c r="L43" s="636"/>
      <c r="V43" s="637"/>
    </row>
    <row r="44" spans="1:23" s="611" customFormat="1" ht="18" customHeight="1">
      <c r="A44" s="635" t="s">
        <v>966</v>
      </c>
      <c r="B44" s="500"/>
      <c r="C44" s="635" t="s">
        <v>969</v>
      </c>
      <c r="F44" s="636"/>
      <c r="G44" s="635" t="s">
        <v>960</v>
      </c>
      <c r="H44" s="500"/>
      <c r="I44" s="635" t="s">
        <v>622</v>
      </c>
      <c r="K44" s="636"/>
      <c r="L44" s="636"/>
      <c r="V44" s="637"/>
    </row>
    <row r="45" spans="1:23" s="611" customFormat="1" ht="18" customHeight="1">
      <c r="A45" s="635" t="s">
        <v>967</v>
      </c>
      <c r="B45" s="500"/>
      <c r="C45" s="635" t="s">
        <v>622</v>
      </c>
      <c r="F45" s="636"/>
      <c r="G45" s="635" t="s">
        <v>961</v>
      </c>
      <c r="H45" s="500"/>
      <c r="I45" s="635" t="s">
        <v>622</v>
      </c>
      <c r="K45" s="636"/>
      <c r="L45" s="636"/>
      <c r="V45" s="637"/>
    </row>
    <row r="46" spans="1:23" s="611" customFormat="1" ht="18" customHeight="1">
      <c r="A46" s="635" t="s">
        <v>968</v>
      </c>
      <c r="B46" s="500"/>
      <c r="C46" s="635" t="s">
        <v>622</v>
      </c>
      <c r="F46" s="636"/>
      <c r="G46" s="635" t="s">
        <v>963</v>
      </c>
      <c r="H46" s="500"/>
      <c r="I46" s="635" t="s">
        <v>622</v>
      </c>
      <c r="K46" s="636"/>
      <c r="L46" s="636"/>
      <c r="V46" s="637"/>
    </row>
    <row r="47" spans="1:23" ht="20">
      <c r="E47" s="1013"/>
      <c r="F47" s="500"/>
      <c r="G47" s="635" t="s">
        <v>962</v>
      </c>
      <c r="I47" s="635" t="s">
        <v>622</v>
      </c>
      <c r="K47" s="500"/>
      <c r="M47" s="1013"/>
      <c r="V47" s="501"/>
      <c r="W47" s="1013"/>
    </row>
    <row r="48" spans="1:23" ht="17.5">
      <c r="A48" s="638"/>
      <c r="E48" s="1013"/>
      <c r="G48" s="639"/>
      <c r="H48" s="639"/>
    </row>
    <row r="53" spans="1:5" ht="14">
      <c r="A53" s="640"/>
      <c r="C53" s="641"/>
      <c r="D53" s="641"/>
      <c r="E53" s="642"/>
    </row>
    <row r="54" spans="1:5" ht="14">
      <c r="A54" s="643"/>
      <c r="C54" s="641"/>
      <c r="D54" s="644"/>
      <c r="E54" s="642"/>
    </row>
    <row r="55" spans="1:5" ht="14">
      <c r="A55" s="643"/>
      <c r="B55" s="645"/>
      <c r="C55" s="641"/>
      <c r="D55" s="641"/>
      <c r="E55" s="642"/>
    </row>
    <row r="56" spans="1:5" ht="14">
      <c r="A56" s="643"/>
      <c r="B56" s="646" t="s">
        <v>354</v>
      </c>
      <c r="C56" s="641"/>
      <c r="D56" s="641"/>
      <c r="E56" s="642"/>
    </row>
    <row r="57" spans="1:5" ht="15.5">
      <c r="A57" s="643"/>
      <c r="B57" s="647" t="s">
        <v>249</v>
      </c>
      <c r="C57" s="641"/>
      <c r="D57" s="641"/>
      <c r="E57" s="642"/>
    </row>
    <row r="58" spans="1:5" ht="14">
      <c r="A58" s="643"/>
      <c r="B58" s="648" t="s">
        <v>250</v>
      </c>
      <c r="C58" s="641"/>
      <c r="D58" s="641"/>
      <c r="E58" s="642"/>
    </row>
    <row r="59" spans="1:5" ht="15.5">
      <c r="A59" s="649"/>
      <c r="B59" s="647" t="s">
        <v>251</v>
      </c>
      <c r="C59" s="641"/>
      <c r="D59" s="641"/>
      <c r="E59" s="642"/>
    </row>
    <row r="60" spans="1:5" ht="15.5">
      <c r="A60" s="643"/>
      <c r="B60" s="647" t="s">
        <v>252</v>
      </c>
      <c r="C60" s="641"/>
      <c r="D60" s="641"/>
      <c r="E60" s="642"/>
    </row>
    <row r="61" spans="1:5" ht="14">
      <c r="A61" s="649"/>
      <c r="B61" s="646" t="s">
        <v>253</v>
      </c>
      <c r="C61" s="641"/>
      <c r="D61" s="641"/>
      <c r="E61" s="642"/>
    </row>
    <row r="62" spans="1:5" ht="14">
      <c r="A62" s="649"/>
      <c r="B62" s="646" t="s">
        <v>357</v>
      </c>
      <c r="C62" s="641"/>
      <c r="D62" s="641"/>
      <c r="E62" s="642"/>
    </row>
    <row r="63" spans="1:5" ht="14">
      <c r="A63" s="643"/>
      <c r="B63" s="646" t="s">
        <v>358</v>
      </c>
      <c r="C63" s="641"/>
      <c r="D63" s="641"/>
      <c r="E63" s="642"/>
    </row>
    <row r="64" spans="1:5" ht="14">
      <c r="A64" s="643"/>
      <c r="B64" s="646" t="s">
        <v>288</v>
      </c>
      <c r="C64" s="641"/>
      <c r="D64" s="641"/>
      <c r="E64" s="642"/>
    </row>
    <row r="65" spans="1:5" ht="14">
      <c r="A65" s="643"/>
      <c r="B65" s="646" t="s">
        <v>292</v>
      </c>
      <c r="C65" s="641"/>
      <c r="D65" s="641"/>
      <c r="E65" s="642"/>
    </row>
    <row r="66" spans="1:5" ht="15.5">
      <c r="A66" s="643"/>
      <c r="B66" s="647" t="s">
        <v>423</v>
      </c>
      <c r="C66" s="641"/>
      <c r="D66" s="641"/>
      <c r="E66" s="642"/>
    </row>
    <row r="67" spans="1:5" ht="14">
      <c r="A67" s="643"/>
      <c r="B67" s="646" t="s">
        <v>424</v>
      </c>
      <c r="C67" s="641"/>
      <c r="D67" s="641"/>
      <c r="E67" s="642"/>
    </row>
    <row r="68" spans="1:5" ht="14">
      <c r="A68" s="643"/>
      <c r="B68" s="646" t="s">
        <v>279</v>
      </c>
      <c r="C68" s="641"/>
      <c r="D68" s="644"/>
      <c r="E68" s="642"/>
    </row>
    <row r="69" spans="1:5" ht="14">
      <c r="A69" s="643"/>
      <c r="B69" s="646" t="s">
        <v>281</v>
      </c>
      <c r="C69" s="641"/>
      <c r="D69" s="641"/>
      <c r="E69" s="642"/>
    </row>
    <row r="70" spans="1:5" ht="14">
      <c r="A70" s="643"/>
      <c r="B70" s="646" t="s">
        <v>287</v>
      </c>
      <c r="C70" s="641"/>
      <c r="D70" s="644"/>
      <c r="E70" s="642"/>
    </row>
    <row r="71" spans="1:5" ht="15.5">
      <c r="A71" s="643"/>
      <c r="B71" s="647" t="s">
        <v>420</v>
      </c>
      <c r="C71" s="641"/>
      <c r="D71" s="644"/>
      <c r="E71" s="642"/>
    </row>
    <row r="72" spans="1:5" ht="14">
      <c r="A72" s="650"/>
      <c r="B72" s="646" t="s">
        <v>421</v>
      </c>
      <c r="C72" s="579"/>
      <c r="D72" s="578"/>
      <c r="E72" s="575"/>
    </row>
    <row r="73" spans="1:5" ht="14">
      <c r="A73" s="572"/>
      <c r="B73" s="646" t="s">
        <v>422</v>
      </c>
      <c r="C73" s="579"/>
      <c r="D73" s="578"/>
      <c r="E73" s="651">
        <f>SUM(E52:E71)</f>
        <v>0</v>
      </c>
    </row>
    <row r="74" spans="1:5" ht="14">
      <c r="B74" s="646" t="s">
        <v>417</v>
      </c>
    </row>
    <row r="75" spans="1:5" ht="14">
      <c r="B75" s="646" t="s">
        <v>397</v>
      </c>
    </row>
  </sheetData>
  <mergeCells count="10">
    <mergeCell ref="M34:W34"/>
    <mergeCell ref="G35:H35"/>
    <mergeCell ref="I35:J35"/>
    <mergeCell ref="M35:W35"/>
    <mergeCell ref="O1:S1"/>
    <mergeCell ref="P2:W2"/>
    <mergeCell ref="M29:W29"/>
    <mergeCell ref="G30:H30"/>
    <mergeCell ref="G31:H31"/>
    <mergeCell ref="G32:H32"/>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FA33A-8669-4BF0-941D-FA6CF9F163BB}">
  <sheetPr>
    <pageSetUpPr fitToPage="1"/>
  </sheetPr>
  <dimension ref="A1:W75"/>
  <sheetViews>
    <sheetView zoomScale="80" zoomScaleNormal="80" zoomScaleSheetLayoutView="85" workbookViewId="0">
      <selection activeCell="B23" sqref="B23"/>
    </sheetView>
  </sheetViews>
  <sheetFormatPr defaultColWidth="9.1796875" defaultRowHeight="12.5"/>
  <cols>
    <col min="1" max="1" width="5.26953125" style="1013" customWidth="1"/>
    <col min="2" max="2" width="33.81640625" style="1013" customWidth="1"/>
    <col min="3" max="3" width="6.453125" style="1013" customWidth="1"/>
    <col min="4" max="4" width="13.453125" style="1013" customWidth="1"/>
    <col min="5" max="5" width="10.453125" style="499" customWidth="1"/>
    <col min="6" max="6" width="13.08984375" style="1013" customWidth="1"/>
    <col min="7" max="7" width="14.81640625" style="500" customWidth="1"/>
    <col min="8" max="8" width="16.26953125" style="500" customWidth="1"/>
    <col min="9" max="9" width="6.1796875" style="1013" customWidth="1"/>
    <col min="10" max="10" width="14.1796875" style="1013" customWidth="1"/>
    <col min="11" max="11" width="11.1796875" style="1013" customWidth="1"/>
    <col min="12" max="12" width="15.1796875" style="500" customWidth="1"/>
    <col min="13" max="13" width="16.36328125" style="500" customWidth="1"/>
    <col min="14" max="14" width="0.453125" style="1013" hidden="1" customWidth="1"/>
    <col min="15" max="15" width="3.1796875" style="1013" customWidth="1"/>
    <col min="16" max="16" width="2.54296875" style="1013" customWidth="1"/>
    <col min="17" max="17" width="4.81640625" style="1013" hidden="1" customWidth="1"/>
    <col min="18" max="18" width="2" style="1013" customWidth="1"/>
    <col min="19" max="19" width="2.54296875" style="1013" customWidth="1"/>
    <col min="20" max="20" width="5.81640625" style="1013" hidden="1" customWidth="1"/>
    <col min="21" max="21" width="1" style="1013" customWidth="1"/>
    <col min="22" max="22" width="9.1796875" style="1013" hidden="1" customWidth="1"/>
    <col min="23" max="23" width="15.08984375" style="501" customWidth="1"/>
    <col min="24" max="24" width="1.81640625" style="1013" customWidth="1"/>
    <col min="25" max="25" width="9.1796875" style="1013" customWidth="1"/>
    <col min="26" max="16384" width="9.1796875" style="1013"/>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1013"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1012"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1012" t="s">
        <v>557</v>
      </c>
      <c r="D8" s="523"/>
      <c r="E8" s="531"/>
      <c r="G8" s="532"/>
      <c r="H8" s="533"/>
      <c r="I8" s="1012"/>
      <c r="K8" s="514"/>
      <c r="L8" s="532"/>
      <c r="M8" s="534"/>
      <c r="O8" s="514"/>
      <c r="U8" s="535"/>
      <c r="V8" s="535"/>
      <c r="W8" s="536"/>
    </row>
    <row r="9" spans="1:23">
      <c r="A9" s="1012" t="s">
        <v>558</v>
      </c>
      <c r="D9" s="523"/>
      <c r="E9" s="531" t="s">
        <v>54</v>
      </c>
      <c r="G9" s="532" t="s">
        <v>55</v>
      </c>
      <c r="H9" s="533"/>
      <c r="I9" s="1012" t="s">
        <v>56</v>
      </c>
      <c r="K9" s="523"/>
      <c r="L9" s="532" t="s">
        <v>57</v>
      </c>
      <c r="M9" s="537"/>
      <c r="O9" s="523"/>
      <c r="P9" s="1013" t="s">
        <v>58</v>
      </c>
      <c r="W9" s="538"/>
    </row>
    <row r="10" spans="1:23" ht="13">
      <c r="A10" s="1012" t="s">
        <v>559</v>
      </c>
      <c r="D10" s="539" t="s">
        <v>560</v>
      </c>
      <c r="E10" s="531" t="s">
        <v>59</v>
      </c>
      <c r="G10" s="532"/>
      <c r="H10" s="533"/>
      <c r="I10" s="540"/>
      <c r="J10" s="541"/>
      <c r="K10" s="542"/>
      <c r="L10" s="532"/>
      <c r="M10" s="537"/>
      <c r="O10" s="523"/>
      <c r="W10" s="538"/>
    </row>
    <row r="11" spans="1:23" ht="13">
      <c r="A11" s="1012" t="s">
        <v>551</v>
      </c>
      <c r="D11" s="523"/>
      <c r="E11" s="515"/>
      <c r="F11" s="543"/>
      <c r="G11" s="532" t="s">
        <v>60</v>
      </c>
      <c r="H11" s="533"/>
      <c r="I11" s="1012" t="s">
        <v>61</v>
      </c>
      <c r="K11" s="523"/>
      <c r="L11" s="532" t="s">
        <v>523</v>
      </c>
      <c r="M11" s="537"/>
      <c r="O11" s="523"/>
      <c r="P11" s="1013" t="s">
        <v>63</v>
      </c>
      <c r="W11" s="538"/>
    </row>
    <row r="12" spans="1:23">
      <c r="A12" s="544" t="s">
        <v>64</v>
      </c>
      <c r="D12" s="523"/>
      <c r="E12" s="531" t="s">
        <v>65</v>
      </c>
      <c r="G12" s="532"/>
      <c r="H12" s="533"/>
      <c r="I12" s="1012"/>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1173</v>
      </c>
      <c r="C17" s="738" t="str">
        <f>IF(E17="","",VLOOKUP(B17,Data!$B$5:$N$503,13,FALSE))</f>
        <v/>
      </c>
      <c r="D17" s="495" t="str">
        <f>IF(E17="","",VLOOKUP(B17,Data!$B$5:$L$503,2,FALSE))</f>
        <v/>
      </c>
      <c r="E17" s="739"/>
      <c r="F17" s="955"/>
      <c r="G17" s="587" t="str">
        <f>IF(E17="","",VLOOKUP(B17,Data!$B$5:$L$503,11,FALSE))</f>
        <v/>
      </c>
      <c r="H17" s="588" t="str">
        <f>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23,Data!G23,(IF(B17=Data!#REF!,Data!#REF!,(IF(B17=Data!#REF!,Data!#REF!,(IF(B17=Data!#REF!,Data!#REF!,(IF(B17=Data!#REF!,Data!#REF!,(IF(B17=Data!#REF!,Data!G763,(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23,Data!H23,(IF(B17=Data!#REF!,Data!#REF!,(IF(B17=Data!#REF!,Data!#REF!,(IF(B17=Data!#REF!,Data!#REF!,(IF(B17=Data!#REF!,Data!#REF!,(IF(B17=Data!#REF!,Data!H763,(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23,Data!I23,(IF(B17=Data!#REF!,Data!#REF!,(IF(B17=Data!#REF!,Data!#REF!,(IF(B17=Data!#REF!,Data!#REF!,(IF(B17=Data!#REF!,Data!#REF!,(IF(B17=Data!#REF!,Data!I763,(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23,Data!J23,(IF(B17=Data!#REF!,Data!#REF!,(IF(B17=Data!#REF!,Data!#REF!,(IF(B17=Data!#REF!,Data!#REF!,(IF(B17=Data!#REF!,Data!#REF!,(IF(B17=Data!#REF!,Data!J763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504</v>
      </c>
      <c r="C18" s="738" t="str">
        <f>IF(E18="","",VLOOKUP(B18,Data!$B$5:$N$503,13,FALSE))</f>
        <v>Ymh</v>
      </c>
      <c r="D18" s="495" t="str">
        <f>IF(E18="","",VLOOKUP(B18,Data!$B$5:$L$503,2,FALSE))</f>
        <v>ZH66250</v>
      </c>
      <c r="E18" s="739">
        <v>45</v>
      </c>
      <c r="F18" s="955" t="s">
        <v>544</v>
      </c>
      <c r="G18" s="587">
        <f>IF(E18="","",VLOOKUP(B18,Data!$B$5:$L$503,11,FALSE))</f>
        <v>2244.61</v>
      </c>
      <c r="H18" s="588">
        <f>IF(E18&gt;0,E18*G18,"-")</f>
        <v>101007.45000000001</v>
      </c>
      <c r="I18" s="589" t="str">
        <f>IF(E18="","",VLOOKUP(B18,Data!$B$5:$D$503,3,FALSE))</f>
        <v>C/T</v>
      </c>
      <c r="J18" s="589" t="str">
        <f>IF(E18="","",VLOOKUP(B18,Data!$B$5:$M$503,12,FALSE))</f>
        <v>Indonesia</v>
      </c>
      <c r="K18" s="590">
        <v>5145891</v>
      </c>
      <c r="L18" s="587">
        <f>IF(E18="","",VLOOKUP(B18,Data!$B$5:$E$503,4,FALSE)*E18)</f>
        <v>11790</v>
      </c>
      <c r="M18" s="587">
        <f>IF(E18="","",VLOOKUP(B18,Data!$B$5:$F$503,5,FALSE)*E18)</f>
        <v>10665</v>
      </c>
      <c r="N18" s="591" t="e">
        <f>IF(B18=Data!#REF!,Data!#REF!,(IF(B18=Data!#REF!,Data!#REF!,(IF(B18=Data!#REF!,Data!#REF!,(IF(B18=Data!#REF!,Data!#REF!,(IF(B18=Data!#REF!,Data!#REF!,(IF(B18=Data!#REF!,Data!#REF!,(IF(B18=Data!#REF!,Data!#REF!,(IF(B18=Data!#REF!,Data!#REF!,Data!#REF!)))))))))))))))&amp;IF(B18=Data!B24,Data!G24,(IF(B18=Data!#REF!,Data!#REF!,(IF(B18=Data!#REF!,Data!#REF!,(IF(B18=Data!#REF!,Data!#REF!,(IF(B18=Data!#REF!,Data!#REF!,(IF(B18=Data!#REF!,Data!G764,(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24,Data!H24,(IF(B18=Data!#REF!,Data!#REF!,(IF(B18=Data!#REF!,Data!#REF!,(IF(B18=Data!#REF!,Data!#REF!,(IF(B18=Data!#REF!,Data!#REF!,(IF(B18=Data!#REF!,Data!H764,(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24,Data!I24,(IF(B18=Data!#REF!,Data!#REF!,(IF(B18=Data!#REF!,Data!#REF!,(IF(B18=Data!#REF!,Data!#REF!,(IF(B18=Data!#REF!,Data!#REF!,(IF(B18=Data!#REF!,Data!I764,(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24,Data!J24,(IF(B18=Data!#REF!,Data!#REF!,(IF(B18=Data!#REF!,Data!#REF!,(IF(B18=Data!#REF!,Data!#REF!,(IF(B18=Data!#REF!,Data!#REF!,(IF(B18=Data!#REF!,Data!J764,(IF(B18=Data!#REF!,Data!#REF!,(IF(B18=Data!#REF!,Data!#REF!,Data!#REF!)))))))))))))))&amp;IF(B18=Data!#REF!,Data!#REF!,(IF(B18=Data!#REF!,Data!#REF!,(IF(B18=Data!#REF!,Data!#REF!,(IF(B18=Data!#REF!,Data!#REF!,(IF(B18=Data!#REF!,Data!#REF!,Data!#REF!)))))))))</f>
        <v>#REF!</v>
      </c>
      <c r="W18" s="596">
        <f>IF(E18="","",VLOOKUP(B18,Data!$B$5:$J$503,9,FALSE)*E18)</f>
        <v>66.959999999999994</v>
      </c>
    </row>
    <row r="19" spans="1:23" s="597" customFormat="1" ht="19.25" customHeight="1">
      <c r="A19" s="860"/>
      <c r="B19" s="753"/>
      <c r="C19" s="738" t="str">
        <f>IF(E19="","",VLOOKUP(B19,Data!$B$5:$N$503,13,FALSE))</f>
        <v/>
      </c>
      <c r="D19" s="495" t="str">
        <f>IF(E19="","",VLOOKUP(B19,Data!$B$5:$L$503,2,FALSE))</f>
        <v/>
      </c>
      <c r="E19" s="739"/>
      <c r="F19" s="956"/>
      <c r="G19" s="587" t="str">
        <f>IF(E19="","",VLOOKUP(B19,Data!$B$5:$L$503,11,FALSE))</f>
        <v/>
      </c>
      <c r="H19" s="588" t="str">
        <f t="shared" ref="H19" si="0">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20,Data!G20,(IF(B19=Data!#REF!,Data!#REF!,(IF(B19=Data!#REF!,Data!#REF!,(IF(B19=Data!#REF!,Data!#REF!,(IF(B19=Data!#REF!,Data!#REF!,(IF(B19=Data!#REF!,Data!G760,(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20,Data!H20,(IF(B19=Data!#REF!,Data!#REF!,(IF(B19=Data!#REF!,Data!#REF!,(IF(B19=Data!#REF!,Data!#REF!,(IF(B19=Data!#REF!,Data!#REF!,(IF(B19=Data!#REF!,Data!H760,(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20,Data!I20,(IF(B19=Data!#REF!,Data!#REF!,(IF(B19=Data!#REF!,Data!#REF!,(IF(B19=Data!#REF!,Data!#REF!,(IF(B19=Data!#REF!,Data!#REF!,(IF(B19=Data!#REF!,Data!I760,(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20,Data!J20,(IF(B19=Data!#REF!,Data!#REF!,(IF(B19=Data!#REF!,Data!#REF!,(IF(B19=Data!#REF!,Data!#REF!,(IF(B19=Data!#REF!,Data!#REF!,(IF(B19=Data!#REF!,Data!J760,(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c r="B20" s="753"/>
      <c r="C20" s="738" t="str">
        <f>IF(E20="","",VLOOKUP(B20,Data!$B$5:$N$503,13,FALSE))</f>
        <v/>
      </c>
      <c r="D20" s="495" t="str">
        <f>IF(E20="","",VLOOKUP(B20,Data!$B$5:$L$503,2,FALSE))</f>
        <v/>
      </c>
      <c r="E20" s="739"/>
      <c r="F20" s="955" t="s">
        <v>545</v>
      </c>
      <c r="G20" s="587" t="str">
        <f>IF(E20="","",VLOOKUP(B20,Data!$B$5:$L$503,11,FALSE))</f>
        <v/>
      </c>
      <c r="H20" s="588" t="str">
        <f t="shared" ref="H20:H22" si="1">IF(E20&gt;0,E20*G20,"-")</f>
        <v>-</v>
      </c>
      <c r="I20" s="589" t="str">
        <f>IF(E20="","",VLOOKUP(B20,Data!$B$5:$D$503,3,FALSE))</f>
        <v/>
      </c>
      <c r="J20" s="589" t="str">
        <f>IF(E20="","",VLOOKUP(B20,Data!$B$5:$M$503,12,FALSE))</f>
        <v/>
      </c>
      <c r="K20" s="590"/>
      <c r="L20" s="587" t="str">
        <f>IF(E20="","",VLOOKUP(B20,Data!$B$5:$E$503,4,FALSE)*E20)</f>
        <v/>
      </c>
      <c r="M20" s="587" t="str">
        <f>IF(E20="","",VLOOKUP(B20,Data!$B$5:$F$503,5,FALSE)*E20)</f>
        <v/>
      </c>
      <c r="N20" s="591" t="e">
        <f>IF(B20=Data!#REF!,Data!#REF!,(IF(B20=Data!#REF!,Data!#REF!,(IF(B20=Data!#REF!,Data!#REF!,(IF(B20=Data!#REF!,Data!#REF!,(IF(B20=Data!#REF!,Data!#REF!,(IF(B20=Data!#REF!,Data!#REF!,(IF(B20=Data!#REF!,Data!#REF!,(IF(B20=Data!#REF!,Data!#REF!,Data!#REF!)))))))))))))))&amp;IF(B20=Data!B18,Data!G18,(IF(B20=Data!#REF!,Data!#REF!,(IF(B20=Data!#REF!,Data!#REF!,(IF(B20=Data!#REF!,Data!#REF!,(IF(B20=Data!#REF!,Data!#REF!,(IF(B20=Data!#REF!,Data!G758,(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18,Data!H18,(IF(B20=Data!#REF!,Data!#REF!,(IF(B20=Data!#REF!,Data!#REF!,(IF(B20=Data!#REF!,Data!#REF!,(IF(B20=Data!#REF!,Data!#REF!,(IF(B20=Data!#REF!,Data!H758,(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18,Data!I18,(IF(B20=Data!#REF!,Data!#REF!,(IF(B20=Data!#REF!,Data!#REF!,(IF(B20=Data!#REF!,Data!#REF!,(IF(B20=Data!#REF!,Data!#REF!,(IF(B20=Data!#REF!,Data!I758,(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18,Data!J18,(IF(B20=Data!#REF!,Data!#REF!,(IF(B20=Data!#REF!,Data!#REF!,(IF(B20=Data!#REF!,Data!#REF!,(IF(B20=Data!#REF!,Data!#REF!,(IF(B20=Data!#REF!,Data!J758,(IF(B20=Data!#REF!,Data!#REF!,(IF(B20=Data!#REF!,Data!#REF!,Data!#REF!)))))))))))))))&amp;IF(B20=Data!#REF!,Data!#REF!,(IF(B20=Data!#REF!,Data!#REF!,(IF(B20=Data!#REF!,Data!#REF!,(IF(B20=Data!#REF!,Data!#REF!,(IF(B20=Data!#REF!,Data!#REF!,Data!#REF!)))))))))</f>
        <v>#REF!</v>
      </c>
      <c r="W20" s="596" t="str">
        <f>IF(E20="","",VLOOKUP(B20,Data!$B$5:$J$503,9,FALSE)*E20)</f>
        <v/>
      </c>
    </row>
    <row r="21" spans="1:23" s="597" customFormat="1" ht="19.25" customHeight="1">
      <c r="A21" s="860"/>
      <c r="B21" s="753"/>
      <c r="C21" s="738" t="str">
        <f>IF(E21="","",VLOOKUP(B21,Data!$B$5:$N$503,13,FALSE))</f>
        <v/>
      </c>
      <c r="D21" s="495" t="str">
        <f>IF(E21="","",VLOOKUP(B21,Data!$B$5:$L$503,2,FALSE))</f>
        <v/>
      </c>
      <c r="E21" s="739"/>
      <c r="F21" s="955"/>
      <c r="G21" s="587" t="str">
        <f>IF(E21="","",VLOOKUP(B21,Data!$B$5:$L$503,11,FALSE))</f>
        <v/>
      </c>
      <c r="H21" s="588" t="str">
        <f t="shared" si="1"/>
        <v>-</v>
      </c>
      <c r="I21" s="589" t="str">
        <f>IF(E21="","",VLOOKUP(B21,Data!$B$5:$D$503,3,FALSE))</f>
        <v/>
      </c>
      <c r="J21" s="589" t="str">
        <f>IF(E21="","",VLOOKUP(B21,Data!$B$5:$M$503,12,FALSE))</f>
        <v/>
      </c>
      <c r="K21" s="590"/>
      <c r="L21" s="587" t="str">
        <f>IF(E21="","",VLOOKUP(B21,Data!$B$5:$E$503,4,FALSE)*E21)</f>
        <v/>
      </c>
      <c r="M21" s="587" t="str">
        <f>IF(E21="","",VLOOKUP(B21,Data!$B$5:$F$503,5,FALSE)*E21)</f>
        <v/>
      </c>
      <c r="N21" s="591" t="e">
        <f>IF(B21=Data!#REF!,Data!#REF!,(IF(B21=Data!#REF!,Data!#REF!,(IF(B21=Data!#REF!,Data!#REF!,(IF(B21=Data!#REF!,Data!#REF!,(IF(B21=Data!#REF!,Data!#REF!,(IF(B21=Data!#REF!,Data!#REF!,(IF(B21=Data!#REF!,Data!#REF!,(IF(B21=Data!#REF!,Data!#REF!,Data!#REF!)))))))))))))))&amp;IF(B21=Data!B19,Data!G19,(IF(B21=Data!#REF!,Data!#REF!,(IF(B21=Data!#REF!,Data!#REF!,(IF(B21=Data!#REF!,Data!#REF!,(IF(B21=Data!#REF!,Data!#REF!,(IF(B21=Data!#REF!,Data!G759,(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19,Data!H19,(IF(B21=Data!#REF!,Data!#REF!,(IF(B21=Data!#REF!,Data!#REF!,(IF(B21=Data!#REF!,Data!#REF!,(IF(B21=Data!#REF!,Data!#REF!,(IF(B21=Data!#REF!,Data!H759,(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19,Data!I19,(IF(B21=Data!#REF!,Data!#REF!,(IF(B21=Data!#REF!,Data!#REF!,(IF(B21=Data!#REF!,Data!#REF!,(IF(B21=Data!#REF!,Data!#REF!,(IF(B21=Data!#REF!,Data!I759,(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19,Data!J19,(IF(B21=Data!#REF!,Data!#REF!,(IF(B21=Data!#REF!,Data!#REF!,(IF(B21=Data!#REF!,Data!#REF!,(IF(B21=Data!#REF!,Data!#REF!,(IF(B21=Data!#REF!,Data!J759,(IF(B21=Data!#REF!,Data!#REF!,(IF(B21=Data!#REF!,Data!#REF!,Data!#REF!)))))))))))))))&amp;IF(B21=Data!#REF!,Data!#REF!,(IF(B21=Data!#REF!,Data!#REF!,(IF(B21=Data!#REF!,Data!#REF!,(IF(B21=Data!#REF!,Data!#REF!,(IF(B21=Data!#REF!,Data!#REF!,Data!#REF!)))))))))</f>
        <v>#REF!</v>
      </c>
      <c r="W21" s="596" t="str">
        <f>IF(E21="","",VLOOKUP(B21,Data!$B$5:$J$503,9,FALSE)*E21)</f>
        <v/>
      </c>
    </row>
    <row r="22" spans="1:23" s="597" customFormat="1" ht="19.25" customHeight="1">
      <c r="A22" s="860"/>
      <c r="B22" s="753"/>
      <c r="C22" s="738" t="str">
        <f>IF(E22="","",VLOOKUP(B22,Data!$B$5:$N$503,13,FALSE))</f>
        <v/>
      </c>
      <c r="D22" s="495" t="str">
        <f>IF(E22="","",VLOOKUP(B22,Data!$B$5:$L$503,2,FALSE))</f>
        <v/>
      </c>
      <c r="E22" s="739"/>
      <c r="F22" s="956" t="s">
        <v>553</v>
      </c>
      <c r="G22" s="587" t="str">
        <f>IF(E22="","",VLOOKUP(B22,Data!$B$5:$L$503,11,FALSE))</f>
        <v/>
      </c>
      <c r="H22" s="588" t="str">
        <f t="shared" si="1"/>
        <v>-</v>
      </c>
      <c r="I22" s="589" t="str">
        <f>IF(E22="","",VLOOKUP(B22,Data!$B$5:$D$503,3,FALSE))</f>
        <v/>
      </c>
      <c r="J22" s="589" t="str">
        <f>IF(E22="","",VLOOKUP(B22,Data!$B$5:$M$503,12,FALSE))</f>
        <v/>
      </c>
      <c r="K22" s="590"/>
      <c r="L22" s="587" t="str">
        <f>IF(E22="","",VLOOKUP(B22,Data!$B$5:$E$503,4,FALSE)*E22)</f>
        <v/>
      </c>
      <c r="M22" s="587" t="str">
        <f>IF(E22="","",VLOOKUP(B22,Data!$B$5:$F$503,5,FALSE)*E22)</f>
        <v/>
      </c>
      <c r="N22" s="591" t="e">
        <f>IF(B22=Data!#REF!,Data!#REF!,(IF(B22=Data!#REF!,Data!#REF!,(IF(B22=Data!#REF!,Data!#REF!,(IF(B22=Data!#REF!,Data!#REF!,(IF(B22=Data!#REF!,Data!#REF!,(IF(B22=Data!#REF!,Data!#REF!,(IF(B22=Data!#REF!,Data!#REF!,(IF(B22=Data!#REF!,Data!#REF!,Data!#REF!)))))))))))))))&amp;IF(B22=Data!B20,Data!G20,(IF(B22=Data!#REF!,Data!#REF!,(IF(B22=Data!#REF!,Data!#REF!,(IF(B22=Data!#REF!,Data!#REF!,(IF(B22=Data!#REF!,Data!#REF!,(IF(B22=Data!#REF!,Data!G760,(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20,Data!H20,(IF(B22=Data!#REF!,Data!#REF!,(IF(B22=Data!#REF!,Data!#REF!,(IF(B22=Data!#REF!,Data!#REF!,(IF(B22=Data!#REF!,Data!#REF!,(IF(B22=Data!#REF!,Data!H760,(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20,Data!I20,(IF(B22=Data!#REF!,Data!#REF!,(IF(B22=Data!#REF!,Data!#REF!,(IF(B22=Data!#REF!,Data!#REF!,(IF(B22=Data!#REF!,Data!#REF!,(IF(B22=Data!#REF!,Data!I760,(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20,Data!J20,(IF(B22=Data!#REF!,Data!#REF!,(IF(B22=Data!#REF!,Data!#REF!,(IF(B22=Data!#REF!,Data!#REF!,(IF(B22=Data!#REF!,Data!#REF!,(IF(B22=Data!#REF!,Data!J760,(IF(B22=Data!#REF!,Data!#REF!,(IF(B22=Data!#REF!,Data!#REF!,Data!#REF!)))))))))))))))&amp;IF(B22=Data!#REF!,Data!#REF!,(IF(B22=Data!#REF!,Data!#REF!,(IF(B22=Data!#REF!,Data!#REF!,(IF(B22=Data!#REF!,Data!#REF!,(IF(B22=Data!#REF!,Data!#REF!,Data!#REF!)))))))))</f>
        <v>#REF!</v>
      </c>
      <c r="W22" s="596" t="str">
        <f>IF(E22="","",VLOOKUP(B22,Data!$B$5:$J$503,9,FALSE)*E22)</f>
        <v/>
      </c>
    </row>
    <row r="23" spans="1:23" s="597" customFormat="1" ht="19.25" customHeight="1">
      <c r="A23" s="860"/>
      <c r="B23" s="753"/>
      <c r="C23" s="738" t="str">
        <f>IF(E23="","",VLOOKUP(B23,Data!$B$5:$N$503,13,FALSE))</f>
        <v/>
      </c>
      <c r="D23" s="495" t="str">
        <f>IF(E23="","",VLOOKUP(B23,Data!$B$5:$L$503,2,FALSE))</f>
        <v/>
      </c>
      <c r="E23" s="739"/>
      <c r="F23" s="956"/>
      <c r="G23" s="587" t="str">
        <f>IF(E23="","",VLOOKUP(B23,Data!$B$5:$L$503,11,FALSE))</f>
        <v/>
      </c>
      <c r="H23" s="588" t="str">
        <f>IF(E23&gt;0,E23*G23,"-")</f>
        <v>-</v>
      </c>
      <c r="I23" s="589" t="str">
        <f>IF(E23="","",VLOOKUP(B23,Data!$B$5:$D$503,3,FALSE))</f>
        <v/>
      </c>
      <c r="J23" s="589" t="str">
        <f>IF(E23="","",VLOOKUP(B23,Data!$B$5:$M$503,12,FALSE))</f>
        <v/>
      </c>
      <c r="K23" s="590"/>
      <c r="L23" s="587" t="str">
        <f>IF(E23="","",VLOOKUP(B23,Data!$B$5:$E$503,4,FALSE)*E23)</f>
        <v/>
      </c>
      <c r="M23" s="587" t="str">
        <f>IF(E23="","",VLOOKUP(B23,Data!$B$5:$F$503,5,FALSE)*E23)</f>
        <v/>
      </c>
      <c r="N23" s="591" t="e">
        <f>IF(B23=Data!#REF!,Data!#REF!,(IF(B23=Data!#REF!,Data!#REF!,(IF(B23=Data!#REF!,Data!#REF!,(IF(B23=Data!#REF!,Data!#REF!,(IF(B23=Data!#REF!,Data!#REF!,(IF(B23=Data!#REF!,Data!#REF!,(IF(B23=Data!#REF!,Data!#REF!,(IF(B23=Data!#REF!,Data!#REF!,Data!#REF!)))))))))))))))&amp;IF(B23=Data!B21,Data!G21,(IF(B23=Data!#REF!,Data!#REF!,(IF(B23=Data!#REF!,Data!#REF!,(IF(B23=Data!#REF!,Data!#REF!,(IF(B23=Data!#REF!,Data!#REF!,(IF(B23=Data!#REF!,Data!G761,(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21,Data!H21,(IF(B23=Data!#REF!,Data!#REF!,(IF(B23=Data!#REF!,Data!#REF!,(IF(B23=Data!#REF!,Data!#REF!,(IF(B23=Data!#REF!,Data!#REF!,(IF(B23=Data!#REF!,Data!H761,(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21,Data!I21,(IF(B23=Data!#REF!,Data!#REF!,(IF(B23=Data!#REF!,Data!#REF!,(IF(B23=Data!#REF!,Data!#REF!,(IF(B23=Data!#REF!,Data!#REF!,(IF(B23=Data!#REF!,Data!I761,(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21,Data!J21,(IF(B23=Data!#REF!,Data!#REF!,(IF(B23=Data!#REF!,Data!#REF!,(IF(B23=Data!#REF!,Data!#REF!,(IF(B23=Data!#REF!,Data!#REF!,(IF(B23=Data!#REF!,Data!J761,(IF(B23=Data!#REF!,Data!#REF!,(IF(B23=Data!#REF!,Data!#REF!,Data!#REF!)))))))))))))))&amp;IF(B23=Data!#REF!,Data!#REF!,(IF(B23=Data!#REF!,Data!#REF!,(IF(B23=Data!#REF!,Data!#REF!,(IF(B23=Data!#REF!,Data!#REF!,(IF(B23=Data!#REF!,Data!#REF!,Data!#REF!)))))))))</f>
        <v>#REF!</v>
      </c>
      <c r="W23" s="596" t="str">
        <f>IF(E23="","",VLOOKUP(B23,Data!$B$5:$J$503,9,FALSE)*E23)</f>
        <v/>
      </c>
    </row>
    <row r="24" spans="1:23" s="597" customFormat="1" ht="19.25" customHeight="1">
      <c r="A24" s="860"/>
      <c r="B24" s="753"/>
      <c r="C24" s="738" t="str">
        <f>IF(E24="","",VLOOKUP(B24,Data!$B$5:$N$503,13,FALSE))</f>
        <v/>
      </c>
      <c r="D24" s="495" t="str">
        <f>IF(E24="","",VLOOKUP(B24,Data!$B$5:$L$503,2,FALSE))</f>
        <v/>
      </c>
      <c r="E24" s="739"/>
      <c r="F24" s="956"/>
      <c r="G24" s="587" t="str">
        <f>IF(E24="","",VLOOKUP(B24,Data!$B$5:$L$503,11,FALSE))</f>
        <v/>
      </c>
      <c r="H24" s="588" t="str">
        <f t="shared" ref="H24:H26" si="2">IF(E24&gt;0,E24*G24,"-")</f>
        <v>-</v>
      </c>
      <c r="I24" s="589" t="str">
        <f>IF(E24="","",VLOOKUP(B24,Data!$B$5:$D$503,3,FALSE))</f>
        <v/>
      </c>
      <c r="J24" s="589" t="str">
        <f>IF(E24="","",VLOOKUP(B24,Data!$B$5:$M$503,12,FALSE))</f>
        <v/>
      </c>
      <c r="K24" s="590"/>
      <c r="L24" s="587" t="str">
        <f>IF(E24="","",VLOOKUP(B24,Data!$B$5:$E$503,4,FALSE)*E24)</f>
        <v/>
      </c>
      <c r="M24" s="587" t="str">
        <f>IF(E24="","",VLOOKUP(B24,Data!$B$5:$F$503,5,FALSE)*E24)</f>
        <v/>
      </c>
      <c r="N24" s="591" t="e">
        <f>IF(B24=Data!#REF!,Data!#REF!,(IF(B24=Data!#REF!,Data!#REF!,(IF(B24=Data!#REF!,Data!#REF!,(IF(B24=Data!#REF!,Data!#REF!,(IF(B24=Data!#REF!,Data!#REF!,(IF(B24=Data!#REF!,Data!#REF!,(IF(B24=Data!#REF!,Data!#REF!,(IF(B24=Data!#REF!,Data!#REF!,Data!#REF!)))))))))))))))&amp;IF(B24=Data!B24,Data!G24,(IF(B24=Data!#REF!,Data!#REF!,(IF(B24=Data!#REF!,Data!#REF!,(IF(B24=Data!#REF!,Data!#REF!,(IF(B24=Data!#REF!,Data!#REF!,(IF(B24=Data!#REF!,Data!G764,(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24,Data!H24,(IF(B24=Data!#REF!,Data!#REF!,(IF(B24=Data!#REF!,Data!#REF!,(IF(B24=Data!#REF!,Data!#REF!,(IF(B24=Data!#REF!,Data!#REF!,(IF(B24=Data!#REF!,Data!H764,(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24,Data!I24,(IF(B24=Data!#REF!,Data!#REF!,(IF(B24=Data!#REF!,Data!#REF!,(IF(B24=Data!#REF!,Data!#REF!,(IF(B24=Data!#REF!,Data!#REF!,(IF(B24=Data!#REF!,Data!I764,(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24,Data!J24,(IF(B24=Data!#REF!,Data!#REF!,(IF(B24=Data!#REF!,Data!#REF!,(IF(B24=Data!#REF!,Data!#REF!,(IF(B24=Data!#REF!,Data!#REF!,(IF(B24=Data!#REF!,Data!J764,(IF(B24=Data!#REF!,Data!#REF!,(IF(B24=Data!#REF!,Data!#REF!,Data!#REF!)))))))))))))))&amp;IF(B24=Data!#REF!,Data!#REF!,(IF(B24=Data!#REF!,Data!#REF!,(IF(B24=Data!#REF!,Data!#REF!,(IF(B24=Data!#REF!,Data!#REF!,(IF(B24=Data!#REF!,Data!#REF!,Data!#REF!)))))))))</f>
        <v>#REF!</v>
      </c>
      <c r="W24" s="596" t="str">
        <f>IF(E24="","",VLOOKUP(B24,Data!$B$5:$J$503,9,FALSE)*E24)</f>
        <v/>
      </c>
    </row>
    <row r="25" spans="1:23" s="597" customFormat="1" ht="19.25" customHeight="1">
      <c r="A25" s="598"/>
      <c r="B25" s="753"/>
      <c r="C25" s="738" t="str">
        <f>IF(E25="","",VLOOKUP(B25,Data!$B$5:$N$503,13,FALSE))</f>
        <v/>
      </c>
      <c r="D25" s="495" t="str">
        <f>IF(E25="","",VLOOKUP(B25,Data!$B$5:$L$503,2,FALSE))</f>
        <v/>
      </c>
      <c r="E25" s="823"/>
      <c r="F25" s="955"/>
      <c r="G25" s="587" t="str">
        <f>IF(E25="","",VLOOKUP(B25,Data!$B$5:$L$503,11,FALSE))</f>
        <v/>
      </c>
      <c r="H25" s="588" t="str">
        <f t="shared" si="2"/>
        <v>-</v>
      </c>
      <c r="I25" s="589" t="str">
        <f>IF(E25="","",VLOOKUP(B25,Data!$B$5:$D$503,3,FALSE))</f>
        <v/>
      </c>
      <c r="J25" s="589" t="str">
        <f>IF(E25="","",VLOOKUP(B25,Data!$B$5:$M$503,12,FALSE))</f>
        <v/>
      </c>
      <c r="K25" s="590"/>
      <c r="L25" s="587" t="str">
        <f>IF(E25="","",VLOOKUP(B25,Data!$B$5:$E$503,4,FALSE)*E25)</f>
        <v/>
      </c>
      <c r="M25" s="587" t="str">
        <f>IF(E25="","",VLOOKUP(B25,Data!$B$5:$F$503,5,FALSE)*E25)</f>
        <v/>
      </c>
      <c r="N25" s="591" t="e">
        <f>IF(B25=Data!B18,Data!G18,(IF(B25=Data!B20,Data!G20,(IF(B25=Data!B22,Data!G22,(IF(B25=Data!#REF!,Data!#REF!,(IF(B25=Data!B27,Data!G27,(IF(B25=Data!#REF!,Data!#REF!,(IF(B25=Data!#REF!,Data!#REF!,(IF(B25=Data!#REF!,Data!#REF!,Data!#REF!)))))))))))))))&amp;IF(B25=Data!B94,Data!G94,(IF(B25=Data!#REF!,Data!#REF!,(IF(B25=Data!#REF!,Data!#REF!,(IF(B25=Data!#REF!,Data!#REF!,(IF(B25=Data!#REF!,Data!#REF!,(IF(B25=Data!#REF!,Data!G834,(IF(B25=Data!#REF!,Data!#REF!,(IF(B25=Data!#REF!,Data!#REF!,Data!#REF!)))))))))))))))&amp;IF(B25=Data!#REF!,Data!#REF!,(IF(B25=Data!#REF!,Data!#REF!,(IF(B25=Data!#REF!,Data!#REF!,(IF(B25=Data!#REF!,Data!#REF!,(IF(B25=Data!#REF!,Data!#REF!,Data!#REF!)))))))))</f>
        <v>#REF!</v>
      </c>
      <c r="O25" s="592"/>
      <c r="P25" s="593"/>
      <c r="Q25" s="594" t="e">
        <f>IF(B25=Data!B18,Data!H18,(IF(B25=Data!B20,Data!H20,(IF(B25=Data!B22,Data!H22,(IF(B25=Data!#REF!,Data!#REF!,(IF(B25=Data!B27,Data!H27,(IF(B25=Data!#REF!,Data!#REF!,(IF(B25=Data!#REF!,Data!#REF!,(IF(B25=Data!#REF!,Data!#REF!,Data!#REF!)))))))))))))))&amp;IF(B25=Data!B94,Data!H94,(IF(B25=Data!#REF!,Data!#REF!,(IF(B25=Data!#REF!,Data!#REF!,(IF(B25=Data!#REF!,Data!#REF!,(IF(B25=Data!#REF!,Data!#REF!,(IF(B25=Data!#REF!,Data!H834,(IF(B25=Data!#REF!,Data!#REF!,(IF(B25=Data!#REF!,Data!#REF!,Data!#REF!)))))))))))))))&amp;IF(B25=Data!#REF!,Data!#REF!,(IF(B25=Data!#REF!,Data!#REF!,(IF(B25=Data!#REF!,Data!#REF!,(IF(B25=Data!#REF!,Data!#REF!,(IF(B25=Data!#REF!,Data!#REF!,Data!#REF!)))))))))</f>
        <v>#REF!</v>
      </c>
      <c r="R25" s="593"/>
      <c r="S25" s="593"/>
      <c r="T25" s="594" t="e">
        <f>IF(B25=Data!B18,Data!I18,(IF(B25=Data!B20,Data!I20,(IF(B25=Data!B22,Data!I22,(IF(B25=Data!#REF!,Data!#REF!,(IF(B25=Data!B27,Data!I27,(IF(B25=Data!#REF!,Data!#REF!,(IF(B25=Data!#REF!,Data!#REF!,(IF(B25=Data!#REF!,Data!#REF!,Data!#REF!)))))))))))))))&amp;IF(B25=Data!B94,Data!I94,(IF(B25=Data!#REF!,Data!#REF!,(IF(B25=Data!#REF!,Data!#REF!,(IF(B25=Data!#REF!,Data!#REF!,(IF(B25=Data!#REF!,Data!#REF!,(IF(B25=Data!#REF!,Data!I834,(IF(B25=Data!#REF!,Data!#REF!,(IF(B25=Data!#REF!,Data!#REF!,Data!#REF!)))))))))))))))&amp;IF(B25=Data!#REF!,Data!#REF!,(IF(B25=Data!#REF!,Data!#REF!,(IF(B25=Data!#REF!,Data!#REF!,(IF(B25=Data!#REF!,Data!#REF!,(IF(B25=Data!#REF!,Data!#REF!,Data!#REF!)))))))))</f>
        <v>#REF!</v>
      </c>
      <c r="U25" s="595"/>
      <c r="V25" s="594" t="e">
        <f>IF(B25=Data!B18,Data!J18,(IF(B25=Data!B20,Data!J20,(IF(B25=Data!B22,Data!J22,(IF(B25=Data!#REF!,Data!#REF!,(IF(B25=Data!B27,Data!J27,(IF(B25=Data!#REF!,Data!#REF!,(IF(B25=Data!#REF!,Data!#REF!,(IF(B25=Data!#REF!,Data!#REF!,Data!#REF!)))))))))))))))&amp;IF(B25=Data!B94,Data!J94,(IF(B25=Data!#REF!,Data!#REF!,(IF(B25=Data!#REF!,Data!#REF!,(IF(B25=Data!#REF!,Data!#REF!,(IF(B25=Data!#REF!,Data!#REF!,(IF(B25=Data!#REF!,Data!J834,(IF(B25=Data!#REF!,Data!#REF!,(IF(B25=Data!#REF!,Data!#REF!,Data!#REF!)))))))))))))))&amp;IF(B25=Data!#REF!,Data!#REF!,(IF(B25=Data!#REF!,Data!#REF!,(IF(B25=Data!#REF!,Data!#REF!,(IF(B25=Data!#REF!,Data!#REF!,(IF(B25=Data!#REF!,Data!#REF!,Data!#REF!)))))))))</f>
        <v>#REF!</v>
      </c>
      <c r="W25" s="596" t="str">
        <f>IF(E25="","",VLOOKUP(B25,Data!$B$5:$J$503,9,FALSE)*E25)</f>
        <v/>
      </c>
    </row>
    <row r="26" spans="1:23" s="597" customFormat="1" ht="19.25" customHeight="1">
      <c r="A26" s="860"/>
      <c r="B26"/>
      <c r="C26" s="583" t="str">
        <f>IF(E26="","",VLOOKUP(B26,Data!$B$5:$N$503,13,FALSE))</f>
        <v/>
      </c>
      <c r="D26" s="584" t="str">
        <f>IF(E26="","",VLOOKUP(B26,Data!$B$5:$L$503,2,FALSE))</f>
        <v/>
      </c>
      <c r="E26" s="739"/>
      <c r="F26" s="600"/>
      <c r="G26" s="587" t="str">
        <f>IF(E26="","",VLOOKUP(B26,Data!$B$5:$L$503,11,FALSE))</f>
        <v/>
      </c>
      <c r="H26" s="588" t="str">
        <f t="shared" si="2"/>
        <v>-</v>
      </c>
      <c r="I26" s="589" t="str">
        <f>IF(E26="","",VLOOKUP(B26,Data!$B$5:$D$503,3,FALSE))</f>
        <v/>
      </c>
      <c r="J26" s="589" t="str">
        <f>IF(E26="","",VLOOKUP(B26,Data!$B$5:$M$503,12,FALSE))</f>
        <v/>
      </c>
      <c r="K26" s="590"/>
      <c r="L26" s="587" t="str">
        <f>IF(E26="","",VLOOKUP(B26,Data!$B$5:$E$503,4,FALSE)*E26)</f>
        <v/>
      </c>
      <c r="M26" s="587" t="str">
        <f>IF(E26="","",VLOOKUP(B26,Data!$B$5:$F$503,5,FALSE)*E26)</f>
        <v/>
      </c>
      <c r="N26" s="591" t="e">
        <f>IF(B26=Data!B139,Data!G139,(IF(B26=Data!B141,Data!G141,(IF(B26=Data!B143,Data!G143,(IF(B26=Data!#REF!,Data!#REF!,(IF(B26=Data!B148,Data!G148,(IF(B26=Data!#REF!,Data!#REF!,(IF(B26=Data!#REF!,Data!#REF!,(IF(B26=Data!#REF!,Data!#REF!,Data!#REF!)))))))))))))))&amp;IF(B26=Data!B215,Data!G215,(IF(B26=Data!#REF!,Data!#REF!,(IF(B26=Data!#REF!,Data!#REF!,(IF(B26=Data!#REF!,Data!#REF!,(IF(B26=Data!#REF!,Data!#REF!,(IF(B26=Data!#REF!,Data!G955,(IF(B26=Data!#REF!,Data!#REF!,(IF(B26=Data!#REF!,Data!#REF!,Data!#REF!)))))))))))))))&amp;IF(B26=Data!#REF!,Data!#REF!,(IF(B26=Data!#REF!,Data!#REF!,(IF(B26=Data!#REF!,Data!#REF!,(IF(B26=Data!#REF!,Data!#REF!,(IF(B26=Data!#REF!,Data!#REF!,Data!#REF!)))))))))</f>
        <v>#REF!</v>
      </c>
      <c r="O26" s="592"/>
      <c r="P26" s="593"/>
      <c r="Q26" s="594" t="e">
        <f>IF(B26=Data!B139,Data!H139,(IF(B26=Data!B141,Data!H141,(IF(B26=Data!B143,Data!H143,(IF(B26=Data!#REF!,Data!#REF!,(IF(B26=Data!B148,Data!H148,(IF(B26=Data!#REF!,Data!#REF!,(IF(B26=Data!#REF!,Data!#REF!,(IF(B26=Data!#REF!,Data!#REF!,Data!#REF!)))))))))))))))&amp;IF(B26=Data!B215,Data!H215,(IF(B26=Data!#REF!,Data!#REF!,(IF(B26=Data!#REF!,Data!#REF!,(IF(B26=Data!#REF!,Data!#REF!,(IF(B26=Data!#REF!,Data!#REF!,(IF(B26=Data!#REF!,Data!H955,(IF(B26=Data!#REF!,Data!#REF!,(IF(B26=Data!#REF!,Data!#REF!,Data!#REF!)))))))))))))))&amp;IF(B26=Data!#REF!,Data!#REF!,(IF(B26=Data!#REF!,Data!#REF!,(IF(B26=Data!#REF!,Data!#REF!,(IF(B26=Data!#REF!,Data!#REF!,(IF(B26=Data!#REF!,Data!#REF!,Data!#REF!)))))))))</f>
        <v>#REF!</v>
      </c>
      <c r="R26" s="593"/>
      <c r="S26" s="593"/>
      <c r="T26" s="594" t="e">
        <f>IF(B26=Data!B139,Data!I139,(IF(B26=Data!B141,Data!I141,(IF(B26=Data!B143,Data!I143,(IF(B26=Data!#REF!,Data!#REF!,(IF(B26=Data!B148,Data!I148,(IF(B26=Data!#REF!,Data!#REF!,(IF(B26=Data!#REF!,Data!#REF!,(IF(B26=Data!#REF!,Data!#REF!,Data!#REF!)))))))))))))))&amp;IF(B26=Data!B215,Data!I215,(IF(B26=Data!#REF!,Data!#REF!,(IF(B26=Data!#REF!,Data!#REF!,(IF(B26=Data!#REF!,Data!#REF!,(IF(B26=Data!#REF!,Data!#REF!,(IF(B26=Data!#REF!,Data!I955,(IF(B26=Data!#REF!,Data!#REF!,(IF(B26=Data!#REF!,Data!#REF!,Data!#REF!)))))))))))))))&amp;IF(B26=Data!#REF!,Data!#REF!,(IF(B26=Data!#REF!,Data!#REF!,(IF(B26=Data!#REF!,Data!#REF!,(IF(B26=Data!#REF!,Data!#REF!,(IF(B26=Data!#REF!,Data!#REF!,Data!#REF!)))))))))</f>
        <v>#REF!</v>
      </c>
      <c r="U26" s="595"/>
      <c r="V26" s="594" t="e">
        <f>IF(B26=Data!B139,Data!J139,(IF(B26=Data!B141,Data!J141,(IF(B26=Data!B143,Data!J143,(IF(B26=Data!#REF!,Data!#REF!,(IF(B26=Data!B148,Data!J148,(IF(B26=Data!#REF!,Data!#REF!,(IF(B26=Data!#REF!,Data!#REF!,(IF(B26=Data!#REF!,Data!#REF!,Data!#REF!)))))))))))))))&amp;IF(B26=Data!B215,Data!J215,(IF(B26=Data!#REF!,Data!#REF!,(IF(B26=Data!#REF!,Data!#REF!,(IF(B26=Data!#REF!,Data!#REF!,(IF(B26=Data!#REF!,Data!#REF!,(IF(B26=Data!#REF!,Data!J955,(IF(B26=Data!#REF!,Data!#REF!,(IF(B26=Data!#REF!,Data!#REF!,Data!#REF!)))))))))))))))&amp;IF(B26=Data!#REF!,Data!#REF!,(IF(B26=Data!#REF!,Data!#REF!,(IF(B26=Data!#REF!,Data!#REF!,(IF(B26=Data!#REF!,Data!#REF!,(IF(B26=Data!#REF!,Data!#REF!,Data!#REF!)))))))))</f>
        <v>#REF!</v>
      </c>
      <c r="W26" s="596" t="str">
        <f>IF(E26="","",VLOOKUP(B26,Data!$B$5:$J$503,9,FALSE)*E26)</f>
        <v/>
      </c>
    </row>
    <row r="27" spans="1:23" s="611" customFormat="1" ht="31" customHeight="1">
      <c r="A27" s="860"/>
      <c r="B27" s="818" t="s">
        <v>1184</v>
      </c>
      <c r="C27" s="604"/>
      <c r="D27" s="605"/>
      <c r="E27" s="606">
        <f>SUM(E17:E26)</f>
        <v>45</v>
      </c>
      <c r="F27" s="606"/>
      <c r="G27" s="607"/>
      <c r="H27" s="607">
        <f>SUM(H17:H26)</f>
        <v>101007.45000000001</v>
      </c>
      <c r="I27" s="608"/>
      <c r="J27" s="608"/>
      <c r="K27" s="608"/>
      <c r="L27" s="609">
        <f>SUM(L17:L26)</f>
        <v>11790</v>
      </c>
      <c r="M27" s="609">
        <f>SUM(M17:M26)</f>
        <v>10665</v>
      </c>
      <c r="N27" s="609" t="e">
        <f>SUM(N17:N26)</f>
        <v>#REF!</v>
      </c>
      <c r="O27" s="609"/>
      <c r="P27" s="609">
        <f>SUM(P16:P16)</f>
        <v>0</v>
      </c>
      <c r="Q27" s="609">
        <f>SUM(Q16:Q16)</f>
        <v>0</v>
      </c>
      <c r="R27" s="609" t="e">
        <f>SUM(#REF!)</f>
        <v>#REF!</v>
      </c>
      <c r="S27" s="609">
        <f>SUM(S16:S16)</f>
        <v>0</v>
      </c>
      <c r="T27" s="609">
        <f>SUM(T16:T16)</f>
        <v>0</v>
      </c>
      <c r="U27" s="609" t="e">
        <f>SUM(#REF!)</f>
        <v>#REF!</v>
      </c>
      <c r="V27" s="609">
        <f>SUM(V16:V16)</f>
        <v>0</v>
      </c>
      <c r="W27" s="610">
        <f>SUM(W17:W26)</f>
        <v>66.959999999999994</v>
      </c>
    </row>
    <row r="28" spans="1:23" ht="11.25" customHeight="1">
      <c r="A28" s="860"/>
      <c r="B28" s="612"/>
      <c r="C28" s="545"/>
      <c r="D28" s="546"/>
      <c r="E28" s="613"/>
      <c r="F28" s="544"/>
      <c r="G28" s="614" t="s">
        <v>847</v>
      </c>
      <c r="H28" s="615"/>
      <c r="I28" s="616"/>
      <c r="J28" s="616"/>
      <c r="K28" s="616"/>
      <c r="L28" s="617"/>
      <c r="M28" s="548"/>
      <c r="N28" s="546"/>
      <c r="O28" s="545"/>
      <c r="P28" s="545"/>
      <c r="Q28" s="545"/>
      <c r="R28" s="545"/>
      <c r="S28" s="545"/>
      <c r="T28" s="545"/>
      <c r="U28" s="546"/>
      <c r="V28" s="546"/>
      <c r="W28" s="550"/>
    </row>
    <row r="29" spans="1:23" ht="14">
      <c r="A29" s="618" t="s">
        <v>546</v>
      </c>
      <c r="B29" s="619" t="s">
        <v>12</v>
      </c>
      <c r="C29" s="513"/>
      <c r="D29" s="620"/>
      <c r="E29" s="499" t="s">
        <v>555</v>
      </c>
      <c r="G29" s="621" t="s">
        <v>83</v>
      </c>
      <c r="H29" s="622"/>
      <c r="I29" s="562" t="s">
        <v>84</v>
      </c>
      <c r="J29" s="623"/>
      <c r="K29" s="534" t="s">
        <v>85</v>
      </c>
      <c r="L29" s="534"/>
      <c r="M29" s="1076" t="s">
        <v>86</v>
      </c>
      <c r="N29" s="1077"/>
      <c r="O29" s="1077"/>
      <c r="P29" s="1077"/>
      <c r="Q29" s="1077"/>
      <c r="R29" s="1077"/>
      <c r="S29" s="1077"/>
      <c r="T29" s="1077"/>
      <c r="U29" s="1077"/>
      <c r="V29" s="1077"/>
      <c r="W29" s="1078"/>
    </row>
    <row r="30" spans="1:23" ht="13">
      <c r="A30" s="1012" t="s">
        <v>547</v>
      </c>
      <c r="D30" s="624"/>
      <c r="E30" s="499" t="s">
        <v>88</v>
      </c>
      <c r="G30" s="1079"/>
      <c r="H30" s="1080"/>
      <c r="I30" s="1012" t="s">
        <v>89</v>
      </c>
      <c r="J30" s="625"/>
      <c r="K30" s="537" t="s">
        <v>90</v>
      </c>
      <c r="L30" s="537"/>
      <c r="M30" s="532"/>
      <c r="W30" s="538"/>
    </row>
    <row r="31" spans="1:23" ht="10.5" customHeight="1">
      <c r="A31" s="1012" t="s">
        <v>548</v>
      </c>
      <c r="B31" s="503"/>
      <c r="D31" s="523"/>
      <c r="G31" s="1079"/>
      <c r="H31" s="1080"/>
      <c r="I31" s="1012"/>
      <c r="J31" s="625"/>
      <c r="K31" s="537" t="s">
        <v>94</v>
      </c>
      <c r="L31" s="537"/>
      <c r="M31" s="532"/>
      <c r="W31" s="538"/>
    </row>
    <row r="32" spans="1:23" ht="10.5" customHeight="1">
      <c r="A32" s="544"/>
      <c r="B32" s="545"/>
      <c r="C32" s="545"/>
      <c r="D32" s="626"/>
      <c r="E32" s="499" t="s">
        <v>95</v>
      </c>
      <c r="G32" s="1079"/>
      <c r="H32" s="1080"/>
      <c r="I32" s="1012" t="s">
        <v>96</v>
      </c>
      <c r="J32" s="625"/>
      <c r="K32" s="537"/>
      <c r="L32" s="537"/>
      <c r="M32" s="532"/>
      <c r="W32" s="538"/>
    </row>
    <row r="33" spans="1:23" ht="13">
      <c r="A33" s="512" t="s">
        <v>97</v>
      </c>
      <c r="C33" s="535"/>
      <c r="D33" s="514"/>
      <c r="E33" s="499" t="s">
        <v>98</v>
      </c>
      <c r="G33" s="627" t="s">
        <v>99</v>
      </c>
      <c r="H33" s="628"/>
      <c r="I33" s="1012" t="s">
        <v>89</v>
      </c>
      <c r="J33" s="625"/>
      <c r="K33" s="537" t="s">
        <v>100</v>
      </c>
      <c r="L33" s="537"/>
      <c r="M33" s="532"/>
      <c r="W33" s="538"/>
    </row>
    <row r="34" spans="1:23" ht="13">
      <c r="A34" s="1012" t="s">
        <v>561</v>
      </c>
      <c r="D34" s="523"/>
      <c r="E34" s="499" t="s">
        <v>101</v>
      </c>
      <c r="G34" s="629"/>
      <c r="H34" s="630"/>
      <c r="I34" s="1012" t="s">
        <v>102</v>
      </c>
      <c r="J34" s="625"/>
      <c r="K34" s="537" t="s">
        <v>549</v>
      </c>
      <c r="L34" s="537"/>
      <c r="M34" s="1069" t="s">
        <v>616</v>
      </c>
      <c r="N34" s="1070"/>
      <c r="O34" s="1070"/>
      <c r="P34" s="1070"/>
      <c r="Q34" s="1070"/>
      <c r="R34" s="1070"/>
      <c r="S34" s="1070"/>
      <c r="T34" s="1070"/>
      <c r="U34" s="1070"/>
      <c r="V34" s="1070"/>
      <c r="W34" s="1071"/>
    </row>
    <row r="35" spans="1:23">
      <c r="A35" s="544"/>
      <c r="B35" s="545"/>
      <c r="C35" s="545"/>
      <c r="D35" s="546"/>
      <c r="E35" s="631"/>
      <c r="F35" s="545"/>
      <c r="G35" s="1053" t="s">
        <v>1183</v>
      </c>
      <c r="H35" s="1054"/>
      <c r="I35" s="1053" t="s">
        <v>1182</v>
      </c>
      <c r="J35" s="1054"/>
      <c r="K35" s="549" t="s">
        <v>105</v>
      </c>
      <c r="L35" s="549"/>
      <c r="M35" s="1072" t="s">
        <v>106</v>
      </c>
      <c r="N35" s="1073"/>
      <c r="O35" s="1073"/>
      <c r="P35" s="1073"/>
      <c r="Q35" s="1073"/>
      <c r="R35" s="1073"/>
      <c r="S35" s="1073"/>
      <c r="T35" s="1073"/>
      <c r="U35" s="1073"/>
      <c r="V35" s="1073"/>
      <c r="W35" s="1074"/>
    </row>
    <row r="36" spans="1:23">
      <c r="G36" s="500" t="s">
        <v>667</v>
      </c>
      <c r="K36" s="537"/>
      <c r="L36" s="537"/>
      <c r="M36" s="541"/>
      <c r="N36" s="541"/>
      <c r="O36" s="541"/>
      <c r="P36" s="541"/>
      <c r="Q36" s="541"/>
      <c r="R36" s="541"/>
      <c r="S36" s="541"/>
      <c r="T36" s="541"/>
      <c r="U36" s="541"/>
      <c r="V36" s="541"/>
      <c r="W36" s="632"/>
    </row>
    <row r="37" spans="1:23">
      <c r="G37" s="633"/>
      <c r="H37" s="633"/>
      <c r="I37" s="634"/>
      <c r="J37" s="633"/>
      <c r="K37" s="537"/>
      <c r="L37" s="537"/>
      <c r="M37" s="541"/>
      <c r="N37" s="541"/>
      <c r="O37" s="541"/>
      <c r="P37" s="541"/>
      <c r="Q37" s="541"/>
      <c r="R37" s="541"/>
      <c r="S37" s="541"/>
      <c r="T37" s="541"/>
      <c r="U37" s="541"/>
      <c r="V37" s="541"/>
      <c r="W37" s="632"/>
    </row>
    <row r="38" spans="1:23" ht="7.5" customHeight="1"/>
    <row r="39" spans="1:23" ht="13.5" customHeight="1"/>
    <row r="40" spans="1:23" ht="13.5" customHeight="1"/>
    <row r="41" spans="1:23" ht="13.5" customHeight="1"/>
    <row r="42" spans="1:23" s="611" customFormat="1" ht="18" customHeight="1">
      <c r="A42" s="635" t="s">
        <v>964</v>
      </c>
      <c r="B42" s="500"/>
      <c r="C42" s="635" t="s">
        <v>622</v>
      </c>
      <c r="F42" s="636"/>
      <c r="G42" s="635" t="s">
        <v>958</v>
      </c>
      <c r="H42" s="500"/>
      <c r="I42" s="635" t="s">
        <v>969</v>
      </c>
      <c r="K42" s="636"/>
      <c r="L42" s="636"/>
      <c r="V42" s="637"/>
    </row>
    <row r="43" spans="1:23" s="611" customFormat="1" ht="18" customHeight="1">
      <c r="A43" s="635" t="s">
        <v>965</v>
      </c>
      <c r="B43" s="500"/>
      <c r="C43" s="635" t="s">
        <v>969</v>
      </c>
      <c r="F43" s="636"/>
      <c r="G43" s="635" t="s">
        <v>959</v>
      </c>
      <c r="H43" s="500"/>
      <c r="I43" s="635" t="s">
        <v>969</v>
      </c>
      <c r="K43" s="636"/>
      <c r="L43" s="636"/>
      <c r="V43" s="637"/>
    </row>
    <row r="44" spans="1:23" s="611" customFormat="1" ht="18" customHeight="1">
      <c r="A44" s="635" t="s">
        <v>966</v>
      </c>
      <c r="B44" s="500"/>
      <c r="C44" s="635" t="s">
        <v>969</v>
      </c>
      <c r="F44" s="636"/>
      <c r="G44" s="635" t="s">
        <v>960</v>
      </c>
      <c r="H44" s="500"/>
      <c r="I44" s="635" t="s">
        <v>622</v>
      </c>
      <c r="K44" s="636"/>
      <c r="L44" s="636"/>
      <c r="V44" s="637"/>
    </row>
    <row r="45" spans="1:23" s="611" customFormat="1" ht="18" customHeight="1">
      <c r="A45" s="635" t="s">
        <v>967</v>
      </c>
      <c r="B45" s="500"/>
      <c r="C45" s="635" t="s">
        <v>622</v>
      </c>
      <c r="F45" s="636"/>
      <c r="G45" s="635" t="s">
        <v>961</v>
      </c>
      <c r="H45" s="500"/>
      <c r="I45" s="635" t="s">
        <v>622</v>
      </c>
      <c r="K45" s="636"/>
      <c r="L45" s="636"/>
      <c r="V45" s="637"/>
    </row>
    <row r="46" spans="1:23" s="611" customFormat="1" ht="18" customHeight="1">
      <c r="A46" s="635" t="s">
        <v>968</v>
      </c>
      <c r="B46" s="500"/>
      <c r="C46" s="635" t="s">
        <v>622</v>
      </c>
      <c r="F46" s="636"/>
      <c r="G46" s="635" t="s">
        <v>963</v>
      </c>
      <c r="H46" s="500"/>
      <c r="I46" s="635" t="s">
        <v>622</v>
      </c>
      <c r="K46" s="636"/>
      <c r="L46" s="636"/>
      <c r="V46" s="637"/>
    </row>
    <row r="47" spans="1:23" ht="20">
      <c r="E47" s="1013"/>
      <c r="F47" s="500"/>
      <c r="G47" s="635" t="s">
        <v>962</v>
      </c>
      <c r="I47" s="635" t="s">
        <v>622</v>
      </c>
      <c r="K47" s="500"/>
      <c r="M47" s="1013"/>
      <c r="V47" s="501"/>
      <c r="W47" s="1013"/>
    </row>
    <row r="48" spans="1:23" ht="17.5">
      <c r="A48" s="638"/>
      <c r="E48" s="1013"/>
      <c r="G48" s="639"/>
      <c r="H48" s="639"/>
    </row>
    <row r="53" spans="1:5" ht="14">
      <c r="A53" s="640"/>
      <c r="C53" s="641"/>
      <c r="D53" s="641"/>
      <c r="E53" s="642"/>
    </row>
    <row r="54" spans="1:5" ht="14">
      <c r="A54" s="643"/>
      <c r="C54" s="641"/>
      <c r="D54" s="644"/>
      <c r="E54" s="642"/>
    </row>
    <row r="55" spans="1:5" ht="14">
      <c r="A55" s="643"/>
      <c r="B55" s="645"/>
      <c r="C55" s="641"/>
      <c r="D55" s="641"/>
      <c r="E55" s="642"/>
    </row>
    <row r="56" spans="1:5" ht="14">
      <c r="A56" s="643"/>
      <c r="B56" s="646" t="s">
        <v>354</v>
      </c>
      <c r="C56" s="641"/>
      <c r="D56" s="641"/>
      <c r="E56" s="642"/>
    </row>
    <row r="57" spans="1:5" ht="15.5">
      <c r="A57" s="643"/>
      <c r="B57" s="647" t="s">
        <v>249</v>
      </c>
      <c r="C57" s="641"/>
      <c r="D57" s="641"/>
      <c r="E57" s="642"/>
    </row>
    <row r="58" spans="1:5" ht="14">
      <c r="A58" s="643"/>
      <c r="B58" s="648" t="s">
        <v>250</v>
      </c>
      <c r="C58" s="641"/>
      <c r="D58" s="641"/>
      <c r="E58" s="642"/>
    </row>
    <row r="59" spans="1:5" ht="15.5">
      <c r="A59" s="649"/>
      <c r="B59" s="647" t="s">
        <v>251</v>
      </c>
      <c r="C59" s="641"/>
      <c r="D59" s="641"/>
      <c r="E59" s="642"/>
    </row>
    <row r="60" spans="1:5" ht="15.5">
      <c r="A60" s="643"/>
      <c r="B60" s="647" t="s">
        <v>252</v>
      </c>
      <c r="C60" s="641"/>
      <c r="D60" s="641"/>
      <c r="E60" s="642"/>
    </row>
    <row r="61" spans="1:5" ht="14">
      <c r="A61" s="649"/>
      <c r="B61" s="646" t="s">
        <v>253</v>
      </c>
      <c r="C61" s="641"/>
      <c r="D61" s="641"/>
      <c r="E61" s="642"/>
    </row>
    <row r="62" spans="1:5" ht="14">
      <c r="A62" s="649"/>
      <c r="B62" s="646" t="s">
        <v>357</v>
      </c>
      <c r="C62" s="641"/>
      <c r="D62" s="641"/>
      <c r="E62" s="642"/>
    </row>
    <row r="63" spans="1:5" ht="14">
      <c r="A63" s="643"/>
      <c r="B63" s="646" t="s">
        <v>358</v>
      </c>
      <c r="C63" s="641"/>
      <c r="D63" s="641"/>
      <c r="E63" s="642"/>
    </row>
    <row r="64" spans="1:5" ht="14">
      <c r="A64" s="643"/>
      <c r="B64" s="646" t="s">
        <v>288</v>
      </c>
      <c r="C64" s="641"/>
      <c r="D64" s="641"/>
      <c r="E64" s="642"/>
    </row>
    <row r="65" spans="1:5" ht="14">
      <c r="A65" s="643"/>
      <c r="B65" s="646" t="s">
        <v>292</v>
      </c>
      <c r="C65" s="641"/>
      <c r="D65" s="641"/>
      <c r="E65" s="642"/>
    </row>
    <row r="66" spans="1:5" ht="15.5">
      <c r="A66" s="643"/>
      <c r="B66" s="647" t="s">
        <v>423</v>
      </c>
      <c r="C66" s="641"/>
      <c r="D66" s="641"/>
      <c r="E66" s="642"/>
    </row>
    <row r="67" spans="1:5" ht="14">
      <c r="A67" s="643"/>
      <c r="B67" s="646" t="s">
        <v>424</v>
      </c>
      <c r="C67" s="641"/>
      <c r="D67" s="641"/>
      <c r="E67" s="642"/>
    </row>
    <row r="68" spans="1:5" ht="14">
      <c r="A68" s="643"/>
      <c r="B68" s="646" t="s">
        <v>279</v>
      </c>
      <c r="C68" s="641"/>
      <c r="D68" s="644"/>
      <c r="E68" s="642"/>
    </row>
    <row r="69" spans="1:5" ht="14">
      <c r="A69" s="643"/>
      <c r="B69" s="646" t="s">
        <v>281</v>
      </c>
      <c r="C69" s="641"/>
      <c r="D69" s="641"/>
      <c r="E69" s="642"/>
    </row>
    <row r="70" spans="1:5" ht="14">
      <c r="A70" s="643"/>
      <c r="B70" s="646" t="s">
        <v>287</v>
      </c>
      <c r="C70" s="641"/>
      <c r="D70" s="644"/>
      <c r="E70" s="642"/>
    </row>
    <row r="71" spans="1:5" ht="15.5">
      <c r="A71" s="643"/>
      <c r="B71" s="647" t="s">
        <v>420</v>
      </c>
      <c r="C71" s="641"/>
      <c r="D71" s="644"/>
      <c r="E71" s="642"/>
    </row>
    <row r="72" spans="1:5" ht="14">
      <c r="A72" s="650"/>
      <c r="B72" s="646" t="s">
        <v>421</v>
      </c>
      <c r="C72" s="579"/>
      <c r="D72" s="578"/>
      <c r="E72" s="575"/>
    </row>
    <row r="73" spans="1:5" ht="14">
      <c r="A73" s="572"/>
      <c r="B73" s="646" t="s">
        <v>422</v>
      </c>
      <c r="C73" s="579"/>
      <c r="D73" s="578"/>
      <c r="E73" s="651">
        <f>SUM(E52:E71)</f>
        <v>0</v>
      </c>
    </row>
    <row r="74" spans="1:5" ht="14">
      <c r="B74" s="646" t="s">
        <v>417</v>
      </c>
    </row>
    <row r="75" spans="1:5" ht="14">
      <c r="B75" s="646" t="s">
        <v>397</v>
      </c>
    </row>
  </sheetData>
  <mergeCells count="10">
    <mergeCell ref="M34:W34"/>
    <mergeCell ref="G35:H35"/>
    <mergeCell ref="I35:J35"/>
    <mergeCell ref="M35:W35"/>
    <mergeCell ref="O1:S1"/>
    <mergeCell ref="P2:W2"/>
    <mergeCell ref="M29:W29"/>
    <mergeCell ref="G30:H30"/>
    <mergeCell ref="G31:H31"/>
    <mergeCell ref="G32:H32"/>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01A49-64E4-4B1A-AC7D-4D4E4597DF45}">
  <sheetPr>
    <pageSetUpPr fitToPage="1"/>
  </sheetPr>
  <dimension ref="A1:W79"/>
  <sheetViews>
    <sheetView topLeftCell="A13" zoomScale="80" zoomScaleNormal="80" zoomScaleSheetLayoutView="85" workbookViewId="0">
      <selection activeCell="J24" sqref="J24"/>
    </sheetView>
  </sheetViews>
  <sheetFormatPr defaultColWidth="9.1796875" defaultRowHeight="12.5"/>
  <cols>
    <col min="1" max="1" width="5.26953125" style="1015" customWidth="1"/>
    <col min="2" max="2" width="33.81640625" style="1015" customWidth="1"/>
    <col min="3" max="3" width="6.453125" style="1015" customWidth="1"/>
    <col min="4" max="4" width="13.453125" style="1015" customWidth="1"/>
    <col min="5" max="5" width="10.453125" style="499" customWidth="1"/>
    <col min="6" max="6" width="13.08984375" style="1015" customWidth="1"/>
    <col min="7" max="7" width="14.81640625" style="500" customWidth="1"/>
    <col min="8" max="8" width="16.26953125" style="500" customWidth="1"/>
    <col min="9" max="9" width="6.1796875" style="1015" customWidth="1"/>
    <col min="10" max="10" width="14.1796875" style="1015" customWidth="1"/>
    <col min="11" max="11" width="11.1796875" style="1015" customWidth="1"/>
    <col min="12" max="12" width="15.1796875" style="500" customWidth="1"/>
    <col min="13" max="13" width="16.36328125" style="500" customWidth="1"/>
    <col min="14" max="14" width="0.453125" style="1015" hidden="1" customWidth="1"/>
    <col min="15" max="15" width="3.1796875" style="1015" customWidth="1"/>
    <col min="16" max="16" width="2.54296875" style="1015" customWidth="1"/>
    <col min="17" max="17" width="4.81640625" style="1015" hidden="1" customWidth="1"/>
    <col min="18" max="18" width="2" style="1015" customWidth="1"/>
    <col min="19" max="19" width="2.54296875" style="1015" customWidth="1"/>
    <col min="20" max="20" width="5.81640625" style="1015" hidden="1" customWidth="1"/>
    <col min="21" max="21" width="1" style="1015" customWidth="1"/>
    <col min="22" max="22" width="9.1796875" style="1015" hidden="1" customWidth="1"/>
    <col min="23" max="23" width="15.08984375" style="501" customWidth="1"/>
    <col min="24" max="24" width="1.81640625" style="1015" customWidth="1"/>
    <col min="25" max="25" width="9.1796875" style="1015" customWidth="1"/>
    <col min="26" max="16384" width="9.1796875" style="1015"/>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1015"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1014"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1014" t="s">
        <v>557</v>
      </c>
      <c r="D8" s="523"/>
      <c r="E8" s="531"/>
      <c r="G8" s="532"/>
      <c r="H8" s="533"/>
      <c r="I8" s="1014"/>
      <c r="K8" s="514"/>
      <c r="L8" s="532"/>
      <c r="M8" s="534"/>
      <c r="O8" s="514"/>
      <c r="U8" s="535"/>
      <c r="V8" s="535"/>
      <c r="W8" s="536"/>
    </row>
    <row r="9" spans="1:23">
      <c r="A9" s="1014" t="s">
        <v>558</v>
      </c>
      <c r="D9" s="523"/>
      <c r="E9" s="531" t="s">
        <v>54</v>
      </c>
      <c r="G9" s="532" t="s">
        <v>55</v>
      </c>
      <c r="H9" s="533"/>
      <c r="I9" s="1014" t="s">
        <v>56</v>
      </c>
      <c r="K9" s="523"/>
      <c r="L9" s="532" t="s">
        <v>57</v>
      </c>
      <c r="M9" s="537"/>
      <c r="O9" s="523"/>
      <c r="P9" s="1015" t="s">
        <v>58</v>
      </c>
      <c r="W9" s="538"/>
    </row>
    <row r="10" spans="1:23" ht="13">
      <c r="A10" s="1014" t="s">
        <v>559</v>
      </c>
      <c r="D10" s="539" t="s">
        <v>560</v>
      </c>
      <c r="E10" s="531" t="s">
        <v>59</v>
      </c>
      <c r="G10" s="532"/>
      <c r="H10" s="533"/>
      <c r="I10" s="540"/>
      <c r="J10" s="541"/>
      <c r="K10" s="542"/>
      <c r="L10" s="532"/>
      <c r="M10" s="537"/>
      <c r="O10" s="523"/>
      <c r="W10" s="538"/>
    </row>
    <row r="11" spans="1:23" ht="13">
      <c r="A11" s="1014" t="s">
        <v>551</v>
      </c>
      <c r="D11" s="523"/>
      <c r="E11" s="515"/>
      <c r="F11" s="543"/>
      <c r="G11" s="532" t="s">
        <v>60</v>
      </c>
      <c r="H11" s="533"/>
      <c r="I11" s="1014" t="s">
        <v>61</v>
      </c>
      <c r="K11" s="523"/>
      <c r="L11" s="532" t="s">
        <v>523</v>
      </c>
      <c r="M11" s="537"/>
      <c r="O11" s="523"/>
      <c r="P11" s="1015" t="s">
        <v>63</v>
      </c>
      <c r="W11" s="538"/>
    </row>
    <row r="12" spans="1:23">
      <c r="A12" s="544" t="s">
        <v>64</v>
      </c>
      <c r="D12" s="523"/>
      <c r="E12" s="531" t="s">
        <v>65</v>
      </c>
      <c r="G12" s="532"/>
      <c r="H12" s="533"/>
      <c r="I12" s="1014"/>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1159</v>
      </c>
      <c r="C17" s="738" t="str">
        <f>IF(E17="","",VLOOKUP(B17,Data!$B$5:$N$503,13,FALSE))</f>
        <v/>
      </c>
      <c r="D17" s="495" t="str">
        <f>IF(E17="","",VLOOKUP(B17,Data!$B$5:$L$503,2,FALSE))</f>
        <v/>
      </c>
      <c r="E17" s="739"/>
      <c r="F17" s="955"/>
      <c r="G17" s="587" t="str">
        <f>IF(E17="","",VLOOKUP(B17,Data!$B$5:$L$503,11,FALSE))</f>
        <v/>
      </c>
      <c r="H17" s="588" t="str">
        <f>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23,Data!G23,(IF(B17=Data!#REF!,Data!#REF!,(IF(B17=Data!#REF!,Data!#REF!,(IF(B17=Data!#REF!,Data!#REF!,(IF(B17=Data!#REF!,Data!#REF!,(IF(B17=Data!#REF!,Data!G763,(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23,Data!H23,(IF(B17=Data!#REF!,Data!#REF!,(IF(B17=Data!#REF!,Data!#REF!,(IF(B17=Data!#REF!,Data!#REF!,(IF(B17=Data!#REF!,Data!#REF!,(IF(B17=Data!#REF!,Data!H763,(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23,Data!I23,(IF(B17=Data!#REF!,Data!#REF!,(IF(B17=Data!#REF!,Data!#REF!,(IF(B17=Data!#REF!,Data!#REF!,(IF(B17=Data!#REF!,Data!#REF!,(IF(B17=Data!#REF!,Data!I763,(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23,Data!J23,(IF(B17=Data!#REF!,Data!#REF!,(IF(B17=Data!#REF!,Data!#REF!,(IF(B17=Data!#REF!,Data!#REF!,(IF(B17=Data!#REF!,Data!#REF!,(IF(B17=Data!#REF!,Data!J763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283</v>
      </c>
      <c r="C18" s="738" t="str">
        <f>IF(E18="","",VLOOKUP(B18,Data!$B$5:$N$503,13,FALSE))</f>
        <v>Ymh</v>
      </c>
      <c r="D18" s="495" t="str">
        <f>IF(E18="","",VLOOKUP(B18,Data!$B$5:$L$503,2,FALSE))</f>
        <v>WT58080</v>
      </c>
      <c r="E18" s="739">
        <v>1</v>
      </c>
      <c r="F18" s="955" t="s">
        <v>544</v>
      </c>
      <c r="G18" s="587">
        <f>IF(E18="","",VLOOKUP(B18,Data!$B$5:$L$503,11,FALSE))</f>
        <v>2653.84</v>
      </c>
      <c r="H18" s="588">
        <f>IF(E18&gt;0,E18*G18,"-")</f>
        <v>2653.84</v>
      </c>
      <c r="I18" s="589" t="str">
        <f>IF(E18="","",VLOOKUP(B18,Data!$B$5:$D$503,3,FALSE))</f>
        <v>C/T</v>
      </c>
      <c r="J18" s="589" t="str">
        <f>IF(E18="","",VLOOKUP(B18,Data!$B$5:$M$503,12,FALSE))</f>
        <v>Indonesia</v>
      </c>
      <c r="K18" s="590">
        <v>5143162</v>
      </c>
      <c r="L18" s="587">
        <f>IF(E18="","",VLOOKUP(B18,Data!$B$5:$E$503,4,FALSE)*E18)</f>
        <v>254</v>
      </c>
      <c r="M18" s="587">
        <f>IF(E18="","",VLOOKUP(B18,Data!$B$5:$F$503,5,FALSE)*E18)</f>
        <v>229</v>
      </c>
      <c r="N18" s="591" t="e">
        <f>IF(B18=Data!#REF!,Data!#REF!,(IF(B18=Data!#REF!,Data!#REF!,(IF(B18=Data!#REF!,Data!#REF!,(IF(B18=Data!#REF!,Data!#REF!,(IF(B18=Data!#REF!,Data!#REF!,(IF(B18=Data!#REF!,Data!#REF!,(IF(B18=Data!#REF!,Data!#REF!,(IF(B18=Data!#REF!,Data!#REF!,Data!#REF!)))))))))))))))&amp;IF(B18=Data!B24,Data!G24,(IF(B18=Data!#REF!,Data!#REF!,(IF(B18=Data!#REF!,Data!#REF!,(IF(B18=Data!#REF!,Data!#REF!,(IF(B18=Data!#REF!,Data!#REF!,(IF(B18=Data!#REF!,Data!G764,(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24,Data!H24,(IF(B18=Data!#REF!,Data!#REF!,(IF(B18=Data!#REF!,Data!#REF!,(IF(B18=Data!#REF!,Data!#REF!,(IF(B18=Data!#REF!,Data!#REF!,(IF(B18=Data!#REF!,Data!H764,(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24,Data!I24,(IF(B18=Data!#REF!,Data!#REF!,(IF(B18=Data!#REF!,Data!#REF!,(IF(B18=Data!#REF!,Data!#REF!,(IF(B18=Data!#REF!,Data!#REF!,(IF(B18=Data!#REF!,Data!I764,(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24,Data!J24,(IF(B18=Data!#REF!,Data!#REF!,(IF(B18=Data!#REF!,Data!#REF!,(IF(B18=Data!#REF!,Data!#REF!,(IF(B18=Data!#REF!,Data!#REF!,(IF(B18=Data!#REF!,Data!J764,(IF(B18=Data!#REF!,Data!#REF!,(IF(B18=Data!#REF!,Data!#REF!,Data!#REF!)))))))))))))))&amp;IF(B18=Data!#REF!,Data!#REF!,(IF(B18=Data!#REF!,Data!#REF!,(IF(B18=Data!#REF!,Data!#REF!,(IF(B18=Data!#REF!,Data!#REF!,(IF(B18=Data!#REF!,Data!#REF!,Data!#REF!)))))))))</f>
        <v>#REF!</v>
      </c>
      <c r="W18" s="596">
        <f>IF(E18="","",VLOOKUP(B18,Data!$B$5:$J$503,9,FALSE)*E18)</f>
        <v>1.484</v>
      </c>
    </row>
    <row r="19" spans="1:23" s="597" customFormat="1" ht="19.25" customHeight="1">
      <c r="A19" s="860"/>
      <c r="B19" s="582" t="s">
        <v>1173</v>
      </c>
      <c r="C19" s="738" t="str">
        <f>IF(E19="","",VLOOKUP(B19,Data!$B$5:$N$503,13,FALSE))</f>
        <v/>
      </c>
      <c r="D19" s="495" t="str">
        <f>IF(E19="","",VLOOKUP(B19,Data!$B$5:$L$503,2,FALSE))</f>
        <v/>
      </c>
      <c r="E19" s="739"/>
      <c r="F19" s="955"/>
      <c r="G19" s="587" t="str">
        <f>IF(E19="","",VLOOKUP(B19,Data!$B$5:$L$503,11,FALSE))</f>
        <v/>
      </c>
      <c r="H19" s="588" t="str">
        <f>IF(E19&gt;0,E19*G19,"-")</f>
        <v>-</v>
      </c>
      <c r="I19" s="589" t="str">
        <f>IF(E19="","",VLOOKUP(B19,Data!$B$5:$D$503,3,FALSE))</f>
        <v/>
      </c>
      <c r="J19" s="589" t="str">
        <f>IF(E19="","",VLOOKUP(B19,Data!$B$5:$M$503,12,FALSE))</f>
        <v/>
      </c>
      <c r="K19" s="590"/>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25,Data!G25,(IF(B19=Data!#REF!,Data!#REF!,(IF(B19=Data!#REF!,Data!#REF!,(IF(B19=Data!#REF!,Data!#REF!,(IF(B19=Data!#REF!,Data!#REF!,(IF(B19=Data!#REF!,Data!G765,(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25,Data!H25,(IF(B19=Data!#REF!,Data!#REF!,(IF(B19=Data!#REF!,Data!#REF!,(IF(B19=Data!#REF!,Data!#REF!,(IF(B19=Data!#REF!,Data!#REF!,(IF(B19=Data!#REF!,Data!H765,(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25,Data!I25,(IF(B19=Data!#REF!,Data!#REF!,(IF(B19=Data!#REF!,Data!#REF!,(IF(B19=Data!#REF!,Data!#REF!,(IF(B19=Data!#REF!,Data!#REF!,(IF(B19=Data!#REF!,Data!I765,(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25,Data!J25,(IF(B19=Data!#REF!,Data!#REF!,(IF(B19=Data!#REF!,Data!#REF!,(IF(B19=Data!#REF!,Data!#REF!,(IF(B19=Data!#REF!,Data!#REF!,(IF(B19=Data!#REF!,Data!J765,(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385</v>
      </c>
      <c r="C20" s="738" t="str">
        <f>IF(E20="","",VLOOKUP(B20,Data!$B$5:$N$503,13,FALSE))</f>
        <v>Ymh</v>
      </c>
      <c r="D20" s="495" t="str">
        <f>IF(E20="","",VLOOKUP(B20,Data!$B$5:$L$503,2,FALSE))</f>
        <v>WQ78210</v>
      </c>
      <c r="E20" s="739">
        <v>1</v>
      </c>
      <c r="F20" s="955" t="s">
        <v>545</v>
      </c>
      <c r="G20" s="587">
        <f>IF(E20="","",VLOOKUP(B20,Data!$B$5:$L$503,11,FALSE))</f>
        <v>5360.69</v>
      </c>
      <c r="H20" s="588">
        <f t="shared" ref="H20:H22" si="0">IF(E20&gt;0,E20*G20,"-")</f>
        <v>5360.69</v>
      </c>
      <c r="I20" s="589" t="str">
        <f>IF(E20="","",VLOOKUP(B20,Data!$B$5:$D$503,3,FALSE))</f>
        <v>C/T</v>
      </c>
      <c r="J20" s="589" t="str">
        <f>IF(E20="","",VLOOKUP(B20,Data!$B$5:$M$503,12,FALSE))</f>
        <v>Indonesia</v>
      </c>
      <c r="K20" s="590">
        <v>5145891</v>
      </c>
      <c r="L20" s="587">
        <f>IF(E20="","",VLOOKUP(B20,Data!$B$5:$E$503,4,FALSE)*E20)</f>
        <v>297</v>
      </c>
      <c r="M20" s="587">
        <f>IF(E20="","",VLOOKUP(B20,Data!$B$5:$F$503,5,FALSE)*E20)</f>
        <v>262</v>
      </c>
      <c r="N20" s="591" t="e">
        <f>IF(B20=Data!#REF!,Data!#REF!,(IF(B20=Data!#REF!,Data!#REF!,(IF(B20=Data!#REF!,Data!#REF!,(IF(B20=Data!#REF!,Data!#REF!,(IF(B20=Data!#REF!,Data!#REF!,(IF(B20=Data!#REF!,Data!#REF!,(IF(B20=Data!#REF!,Data!#REF!,(IF(B20=Data!#REF!,Data!#REF!,Data!#REF!)))))))))))))))&amp;IF(B20=Data!B20,Data!G20,(IF(B20=Data!#REF!,Data!#REF!,(IF(B20=Data!#REF!,Data!#REF!,(IF(B20=Data!#REF!,Data!#REF!,(IF(B20=Data!#REF!,Data!#REF!,(IF(B20=Data!#REF!,Data!G760,(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20,Data!H20,(IF(B20=Data!#REF!,Data!#REF!,(IF(B20=Data!#REF!,Data!#REF!,(IF(B20=Data!#REF!,Data!#REF!,(IF(B20=Data!#REF!,Data!#REF!,(IF(B20=Data!#REF!,Data!H760,(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20,Data!I20,(IF(B20=Data!#REF!,Data!#REF!,(IF(B20=Data!#REF!,Data!#REF!,(IF(B20=Data!#REF!,Data!#REF!,(IF(B20=Data!#REF!,Data!#REF!,(IF(B20=Data!#REF!,Data!I760,(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20,Data!J20,(IF(B20=Data!#REF!,Data!#REF!,(IF(B20=Data!#REF!,Data!#REF!,(IF(B20=Data!#REF!,Data!#REF!,(IF(B20=Data!#REF!,Data!#REF!,(IF(B20=Data!#REF!,Data!J760,(IF(B20=Data!#REF!,Data!#REF!,(IF(B20=Data!#REF!,Data!#REF!,Data!#REF!)))))))))))))))&amp;IF(B20=Data!#REF!,Data!#REF!,(IF(B20=Data!#REF!,Data!#REF!,(IF(B20=Data!#REF!,Data!#REF!,(IF(B20=Data!#REF!,Data!#REF!,(IF(B20=Data!#REF!,Data!#REF!,Data!#REF!)))))))))</f>
        <v>#REF!</v>
      </c>
      <c r="W20" s="596">
        <f>IF(E20="","",VLOOKUP(B20,Data!$B$5:$J$503,9,FALSE)*E20)</f>
        <v>1.534</v>
      </c>
    </row>
    <row r="21" spans="1:23" s="597" customFormat="1" ht="19.25" customHeight="1">
      <c r="A21" s="860">
        <v>3</v>
      </c>
      <c r="B21" s="753" t="s">
        <v>368</v>
      </c>
      <c r="C21" s="738" t="str">
        <f>IF(E21="","",VLOOKUP(B21,Data!$B$5:$N$503,13,FALSE))</f>
        <v>Ymh</v>
      </c>
      <c r="D21" s="495" t="str">
        <f>IF(E21="","",VLOOKUP(B21,Data!$B$5:$L$503,2,FALSE))</f>
        <v>WQ78230</v>
      </c>
      <c r="E21" s="739">
        <v>5</v>
      </c>
      <c r="F21" s="955"/>
      <c r="G21" s="587">
        <f>IF(E21="","",VLOOKUP(B21,Data!$B$5:$L$503,11,FALSE))</f>
        <v>4233.07</v>
      </c>
      <c r="H21" s="588">
        <f t="shared" si="0"/>
        <v>21165.35</v>
      </c>
      <c r="I21" s="589" t="str">
        <f>IF(E21="","",VLOOKUP(B21,Data!$B$5:$D$503,3,FALSE))</f>
        <v>C/T</v>
      </c>
      <c r="J21" s="589" t="str">
        <f>IF(E21="","",VLOOKUP(B21,Data!$B$5:$M$503,12,FALSE))</f>
        <v>Indonesia</v>
      </c>
      <c r="K21" s="590">
        <v>5145891</v>
      </c>
      <c r="L21" s="587">
        <f>IF(E21="","",VLOOKUP(B21,Data!$B$5:$E$503,4,FALSE)*E21)</f>
        <v>1485</v>
      </c>
      <c r="M21" s="587">
        <f>IF(E21="","",VLOOKUP(B21,Data!$B$5:$F$503,5,FALSE)*E21)</f>
        <v>1310</v>
      </c>
      <c r="N21" s="591" t="e">
        <f>IF(B21=Data!#REF!,Data!#REF!,(IF(B21=Data!#REF!,Data!#REF!,(IF(B21=Data!#REF!,Data!#REF!,(IF(B21=Data!#REF!,Data!#REF!,(IF(B21=Data!#REF!,Data!#REF!,(IF(B21=Data!#REF!,Data!#REF!,(IF(B21=Data!#REF!,Data!#REF!,(IF(B21=Data!#REF!,Data!#REF!,Data!#REF!)))))))))))))))&amp;IF(B21=Data!B18,Data!G18,(IF(B21=Data!#REF!,Data!#REF!,(IF(B21=Data!#REF!,Data!#REF!,(IF(B21=Data!#REF!,Data!#REF!,(IF(B21=Data!#REF!,Data!#REF!,(IF(B21=Data!#REF!,Data!G758,(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18,Data!H18,(IF(B21=Data!#REF!,Data!#REF!,(IF(B21=Data!#REF!,Data!#REF!,(IF(B21=Data!#REF!,Data!#REF!,(IF(B21=Data!#REF!,Data!#REF!,(IF(B21=Data!#REF!,Data!H758,(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18,Data!I18,(IF(B21=Data!#REF!,Data!#REF!,(IF(B21=Data!#REF!,Data!#REF!,(IF(B21=Data!#REF!,Data!#REF!,(IF(B21=Data!#REF!,Data!#REF!,(IF(B21=Data!#REF!,Data!I758,(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18,Data!J18,(IF(B21=Data!#REF!,Data!#REF!,(IF(B21=Data!#REF!,Data!#REF!,(IF(B21=Data!#REF!,Data!#REF!,(IF(B21=Data!#REF!,Data!#REF!,(IF(B21=Data!#REF!,Data!J758,(IF(B21=Data!#REF!,Data!#REF!,(IF(B21=Data!#REF!,Data!#REF!,Data!#REF!)))))))))))))))&amp;IF(B21=Data!#REF!,Data!#REF!,(IF(B21=Data!#REF!,Data!#REF!,(IF(B21=Data!#REF!,Data!#REF!,(IF(B21=Data!#REF!,Data!#REF!,(IF(B21=Data!#REF!,Data!#REF!,Data!#REF!)))))))))</f>
        <v>#REF!</v>
      </c>
      <c r="W21" s="596">
        <f>IF(E21="","",VLOOKUP(B21,Data!$B$5:$J$503,9,FALSE)*E21)</f>
        <v>7.67</v>
      </c>
    </row>
    <row r="22" spans="1:23" s="597" customFormat="1" ht="19.25" customHeight="1">
      <c r="A22" s="860">
        <v>4</v>
      </c>
      <c r="B22" s="753" t="s">
        <v>223</v>
      </c>
      <c r="C22" s="738" t="str">
        <f>IF(E22="","",VLOOKUP(B22,Data!$B$5:$N$503,13,FALSE))</f>
        <v>Ymh</v>
      </c>
      <c r="D22" s="495" t="str">
        <f>IF(E22="","",VLOOKUP(B22,Data!$B$5:$L$503,2,FALSE))</f>
        <v>AAE6337</v>
      </c>
      <c r="E22" s="739">
        <v>14</v>
      </c>
      <c r="F22" s="956" t="s">
        <v>569</v>
      </c>
      <c r="G22" s="587">
        <f>IF(E22="","",VLOOKUP(B22,Data!$B$5:$L$503,11,FALSE))</f>
        <v>1646.63</v>
      </c>
      <c r="H22" s="588">
        <f t="shared" si="0"/>
        <v>23052.82</v>
      </c>
      <c r="I22" s="589" t="str">
        <f>IF(E22="","",VLOOKUP(B22,Data!$B$5:$D$503,3,FALSE))</f>
        <v>C/T</v>
      </c>
      <c r="J22" s="589" t="str">
        <f>IF(E22="","",VLOOKUP(B22,Data!$B$5:$M$503,12,FALSE))</f>
        <v>Indonesia</v>
      </c>
      <c r="K22" s="590">
        <v>5145891</v>
      </c>
      <c r="L22" s="587">
        <f>IF(E22="","",VLOOKUP(B22,Data!$B$5:$E$503,4,FALSE)*E22)</f>
        <v>2716</v>
      </c>
      <c r="M22" s="587">
        <f>IF(E22="","",VLOOKUP(B22,Data!$B$5:$F$503,5,FALSE)*E22)</f>
        <v>2436</v>
      </c>
      <c r="N22" s="591" t="e">
        <f>IF(B22=Data!#REF!,Data!#REF!,(IF(B22=Data!#REF!,Data!#REF!,(IF(B22=Data!#REF!,Data!#REF!,(IF(B22=Data!#REF!,Data!#REF!,(IF(B22=Data!#REF!,Data!#REF!,(IF(B22=Data!#REF!,Data!#REF!,(IF(B22=Data!#REF!,Data!#REF!,(IF(B22=Data!#REF!,Data!#REF!,Data!#REF!)))))))))))))))&amp;IF(B22=Data!B19,Data!G19,(IF(B22=Data!#REF!,Data!#REF!,(IF(B22=Data!#REF!,Data!#REF!,(IF(B22=Data!#REF!,Data!#REF!,(IF(B22=Data!#REF!,Data!#REF!,(IF(B22=Data!#REF!,Data!G759,(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19,Data!H19,(IF(B22=Data!#REF!,Data!#REF!,(IF(B22=Data!#REF!,Data!#REF!,(IF(B22=Data!#REF!,Data!#REF!,(IF(B22=Data!#REF!,Data!#REF!,(IF(B22=Data!#REF!,Data!H759,(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19,Data!I19,(IF(B22=Data!#REF!,Data!#REF!,(IF(B22=Data!#REF!,Data!#REF!,(IF(B22=Data!#REF!,Data!#REF!,(IF(B22=Data!#REF!,Data!#REF!,(IF(B22=Data!#REF!,Data!I759,(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19,Data!J19,(IF(B22=Data!#REF!,Data!#REF!,(IF(B22=Data!#REF!,Data!#REF!,(IF(B22=Data!#REF!,Data!#REF!,(IF(B22=Data!#REF!,Data!#REF!,(IF(B22=Data!#REF!,Data!J759,(IF(B22=Data!#REF!,Data!#REF!,(IF(B22=Data!#REF!,Data!#REF!,Data!#REF!)))))))))))))))&amp;IF(B22=Data!#REF!,Data!#REF!,(IF(B22=Data!#REF!,Data!#REF!,(IF(B22=Data!#REF!,Data!#REF!,(IF(B22=Data!#REF!,Data!#REF!,(IF(B22=Data!#REF!,Data!#REF!,Data!#REF!)))))))))</f>
        <v>#REF!</v>
      </c>
      <c r="W22" s="596">
        <f>IF(E22="","",VLOOKUP(B22,Data!$B$5:$J$503,9,FALSE)*E22)</f>
        <v>15.806000000000001</v>
      </c>
    </row>
    <row r="23" spans="1:23" s="597" customFormat="1" ht="19.25" customHeight="1">
      <c r="A23" s="860">
        <v>5</v>
      </c>
      <c r="B23" s="753" t="s">
        <v>225</v>
      </c>
      <c r="C23" s="738" t="str">
        <f>IF(E23="","",VLOOKUP(B23,Data!$B$5:$N$503,13,FALSE))</f>
        <v>Ymh</v>
      </c>
      <c r="D23" s="495" t="str">
        <f>IF(E23="","",VLOOKUP(B23,Data!$B$5:$L$503,2,FALSE))</f>
        <v>WV62290</v>
      </c>
      <c r="E23" s="739">
        <v>11</v>
      </c>
      <c r="F23" s="956"/>
      <c r="G23" s="587">
        <f>IF(E23="","",VLOOKUP(B23,Data!$B$5:$L$503,11,FALSE))</f>
        <v>1690.21</v>
      </c>
      <c r="H23" s="588">
        <f>IF(E23&gt;0,E23*G23,"-")</f>
        <v>18592.310000000001</v>
      </c>
      <c r="I23" s="589" t="str">
        <f>IF(E23="","",VLOOKUP(B23,Data!$B$5:$D$503,3,FALSE))</f>
        <v>C/T</v>
      </c>
      <c r="J23" s="589" t="str">
        <f>IF(E23="","",VLOOKUP(B23,Data!$B$5:$M$503,12,FALSE))</f>
        <v>Indonesia</v>
      </c>
      <c r="K23" s="590">
        <v>5145891</v>
      </c>
      <c r="L23" s="587">
        <f>IF(E23="","",VLOOKUP(B23,Data!$B$5:$E$503,4,FALSE)*E23)</f>
        <v>2134</v>
      </c>
      <c r="M23" s="587">
        <f>IF(E23="","",VLOOKUP(B23,Data!$B$5:$F$503,5,FALSE)*E23)</f>
        <v>1914</v>
      </c>
      <c r="N23" s="591" t="e">
        <f>IF(B23=Data!#REF!,Data!#REF!,(IF(B23=Data!#REF!,Data!#REF!,(IF(B23=Data!#REF!,Data!#REF!,(IF(B23=Data!#REF!,Data!#REF!,(IF(B23=Data!#REF!,Data!#REF!,(IF(B23=Data!#REF!,Data!#REF!,(IF(B23=Data!#REF!,Data!#REF!,(IF(B23=Data!#REF!,Data!#REF!,Data!#REF!)))))))))))))))&amp;IF(B23=Data!B21,Data!G21,(IF(B23=Data!#REF!,Data!#REF!,(IF(B23=Data!#REF!,Data!#REF!,(IF(B23=Data!#REF!,Data!#REF!,(IF(B23=Data!#REF!,Data!#REF!,(IF(B23=Data!#REF!,Data!G761,(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21,Data!H21,(IF(B23=Data!#REF!,Data!#REF!,(IF(B23=Data!#REF!,Data!#REF!,(IF(B23=Data!#REF!,Data!#REF!,(IF(B23=Data!#REF!,Data!#REF!,(IF(B23=Data!#REF!,Data!H761,(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21,Data!I21,(IF(B23=Data!#REF!,Data!#REF!,(IF(B23=Data!#REF!,Data!#REF!,(IF(B23=Data!#REF!,Data!#REF!,(IF(B23=Data!#REF!,Data!#REF!,(IF(B23=Data!#REF!,Data!I761,(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21,Data!J21,(IF(B23=Data!#REF!,Data!#REF!,(IF(B23=Data!#REF!,Data!#REF!,(IF(B23=Data!#REF!,Data!#REF!,(IF(B23=Data!#REF!,Data!#REF!,(IF(B23=Data!#REF!,Data!J761,(IF(B23=Data!#REF!,Data!#REF!,(IF(B23=Data!#REF!,Data!#REF!,Data!#REF!)))))))))))))))&amp;IF(B23=Data!#REF!,Data!#REF!,(IF(B23=Data!#REF!,Data!#REF!,(IF(B23=Data!#REF!,Data!#REF!,(IF(B23=Data!#REF!,Data!#REF!,(IF(B23=Data!#REF!,Data!#REF!,Data!#REF!)))))))))</f>
        <v>#REF!</v>
      </c>
      <c r="W23" s="596">
        <f>IF(E23="","",VLOOKUP(B23,Data!$B$5:$J$503,9,FALSE)*E23)</f>
        <v>12.419</v>
      </c>
    </row>
    <row r="24" spans="1:23" s="597" customFormat="1" ht="19.25" customHeight="1">
      <c r="A24" s="860">
        <v>6</v>
      </c>
      <c r="B24" s="753" t="s">
        <v>231</v>
      </c>
      <c r="C24" s="738" t="str">
        <f>IF(E24="","",VLOOKUP(B24,Data!$B$5:$N$503,13,FALSE))</f>
        <v>Ymh</v>
      </c>
      <c r="D24" s="495" t="str">
        <f>IF(E24="","",VLOOKUP(B24,Data!$B$5:$L$503,2,FALSE))</f>
        <v>WN49720</v>
      </c>
      <c r="E24" s="739">
        <v>14</v>
      </c>
      <c r="F24" s="956"/>
      <c r="G24" s="587">
        <f>IF(E24="","",VLOOKUP(B24,Data!$B$5:$L$503,11,FALSE))</f>
        <v>1776.21</v>
      </c>
      <c r="H24" s="588">
        <f t="shared" ref="H24:H27" si="1">IF(E24&gt;0,E24*G24,"-")</f>
        <v>24866.940000000002</v>
      </c>
      <c r="I24" s="589" t="str">
        <f>IF(E24="","",VLOOKUP(B24,Data!$B$5:$D$503,3,FALSE))</f>
        <v>C/T</v>
      </c>
      <c r="J24" s="589" t="str">
        <f>IF(E24="","",VLOOKUP(B24,Data!$B$5:$M$503,12,FALSE))</f>
        <v>Indonesia</v>
      </c>
      <c r="K24" s="590">
        <v>5145891</v>
      </c>
      <c r="L24" s="587">
        <f>IF(E24="","",VLOOKUP(B24,Data!$B$5:$E$503,4,FALSE)*E24)</f>
        <v>2716</v>
      </c>
      <c r="M24" s="587">
        <f>IF(E24="","",VLOOKUP(B24,Data!$B$5:$F$503,5,FALSE)*E24)</f>
        <v>2436</v>
      </c>
      <c r="N24" s="591" t="e">
        <f>IF(B24=Data!#REF!,Data!#REF!,(IF(B24=Data!#REF!,Data!#REF!,(IF(B24=Data!#REF!,Data!#REF!,(IF(B24=Data!#REF!,Data!#REF!,(IF(B24=Data!#REF!,Data!#REF!,(IF(B24=Data!#REF!,Data!#REF!,(IF(B24=Data!#REF!,Data!#REF!,(IF(B24=Data!#REF!,Data!#REF!,Data!#REF!)))))))))))))))&amp;IF(B24=Data!B18,Data!G18,(IF(B24=Data!#REF!,Data!#REF!,(IF(B24=Data!#REF!,Data!#REF!,(IF(B24=Data!#REF!,Data!#REF!,(IF(B24=Data!#REF!,Data!#REF!,(IF(B24=Data!#REF!,Data!G758,(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18,Data!H18,(IF(B24=Data!#REF!,Data!#REF!,(IF(B24=Data!#REF!,Data!#REF!,(IF(B24=Data!#REF!,Data!#REF!,(IF(B24=Data!#REF!,Data!#REF!,(IF(B24=Data!#REF!,Data!H758,(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18,Data!I18,(IF(B24=Data!#REF!,Data!#REF!,(IF(B24=Data!#REF!,Data!#REF!,(IF(B24=Data!#REF!,Data!#REF!,(IF(B24=Data!#REF!,Data!#REF!,(IF(B24=Data!#REF!,Data!I758,(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18,Data!J18,(IF(B24=Data!#REF!,Data!#REF!,(IF(B24=Data!#REF!,Data!#REF!,(IF(B24=Data!#REF!,Data!#REF!,(IF(B24=Data!#REF!,Data!#REF!,(IF(B24=Data!#REF!,Data!J758,(IF(B24=Data!#REF!,Data!#REF!,(IF(B24=Data!#REF!,Data!#REF!,Data!#REF!)))))))))))))))&amp;IF(B24=Data!#REF!,Data!#REF!,(IF(B24=Data!#REF!,Data!#REF!,(IF(B24=Data!#REF!,Data!#REF!,(IF(B24=Data!#REF!,Data!#REF!,(IF(B24=Data!#REF!,Data!#REF!,Data!#REF!)))))))))</f>
        <v>#REF!</v>
      </c>
      <c r="W24" s="596">
        <f>IF(E24="","",VLOOKUP(B24,Data!$B$5:$J$503,9,FALSE)*E24)</f>
        <v>15.806000000000001</v>
      </c>
    </row>
    <row r="25" spans="1:23" s="597" customFormat="1" ht="19.25" customHeight="1">
      <c r="A25" s="860">
        <v>7</v>
      </c>
      <c r="B25" s="753" t="s">
        <v>487</v>
      </c>
      <c r="C25" s="738" t="str">
        <f>IF(E25="","",VLOOKUP(B25,Data!$B$5:$N$503,13,FALSE))</f>
        <v>Ymh</v>
      </c>
      <c r="D25" s="495" t="str">
        <f>IF(E25="","",VLOOKUP(B25,Data!$B$5:$L$503,2,FALSE))</f>
        <v>ZH66310</v>
      </c>
      <c r="E25" s="739">
        <v>14</v>
      </c>
      <c r="F25" s="956"/>
      <c r="G25" s="587">
        <f>IF(E25="","",VLOOKUP(B25,Data!$B$5:$L$503,11,FALSE))</f>
        <v>1933.89</v>
      </c>
      <c r="H25" s="588">
        <f t="shared" si="1"/>
        <v>27074.460000000003</v>
      </c>
      <c r="I25" s="589" t="str">
        <f>IF(E25="","",VLOOKUP(B25,Data!$B$5:$D$503,3,FALSE))</f>
        <v>C/T</v>
      </c>
      <c r="J25" s="589" t="str">
        <f>IF(E25="","",VLOOKUP(B25,Data!$B$5:$M$503,12,FALSE))</f>
        <v>Indonesia</v>
      </c>
      <c r="K25" s="590">
        <v>5145891</v>
      </c>
      <c r="L25" s="587">
        <f>IF(E25="","",VLOOKUP(B25,Data!$B$5:$E$503,4,FALSE)*E25)</f>
        <v>3010</v>
      </c>
      <c r="M25" s="587">
        <f>IF(E25="","",VLOOKUP(B25,Data!$B$5:$F$503,5,FALSE)*E25)</f>
        <v>2716</v>
      </c>
      <c r="N25" s="591" t="e">
        <f>IF(B25=Data!#REF!,Data!#REF!,(IF(B25=Data!#REF!,Data!#REF!,(IF(B25=Data!#REF!,Data!#REF!,(IF(B25=Data!#REF!,Data!#REF!,(IF(B25=Data!#REF!,Data!#REF!,(IF(B25=Data!#REF!,Data!#REF!,(IF(B25=Data!#REF!,Data!#REF!,(IF(B25=Data!#REF!,Data!#REF!,Data!#REF!)))))))))))))))&amp;IF(B25=Data!B19,Data!G19,(IF(B25=Data!#REF!,Data!#REF!,(IF(B25=Data!#REF!,Data!#REF!,(IF(B25=Data!#REF!,Data!#REF!,(IF(B25=Data!#REF!,Data!#REF!,(IF(B25=Data!#REF!,Data!G759,(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19,Data!H19,(IF(B25=Data!#REF!,Data!#REF!,(IF(B25=Data!#REF!,Data!#REF!,(IF(B25=Data!#REF!,Data!#REF!,(IF(B25=Data!#REF!,Data!#REF!,(IF(B25=Data!#REF!,Data!H759,(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19,Data!I19,(IF(B25=Data!#REF!,Data!#REF!,(IF(B25=Data!#REF!,Data!#REF!,(IF(B25=Data!#REF!,Data!#REF!,(IF(B25=Data!#REF!,Data!#REF!,(IF(B25=Data!#REF!,Data!I759,(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19,Data!J19,(IF(B25=Data!#REF!,Data!#REF!,(IF(B25=Data!#REF!,Data!#REF!,(IF(B25=Data!#REF!,Data!#REF!,(IF(B25=Data!#REF!,Data!#REF!,(IF(B25=Data!#REF!,Data!J759,(IF(B25=Data!#REF!,Data!#REF!,(IF(B25=Data!#REF!,Data!#REF!,Data!#REF!)))))))))))))))&amp;IF(B25=Data!#REF!,Data!#REF!,(IF(B25=Data!#REF!,Data!#REF!,(IF(B25=Data!#REF!,Data!#REF!,(IF(B25=Data!#REF!,Data!#REF!,(IF(B25=Data!#REF!,Data!#REF!,Data!#REF!)))))))))</f>
        <v>#REF!</v>
      </c>
      <c r="W25" s="596">
        <f>IF(E25="","",VLOOKUP(B25,Data!$B$5:$J$503,9,FALSE)*E25)</f>
        <v>16.59</v>
      </c>
    </row>
    <row r="26" spans="1:23" s="597" customFormat="1" ht="19.25" customHeight="1">
      <c r="A26" s="860">
        <v>8</v>
      </c>
      <c r="B26" s="753" t="s">
        <v>493</v>
      </c>
      <c r="C26" s="738" t="str">
        <f>IF(E26="","",VLOOKUP(B26,Data!$B$5:$N$503,13,FALSE))</f>
        <v>Ymh</v>
      </c>
      <c r="D26" s="495" t="str">
        <f>IF(E26="","",VLOOKUP(B26,Data!$B$5:$L$503,2,FALSE))</f>
        <v>ZH66350</v>
      </c>
      <c r="E26" s="739">
        <v>1</v>
      </c>
      <c r="F26" s="956"/>
      <c r="G26" s="587">
        <f>IF(E26="","",VLOOKUP(B26,Data!$B$5:$L$503,11,FALSE))</f>
        <v>2382.59</v>
      </c>
      <c r="H26" s="588">
        <f t="shared" si="1"/>
        <v>2382.59</v>
      </c>
      <c r="I26" s="589" t="str">
        <f>IF(E26="","",VLOOKUP(B26,Data!$B$5:$D$503,3,FALSE))</f>
        <v>C/T</v>
      </c>
      <c r="J26" s="589" t="str">
        <f>IF(E26="","",VLOOKUP(B26,Data!$B$5:$M$503,12,FALSE))</f>
        <v>Indonesia</v>
      </c>
      <c r="K26" s="590">
        <v>5145891</v>
      </c>
      <c r="L26" s="587">
        <f>IF(E26="","",VLOOKUP(B26,Data!$B$5:$E$503,4,FALSE)*E26)</f>
        <v>215</v>
      </c>
      <c r="M26" s="587">
        <f>IF(E26="","",VLOOKUP(B26,Data!$B$5:$F$503,5,FALSE)*E26)</f>
        <v>194</v>
      </c>
      <c r="N26" s="591" t="e">
        <f>IF(B26=Data!#REF!,Data!#REF!,(IF(B26=Data!#REF!,Data!#REF!,(IF(B26=Data!#REF!,Data!#REF!,(IF(B26=Data!#REF!,Data!#REF!,(IF(B26=Data!#REF!,Data!#REF!,(IF(B26=Data!#REF!,Data!#REF!,(IF(B26=Data!#REF!,Data!#REF!,(IF(B26=Data!#REF!,Data!#REF!,Data!#REF!)))))))))))))))&amp;IF(B26=Data!B20,Data!G20,(IF(B26=Data!#REF!,Data!#REF!,(IF(B26=Data!#REF!,Data!#REF!,(IF(B26=Data!#REF!,Data!#REF!,(IF(B26=Data!#REF!,Data!#REF!,(IF(B26=Data!#REF!,Data!G760,(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20,Data!H20,(IF(B26=Data!#REF!,Data!#REF!,(IF(B26=Data!#REF!,Data!#REF!,(IF(B26=Data!#REF!,Data!#REF!,(IF(B26=Data!#REF!,Data!#REF!,(IF(B26=Data!#REF!,Data!H760,(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20,Data!I20,(IF(B26=Data!#REF!,Data!#REF!,(IF(B26=Data!#REF!,Data!#REF!,(IF(B26=Data!#REF!,Data!#REF!,(IF(B26=Data!#REF!,Data!#REF!,(IF(B26=Data!#REF!,Data!I760,(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20,Data!J20,(IF(B26=Data!#REF!,Data!#REF!,(IF(B26=Data!#REF!,Data!#REF!,(IF(B26=Data!#REF!,Data!#REF!,(IF(B26=Data!#REF!,Data!#REF!,(IF(B26=Data!#REF!,Data!J760,(IF(B26=Data!#REF!,Data!#REF!,(IF(B26=Data!#REF!,Data!#REF!,Data!#REF!)))))))))))))))&amp;IF(B26=Data!#REF!,Data!#REF!,(IF(B26=Data!#REF!,Data!#REF!,(IF(B26=Data!#REF!,Data!#REF!,(IF(B26=Data!#REF!,Data!#REF!,(IF(B26=Data!#REF!,Data!#REF!,Data!#REF!)))))))))</f>
        <v>#REF!</v>
      </c>
      <c r="W26" s="596">
        <f>IF(E26="","",VLOOKUP(B26,Data!$B$5:$J$503,9,FALSE)*E26)</f>
        <v>1.1850000000000001</v>
      </c>
    </row>
    <row r="27" spans="1:23" s="597" customFormat="1" ht="19.25" customHeight="1">
      <c r="A27" s="860">
        <v>9</v>
      </c>
      <c r="B27" s="753" t="s">
        <v>495</v>
      </c>
      <c r="C27" s="738" t="str">
        <f>IF(E27="","",VLOOKUP(B27,Data!$B$5:$N$503,13,FALSE))</f>
        <v>Ymh</v>
      </c>
      <c r="D27" s="495" t="str">
        <f>IF(E27="","",VLOOKUP(B27,Data!$B$5:$L$503,2,FALSE))</f>
        <v>ZH66300</v>
      </c>
      <c r="E27" s="739">
        <v>12</v>
      </c>
      <c r="F27" s="956"/>
      <c r="G27" s="587">
        <f>IF(E27="","",VLOOKUP(B27,Data!$B$5:$L$503,11,FALSE))</f>
        <v>2086.5500000000002</v>
      </c>
      <c r="H27" s="588">
        <f t="shared" si="1"/>
        <v>25038.600000000002</v>
      </c>
      <c r="I27" s="589" t="str">
        <f>IF(E27="","",VLOOKUP(B27,Data!$B$5:$D$503,3,FALSE))</f>
        <v>C/T</v>
      </c>
      <c r="J27" s="589" t="str">
        <f>IF(E27="","",VLOOKUP(B27,Data!$B$5:$M$503,12,FALSE))</f>
        <v>Indonesia</v>
      </c>
      <c r="K27" s="590">
        <v>5145891</v>
      </c>
      <c r="L27" s="587">
        <f>IF(E27="","",VLOOKUP(B27,Data!$B$5:$E$503,4,FALSE)*E27)</f>
        <v>2580</v>
      </c>
      <c r="M27" s="587">
        <f>IF(E27="","",VLOOKUP(B27,Data!$B$5:$F$503,5,FALSE)*E27)</f>
        <v>2328</v>
      </c>
      <c r="N27" s="591" t="e">
        <f>IF(B27=Data!#REF!,Data!#REF!,(IF(B27=Data!#REF!,Data!#REF!,(IF(B27=Data!#REF!,Data!#REF!,(IF(B27=Data!#REF!,Data!#REF!,(IF(B27=Data!#REF!,Data!#REF!,(IF(B27=Data!#REF!,Data!#REF!,(IF(B27=Data!#REF!,Data!#REF!,(IF(B27=Data!#REF!,Data!#REF!,Data!#REF!)))))))))))))))&amp;IF(B27=Data!B21,Data!G21,(IF(B27=Data!#REF!,Data!#REF!,(IF(B27=Data!#REF!,Data!#REF!,(IF(B27=Data!#REF!,Data!#REF!,(IF(B27=Data!#REF!,Data!#REF!,(IF(B27=Data!#REF!,Data!G761,(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21,Data!H21,(IF(B27=Data!#REF!,Data!#REF!,(IF(B27=Data!#REF!,Data!#REF!,(IF(B27=Data!#REF!,Data!#REF!,(IF(B27=Data!#REF!,Data!#REF!,(IF(B27=Data!#REF!,Data!H761,(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21,Data!I21,(IF(B27=Data!#REF!,Data!#REF!,(IF(B27=Data!#REF!,Data!#REF!,(IF(B27=Data!#REF!,Data!#REF!,(IF(B27=Data!#REF!,Data!#REF!,(IF(B27=Data!#REF!,Data!I761,(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21,Data!J21,(IF(B27=Data!#REF!,Data!#REF!,(IF(B27=Data!#REF!,Data!#REF!,(IF(B27=Data!#REF!,Data!#REF!,(IF(B27=Data!#REF!,Data!#REF!,(IF(B27=Data!#REF!,Data!J761,(IF(B27=Data!#REF!,Data!#REF!,(IF(B27=Data!#REF!,Data!#REF!,Data!#REF!)))))))))))))))&amp;IF(B27=Data!#REF!,Data!#REF!,(IF(B27=Data!#REF!,Data!#REF!,(IF(B27=Data!#REF!,Data!#REF!,(IF(B27=Data!#REF!,Data!#REF!,(IF(B27=Data!#REF!,Data!#REF!,Data!#REF!)))))))))</f>
        <v>#REF!</v>
      </c>
      <c r="W27" s="596">
        <f>IF(E27="","",VLOOKUP(B27,Data!$B$5:$J$503,9,FALSE)*E27)</f>
        <v>14.22</v>
      </c>
    </row>
    <row r="28" spans="1:23" s="597" customFormat="1" ht="19.25" customHeight="1">
      <c r="A28" s="860">
        <v>10</v>
      </c>
      <c r="B28" s="753" t="s">
        <v>504</v>
      </c>
      <c r="C28" s="738" t="str">
        <f>IF(E28="","",VLOOKUP(B28,Data!$B$5:$N$503,13,FALSE))</f>
        <v>Ymh</v>
      </c>
      <c r="D28" s="495" t="str">
        <f>IF(E28="","",VLOOKUP(B28,Data!$B$5:$L$503,2,FALSE))</f>
        <v>ZH66250</v>
      </c>
      <c r="E28" s="739">
        <v>11</v>
      </c>
      <c r="F28" s="956"/>
      <c r="G28" s="587">
        <f>IF(E28="","",VLOOKUP(B28,Data!$B$5:$L$503,11,FALSE))</f>
        <v>2244.61</v>
      </c>
      <c r="H28" s="588">
        <f>IF(E28&gt;0,E28*G28,"-")</f>
        <v>24690.710000000003</v>
      </c>
      <c r="I28" s="589" t="str">
        <f>IF(E28="","",VLOOKUP(B28,Data!$B$5:$D$503,3,FALSE))</f>
        <v>C/T</v>
      </c>
      <c r="J28" s="589" t="str">
        <f>IF(E28="","",VLOOKUP(B28,Data!$B$5:$M$503,12,FALSE))</f>
        <v>Indonesia</v>
      </c>
      <c r="K28" s="590">
        <v>5145891</v>
      </c>
      <c r="L28" s="587">
        <f>IF(E28="","",VLOOKUP(B28,Data!$B$5:$E$503,4,FALSE)*E28)</f>
        <v>2882</v>
      </c>
      <c r="M28" s="587">
        <f>IF(E28="","",VLOOKUP(B28,Data!$B$5:$F$503,5,FALSE)*E28)</f>
        <v>2607</v>
      </c>
      <c r="N28" s="591" t="e">
        <f>IF(B28=Data!#REF!,Data!#REF!,(IF(B28=Data!#REF!,Data!#REF!,(IF(B28=Data!#REF!,Data!#REF!,(IF(B28=Data!#REF!,Data!#REF!,(IF(B28=Data!#REF!,Data!#REF!,(IF(B28=Data!#REF!,Data!#REF!,(IF(B28=Data!#REF!,Data!#REF!,(IF(B28=Data!#REF!,Data!#REF!,Data!#REF!)))))))))))))))&amp;IF(B28=Data!B22,Data!G22,(IF(B28=Data!#REF!,Data!#REF!,(IF(B28=Data!#REF!,Data!#REF!,(IF(B28=Data!#REF!,Data!#REF!,(IF(B28=Data!#REF!,Data!#REF!,(IF(B28=Data!#REF!,Data!G762,(IF(B28=Data!#REF!,Data!#REF!,(IF(B28=Data!#REF!,Data!#REF!,Data!#REF!)))))))))))))))&amp;IF(B28=Data!#REF!,Data!#REF!,(IF(B28=Data!#REF!,Data!#REF!,(IF(B28=Data!#REF!,Data!#REF!,(IF(B28=Data!#REF!,Data!#REF!,(IF(B28=Data!#REF!,Data!#REF!,Data!#REF!)))))))))</f>
        <v>#REF!</v>
      </c>
      <c r="O28" s="592"/>
      <c r="P28" s="593"/>
      <c r="Q28" s="594" t="e">
        <f>IF(B28=Data!#REF!,Data!#REF!,(IF(B28=Data!#REF!,Data!#REF!,(IF(B28=Data!#REF!,Data!#REF!,(IF(B28=Data!#REF!,Data!#REF!,(IF(B28=Data!#REF!,Data!#REF!,(IF(B28=Data!#REF!,Data!#REF!,(IF(B28=Data!#REF!,Data!#REF!,(IF(B28=Data!#REF!,Data!#REF!,Data!#REF!)))))))))))))))&amp;IF(B28=Data!B22,Data!H22,(IF(B28=Data!#REF!,Data!#REF!,(IF(B28=Data!#REF!,Data!#REF!,(IF(B28=Data!#REF!,Data!#REF!,(IF(B28=Data!#REF!,Data!#REF!,(IF(B28=Data!#REF!,Data!H762,(IF(B28=Data!#REF!,Data!#REF!,(IF(B28=Data!#REF!,Data!#REF!,Data!#REF!)))))))))))))))&amp;IF(B28=Data!#REF!,Data!#REF!,(IF(B28=Data!#REF!,Data!#REF!,(IF(B28=Data!#REF!,Data!#REF!,(IF(B28=Data!#REF!,Data!#REF!,(IF(B28=Data!#REF!,Data!#REF!,Data!#REF!)))))))))</f>
        <v>#REF!</v>
      </c>
      <c r="R28" s="593"/>
      <c r="S28" s="593"/>
      <c r="T28" s="594" t="e">
        <f>IF(B28=Data!#REF!,Data!#REF!,(IF(B28=Data!#REF!,Data!#REF!,(IF(B28=Data!#REF!,Data!#REF!,(IF(B28=Data!#REF!,Data!#REF!,(IF(B28=Data!#REF!,Data!#REF!,(IF(B28=Data!#REF!,Data!#REF!,(IF(B28=Data!#REF!,Data!#REF!,(IF(B28=Data!#REF!,Data!#REF!,Data!#REF!)))))))))))))))&amp;IF(B28=Data!B22,Data!I22,(IF(B28=Data!#REF!,Data!#REF!,(IF(B28=Data!#REF!,Data!#REF!,(IF(B28=Data!#REF!,Data!#REF!,(IF(B28=Data!#REF!,Data!#REF!,(IF(B28=Data!#REF!,Data!I762,(IF(B28=Data!#REF!,Data!#REF!,(IF(B28=Data!#REF!,Data!#REF!,Data!#REF!)))))))))))))))&amp;IF(B28=Data!#REF!,Data!#REF!,(IF(B28=Data!#REF!,Data!#REF!,(IF(B28=Data!#REF!,Data!#REF!,(IF(B28=Data!#REF!,Data!#REF!,(IF(B28=Data!#REF!,Data!#REF!,Data!#REF!)))))))))</f>
        <v>#REF!</v>
      </c>
      <c r="U28" s="595"/>
      <c r="V28" s="594" t="e">
        <f>IF(B28=Data!#REF!,Data!#REF!,(IF(B28=Data!#REF!,Data!#REF!,(IF(B28=Data!#REF!,Data!#REF!,(IF(B28=Data!#REF!,Data!#REF!,(IF(B28=Data!#REF!,Data!#REF!,(IF(B28=Data!#REF!,Data!#REF!,(IF(B28=Data!#REF!,Data!#REF!,(IF(B28=Data!#REF!,Data!#REF!,Data!#REF!)))))))))))))))&amp;IF(B28=Data!B22,Data!J22,(IF(B28=Data!#REF!,Data!#REF!,(IF(B28=Data!#REF!,Data!#REF!,(IF(B28=Data!#REF!,Data!#REF!,(IF(B28=Data!#REF!,Data!#REF!,(IF(B28=Data!#REF!,Data!J762,(IF(B28=Data!#REF!,Data!#REF!,(IF(B28=Data!#REF!,Data!#REF!,Data!#REF!)))))))))))))))&amp;IF(B28=Data!#REF!,Data!#REF!,(IF(B28=Data!#REF!,Data!#REF!,(IF(B28=Data!#REF!,Data!#REF!,(IF(B28=Data!#REF!,Data!#REF!,(IF(B28=Data!#REF!,Data!#REF!,Data!#REF!)))))))))</f>
        <v>#REF!</v>
      </c>
      <c r="W28" s="596">
        <f>IF(E28="","",VLOOKUP(B28,Data!$B$5:$J$503,9,FALSE)*E28)</f>
        <v>16.367999999999999</v>
      </c>
    </row>
    <row r="29" spans="1:23" s="597" customFormat="1" ht="19.25" customHeight="1">
      <c r="A29" s="860">
        <v>11</v>
      </c>
      <c r="B29" s="753" t="s">
        <v>508</v>
      </c>
      <c r="C29" s="738" t="str">
        <f>IF(E29="","",VLOOKUP(B29,Data!$B$5:$N$503,13,FALSE))</f>
        <v>Ymh</v>
      </c>
      <c r="D29" s="495" t="str">
        <f>IF(E29="","",VLOOKUP(B29,Data!$B$5:$L$503,2,FALSE))</f>
        <v>ZH66280</v>
      </c>
      <c r="E29" s="739">
        <v>4</v>
      </c>
      <c r="F29" s="956"/>
      <c r="G29" s="587">
        <f>IF(E29="","",VLOOKUP(B29,Data!$B$5:$L$503,11,FALSE))</f>
        <v>2450.15</v>
      </c>
      <c r="H29" s="588">
        <f t="shared" ref="H29:H30" si="2">IF(E29&gt;0,E29*G29,"-")</f>
        <v>9800.6</v>
      </c>
      <c r="I29" s="589" t="str">
        <f>IF(E29="","",VLOOKUP(B29,Data!$B$5:$D$503,3,FALSE))</f>
        <v>C/T</v>
      </c>
      <c r="J29" s="589" t="str">
        <f>IF(E29="","",VLOOKUP(B29,Data!$B$5:$M$503,12,FALSE))</f>
        <v>Indonesia</v>
      </c>
      <c r="K29" s="590">
        <v>5145891</v>
      </c>
      <c r="L29" s="587">
        <f>IF(E29="","",VLOOKUP(B29,Data!$B$5:$E$503,4,FALSE)*E29)</f>
        <v>1048</v>
      </c>
      <c r="M29" s="587">
        <f>IF(E29="","",VLOOKUP(B29,Data!$B$5:$F$503,5,FALSE)*E29)</f>
        <v>948</v>
      </c>
      <c r="N29" s="591" t="e">
        <f>IF(B29=Data!#REF!,Data!#REF!,(IF(B29=Data!#REF!,Data!#REF!,(IF(B29=Data!#REF!,Data!#REF!,(IF(B29=Data!#REF!,Data!#REF!,(IF(B29=Data!#REF!,Data!#REF!,(IF(B29=Data!#REF!,Data!#REF!,(IF(B29=Data!#REF!,Data!#REF!,(IF(B29=Data!#REF!,Data!#REF!,Data!#REF!)))))))))))))))&amp;IF(B29=Data!B24,Data!G24,(IF(B29=Data!#REF!,Data!#REF!,(IF(B29=Data!#REF!,Data!#REF!,(IF(B29=Data!#REF!,Data!#REF!,(IF(B29=Data!#REF!,Data!#REF!,(IF(B29=Data!#REF!,Data!G764,(IF(B29=Data!#REF!,Data!#REF!,(IF(B29=Data!#REF!,Data!#REF!,Data!#REF!)))))))))))))))&amp;IF(B29=Data!#REF!,Data!#REF!,(IF(B29=Data!#REF!,Data!#REF!,(IF(B29=Data!#REF!,Data!#REF!,(IF(B29=Data!#REF!,Data!#REF!,(IF(B29=Data!#REF!,Data!#REF!,Data!#REF!)))))))))</f>
        <v>#REF!</v>
      </c>
      <c r="O29" s="592"/>
      <c r="P29" s="593"/>
      <c r="Q29" s="594" t="e">
        <f>IF(B29=Data!#REF!,Data!#REF!,(IF(B29=Data!#REF!,Data!#REF!,(IF(B29=Data!#REF!,Data!#REF!,(IF(B29=Data!#REF!,Data!#REF!,(IF(B29=Data!#REF!,Data!#REF!,(IF(B29=Data!#REF!,Data!#REF!,(IF(B29=Data!#REF!,Data!#REF!,(IF(B29=Data!#REF!,Data!#REF!,Data!#REF!)))))))))))))))&amp;IF(B29=Data!B24,Data!H24,(IF(B29=Data!#REF!,Data!#REF!,(IF(B29=Data!#REF!,Data!#REF!,(IF(B29=Data!#REF!,Data!#REF!,(IF(B29=Data!#REF!,Data!#REF!,(IF(B29=Data!#REF!,Data!H764,(IF(B29=Data!#REF!,Data!#REF!,(IF(B29=Data!#REF!,Data!#REF!,Data!#REF!)))))))))))))))&amp;IF(B29=Data!#REF!,Data!#REF!,(IF(B29=Data!#REF!,Data!#REF!,(IF(B29=Data!#REF!,Data!#REF!,(IF(B29=Data!#REF!,Data!#REF!,(IF(B29=Data!#REF!,Data!#REF!,Data!#REF!)))))))))</f>
        <v>#REF!</v>
      </c>
      <c r="R29" s="593"/>
      <c r="S29" s="593"/>
      <c r="T29" s="594" t="e">
        <f>IF(B29=Data!#REF!,Data!#REF!,(IF(B29=Data!#REF!,Data!#REF!,(IF(B29=Data!#REF!,Data!#REF!,(IF(B29=Data!#REF!,Data!#REF!,(IF(B29=Data!#REF!,Data!#REF!,(IF(B29=Data!#REF!,Data!#REF!,(IF(B29=Data!#REF!,Data!#REF!,(IF(B29=Data!#REF!,Data!#REF!,Data!#REF!)))))))))))))))&amp;IF(B29=Data!B24,Data!I24,(IF(B29=Data!#REF!,Data!#REF!,(IF(B29=Data!#REF!,Data!#REF!,(IF(B29=Data!#REF!,Data!#REF!,(IF(B29=Data!#REF!,Data!#REF!,(IF(B29=Data!#REF!,Data!I764,(IF(B29=Data!#REF!,Data!#REF!,(IF(B29=Data!#REF!,Data!#REF!,Data!#REF!)))))))))))))))&amp;IF(B29=Data!#REF!,Data!#REF!,(IF(B29=Data!#REF!,Data!#REF!,(IF(B29=Data!#REF!,Data!#REF!,(IF(B29=Data!#REF!,Data!#REF!,(IF(B29=Data!#REF!,Data!#REF!,Data!#REF!)))))))))</f>
        <v>#REF!</v>
      </c>
      <c r="U29" s="595"/>
      <c r="V29" s="594" t="e">
        <f>IF(B29=Data!#REF!,Data!#REF!,(IF(B29=Data!#REF!,Data!#REF!,(IF(B29=Data!#REF!,Data!#REF!,(IF(B29=Data!#REF!,Data!#REF!,(IF(B29=Data!#REF!,Data!#REF!,(IF(B29=Data!#REF!,Data!#REF!,(IF(B29=Data!#REF!,Data!#REF!,(IF(B29=Data!#REF!,Data!#REF!,Data!#REF!)))))))))))))))&amp;IF(B29=Data!B24,Data!J24,(IF(B29=Data!#REF!,Data!#REF!,(IF(B29=Data!#REF!,Data!#REF!,(IF(B29=Data!#REF!,Data!#REF!,(IF(B29=Data!#REF!,Data!#REF!,(IF(B29=Data!#REF!,Data!J764,(IF(B29=Data!#REF!,Data!#REF!,(IF(B29=Data!#REF!,Data!#REF!,Data!#REF!)))))))))))))))&amp;IF(B29=Data!#REF!,Data!#REF!,(IF(B29=Data!#REF!,Data!#REF!,(IF(B29=Data!#REF!,Data!#REF!,(IF(B29=Data!#REF!,Data!#REF!,(IF(B29=Data!#REF!,Data!#REF!,Data!#REF!)))))))))</f>
        <v>#REF!</v>
      </c>
      <c r="W29" s="596">
        <f>IF(E29="","",VLOOKUP(B29,Data!$B$5:$J$503,9,FALSE)*E29)</f>
        <v>5.952</v>
      </c>
    </row>
    <row r="30" spans="1:23" s="597" customFormat="1" ht="19.25" customHeight="1">
      <c r="A30" s="860"/>
      <c r="B30"/>
      <c r="C30" s="583" t="str">
        <f>IF(E30="","",VLOOKUP(B30,Data!$B$5:$N$503,13,FALSE))</f>
        <v/>
      </c>
      <c r="D30" s="584" t="str">
        <f>IF(E30="","",VLOOKUP(B30,Data!$B$5:$L$503,2,FALSE))</f>
        <v/>
      </c>
      <c r="E30" s="739"/>
      <c r="F30" s="600"/>
      <c r="G30" s="587" t="str">
        <f>IF(E30="","",VLOOKUP(B30,Data!$B$5:$L$503,11,FALSE))</f>
        <v/>
      </c>
      <c r="H30" s="588" t="str">
        <f t="shared" si="2"/>
        <v>-</v>
      </c>
      <c r="I30" s="589" t="str">
        <f>IF(E30="","",VLOOKUP(B30,Data!$B$5:$D$503,3,FALSE))</f>
        <v/>
      </c>
      <c r="J30" s="589" t="str">
        <f>IF(E30="","",VLOOKUP(B30,Data!$B$5:$M$503,12,FALSE))</f>
        <v/>
      </c>
      <c r="K30" s="590"/>
      <c r="L30" s="587" t="str">
        <f>IF(E30="","",VLOOKUP(B30,Data!$B$5:$E$503,4,FALSE)*E30)</f>
        <v/>
      </c>
      <c r="M30" s="587" t="str">
        <f>IF(E30="","",VLOOKUP(B30,Data!$B$5:$F$503,5,FALSE)*E30)</f>
        <v/>
      </c>
      <c r="N30" s="591" t="e">
        <f>IF(B30=Data!B139,Data!G139,(IF(B30=Data!B141,Data!G141,(IF(B30=Data!B143,Data!G143,(IF(B30=Data!#REF!,Data!#REF!,(IF(B30=Data!B148,Data!G148,(IF(B30=Data!#REF!,Data!#REF!,(IF(B30=Data!#REF!,Data!#REF!,(IF(B30=Data!#REF!,Data!#REF!,Data!#REF!)))))))))))))))&amp;IF(B30=Data!B215,Data!G215,(IF(B30=Data!#REF!,Data!#REF!,(IF(B30=Data!#REF!,Data!#REF!,(IF(B30=Data!#REF!,Data!#REF!,(IF(B30=Data!#REF!,Data!#REF!,(IF(B30=Data!#REF!,Data!G955,(IF(B30=Data!#REF!,Data!#REF!,(IF(B30=Data!#REF!,Data!#REF!,Data!#REF!)))))))))))))))&amp;IF(B30=Data!#REF!,Data!#REF!,(IF(B30=Data!#REF!,Data!#REF!,(IF(B30=Data!#REF!,Data!#REF!,(IF(B30=Data!#REF!,Data!#REF!,(IF(B30=Data!#REF!,Data!#REF!,Data!#REF!)))))))))</f>
        <v>#REF!</v>
      </c>
      <c r="O30" s="592"/>
      <c r="P30" s="593"/>
      <c r="Q30" s="594" t="e">
        <f>IF(B30=Data!B139,Data!H139,(IF(B30=Data!B141,Data!H141,(IF(B30=Data!B143,Data!H143,(IF(B30=Data!#REF!,Data!#REF!,(IF(B30=Data!B148,Data!H148,(IF(B30=Data!#REF!,Data!#REF!,(IF(B30=Data!#REF!,Data!#REF!,(IF(B30=Data!#REF!,Data!#REF!,Data!#REF!)))))))))))))))&amp;IF(B30=Data!B215,Data!H215,(IF(B30=Data!#REF!,Data!#REF!,(IF(B30=Data!#REF!,Data!#REF!,(IF(B30=Data!#REF!,Data!#REF!,(IF(B30=Data!#REF!,Data!#REF!,(IF(B30=Data!#REF!,Data!H955,(IF(B30=Data!#REF!,Data!#REF!,(IF(B30=Data!#REF!,Data!#REF!,Data!#REF!)))))))))))))))&amp;IF(B30=Data!#REF!,Data!#REF!,(IF(B30=Data!#REF!,Data!#REF!,(IF(B30=Data!#REF!,Data!#REF!,(IF(B30=Data!#REF!,Data!#REF!,(IF(B30=Data!#REF!,Data!#REF!,Data!#REF!)))))))))</f>
        <v>#REF!</v>
      </c>
      <c r="R30" s="593"/>
      <c r="S30" s="593"/>
      <c r="T30" s="594" t="e">
        <f>IF(B30=Data!B139,Data!I139,(IF(B30=Data!B141,Data!I141,(IF(B30=Data!B143,Data!I143,(IF(B30=Data!#REF!,Data!#REF!,(IF(B30=Data!B148,Data!I148,(IF(B30=Data!#REF!,Data!#REF!,(IF(B30=Data!#REF!,Data!#REF!,(IF(B30=Data!#REF!,Data!#REF!,Data!#REF!)))))))))))))))&amp;IF(B30=Data!B215,Data!I215,(IF(B30=Data!#REF!,Data!#REF!,(IF(B30=Data!#REF!,Data!#REF!,(IF(B30=Data!#REF!,Data!#REF!,(IF(B30=Data!#REF!,Data!#REF!,(IF(B30=Data!#REF!,Data!I955,(IF(B30=Data!#REF!,Data!#REF!,(IF(B30=Data!#REF!,Data!#REF!,Data!#REF!)))))))))))))))&amp;IF(B30=Data!#REF!,Data!#REF!,(IF(B30=Data!#REF!,Data!#REF!,(IF(B30=Data!#REF!,Data!#REF!,(IF(B30=Data!#REF!,Data!#REF!,(IF(B30=Data!#REF!,Data!#REF!,Data!#REF!)))))))))</f>
        <v>#REF!</v>
      </c>
      <c r="U30" s="595"/>
      <c r="V30" s="594" t="e">
        <f>IF(B30=Data!B139,Data!J139,(IF(B30=Data!B141,Data!J141,(IF(B30=Data!B143,Data!J143,(IF(B30=Data!#REF!,Data!#REF!,(IF(B30=Data!B148,Data!J148,(IF(B30=Data!#REF!,Data!#REF!,(IF(B30=Data!#REF!,Data!#REF!,(IF(B30=Data!#REF!,Data!#REF!,Data!#REF!)))))))))))))))&amp;IF(B30=Data!B215,Data!J215,(IF(B30=Data!#REF!,Data!#REF!,(IF(B30=Data!#REF!,Data!#REF!,(IF(B30=Data!#REF!,Data!#REF!,(IF(B30=Data!#REF!,Data!#REF!,(IF(B30=Data!#REF!,Data!J955,(IF(B30=Data!#REF!,Data!#REF!,(IF(B30=Data!#REF!,Data!#REF!,Data!#REF!)))))))))))))))&amp;IF(B30=Data!#REF!,Data!#REF!,(IF(B30=Data!#REF!,Data!#REF!,(IF(B30=Data!#REF!,Data!#REF!,(IF(B30=Data!#REF!,Data!#REF!,(IF(B30=Data!#REF!,Data!#REF!,Data!#REF!)))))))))</f>
        <v>#REF!</v>
      </c>
      <c r="W30" s="596" t="str">
        <f>IF(E30="","",VLOOKUP(B30,Data!$B$5:$J$503,9,FALSE)*E30)</f>
        <v/>
      </c>
    </row>
    <row r="31" spans="1:23" s="611" customFormat="1" ht="31" customHeight="1">
      <c r="A31" s="860"/>
      <c r="B31" s="818"/>
      <c r="C31" s="604"/>
      <c r="D31" s="605"/>
      <c r="E31" s="606">
        <f>SUM(E17:E30)</f>
        <v>88</v>
      </c>
      <c r="F31" s="606"/>
      <c r="G31" s="607"/>
      <c r="H31" s="607">
        <f>SUM(H17:H30)</f>
        <v>184678.91</v>
      </c>
      <c r="I31" s="608"/>
      <c r="J31" s="608"/>
      <c r="K31" s="608"/>
      <c r="L31" s="609">
        <f>SUM(L17:L30)</f>
        <v>19337</v>
      </c>
      <c r="M31" s="609">
        <f>SUM(M17:M30)</f>
        <v>17380</v>
      </c>
      <c r="N31" s="609" t="e">
        <f>SUM(N17:N30)</f>
        <v>#REF!</v>
      </c>
      <c r="O31" s="609"/>
      <c r="P31" s="609">
        <f>SUM(P16:P16)</f>
        <v>0</v>
      </c>
      <c r="Q31" s="609">
        <f>SUM(Q16:Q16)</f>
        <v>0</v>
      </c>
      <c r="R31" s="609"/>
      <c r="S31" s="609">
        <f>SUM(S16:S16)</f>
        <v>0</v>
      </c>
      <c r="T31" s="609">
        <f>SUM(T16:T16)</f>
        <v>0</v>
      </c>
      <c r="U31" s="609"/>
      <c r="V31" s="609">
        <f>SUM(V16:V16)</f>
        <v>0</v>
      </c>
      <c r="W31" s="610">
        <f>SUM(W17:W30)</f>
        <v>109.03399999999999</v>
      </c>
    </row>
    <row r="32" spans="1:23" ht="11.25" customHeight="1">
      <c r="A32" s="860"/>
      <c r="B32" s="612"/>
      <c r="C32" s="545"/>
      <c r="D32" s="546"/>
      <c r="E32" s="613"/>
      <c r="F32" s="544"/>
      <c r="G32" s="614" t="s">
        <v>847</v>
      </c>
      <c r="H32" s="615"/>
      <c r="I32" s="616"/>
      <c r="J32" s="616"/>
      <c r="K32" s="616"/>
      <c r="L32" s="617"/>
      <c r="M32" s="548"/>
      <c r="N32" s="546"/>
      <c r="O32" s="545"/>
      <c r="P32" s="545"/>
      <c r="Q32" s="545"/>
      <c r="R32" s="545"/>
      <c r="S32" s="545"/>
      <c r="T32" s="545"/>
      <c r="U32" s="546"/>
      <c r="V32" s="546"/>
      <c r="W32" s="550"/>
    </row>
    <row r="33" spans="1:23" ht="14">
      <c r="A33" s="618" t="s">
        <v>546</v>
      </c>
      <c r="B33" s="619" t="s">
        <v>12</v>
      </c>
      <c r="C33" s="513"/>
      <c r="D33" s="620"/>
      <c r="E33" s="499" t="s">
        <v>555</v>
      </c>
      <c r="G33" s="621" t="s">
        <v>83</v>
      </c>
      <c r="H33" s="622"/>
      <c r="I33" s="562" t="s">
        <v>84</v>
      </c>
      <c r="J33" s="623"/>
      <c r="K33" s="534" t="s">
        <v>85</v>
      </c>
      <c r="L33" s="534"/>
      <c r="M33" s="1076" t="s">
        <v>86</v>
      </c>
      <c r="N33" s="1077"/>
      <c r="O33" s="1077"/>
      <c r="P33" s="1077"/>
      <c r="Q33" s="1077"/>
      <c r="R33" s="1077"/>
      <c r="S33" s="1077"/>
      <c r="T33" s="1077"/>
      <c r="U33" s="1077"/>
      <c r="V33" s="1077"/>
      <c r="W33" s="1078"/>
    </row>
    <row r="34" spans="1:23" ht="13">
      <c r="A34" s="1014" t="s">
        <v>547</v>
      </c>
      <c r="D34" s="624"/>
      <c r="E34" s="499" t="s">
        <v>88</v>
      </c>
      <c r="G34" s="1079"/>
      <c r="H34" s="1080"/>
      <c r="I34" s="1014" t="s">
        <v>89</v>
      </c>
      <c r="J34" s="625"/>
      <c r="K34" s="537" t="s">
        <v>90</v>
      </c>
      <c r="L34" s="537"/>
      <c r="M34" s="532"/>
      <c r="W34" s="538"/>
    </row>
    <row r="35" spans="1:23" ht="10.5" customHeight="1">
      <c r="A35" s="1014" t="s">
        <v>548</v>
      </c>
      <c r="B35" s="503"/>
      <c r="D35" s="523"/>
      <c r="G35" s="1079"/>
      <c r="H35" s="1080"/>
      <c r="I35" s="1014"/>
      <c r="J35" s="625"/>
      <c r="K35" s="537" t="s">
        <v>94</v>
      </c>
      <c r="L35" s="537"/>
      <c r="M35" s="532"/>
      <c r="W35" s="538"/>
    </row>
    <row r="36" spans="1:23" ht="10.5" customHeight="1">
      <c r="A36" s="544"/>
      <c r="B36" s="545"/>
      <c r="C36" s="545"/>
      <c r="D36" s="626"/>
      <c r="E36" s="499" t="s">
        <v>95</v>
      </c>
      <c r="G36" s="1079"/>
      <c r="H36" s="1080"/>
      <c r="I36" s="1014" t="s">
        <v>96</v>
      </c>
      <c r="J36" s="625"/>
      <c r="K36" s="537"/>
      <c r="L36" s="537"/>
      <c r="M36" s="532"/>
      <c r="W36" s="538"/>
    </row>
    <row r="37" spans="1:23" ht="13">
      <c r="A37" s="512" t="s">
        <v>97</v>
      </c>
      <c r="C37" s="535"/>
      <c r="D37" s="514"/>
      <c r="E37" s="499" t="s">
        <v>98</v>
      </c>
      <c r="G37" s="627" t="s">
        <v>99</v>
      </c>
      <c r="H37" s="628"/>
      <c r="I37" s="1014" t="s">
        <v>89</v>
      </c>
      <c r="J37" s="625"/>
      <c r="K37" s="537" t="s">
        <v>100</v>
      </c>
      <c r="L37" s="537"/>
      <c r="M37" s="532"/>
      <c r="W37" s="538"/>
    </row>
    <row r="38" spans="1:23" ht="13">
      <c r="A38" s="1014" t="s">
        <v>561</v>
      </c>
      <c r="D38" s="523"/>
      <c r="E38" s="499" t="s">
        <v>101</v>
      </c>
      <c r="G38" s="629"/>
      <c r="H38" s="630"/>
      <c r="I38" s="1014" t="s">
        <v>102</v>
      </c>
      <c r="J38" s="625"/>
      <c r="K38" s="537" t="s">
        <v>549</v>
      </c>
      <c r="L38" s="537"/>
      <c r="M38" s="1069" t="s">
        <v>616</v>
      </c>
      <c r="N38" s="1070"/>
      <c r="O38" s="1070"/>
      <c r="P38" s="1070"/>
      <c r="Q38" s="1070"/>
      <c r="R38" s="1070"/>
      <c r="S38" s="1070"/>
      <c r="T38" s="1070"/>
      <c r="U38" s="1070"/>
      <c r="V38" s="1070"/>
      <c r="W38" s="1071"/>
    </row>
    <row r="39" spans="1:23">
      <c r="A39" s="544"/>
      <c r="B39" s="545"/>
      <c r="C39" s="545"/>
      <c r="D39" s="546"/>
      <c r="E39" s="631"/>
      <c r="F39" s="545"/>
      <c r="G39" s="1053" t="s">
        <v>1186</v>
      </c>
      <c r="H39" s="1054"/>
      <c r="I39" s="1053" t="s">
        <v>1187</v>
      </c>
      <c r="J39" s="1054"/>
      <c r="K39" s="549" t="s">
        <v>105</v>
      </c>
      <c r="L39" s="549"/>
      <c r="M39" s="1072" t="s">
        <v>106</v>
      </c>
      <c r="N39" s="1073"/>
      <c r="O39" s="1073"/>
      <c r="P39" s="1073"/>
      <c r="Q39" s="1073"/>
      <c r="R39" s="1073"/>
      <c r="S39" s="1073"/>
      <c r="T39" s="1073"/>
      <c r="U39" s="1073"/>
      <c r="V39" s="1073"/>
      <c r="W39" s="1074"/>
    </row>
    <row r="40" spans="1:23">
      <c r="G40" s="500" t="s">
        <v>667</v>
      </c>
      <c r="K40" s="537"/>
      <c r="L40" s="537"/>
      <c r="M40" s="541"/>
      <c r="N40" s="541"/>
      <c r="O40" s="541"/>
      <c r="P40" s="541"/>
      <c r="Q40" s="541"/>
      <c r="R40" s="541"/>
      <c r="S40" s="541"/>
      <c r="T40" s="541"/>
      <c r="U40" s="541"/>
      <c r="V40" s="541"/>
      <c r="W40" s="632"/>
    </row>
    <row r="41" spans="1:23">
      <c r="G41" s="633"/>
      <c r="H41" s="633"/>
      <c r="I41" s="634"/>
      <c r="J41" s="633"/>
      <c r="K41" s="537"/>
      <c r="L41" s="537"/>
      <c r="M41" s="541"/>
      <c r="N41" s="541"/>
      <c r="O41" s="541"/>
      <c r="P41" s="541"/>
      <c r="Q41" s="541"/>
      <c r="R41" s="541"/>
      <c r="S41" s="541"/>
      <c r="T41" s="541"/>
      <c r="U41" s="541"/>
      <c r="V41" s="541"/>
      <c r="W41" s="632"/>
    </row>
    <row r="42" spans="1:23" ht="7.5" customHeight="1"/>
    <row r="43" spans="1:23" ht="13.5" customHeight="1"/>
    <row r="44" spans="1:23" ht="13.5" customHeight="1"/>
    <row r="45" spans="1:23" ht="13.5" customHeight="1"/>
    <row r="46" spans="1:23" s="611" customFormat="1" ht="18" customHeight="1">
      <c r="A46" s="635" t="s">
        <v>964</v>
      </c>
      <c r="B46" s="500"/>
      <c r="C46" s="635" t="s">
        <v>622</v>
      </c>
      <c r="F46" s="636"/>
      <c r="G46" s="635" t="s">
        <v>958</v>
      </c>
      <c r="H46" s="500"/>
      <c r="I46" s="635" t="s">
        <v>969</v>
      </c>
      <c r="K46" s="636"/>
      <c r="L46" s="636"/>
      <c r="V46" s="637"/>
    </row>
    <row r="47" spans="1:23" s="611" customFormat="1" ht="18" customHeight="1">
      <c r="A47" s="635" t="s">
        <v>965</v>
      </c>
      <c r="B47" s="500"/>
      <c r="C47" s="635" t="s">
        <v>969</v>
      </c>
      <c r="F47" s="636"/>
      <c r="G47" s="635" t="s">
        <v>959</v>
      </c>
      <c r="H47" s="500"/>
      <c r="I47" s="635" t="s">
        <v>969</v>
      </c>
      <c r="K47" s="636"/>
      <c r="L47" s="636"/>
      <c r="V47" s="637"/>
    </row>
    <row r="48" spans="1:23" s="611" customFormat="1" ht="18" customHeight="1">
      <c r="A48" s="635" t="s">
        <v>966</v>
      </c>
      <c r="B48" s="500"/>
      <c r="C48" s="635" t="s">
        <v>969</v>
      </c>
      <c r="F48" s="636"/>
      <c r="G48" s="635" t="s">
        <v>960</v>
      </c>
      <c r="H48" s="500"/>
      <c r="I48" s="635" t="s">
        <v>622</v>
      </c>
      <c r="K48" s="636"/>
      <c r="L48" s="636"/>
      <c r="V48" s="637"/>
    </row>
    <row r="49" spans="1:23" s="611" customFormat="1" ht="18" customHeight="1">
      <c r="A49" s="635" t="s">
        <v>967</v>
      </c>
      <c r="B49" s="500"/>
      <c r="C49" s="635" t="s">
        <v>622</v>
      </c>
      <c r="F49" s="636"/>
      <c r="G49" s="635" t="s">
        <v>961</v>
      </c>
      <c r="H49" s="500"/>
      <c r="I49" s="635" t="s">
        <v>622</v>
      </c>
      <c r="K49" s="636"/>
      <c r="L49" s="636"/>
      <c r="V49" s="637"/>
    </row>
    <row r="50" spans="1:23" s="611" customFormat="1" ht="18" customHeight="1">
      <c r="A50" s="635" t="s">
        <v>968</v>
      </c>
      <c r="B50" s="500"/>
      <c r="C50" s="635" t="s">
        <v>622</v>
      </c>
      <c r="F50" s="636"/>
      <c r="G50" s="635" t="s">
        <v>963</v>
      </c>
      <c r="H50" s="500"/>
      <c r="I50" s="635" t="s">
        <v>622</v>
      </c>
      <c r="K50" s="636"/>
      <c r="L50" s="636"/>
      <c r="V50" s="637"/>
    </row>
    <row r="51" spans="1:23" ht="20">
      <c r="E51" s="1015"/>
      <c r="F51" s="500"/>
      <c r="G51" s="635" t="s">
        <v>962</v>
      </c>
      <c r="I51" s="635" t="s">
        <v>622</v>
      </c>
      <c r="K51" s="500"/>
      <c r="M51" s="1015"/>
      <c r="V51" s="501"/>
      <c r="W51" s="1015"/>
    </row>
    <row r="52" spans="1:23" ht="17.5">
      <c r="A52" s="638"/>
      <c r="E52" s="1015"/>
      <c r="G52" s="639"/>
      <c r="H52" s="639"/>
    </row>
    <row r="57" spans="1:23" ht="14">
      <c r="A57" s="640"/>
      <c r="C57" s="641"/>
      <c r="D57" s="641"/>
      <c r="E57" s="642"/>
    </row>
    <row r="58" spans="1:23" ht="14">
      <c r="A58" s="643"/>
      <c r="C58" s="641"/>
      <c r="D58" s="644"/>
      <c r="E58" s="642"/>
    </row>
    <row r="59" spans="1:23" ht="14">
      <c r="A59" s="643"/>
      <c r="B59" s="645"/>
      <c r="C59" s="641"/>
      <c r="D59" s="641"/>
      <c r="E59" s="642"/>
    </row>
    <row r="60" spans="1:23" ht="14">
      <c r="A60" s="643"/>
      <c r="B60" s="646" t="s">
        <v>354</v>
      </c>
      <c r="C60" s="641"/>
      <c r="D60" s="641"/>
      <c r="E60" s="642"/>
    </row>
    <row r="61" spans="1:23" ht="15.5">
      <c r="A61" s="643"/>
      <c r="B61" s="647" t="s">
        <v>249</v>
      </c>
      <c r="C61" s="641"/>
      <c r="D61" s="641"/>
      <c r="E61" s="642"/>
    </row>
    <row r="62" spans="1:23" ht="14">
      <c r="A62" s="643"/>
      <c r="B62" s="648" t="s">
        <v>250</v>
      </c>
      <c r="C62" s="641"/>
      <c r="D62" s="641"/>
      <c r="E62" s="642"/>
    </row>
    <row r="63" spans="1:23" ht="15.5">
      <c r="A63" s="649"/>
      <c r="B63" s="647" t="s">
        <v>251</v>
      </c>
      <c r="C63" s="641"/>
      <c r="D63" s="641"/>
      <c r="E63" s="642"/>
    </row>
    <row r="64" spans="1:23" ht="15.5">
      <c r="A64" s="643"/>
      <c r="B64" s="647" t="s">
        <v>252</v>
      </c>
      <c r="C64" s="641"/>
      <c r="D64" s="641"/>
      <c r="E64" s="642"/>
    </row>
    <row r="65" spans="1:5" ht="14">
      <c r="A65" s="649"/>
      <c r="B65" s="646" t="s">
        <v>253</v>
      </c>
      <c r="C65" s="641"/>
      <c r="D65" s="641"/>
      <c r="E65" s="642"/>
    </row>
    <row r="66" spans="1:5" ht="14">
      <c r="A66" s="649"/>
      <c r="B66" s="646" t="s">
        <v>357</v>
      </c>
      <c r="C66" s="641"/>
      <c r="D66" s="641"/>
      <c r="E66" s="642"/>
    </row>
    <row r="67" spans="1:5" ht="14">
      <c r="A67" s="643"/>
      <c r="B67" s="646" t="s">
        <v>358</v>
      </c>
      <c r="C67" s="641"/>
      <c r="D67" s="641"/>
      <c r="E67" s="642"/>
    </row>
    <row r="68" spans="1:5" ht="14">
      <c r="A68" s="643"/>
      <c r="B68" s="646" t="s">
        <v>288</v>
      </c>
      <c r="C68" s="641"/>
      <c r="D68" s="641"/>
      <c r="E68" s="642"/>
    </row>
    <row r="69" spans="1:5" ht="14">
      <c r="A69" s="643"/>
      <c r="B69" s="646" t="s">
        <v>292</v>
      </c>
      <c r="C69" s="641"/>
      <c r="D69" s="641"/>
      <c r="E69" s="642"/>
    </row>
    <row r="70" spans="1:5" ht="15.5">
      <c r="A70" s="643"/>
      <c r="B70" s="647" t="s">
        <v>423</v>
      </c>
      <c r="C70" s="641"/>
      <c r="D70" s="641"/>
      <c r="E70" s="642"/>
    </row>
    <row r="71" spans="1:5" ht="14">
      <c r="A71" s="643"/>
      <c r="B71" s="646" t="s">
        <v>424</v>
      </c>
      <c r="C71" s="641"/>
      <c r="D71" s="641"/>
      <c r="E71" s="642"/>
    </row>
    <row r="72" spans="1:5" ht="14">
      <c r="A72" s="643"/>
      <c r="B72" s="646" t="s">
        <v>279</v>
      </c>
      <c r="C72" s="641"/>
      <c r="D72" s="644"/>
      <c r="E72" s="642"/>
    </row>
    <row r="73" spans="1:5" ht="14">
      <c r="A73" s="643"/>
      <c r="B73" s="646" t="s">
        <v>281</v>
      </c>
      <c r="C73" s="641"/>
      <c r="D73" s="641"/>
      <c r="E73" s="642"/>
    </row>
    <row r="74" spans="1:5" ht="14">
      <c r="A74" s="643"/>
      <c r="B74" s="646" t="s">
        <v>287</v>
      </c>
      <c r="C74" s="641"/>
      <c r="D74" s="644"/>
      <c r="E74" s="642"/>
    </row>
    <row r="75" spans="1:5" ht="15.5">
      <c r="A75" s="643"/>
      <c r="B75" s="647" t="s">
        <v>420</v>
      </c>
      <c r="C75" s="641"/>
      <c r="D75" s="644"/>
      <c r="E75" s="642"/>
    </row>
    <row r="76" spans="1:5" ht="14">
      <c r="A76" s="650"/>
      <c r="B76" s="646" t="s">
        <v>421</v>
      </c>
      <c r="C76" s="579"/>
      <c r="D76" s="578"/>
      <c r="E76" s="575"/>
    </row>
    <row r="77" spans="1:5" ht="14">
      <c r="A77" s="572"/>
      <c r="B77" s="646" t="s">
        <v>422</v>
      </c>
      <c r="C77" s="579"/>
      <c r="D77" s="578"/>
      <c r="E77" s="651">
        <f>SUM(E56:E75)</f>
        <v>0</v>
      </c>
    </row>
    <row r="78" spans="1:5" ht="14">
      <c r="B78" s="646" t="s">
        <v>417</v>
      </c>
    </row>
    <row r="79" spans="1:5" ht="14">
      <c r="B79" s="646" t="s">
        <v>397</v>
      </c>
    </row>
  </sheetData>
  <mergeCells count="10">
    <mergeCell ref="M38:W38"/>
    <mergeCell ref="G39:H39"/>
    <mergeCell ref="I39:J39"/>
    <mergeCell ref="M39:W39"/>
    <mergeCell ref="O1:S1"/>
    <mergeCell ref="P2:W2"/>
    <mergeCell ref="M33:W33"/>
    <mergeCell ref="G34:H34"/>
    <mergeCell ref="G35:H35"/>
    <mergeCell ref="G36:H36"/>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59EB5-C375-4BA0-BDF4-9EE71D7930F3}">
  <sheetPr>
    <pageSetUpPr fitToPage="1"/>
  </sheetPr>
  <dimension ref="A1:W77"/>
  <sheetViews>
    <sheetView tabSelected="1" topLeftCell="A16" zoomScale="70" zoomScaleNormal="70" zoomScaleSheetLayoutView="85" workbookViewId="0">
      <selection activeCell="F23" sqref="F23"/>
    </sheetView>
  </sheetViews>
  <sheetFormatPr defaultColWidth="9.1796875" defaultRowHeight="12.5"/>
  <cols>
    <col min="1" max="1" width="5.26953125" style="1017" customWidth="1"/>
    <col min="2" max="2" width="33.81640625" style="1017" customWidth="1"/>
    <col min="3" max="3" width="6.453125" style="1017" customWidth="1"/>
    <col min="4" max="4" width="13.453125" style="1017" customWidth="1"/>
    <col min="5" max="5" width="10.453125" style="499" customWidth="1"/>
    <col min="6" max="6" width="13.08984375" style="1017" customWidth="1"/>
    <col min="7" max="7" width="14.81640625" style="500" customWidth="1"/>
    <col min="8" max="8" width="16.26953125" style="500" customWidth="1"/>
    <col min="9" max="9" width="6.1796875" style="1017" customWidth="1"/>
    <col min="10" max="10" width="14.1796875" style="1017" customWidth="1"/>
    <col min="11" max="11" width="11.1796875" style="1017" customWidth="1"/>
    <col min="12" max="12" width="15.1796875" style="500" customWidth="1"/>
    <col min="13" max="13" width="16.36328125" style="500" customWidth="1"/>
    <col min="14" max="14" width="0.453125" style="1017" hidden="1" customWidth="1"/>
    <col min="15" max="15" width="3.1796875" style="1017" customWidth="1"/>
    <col min="16" max="16" width="2.54296875" style="1017" customWidth="1"/>
    <col min="17" max="17" width="4.81640625" style="1017" hidden="1" customWidth="1"/>
    <col min="18" max="18" width="2" style="1017" customWidth="1"/>
    <col min="19" max="19" width="2.54296875" style="1017" customWidth="1"/>
    <col min="20" max="20" width="5.81640625" style="1017" hidden="1" customWidth="1"/>
    <col min="21" max="21" width="1" style="1017" customWidth="1"/>
    <col min="22" max="22" width="9.1796875" style="1017" hidden="1" customWidth="1"/>
    <col min="23" max="23" width="15.08984375" style="501" customWidth="1"/>
    <col min="24" max="24" width="1.81640625" style="1017" customWidth="1"/>
    <col min="25" max="25" width="9.1796875" style="1017" customWidth="1"/>
    <col min="26" max="16384" width="9.1796875" style="1017"/>
  </cols>
  <sheetData>
    <row r="1" spans="1:23" ht="15.5">
      <c r="A1" s="497"/>
      <c r="B1" s="497"/>
      <c r="C1" s="497"/>
      <c r="O1" s="1075"/>
      <c r="P1" s="1075"/>
      <c r="Q1" s="1075"/>
      <c r="R1" s="1075"/>
      <c r="S1" s="1075"/>
    </row>
    <row r="2" spans="1:23" ht="13.25" customHeight="1">
      <c r="M2" s="502"/>
      <c r="O2" s="503"/>
      <c r="P2" s="1075"/>
      <c r="Q2" s="1075"/>
      <c r="R2" s="1075"/>
      <c r="S2" s="1075"/>
      <c r="T2" s="1075"/>
      <c r="U2" s="1075"/>
      <c r="V2" s="1075"/>
      <c r="W2" s="1075"/>
    </row>
    <row r="3" spans="1:23" ht="15" customHeight="1">
      <c r="A3" s="504" t="s">
        <v>42</v>
      </c>
      <c r="B3" s="504"/>
      <c r="C3" s="504"/>
      <c r="D3" s="504"/>
      <c r="E3" s="505"/>
      <c r="F3" s="504"/>
      <c r="G3" s="506"/>
      <c r="H3" s="506"/>
      <c r="I3" s="504"/>
      <c r="J3" s="504"/>
      <c r="K3" s="504"/>
      <c r="L3" s="506"/>
      <c r="M3" s="506"/>
      <c r="N3" s="504"/>
      <c r="O3" s="504"/>
      <c r="P3" s="504"/>
      <c r="Q3" s="504"/>
      <c r="R3" s="504"/>
      <c r="S3" s="504"/>
      <c r="T3" s="504"/>
      <c r="U3" s="504"/>
      <c r="V3" s="504"/>
      <c r="W3" s="507"/>
    </row>
    <row r="4" spans="1:23" ht="3.75" customHeight="1"/>
    <row r="5" spans="1:23" ht="12.65" customHeight="1">
      <c r="A5" s="1017" t="s">
        <v>522</v>
      </c>
      <c r="I5" s="508" t="s">
        <v>44</v>
      </c>
      <c r="J5" s="509">
        <f ca="1">TODAY()</f>
        <v>44826</v>
      </c>
      <c r="K5" s="509"/>
      <c r="L5" s="510"/>
      <c r="M5" s="511"/>
      <c r="N5" s="508"/>
      <c r="O5" s="508"/>
      <c r="P5" s="508"/>
      <c r="Q5" s="508"/>
      <c r="R5" s="508"/>
      <c r="S5" s="508"/>
      <c r="T5" s="508"/>
      <c r="U5" s="508"/>
      <c r="V5" s="508"/>
    </row>
    <row r="6" spans="1:23" ht="13">
      <c r="A6" s="512" t="s">
        <v>45</v>
      </c>
      <c r="B6" s="513"/>
      <c r="C6" s="513"/>
      <c r="D6" s="514"/>
      <c r="E6" s="515"/>
      <c r="F6" s="513"/>
      <c r="G6" s="516" t="s">
        <v>46</v>
      </c>
      <c r="H6" s="517"/>
      <c r="I6" s="518" t="s">
        <v>47</v>
      </c>
      <c r="J6" s="519"/>
      <c r="K6" s="520"/>
      <c r="L6" s="516" t="s">
        <v>48</v>
      </c>
      <c r="M6" s="517"/>
      <c r="N6" s="520"/>
      <c r="O6" s="520"/>
      <c r="P6" s="512"/>
      <c r="Q6" s="520"/>
      <c r="R6" s="520"/>
      <c r="S6" s="520"/>
      <c r="T6" s="520"/>
      <c r="U6" s="513"/>
      <c r="V6" s="513"/>
      <c r="W6" s="521"/>
    </row>
    <row r="7" spans="1:23" ht="13">
      <c r="A7" s="1016" t="s">
        <v>556</v>
      </c>
      <c r="D7" s="523"/>
      <c r="E7" s="524" t="s">
        <v>49</v>
      </c>
      <c r="F7" s="525"/>
      <c r="G7" s="526" t="s">
        <v>50</v>
      </c>
      <c r="H7" s="527"/>
      <c r="I7" s="528" t="s">
        <v>51</v>
      </c>
      <c r="J7" s="529"/>
      <c r="K7" s="525"/>
      <c r="L7" s="526" t="s">
        <v>52</v>
      </c>
      <c r="M7" s="527"/>
      <c r="N7" s="525"/>
      <c r="O7" s="525"/>
      <c r="P7" s="528" t="s">
        <v>53</v>
      </c>
      <c r="Q7" s="525"/>
      <c r="R7" s="525"/>
      <c r="S7" s="525"/>
      <c r="T7" s="525"/>
      <c r="U7" s="525"/>
      <c r="V7" s="525"/>
      <c r="W7" s="530"/>
    </row>
    <row r="8" spans="1:23">
      <c r="A8" s="1016" t="s">
        <v>557</v>
      </c>
      <c r="D8" s="523"/>
      <c r="E8" s="531"/>
      <c r="G8" s="532"/>
      <c r="H8" s="533"/>
      <c r="I8" s="1016"/>
      <c r="K8" s="514"/>
      <c r="L8" s="532"/>
      <c r="M8" s="534"/>
      <c r="O8" s="514"/>
      <c r="U8" s="535"/>
      <c r="V8" s="535"/>
      <c r="W8" s="536"/>
    </row>
    <row r="9" spans="1:23">
      <c r="A9" s="1016" t="s">
        <v>558</v>
      </c>
      <c r="D9" s="523"/>
      <c r="E9" s="531" t="s">
        <v>54</v>
      </c>
      <c r="G9" s="532" t="s">
        <v>55</v>
      </c>
      <c r="H9" s="533"/>
      <c r="I9" s="1016" t="s">
        <v>56</v>
      </c>
      <c r="K9" s="523"/>
      <c r="L9" s="532" t="s">
        <v>57</v>
      </c>
      <c r="M9" s="537"/>
      <c r="O9" s="523"/>
      <c r="P9" s="1017" t="s">
        <v>58</v>
      </c>
      <c r="W9" s="538"/>
    </row>
    <row r="10" spans="1:23" ht="13">
      <c r="A10" s="1016" t="s">
        <v>559</v>
      </c>
      <c r="D10" s="539" t="s">
        <v>560</v>
      </c>
      <c r="E10" s="531" t="s">
        <v>59</v>
      </c>
      <c r="G10" s="532"/>
      <c r="H10" s="533"/>
      <c r="I10" s="540"/>
      <c r="J10" s="541"/>
      <c r="K10" s="542"/>
      <c r="L10" s="532"/>
      <c r="M10" s="537"/>
      <c r="O10" s="523"/>
      <c r="W10" s="538"/>
    </row>
    <row r="11" spans="1:23" ht="13">
      <c r="A11" s="1016" t="s">
        <v>551</v>
      </c>
      <c r="D11" s="523"/>
      <c r="E11" s="515"/>
      <c r="F11" s="543"/>
      <c r="G11" s="532" t="s">
        <v>60</v>
      </c>
      <c r="H11" s="533"/>
      <c r="I11" s="1016" t="s">
        <v>61</v>
      </c>
      <c r="K11" s="523"/>
      <c r="L11" s="532" t="s">
        <v>523</v>
      </c>
      <c r="M11" s="537"/>
      <c r="O11" s="523"/>
      <c r="P11" s="1017" t="s">
        <v>63</v>
      </c>
      <c r="W11" s="538"/>
    </row>
    <row r="12" spans="1:23">
      <c r="A12" s="544" t="s">
        <v>64</v>
      </c>
      <c r="D12" s="523"/>
      <c r="E12" s="531" t="s">
        <v>65</v>
      </c>
      <c r="G12" s="532"/>
      <c r="H12" s="533"/>
      <c r="I12" s="1016"/>
      <c r="K12" s="523"/>
      <c r="L12" s="532"/>
      <c r="M12" s="537"/>
      <c r="O12" s="523"/>
      <c r="W12" s="538"/>
    </row>
    <row r="13" spans="1:23" ht="13.5" customHeight="1">
      <c r="A13" s="544"/>
      <c r="B13" s="545"/>
      <c r="C13" s="545"/>
      <c r="D13" s="546"/>
      <c r="E13" s="531" t="s">
        <v>66</v>
      </c>
      <c r="G13" s="547"/>
      <c r="H13" s="548"/>
      <c r="I13" s="544"/>
      <c r="J13" s="545"/>
      <c r="K13" s="546"/>
      <c r="L13" s="547"/>
      <c r="M13" s="549"/>
      <c r="N13" s="545"/>
      <c r="O13" s="546"/>
      <c r="P13" s="545"/>
      <c r="Q13" s="545"/>
      <c r="R13" s="545"/>
      <c r="S13" s="545"/>
      <c r="T13" s="545"/>
      <c r="U13" s="545"/>
      <c r="V13" s="545"/>
      <c r="W13" s="550"/>
    </row>
    <row r="14" spans="1:23">
      <c r="A14" s="551" t="s">
        <v>524</v>
      </c>
      <c r="B14"/>
      <c r="C14" s="552"/>
      <c r="D14" s="552"/>
      <c r="E14" s="553" t="s">
        <v>526</v>
      </c>
      <c r="F14" s="554" t="s">
        <v>527</v>
      </c>
      <c r="G14" s="555" t="s">
        <v>528</v>
      </c>
      <c r="H14" s="555" t="s">
        <v>72</v>
      </c>
      <c r="I14" s="556" t="s">
        <v>529</v>
      </c>
      <c r="J14" s="556" t="s">
        <v>530</v>
      </c>
      <c r="K14" s="557" t="s">
        <v>531</v>
      </c>
      <c r="L14" s="558" t="s">
        <v>532</v>
      </c>
      <c r="M14" s="558" t="s">
        <v>533</v>
      </c>
      <c r="N14" s="559"/>
      <c r="O14" s="559" t="s">
        <v>534</v>
      </c>
      <c r="P14" s="551"/>
      <c r="Q14" s="551"/>
      <c r="R14" s="551"/>
      <c r="S14" s="551"/>
      <c r="T14" s="551"/>
      <c r="U14" s="551"/>
      <c r="V14" s="551"/>
      <c r="W14" s="560" t="s">
        <v>535</v>
      </c>
    </row>
    <row r="15" spans="1:23" ht="9" customHeight="1">
      <c r="A15" s="561"/>
      <c r="B15" s="562"/>
      <c r="C15" s="535"/>
      <c r="D15" s="514"/>
      <c r="E15" s="563" t="s">
        <v>536</v>
      </c>
      <c r="F15" s="564" t="s">
        <v>539</v>
      </c>
      <c r="G15" s="565" t="s">
        <v>540</v>
      </c>
      <c r="H15" s="565" t="s">
        <v>540</v>
      </c>
      <c r="I15" s="554"/>
      <c r="J15" s="554"/>
      <c r="K15" s="554"/>
      <c r="L15" s="565" t="s">
        <v>541</v>
      </c>
      <c r="M15" s="566" t="s">
        <v>541</v>
      </c>
      <c r="N15" s="567"/>
      <c r="O15" s="568" t="s">
        <v>542</v>
      </c>
      <c r="P15" s="569"/>
      <c r="Q15" s="569"/>
      <c r="R15" s="569"/>
      <c r="S15" s="569"/>
      <c r="T15" s="569"/>
      <c r="U15" s="570"/>
      <c r="V15" s="570"/>
      <c r="W15" s="571" t="s">
        <v>76</v>
      </c>
    </row>
    <row r="16" spans="1:23" ht="12.5" customHeight="1">
      <c r="A16" s="572"/>
      <c r="B16" s="573" t="s">
        <v>552</v>
      </c>
      <c r="C16" s="574"/>
      <c r="D16" s="574"/>
      <c r="E16" s="575"/>
      <c r="F16" s="572"/>
      <c r="G16" s="576"/>
      <c r="H16" s="576"/>
      <c r="I16" s="572"/>
      <c r="J16" s="572"/>
      <c r="K16" s="572"/>
      <c r="L16" s="576"/>
      <c r="M16" s="577"/>
      <c r="N16" s="578"/>
      <c r="O16" s="579"/>
      <c r="P16" s="579"/>
      <c r="Q16" s="579"/>
      <c r="R16" s="579"/>
      <c r="S16" s="579"/>
      <c r="T16" s="579"/>
      <c r="U16" s="578"/>
      <c r="V16" s="578"/>
      <c r="W16" s="580"/>
    </row>
    <row r="17" spans="1:23" s="597" customFormat="1" ht="19.25" customHeight="1">
      <c r="A17" s="860"/>
      <c r="B17" s="582" t="s">
        <v>1159</v>
      </c>
      <c r="C17" s="738" t="str">
        <f>IF(E17="","",VLOOKUP(B17,Data!$B$5:$N$503,13,FALSE))</f>
        <v/>
      </c>
      <c r="D17" s="495" t="str">
        <f>IF(E17="","",VLOOKUP(B17,Data!$B$5:$L$503,2,FALSE))</f>
        <v/>
      </c>
      <c r="E17" s="739"/>
      <c r="F17" s="955"/>
      <c r="G17" s="587" t="str">
        <f>IF(E17="","",VLOOKUP(B17,Data!$B$5:$L$503,11,FALSE))</f>
        <v/>
      </c>
      <c r="H17" s="588" t="str">
        <f>IF(E17&gt;0,E17*G17,"-")</f>
        <v>-</v>
      </c>
      <c r="I17" s="589" t="str">
        <f>IF(E17="","",VLOOKUP(B17,Data!$B$5:$D$503,3,FALSE))</f>
        <v/>
      </c>
      <c r="J17" s="589" t="str">
        <f>IF(E17="","",VLOOKUP(B17,Data!$B$5:$M$503,12,FALSE))</f>
        <v/>
      </c>
      <c r="K17" s="590"/>
      <c r="L17" s="587" t="str">
        <f>IF(E17="","",VLOOKUP(B17,Data!$B$5:$E$503,4,FALSE)*E17)</f>
        <v/>
      </c>
      <c r="M17" s="587" t="str">
        <f>IF(E17="","",VLOOKUP(B17,Data!$B$5:$F$503,5,FALSE)*E17)</f>
        <v/>
      </c>
      <c r="N17" s="591" t="e">
        <f>IF(B17=Data!#REF!,Data!#REF!,(IF(B17=Data!#REF!,Data!#REF!,(IF(B17=Data!#REF!,Data!#REF!,(IF(B17=Data!#REF!,Data!#REF!,(IF(B17=Data!#REF!,Data!#REF!,(IF(B17=Data!#REF!,Data!#REF!,(IF(B17=Data!#REF!,Data!#REF!,(IF(B17=Data!#REF!,Data!#REF!,Data!#REF!)))))))))))))))&amp;IF(B17=Data!B23,Data!G23,(IF(B17=Data!#REF!,Data!#REF!,(IF(B17=Data!#REF!,Data!#REF!,(IF(B17=Data!#REF!,Data!#REF!,(IF(B17=Data!#REF!,Data!#REF!,(IF(B17=Data!#REF!,Data!G763,(IF(B17=Data!#REF!,Data!#REF!,(IF(B17=Data!#REF!,Data!#REF!,Data!#REF!)))))))))))))))&amp;IF(B17=Data!#REF!,Data!#REF!,(IF(B17=Data!#REF!,Data!#REF!,(IF(B17=Data!#REF!,Data!#REF!,(IF(B17=Data!#REF!,Data!#REF!,(IF(B17=Data!#REF!,Data!#REF!,Data!#REF!)))))))))</f>
        <v>#REF!</v>
      </c>
      <c r="O17" s="592"/>
      <c r="P17" s="593"/>
      <c r="Q17" s="594" t="e">
        <f>IF(B17=Data!#REF!,Data!#REF!,(IF(B17=Data!#REF!,Data!#REF!,(IF(B17=Data!#REF!,Data!#REF!,(IF(B17=Data!#REF!,Data!#REF!,(IF(B17=Data!#REF!,Data!#REF!,(IF(B17=Data!#REF!,Data!#REF!,(IF(B17=Data!#REF!,Data!#REF!,(IF(B17=Data!#REF!,Data!#REF!,Data!#REF!)))))))))))))))&amp;IF(B17=Data!B23,Data!H23,(IF(B17=Data!#REF!,Data!#REF!,(IF(B17=Data!#REF!,Data!#REF!,(IF(B17=Data!#REF!,Data!#REF!,(IF(B17=Data!#REF!,Data!#REF!,(IF(B17=Data!#REF!,Data!H763,(IF(B17=Data!#REF!,Data!#REF!,(IF(B17=Data!#REF!,Data!#REF!,Data!#REF!)))))))))))))))&amp;IF(B17=Data!#REF!,Data!#REF!,(IF(B17=Data!#REF!,Data!#REF!,(IF(B17=Data!#REF!,Data!#REF!,(IF(B17=Data!#REF!,Data!#REF!,(IF(B17=Data!#REF!,Data!#REF!,Data!#REF!)))))))))</f>
        <v>#REF!</v>
      </c>
      <c r="R17" s="593"/>
      <c r="S17" s="593"/>
      <c r="T17" s="594" t="e">
        <f>IF(B17=Data!#REF!,Data!#REF!,(IF(B17=Data!#REF!,Data!#REF!,(IF(B17=Data!#REF!,Data!#REF!,(IF(B17=Data!#REF!,Data!#REF!,(IF(B17=Data!#REF!,Data!#REF!,(IF(B17=Data!#REF!,Data!#REF!,(IF(B17=Data!#REF!,Data!#REF!,(IF(B17=Data!#REF!,Data!#REF!,Data!#REF!)))))))))))))))&amp;IF(B17=Data!B23,Data!I23,(IF(B17=Data!#REF!,Data!#REF!,(IF(B17=Data!#REF!,Data!#REF!,(IF(B17=Data!#REF!,Data!#REF!,(IF(B17=Data!#REF!,Data!#REF!,(IF(B17=Data!#REF!,Data!I763,(IF(B17=Data!#REF!,Data!#REF!,(IF(B17=Data!#REF!,Data!#REF!,Data!#REF!)))))))))))))))&amp;IF(B17=Data!#REF!,Data!#REF!,(IF(B17=Data!#REF!,Data!#REF!,(IF(B17=Data!#REF!,Data!#REF!,(IF(B17=Data!#REF!,Data!#REF!,(IF(B17=Data!#REF!,Data!#REF!,Data!#REF!)))))))))</f>
        <v>#REF!</v>
      </c>
      <c r="U17" s="595"/>
      <c r="V17" s="594" t="e">
        <f>IF(B17=Data!#REF!,Data!#REF!,(IF(B17=Data!#REF!,Data!#REF!,(IF(B17=Data!#REF!,Data!#REF!,(IF(B17=Data!#REF!,Data!#REF!,(IF(B17=Data!#REF!,Data!#REF!,(IF(B17=Data!#REF!,Data!#REF!,(IF(B17=Data!#REF!,Data!#REF!,(IF(B17=Data!#REF!,Data!#REF!,Data!#REF!)))))))))))))))&amp;IF(B17=Data!B23,Data!J23,(IF(B17=Data!#REF!,Data!#REF!,(IF(B17=Data!#REF!,Data!#REF!,(IF(B17=Data!#REF!,Data!#REF!,(IF(B17=Data!#REF!,Data!#REF!,(IF(B17=Data!#REF!,Data!J763,(IF(B17=Data!#REF!,Data!#REF!,(IF(B17=Data!#REF!,Data!#REF!,Data!#REF!)))))))))))))))&amp;IF(B17=Data!#REF!,Data!#REF!,(IF(B17=Data!#REF!,Data!#REF!,(IF(B17=Data!#REF!,Data!#REF!,(IF(B17=Data!#REF!,Data!#REF!,(IF(B17=Data!#REF!,Data!#REF!,Data!#REF!)))))))))</f>
        <v>#REF!</v>
      </c>
      <c r="W17" s="596" t="str">
        <f>IF(E17="","",VLOOKUP(B17,Data!$B$5:$J$503,9,FALSE)*E17)</f>
        <v/>
      </c>
    </row>
    <row r="18" spans="1:23" s="597" customFormat="1" ht="19.25" customHeight="1">
      <c r="A18" s="860">
        <v>1</v>
      </c>
      <c r="B18" s="753" t="s">
        <v>285</v>
      </c>
      <c r="C18" s="738" t="str">
        <f>IF(E18="","",VLOOKUP(B18,Data!$B$5:$N$503,13,FALSE))</f>
        <v>Ymh</v>
      </c>
      <c r="D18" s="495" t="str">
        <f>IF(E18="","",VLOOKUP(B18,Data!$B$5:$L$503,2,FALSE))</f>
        <v>WV62390</v>
      </c>
      <c r="E18" s="739">
        <v>2</v>
      </c>
      <c r="F18" s="955" t="s">
        <v>544</v>
      </c>
      <c r="G18" s="587">
        <f>IF(E18="","",VLOOKUP(B18,Data!$B$5:$L$503,11,FALSE))</f>
        <v>2697.53</v>
      </c>
      <c r="H18" s="588">
        <f>IF(E18&gt;0,E18*G18,"-")</f>
        <v>5395.06</v>
      </c>
      <c r="I18" s="589" t="str">
        <f>IF(E18="","",VLOOKUP(B18,Data!$B$5:$D$503,3,FALSE))</f>
        <v>C/T</v>
      </c>
      <c r="J18" s="589" t="str">
        <f>IF(E18="","",VLOOKUP(B18,Data!$B$5:$M$503,12,FALSE))</f>
        <v>Indonesia</v>
      </c>
      <c r="K18" s="590">
        <v>5143162</v>
      </c>
      <c r="L18" s="587">
        <f>IF(E18="","",VLOOKUP(B18,Data!$B$5:$E$503,4,FALSE)*E18)</f>
        <v>508</v>
      </c>
      <c r="M18" s="587">
        <f>IF(E18="","",VLOOKUP(B18,Data!$B$5:$F$503,5,FALSE)*E18)</f>
        <v>458</v>
      </c>
      <c r="N18" s="591" t="e">
        <f>IF(B18=Data!#REF!,Data!#REF!,(IF(B18=Data!#REF!,Data!#REF!,(IF(B18=Data!#REF!,Data!#REF!,(IF(B18=Data!#REF!,Data!#REF!,(IF(B18=Data!#REF!,Data!#REF!,(IF(B18=Data!#REF!,Data!#REF!,(IF(B18=Data!#REF!,Data!#REF!,(IF(B18=Data!#REF!,Data!#REF!,Data!#REF!)))))))))))))))&amp;IF(B18=Data!B23,Data!G23,(IF(B18=Data!#REF!,Data!#REF!,(IF(B18=Data!#REF!,Data!#REF!,(IF(B18=Data!#REF!,Data!#REF!,(IF(B18=Data!#REF!,Data!#REF!,(IF(B18=Data!#REF!,Data!G763,(IF(B18=Data!#REF!,Data!#REF!,(IF(B18=Data!#REF!,Data!#REF!,Data!#REF!)))))))))))))))&amp;IF(B18=Data!#REF!,Data!#REF!,(IF(B18=Data!#REF!,Data!#REF!,(IF(B18=Data!#REF!,Data!#REF!,(IF(B18=Data!#REF!,Data!#REF!,(IF(B18=Data!#REF!,Data!#REF!,Data!#REF!)))))))))</f>
        <v>#REF!</v>
      </c>
      <c r="O18" s="592"/>
      <c r="P18" s="593"/>
      <c r="Q18" s="594" t="e">
        <f>IF(B18=Data!#REF!,Data!#REF!,(IF(B18=Data!#REF!,Data!#REF!,(IF(B18=Data!#REF!,Data!#REF!,(IF(B18=Data!#REF!,Data!#REF!,(IF(B18=Data!#REF!,Data!#REF!,(IF(B18=Data!#REF!,Data!#REF!,(IF(B18=Data!#REF!,Data!#REF!,(IF(B18=Data!#REF!,Data!#REF!,Data!#REF!)))))))))))))))&amp;IF(B18=Data!B23,Data!H23,(IF(B18=Data!#REF!,Data!#REF!,(IF(B18=Data!#REF!,Data!#REF!,(IF(B18=Data!#REF!,Data!#REF!,(IF(B18=Data!#REF!,Data!#REF!,(IF(B18=Data!#REF!,Data!H763,(IF(B18=Data!#REF!,Data!#REF!,(IF(B18=Data!#REF!,Data!#REF!,Data!#REF!)))))))))))))))&amp;IF(B18=Data!#REF!,Data!#REF!,(IF(B18=Data!#REF!,Data!#REF!,(IF(B18=Data!#REF!,Data!#REF!,(IF(B18=Data!#REF!,Data!#REF!,(IF(B18=Data!#REF!,Data!#REF!,Data!#REF!)))))))))</f>
        <v>#REF!</v>
      </c>
      <c r="R18" s="593"/>
      <c r="S18" s="593"/>
      <c r="T18" s="594" t="e">
        <f>IF(B18=Data!#REF!,Data!#REF!,(IF(B18=Data!#REF!,Data!#REF!,(IF(B18=Data!#REF!,Data!#REF!,(IF(B18=Data!#REF!,Data!#REF!,(IF(B18=Data!#REF!,Data!#REF!,(IF(B18=Data!#REF!,Data!#REF!,(IF(B18=Data!#REF!,Data!#REF!,(IF(B18=Data!#REF!,Data!#REF!,Data!#REF!)))))))))))))))&amp;IF(B18=Data!B23,Data!I23,(IF(B18=Data!#REF!,Data!#REF!,(IF(B18=Data!#REF!,Data!#REF!,(IF(B18=Data!#REF!,Data!#REF!,(IF(B18=Data!#REF!,Data!#REF!,(IF(B18=Data!#REF!,Data!I763,(IF(B18=Data!#REF!,Data!#REF!,(IF(B18=Data!#REF!,Data!#REF!,Data!#REF!)))))))))))))))&amp;IF(B18=Data!#REF!,Data!#REF!,(IF(B18=Data!#REF!,Data!#REF!,(IF(B18=Data!#REF!,Data!#REF!,(IF(B18=Data!#REF!,Data!#REF!,(IF(B18=Data!#REF!,Data!#REF!,Data!#REF!)))))))))</f>
        <v>#REF!</v>
      </c>
      <c r="U18" s="595"/>
      <c r="V18" s="594" t="e">
        <f>IF(B18=Data!#REF!,Data!#REF!,(IF(B18=Data!#REF!,Data!#REF!,(IF(B18=Data!#REF!,Data!#REF!,(IF(B18=Data!#REF!,Data!#REF!,(IF(B18=Data!#REF!,Data!#REF!,(IF(B18=Data!#REF!,Data!#REF!,(IF(B18=Data!#REF!,Data!#REF!,(IF(B18=Data!#REF!,Data!#REF!,Data!#REF!)))))))))))))))&amp;IF(B18=Data!B23,Data!J23,(IF(B18=Data!#REF!,Data!#REF!,(IF(B18=Data!#REF!,Data!#REF!,(IF(B18=Data!#REF!,Data!#REF!,(IF(B18=Data!#REF!,Data!#REF!,(IF(B18=Data!#REF!,Data!J763,(IF(B18=Data!#REF!,Data!#REF!,(IF(B18=Data!#REF!,Data!#REF!,Data!#REF!)))))))))))))))&amp;IF(B18=Data!#REF!,Data!#REF!,(IF(B18=Data!#REF!,Data!#REF!,(IF(B18=Data!#REF!,Data!#REF!,(IF(B18=Data!#REF!,Data!#REF!,(IF(B18=Data!#REF!,Data!#REF!,Data!#REF!)))))))))</f>
        <v>#REF!</v>
      </c>
      <c r="W18" s="596">
        <f>IF(E18="","",VLOOKUP(B18,Data!$B$5:$J$503,9,FALSE)*E18)</f>
        <v>2.968</v>
      </c>
    </row>
    <row r="19" spans="1:23" s="597" customFormat="1" ht="19.25" customHeight="1">
      <c r="A19" s="860"/>
      <c r="B19" s="582" t="s">
        <v>1173</v>
      </c>
      <c r="C19" s="738" t="str">
        <f>IF(E19="","",VLOOKUP(B19,Data!$B$5:$N$503,13,FALSE))</f>
        <v/>
      </c>
      <c r="D19" s="495" t="str">
        <f>IF(E19="","",VLOOKUP(B19,Data!$B$5:$L$503,2,FALSE))</f>
        <v/>
      </c>
      <c r="E19" s="739"/>
      <c r="F19" s="955"/>
      <c r="G19" s="587" t="str">
        <f>IF(E19="","",VLOOKUP(B19,Data!$B$5:$L$503,11,FALSE))</f>
        <v/>
      </c>
      <c r="H19" s="588" t="str">
        <f>IF(E19&gt;0,E19*G19,"-")</f>
        <v>-</v>
      </c>
      <c r="I19" s="589" t="str">
        <f>IF(E19="","",VLOOKUP(B19,Data!$B$5:$D$503,3,FALSE))</f>
        <v/>
      </c>
      <c r="J19" s="589" t="str">
        <f>IF(E19="","",VLOOKUP(B19,Data!$B$5:$M$503,12,FALSE))</f>
        <v/>
      </c>
      <c r="K19" s="590">
        <v>5143162</v>
      </c>
      <c r="L19" s="587" t="str">
        <f>IF(E19="","",VLOOKUP(B19,Data!$B$5:$E$503,4,FALSE)*E19)</f>
        <v/>
      </c>
      <c r="M19" s="587" t="str">
        <f>IF(E19="","",VLOOKUP(B19,Data!$B$5:$F$503,5,FALSE)*E19)</f>
        <v/>
      </c>
      <c r="N19" s="591" t="e">
        <f>IF(B19=Data!#REF!,Data!#REF!,(IF(B19=Data!#REF!,Data!#REF!,(IF(B19=Data!#REF!,Data!#REF!,(IF(B19=Data!#REF!,Data!#REF!,(IF(B19=Data!#REF!,Data!#REF!,(IF(B19=Data!#REF!,Data!#REF!,(IF(B19=Data!#REF!,Data!#REF!,(IF(B19=Data!#REF!,Data!#REF!,Data!#REF!)))))))))))))))&amp;IF(B19=Data!B24,Data!G24,(IF(B19=Data!#REF!,Data!#REF!,(IF(B19=Data!#REF!,Data!#REF!,(IF(B19=Data!#REF!,Data!#REF!,(IF(B19=Data!#REF!,Data!#REF!,(IF(B19=Data!#REF!,Data!G764,(IF(B19=Data!#REF!,Data!#REF!,(IF(B19=Data!#REF!,Data!#REF!,Data!#REF!)))))))))))))))&amp;IF(B19=Data!#REF!,Data!#REF!,(IF(B19=Data!#REF!,Data!#REF!,(IF(B19=Data!#REF!,Data!#REF!,(IF(B19=Data!#REF!,Data!#REF!,(IF(B19=Data!#REF!,Data!#REF!,Data!#REF!)))))))))</f>
        <v>#REF!</v>
      </c>
      <c r="O19" s="592"/>
      <c r="P19" s="593"/>
      <c r="Q19" s="594" t="e">
        <f>IF(B19=Data!#REF!,Data!#REF!,(IF(B19=Data!#REF!,Data!#REF!,(IF(B19=Data!#REF!,Data!#REF!,(IF(B19=Data!#REF!,Data!#REF!,(IF(B19=Data!#REF!,Data!#REF!,(IF(B19=Data!#REF!,Data!#REF!,(IF(B19=Data!#REF!,Data!#REF!,(IF(B19=Data!#REF!,Data!#REF!,Data!#REF!)))))))))))))))&amp;IF(B19=Data!B24,Data!H24,(IF(B19=Data!#REF!,Data!#REF!,(IF(B19=Data!#REF!,Data!#REF!,(IF(B19=Data!#REF!,Data!#REF!,(IF(B19=Data!#REF!,Data!#REF!,(IF(B19=Data!#REF!,Data!H764,(IF(B19=Data!#REF!,Data!#REF!,(IF(B19=Data!#REF!,Data!#REF!,Data!#REF!)))))))))))))))&amp;IF(B19=Data!#REF!,Data!#REF!,(IF(B19=Data!#REF!,Data!#REF!,(IF(B19=Data!#REF!,Data!#REF!,(IF(B19=Data!#REF!,Data!#REF!,(IF(B19=Data!#REF!,Data!#REF!,Data!#REF!)))))))))</f>
        <v>#REF!</v>
      </c>
      <c r="R19" s="593"/>
      <c r="S19" s="593"/>
      <c r="T19" s="594" t="e">
        <f>IF(B19=Data!#REF!,Data!#REF!,(IF(B19=Data!#REF!,Data!#REF!,(IF(B19=Data!#REF!,Data!#REF!,(IF(B19=Data!#REF!,Data!#REF!,(IF(B19=Data!#REF!,Data!#REF!,(IF(B19=Data!#REF!,Data!#REF!,(IF(B19=Data!#REF!,Data!#REF!,(IF(B19=Data!#REF!,Data!#REF!,Data!#REF!)))))))))))))))&amp;IF(B19=Data!B24,Data!I24,(IF(B19=Data!#REF!,Data!#REF!,(IF(B19=Data!#REF!,Data!#REF!,(IF(B19=Data!#REF!,Data!#REF!,(IF(B19=Data!#REF!,Data!#REF!,(IF(B19=Data!#REF!,Data!I764,(IF(B19=Data!#REF!,Data!#REF!,(IF(B19=Data!#REF!,Data!#REF!,Data!#REF!)))))))))))))))&amp;IF(B19=Data!#REF!,Data!#REF!,(IF(B19=Data!#REF!,Data!#REF!,(IF(B19=Data!#REF!,Data!#REF!,(IF(B19=Data!#REF!,Data!#REF!,(IF(B19=Data!#REF!,Data!#REF!,Data!#REF!)))))))))</f>
        <v>#REF!</v>
      </c>
      <c r="U19" s="595"/>
      <c r="V19" s="594" t="e">
        <f>IF(B19=Data!#REF!,Data!#REF!,(IF(B19=Data!#REF!,Data!#REF!,(IF(B19=Data!#REF!,Data!#REF!,(IF(B19=Data!#REF!,Data!#REF!,(IF(B19=Data!#REF!,Data!#REF!,(IF(B19=Data!#REF!,Data!#REF!,(IF(B19=Data!#REF!,Data!#REF!,(IF(B19=Data!#REF!,Data!#REF!,Data!#REF!)))))))))))))))&amp;IF(B19=Data!B24,Data!J24,(IF(B19=Data!#REF!,Data!#REF!,(IF(B19=Data!#REF!,Data!#REF!,(IF(B19=Data!#REF!,Data!#REF!,(IF(B19=Data!#REF!,Data!#REF!,(IF(B19=Data!#REF!,Data!J764,(IF(B19=Data!#REF!,Data!#REF!,(IF(B19=Data!#REF!,Data!#REF!,Data!#REF!)))))))))))))))&amp;IF(B19=Data!#REF!,Data!#REF!,(IF(B19=Data!#REF!,Data!#REF!,(IF(B19=Data!#REF!,Data!#REF!,(IF(B19=Data!#REF!,Data!#REF!,(IF(B19=Data!#REF!,Data!#REF!,Data!#REF!)))))))))</f>
        <v>#REF!</v>
      </c>
      <c r="W19" s="596" t="str">
        <f>IF(E19="","",VLOOKUP(B19,Data!$B$5:$J$503,9,FALSE)*E19)</f>
        <v/>
      </c>
    </row>
    <row r="20" spans="1:23" s="597" customFormat="1" ht="19.25" customHeight="1">
      <c r="A20" s="860">
        <v>2</v>
      </c>
      <c r="B20" s="753" t="s">
        <v>428</v>
      </c>
      <c r="C20" s="738" t="str">
        <f>IF(E20="","",VLOOKUP(B20,Data!$B$5:$N$503,13,FALSE))</f>
        <v>Ymh</v>
      </c>
      <c r="D20" s="495" t="str">
        <f>IF(E20="","",VLOOKUP(B20,Data!$B$5:$L$503,2,FALSE))</f>
        <v>ZU62660</v>
      </c>
      <c r="E20" s="739">
        <v>2</v>
      </c>
      <c r="F20" s="955" t="s">
        <v>545</v>
      </c>
      <c r="G20" s="587">
        <f>IF(E20="","",VLOOKUP(B20,Data!$B$5:$L$503,11,FALSE))</f>
        <v>6831.9</v>
      </c>
      <c r="H20" s="588">
        <f>IF(E20&gt;0,E20*G20,"-")</f>
        <v>13663.8</v>
      </c>
      <c r="I20" s="589" t="str">
        <f>IF(E20="","",VLOOKUP(B20,Data!$B$5:$D$503,3,FALSE))</f>
        <v>C/T</v>
      </c>
      <c r="J20" s="589" t="str">
        <f>IF(E20="","",VLOOKUP(B20,Data!$B$5:$M$503,12,FALSE))</f>
        <v>Indonesia</v>
      </c>
      <c r="K20" s="590"/>
      <c r="L20" s="587">
        <f>IF(E20="","",VLOOKUP(B20,Data!$B$5:$E$503,4,FALSE)*E20)</f>
        <v>676</v>
      </c>
      <c r="M20" s="587">
        <f>IF(E20="","",VLOOKUP(B20,Data!$B$5:$F$503,5,FALSE)*E20)</f>
        <v>594</v>
      </c>
      <c r="N20" s="591" t="e">
        <f>IF(B20=Data!#REF!,Data!#REF!,(IF(B20=Data!#REF!,Data!#REF!,(IF(B20=Data!#REF!,Data!#REF!,(IF(B20=Data!#REF!,Data!#REF!,(IF(B20=Data!#REF!,Data!#REF!,(IF(B20=Data!#REF!,Data!#REF!,(IF(B20=Data!#REF!,Data!#REF!,(IF(B20=Data!#REF!,Data!#REF!,Data!#REF!)))))))))))))))&amp;IF(B20=Data!B25,Data!G25,(IF(B20=Data!#REF!,Data!#REF!,(IF(B20=Data!#REF!,Data!#REF!,(IF(B20=Data!#REF!,Data!#REF!,(IF(B20=Data!#REF!,Data!#REF!,(IF(B20=Data!#REF!,Data!G765,(IF(B20=Data!#REF!,Data!#REF!,(IF(B20=Data!#REF!,Data!#REF!,Data!#REF!)))))))))))))))&amp;IF(B20=Data!#REF!,Data!#REF!,(IF(B20=Data!#REF!,Data!#REF!,(IF(B20=Data!#REF!,Data!#REF!,(IF(B20=Data!#REF!,Data!#REF!,(IF(B20=Data!#REF!,Data!#REF!,Data!#REF!)))))))))</f>
        <v>#REF!</v>
      </c>
      <c r="O20" s="592"/>
      <c r="P20" s="593"/>
      <c r="Q20" s="594" t="e">
        <f>IF(B20=Data!#REF!,Data!#REF!,(IF(B20=Data!#REF!,Data!#REF!,(IF(B20=Data!#REF!,Data!#REF!,(IF(B20=Data!#REF!,Data!#REF!,(IF(B20=Data!#REF!,Data!#REF!,(IF(B20=Data!#REF!,Data!#REF!,(IF(B20=Data!#REF!,Data!#REF!,(IF(B20=Data!#REF!,Data!#REF!,Data!#REF!)))))))))))))))&amp;IF(B20=Data!B25,Data!H25,(IF(B20=Data!#REF!,Data!#REF!,(IF(B20=Data!#REF!,Data!#REF!,(IF(B20=Data!#REF!,Data!#REF!,(IF(B20=Data!#REF!,Data!#REF!,(IF(B20=Data!#REF!,Data!H765,(IF(B20=Data!#REF!,Data!#REF!,(IF(B20=Data!#REF!,Data!#REF!,Data!#REF!)))))))))))))))&amp;IF(B20=Data!#REF!,Data!#REF!,(IF(B20=Data!#REF!,Data!#REF!,(IF(B20=Data!#REF!,Data!#REF!,(IF(B20=Data!#REF!,Data!#REF!,(IF(B20=Data!#REF!,Data!#REF!,Data!#REF!)))))))))</f>
        <v>#REF!</v>
      </c>
      <c r="R20" s="593"/>
      <c r="S20" s="593"/>
      <c r="T20" s="594" t="e">
        <f>IF(B20=Data!#REF!,Data!#REF!,(IF(B20=Data!#REF!,Data!#REF!,(IF(B20=Data!#REF!,Data!#REF!,(IF(B20=Data!#REF!,Data!#REF!,(IF(B20=Data!#REF!,Data!#REF!,(IF(B20=Data!#REF!,Data!#REF!,(IF(B20=Data!#REF!,Data!#REF!,(IF(B20=Data!#REF!,Data!#REF!,Data!#REF!)))))))))))))))&amp;IF(B20=Data!B25,Data!I25,(IF(B20=Data!#REF!,Data!#REF!,(IF(B20=Data!#REF!,Data!#REF!,(IF(B20=Data!#REF!,Data!#REF!,(IF(B20=Data!#REF!,Data!#REF!,(IF(B20=Data!#REF!,Data!I765,(IF(B20=Data!#REF!,Data!#REF!,(IF(B20=Data!#REF!,Data!#REF!,Data!#REF!)))))))))))))))&amp;IF(B20=Data!#REF!,Data!#REF!,(IF(B20=Data!#REF!,Data!#REF!,(IF(B20=Data!#REF!,Data!#REF!,(IF(B20=Data!#REF!,Data!#REF!,(IF(B20=Data!#REF!,Data!#REF!,Data!#REF!)))))))))</f>
        <v>#REF!</v>
      </c>
      <c r="U20" s="595"/>
      <c r="V20" s="594" t="e">
        <f>IF(B20=Data!#REF!,Data!#REF!,(IF(B20=Data!#REF!,Data!#REF!,(IF(B20=Data!#REF!,Data!#REF!,(IF(B20=Data!#REF!,Data!#REF!,(IF(B20=Data!#REF!,Data!#REF!,(IF(B20=Data!#REF!,Data!#REF!,(IF(B20=Data!#REF!,Data!#REF!,(IF(B20=Data!#REF!,Data!#REF!,Data!#REF!)))))))))))))))&amp;IF(B20=Data!B25,Data!J25,(IF(B20=Data!#REF!,Data!#REF!,(IF(B20=Data!#REF!,Data!#REF!,(IF(B20=Data!#REF!,Data!#REF!,(IF(B20=Data!#REF!,Data!#REF!,(IF(B20=Data!#REF!,Data!J765,(IF(B20=Data!#REF!,Data!#REF!,(IF(B20=Data!#REF!,Data!#REF!,Data!#REF!)))))))))))))))&amp;IF(B20=Data!#REF!,Data!#REF!,(IF(B20=Data!#REF!,Data!#REF!,(IF(B20=Data!#REF!,Data!#REF!,(IF(B20=Data!#REF!,Data!#REF!,(IF(B20=Data!#REF!,Data!#REF!,Data!#REF!)))))))))</f>
        <v>#REF!</v>
      </c>
      <c r="W20" s="596">
        <f>IF(E20="","",VLOOKUP(B20,Data!$B$5:$J$503,9,FALSE)*E20)</f>
        <v>3.6120000000000001</v>
      </c>
    </row>
    <row r="21" spans="1:23" s="597" customFormat="1" ht="19.25" customHeight="1">
      <c r="A21" s="860">
        <v>3</v>
      </c>
      <c r="B21" s="753" t="s">
        <v>368</v>
      </c>
      <c r="C21" s="738" t="str">
        <f>IF(E21="","",VLOOKUP(B21,Data!$B$5:$N$503,13,FALSE))</f>
        <v>Ymh</v>
      </c>
      <c r="D21" s="495" t="str">
        <f>IF(E21="","",VLOOKUP(B21,Data!$B$5:$L$503,2,FALSE))</f>
        <v>WQ78230</v>
      </c>
      <c r="E21" s="739">
        <v>14</v>
      </c>
      <c r="F21" s="955"/>
      <c r="G21" s="587">
        <f>IF(E21="","",VLOOKUP(B21,Data!$B$5:$L$503,11,FALSE))</f>
        <v>4233.07</v>
      </c>
      <c r="H21" s="588">
        <f>IF(E21&gt;0,E21*G21,"-")</f>
        <v>59262.979999999996</v>
      </c>
      <c r="I21" s="589" t="str">
        <f>IF(E21="","",VLOOKUP(B21,Data!$B$5:$D$503,3,FALSE))</f>
        <v>C/T</v>
      </c>
      <c r="J21" s="589" t="str">
        <f>IF(E21="","",VLOOKUP(B21,Data!$B$5:$M$503,12,FALSE))</f>
        <v>Indonesia</v>
      </c>
      <c r="K21" s="590">
        <v>5145891</v>
      </c>
      <c r="L21" s="587">
        <f>IF(E21="","",VLOOKUP(B21,Data!$B$5:$E$503,4,FALSE)*E21)</f>
        <v>4158</v>
      </c>
      <c r="M21" s="587">
        <f>IF(E21="","",VLOOKUP(B21,Data!$B$5:$F$503,5,FALSE)*E21)</f>
        <v>3668</v>
      </c>
      <c r="N21" s="591" t="e">
        <f>IF(B21=Data!#REF!,Data!#REF!,(IF(B21=Data!#REF!,Data!#REF!,(IF(B21=Data!#REF!,Data!#REF!,(IF(B21=Data!#REF!,Data!#REF!,(IF(B21=Data!#REF!,Data!#REF!,(IF(B21=Data!#REF!,Data!#REF!,(IF(B21=Data!#REF!,Data!#REF!,(IF(B21=Data!#REF!,Data!#REF!,Data!#REF!)))))))))))))))&amp;IF(B21=Data!B20,Data!G20,(IF(B21=Data!#REF!,Data!#REF!,(IF(B21=Data!#REF!,Data!#REF!,(IF(B21=Data!#REF!,Data!#REF!,(IF(B21=Data!#REF!,Data!#REF!,(IF(B21=Data!#REF!,Data!G760,(IF(B21=Data!#REF!,Data!#REF!,(IF(B21=Data!#REF!,Data!#REF!,Data!#REF!)))))))))))))))&amp;IF(B21=Data!#REF!,Data!#REF!,(IF(B21=Data!#REF!,Data!#REF!,(IF(B21=Data!#REF!,Data!#REF!,(IF(B21=Data!#REF!,Data!#REF!,(IF(B21=Data!#REF!,Data!#REF!,Data!#REF!)))))))))</f>
        <v>#REF!</v>
      </c>
      <c r="O21" s="592"/>
      <c r="P21" s="593"/>
      <c r="Q21" s="594" t="e">
        <f>IF(B21=Data!#REF!,Data!#REF!,(IF(B21=Data!#REF!,Data!#REF!,(IF(B21=Data!#REF!,Data!#REF!,(IF(B21=Data!#REF!,Data!#REF!,(IF(B21=Data!#REF!,Data!#REF!,(IF(B21=Data!#REF!,Data!#REF!,(IF(B21=Data!#REF!,Data!#REF!,(IF(B21=Data!#REF!,Data!#REF!,Data!#REF!)))))))))))))))&amp;IF(B21=Data!B20,Data!H20,(IF(B21=Data!#REF!,Data!#REF!,(IF(B21=Data!#REF!,Data!#REF!,(IF(B21=Data!#REF!,Data!#REF!,(IF(B21=Data!#REF!,Data!#REF!,(IF(B21=Data!#REF!,Data!H760,(IF(B21=Data!#REF!,Data!#REF!,(IF(B21=Data!#REF!,Data!#REF!,Data!#REF!)))))))))))))))&amp;IF(B21=Data!#REF!,Data!#REF!,(IF(B21=Data!#REF!,Data!#REF!,(IF(B21=Data!#REF!,Data!#REF!,(IF(B21=Data!#REF!,Data!#REF!,(IF(B21=Data!#REF!,Data!#REF!,Data!#REF!)))))))))</f>
        <v>#REF!</v>
      </c>
      <c r="R21" s="593"/>
      <c r="S21" s="593"/>
      <c r="T21" s="594" t="e">
        <f>IF(B21=Data!#REF!,Data!#REF!,(IF(B21=Data!#REF!,Data!#REF!,(IF(B21=Data!#REF!,Data!#REF!,(IF(B21=Data!#REF!,Data!#REF!,(IF(B21=Data!#REF!,Data!#REF!,(IF(B21=Data!#REF!,Data!#REF!,(IF(B21=Data!#REF!,Data!#REF!,(IF(B21=Data!#REF!,Data!#REF!,Data!#REF!)))))))))))))))&amp;IF(B21=Data!B20,Data!I20,(IF(B21=Data!#REF!,Data!#REF!,(IF(B21=Data!#REF!,Data!#REF!,(IF(B21=Data!#REF!,Data!#REF!,(IF(B21=Data!#REF!,Data!#REF!,(IF(B21=Data!#REF!,Data!I760,(IF(B21=Data!#REF!,Data!#REF!,(IF(B21=Data!#REF!,Data!#REF!,Data!#REF!)))))))))))))))&amp;IF(B21=Data!#REF!,Data!#REF!,(IF(B21=Data!#REF!,Data!#REF!,(IF(B21=Data!#REF!,Data!#REF!,(IF(B21=Data!#REF!,Data!#REF!,(IF(B21=Data!#REF!,Data!#REF!,Data!#REF!)))))))))</f>
        <v>#REF!</v>
      </c>
      <c r="U21" s="595"/>
      <c r="V21" s="594" t="e">
        <f>IF(B21=Data!#REF!,Data!#REF!,(IF(B21=Data!#REF!,Data!#REF!,(IF(B21=Data!#REF!,Data!#REF!,(IF(B21=Data!#REF!,Data!#REF!,(IF(B21=Data!#REF!,Data!#REF!,(IF(B21=Data!#REF!,Data!#REF!,(IF(B21=Data!#REF!,Data!#REF!,(IF(B21=Data!#REF!,Data!#REF!,Data!#REF!)))))))))))))))&amp;IF(B21=Data!B20,Data!J20,(IF(B21=Data!#REF!,Data!#REF!,(IF(B21=Data!#REF!,Data!#REF!,(IF(B21=Data!#REF!,Data!#REF!,(IF(B21=Data!#REF!,Data!#REF!,(IF(B21=Data!#REF!,Data!J760,(IF(B21=Data!#REF!,Data!#REF!,(IF(B21=Data!#REF!,Data!#REF!,Data!#REF!)))))))))))))))&amp;IF(B21=Data!#REF!,Data!#REF!,(IF(B21=Data!#REF!,Data!#REF!,(IF(B21=Data!#REF!,Data!#REF!,(IF(B21=Data!#REF!,Data!#REF!,(IF(B21=Data!#REF!,Data!#REF!,Data!#REF!)))))))))</f>
        <v>#REF!</v>
      </c>
      <c r="W21" s="596">
        <f>IF(E21="","",VLOOKUP(B21,Data!$B$5:$J$503,9,FALSE)*E21)</f>
        <v>21.475999999999999</v>
      </c>
    </row>
    <row r="22" spans="1:23" s="597" customFormat="1" ht="19.25" customHeight="1">
      <c r="A22" s="860">
        <v>4</v>
      </c>
      <c r="B22" s="753" t="s">
        <v>487</v>
      </c>
      <c r="C22" s="738" t="str">
        <f>IF(E22="","",VLOOKUP(B22,Data!$B$5:$N$503,13,FALSE))</f>
        <v>Ymh</v>
      </c>
      <c r="D22" s="495" t="str">
        <f>IF(E22="","",VLOOKUP(B22,Data!$B$5:$L$503,2,FALSE))</f>
        <v>ZH66310</v>
      </c>
      <c r="E22" s="739">
        <v>13</v>
      </c>
      <c r="F22" s="956" t="s">
        <v>569</v>
      </c>
      <c r="G22" s="587">
        <f>IF(E22="","",VLOOKUP(B22,Data!$B$5:$L$503,11,FALSE))</f>
        <v>1933.89</v>
      </c>
      <c r="H22" s="588">
        <f>IF(E22&gt;0,E22*G22,"-")</f>
        <v>25140.57</v>
      </c>
      <c r="I22" s="589" t="str">
        <f>IF(E22="","",VLOOKUP(B22,Data!$B$5:$D$503,3,FALSE))</f>
        <v>C/T</v>
      </c>
      <c r="J22" s="589" t="str">
        <f>IF(E22="","",VLOOKUP(B22,Data!$B$5:$M$503,12,FALSE))</f>
        <v>Indonesia</v>
      </c>
      <c r="K22" s="590">
        <v>5145891</v>
      </c>
      <c r="L22" s="587">
        <f>IF(E22="","",VLOOKUP(B22,Data!$B$5:$E$503,4,FALSE)*E22)</f>
        <v>2795</v>
      </c>
      <c r="M22" s="587">
        <f>IF(E22="","",VLOOKUP(B22,Data!$B$5:$F$503,5,FALSE)*E22)</f>
        <v>2522</v>
      </c>
      <c r="N22" s="591" t="e">
        <f>IF(B22=Data!#REF!,Data!#REF!,(IF(B22=Data!#REF!,Data!#REF!,(IF(B22=Data!#REF!,Data!#REF!,(IF(B22=Data!#REF!,Data!#REF!,(IF(B22=Data!#REF!,Data!#REF!,(IF(B22=Data!#REF!,Data!#REF!,(IF(B22=Data!#REF!,Data!#REF!,(IF(B22=Data!#REF!,Data!#REF!,Data!#REF!)))))))))))))))&amp;IF(B22=Data!B18,Data!G18,(IF(B22=Data!#REF!,Data!#REF!,(IF(B22=Data!#REF!,Data!#REF!,(IF(B22=Data!#REF!,Data!#REF!,(IF(B22=Data!#REF!,Data!#REF!,(IF(B22=Data!#REF!,Data!G758,(IF(B22=Data!#REF!,Data!#REF!,(IF(B22=Data!#REF!,Data!#REF!,Data!#REF!)))))))))))))))&amp;IF(B22=Data!#REF!,Data!#REF!,(IF(B22=Data!#REF!,Data!#REF!,(IF(B22=Data!#REF!,Data!#REF!,(IF(B22=Data!#REF!,Data!#REF!,(IF(B22=Data!#REF!,Data!#REF!,Data!#REF!)))))))))</f>
        <v>#REF!</v>
      </c>
      <c r="O22" s="592"/>
      <c r="P22" s="593"/>
      <c r="Q22" s="594" t="e">
        <f>IF(B22=Data!#REF!,Data!#REF!,(IF(B22=Data!#REF!,Data!#REF!,(IF(B22=Data!#REF!,Data!#REF!,(IF(B22=Data!#REF!,Data!#REF!,(IF(B22=Data!#REF!,Data!#REF!,(IF(B22=Data!#REF!,Data!#REF!,(IF(B22=Data!#REF!,Data!#REF!,(IF(B22=Data!#REF!,Data!#REF!,Data!#REF!)))))))))))))))&amp;IF(B22=Data!B18,Data!H18,(IF(B22=Data!#REF!,Data!#REF!,(IF(B22=Data!#REF!,Data!#REF!,(IF(B22=Data!#REF!,Data!#REF!,(IF(B22=Data!#REF!,Data!#REF!,(IF(B22=Data!#REF!,Data!H758,(IF(B22=Data!#REF!,Data!#REF!,(IF(B22=Data!#REF!,Data!#REF!,Data!#REF!)))))))))))))))&amp;IF(B22=Data!#REF!,Data!#REF!,(IF(B22=Data!#REF!,Data!#REF!,(IF(B22=Data!#REF!,Data!#REF!,(IF(B22=Data!#REF!,Data!#REF!,(IF(B22=Data!#REF!,Data!#REF!,Data!#REF!)))))))))</f>
        <v>#REF!</v>
      </c>
      <c r="R22" s="593"/>
      <c r="S22" s="593"/>
      <c r="T22" s="594" t="e">
        <f>IF(B22=Data!#REF!,Data!#REF!,(IF(B22=Data!#REF!,Data!#REF!,(IF(B22=Data!#REF!,Data!#REF!,(IF(B22=Data!#REF!,Data!#REF!,(IF(B22=Data!#REF!,Data!#REF!,(IF(B22=Data!#REF!,Data!#REF!,(IF(B22=Data!#REF!,Data!#REF!,(IF(B22=Data!#REF!,Data!#REF!,Data!#REF!)))))))))))))))&amp;IF(B22=Data!B18,Data!I18,(IF(B22=Data!#REF!,Data!#REF!,(IF(B22=Data!#REF!,Data!#REF!,(IF(B22=Data!#REF!,Data!#REF!,(IF(B22=Data!#REF!,Data!#REF!,(IF(B22=Data!#REF!,Data!I758,(IF(B22=Data!#REF!,Data!#REF!,(IF(B22=Data!#REF!,Data!#REF!,Data!#REF!)))))))))))))))&amp;IF(B22=Data!#REF!,Data!#REF!,(IF(B22=Data!#REF!,Data!#REF!,(IF(B22=Data!#REF!,Data!#REF!,(IF(B22=Data!#REF!,Data!#REF!,(IF(B22=Data!#REF!,Data!#REF!,Data!#REF!)))))))))</f>
        <v>#REF!</v>
      </c>
      <c r="U22" s="595"/>
      <c r="V22" s="594" t="e">
        <f>IF(B22=Data!#REF!,Data!#REF!,(IF(B22=Data!#REF!,Data!#REF!,(IF(B22=Data!#REF!,Data!#REF!,(IF(B22=Data!#REF!,Data!#REF!,(IF(B22=Data!#REF!,Data!#REF!,(IF(B22=Data!#REF!,Data!#REF!,(IF(B22=Data!#REF!,Data!#REF!,(IF(B22=Data!#REF!,Data!#REF!,Data!#REF!)))))))))))))))&amp;IF(B22=Data!B18,Data!J18,(IF(B22=Data!#REF!,Data!#REF!,(IF(B22=Data!#REF!,Data!#REF!,(IF(B22=Data!#REF!,Data!#REF!,(IF(B22=Data!#REF!,Data!#REF!,(IF(B22=Data!#REF!,Data!J758,(IF(B22=Data!#REF!,Data!#REF!,(IF(B22=Data!#REF!,Data!#REF!,Data!#REF!)))))))))))))))&amp;IF(B22=Data!#REF!,Data!#REF!,(IF(B22=Data!#REF!,Data!#REF!,(IF(B22=Data!#REF!,Data!#REF!,(IF(B22=Data!#REF!,Data!#REF!,(IF(B22=Data!#REF!,Data!#REF!,Data!#REF!)))))))))</f>
        <v>#REF!</v>
      </c>
      <c r="W22" s="596">
        <f>IF(E22="","",VLOOKUP(B22,Data!$B$5:$J$503,9,FALSE)*E22)</f>
        <v>15.405000000000001</v>
      </c>
    </row>
    <row r="23" spans="1:23" s="597" customFormat="1" ht="19.25" customHeight="1">
      <c r="A23" s="860">
        <v>5</v>
      </c>
      <c r="B23" s="753" t="s">
        <v>495</v>
      </c>
      <c r="C23" s="738" t="str">
        <f>IF(E23="","",VLOOKUP(B23,Data!$B$5:$N$503,13,FALSE))</f>
        <v>Ymh</v>
      </c>
      <c r="D23" s="495" t="str">
        <f>IF(E23="","",VLOOKUP(B23,Data!$B$5:$L$503,2,FALSE))</f>
        <v>ZH66300</v>
      </c>
      <c r="E23" s="739">
        <v>4</v>
      </c>
      <c r="F23" s="956"/>
      <c r="G23" s="587">
        <f>IF(E23="","",VLOOKUP(B23,Data!$B$5:$L$503,11,FALSE))</f>
        <v>2086.5500000000002</v>
      </c>
      <c r="H23" s="588">
        <f>IF(E23&gt;0,E23*G23,"-")</f>
        <v>8346.2000000000007</v>
      </c>
      <c r="I23" s="589" t="str">
        <f>IF(E23="","",VLOOKUP(B23,Data!$B$5:$D$503,3,FALSE))</f>
        <v>C/T</v>
      </c>
      <c r="J23" s="589" t="str">
        <f>IF(E23="","",VLOOKUP(B23,Data!$B$5:$M$503,12,FALSE))</f>
        <v>Indonesia</v>
      </c>
      <c r="K23" s="590">
        <v>5145891</v>
      </c>
      <c r="L23" s="587">
        <f>IF(E23="","",VLOOKUP(B23,Data!$B$5:$E$503,4,FALSE)*E23)</f>
        <v>860</v>
      </c>
      <c r="M23" s="587">
        <f>IF(E23="","",VLOOKUP(B23,Data!$B$5:$F$503,5,FALSE)*E23)</f>
        <v>776</v>
      </c>
      <c r="N23" s="591" t="e">
        <f>IF(B23=Data!#REF!,Data!#REF!,(IF(B23=Data!#REF!,Data!#REF!,(IF(B23=Data!#REF!,Data!#REF!,(IF(B23=Data!#REF!,Data!#REF!,(IF(B23=Data!#REF!,Data!#REF!,(IF(B23=Data!#REF!,Data!#REF!,(IF(B23=Data!#REF!,Data!#REF!,(IF(B23=Data!#REF!,Data!#REF!,Data!#REF!)))))))))))))))&amp;IF(B23=Data!B19,Data!G19,(IF(B23=Data!#REF!,Data!#REF!,(IF(B23=Data!#REF!,Data!#REF!,(IF(B23=Data!#REF!,Data!#REF!,(IF(B23=Data!#REF!,Data!#REF!,(IF(B23=Data!#REF!,Data!G759,(IF(B23=Data!#REF!,Data!#REF!,(IF(B23=Data!#REF!,Data!#REF!,Data!#REF!)))))))))))))))&amp;IF(B23=Data!#REF!,Data!#REF!,(IF(B23=Data!#REF!,Data!#REF!,(IF(B23=Data!#REF!,Data!#REF!,(IF(B23=Data!#REF!,Data!#REF!,(IF(B23=Data!#REF!,Data!#REF!,Data!#REF!)))))))))</f>
        <v>#REF!</v>
      </c>
      <c r="O23" s="592"/>
      <c r="P23" s="593"/>
      <c r="Q23" s="594" t="e">
        <f>IF(B23=Data!#REF!,Data!#REF!,(IF(B23=Data!#REF!,Data!#REF!,(IF(B23=Data!#REF!,Data!#REF!,(IF(B23=Data!#REF!,Data!#REF!,(IF(B23=Data!#REF!,Data!#REF!,(IF(B23=Data!#REF!,Data!#REF!,(IF(B23=Data!#REF!,Data!#REF!,(IF(B23=Data!#REF!,Data!#REF!,Data!#REF!)))))))))))))))&amp;IF(B23=Data!B19,Data!H19,(IF(B23=Data!#REF!,Data!#REF!,(IF(B23=Data!#REF!,Data!#REF!,(IF(B23=Data!#REF!,Data!#REF!,(IF(B23=Data!#REF!,Data!#REF!,(IF(B23=Data!#REF!,Data!H759,(IF(B23=Data!#REF!,Data!#REF!,(IF(B23=Data!#REF!,Data!#REF!,Data!#REF!)))))))))))))))&amp;IF(B23=Data!#REF!,Data!#REF!,(IF(B23=Data!#REF!,Data!#REF!,(IF(B23=Data!#REF!,Data!#REF!,(IF(B23=Data!#REF!,Data!#REF!,(IF(B23=Data!#REF!,Data!#REF!,Data!#REF!)))))))))</f>
        <v>#REF!</v>
      </c>
      <c r="R23" s="593"/>
      <c r="S23" s="593"/>
      <c r="T23" s="594" t="e">
        <f>IF(B23=Data!#REF!,Data!#REF!,(IF(B23=Data!#REF!,Data!#REF!,(IF(B23=Data!#REF!,Data!#REF!,(IF(B23=Data!#REF!,Data!#REF!,(IF(B23=Data!#REF!,Data!#REF!,(IF(B23=Data!#REF!,Data!#REF!,(IF(B23=Data!#REF!,Data!#REF!,(IF(B23=Data!#REF!,Data!#REF!,Data!#REF!)))))))))))))))&amp;IF(B23=Data!B19,Data!I19,(IF(B23=Data!#REF!,Data!#REF!,(IF(B23=Data!#REF!,Data!#REF!,(IF(B23=Data!#REF!,Data!#REF!,(IF(B23=Data!#REF!,Data!#REF!,(IF(B23=Data!#REF!,Data!I759,(IF(B23=Data!#REF!,Data!#REF!,(IF(B23=Data!#REF!,Data!#REF!,Data!#REF!)))))))))))))))&amp;IF(B23=Data!#REF!,Data!#REF!,(IF(B23=Data!#REF!,Data!#REF!,(IF(B23=Data!#REF!,Data!#REF!,(IF(B23=Data!#REF!,Data!#REF!,(IF(B23=Data!#REF!,Data!#REF!,Data!#REF!)))))))))</f>
        <v>#REF!</v>
      </c>
      <c r="U23" s="595"/>
      <c r="V23" s="594" t="e">
        <f>IF(B23=Data!#REF!,Data!#REF!,(IF(B23=Data!#REF!,Data!#REF!,(IF(B23=Data!#REF!,Data!#REF!,(IF(B23=Data!#REF!,Data!#REF!,(IF(B23=Data!#REF!,Data!#REF!,(IF(B23=Data!#REF!,Data!#REF!,(IF(B23=Data!#REF!,Data!#REF!,(IF(B23=Data!#REF!,Data!#REF!,Data!#REF!)))))))))))))))&amp;IF(B23=Data!B19,Data!J19,(IF(B23=Data!#REF!,Data!#REF!,(IF(B23=Data!#REF!,Data!#REF!,(IF(B23=Data!#REF!,Data!#REF!,(IF(B23=Data!#REF!,Data!#REF!,(IF(B23=Data!#REF!,Data!J759,(IF(B23=Data!#REF!,Data!#REF!,(IF(B23=Data!#REF!,Data!#REF!,Data!#REF!)))))))))))))))&amp;IF(B23=Data!#REF!,Data!#REF!,(IF(B23=Data!#REF!,Data!#REF!,(IF(B23=Data!#REF!,Data!#REF!,(IF(B23=Data!#REF!,Data!#REF!,(IF(B23=Data!#REF!,Data!#REF!,Data!#REF!)))))))))</f>
        <v>#REF!</v>
      </c>
      <c r="W23" s="596">
        <f>IF(E23="","",VLOOKUP(B23,Data!$B$5:$J$503,9,FALSE)*E23)</f>
        <v>4.74</v>
      </c>
    </row>
    <row r="24" spans="1:23" s="597" customFormat="1" ht="19.25" customHeight="1">
      <c r="A24" s="860">
        <v>6</v>
      </c>
      <c r="B24" s="753" t="s">
        <v>504</v>
      </c>
      <c r="C24" s="738" t="str">
        <f>IF(E24="","",VLOOKUP(B24,Data!$B$5:$N$503,13,FALSE))</f>
        <v>Ymh</v>
      </c>
      <c r="D24" s="495" t="str">
        <f>IF(E24="","",VLOOKUP(B24,Data!$B$5:$L$503,2,FALSE))</f>
        <v>ZH66250</v>
      </c>
      <c r="E24" s="739">
        <v>10</v>
      </c>
      <c r="F24" s="956"/>
      <c r="G24" s="587">
        <f>IF(E24="","",VLOOKUP(B24,Data!$B$5:$L$503,11,FALSE))</f>
        <v>2244.61</v>
      </c>
      <c r="H24" s="588">
        <f>IF(E24&gt;0,E24*G24,"-")</f>
        <v>22446.100000000002</v>
      </c>
      <c r="I24" s="589" t="str">
        <f>IF(E24="","",VLOOKUP(B24,Data!$B$5:$D$503,3,FALSE))</f>
        <v>C/T</v>
      </c>
      <c r="J24" s="589" t="str">
        <f>IF(E24="","",VLOOKUP(B24,Data!$B$5:$M$503,12,FALSE))</f>
        <v>Indonesia</v>
      </c>
      <c r="K24" s="590">
        <v>5145891</v>
      </c>
      <c r="L24" s="587">
        <f>IF(E24="","",VLOOKUP(B24,Data!$B$5:$E$503,4,FALSE)*E24)</f>
        <v>2620</v>
      </c>
      <c r="M24" s="587">
        <f>IF(E24="","",VLOOKUP(B24,Data!$B$5:$F$503,5,FALSE)*E24)</f>
        <v>2370</v>
      </c>
      <c r="N24" s="591" t="e">
        <f>IF(B24=Data!#REF!,Data!#REF!,(IF(B24=Data!#REF!,Data!#REF!,(IF(B24=Data!#REF!,Data!#REF!,(IF(B24=Data!#REF!,Data!#REF!,(IF(B24=Data!#REF!,Data!#REF!,(IF(B24=Data!#REF!,Data!#REF!,(IF(B24=Data!#REF!,Data!#REF!,(IF(B24=Data!#REF!,Data!#REF!,Data!#REF!)))))))))))))))&amp;IF(B24=Data!B21,Data!G21,(IF(B24=Data!#REF!,Data!#REF!,(IF(B24=Data!#REF!,Data!#REF!,(IF(B24=Data!#REF!,Data!#REF!,(IF(B24=Data!#REF!,Data!#REF!,(IF(B24=Data!#REF!,Data!G761,(IF(B24=Data!#REF!,Data!#REF!,(IF(B24=Data!#REF!,Data!#REF!,Data!#REF!)))))))))))))))&amp;IF(B24=Data!#REF!,Data!#REF!,(IF(B24=Data!#REF!,Data!#REF!,(IF(B24=Data!#REF!,Data!#REF!,(IF(B24=Data!#REF!,Data!#REF!,(IF(B24=Data!#REF!,Data!#REF!,Data!#REF!)))))))))</f>
        <v>#REF!</v>
      </c>
      <c r="O24" s="592"/>
      <c r="P24" s="593"/>
      <c r="Q24" s="594" t="e">
        <f>IF(B24=Data!#REF!,Data!#REF!,(IF(B24=Data!#REF!,Data!#REF!,(IF(B24=Data!#REF!,Data!#REF!,(IF(B24=Data!#REF!,Data!#REF!,(IF(B24=Data!#REF!,Data!#REF!,(IF(B24=Data!#REF!,Data!#REF!,(IF(B24=Data!#REF!,Data!#REF!,(IF(B24=Data!#REF!,Data!#REF!,Data!#REF!)))))))))))))))&amp;IF(B24=Data!B21,Data!H21,(IF(B24=Data!#REF!,Data!#REF!,(IF(B24=Data!#REF!,Data!#REF!,(IF(B24=Data!#REF!,Data!#REF!,(IF(B24=Data!#REF!,Data!#REF!,(IF(B24=Data!#REF!,Data!H761,(IF(B24=Data!#REF!,Data!#REF!,(IF(B24=Data!#REF!,Data!#REF!,Data!#REF!)))))))))))))))&amp;IF(B24=Data!#REF!,Data!#REF!,(IF(B24=Data!#REF!,Data!#REF!,(IF(B24=Data!#REF!,Data!#REF!,(IF(B24=Data!#REF!,Data!#REF!,(IF(B24=Data!#REF!,Data!#REF!,Data!#REF!)))))))))</f>
        <v>#REF!</v>
      </c>
      <c r="R24" s="593"/>
      <c r="S24" s="593"/>
      <c r="T24" s="594" t="e">
        <f>IF(B24=Data!#REF!,Data!#REF!,(IF(B24=Data!#REF!,Data!#REF!,(IF(B24=Data!#REF!,Data!#REF!,(IF(B24=Data!#REF!,Data!#REF!,(IF(B24=Data!#REF!,Data!#REF!,(IF(B24=Data!#REF!,Data!#REF!,(IF(B24=Data!#REF!,Data!#REF!,(IF(B24=Data!#REF!,Data!#REF!,Data!#REF!)))))))))))))))&amp;IF(B24=Data!B21,Data!I21,(IF(B24=Data!#REF!,Data!#REF!,(IF(B24=Data!#REF!,Data!#REF!,(IF(B24=Data!#REF!,Data!#REF!,(IF(B24=Data!#REF!,Data!#REF!,(IF(B24=Data!#REF!,Data!I761,(IF(B24=Data!#REF!,Data!#REF!,(IF(B24=Data!#REF!,Data!#REF!,Data!#REF!)))))))))))))))&amp;IF(B24=Data!#REF!,Data!#REF!,(IF(B24=Data!#REF!,Data!#REF!,(IF(B24=Data!#REF!,Data!#REF!,(IF(B24=Data!#REF!,Data!#REF!,(IF(B24=Data!#REF!,Data!#REF!,Data!#REF!)))))))))</f>
        <v>#REF!</v>
      </c>
      <c r="U24" s="595"/>
      <c r="V24" s="594" t="e">
        <f>IF(B24=Data!#REF!,Data!#REF!,(IF(B24=Data!#REF!,Data!#REF!,(IF(B24=Data!#REF!,Data!#REF!,(IF(B24=Data!#REF!,Data!#REF!,(IF(B24=Data!#REF!,Data!#REF!,(IF(B24=Data!#REF!,Data!#REF!,(IF(B24=Data!#REF!,Data!#REF!,(IF(B24=Data!#REF!,Data!#REF!,Data!#REF!)))))))))))))))&amp;IF(B24=Data!B21,Data!J21,(IF(B24=Data!#REF!,Data!#REF!,(IF(B24=Data!#REF!,Data!#REF!,(IF(B24=Data!#REF!,Data!#REF!,(IF(B24=Data!#REF!,Data!#REF!,(IF(B24=Data!#REF!,Data!J761,(IF(B24=Data!#REF!,Data!#REF!,(IF(B24=Data!#REF!,Data!#REF!,Data!#REF!)))))))))))))))&amp;IF(B24=Data!#REF!,Data!#REF!,(IF(B24=Data!#REF!,Data!#REF!,(IF(B24=Data!#REF!,Data!#REF!,(IF(B24=Data!#REF!,Data!#REF!,(IF(B24=Data!#REF!,Data!#REF!,Data!#REF!)))))))))</f>
        <v>#REF!</v>
      </c>
      <c r="W24" s="596">
        <f>IF(E24="","",VLOOKUP(B24,Data!$B$5:$J$503,9,FALSE)*E24)</f>
        <v>14.879999999999999</v>
      </c>
    </row>
    <row r="25" spans="1:23" s="597" customFormat="1" ht="19.25" customHeight="1">
      <c r="A25" s="860">
        <v>7</v>
      </c>
      <c r="B25" s="753" t="s">
        <v>594</v>
      </c>
      <c r="C25" s="738" t="str">
        <f>IF(E25="","",VLOOKUP(B25,Data!$B$5:$N$503,13,FALSE))</f>
        <v>Ymh</v>
      </c>
      <c r="D25" s="495" t="str">
        <f>IF(E25="","",VLOOKUP(B25,Data!$B$5:$L$503,2,FALSE))</f>
        <v>ZN12160</v>
      </c>
      <c r="E25" s="739">
        <v>3</v>
      </c>
      <c r="F25" s="956"/>
      <c r="G25" s="587">
        <f>IF(E25="","",VLOOKUP(B25,Data!$B$5:$L$503,11,FALSE))</f>
        <v>2286.36</v>
      </c>
      <c r="H25" s="588">
        <f>IF(E25&gt;0,E25*G25,"-")</f>
        <v>6859.08</v>
      </c>
      <c r="I25" s="589" t="str">
        <f>IF(E25="","",VLOOKUP(B25,Data!$B$5:$D$503,3,FALSE))</f>
        <v>C/T</v>
      </c>
      <c r="J25" s="589" t="str">
        <f>IF(E25="","",VLOOKUP(B25,Data!$B$5:$M$503,12,FALSE))</f>
        <v>Indonesia</v>
      </c>
      <c r="K25" s="590">
        <v>5145891</v>
      </c>
      <c r="L25" s="587">
        <f>IF(E25="","",VLOOKUP(B25,Data!$B$5:$E$503,4,FALSE)*E25)</f>
        <v>786</v>
      </c>
      <c r="M25" s="587">
        <f>IF(E25="","",VLOOKUP(B25,Data!$B$5:$F$503,5,FALSE)*E25)</f>
        <v>711</v>
      </c>
      <c r="N25" s="591" t="e">
        <f>IF(B25=Data!#REF!,Data!#REF!,(IF(B25=Data!#REF!,Data!#REF!,(IF(B25=Data!#REF!,Data!#REF!,(IF(B25=Data!#REF!,Data!#REF!,(IF(B25=Data!#REF!,Data!#REF!,(IF(B25=Data!#REF!,Data!#REF!,(IF(B25=Data!#REF!,Data!#REF!,(IF(B25=Data!#REF!,Data!#REF!,Data!#REF!)))))))))))))))&amp;IF(B25=Data!B11,Data!G11,(IF(B25=Data!#REF!,Data!#REF!,(IF(B25=Data!#REF!,Data!#REF!,(IF(B25=Data!#REF!,Data!#REF!,(IF(B25=Data!#REF!,Data!#REF!,(IF(B25=Data!#REF!,Data!G751,(IF(B25=Data!#REF!,Data!#REF!,(IF(B25=Data!#REF!,Data!#REF!,Data!#REF!)))))))))))))))&amp;IF(B25=Data!#REF!,Data!#REF!,(IF(B25=Data!#REF!,Data!#REF!,(IF(B25=Data!#REF!,Data!#REF!,(IF(B25=Data!#REF!,Data!#REF!,(IF(B25=Data!#REF!,Data!#REF!,Data!#REF!)))))))))</f>
        <v>#REF!</v>
      </c>
      <c r="O25" s="592"/>
      <c r="P25" s="593"/>
      <c r="Q25" s="594" t="e">
        <f>IF(B25=Data!#REF!,Data!#REF!,(IF(B25=Data!#REF!,Data!#REF!,(IF(B25=Data!#REF!,Data!#REF!,(IF(B25=Data!#REF!,Data!#REF!,(IF(B25=Data!#REF!,Data!#REF!,(IF(B25=Data!#REF!,Data!#REF!,(IF(B25=Data!#REF!,Data!#REF!,(IF(B25=Data!#REF!,Data!#REF!,Data!#REF!)))))))))))))))&amp;IF(B25=Data!B11,Data!H11,(IF(B25=Data!#REF!,Data!#REF!,(IF(B25=Data!#REF!,Data!#REF!,(IF(B25=Data!#REF!,Data!#REF!,(IF(B25=Data!#REF!,Data!#REF!,(IF(B25=Data!#REF!,Data!H751,(IF(B25=Data!#REF!,Data!#REF!,(IF(B25=Data!#REF!,Data!#REF!,Data!#REF!)))))))))))))))&amp;IF(B25=Data!#REF!,Data!#REF!,(IF(B25=Data!#REF!,Data!#REF!,(IF(B25=Data!#REF!,Data!#REF!,(IF(B25=Data!#REF!,Data!#REF!,(IF(B25=Data!#REF!,Data!#REF!,Data!#REF!)))))))))</f>
        <v>#REF!</v>
      </c>
      <c r="R25" s="593"/>
      <c r="S25" s="593"/>
      <c r="T25" s="594" t="e">
        <f>IF(B25=Data!#REF!,Data!#REF!,(IF(B25=Data!#REF!,Data!#REF!,(IF(B25=Data!#REF!,Data!#REF!,(IF(B25=Data!#REF!,Data!#REF!,(IF(B25=Data!#REF!,Data!#REF!,(IF(B25=Data!#REF!,Data!#REF!,(IF(B25=Data!#REF!,Data!#REF!,(IF(B25=Data!#REF!,Data!#REF!,Data!#REF!)))))))))))))))&amp;IF(B25=Data!B11,Data!I11,(IF(B25=Data!#REF!,Data!#REF!,(IF(B25=Data!#REF!,Data!#REF!,(IF(B25=Data!#REF!,Data!#REF!,(IF(B25=Data!#REF!,Data!#REF!,(IF(B25=Data!#REF!,Data!I751,(IF(B25=Data!#REF!,Data!#REF!,(IF(B25=Data!#REF!,Data!#REF!,Data!#REF!)))))))))))))))&amp;IF(B25=Data!#REF!,Data!#REF!,(IF(B25=Data!#REF!,Data!#REF!,(IF(B25=Data!#REF!,Data!#REF!,(IF(B25=Data!#REF!,Data!#REF!,(IF(B25=Data!#REF!,Data!#REF!,Data!#REF!)))))))))</f>
        <v>#REF!</v>
      </c>
      <c r="U25" s="595"/>
      <c r="V25" s="594" t="e">
        <f>IF(B25=Data!#REF!,Data!#REF!,(IF(B25=Data!#REF!,Data!#REF!,(IF(B25=Data!#REF!,Data!#REF!,(IF(B25=Data!#REF!,Data!#REF!,(IF(B25=Data!#REF!,Data!#REF!,(IF(B25=Data!#REF!,Data!#REF!,(IF(B25=Data!#REF!,Data!#REF!,(IF(B25=Data!#REF!,Data!#REF!,Data!#REF!)))))))))))))))&amp;IF(B25=Data!B11,Data!J11,(IF(B25=Data!#REF!,Data!#REF!,(IF(B25=Data!#REF!,Data!#REF!,(IF(B25=Data!#REF!,Data!#REF!,(IF(B25=Data!#REF!,Data!#REF!,(IF(B25=Data!#REF!,Data!J751,(IF(B25=Data!#REF!,Data!#REF!,(IF(B25=Data!#REF!,Data!#REF!,Data!#REF!)))))))))))))))&amp;IF(B25=Data!#REF!,Data!#REF!,(IF(B25=Data!#REF!,Data!#REF!,(IF(B25=Data!#REF!,Data!#REF!,(IF(B25=Data!#REF!,Data!#REF!,(IF(B25=Data!#REF!,Data!#REF!,Data!#REF!)))))))))</f>
        <v>#REF!</v>
      </c>
      <c r="W25" s="596">
        <f>IF(E25="","",VLOOKUP(B25,Data!$B$5:$J$503,9,FALSE)*E25)</f>
        <v>4.4640000000000004</v>
      </c>
    </row>
    <row r="26" spans="1:23" s="597" customFormat="1" ht="19.25" customHeight="1">
      <c r="A26" s="860">
        <v>8</v>
      </c>
      <c r="B26" s="753" t="s">
        <v>506</v>
      </c>
      <c r="C26" s="738" t="str">
        <f>IF(E26="","",VLOOKUP(B26,Data!$B$5:$N$503,13,FALSE))</f>
        <v>Ymh</v>
      </c>
      <c r="D26" s="495" t="str">
        <f>IF(E26="","",VLOOKUP(B26,Data!$B$5:$L$503,2,FALSE))</f>
        <v>ZH66260</v>
      </c>
      <c r="E26" s="739">
        <v>1</v>
      </c>
      <c r="F26" s="956"/>
      <c r="G26" s="587">
        <f>IF(E26="","",VLOOKUP(B26,Data!$B$5:$L$503,11,FALSE))</f>
        <v>2588.89</v>
      </c>
      <c r="H26" s="588">
        <f>IF(E26&gt;0,E26*G26,"-")</f>
        <v>2588.89</v>
      </c>
      <c r="I26" s="589" t="str">
        <f>IF(E26="","",VLOOKUP(B26,Data!$B$5:$D$503,3,FALSE))</f>
        <v>C/T</v>
      </c>
      <c r="J26" s="589" t="str">
        <f>IF(E26="","",VLOOKUP(B26,Data!$B$5:$M$503,12,FALSE))</f>
        <v>Indonesia</v>
      </c>
      <c r="K26" s="590">
        <v>5145891</v>
      </c>
      <c r="L26" s="587">
        <f>IF(E26="","",VLOOKUP(B26,Data!$B$5:$E$503,4,FALSE)*E26)</f>
        <v>262</v>
      </c>
      <c r="M26" s="587">
        <f>IF(E26="","",VLOOKUP(B26,Data!$B$5:$F$503,5,FALSE)*E26)</f>
        <v>237</v>
      </c>
      <c r="N26" s="591" t="e">
        <f>IF(B26=Data!#REF!,Data!#REF!,(IF(B26=Data!#REF!,Data!#REF!,(IF(B26=Data!#REF!,Data!#REF!,(IF(B26=Data!#REF!,Data!#REF!,(IF(B26=Data!#REF!,Data!#REF!,(IF(B26=Data!#REF!,Data!#REF!,(IF(B26=Data!#REF!,Data!#REF!,(IF(B26=Data!#REF!,Data!#REF!,Data!#REF!)))))))))))))))&amp;IF(B26=Data!B12,Data!G12,(IF(B26=Data!#REF!,Data!#REF!,(IF(B26=Data!#REF!,Data!#REF!,(IF(B26=Data!#REF!,Data!#REF!,(IF(B26=Data!#REF!,Data!#REF!,(IF(B26=Data!#REF!,Data!G752,(IF(B26=Data!#REF!,Data!#REF!,(IF(B26=Data!#REF!,Data!#REF!,Data!#REF!)))))))))))))))&amp;IF(B26=Data!#REF!,Data!#REF!,(IF(B26=Data!#REF!,Data!#REF!,(IF(B26=Data!#REF!,Data!#REF!,(IF(B26=Data!#REF!,Data!#REF!,(IF(B26=Data!#REF!,Data!#REF!,Data!#REF!)))))))))</f>
        <v>#REF!</v>
      </c>
      <c r="O26" s="592"/>
      <c r="P26" s="593"/>
      <c r="Q26" s="594" t="e">
        <f>IF(B26=Data!#REF!,Data!#REF!,(IF(B26=Data!#REF!,Data!#REF!,(IF(B26=Data!#REF!,Data!#REF!,(IF(B26=Data!#REF!,Data!#REF!,(IF(B26=Data!#REF!,Data!#REF!,(IF(B26=Data!#REF!,Data!#REF!,(IF(B26=Data!#REF!,Data!#REF!,(IF(B26=Data!#REF!,Data!#REF!,Data!#REF!)))))))))))))))&amp;IF(B26=Data!B12,Data!H12,(IF(B26=Data!#REF!,Data!#REF!,(IF(B26=Data!#REF!,Data!#REF!,(IF(B26=Data!#REF!,Data!#REF!,(IF(B26=Data!#REF!,Data!#REF!,(IF(B26=Data!#REF!,Data!H752,(IF(B26=Data!#REF!,Data!#REF!,(IF(B26=Data!#REF!,Data!#REF!,Data!#REF!)))))))))))))))&amp;IF(B26=Data!#REF!,Data!#REF!,(IF(B26=Data!#REF!,Data!#REF!,(IF(B26=Data!#REF!,Data!#REF!,(IF(B26=Data!#REF!,Data!#REF!,(IF(B26=Data!#REF!,Data!#REF!,Data!#REF!)))))))))</f>
        <v>#REF!</v>
      </c>
      <c r="R26" s="593"/>
      <c r="S26" s="593"/>
      <c r="T26" s="594" t="e">
        <f>IF(B26=Data!#REF!,Data!#REF!,(IF(B26=Data!#REF!,Data!#REF!,(IF(B26=Data!#REF!,Data!#REF!,(IF(B26=Data!#REF!,Data!#REF!,(IF(B26=Data!#REF!,Data!#REF!,(IF(B26=Data!#REF!,Data!#REF!,(IF(B26=Data!#REF!,Data!#REF!,(IF(B26=Data!#REF!,Data!#REF!,Data!#REF!)))))))))))))))&amp;IF(B26=Data!B12,Data!I12,(IF(B26=Data!#REF!,Data!#REF!,(IF(B26=Data!#REF!,Data!#REF!,(IF(B26=Data!#REF!,Data!#REF!,(IF(B26=Data!#REF!,Data!#REF!,(IF(B26=Data!#REF!,Data!I752,(IF(B26=Data!#REF!,Data!#REF!,(IF(B26=Data!#REF!,Data!#REF!,Data!#REF!)))))))))))))))&amp;IF(B26=Data!#REF!,Data!#REF!,(IF(B26=Data!#REF!,Data!#REF!,(IF(B26=Data!#REF!,Data!#REF!,(IF(B26=Data!#REF!,Data!#REF!,(IF(B26=Data!#REF!,Data!#REF!,Data!#REF!)))))))))</f>
        <v>#REF!</v>
      </c>
      <c r="U26" s="595"/>
      <c r="V26" s="594" t="e">
        <f>IF(B26=Data!#REF!,Data!#REF!,(IF(B26=Data!#REF!,Data!#REF!,(IF(B26=Data!#REF!,Data!#REF!,(IF(B26=Data!#REF!,Data!#REF!,(IF(B26=Data!#REF!,Data!#REF!,(IF(B26=Data!#REF!,Data!#REF!,(IF(B26=Data!#REF!,Data!#REF!,(IF(B26=Data!#REF!,Data!#REF!,Data!#REF!)))))))))))))))&amp;IF(B26=Data!B12,Data!J12,(IF(B26=Data!#REF!,Data!#REF!,(IF(B26=Data!#REF!,Data!#REF!,(IF(B26=Data!#REF!,Data!#REF!,(IF(B26=Data!#REF!,Data!#REF!,(IF(B26=Data!#REF!,Data!J752,(IF(B26=Data!#REF!,Data!#REF!,(IF(B26=Data!#REF!,Data!#REF!,Data!#REF!)))))))))))))))&amp;IF(B26=Data!#REF!,Data!#REF!,(IF(B26=Data!#REF!,Data!#REF!,(IF(B26=Data!#REF!,Data!#REF!,(IF(B26=Data!#REF!,Data!#REF!,(IF(B26=Data!#REF!,Data!#REF!,Data!#REF!)))))))))</f>
        <v>#REF!</v>
      </c>
      <c r="W26" s="596">
        <f>IF(E26="","",VLOOKUP(B26,Data!$B$5:$J$503,9,FALSE)*E26)</f>
        <v>1.488</v>
      </c>
    </row>
    <row r="27" spans="1:23" s="597" customFormat="1" ht="19.25" customHeight="1">
      <c r="A27" s="860"/>
      <c r="B27" s="753"/>
      <c r="C27" s="738" t="str">
        <f>IF(E27="","",VLOOKUP(B27,Data!$B$5:$N$503,13,FALSE))</f>
        <v/>
      </c>
      <c r="D27" s="495" t="str">
        <f>IF(E27="","",VLOOKUP(B27,Data!$B$5:$L$503,2,FALSE))</f>
        <v/>
      </c>
      <c r="E27" s="739"/>
      <c r="F27" s="956"/>
      <c r="G27" s="587" t="str">
        <f>IF(E27="","",VLOOKUP(B27,Data!$B$5:$L$503,11,FALSE))</f>
        <v/>
      </c>
      <c r="H27" s="588" t="str">
        <f>IF(E27&gt;0,E27*G27,"-")</f>
        <v>-</v>
      </c>
      <c r="I27" s="589" t="str">
        <f>IF(E27="","",VLOOKUP(B27,Data!$B$5:$D$503,3,FALSE))</f>
        <v/>
      </c>
      <c r="J27" s="589" t="str">
        <f>IF(E27="","",VLOOKUP(B27,Data!$B$5:$M$503,12,FALSE))</f>
        <v/>
      </c>
      <c r="K27" s="590"/>
      <c r="L27" s="587" t="str">
        <f>IF(E27="","",VLOOKUP(B27,Data!$B$5:$E$503,4,FALSE)*E27)</f>
        <v/>
      </c>
      <c r="M27" s="587" t="str">
        <f>IF(E27="","",VLOOKUP(B27,Data!$B$5:$F$503,5,FALSE)*E27)</f>
        <v/>
      </c>
      <c r="N27" s="591" t="e">
        <f>IF(B27=Data!#REF!,Data!#REF!,(IF(B27=Data!#REF!,Data!#REF!,(IF(B27=Data!#REF!,Data!#REF!,(IF(B27=Data!#REF!,Data!#REF!,(IF(B27=Data!#REF!,Data!#REF!,(IF(B27=Data!#REF!,Data!#REF!,(IF(B27=Data!#REF!,Data!#REF!,(IF(B27=Data!#REF!,Data!#REF!,Data!#REF!)))))))))))))))&amp;IF(B27=Data!B13,Data!G13,(IF(B27=Data!#REF!,Data!#REF!,(IF(B27=Data!#REF!,Data!#REF!,(IF(B27=Data!#REF!,Data!#REF!,(IF(B27=Data!#REF!,Data!#REF!,(IF(B27=Data!#REF!,Data!G753,(IF(B27=Data!#REF!,Data!#REF!,(IF(B27=Data!#REF!,Data!#REF!,Data!#REF!)))))))))))))))&amp;IF(B27=Data!#REF!,Data!#REF!,(IF(B27=Data!#REF!,Data!#REF!,(IF(B27=Data!#REF!,Data!#REF!,(IF(B27=Data!#REF!,Data!#REF!,(IF(B27=Data!#REF!,Data!#REF!,Data!#REF!)))))))))</f>
        <v>#REF!</v>
      </c>
      <c r="O27" s="592"/>
      <c r="P27" s="593"/>
      <c r="Q27" s="594" t="e">
        <f>IF(B27=Data!#REF!,Data!#REF!,(IF(B27=Data!#REF!,Data!#REF!,(IF(B27=Data!#REF!,Data!#REF!,(IF(B27=Data!#REF!,Data!#REF!,(IF(B27=Data!#REF!,Data!#REF!,(IF(B27=Data!#REF!,Data!#REF!,(IF(B27=Data!#REF!,Data!#REF!,(IF(B27=Data!#REF!,Data!#REF!,Data!#REF!)))))))))))))))&amp;IF(B27=Data!B13,Data!H13,(IF(B27=Data!#REF!,Data!#REF!,(IF(B27=Data!#REF!,Data!#REF!,(IF(B27=Data!#REF!,Data!#REF!,(IF(B27=Data!#REF!,Data!#REF!,(IF(B27=Data!#REF!,Data!H753,(IF(B27=Data!#REF!,Data!#REF!,(IF(B27=Data!#REF!,Data!#REF!,Data!#REF!)))))))))))))))&amp;IF(B27=Data!#REF!,Data!#REF!,(IF(B27=Data!#REF!,Data!#REF!,(IF(B27=Data!#REF!,Data!#REF!,(IF(B27=Data!#REF!,Data!#REF!,(IF(B27=Data!#REF!,Data!#REF!,Data!#REF!)))))))))</f>
        <v>#REF!</v>
      </c>
      <c r="R27" s="593"/>
      <c r="S27" s="593"/>
      <c r="T27" s="594" t="e">
        <f>IF(B27=Data!#REF!,Data!#REF!,(IF(B27=Data!#REF!,Data!#REF!,(IF(B27=Data!#REF!,Data!#REF!,(IF(B27=Data!#REF!,Data!#REF!,(IF(B27=Data!#REF!,Data!#REF!,(IF(B27=Data!#REF!,Data!#REF!,(IF(B27=Data!#REF!,Data!#REF!,(IF(B27=Data!#REF!,Data!#REF!,Data!#REF!)))))))))))))))&amp;IF(B27=Data!B13,Data!I13,(IF(B27=Data!#REF!,Data!#REF!,(IF(B27=Data!#REF!,Data!#REF!,(IF(B27=Data!#REF!,Data!#REF!,(IF(B27=Data!#REF!,Data!#REF!,(IF(B27=Data!#REF!,Data!I753,(IF(B27=Data!#REF!,Data!#REF!,(IF(B27=Data!#REF!,Data!#REF!,Data!#REF!)))))))))))))))&amp;IF(B27=Data!#REF!,Data!#REF!,(IF(B27=Data!#REF!,Data!#REF!,(IF(B27=Data!#REF!,Data!#REF!,(IF(B27=Data!#REF!,Data!#REF!,(IF(B27=Data!#REF!,Data!#REF!,Data!#REF!)))))))))</f>
        <v>#REF!</v>
      </c>
      <c r="U27" s="595"/>
      <c r="V27" s="594" t="e">
        <f>IF(B27=Data!#REF!,Data!#REF!,(IF(B27=Data!#REF!,Data!#REF!,(IF(B27=Data!#REF!,Data!#REF!,(IF(B27=Data!#REF!,Data!#REF!,(IF(B27=Data!#REF!,Data!#REF!,(IF(B27=Data!#REF!,Data!#REF!,(IF(B27=Data!#REF!,Data!#REF!,(IF(B27=Data!#REF!,Data!#REF!,Data!#REF!)))))))))))))))&amp;IF(B27=Data!B13,Data!J13,(IF(B27=Data!#REF!,Data!#REF!,(IF(B27=Data!#REF!,Data!#REF!,(IF(B27=Data!#REF!,Data!#REF!,(IF(B27=Data!#REF!,Data!#REF!,(IF(B27=Data!#REF!,Data!J753,(IF(B27=Data!#REF!,Data!#REF!,(IF(B27=Data!#REF!,Data!#REF!,Data!#REF!)))))))))))))))&amp;IF(B27=Data!#REF!,Data!#REF!,(IF(B27=Data!#REF!,Data!#REF!,(IF(B27=Data!#REF!,Data!#REF!,(IF(B27=Data!#REF!,Data!#REF!,(IF(B27=Data!#REF!,Data!#REF!,Data!#REF!)))))))))</f>
        <v>#REF!</v>
      </c>
      <c r="W27" s="596" t="str">
        <f>IF(E27="","",VLOOKUP(B27,Data!$B$5:$J$503,9,FALSE)*E27)</f>
        <v/>
      </c>
    </row>
    <row r="28" spans="1:23" s="597" customFormat="1" ht="19.25" customHeight="1">
      <c r="A28" s="860"/>
      <c r="B28"/>
      <c r="C28" s="583" t="str">
        <f>IF(E28="","",VLOOKUP(B28,Data!$B$5:$N$503,13,FALSE))</f>
        <v/>
      </c>
      <c r="D28" s="584" t="str">
        <f>IF(E28="","",VLOOKUP(B28,Data!$B$5:$L$503,2,FALSE))</f>
        <v/>
      </c>
      <c r="E28" s="739"/>
      <c r="F28" s="600"/>
      <c r="G28" s="587" t="str">
        <f>IF(E28="","",VLOOKUP(B28,Data!$B$5:$L$503,11,FALSE))</f>
        <v/>
      </c>
      <c r="H28" s="588" t="str">
        <f>IF(E28&gt;0,E28*G28,"-")</f>
        <v>-</v>
      </c>
      <c r="I28" s="589" t="str">
        <f>IF(E28="","",VLOOKUP(B28,Data!$B$5:$D$503,3,FALSE))</f>
        <v/>
      </c>
      <c r="J28" s="589" t="str">
        <f>IF(E28="","",VLOOKUP(B28,Data!$B$5:$M$503,12,FALSE))</f>
        <v/>
      </c>
      <c r="K28" s="590"/>
      <c r="L28" s="587" t="str">
        <f>IF(E28="","",VLOOKUP(B28,Data!$B$5:$E$503,4,FALSE)*E28)</f>
        <v/>
      </c>
      <c r="M28" s="587" t="str">
        <f>IF(E28="","",VLOOKUP(B28,Data!$B$5:$F$503,5,FALSE)*E28)</f>
        <v/>
      </c>
      <c r="N28" s="591" t="e">
        <f>IF(B28=Data!B139,Data!G139,(IF(B28=Data!B141,Data!G141,(IF(B28=Data!B143,Data!G143,(IF(B28=Data!#REF!,Data!#REF!,(IF(B28=Data!B148,Data!G148,(IF(B28=Data!#REF!,Data!#REF!,(IF(B28=Data!#REF!,Data!#REF!,(IF(B28=Data!#REF!,Data!#REF!,Data!#REF!)))))))))))))))&amp;IF(B28=Data!B215,Data!G215,(IF(B28=Data!#REF!,Data!#REF!,(IF(B28=Data!#REF!,Data!#REF!,(IF(B28=Data!#REF!,Data!#REF!,(IF(B28=Data!#REF!,Data!#REF!,(IF(B28=Data!#REF!,Data!G955,(IF(B28=Data!#REF!,Data!#REF!,(IF(B28=Data!#REF!,Data!#REF!,Data!#REF!)))))))))))))))&amp;IF(B28=Data!#REF!,Data!#REF!,(IF(B28=Data!#REF!,Data!#REF!,(IF(B28=Data!#REF!,Data!#REF!,(IF(B28=Data!#REF!,Data!#REF!,(IF(B28=Data!#REF!,Data!#REF!,Data!#REF!)))))))))</f>
        <v>#REF!</v>
      </c>
      <c r="O28" s="592"/>
      <c r="P28" s="593"/>
      <c r="Q28" s="594" t="e">
        <f>IF(B28=Data!B139,Data!H139,(IF(B28=Data!B141,Data!H141,(IF(B28=Data!B143,Data!H143,(IF(B28=Data!#REF!,Data!#REF!,(IF(B28=Data!B148,Data!H148,(IF(B28=Data!#REF!,Data!#REF!,(IF(B28=Data!#REF!,Data!#REF!,(IF(B28=Data!#REF!,Data!#REF!,Data!#REF!)))))))))))))))&amp;IF(B28=Data!B215,Data!H215,(IF(B28=Data!#REF!,Data!#REF!,(IF(B28=Data!#REF!,Data!#REF!,(IF(B28=Data!#REF!,Data!#REF!,(IF(B28=Data!#REF!,Data!#REF!,(IF(B28=Data!#REF!,Data!H955,(IF(B28=Data!#REF!,Data!#REF!,(IF(B28=Data!#REF!,Data!#REF!,Data!#REF!)))))))))))))))&amp;IF(B28=Data!#REF!,Data!#REF!,(IF(B28=Data!#REF!,Data!#REF!,(IF(B28=Data!#REF!,Data!#REF!,(IF(B28=Data!#REF!,Data!#REF!,(IF(B28=Data!#REF!,Data!#REF!,Data!#REF!)))))))))</f>
        <v>#REF!</v>
      </c>
      <c r="R28" s="593"/>
      <c r="S28" s="593"/>
      <c r="T28" s="594" t="e">
        <f>IF(B28=Data!B139,Data!I139,(IF(B28=Data!B141,Data!I141,(IF(B28=Data!B143,Data!I143,(IF(B28=Data!#REF!,Data!#REF!,(IF(B28=Data!B148,Data!I148,(IF(B28=Data!#REF!,Data!#REF!,(IF(B28=Data!#REF!,Data!#REF!,(IF(B28=Data!#REF!,Data!#REF!,Data!#REF!)))))))))))))))&amp;IF(B28=Data!B215,Data!I215,(IF(B28=Data!#REF!,Data!#REF!,(IF(B28=Data!#REF!,Data!#REF!,(IF(B28=Data!#REF!,Data!#REF!,(IF(B28=Data!#REF!,Data!#REF!,(IF(B28=Data!#REF!,Data!I955,(IF(B28=Data!#REF!,Data!#REF!,(IF(B28=Data!#REF!,Data!#REF!,Data!#REF!)))))))))))))))&amp;IF(B28=Data!#REF!,Data!#REF!,(IF(B28=Data!#REF!,Data!#REF!,(IF(B28=Data!#REF!,Data!#REF!,(IF(B28=Data!#REF!,Data!#REF!,(IF(B28=Data!#REF!,Data!#REF!,Data!#REF!)))))))))</f>
        <v>#REF!</v>
      </c>
      <c r="U28" s="595"/>
      <c r="V28" s="594" t="e">
        <f>IF(B28=Data!B139,Data!J139,(IF(B28=Data!B141,Data!J141,(IF(B28=Data!B143,Data!J143,(IF(B28=Data!#REF!,Data!#REF!,(IF(B28=Data!B148,Data!J148,(IF(B28=Data!#REF!,Data!#REF!,(IF(B28=Data!#REF!,Data!#REF!,(IF(B28=Data!#REF!,Data!#REF!,Data!#REF!)))))))))))))))&amp;IF(B28=Data!B215,Data!J215,(IF(B28=Data!#REF!,Data!#REF!,(IF(B28=Data!#REF!,Data!#REF!,(IF(B28=Data!#REF!,Data!#REF!,(IF(B28=Data!#REF!,Data!#REF!,(IF(B28=Data!#REF!,Data!J955,(IF(B28=Data!#REF!,Data!#REF!,(IF(B28=Data!#REF!,Data!#REF!,Data!#REF!)))))))))))))))&amp;IF(B28=Data!#REF!,Data!#REF!,(IF(B28=Data!#REF!,Data!#REF!,(IF(B28=Data!#REF!,Data!#REF!,(IF(B28=Data!#REF!,Data!#REF!,(IF(B28=Data!#REF!,Data!#REF!,Data!#REF!)))))))))</f>
        <v>#REF!</v>
      </c>
      <c r="W28" s="596" t="str">
        <f>IF(E28="","",VLOOKUP(B28,Data!$B$5:$J$503,9,FALSE)*E28)</f>
        <v/>
      </c>
    </row>
    <row r="29" spans="1:23" s="611" customFormat="1" ht="31" customHeight="1">
      <c r="A29" s="860"/>
      <c r="B29" s="818"/>
      <c r="C29" s="604"/>
      <c r="D29" s="605"/>
      <c r="E29" s="606">
        <f>SUM(E17:E28)</f>
        <v>49</v>
      </c>
      <c r="F29" s="606"/>
      <c r="G29" s="607"/>
      <c r="H29" s="607">
        <f>SUM(H17:H28)</f>
        <v>143702.68</v>
      </c>
      <c r="I29" s="608"/>
      <c r="J29" s="608"/>
      <c r="K29" s="608"/>
      <c r="L29" s="609">
        <f>SUM(L17:L28)</f>
        <v>12665</v>
      </c>
      <c r="M29" s="609">
        <f>SUM(M17:M28)</f>
        <v>11336</v>
      </c>
      <c r="N29" s="609" t="e">
        <f>SUM(N17:N28)</f>
        <v>#REF!</v>
      </c>
      <c r="O29" s="609"/>
      <c r="P29" s="609">
        <f>SUM(P16:P16)</f>
        <v>0</v>
      </c>
      <c r="Q29" s="609">
        <f>SUM(Q16:Q16)</f>
        <v>0</v>
      </c>
      <c r="R29" s="609"/>
      <c r="S29" s="609">
        <f>SUM(S16:S16)</f>
        <v>0</v>
      </c>
      <c r="T29" s="609">
        <f>SUM(T16:T16)</f>
        <v>0</v>
      </c>
      <c r="U29" s="609"/>
      <c r="V29" s="609">
        <f>SUM(V16:V16)</f>
        <v>0</v>
      </c>
      <c r="W29" s="610">
        <f>SUM(W17:W28)</f>
        <v>69.033000000000001</v>
      </c>
    </row>
    <row r="30" spans="1:23" ht="11.25" customHeight="1">
      <c r="A30" s="860"/>
      <c r="B30" s="612"/>
      <c r="C30" s="545"/>
      <c r="D30" s="546"/>
      <c r="E30" s="613"/>
      <c r="F30" s="544"/>
      <c r="G30" s="614" t="s">
        <v>847</v>
      </c>
      <c r="H30" s="615"/>
      <c r="I30" s="616"/>
      <c r="J30" s="616"/>
      <c r="K30" s="616"/>
      <c r="L30" s="617"/>
      <c r="M30" s="548"/>
      <c r="N30" s="546"/>
      <c r="O30" s="545"/>
      <c r="P30" s="545"/>
      <c r="Q30" s="545"/>
      <c r="R30" s="545"/>
      <c r="S30" s="545"/>
      <c r="T30" s="545"/>
      <c r="U30" s="546"/>
      <c r="V30" s="546"/>
      <c r="W30" s="550"/>
    </row>
    <row r="31" spans="1:23" ht="14">
      <c r="A31" s="618" t="s">
        <v>546</v>
      </c>
      <c r="B31" s="619" t="s">
        <v>12</v>
      </c>
      <c r="C31" s="513"/>
      <c r="D31" s="620"/>
      <c r="E31" s="499" t="s">
        <v>555</v>
      </c>
      <c r="G31" s="621" t="s">
        <v>83</v>
      </c>
      <c r="H31" s="622"/>
      <c r="I31" s="562" t="s">
        <v>84</v>
      </c>
      <c r="J31" s="623"/>
      <c r="K31" s="534" t="s">
        <v>85</v>
      </c>
      <c r="L31" s="534"/>
      <c r="M31" s="1076" t="s">
        <v>86</v>
      </c>
      <c r="N31" s="1077"/>
      <c r="O31" s="1077"/>
      <c r="P31" s="1077"/>
      <c r="Q31" s="1077"/>
      <c r="R31" s="1077"/>
      <c r="S31" s="1077"/>
      <c r="T31" s="1077"/>
      <c r="U31" s="1077"/>
      <c r="V31" s="1077"/>
      <c r="W31" s="1078"/>
    </row>
    <row r="32" spans="1:23" ht="13">
      <c r="A32" s="1016" t="s">
        <v>547</v>
      </c>
      <c r="D32" s="624"/>
      <c r="E32" s="499" t="s">
        <v>88</v>
      </c>
      <c r="G32" s="1079"/>
      <c r="H32" s="1080"/>
      <c r="I32" s="1016" t="s">
        <v>89</v>
      </c>
      <c r="J32" s="625"/>
      <c r="K32" s="537" t="s">
        <v>90</v>
      </c>
      <c r="L32" s="537"/>
      <c r="M32" s="532"/>
      <c r="W32" s="538"/>
    </row>
    <row r="33" spans="1:23" ht="10.5" customHeight="1">
      <c r="A33" s="1016" t="s">
        <v>548</v>
      </c>
      <c r="B33" s="503"/>
      <c r="D33" s="523"/>
      <c r="G33" s="1079"/>
      <c r="H33" s="1080"/>
      <c r="I33" s="1016"/>
      <c r="J33" s="625"/>
      <c r="K33" s="537" t="s">
        <v>94</v>
      </c>
      <c r="L33" s="537"/>
      <c r="M33" s="532"/>
      <c r="W33" s="538"/>
    </row>
    <row r="34" spans="1:23" ht="10.5" customHeight="1">
      <c r="A34" s="544"/>
      <c r="B34" s="545"/>
      <c r="C34" s="545"/>
      <c r="D34" s="626"/>
      <c r="E34" s="499" t="s">
        <v>95</v>
      </c>
      <c r="G34" s="1079"/>
      <c r="H34" s="1080"/>
      <c r="I34" s="1016" t="s">
        <v>96</v>
      </c>
      <c r="J34" s="625"/>
      <c r="K34" s="537"/>
      <c r="L34" s="537"/>
      <c r="M34" s="532"/>
      <c r="W34" s="538"/>
    </row>
    <row r="35" spans="1:23" ht="13">
      <c r="A35" s="512" t="s">
        <v>97</v>
      </c>
      <c r="C35" s="535"/>
      <c r="D35" s="514"/>
      <c r="E35" s="499" t="s">
        <v>98</v>
      </c>
      <c r="G35" s="627" t="s">
        <v>99</v>
      </c>
      <c r="H35" s="628"/>
      <c r="I35" s="1016" t="s">
        <v>89</v>
      </c>
      <c r="J35" s="625"/>
      <c r="K35" s="537" t="s">
        <v>100</v>
      </c>
      <c r="L35" s="537"/>
      <c r="M35" s="532"/>
      <c r="W35" s="538"/>
    </row>
    <row r="36" spans="1:23" ht="13">
      <c r="A36" s="1016" t="s">
        <v>561</v>
      </c>
      <c r="D36" s="523"/>
      <c r="E36" s="499" t="s">
        <v>101</v>
      </c>
      <c r="G36" s="629"/>
      <c r="H36" s="630"/>
      <c r="I36" s="1016" t="s">
        <v>102</v>
      </c>
      <c r="J36" s="625"/>
      <c r="K36" s="537" t="s">
        <v>549</v>
      </c>
      <c r="L36" s="537"/>
      <c r="M36" s="1069" t="s">
        <v>616</v>
      </c>
      <c r="N36" s="1070"/>
      <c r="O36" s="1070"/>
      <c r="P36" s="1070"/>
      <c r="Q36" s="1070"/>
      <c r="R36" s="1070"/>
      <c r="S36" s="1070"/>
      <c r="T36" s="1070"/>
      <c r="U36" s="1070"/>
      <c r="V36" s="1070"/>
      <c r="W36" s="1071"/>
    </row>
    <row r="37" spans="1:23">
      <c r="A37" s="544"/>
      <c r="B37" s="545"/>
      <c r="C37" s="545"/>
      <c r="D37" s="546"/>
      <c r="E37" s="631"/>
      <c r="F37" s="545"/>
      <c r="G37" s="1053" t="s">
        <v>1188</v>
      </c>
      <c r="H37" s="1054"/>
      <c r="I37" s="1053" t="s">
        <v>1186</v>
      </c>
      <c r="J37" s="1054"/>
      <c r="K37" s="549" t="s">
        <v>105</v>
      </c>
      <c r="L37" s="549"/>
      <c r="M37" s="1072" t="s">
        <v>106</v>
      </c>
      <c r="N37" s="1073"/>
      <c r="O37" s="1073"/>
      <c r="P37" s="1073"/>
      <c r="Q37" s="1073"/>
      <c r="R37" s="1073"/>
      <c r="S37" s="1073"/>
      <c r="T37" s="1073"/>
      <c r="U37" s="1073"/>
      <c r="V37" s="1073"/>
      <c r="W37" s="1074"/>
    </row>
    <row r="38" spans="1:23">
      <c r="G38" s="500" t="s">
        <v>667</v>
      </c>
      <c r="K38" s="537"/>
      <c r="L38" s="537"/>
      <c r="M38" s="541"/>
      <c r="N38" s="541"/>
      <c r="O38" s="541"/>
      <c r="P38" s="541"/>
      <c r="Q38" s="541"/>
      <c r="R38" s="541"/>
      <c r="S38" s="541"/>
      <c r="T38" s="541"/>
      <c r="U38" s="541"/>
      <c r="V38" s="541"/>
      <c r="W38" s="632"/>
    </row>
    <row r="39" spans="1:23">
      <c r="G39" s="633"/>
      <c r="H39" s="633"/>
      <c r="I39" s="634"/>
      <c r="J39" s="633"/>
      <c r="K39" s="537"/>
      <c r="L39" s="537"/>
      <c r="M39" s="541"/>
      <c r="N39" s="541"/>
      <c r="O39" s="541"/>
      <c r="P39" s="541"/>
      <c r="Q39" s="541"/>
      <c r="R39" s="541"/>
      <c r="S39" s="541"/>
      <c r="T39" s="541"/>
      <c r="U39" s="541"/>
      <c r="V39" s="541"/>
      <c r="W39" s="632"/>
    </row>
    <row r="40" spans="1:23" ht="7.5" customHeight="1"/>
    <row r="41" spans="1:23" ht="13.5" customHeight="1"/>
    <row r="42" spans="1:23" ht="13.5" customHeight="1"/>
    <row r="43" spans="1:23" ht="13.5" customHeight="1"/>
    <row r="44" spans="1:23" s="611" customFormat="1" ht="18" customHeight="1">
      <c r="A44" s="635" t="s">
        <v>964</v>
      </c>
      <c r="B44" s="500"/>
      <c r="C44" s="635" t="s">
        <v>622</v>
      </c>
      <c r="F44" s="636"/>
      <c r="G44" s="635" t="s">
        <v>958</v>
      </c>
      <c r="H44" s="500"/>
      <c r="I44" s="635" t="s">
        <v>969</v>
      </c>
      <c r="K44" s="636"/>
      <c r="L44" s="636"/>
      <c r="V44" s="637"/>
    </row>
    <row r="45" spans="1:23" s="611" customFormat="1" ht="18" customHeight="1">
      <c r="A45" s="635" t="s">
        <v>965</v>
      </c>
      <c r="B45" s="500"/>
      <c r="C45" s="635" t="s">
        <v>969</v>
      </c>
      <c r="F45" s="636"/>
      <c r="G45" s="635" t="s">
        <v>959</v>
      </c>
      <c r="H45" s="500"/>
      <c r="I45" s="635" t="s">
        <v>969</v>
      </c>
      <c r="K45" s="636"/>
      <c r="L45" s="636"/>
      <c r="V45" s="637"/>
    </row>
    <row r="46" spans="1:23" s="611" customFormat="1" ht="18" customHeight="1">
      <c r="A46" s="635" t="s">
        <v>966</v>
      </c>
      <c r="B46" s="500"/>
      <c r="C46" s="635" t="s">
        <v>969</v>
      </c>
      <c r="F46" s="636"/>
      <c r="G46" s="635" t="s">
        <v>960</v>
      </c>
      <c r="H46" s="500"/>
      <c r="I46" s="635" t="s">
        <v>622</v>
      </c>
      <c r="K46" s="636"/>
      <c r="L46" s="636"/>
      <c r="V46" s="637"/>
    </row>
    <row r="47" spans="1:23" s="611" customFormat="1" ht="18" customHeight="1">
      <c r="A47" s="635" t="s">
        <v>967</v>
      </c>
      <c r="B47" s="500"/>
      <c r="C47" s="635" t="s">
        <v>622</v>
      </c>
      <c r="F47" s="636"/>
      <c r="G47" s="635" t="s">
        <v>961</v>
      </c>
      <c r="H47" s="500"/>
      <c r="I47" s="635" t="s">
        <v>622</v>
      </c>
      <c r="K47" s="636"/>
      <c r="L47" s="636"/>
      <c r="V47" s="637"/>
    </row>
    <row r="48" spans="1:23" s="611" customFormat="1" ht="18" customHeight="1">
      <c r="A48" s="635" t="s">
        <v>968</v>
      </c>
      <c r="B48" s="500"/>
      <c r="C48" s="635" t="s">
        <v>622</v>
      </c>
      <c r="F48" s="636"/>
      <c r="G48" s="635" t="s">
        <v>963</v>
      </c>
      <c r="H48" s="500"/>
      <c r="I48" s="635" t="s">
        <v>622</v>
      </c>
      <c r="K48" s="636"/>
      <c r="L48" s="636"/>
      <c r="V48" s="637"/>
    </row>
    <row r="49" spans="1:23" ht="20">
      <c r="E49" s="1017"/>
      <c r="F49" s="500"/>
      <c r="G49" s="635" t="s">
        <v>962</v>
      </c>
      <c r="I49" s="635" t="s">
        <v>622</v>
      </c>
      <c r="K49" s="500"/>
      <c r="M49" s="1017"/>
      <c r="V49" s="501"/>
      <c r="W49" s="1017"/>
    </row>
    <row r="50" spans="1:23" ht="17.5">
      <c r="A50" s="638"/>
      <c r="E50" s="1017"/>
      <c r="G50" s="639"/>
      <c r="H50" s="639"/>
    </row>
    <row r="55" spans="1:23" ht="14">
      <c r="A55" s="640"/>
      <c r="C55" s="641"/>
      <c r="D55" s="641"/>
      <c r="E55" s="642"/>
    </row>
    <row r="56" spans="1:23" ht="14">
      <c r="A56" s="643"/>
      <c r="C56" s="641"/>
      <c r="D56" s="644"/>
      <c r="E56" s="642"/>
    </row>
    <row r="57" spans="1:23" ht="14">
      <c r="A57" s="643"/>
      <c r="B57" s="645"/>
      <c r="C57" s="641"/>
      <c r="D57" s="641"/>
      <c r="E57" s="642"/>
    </row>
    <row r="58" spans="1:23" ht="14">
      <c r="A58" s="643"/>
      <c r="B58" s="646" t="s">
        <v>354</v>
      </c>
      <c r="C58" s="641"/>
      <c r="D58" s="641"/>
      <c r="E58" s="642"/>
    </row>
    <row r="59" spans="1:23" ht="15.5">
      <c r="A59" s="643"/>
      <c r="B59" s="647" t="s">
        <v>249</v>
      </c>
      <c r="C59" s="641"/>
      <c r="D59" s="641"/>
      <c r="E59" s="642"/>
    </row>
    <row r="60" spans="1:23" ht="14">
      <c r="A60" s="643"/>
      <c r="B60" s="648" t="s">
        <v>250</v>
      </c>
      <c r="C60" s="641"/>
      <c r="D60" s="641"/>
      <c r="E60" s="642"/>
    </row>
    <row r="61" spans="1:23" ht="15.5">
      <c r="A61" s="649"/>
      <c r="B61" s="647" t="s">
        <v>251</v>
      </c>
      <c r="C61" s="641"/>
      <c r="D61" s="641"/>
      <c r="E61" s="642"/>
    </row>
    <row r="62" spans="1:23" ht="15.5">
      <c r="A62" s="643"/>
      <c r="B62" s="647" t="s">
        <v>252</v>
      </c>
      <c r="C62" s="641"/>
      <c r="D62" s="641"/>
      <c r="E62" s="642"/>
    </row>
    <row r="63" spans="1:23" ht="14">
      <c r="A63" s="649"/>
      <c r="B63" s="646" t="s">
        <v>253</v>
      </c>
      <c r="C63" s="641"/>
      <c r="D63" s="641"/>
      <c r="E63" s="642"/>
    </row>
    <row r="64" spans="1:23" ht="14">
      <c r="A64" s="649"/>
      <c r="B64" s="646" t="s">
        <v>357</v>
      </c>
      <c r="C64" s="641"/>
      <c r="D64" s="641"/>
      <c r="E64" s="642"/>
    </row>
    <row r="65" spans="1:5" ht="14">
      <c r="A65" s="643"/>
      <c r="B65" s="646" t="s">
        <v>358</v>
      </c>
      <c r="C65" s="641"/>
      <c r="D65" s="641"/>
      <c r="E65" s="642"/>
    </row>
    <row r="66" spans="1:5" ht="14">
      <c r="A66" s="643"/>
      <c r="B66" s="646" t="s">
        <v>288</v>
      </c>
      <c r="C66" s="641"/>
      <c r="D66" s="641"/>
      <c r="E66" s="642"/>
    </row>
    <row r="67" spans="1:5" ht="14">
      <c r="A67" s="643"/>
      <c r="B67" s="646" t="s">
        <v>292</v>
      </c>
      <c r="C67" s="641"/>
      <c r="D67" s="641"/>
      <c r="E67" s="642"/>
    </row>
    <row r="68" spans="1:5" ht="15.5">
      <c r="A68" s="643"/>
      <c r="B68" s="647" t="s">
        <v>423</v>
      </c>
      <c r="C68" s="641"/>
      <c r="D68" s="641"/>
      <c r="E68" s="642"/>
    </row>
    <row r="69" spans="1:5" ht="14">
      <c r="A69" s="643"/>
      <c r="B69" s="646" t="s">
        <v>424</v>
      </c>
      <c r="C69" s="641"/>
      <c r="D69" s="641"/>
      <c r="E69" s="642"/>
    </row>
    <row r="70" spans="1:5" ht="14">
      <c r="A70" s="643"/>
      <c r="B70" s="646" t="s">
        <v>279</v>
      </c>
      <c r="C70" s="641"/>
      <c r="D70" s="644"/>
      <c r="E70" s="642"/>
    </row>
    <row r="71" spans="1:5" ht="14">
      <c r="A71" s="643"/>
      <c r="B71" s="646" t="s">
        <v>281</v>
      </c>
      <c r="C71" s="641"/>
      <c r="D71" s="641"/>
      <c r="E71" s="642"/>
    </row>
    <row r="72" spans="1:5" ht="14">
      <c r="A72" s="643"/>
      <c r="B72" s="646" t="s">
        <v>287</v>
      </c>
      <c r="C72" s="641"/>
      <c r="D72" s="644"/>
      <c r="E72" s="642"/>
    </row>
    <row r="73" spans="1:5" ht="15.5">
      <c r="A73" s="643"/>
      <c r="B73" s="647" t="s">
        <v>420</v>
      </c>
      <c r="C73" s="641"/>
      <c r="D73" s="644"/>
      <c r="E73" s="642"/>
    </row>
    <row r="74" spans="1:5" ht="14">
      <c r="A74" s="650"/>
      <c r="B74" s="646" t="s">
        <v>421</v>
      </c>
      <c r="C74" s="579"/>
      <c r="D74" s="578"/>
      <c r="E74" s="575"/>
    </row>
    <row r="75" spans="1:5" ht="14">
      <c r="A75" s="572"/>
      <c r="B75" s="646" t="s">
        <v>422</v>
      </c>
      <c r="C75" s="579"/>
      <c r="D75" s="578"/>
      <c r="E75" s="651">
        <f>SUM(E54:E73)</f>
        <v>0</v>
      </c>
    </row>
    <row r="76" spans="1:5" ht="14">
      <c r="B76" s="646" t="s">
        <v>417</v>
      </c>
    </row>
    <row r="77" spans="1:5" ht="14">
      <c r="B77" s="646" t="s">
        <v>397</v>
      </c>
    </row>
  </sheetData>
  <mergeCells count="10">
    <mergeCell ref="M36:W36"/>
    <mergeCell ref="G37:H37"/>
    <mergeCell ref="I37:J37"/>
    <mergeCell ref="M37:W37"/>
    <mergeCell ref="O1:S1"/>
    <mergeCell ref="P2:W2"/>
    <mergeCell ref="M31:W31"/>
    <mergeCell ref="G32:H32"/>
    <mergeCell ref="G33:H33"/>
    <mergeCell ref="G34:H34"/>
  </mergeCells>
  <printOptions horizontalCentered="1"/>
  <pageMargins left="0.19685039370078741" right="0.19685039370078741" top="0" bottom="0.15748031496062992" header="0.31496062992125984" footer="0.15748031496062992"/>
  <pageSetup paperSize="9" scale="72" firstPageNumber="4294963191" fitToHeight="2" orientation="landscape" r:id="rId1"/>
  <headerFooter alignWithMargins="0"/>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113">
    <tabColor indexed="12"/>
    <pageSetUpPr autoPageBreaks="0"/>
  </sheetPr>
  <dimension ref="A1:T438"/>
  <sheetViews>
    <sheetView zoomScale="85" zoomScaleNormal="85" workbookViewId="0">
      <pane xSplit="3" ySplit="3" topLeftCell="D120" activePane="bottomRight" state="frozen"/>
      <selection activeCell="J40" sqref="J40"/>
      <selection pane="topRight" activeCell="J40" sqref="J40"/>
      <selection pane="bottomLeft" activeCell="J40" sqref="J40"/>
      <selection pane="bottomRight" activeCell="K130" sqref="K130"/>
    </sheetView>
  </sheetViews>
  <sheetFormatPr defaultColWidth="32.54296875" defaultRowHeight="15.5"/>
  <cols>
    <col min="1" max="1" width="5" style="235" customWidth="1"/>
    <col min="2" max="2" width="13.1796875" style="235" customWidth="1"/>
    <col min="3" max="3" width="68.453125" style="235" customWidth="1"/>
    <col min="4" max="4" width="13.1796875" style="235" customWidth="1"/>
    <col min="5" max="5" width="7.1796875" style="235" customWidth="1"/>
    <col min="6" max="6" width="15.1796875" style="235" customWidth="1"/>
    <col min="7" max="7" width="13.1796875" style="235" customWidth="1"/>
    <col min="8" max="8" width="10.54296875" style="235" customWidth="1"/>
    <col min="9" max="9" width="10.453125" style="235" customWidth="1"/>
    <col min="10" max="11" width="11.1796875" style="235" customWidth="1"/>
    <col min="12" max="12" width="14" style="235" customWidth="1"/>
    <col min="13" max="13" width="14.1796875" style="288" customWidth="1"/>
    <col min="14" max="14" width="11.81640625" style="235" customWidth="1"/>
    <col min="15" max="15" width="7.54296875" style="235" customWidth="1"/>
    <col min="16" max="17" width="7.453125" style="235" customWidth="1"/>
    <col min="18" max="16384" width="32.54296875" style="235"/>
  </cols>
  <sheetData>
    <row r="1" spans="1:17" ht="17.5">
      <c r="A1" s="263" t="s">
        <v>107</v>
      </c>
      <c r="B1" s="263" t="s">
        <v>109</v>
      </c>
      <c r="C1" s="263" t="s">
        <v>108</v>
      </c>
      <c r="D1" s="263" t="s">
        <v>109</v>
      </c>
      <c r="E1" s="263" t="s">
        <v>110</v>
      </c>
      <c r="F1" s="263" t="s">
        <v>111</v>
      </c>
      <c r="G1" s="263" t="s">
        <v>112</v>
      </c>
      <c r="H1" s="264" t="s">
        <v>113</v>
      </c>
      <c r="I1" s="264" t="s">
        <v>114</v>
      </c>
      <c r="J1" s="264" t="s">
        <v>115</v>
      </c>
      <c r="K1" s="264" t="s">
        <v>116</v>
      </c>
      <c r="L1" s="264" t="s">
        <v>117</v>
      </c>
      <c r="M1" s="265" t="s">
        <v>118</v>
      </c>
      <c r="N1" s="266" t="s">
        <v>119</v>
      </c>
      <c r="O1" s="266"/>
      <c r="P1" s="266"/>
      <c r="Q1" s="266"/>
    </row>
    <row r="2" spans="1:17" ht="15" customHeight="1">
      <c r="A2" s="267"/>
      <c r="B2" s="267"/>
      <c r="C2" s="267"/>
      <c r="D2" s="267"/>
      <c r="E2" s="268" t="s">
        <v>120</v>
      </c>
      <c r="F2" s="1029" t="s">
        <v>121</v>
      </c>
      <c r="G2" s="1029" t="s">
        <v>122</v>
      </c>
      <c r="H2" s="1032" t="s">
        <v>123</v>
      </c>
      <c r="I2" s="1033"/>
      <c r="J2" s="1034"/>
      <c r="K2" s="269"/>
      <c r="L2" s="1029" t="s">
        <v>124</v>
      </c>
      <c r="M2" s="1029" t="s">
        <v>125</v>
      </c>
      <c r="N2" s="1029" t="s">
        <v>126</v>
      </c>
      <c r="O2" s="270"/>
      <c r="P2" s="292" t="s">
        <v>183</v>
      </c>
      <c r="Q2" s="270"/>
    </row>
    <row r="3" spans="1:17">
      <c r="A3" s="271" t="s">
        <v>184</v>
      </c>
      <c r="B3" s="271" t="s">
        <v>186</v>
      </c>
      <c r="C3" s="271" t="s">
        <v>185</v>
      </c>
      <c r="D3" s="271" t="s">
        <v>186</v>
      </c>
      <c r="E3" s="271" t="s">
        <v>187</v>
      </c>
      <c r="F3" s="1030"/>
      <c r="G3" s="1030"/>
      <c r="H3" s="272" t="s">
        <v>188</v>
      </c>
      <c r="I3" s="272" t="s">
        <v>118</v>
      </c>
      <c r="J3" s="272" t="s">
        <v>189</v>
      </c>
      <c r="K3" s="271" t="s">
        <v>76</v>
      </c>
      <c r="L3" s="1030"/>
      <c r="M3" s="1031"/>
      <c r="N3" s="1031"/>
      <c r="O3" s="270"/>
      <c r="P3" s="293" t="s">
        <v>190</v>
      </c>
      <c r="Q3" s="270"/>
    </row>
    <row r="4" spans="1:17" ht="16" thickBot="1">
      <c r="A4" s="273"/>
      <c r="B4" s="274"/>
      <c r="C4" s="274"/>
      <c r="D4" s="274"/>
      <c r="E4" s="274"/>
      <c r="F4" s="274"/>
      <c r="G4" s="274"/>
      <c r="H4" s="274"/>
      <c r="I4" s="274"/>
      <c r="J4" s="274"/>
      <c r="K4" s="274"/>
      <c r="L4" s="274"/>
      <c r="M4" s="287"/>
      <c r="N4" s="285"/>
      <c r="O4" s="231"/>
      <c r="P4" s="231"/>
      <c r="Q4" s="231"/>
    </row>
    <row r="5" spans="1:17">
      <c r="A5" s="237">
        <v>1</v>
      </c>
      <c r="B5" s="237" t="s">
        <v>199</v>
      </c>
      <c r="C5" s="237" t="s">
        <v>198</v>
      </c>
      <c r="D5" s="237" t="s">
        <v>199</v>
      </c>
      <c r="E5" s="249" t="s">
        <v>192</v>
      </c>
      <c r="F5" s="243">
        <v>201</v>
      </c>
      <c r="G5" s="243">
        <v>181</v>
      </c>
      <c r="H5" s="243">
        <v>156</v>
      </c>
      <c r="I5" s="237">
        <v>63</v>
      </c>
      <c r="J5" s="237">
        <v>117</v>
      </c>
      <c r="K5" s="240">
        <v>1.1499999999999999</v>
      </c>
      <c r="L5" s="241" t="s">
        <v>869</v>
      </c>
      <c r="M5" s="244">
        <v>1389.79</v>
      </c>
      <c r="N5" s="275" t="s">
        <v>193</v>
      </c>
      <c r="O5" s="231" t="s">
        <v>200</v>
      </c>
      <c r="P5" s="232"/>
      <c r="Q5" s="276" t="s">
        <v>684</v>
      </c>
    </row>
    <row r="6" spans="1:17">
      <c r="A6" s="237">
        <v>2</v>
      </c>
      <c r="B6" s="237" t="s">
        <v>202</v>
      </c>
      <c r="C6" s="237" t="s">
        <v>201</v>
      </c>
      <c r="D6" s="237" t="s">
        <v>202</v>
      </c>
      <c r="E6" s="249" t="s">
        <v>192</v>
      </c>
      <c r="F6" s="243">
        <v>201</v>
      </c>
      <c r="G6" s="243">
        <v>181</v>
      </c>
      <c r="H6" s="243">
        <v>156</v>
      </c>
      <c r="I6" s="237">
        <v>63</v>
      </c>
      <c r="J6" s="237">
        <v>117</v>
      </c>
      <c r="K6" s="240">
        <v>1.1499999999999999</v>
      </c>
      <c r="L6" s="241" t="s">
        <v>869</v>
      </c>
      <c r="M6" s="244">
        <v>1389.79</v>
      </c>
      <c r="N6" s="275" t="s">
        <v>193</v>
      </c>
      <c r="O6" s="231" t="s">
        <v>200</v>
      </c>
      <c r="P6" s="232"/>
      <c r="Q6" s="251" t="s">
        <v>684</v>
      </c>
    </row>
    <row r="7" spans="1:17">
      <c r="A7" s="237">
        <v>3</v>
      </c>
      <c r="B7" s="237" t="s">
        <v>204</v>
      </c>
      <c r="C7" s="237" t="s">
        <v>203</v>
      </c>
      <c r="D7" s="237" t="s">
        <v>204</v>
      </c>
      <c r="E7" s="249" t="s">
        <v>192</v>
      </c>
      <c r="F7" s="243">
        <v>201</v>
      </c>
      <c r="G7" s="243">
        <v>181</v>
      </c>
      <c r="H7" s="243">
        <v>156</v>
      </c>
      <c r="I7" s="237">
        <v>63</v>
      </c>
      <c r="J7" s="237">
        <v>117</v>
      </c>
      <c r="K7" s="240">
        <v>1.1499999999999999</v>
      </c>
      <c r="L7" s="241" t="s">
        <v>869</v>
      </c>
      <c r="M7" s="244">
        <v>1747.92</v>
      </c>
      <c r="N7" s="275" t="s">
        <v>193</v>
      </c>
      <c r="O7" s="231" t="s">
        <v>200</v>
      </c>
      <c r="P7" s="232"/>
      <c r="Q7" s="251" t="s">
        <v>684</v>
      </c>
    </row>
    <row r="8" spans="1:17" s="277" customFormat="1">
      <c r="A8" s="237">
        <v>4</v>
      </c>
      <c r="B8" s="237" t="s">
        <v>206</v>
      </c>
      <c r="C8" s="237" t="s">
        <v>205</v>
      </c>
      <c r="D8" s="237" t="s">
        <v>206</v>
      </c>
      <c r="E8" s="249" t="s">
        <v>192</v>
      </c>
      <c r="F8" s="243">
        <v>201</v>
      </c>
      <c r="G8" s="243">
        <v>181</v>
      </c>
      <c r="H8" s="243">
        <v>156</v>
      </c>
      <c r="I8" s="237">
        <v>63</v>
      </c>
      <c r="J8" s="237">
        <v>117</v>
      </c>
      <c r="K8" s="240">
        <v>1.1499999999999999</v>
      </c>
      <c r="L8" s="241" t="s">
        <v>869</v>
      </c>
      <c r="M8" s="244">
        <v>1747.92</v>
      </c>
      <c r="N8" s="275" t="s">
        <v>193</v>
      </c>
      <c r="O8" s="231" t="s">
        <v>200</v>
      </c>
      <c r="P8" s="232"/>
      <c r="Q8" s="251" t="s">
        <v>684</v>
      </c>
    </row>
    <row r="9" spans="1:17" s="277" customFormat="1">
      <c r="A9" s="237">
        <v>5</v>
      </c>
      <c r="B9" s="237" t="s">
        <v>208</v>
      </c>
      <c r="C9" s="237" t="s">
        <v>207</v>
      </c>
      <c r="D9" s="237" t="s">
        <v>208</v>
      </c>
      <c r="E9" s="249" t="s">
        <v>192</v>
      </c>
      <c r="F9" s="243">
        <v>201</v>
      </c>
      <c r="G9" s="243">
        <v>181</v>
      </c>
      <c r="H9" s="243">
        <v>156</v>
      </c>
      <c r="I9" s="237">
        <v>63</v>
      </c>
      <c r="J9" s="237">
        <v>117</v>
      </c>
      <c r="K9" s="240">
        <v>1.1499999999999999</v>
      </c>
      <c r="L9" s="241" t="s">
        <v>869</v>
      </c>
      <c r="M9" s="244">
        <v>1749.62</v>
      </c>
      <c r="N9" s="275" t="s">
        <v>193</v>
      </c>
      <c r="O9" s="231" t="s">
        <v>200</v>
      </c>
      <c r="P9" s="232"/>
      <c r="Q9" s="251" t="s">
        <v>684</v>
      </c>
    </row>
    <row r="10" spans="1:17" s="277" customFormat="1">
      <c r="A10" s="237">
        <v>6</v>
      </c>
      <c r="B10" s="237" t="s">
        <v>210</v>
      </c>
      <c r="C10" s="237" t="s">
        <v>209</v>
      </c>
      <c r="D10" s="237" t="s">
        <v>210</v>
      </c>
      <c r="E10" s="249" t="s">
        <v>192</v>
      </c>
      <c r="F10" s="243">
        <v>201</v>
      </c>
      <c r="G10" s="243">
        <v>181</v>
      </c>
      <c r="H10" s="243">
        <v>156</v>
      </c>
      <c r="I10" s="237">
        <v>63</v>
      </c>
      <c r="J10" s="237">
        <v>117</v>
      </c>
      <c r="K10" s="240">
        <v>1.1499999999999999</v>
      </c>
      <c r="L10" s="241" t="s">
        <v>869</v>
      </c>
      <c r="M10" s="244">
        <v>1749.62</v>
      </c>
      <c r="N10" s="275" t="s">
        <v>193</v>
      </c>
      <c r="O10" s="231" t="s">
        <v>200</v>
      </c>
      <c r="P10" s="232"/>
      <c r="Q10" s="251" t="s">
        <v>684</v>
      </c>
    </row>
    <row r="11" spans="1:17" s="277" customFormat="1">
      <c r="A11" s="237">
        <v>7</v>
      </c>
      <c r="B11" s="237" t="s">
        <v>214</v>
      </c>
      <c r="C11" s="237" t="s">
        <v>213</v>
      </c>
      <c r="D11" s="237" t="s">
        <v>214</v>
      </c>
      <c r="E11" s="249" t="s">
        <v>192</v>
      </c>
      <c r="F11" s="243">
        <v>201</v>
      </c>
      <c r="G11" s="243">
        <v>181</v>
      </c>
      <c r="H11" s="243">
        <v>156</v>
      </c>
      <c r="I11" s="237">
        <v>63</v>
      </c>
      <c r="J11" s="237">
        <v>117</v>
      </c>
      <c r="K11" s="240">
        <v>1.1499999999999999</v>
      </c>
      <c r="L11" s="241" t="s">
        <v>869</v>
      </c>
      <c r="M11" s="244">
        <v>1567.63</v>
      </c>
      <c r="N11" s="275" t="s">
        <v>193</v>
      </c>
      <c r="O11" s="231" t="s">
        <v>200</v>
      </c>
      <c r="P11" s="232"/>
      <c r="Q11" s="251" t="s">
        <v>684</v>
      </c>
    </row>
    <row r="12" spans="1:17">
      <c r="A12" s="237">
        <v>8</v>
      </c>
      <c r="B12" s="237" t="s">
        <v>21</v>
      </c>
      <c r="C12" s="237" t="s">
        <v>593</v>
      </c>
      <c r="D12" s="237" t="s">
        <v>21</v>
      </c>
      <c r="E12" s="249" t="s">
        <v>192</v>
      </c>
      <c r="F12" s="243">
        <v>201</v>
      </c>
      <c r="G12" s="243">
        <v>181</v>
      </c>
      <c r="H12" s="243">
        <v>156</v>
      </c>
      <c r="I12" s="237">
        <v>63</v>
      </c>
      <c r="J12" s="237">
        <v>117</v>
      </c>
      <c r="K12" s="240">
        <v>1.1499999999999999</v>
      </c>
      <c r="L12" s="241" t="s">
        <v>869</v>
      </c>
      <c r="M12" s="244">
        <v>1527.78</v>
      </c>
      <c r="N12" s="275" t="s">
        <v>193</v>
      </c>
      <c r="O12" s="231" t="s">
        <v>200</v>
      </c>
      <c r="P12" s="232"/>
      <c r="Q12" s="251" t="s">
        <v>684</v>
      </c>
    </row>
    <row r="13" spans="1:17" s="277" customFormat="1">
      <c r="A13" s="237">
        <v>9</v>
      </c>
      <c r="B13" s="237" t="s">
        <v>212</v>
      </c>
      <c r="C13" s="237" t="s">
        <v>211</v>
      </c>
      <c r="D13" s="237" t="s">
        <v>212</v>
      </c>
      <c r="E13" s="249" t="s">
        <v>192</v>
      </c>
      <c r="F13" s="243">
        <v>201</v>
      </c>
      <c r="G13" s="243">
        <v>181</v>
      </c>
      <c r="H13" s="243">
        <v>156</v>
      </c>
      <c r="I13" s="237">
        <v>63</v>
      </c>
      <c r="J13" s="237">
        <v>117</v>
      </c>
      <c r="K13" s="240">
        <v>1.1499999999999999</v>
      </c>
      <c r="L13" s="241" t="s">
        <v>869</v>
      </c>
      <c r="M13" s="244">
        <v>1527.82</v>
      </c>
      <c r="N13" s="275" t="s">
        <v>193</v>
      </c>
      <c r="O13" s="231" t="s">
        <v>200</v>
      </c>
      <c r="P13" s="232"/>
      <c r="Q13" s="251" t="s">
        <v>684</v>
      </c>
    </row>
    <row r="14" spans="1:17">
      <c r="A14" s="237">
        <v>10</v>
      </c>
      <c r="B14" s="237" t="s">
        <v>751</v>
      </c>
      <c r="C14" s="237" t="s">
        <v>753</v>
      </c>
      <c r="D14" s="237" t="s">
        <v>751</v>
      </c>
      <c r="E14" s="249" t="s">
        <v>192</v>
      </c>
      <c r="F14" s="243">
        <v>206</v>
      </c>
      <c r="G14" s="243">
        <v>186</v>
      </c>
      <c r="H14" s="243">
        <v>156</v>
      </c>
      <c r="I14" s="237">
        <v>63</v>
      </c>
      <c r="J14" s="237">
        <v>117</v>
      </c>
      <c r="K14" s="240">
        <v>1.1499999999999999</v>
      </c>
      <c r="L14" s="241" t="s">
        <v>869</v>
      </c>
      <c r="M14" s="244">
        <v>1686.43</v>
      </c>
      <c r="N14" s="275" t="s">
        <v>193</v>
      </c>
      <c r="O14" s="231" t="s">
        <v>200</v>
      </c>
      <c r="P14" s="232"/>
      <c r="Q14" s="251" t="s">
        <v>684</v>
      </c>
    </row>
    <row r="15" spans="1:17">
      <c r="A15" s="237">
        <v>11</v>
      </c>
      <c r="B15" s="237" t="s">
        <v>759</v>
      </c>
      <c r="C15" s="237" t="s">
        <v>758</v>
      </c>
      <c r="D15" s="237" t="s">
        <v>759</v>
      </c>
      <c r="E15" s="249" t="s">
        <v>192</v>
      </c>
      <c r="F15" s="243">
        <v>206</v>
      </c>
      <c r="G15" s="243">
        <v>186</v>
      </c>
      <c r="H15" s="243">
        <v>156</v>
      </c>
      <c r="I15" s="237">
        <v>63</v>
      </c>
      <c r="J15" s="237">
        <v>117</v>
      </c>
      <c r="K15" s="240">
        <v>1.1499999999999999</v>
      </c>
      <c r="L15" s="241" t="s">
        <v>869</v>
      </c>
      <c r="M15" s="244">
        <v>1686.95</v>
      </c>
      <c r="N15" s="275" t="s">
        <v>193</v>
      </c>
      <c r="O15" s="231" t="s">
        <v>200</v>
      </c>
      <c r="P15" s="232"/>
      <c r="Q15" s="251" t="s">
        <v>684</v>
      </c>
    </row>
    <row r="16" spans="1:17">
      <c r="A16" s="237">
        <v>12</v>
      </c>
      <c r="B16" s="237" t="s">
        <v>865</v>
      </c>
      <c r="C16" s="237" t="s">
        <v>843</v>
      </c>
      <c r="D16" s="237" t="s">
        <v>865</v>
      </c>
      <c r="E16" s="249" t="s">
        <v>192</v>
      </c>
      <c r="F16" s="243">
        <v>206</v>
      </c>
      <c r="G16" s="243">
        <v>186</v>
      </c>
      <c r="H16" s="243">
        <v>156</v>
      </c>
      <c r="I16" s="237">
        <v>63</v>
      </c>
      <c r="J16" s="237">
        <v>117</v>
      </c>
      <c r="K16" s="240">
        <v>1.1499999999999999</v>
      </c>
      <c r="L16" s="241" t="s">
        <v>869</v>
      </c>
      <c r="M16" s="244">
        <v>1694.11</v>
      </c>
      <c r="N16" s="275" t="s">
        <v>193</v>
      </c>
      <c r="O16" s="231" t="s">
        <v>200</v>
      </c>
      <c r="P16" s="232"/>
      <c r="Q16" s="251" t="s">
        <v>684</v>
      </c>
    </row>
    <row r="17" spans="1:17">
      <c r="A17" s="237">
        <v>13</v>
      </c>
      <c r="B17" s="237" t="s">
        <v>760</v>
      </c>
      <c r="C17" s="237" t="s">
        <v>757</v>
      </c>
      <c r="D17" s="237" t="s">
        <v>760</v>
      </c>
      <c r="E17" s="249" t="s">
        <v>192</v>
      </c>
      <c r="F17" s="243">
        <v>206</v>
      </c>
      <c r="G17" s="243">
        <v>186</v>
      </c>
      <c r="H17" s="243">
        <v>156</v>
      </c>
      <c r="I17" s="237">
        <v>63</v>
      </c>
      <c r="J17" s="237">
        <v>117</v>
      </c>
      <c r="K17" s="240">
        <v>1.1499999999999999</v>
      </c>
      <c r="L17" s="241" t="s">
        <v>869</v>
      </c>
      <c r="M17" s="244">
        <v>1686.43</v>
      </c>
      <c r="N17" s="275" t="s">
        <v>193</v>
      </c>
      <c r="O17" s="231" t="s">
        <v>200</v>
      </c>
      <c r="Q17" s="251" t="s">
        <v>684</v>
      </c>
    </row>
    <row r="18" spans="1:17">
      <c r="A18" s="237">
        <v>14</v>
      </c>
      <c r="B18" s="237" t="s">
        <v>864</v>
      </c>
      <c r="C18" s="237" t="s">
        <v>863</v>
      </c>
      <c r="D18" s="237" t="s">
        <v>864</v>
      </c>
      <c r="E18" s="249" t="s">
        <v>192</v>
      </c>
      <c r="F18" s="243">
        <v>206</v>
      </c>
      <c r="G18" s="243">
        <v>186</v>
      </c>
      <c r="H18" s="243">
        <v>156</v>
      </c>
      <c r="I18" s="237">
        <v>63</v>
      </c>
      <c r="J18" s="237">
        <v>117</v>
      </c>
      <c r="K18" s="240">
        <v>1.1499999999999999</v>
      </c>
      <c r="L18" s="241" t="s">
        <v>869</v>
      </c>
      <c r="M18" s="244">
        <v>1823.62</v>
      </c>
      <c r="N18" s="250" t="s">
        <v>193</v>
      </c>
      <c r="O18" s="231" t="s">
        <v>200</v>
      </c>
      <c r="Q18" s="251" t="s">
        <v>684</v>
      </c>
    </row>
    <row r="19" spans="1:17">
      <c r="A19" s="237">
        <v>15</v>
      </c>
      <c r="B19" s="237" t="s">
        <v>882</v>
      </c>
      <c r="C19" s="237" t="s">
        <v>880</v>
      </c>
      <c r="D19" s="237" t="s">
        <v>882</v>
      </c>
      <c r="E19" s="249" t="s">
        <v>192</v>
      </c>
      <c r="F19" s="243">
        <v>206</v>
      </c>
      <c r="G19" s="243">
        <v>186</v>
      </c>
      <c r="H19" s="243">
        <v>156</v>
      </c>
      <c r="I19" s="237">
        <v>63</v>
      </c>
      <c r="J19" s="237">
        <v>117</v>
      </c>
      <c r="K19" s="240">
        <v>1.1499999999999999</v>
      </c>
      <c r="L19" s="241" t="s">
        <v>869</v>
      </c>
      <c r="M19" s="244">
        <v>2053.6799999999998</v>
      </c>
      <c r="N19" s="275" t="s">
        <v>193</v>
      </c>
      <c r="O19" s="231" t="s">
        <v>200</v>
      </c>
      <c r="P19" s="232"/>
      <c r="Q19" s="251" t="s">
        <v>684</v>
      </c>
    </row>
    <row r="20" spans="1:17">
      <c r="A20" s="237">
        <v>16</v>
      </c>
      <c r="B20" s="237" t="s">
        <v>889</v>
      </c>
      <c r="C20" s="237" t="s">
        <v>888</v>
      </c>
      <c r="D20" s="237" t="s">
        <v>889</v>
      </c>
      <c r="E20" s="249" t="s">
        <v>192</v>
      </c>
      <c r="F20" s="243">
        <v>206</v>
      </c>
      <c r="G20" s="243">
        <v>186</v>
      </c>
      <c r="H20" s="243">
        <v>156</v>
      </c>
      <c r="I20" s="237">
        <v>63</v>
      </c>
      <c r="J20" s="237">
        <v>117</v>
      </c>
      <c r="K20" s="240">
        <v>1.1499999999999999</v>
      </c>
      <c r="L20" s="241" t="s">
        <v>869</v>
      </c>
      <c r="M20" s="244">
        <v>2048.09</v>
      </c>
      <c r="N20" s="275" t="s">
        <v>193</v>
      </c>
      <c r="O20" s="231" t="s">
        <v>200</v>
      </c>
      <c r="P20" s="232"/>
      <c r="Q20" s="251" t="s">
        <v>684</v>
      </c>
    </row>
    <row r="21" spans="1:17">
      <c r="A21" s="237">
        <v>17</v>
      </c>
      <c r="B21" s="237" t="s">
        <v>922</v>
      </c>
      <c r="C21" s="237" t="s">
        <v>921</v>
      </c>
      <c r="D21" s="237" t="s">
        <v>922</v>
      </c>
      <c r="E21" s="249" t="s">
        <v>192</v>
      </c>
      <c r="F21" s="243">
        <v>206</v>
      </c>
      <c r="G21" s="243">
        <v>186</v>
      </c>
      <c r="H21" s="243">
        <v>156</v>
      </c>
      <c r="I21" s="237">
        <v>63</v>
      </c>
      <c r="J21" s="237">
        <v>117</v>
      </c>
      <c r="K21" s="240">
        <v>1.1499999999999999</v>
      </c>
      <c r="L21" s="241" t="s">
        <v>869</v>
      </c>
      <c r="M21" s="244">
        <v>1834.06</v>
      </c>
      <c r="N21" s="250" t="s">
        <v>193</v>
      </c>
      <c r="O21" s="231" t="s">
        <v>200</v>
      </c>
      <c r="Q21" s="251" t="s">
        <v>684</v>
      </c>
    </row>
    <row r="22" spans="1:17">
      <c r="A22" s="237"/>
      <c r="B22" s="237"/>
      <c r="C22" s="237"/>
      <c r="D22" s="237"/>
      <c r="E22" s="249" t="s">
        <v>192</v>
      </c>
      <c r="F22" s="243"/>
      <c r="G22" s="243"/>
      <c r="H22" s="243"/>
      <c r="I22" s="237"/>
      <c r="J22" s="237"/>
      <c r="K22" s="240"/>
      <c r="L22" s="241" t="s">
        <v>869</v>
      </c>
      <c r="M22" s="244"/>
      <c r="N22" s="250" t="s">
        <v>193</v>
      </c>
      <c r="O22" s="231" t="s">
        <v>200</v>
      </c>
      <c r="P22" s="232"/>
      <c r="Q22" s="251"/>
    </row>
    <row r="23" spans="1:17">
      <c r="A23" s="237"/>
      <c r="B23" s="237"/>
      <c r="C23" s="237"/>
      <c r="D23" s="237"/>
      <c r="E23" s="249" t="s">
        <v>192</v>
      </c>
      <c r="F23" s="243"/>
      <c r="G23" s="243"/>
      <c r="H23" s="243"/>
      <c r="I23" s="237"/>
      <c r="J23" s="237"/>
      <c r="K23" s="240"/>
      <c r="L23" s="241" t="s">
        <v>869</v>
      </c>
      <c r="M23" s="244"/>
      <c r="N23" s="250" t="s">
        <v>193</v>
      </c>
      <c r="O23" s="231" t="s">
        <v>200</v>
      </c>
      <c r="P23" s="232"/>
      <c r="Q23" s="251"/>
    </row>
    <row r="24" spans="1:17">
      <c r="A24" s="237"/>
      <c r="B24" s="237"/>
      <c r="C24" s="237"/>
      <c r="D24" s="237"/>
      <c r="E24" s="249" t="s">
        <v>192</v>
      </c>
      <c r="F24" s="243"/>
      <c r="G24" s="243"/>
      <c r="H24" s="243"/>
      <c r="I24" s="237"/>
      <c r="J24" s="237"/>
      <c r="K24" s="240"/>
      <c r="L24" s="241" t="s">
        <v>869</v>
      </c>
      <c r="M24" s="244"/>
      <c r="N24" s="250" t="s">
        <v>193</v>
      </c>
      <c r="O24" s="231" t="s">
        <v>200</v>
      </c>
      <c r="P24" s="232"/>
      <c r="Q24" s="251"/>
    </row>
    <row r="25" spans="1:17">
      <c r="A25" s="237"/>
      <c r="B25" s="237"/>
      <c r="C25" s="237"/>
      <c r="D25" s="237"/>
      <c r="E25" s="249" t="s">
        <v>192</v>
      </c>
      <c r="F25" s="243"/>
      <c r="G25" s="243"/>
      <c r="H25" s="243"/>
      <c r="I25" s="237"/>
      <c r="J25" s="237"/>
      <c r="K25" s="240"/>
      <c r="L25" s="241" t="s">
        <v>869</v>
      </c>
      <c r="M25" s="244"/>
      <c r="N25" s="250" t="s">
        <v>193</v>
      </c>
      <c r="O25" s="231" t="s">
        <v>200</v>
      </c>
      <c r="P25" s="232"/>
      <c r="Q25" s="251"/>
    </row>
    <row r="26" spans="1:17">
      <c r="A26" s="237"/>
      <c r="B26" s="237"/>
      <c r="C26" s="237"/>
      <c r="D26" s="237"/>
      <c r="E26" s="249" t="s">
        <v>192</v>
      </c>
      <c r="F26" s="243"/>
      <c r="G26" s="243"/>
      <c r="H26" s="243"/>
      <c r="I26" s="237"/>
      <c r="J26" s="237"/>
      <c r="K26" s="240"/>
      <c r="L26" s="241" t="s">
        <v>869</v>
      </c>
      <c r="M26" s="244"/>
      <c r="N26" s="250" t="s">
        <v>193</v>
      </c>
      <c r="O26" s="231" t="s">
        <v>200</v>
      </c>
      <c r="Q26" s="251"/>
    </row>
    <row r="27" spans="1:17">
      <c r="A27" s="237"/>
      <c r="B27" s="237"/>
      <c r="C27" s="237"/>
      <c r="D27" s="237"/>
      <c r="E27" s="249" t="s">
        <v>192</v>
      </c>
      <c r="F27" s="243"/>
      <c r="G27" s="243"/>
      <c r="H27" s="243"/>
      <c r="I27" s="237"/>
      <c r="J27" s="237"/>
      <c r="K27" s="240"/>
      <c r="L27" s="241" t="s">
        <v>869</v>
      </c>
      <c r="M27" s="244"/>
      <c r="N27" s="250" t="s">
        <v>193</v>
      </c>
      <c r="O27" s="231" t="s">
        <v>200</v>
      </c>
      <c r="P27" s="232"/>
      <c r="Q27" s="251"/>
    </row>
    <row r="28" spans="1:17">
      <c r="A28" s="237"/>
      <c r="B28" s="237"/>
      <c r="C28" s="237"/>
      <c r="D28" s="237"/>
      <c r="E28" s="249" t="s">
        <v>192</v>
      </c>
      <c r="F28" s="243"/>
      <c r="G28" s="243"/>
      <c r="H28" s="243"/>
      <c r="I28" s="237"/>
      <c r="J28" s="237"/>
      <c r="K28" s="240"/>
      <c r="L28" s="241" t="s">
        <v>869</v>
      </c>
      <c r="M28" s="244"/>
      <c r="N28" s="250" t="s">
        <v>193</v>
      </c>
      <c r="O28" s="231" t="s">
        <v>200</v>
      </c>
      <c r="Q28" s="251"/>
    </row>
    <row r="29" spans="1:17">
      <c r="A29" s="237">
        <v>1</v>
      </c>
      <c r="B29" s="237" t="s">
        <v>347</v>
      </c>
      <c r="C29" s="237" t="s">
        <v>346</v>
      </c>
      <c r="D29" s="237" t="s">
        <v>347</v>
      </c>
      <c r="E29" s="249" t="s">
        <v>192</v>
      </c>
      <c r="F29" s="243">
        <v>201</v>
      </c>
      <c r="G29" s="243">
        <v>181</v>
      </c>
      <c r="H29" s="243">
        <v>156</v>
      </c>
      <c r="I29" s="237">
        <v>63</v>
      </c>
      <c r="J29" s="237">
        <v>117</v>
      </c>
      <c r="K29" s="240">
        <v>1.1499999999999999</v>
      </c>
      <c r="L29" s="241" t="s">
        <v>869</v>
      </c>
      <c r="M29" s="244">
        <v>1367.56</v>
      </c>
      <c r="N29" s="250" t="s">
        <v>193</v>
      </c>
      <c r="O29" s="231" t="s">
        <v>200</v>
      </c>
      <c r="Q29" s="251" t="s">
        <v>684</v>
      </c>
    </row>
    <row r="30" spans="1:17">
      <c r="A30" s="237">
        <v>2</v>
      </c>
      <c r="B30" s="237" t="s">
        <v>35</v>
      </c>
      <c r="C30" s="237" t="s">
        <v>32</v>
      </c>
      <c r="D30" s="237" t="s">
        <v>35</v>
      </c>
      <c r="E30" s="249" t="s">
        <v>192</v>
      </c>
      <c r="F30" s="243">
        <v>201</v>
      </c>
      <c r="G30" s="243">
        <v>181</v>
      </c>
      <c r="H30" s="243">
        <v>156</v>
      </c>
      <c r="I30" s="237">
        <v>63</v>
      </c>
      <c r="J30" s="237">
        <v>117</v>
      </c>
      <c r="K30" s="240">
        <v>1.1499999999999999</v>
      </c>
      <c r="L30" s="241" t="s">
        <v>869</v>
      </c>
      <c r="M30" s="244">
        <v>1408.73</v>
      </c>
      <c r="N30" s="250" t="s">
        <v>193</v>
      </c>
      <c r="O30" s="231" t="s">
        <v>200</v>
      </c>
      <c r="Q30" s="251" t="s">
        <v>684</v>
      </c>
    </row>
    <row r="31" spans="1:17">
      <c r="A31" s="237">
        <v>3</v>
      </c>
      <c r="B31" s="237" t="s">
        <v>405</v>
      </c>
      <c r="C31" s="237" t="s">
        <v>404</v>
      </c>
      <c r="D31" s="237" t="s">
        <v>405</v>
      </c>
      <c r="E31" s="249" t="s">
        <v>192</v>
      </c>
      <c r="F31" s="243">
        <v>201</v>
      </c>
      <c r="G31" s="243">
        <v>181</v>
      </c>
      <c r="H31" s="243">
        <v>156</v>
      </c>
      <c r="I31" s="237">
        <v>63</v>
      </c>
      <c r="J31" s="237">
        <v>117</v>
      </c>
      <c r="K31" s="240">
        <v>1.1499999999999999</v>
      </c>
      <c r="L31" s="241" t="s">
        <v>869</v>
      </c>
      <c r="M31" s="244">
        <v>1521.26</v>
      </c>
      <c r="N31" s="250" t="s">
        <v>193</v>
      </c>
      <c r="O31" s="231" t="s">
        <v>200</v>
      </c>
      <c r="Q31" s="251" t="s">
        <v>684</v>
      </c>
    </row>
    <row r="32" spans="1:17" s="282" customFormat="1">
      <c r="A32" s="237">
        <v>4</v>
      </c>
      <c r="B32" s="237" t="s">
        <v>224</v>
      </c>
      <c r="C32" s="237" t="s">
        <v>223</v>
      </c>
      <c r="D32" s="237" t="s">
        <v>224</v>
      </c>
      <c r="E32" s="249" t="s">
        <v>192</v>
      </c>
      <c r="F32" s="243">
        <v>194</v>
      </c>
      <c r="G32" s="243">
        <v>174</v>
      </c>
      <c r="H32" s="243">
        <v>157</v>
      </c>
      <c r="I32" s="237">
        <v>62</v>
      </c>
      <c r="J32" s="237">
        <v>116</v>
      </c>
      <c r="K32" s="240">
        <v>1.129</v>
      </c>
      <c r="L32" s="241" t="s">
        <v>869</v>
      </c>
      <c r="M32" s="244">
        <v>1318.06</v>
      </c>
      <c r="N32" s="250" t="s">
        <v>193</v>
      </c>
      <c r="O32" s="231" t="s">
        <v>200</v>
      </c>
      <c r="Q32" s="251" t="s">
        <v>685</v>
      </c>
    </row>
    <row r="33" spans="1:17" s="282" customFormat="1">
      <c r="A33" s="237">
        <v>5</v>
      </c>
      <c r="B33" s="237" t="s">
        <v>230</v>
      </c>
      <c r="C33" s="237" t="s">
        <v>229</v>
      </c>
      <c r="D33" s="237" t="s">
        <v>230</v>
      </c>
      <c r="E33" s="249" t="s">
        <v>192</v>
      </c>
      <c r="F33" s="243">
        <v>199</v>
      </c>
      <c r="G33" s="243">
        <v>174</v>
      </c>
      <c r="H33" s="243">
        <v>157</v>
      </c>
      <c r="I33" s="237">
        <v>62</v>
      </c>
      <c r="J33" s="237">
        <v>116</v>
      </c>
      <c r="K33" s="240">
        <v>1.129</v>
      </c>
      <c r="L33" s="241" t="s">
        <v>869</v>
      </c>
      <c r="M33" s="244">
        <v>1671.01</v>
      </c>
      <c r="N33" s="250" t="s">
        <v>193</v>
      </c>
      <c r="O33" s="231" t="s">
        <v>200</v>
      </c>
      <c r="Q33" s="251" t="s">
        <v>685</v>
      </c>
    </row>
    <row r="34" spans="1:17" s="282" customFormat="1">
      <c r="A34" s="237">
        <v>6</v>
      </c>
      <c r="B34" s="237" t="s">
        <v>228</v>
      </c>
      <c r="C34" s="237" t="s">
        <v>227</v>
      </c>
      <c r="D34" s="237" t="s">
        <v>228</v>
      </c>
      <c r="E34" s="249" t="s">
        <v>192</v>
      </c>
      <c r="F34" s="243">
        <v>194</v>
      </c>
      <c r="G34" s="243">
        <v>174</v>
      </c>
      <c r="H34" s="243">
        <v>157</v>
      </c>
      <c r="I34" s="237">
        <v>62</v>
      </c>
      <c r="J34" s="237">
        <v>116</v>
      </c>
      <c r="K34" s="240">
        <v>1.129</v>
      </c>
      <c r="L34" s="241" t="s">
        <v>869</v>
      </c>
      <c r="M34" s="244">
        <v>1669.4</v>
      </c>
      <c r="N34" s="250" t="s">
        <v>193</v>
      </c>
      <c r="O34" s="231" t="s">
        <v>200</v>
      </c>
      <c r="Q34" s="251" t="s">
        <v>685</v>
      </c>
    </row>
    <row r="35" spans="1:17" s="282" customFormat="1">
      <c r="A35" s="237">
        <v>7</v>
      </c>
      <c r="B35" s="237" t="s">
        <v>234</v>
      </c>
      <c r="C35" s="237" t="s">
        <v>231</v>
      </c>
      <c r="D35" s="237" t="s">
        <v>234</v>
      </c>
      <c r="E35" s="249" t="s">
        <v>192</v>
      </c>
      <c r="F35" s="243">
        <v>194</v>
      </c>
      <c r="G35" s="243">
        <v>174</v>
      </c>
      <c r="H35" s="243">
        <v>157</v>
      </c>
      <c r="I35" s="237">
        <v>62</v>
      </c>
      <c r="J35" s="237">
        <v>116</v>
      </c>
      <c r="K35" s="240">
        <v>1.129</v>
      </c>
      <c r="L35" s="241" t="s">
        <v>869</v>
      </c>
      <c r="M35" s="244">
        <v>1452.07</v>
      </c>
      <c r="N35" s="250" t="s">
        <v>193</v>
      </c>
      <c r="O35" s="231" t="s">
        <v>200</v>
      </c>
      <c r="Q35" s="251" t="s">
        <v>685</v>
      </c>
    </row>
    <row r="36" spans="1:17" s="282" customFormat="1">
      <c r="A36" s="237">
        <v>8</v>
      </c>
      <c r="B36" s="237" t="s">
        <v>236</v>
      </c>
      <c r="C36" s="237" t="s">
        <v>235</v>
      </c>
      <c r="D36" s="237" t="s">
        <v>236</v>
      </c>
      <c r="E36" s="249" t="s">
        <v>192</v>
      </c>
      <c r="F36" s="243">
        <v>194</v>
      </c>
      <c r="G36" s="243">
        <v>174</v>
      </c>
      <c r="H36" s="243">
        <v>157</v>
      </c>
      <c r="I36" s="237">
        <v>62</v>
      </c>
      <c r="J36" s="237">
        <v>116</v>
      </c>
      <c r="K36" s="240">
        <v>1.129</v>
      </c>
      <c r="L36" s="241" t="s">
        <v>869</v>
      </c>
      <c r="M36" s="244">
        <v>1543.7</v>
      </c>
      <c r="N36" s="250" t="s">
        <v>193</v>
      </c>
      <c r="O36" s="231" t="s">
        <v>200</v>
      </c>
      <c r="Q36" s="251" t="s">
        <v>685</v>
      </c>
    </row>
    <row r="37" spans="1:17" s="282" customFormat="1">
      <c r="A37" s="237">
        <v>9</v>
      </c>
      <c r="B37" s="237" t="s">
        <v>238</v>
      </c>
      <c r="C37" s="237" t="s">
        <v>237</v>
      </c>
      <c r="D37" s="237" t="s">
        <v>238</v>
      </c>
      <c r="E37" s="249" t="s">
        <v>192</v>
      </c>
      <c r="F37" s="243">
        <v>194</v>
      </c>
      <c r="G37" s="243">
        <v>174</v>
      </c>
      <c r="H37" s="243">
        <v>157</v>
      </c>
      <c r="I37" s="237">
        <v>62</v>
      </c>
      <c r="J37" s="237">
        <v>116</v>
      </c>
      <c r="K37" s="240">
        <v>1.129</v>
      </c>
      <c r="L37" s="241" t="s">
        <v>869</v>
      </c>
      <c r="M37" s="244">
        <v>1498.61</v>
      </c>
      <c r="N37" s="250" t="s">
        <v>193</v>
      </c>
      <c r="O37" s="231" t="s">
        <v>200</v>
      </c>
      <c r="Q37" s="251" t="s">
        <v>685</v>
      </c>
    </row>
    <row r="38" spans="1:17" s="282" customFormat="1">
      <c r="A38" s="237">
        <v>10</v>
      </c>
      <c r="B38" s="237" t="s">
        <v>240</v>
      </c>
      <c r="C38" s="237" t="s">
        <v>239</v>
      </c>
      <c r="D38" s="237" t="s">
        <v>240</v>
      </c>
      <c r="E38" s="249" t="s">
        <v>192</v>
      </c>
      <c r="F38" s="243">
        <v>194</v>
      </c>
      <c r="G38" s="243">
        <v>174</v>
      </c>
      <c r="H38" s="243">
        <v>157</v>
      </c>
      <c r="I38" s="237">
        <v>62</v>
      </c>
      <c r="J38" s="237">
        <v>116</v>
      </c>
      <c r="K38" s="240">
        <v>1.129</v>
      </c>
      <c r="L38" s="241" t="s">
        <v>869</v>
      </c>
      <c r="M38" s="244">
        <v>1489.11</v>
      </c>
      <c r="N38" s="250" t="s">
        <v>193</v>
      </c>
      <c r="O38" s="231" t="s">
        <v>200</v>
      </c>
      <c r="Q38" s="251" t="s">
        <v>685</v>
      </c>
    </row>
    <row r="39" spans="1:17" s="282" customFormat="1">
      <c r="A39" s="237">
        <v>11</v>
      </c>
      <c r="B39" s="237" t="s">
        <v>720</v>
      </c>
      <c r="C39" s="237" t="s">
        <v>745</v>
      </c>
      <c r="D39" s="237" t="s">
        <v>720</v>
      </c>
      <c r="E39" s="249" t="s">
        <v>192</v>
      </c>
      <c r="F39" s="243">
        <v>204</v>
      </c>
      <c r="G39" s="243">
        <v>184</v>
      </c>
      <c r="H39" s="243">
        <v>157</v>
      </c>
      <c r="I39" s="237">
        <v>62</v>
      </c>
      <c r="J39" s="237">
        <v>116</v>
      </c>
      <c r="K39" s="240">
        <v>1.129</v>
      </c>
      <c r="L39" s="241" t="s">
        <v>869</v>
      </c>
      <c r="M39" s="244">
        <v>1672.06</v>
      </c>
      <c r="N39" s="250" t="s">
        <v>193</v>
      </c>
      <c r="O39" s="231" t="s">
        <v>200</v>
      </c>
      <c r="Q39" s="251" t="s">
        <v>684</v>
      </c>
    </row>
    <row r="40" spans="1:17" s="282" customFormat="1">
      <c r="A40" s="237">
        <v>12</v>
      </c>
      <c r="B40" s="237" t="s">
        <v>719</v>
      </c>
      <c r="C40" s="237" t="s">
        <v>715</v>
      </c>
      <c r="D40" s="237" t="s">
        <v>719</v>
      </c>
      <c r="E40" s="249" t="s">
        <v>192</v>
      </c>
      <c r="F40" s="243">
        <v>199</v>
      </c>
      <c r="G40" s="243">
        <v>179</v>
      </c>
      <c r="H40" s="243">
        <v>157</v>
      </c>
      <c r="I40" s="237">
        <v>62</v>
      </c>
      <c r="J40" s="237">
        <v>116</v>
      </c>
      <c r="K40" s="240">
        <v>1.129</v>
      </c>
      <c r="L40" s="241" t="s">
        <v>869</v>
      </c>
      <c r="M40" s="244">
        <v>1634.08</v>
      </c>
      <c r="N40" s="250" t="s">
        <v>193</v>
      </c>
      <c r="O40" s="231" t="s">
        <v>200</v>
      </c>
      <c r="Q40" s="251" t="s">
        <v>685</v>
      </c>
    </row>
    <row r="41" spans="1:17" s="282" customFormat="1">
      <c r="A41" s="237">
        <v>13</v>
      </c>
      <c r="B41" s="237" t="s">
        <v>722</v>
      </c>
      <c r="C41" s="237" t="s">
        <v>721</v>
      </c>
      <c r="D41" s="237" t="s">
        <v>722</v>
      </c>
      <c r="E41" s="249" t="s">
        <v>192</v>
      </c>
      <c r="F41" s="243">
        <v>199</v>
      </c>
      <c r="G41" s="243">
        <v>179</v>
      </c>
      <c r="H41" s="243">
        <v>157</v>
      </c>
      <c r="I41" s="237">
        <v>62</v>
      </c>
      <c r="J41" s="237">
        <v>116</v>
      </c>
      <c r="K41" s="240">
        <v>1.129</v>
      </c>
      <c r="L41" s="241" t="s">
        <v>869</v>
      </c>
      <c r="M41" s="244">
        <v>1767.55</v>
      </c>
      <c r="N41" s="250" t="s">
        <v>193</v>
      </c>
      <c r="O41" s="231" t="s">
        <v>200</v>
      </c>
      <c r="P41" s="232"/>
      <c r="Q41" s="251" t="s">
        <v>685</v>
      </c>
    </row>
    <row r="42" spans="1:17" s="282" customFormat="1">
      <c r="A42" s="237">
        <v>14</v>
      </c>
      <c r="B42" s="237" t="s">
        <v>857</v>
      </c>
      <c r="C42" s="237" t="s">
        <v>854</v>
      </c>
      <c r="D42" s="237" t="s">
        <v>857</v>
      </c>
      <c r="E42" s="249" t="s">
        <v>192</v>
      </c>
      <c r="F42" s="243">
        <v>204</v>
      </c>
      <c r="G42" s="243">
        <v>184</v>
      </c>
      <c r="H42" s="243">
        <v>157</v>
      </c>
      <c r="I42" s="237">
        <v>62</v>
      </c>
      <c r="J42" s="237">
        <v>116</v>
      </c>
      <c r="K42" s="240">
        <v>1.129</v>
      </c>
      <c r="L42" s="241" t="s">
        <v>869</v>
      </c>
      <c r="M42" s="244">
        <v>1824.42</v>
      </c>
      <c r="N42" s="250" t="s">
        <v>193</v>
      </c>
      <c r="O42" s="231" t="s">
        <v>200</v>
      </c>
      <c r="Q42" s="251" t="s">
        <v>684</v>
      </c>
    </row>
    <row r="43" spans="1:17" s="282" customFormat="1">
      <c r="A43" s="237">
        <v>15</v>
      </c>
      <c r="B43" s="237" t="s">
        <v>787</v>
      </c>
      <c r="C43" s="237" t="s">
        <v>800</v>
      </c>
      <c r="D43" s="237" t="s">
        <v>787</v>
      </c>
      <c r="E43" s="249" t="s">
        <v>192</v>
      </c>
      <c r="F43" s="243">
        <v>199</v>
      </c>
      <c r="G43" s="243">
        <v>179</v>
      </c>
      <c r="H43" s="243">
        <v>157</v>
      </c>
      <c r="I43" s="237">
        <v>62</v>
      </c>
      <c r="J43" s="237">
        <v>116</v>
      </c>
      <c r="K43" s="240">
        <v>1.129</v>
      </c>
      <c r="L43" s="241" t="s">
        <v>869</v>
      </c>
      <c r="M43" s="244">
        <v>1985.76</v>
      </c>
      <c r="N43" s="250" t="s">
        <v>193</v>
      </c>
      <c r="O43" s="231" t="s">
        <v>200</v>
      </c>
      <c r="Q43" s="251" t="s">
        <v>685</v>
      </c>
    </row>
    <row r="44" spans="1:17" s="282" customFormat="1">
      <c r="A44" s="237">
        <v>16</v>
      </c>
      <c r="B44" s="237" t="s">
        <v>788</v>
      </c>
      <c r="C44" s="237" t="s">
        <v>801</v>
      </c>
      <c r="D44" s="237" t="s">
        <v>788</v>
      </c>
      <c r="E44" s="249" t="s">
        <v>192</v>
      </c>
      <c r="F44" s="243">
        <v>199</v>
      </c>
      <c r="G44" s="243">
        <v>179</v>
      </c>
      <c r="H44" s="243">
        <v>157</v>
      </c>
      <c r="I44" s="237">
        <v>62</v>
      </c>
      <c r="J44" s="237">
        <v>116</v>
      </c>
      <c r="K44" s="240">
        <v>1.129</v>
      </c>
      <c r="L44" s="241" t="s">
        <v>869</v>
      </c>
      <c r="M44" s="244">
        <v>1987.38</v>
      </c>
      <c r="N44" s="250" t="s">
        <v>193</v>
      </c>
      <c r="O44" s="231" t="s">
        <v>200</v>
      </c>
      <c r="P44" s="232"/>
      <c r="Q44" s="251" t="s">
        <v>685</v>
      </c>
    </row>
    <row r="45" spans="1:17" s="282" customFormat="1">
      <c r="A45" s="237">
        <v>17</v>
      </c>
      <c r="B45" s="237" t="s">
        <v>784</v>
      </c>
      <c r="C45" s="237" t="s">
        <v>783</v>
      </c>
      <c r="D45" s="237" t="s">
        <v>784</v>
      </c>
      <c r="E45" s="249" t="s">
        <v>192</v>
      </c>
      <c r="F45" s="243">
        <v>199</v>
      </c>
      <c r="G45" s="243">
        <v>179</v>
      </c>
      <c r="H45" s="243">
        <v>157</v>
      </c>
      <c r="I45" s="237">
        <v>62</v>
      </c>
      <c r="J45" s="237">
        <v>116</v>
      </c>
      <c r="K45" s="240">
        <v>1.129</v>
      </c>
      <c r="L45" s="241" t="s">
        <v>869</v>
      </c>
      <c r="M45" s="244">
        <v>1675.32</v>
      </c>
      <c r="N45" s="250" t="s">
        <v>193</v>
      </c>
      <c r="O45" s="231" t="s">
        <v>200</v>
      </c>
      <c r="P45" s="232"/>
      <c r="Q45" s="251" t="s">
        <v>685</v>
      </c>
    </row>
    <row r="46" spans="1:17" s="282" customFormat="1">
      <c r="A46" s="237">
        <v>18</v>
      </c>
      <c r="B46" s="237" t="s">
        <v>825</v>
      </c>
      <c r="C46" s="237" t="s">
        <v>817</v>
      </c>
      <c r="D46" s="237" t="s">
        <v>825</v>
      </c>
      <c r="E46" s="249" t="s">
        <v>192</v>
      </c>
      <c r="F46" s="243">
        <v>204</v>
      </c>
      <c r="G46" s="243">
        <v>184</v>
      </c>
      <c r="H46" s="243">
        <v>157</v>
      </c>
      <c r="I46" s="237">
        <v>62</v>
      </c>
      <c r="J46" s="237">
        <v>116</v>
      </c>
      <c r="K46" s="240">
        <v>1.129</v>
      </c>
      <c r="L46" s="241" t="s">
        <v>869</v>
      </c>
      <c r="M46" s="244">
        <v>1713.22</v>
      </c>
      <c r="N46" s="250" t="s">
        <v>193</v>
      </c>
      <c r="O46" s="231" t="s">
        <v>200</v>
      </c>
      <c r="P46" s="232"/>
      <c r="Q46" s="251" t="s">
        <v>684</v>
      </c>
    </row>
    <row r="47" spans="1:17" s="282" customFormat="1">
      <c r="A47" s="237">
        <v>19</v>
      </c>
      <c r="B47" s="237" t="s">
        <v>789</v>
      </c>
      <c r="C47" s="237" t="s">
        <v>802</v>
      </c>
      <c r="D47" s="237" t="s">
        <v>789</v>
      </c>
      <c r="E47" s="249" t="s">
        <v>192</v>
      </c>
      <c r="F47" s="243">
        <v>199</v>
      </c>
      <c r="G47" s="243">
        <v>179</v>
      </c>
      <c r="H47" s="243">
        <v>157</v>
      </c>
      <c r="I47" s="237">
        <v>62</v>
      </c>
      <c r="J47" s="237">
        <v>116</v>
      </c>
      <c r="K47" s="240">
        <v>1.129</v>
      </c>
      <c r="L47" s="241" t="s">
        <v>869</v>
      </c>
      <c r="M47" s="244">
        <v>1860.02</v>
      </c>
      <c r="N47" s="250" t="s">
        <v>193</v>
      </c>
      <c r="O47" s="231" t="s">
        <v>200</v>
      </c>
      <c r="P47" s="232"/>
      <c r="Q47" s="251" t="s">
        <v>685</v>
      </c>
    </row>
    <row r="48" spans="1:17" s="282" customFormat="1">
      <c r="A48" s="237">
        <v>20</v>
      </c>
      <c r="B48" s="237" t="s">
        <v>785</v>
      </c>
      <c r="C48" s="237" t="s">
        <v>798</v>
      </c>
      <c r="D48" s="237" t="s">
        <v>785</v>
      </c>
      <c r="E48" s="249" t="s">
        <v>192</v>
      </c>
      <c r="F48" s="243">
        <v>199</v>
      </c>
      <c r="G48" s="243">
        <v>179</v>
      </c>
      <c r="H48" s="243">
        <v>157</v>
      </c>
      <c r="I48" s="237">
        <v>62</v>
      </c>
      <c r="J48" s="237">
        <v>116</v>
      </c>
      <c r="K48" s="240">
        <v>1.129</v>
      </c>
      <c r="L48" s="241" t="s">
        <v>869</v>
      </c>
      <c r="M48" s="244">
        <v>1814.98</v>
      </c>
      <c r="N48" s="250" t="s">
        <v>193</v>
      </c>
      <c r="O48" s="231" t="s">
        <v>200</v>
      </c>
      <c r="P48" s="232"/>
      <c r="Q48" s="251" t="s">
        <v>685</v>
      </c>
    </row>
    <row r="49" spans="1:17" s="282" customFormat="1">
      <c r="A49" s="237">
        <v>21</v>
      </c>
      <c r="B49" s="237" t="s">
        <v>786</v>
      </c>
      <c r="C49" s="237" t="s">
        <v>799</v>
      </c>
      <c r="D49" s="237" t="s">
        <v>786</v>
      </c>
      <c r="E49" s="249" t="s">
        <v>192</v>
      </c>
      <c r="F49" s="243">
        <v>199</v>
      </c>
      <c r="G49" s="243">
        <v>179</v>
      </c>
      <c r="H49" s="243">
        <v>157</v>
      </c>
      <c r="I49" s="237">
        <v>62</v>
      </c>
      <c r="J49" s="237">
        <v>116</v>
      </c>
      <c r="K49" s="240">
        <v>1.129</v>
      </c>
      <c r="L49" s="241" t="s">
        <v>869</v>
      </c>
      <c r="M49" s="244">
        <v>1805.43</v>
      </c>
      <c r="N49" s="250" t="s">
        <v>193</v>
      </c>
      <c r="O49" s="231" t="s">
        <v>200</v>
      </c>
      <c r="P49" s="232"/>
      <c r="Q49" s="251" t="s">
        <v>685</v>
      </c>
    </row>
    <row r="50" spans="1:17" s="282" customFormat="1">
      <c r="A50" s="237">
        <v>22</v>
      </c>
      <c r="B50" s="237" t="s">
        <v>226</v>
      </c>
      <c r="C50" s="237" t="s">
        <v>225</v>
      </c>
      <c r="D50" s="237" t="s">
        <v>226</v>
      </c>
      <c r="E50" s="249" t="s">
        <v>192</v>
      </c>
      <c r="F50" s="243">
        <v>194</v>
      </c>
      <c r="G50" s="243">
        <v>174</v>
      </c>
      <c r="H50" s="243">
        <v>157</v>
      </c>
      <c r="I50" s="237">
        <v>62</v>
      </c>
      <c r="J50" s="237">
        <v>116</v>
      </c>
      <c r="K50" s="240">
        <v>1.129</v>
      </c>
      <c r="L50" s="241" t="s">
        <v>869</v>
      </c>
      <c r="M50" s="244">
        <v>1359.23</v>
      </c>
      <c r="N50" s="250" t="s">
        <v>193</v>
      </c>
      <c r="O50" s="231" t="s">
        <v>200</v>
      </c>
      <c r="P50" s="232"/>
      <c r="Q50" s="251" t="s">
        <v>685</v>
      </c>
    </row>
    <row r="51" spans="1:17">
      <c r="A51" s="237"/>
      <c r="B51" s="237"/>
      <c r="C51" s="237"/>
      <c r="D51" s="237"/>
      <c r="E51" s="249" t="s">
        <v>192</v>
      </c>
      <c r="F51" s="243"/>
      <c r="G51" s="243"/>
      <c r="H51" s="243"/>
      <c r="I51" s="237"/>
      <c r="J51" s="237"/>
      <c r="K51" s="240"/>
      <c r="L51" s="241" t="s">
        <v>869</v>
      </c>
      <c r="M51" s="244"/>
      <c r="N51" s="250" t="s">
        <v>193</v>
      </c>
      <c r="O51" s="231" t="s">
        <v>200</v>
      </c>
      <c r="P51" s="232"/>
      <c r="Q51" s="251"/>
    </row>
    <row r="52" spans="1:17">
      <c r="A52" s="237"/>
      <c r="B52" s="237"/>
      <c r="C52" s="237"/>
      <c r="D52" s="237"/>
      <c r="E52" s="249" t="s">
        <v>192</v>
      </c>
      <c r="F52" s="243"/>
      <c r="G52" s="243"/>
      <c r="H52" s="243"/>
      <c r="I52" s="237"/>
      <c r="J52" s="237"/>
      <c r="K52" s="240"/>
      <c r="L52" s="241" t="s">
        <v>869</v>
      </c>
      <c r="M52" s="244"/>
      <c r="N52" s="250" t="s">
        <v>193</v>
      </c>
      <c r="O52" s="231" t="s">
        <v>200</v>
      </c>
      <c r="P52" s="232"/>
      <c r="Q52" s="251"/>
    </row>
    <row r="53" spans="1:17">
      <c r="A53" s="237"/>
      <c r="B53" s="237"/>
      <c r="C53" s="237"/>
      <c r="D53" s="237"/>
      <c r="E53" s="249" t="s">
        <v>192</v>
      </c>
      <c r="F53" s="243"/>
      <c r="G53" s="243"/>
      <c r="H53" s="243"/>
      <c r="I53" s="237"/>
      <c r="J53" s="237"/>
      <c r="K53" s="240"/>
      <c r="L53" s="241" t="s">
        <v>869</v>
      </c>
      <c r="M53" s="244"/>
      <c r="N53" s="250" t="s">
        <v>193</v>
      </c>
      <c r="O53" s="231" t="s">
        <v>200</v>
      </c>
      <c r="P53" s="232"/>
      <c r="Q53" s="251"/>
    </row>
    <row r="54" spans="1:17">
      <c r="A54" s="237"/>
      <c r="B54" s="237"/>
      <c r="C54" s="237"/>
      <c r="D54" s="237"/>
      <c r="E54" s="249" t="s">
        <v>192</v>
      </c>
      <c r="F54" s="243"/>
      <c r="G54" s="243"/>
      <c r="H54" s="243"/>
      <c r="I54" s="237"/>
      <c r="J54" s="237"/>
      <c r="K54" s="240"/>
      <c r="L54" s="241" t="s">
        <v>869</v>
      </c>
      <c r="M54" s="244"/>
      <c r="N54" s="250" t="s">
        <v>193</v>
      </c>
      <c r="O54" s="231" t="s">
        <v>200</v>
      </c>
      <c r="P54" s="232"/>
      <c r="Q54" s="251"/>
    </row>
    <row r="55" spans="1:17">
      <c r="A55" s="237"/>
      <c r="B55" s="237"/>
      <c r="C55" s="237"/>
      <c r="D55" s="237"/>
      <c r="E55" s="249" t="s">
        <v>192</v>
      </c>
      <c r="F55" s="243"/>
      <c r="G55" s="243"/>
      <c r="H55" s="243"/>
      <c r="I55" s="237"/>
      <c r="J55" s="237"/>
      <c r="K55" s="240"/>
      <c r="L55" s="241" t="s">
        <v>869</v>
      </c>
      <c r="M55" s="244"/>
      <c r="N55" s="250" t="s">
        <v>193</v>
      </c>
      <c r="O55" s="231" t="s">
        <v>200</v>
      </c>
      <c r="P55" s="232"/>
      <c r="Q55" s="251"/>
    </row>
    <row r="56" spans="1:17">
      <c r="A56" s="237"/>
      <c r="B56" s="237"/>
      <c r="C56" s="237"/>
      <c r="D56" s="237"/>
      <c r="E56" s="249" t="s">
        <v>192</v>
      </c>
      <c r="F56" s="243"/>
      <c r="G56" s="243"/>
      <c r="H56" s="243"/>
      <c r="I56" s="237"/>
      <c r="J56" s="237"/>
      <c r="K56" s="240"/>
      <c r="L56" s="241" t="s">
        <v>869</v>
      </c>
      <c r="M56" s="244"/>
      <c r="N56" s="250" t="s">
        <v>193</v>
      </c>
      <c r="O56" s="231" t="s">
        <v>200</v>
      </c>
      <c r="P56" s="232"/>
      <c r="Q56" s="251"/>
    </row>
    <row r="57" spans="1:17">
      <c r="A57" s="237"/>
      <c r="B57" s="237"/>
      <c r="C57" s="237"/>
      <c r="D57" s="237"/>
      <c r="E57" s="249" t="s">
        <v>192</v>
      </c>
      <c r="F57" s="243"/>
      <c r="G57" s="243"/>
      <c r="H57" s="243"/>
      <c r="I57" s="237"/>
      <c r="J57" s="237"/>
      <c r="K57" s="240"/>
      <c r="L57" s="241" t="s">
        <v>869</v>
      </c>
      <c r="M57" s="244"/>
      <c r="N57" s="250" t="s">
        <v>193</v>
      </c>
      <c r="O57" s="231" t="s">
        <v>200</v>
      </c>
      <c r="P57" s="232"/>
      <c r="Q57" s="251"/>
    </row>
    <row r="58" spans="1:17">
      <c r="A58" s="237"/>
      <c r="B58" s="237"/>
      <c r="C58" s="237"/>
      <c r="D58" s="237"/>
      <c r="E58" s="249" t="s">
        <v>192</v>
      </c>
      <c r="F58" s="243"/>
      <c r="G58" s="243"/>
      <c r="H58" s="243"/>
      <c r="I58" s="237"/>
      <c r="J58" s="237"/>
      <c r="K58" s="240"/>
      <c r="L58" s="241" t="s">
        <v>869</v>
      </c>
      <c r="M58" s="244"/>
      <c r="N58" s="250" t="s">
        <v>193</v>
      </c>
      <c r="O58" s="231" t="s">
        <v>200</v>
      </c>
      <c r="P58" s="232"/>
      <c r="Q58" s="251"/>
    </row>
    <row r="59" spans="1:17">
      <c r="A59" s="237"/>
      <c r="B59" s="237"/>
      <c r="C59" s="237"/>
      <c r="D59" s="237"/>
      <c r="E59" s="249" t="s">
        <v>192</v>
      </c>
      <c r="F59" s="243"/>
      <c r="G59" s="243"/>
      <c r="H59" s="243"/>
      <c r="I59" s="237"/>
      <c r="J59" s="237"/>
      <c r="K59" s="240"/>
      <c r="L59" s="241" t="s">
        <v>869</v>
      </c>
      <c r="M59" s="244"/>
      <c r="N59" s="250" t="s">
        <v>193</v>
      </c>
      <c r="O59" s="231" t="s">
        <v>200</v>
      </c>
      <c r="P59" s="232"/>
      <c r="Q59" s="251"/>
    </row>
    <row r="60" spans="1:17">
      <c r="A60" s="237"/>
      <c r="B60" s="237"/>
      <c r="C60" s="237"/>
      <c r="D60" s="237"/>
      <c r="E60" s="249" t="s">
        <v>192</v>
      </c>
      <c r="F60" s="243"/>
      <c r="G60" s="243"/>
      <c r="H60" s="243"/>
      <c r="I60" s="237"/>
      <c r="J60" s="237"/>
      <c r="K60" s="240"/>
      <c r="L60" s="241" t="s">
        <v>869</v>
      </c>
      <c r="M60" s="244"/>
      <c r="N60" s="250" t="s">
        <v>193</v>
      </c>
      <c r="O60" s="231" t="s">
        <v>200</v>
      </c>
      <c r="Q60" s="251"/>
    </row>
    <row r="61" spans="1:17">
      <c r="A61" s="237">
        <v>1</v>
      </c>
      <c r="B61" s="237" t="s">
        <v>216</v>
      </c>
      <c r="C61" s="237" t="s">
        <v>215</v>
      </c>
      <c r="D61" s="237" t="s">
        <v>216</v>
      </c>
      <c r="E61" s="249" t="s">
        <v>192</v>
      </c>
      <c r="F61" s="243">
        <v>222</v>
      </c>
      <c r="G61" s="243">
        <v>201</v>
      </c>
      <c r="H61" s="243">
        <v>156</v>
      </c>
      <c r="I61" s="237">
        <v>63</v>
      </c>
      <c r="J61" s="237">
        <v>122</v>
      </c>
      <c r="K61" s="240">
        <v>1.1990000000000001</v>
      </c>
      <c r="L61" s="241" t="s">
        <v>869</v>
      </c>
      <c r="M61" s="244">
        <v>1527.82</v>
      </c>
      <c r="N61" s="250" t="s">
        <v>193</v>
      </c>
      <c r="O61" s="231" t="s">
        <v>200</v>
      </c>
      <c r="Q61" s="251" t="s">
        <v>684</v>
      </c>
    </row>
    <row r="62" spans="1:17">
      <c r="A62" s="237">
        <v>2</v>
      </c>
      <c r="B62" s="237" t="s">
        <v>752</v>
      </c>
      <c r="C62" s="237" t="s">
        <v>754</v>
      </c>
      <c r="D62" s="237" t="s">
        <v>752</v>
      </c>
      <c r="E62" s="249" t="s">
        <v>192</v>
      </c>
      <c r="F62" s="243">
        <v>227</v>
      </c>
      <c r="G62" s="243">
        <v>206</v>
      </c>
      <c r="H62" s="243">
        <v>156</v>
      </c>
      <c r="I62" s="237">
        <v>63</v>
      </c>
      <c r="J62" s="237">
        <v>122</v>
      </c>
      <c r="K62" s="240">
        <v>1.1990000000000001</v>
      </c>
      <c r="L62" s="241" t="s">
        <v>869</v>
      </c>
      <c r="M62" s="244">
        <v>1825.16</v>
      </c>
      <c r="N62" s="250" t="s">
        <v>193</v>
      </c>
      <c r="O62" s="231" t="s">
        <v>200</v>
      </c>
      <c r="Q62" s="251" t="s">
        <v>684</v>
      </c>
    </row>
    <row r="63" spans="1:17">
      <c r="A63" s="237">
        <v>3</v>
      </c>
      <c r="B63" s="237" t="s">
        <v>836</v>
      </c>
      <c r="C63" s="237" t="s">
        <v>835</v>
      </c>
      <c r="D63" s="237" t="s">
        <v>836</v>
      </c>
      <c r="E63" s="249" t="s">
        <v>192</v>
      </c>
      <c r="F63" s="243">
        <v>227</v>
      </c>
      <c r="G63" s="243">
        <v>206</v>
      </c>
      <c r="H63" s="243">
        <v>156</v>
      </c>
      <c r="I63" s="237">
        <v>63</v>
      </c>
      <c r="J63" s="237">
        <v>122</v>
      </c>
      <c r="K63" s="240">
        <v>1.1990000000000001</v>
      </c>
      <c r="L63" s="241" t="s">
        <v>869</v>
      </c>
      <c r="M63" s="244">
        <v>1825.16</v>
      </c>
      <c r="N63" s="250" t="s">
        <v>193</v>
      </c>
      <c r="O63" s="231" t="s">
        <v>200</v>
      </c>
      <c r="Q63" s="251" t="s">
        <v>684</v>
      </c>
    </row>
    <row r="64" spans="1:17">
      <c r="A64" s="237">
        <v>4</v>
      </c>
      <c r="B64" s="237" t="s">
        <v>866</v>
      </c>
      <c r="C64" s="237" t="s">
        <v>844</v>
      </c>
      <c r="D64" s="237" t="s">
        <v>866</v>
      </c>
      <c r="E64" s="249" t="s">
        <v>192</v>
      </c>
      <c r="F64" s="243">
        <v>227</v>
      </c>
      <c r="G64" s="243">
        <v>206</v>
      </c>
      <c r="H64" s="243">
        <v>156</v>
      </c>
      <c r="I64" s="237">
        <v>63</v>
      </c>
      <c r="J64" s="237">
        <v>122</v>
      </c>
      <c r="K64" s="240">
        <v>1.1990000000000001</v>
      </c>
      <c r="L64" s="241" t="s">
        <v>869</v>
      </c>
      <c r="M64" s="244">
        <v>1832.84</v>
      </c>
      <c r="N64" s="250" t="s">
        <v>193</v>
      </c>
      <c r="O64" s="231" t="s">
        <v>200</v>
      </c>
      <c r="Q64" s="251" t="s">
        <v>684</v>
      </c>
    </row>
    <row r="65" spans="1:17">
      <c r="A65" s="237">
        <v>5</v>
      </c>
      <c r="B65" s="237" t="s">
        <v>766</v>
      </c>
      <c r="C65" s="237" t="s">
        <v>761</v>
      </c>
      <c r="D65" s="237" t="s">
        <v>766</v>
      </c>
      <c r="E65" s="249" t="s">
        <v>192</v>
      </c>
      <c r="F65" s="243">
        <v>227</v>
      </c>
      <c r="G65" s="243">
        <v>206</v>
      </c>
      <c r="H65" s="243">
        <v>156</v>
      </c>
      <c r="I65" s="237">
        <v>63</v>
      </c>
      <c r="J65" s="237">
        <v>122</v>
      </c>
      <c r="K65" s="240">
        <v>1.1990000000000001</v>
      </c>
      <c r="L65" s="241" t="s">
        <v>869</v>
      </c>
      <c r="M65" s="244">
        <v>1825.16</v>
      </c>
      <c r="N65" s="250" t="s">
        <v>193</v>
      </c>
      <c r="O65" s="231" t="s">
        <v>200</v>
      </c>
      <c r="P65" s="232"/>
      <c r="Q65" s="251" t="s">
        <v>684</v>
      </c>
    </row>
    <row r="66" spans="1:17">
      <c r="A66" s="237">
        <v>6</v>
      </c>
      <c r="B66" s="237" t="s">
        <v>218</v>
      </c>
      <c r="C66" s="237" t="s">
        <v>217</v>
      </c>
      <c r="D66" s="237" t="s">
        <v>218</v>
      </c>
      <c r="E66" s="249" t="s">
        <v>192</v>
      </c>
      <c r="F66" s="243">
        <v>222</v>
      </c>
      <c r="G66" s="243">
        <v>201</v>
      </c>
      <c r="H66" s="243">
        <v>156</v>
      </c>
      <c r="I66" s="237">
        <v>63</v>
      </c>
      <c r="J66" s="237">
        <v>122</v>
      </c>
      <c r="K66" s="240">
        <v>1.1990000000000001</v>
      </c>
      <c r="L66" s="241" t="s">
        <v>869</v>
      </c>
      <c r="M66" s="244">
        <v>1527.82</v>
      </c>
      <c r="N66" s="250" t="s">
        <v>193</v>
      </c>
      <c r="O66" s="231" t="s">
        <v>200</v>
      </c>
      <c r="P66" s="232"/>
      <c r="Q66" s="251" t="s">
        <v>684</v>
      </c>
    </row>
    <row r="67" spans="1:17">
      <c r="A67" s="237">
        <v>7</v>
      </c>
      <c r="B67" s="237" t="s">
        <v>220</v>
      </c>
      <c r="C67" s="237" t="s">
        <v>219</v>
      </c>
      <c r="D67" s="237" t="s">
        <v>220</v>
      </c>
      <c r="E67" s="249" t="s">
        <v>192</v>
      </c>
      <c r="F67" s="243">
        <v>222</v>
      </c>
      <c r="G67" s="243">
        <v>201</v>
      </c>
      <c r="H67" s="243">
        <v>156</v>
      </c>
      <c r="I67" s="237">
        <v>63</v>
      </c>
      <c r="J67" s="237">
        <v>122</v>
      </c>
      <c r="K67" s="240">
        <v>1.1990000000000001</v>
      </c>
      <c r="L67" s="241" t="s">
        <v>869</v>
      </c>
      <c r="M67" s="244">
        <v>1950.18</v>
      </c>
      <c r="N67" s="250" t="s">
        <v>193</v>
      </c>
      <c r="O67" s="231" t="s">
        <v>200</v>
      </c>
      <c r="P67" s="232"/>
      <c r="Q67" s="251" t="s">
        <v>684</v>
      </c>
    </row>
    <row r="68" spans="1:17" s="277" customFormat="1">
      <c r="A68" s="237">
        <v>8</v>
      </c>
      <c r="B68" s="237" t="s">
        <v>222</v>
      </c>
      <c r="C68" s="237" t="s">
        <v>221</v>
      </c>
      <c r="D68" s="237" t="s">
        <v>222</v>
      </c>
      <c r="E68" s="249" t="s">
        <v>192</v>
      </c>
      <c r="F68" s="243">
        <v>222</v>
      </c>
      <c r="G68" s="243">
        <v>201</v>
      </c>
      <c r="H68" s="243">
        <v>156</v>
      </c>
      <c r="I68" s="237">
        <v>63</v>
      </c>
      <c r="J68" s="237">
        <v>122</v>
      </c>
      <c r="K68" s="240">
        <v>1.1990000000000001</v>
      </c>
      <c r="L68" s="241" t="s">
        <v>869</v>
      </c>
      <c r="M68" s="244">
        <v>1950.22</v>
      </c>
      <c r="N68" s="250" t="s">
        <v>193</v>
      </c>
      <c r="O68" s="231" t="s">
        <v>200</v>
      </c>
      <c r="P68" s="232"/>
      <c r="Q68" s="251" t="s">
        <v>684</v>
      </c>
    </row>
    <row r="69" spans="1:17" s="277" customFormat="1">
      <c r="A69" s="237"/>
      <c r="B69" s="237"/>
      <c r="C69" s="237"/>
      <c r="D69" s="237"/>
      <c r="E69" s="249" t="s">
        <v>192</v>
      </c>
      <c r="F69" s="243"/>
      <c r="G69" s="243"/>
      <c r="H69" s="243"/>
      <c r="I69" s="237"/>
      <c r="J69" s="237"/>
      <c r="K69" s="240"/>
      <c r="L69" s="241" t="s">
        <v>869</v>
      </c>
      <c r="M69" s="244"/>
      <c r="N69" s="250" t="s">
        <v>193</v>
      </c>
      <c r="O69" s="231" t="s">
        <v>200</v>
      </c>
      <c r="P69" s="232"/>
      <c r="Q69" s="251"/>
    </row>
    <row r="70" spans="1:17" s="277" customFormat="1">
      <c r="A70" s="237"/>
      <c r="B70" s="237"/>
      <c r="C70" s="237"/>
      <c r="D70" s="237"/>
      <c r="E70" s="249" t="s">
        <v>192</v>
      </c>
      <c r="F70" s="243"/>
      <c r="G70" s="243"/>
      <c r="H70" s="243"/>
      <c r="I70" s="237"/>
      <c r="J70" s="237"/>
      <c r="K70" s="240"/>
      <c r="L70" s="241" t="s">
        <v>869</v>
      </c>
      <c r="M70" s="244"/>
      <c r="N70" s="250" t="s">
        <v>193</v>
      </c>
      <c r="O70" s="231" t="s">
        <v>200</v>
      </c>
      <c r="P70" s="232"/>
      <c r="Q70" s="251"/>
    </row>
    <row r="71" spans="1:17" s="277" customFormat="1">
      <c r="A71" s="237"/>
      <c r="B71" s="237"/>
      <c r="C71" s="237"/>
      <c r="D71" s="237"/>
      <c r="E71" s="249" t="s">
        <v>192</v>
      </c>
      <c r="F71" s="243"/>
      <c r="G71" s="243"/>
      <c r="H71" s="243"/>
      <c r="I71" s="237"/>
      <c r="J71" s="237"/>
      <c r="K71" s="240"/>
      <c r="L71" s="241" t="s">
        <v>869</v>
      </c>
      <c r="M71" s="244"/>
      <c r="N71" s="250" t="s">
        <v>193</v>
      </c>
      <c r="O71" s="231" t="s">
        <v>200</v>
      </c>
      <c r="P71" s="232"/>
      <c r="Q71" s="251"/>
    </row>
    <row r="72" spans="1:17" s="277" customFormat="1">
      <c r="A72" s="237"/>
      <c r="B72" s="237"/>
      <c r="C72" s="237"/>
      <c r="D72" s="237"/>
      <c r="E72" s="249" t="s">
        <v>192</v>
      </c>
      <c r="F72" s="243"/>
      <c r="G72" s="243"/>
      <c r="H72" s="243"/>
      <c r="I72" s="237"/>
      <c r="J72" s="237"/>
      <c r="K72" s="240"/>
      <c r="L72" s="241" t="s">
        <v>869</v>
      </c>
      <c r="M72" s="244"/>
      <c r="N72" s="250" t="s">
        <v>193</v>
      </c>
      <c r="O72" s="231" t="s">
        <v>200</v>
      </c>
      <c r="P72" s="232"/>
      <c r="Q72" s="251"/>
    </row>
    <row r="73" spans="1:17" s="277" customFormat="1">
      <c r="A73" s="237"/>
      <c r="B73" s="237"/>
      <c r="C73" s="237"/>
      <c r="D73" s="237"/>
      <c r="E73" s="249" t="s">
        <v>192</v>
      </c>
      <c r="F73" s="243"/>
      <c r="G73" s="243"/>
      <c r="H73" s="243"/>
      <c r="I73" s="237"/>
      <c r="J73" s="237"/>
      <c r="K73" s="240"/>
      <c r="L73" s="241" t="s">
        <v>869</v>
      </c>
      <c r="M73" s="244"/>
      <c r="N73" s="250" t="s">
        <v>193</v>
      </c>
      <c r="O73" s="231" t="s">
        <v>200</v>
      </c>
      <c r="P73" s="232"/>
      <c r="Q73" s="251"/>
    </row>
    <row r="74" spans="1:17">
      <c r="A74" s="237">
        <v>1</v>
      </c>
      <c r="B74" s="237" t="s">
        <v>363</v>
      </c>
      <c r="C74" s="237" t="s">
        <v>362</v>
      </c>
      <c r="D74" s="237" t="s">
        <v>363</v>
      </c>
      <c r="E74" s="249" t="s">
        <v>192</v>
      </c>
      <c r="F74" s="243">
        <v>220</v>
      </c>
      <c r="G74" s="243">
        <v>199</v>
      </c>
      <c r="H74" s="243">
        <v>158</v>
      </c>
      <c r="I74" s="237">
        <v>62</v>
      </c>
      <c r="J74" s="237">
        <v>121</v>
      </c>
      <c r="K74" s="240">
        <v>1.1850000000000001</v>
      </c>
      <c r="L74" s="241" t="s">
        <v>869</v>
      </c>
      <c r="M74" s="244">
        <v>1560.05</v>
      </c>
      <c r="N74" s="250" t="s">
        <v>193</v>
      </c>
      <c r="O74" s="231" t="s">
        <v>200</v>
      </c>
      <c r="Q74" s="251" t="s">
        <v>684</v>
      </c>
    </row>
    <row r="75" spans="1:17">
      <c r="A75" s="237">
        <v>2</v>
      </c>
      <c r="B75" s="237" t="s">
        <v>36</v>
      </c>
      <c r="C75" s="237" t="s">
        <v>33</v>
      </c>
      <c r="D75" s="237" t="s">
        <v>36</v>
      </c>
      <c r="E75" s="249" t="s">
        <v>192</v>
      </c>
      <c r="F75" s="243">
        <v>220</v>
      </c>
      <c r="G75" s="243">
        <v>199</v>
      </c>
      <c r="H75" s="243">
        <v>158</v>
      </c>
      <c r="I75" s="237">
        <v>62</v>
      </c>
      <c r="J75" s="237">
        <v>121</v>
      </c>
      <c r="K75" s="240">
        <v>1.1850000000000001</v>
      </c>
      <c r="L75" s="241" t="s">
        <v>869</v>
      </c>
      <c r="M75" s="244">
        <v>1599.43</v>
      </c>
      <c r="N75" s="250" t="s">
        <v>193</v>
      </c>
      <c r="O75" s="231" t="s">
        <v>200</v>
      </c>
      <c r="Q75" s="251" t="s">
        <v>684</v>
      </c>
    </row>
    <row r="76" spans="1:17">
      <c r="A76" s="237">
        <v>3</v>
      </c>
      <c r="B76" s="237" t="s">
        <v>407</v>
      </c>
      <c r="C76" s="237" t="s">
        <v>406</v>
      </c>
      <c r="D76" s="237" t="s">
        <v>407</v>
      </c>
      <c r="E76" s="249" t="s">
        <v>192</v>
      </c>
      <c r="F76" s="243">
        <v>220</v>
      </c>
      <c r="G76" s="243">
        <v>199</v>
      </c>
      <c r="H76" s="243">
        <v>158</v>
      </c>
      <c r="I76" s="237">
        <v>62</v>
      </c>
      <c r="J76" s="237">
        <v>121</v>
      </c>
      <c r="K76" s="240">
        <v>1.1850000000000001</v>
      </c>
      <c r="L76" s="241" t="s">
        <v>869</v>
      </c>
      <c r="M76" s="244">
        <v>1757.5</v>
      </c>
      <c r="N76" s="250" t="s">
        <v>193</v>
      </c>
      <c r="O76" s="231" t="s">
        <v>200</v>
      </c>
      <c r="Q76" s="251" t="s">
        <v>684</v>
      </c>
    </row>
    <row r="77" spans="1:17">
      <c r="A77" s="237">
        <v>4</v>
      </c>
      <c r="B77" s="237" t="s">
        <v>29</v>
      </c>
      <c r="C77" s="237" t="s">
        <v>25</v>
      </c>
      <c r="D77" s="237" t="s">
        <v>29</v>
      </c>
      <c r="E77" s="249" t="s">
        <v>192</v>
      </c>
      <c r="F77" s="243">
        <v>220</v>
      </c>
      <c r="G77" s="243">
        <v>199</v>
      </c>
      <c r="H77" s="243">
        <v>158</v>
      </c>
      <c r="I77" s="237">
        <v>62</v>
      </c>
      <c r="J77" s="237">
        <v>121</v>
      </c>
      <c r="K77" s="240">
        <v>1.1850000000000001</v>
      </c>
      <c r="L77" s="241" t="s">
        <v>869</v>
      </c>
      <c r="M77" s="244">
        <v>1987.82</v>
      </c>
      <c r="N77" s="250" t="s">
        <v>193</v>
      </c>
      <c r="O77" s="231" t="s">
        <v>200</v>
      </c>
      <c r="Q77" s="251" t="s">
        <v>684</v>
      </c>
    </row>
    <row r="78" spans="1:17">
      <c r="A78" s="237">
        <v>5</v>
      </c>
      <c r="B78" s="237" t="s">
        <v>30</v>
      </c>
      <c r="C78" s="237" t="s">
        <v>26</v>
      </c>
      <c r="D78" s="237" t="s">
        <v>30</v>
      </c>
      <c r="E78" s="249" t="s">
        <v>192</v>
      </c>
      <c r="F78" s="243">
        <v>220</v>
      </c>
      <c r="G78" s="243">
        <v>199</v>
      </c>
      <c r="H78" s="243">
        <v>158</v>
      </c>
      <c r="I78" s="237">
        <v>62</v>
      </c>
      <c r="J78" s="237">
        <v>121</v>
      </c>
      <c r="K78" s="240">
        <v>1.1850000000000001</v>
      </c>
      <c r="L78" s="241" t="s">
        <v>869</v>
      </c>
      <c r="M78" s="244">
        <v>1989.83</v>
      </c>
      <c r="N78" s="250" t="s">
        <v>193</v>
      </c>
      <c r="O78" s="231" t="s">
        <v>200</v>
      </c>
      <c r="Q78" s="251" t="s">
        <v>684</v>
      </c>
    </row>
    <row r="79" spans="1:17" s="282" customFormat="1">
      <c r="A79" s="237">
        <v>6</v>
      </c>
      <c r="B79" s="237" t="s">
        <v>488</v>
      </c>
      <c r="C79" s="237" t="s">
        <v>487</v>
      </c>
      <c r="D79" s="237" t="s">
        <v>488</v>
      </c>
      <c r="E79" s="249" t="s">
        <v>192</v>
      </c>
      <c r="F79" s="243">
        <v>215</v>
      </c>
      <c r="G79" s="243">
        <v>194</v>
      </c>
      <c r="H79" s="243">
        <v>158</v>
      </c>
      <c r="I79" s="237">
        <v>62</v>
      </c>
      <c r="J79" s="237">
        <v>121</v>
      </c>
      <c r="K79" s="240">
        <v>1.1850000000000001</v>
      </c>
      <c r="L79" s="241" t="s">
        <v>869</v>
      </c>
      <c r="M79" s="244">
        <v>1504.36</v>
      </c>
      <c r="N79" s="250" t="s">
        <v>193</v>
      </c>
      <c r="O79" s="231" t="s">
        <v>200</v>
      </c>
      <c r="Q79" s="251" t="s">
        <v>685</v>
      </c>
    </row>
    <row r="80" spans="1:17" s="282" customFormat="1">
      <c r="A80" s="237">
        <v>7</v>
      </c>
      <c r="B80" s="237" t="s">
        <v>494</v>
      </c>
      <c r="C80" s="237" t="s">
        <v>493</v>
      </c>
      <c r="D80" s="237" t="s">
        <v>494</v>
      </c>
      <c r="E80" s="249" t="s">
        <v>192</v>
      </c>
      <c r="F80" s="243">
        <v>215</v>
      </c>
      <c r="G80" s="243">
        <v>194</v>
      </c>
      <c r="H80" s="243">
        <v>158</v>
      </c>
      <c r="I80" s="237">
        <v>62</v>
      </c>
      <c r="J80" s="237">
        <v>121</v>
      </c>
      <c r="K80" s="240">
        <v>1.1850000000000001</v>
      </c>
      <c r="L80" s="241" t="s">
        <v>869</v>
      </c>
      <c r="M80" s="244">
        <v>1911.69</v>
      </c>
      <c r="N80" s="250" t="s">
        <v>193</v>
      </c>
      <c r="O80" s="231" t="s">
        <v>200</v>
      </c>
      <c r="Q80" s="251" t="s">
        <v>685</v>
      </c>
    </row>
    <row r="81" spans="1:17" s="282" customFormat="1">
      <c r="A81" s="237">
        <v>8</v>
      </c>
      <c r="B81" s="237" t="s">
        <v>492</v>
      </c>
      <c r="C81" s="237" t="s">
        <v>491</v>
      </c>
      <c r="D81" s="237" t="s">
        <v>492</v>
      </c>
      <c r="E81" s="249" t="s">
        <v>192</v>
      </c>
      <c r="F81" s="243">
        <v>215</v>
      </c>
      <c r="G81" s="243">
        <v>194</v>
      </c>
      <c r="H81" s="243">
        <v>158</v>
      </c>
      <c r="I81" s="237">
        <v>62</v>
      </c>
      <c r="J81" s="237">
        <v>121</v>
      </c>
      <c r="K81" s="240">
        <v>1.1850000000000001</v>
      </c>
      <c r="L81" s="241" t="s">
        <v>869</v>
      </c>
      <c r="M81" s="244">
        <v>1909.53</v>
      </c>
      <c r="N81" s="250" t="s">
        <v>193</v>
      </c>
      <c r="O81" s="231" t="s">
        <v>200</v>
      </c>
      <c r="Q81" s="251" t="s">
        <v>685</v>
      </c>
    </row>
    <row r="82" spans="1:17" s="282" customFormat="1">
      <c r="A82" s="237">
        <v>9</v>
      </c>
      <c r="B82" s="237" t="s">
        <v>496</v>
      </c>
      <c r="C82" s="237" t="s">
        <v>495</v>
      </c>
      <c r="D82" s="237" t="s">
        <v>496</v>
      </c>
      <c r="E82" s="249" t="s">
        <v>192</v>
      </c>
      <c r="F82" s="243">
        <v>215</v>
      </c>
      <c r="G82" s="243">
        <v>194</v>
      </c>
      <c r="H82" s="243">
        <v>158</v>
      </c>
      <c r="I82" s="237">
        <v>62</v>
      </c>
      <c r="J82" s="237">
        <v>121</v>
      </c>
      <c r="K82" s="240">
        <v>1.1850000000000001</v>
      </c>
      <c r="L82" s="241" t="s">
        <v>869</v>
      </c>
      <c r="M82" s="244">
        <v>1682.72</v>
      </c>
      <c r="N82" s="250" t="s">
        <v>193</v>
      </c>
      <c r="O82" s="231" t="s">
        <v>200</v>
      </c>
      <c r="Q82" s="251" t="s">
        <v>685</v>
      </c>
    </row>
    <row r="83" spans="1:17" s="282" customFormat="1">
      <c r="A83" s="237">
        <v>10</v>
      </c>
      <c r="B83" s="237" t="s">
        <v>498</v>
      </c>
      <c r="C83" s="237" t="s">
        <v>497</v>
      </c>
      <c r="D83" s="237" t="s">
        <v>498</v>
      </c>
      <c r="E83" s="249" t="s">
        <v>192</v>
      </c>
      <c r="F83" s="243">
        <v>215</v>
      </c>
      <c r="G83" s="243">
        <v>194</v>
      </c>
      <c r="H83" s="243">
        <v>158</v>
      </c>
      <c r="I83" s="237">
        <v>62</v>
      </c>
      <c r="J83" s="237">
        <v>121</v>
      </c>
      <c r="K83" s="240">
        <v>1.1850000000000001</v>
      </c>
      <c r="L83" s="241" t="s">
        <v>869</v>
      </c>
      <c r="M83" s="244">
        <v>1848.77</v>
      </c>
      <c r="N83" s="250" t="s">
        <v>193</v>
      </c>
      <c r="O83" s="231" t="s">
        <v>200</v>
      </c>
      <c r="P83" s="232"/>
      <c r="Q83" s="251" t="s">
        <v>685</v>
      </c>
    </row>
    <row r="84" spans="1:17" s="282" customFormat="1">
      <c r="A84" s="237">
        <v>11</v>
      </c>
      <c r="B84" s="237" t="s">
        <v>500</v>
      </c>
      <c r="C84" s="237" t="s">
        <v>499</v>
      </c>
      <c r="D84" s="237" t="s">
        <v>500</v>
      </c>
      <c r="E84" s="249" t="s">
        <v>192</v>
      </c>
      <c r="F84" s="243">
        <v>215</v>
      </c>
      <c r="G84" s="243">
        <v>194</v>
      </c>
      <c r="H84" s="243">
        <v>158</v>
      </c>
      <c r="I84" s="237">
        <v>62</v>
      </c>
      <c r="J84" s="237">
        <v>121</v>
      </c>
      <c r="K84" s="240">
        <v>1.1850000000000001</v>
      </c>
      <c r="L84" s="241" t="s">
        <v>869</v>
      </c>
      <c r="M84" s="244">
        <v>1804.25</v>
      </c>
      <c r="N84" s="250" t="s">
        <v>193</v>
      </c>
      <c r="O84" s="231" t="s">
        <v>200</v>
      </c>
      <c r="P84" s="232"/>
      <c r="Q84" s="251" t="s">
        <v>685</v>
      </c>
    </row>
    <row r="85" spans="1:17" s="282" customFormat="1">
      <c r="A85" s="237">
        <v>12</v>
      </c>
      <c r="B85" s="237" t="s">
        <v>502</v>
      </c>
      <c r="C85" s="237" t="s">
        <v>501</v>
      </c>
      <c r="D85" s="237" t="s">
        <v>502</v>
      </c>
      <c r="E85" s="249" t="s">
        <v>192</v>
      </c>
      <c r="F85" s="243">
        <v>215</v>
      </c>
      <c r="G85" s="243">
        <v>194</v>
      </c>
      <c r="H85" s="243">
        <v>158</v>
      </c>
      <c r="I85" s="237">
        <v>62</v>
      </c>
      <c r="J85" s="237">
        <v>121</v>
      </c>
      <c r="K85" s="240">
        <v>1.1850000000000001</v>
      </c>
      <c r="L85" s="241" t="s">
        <v>869</v>
      </c>
      <c r="M85" s="244">
        <v>1781.95</v>
      </c>
      <c r="N85" s="250" t="s">
        <v>193</v>
      </c>
      <c r="O85" s="231" t="s">
        <v>200</v>
      </c>
      <c r="Q85" s="251" t="s">
        <v>685</v>
      </c>
    </row>
    <row r="86" spans="1:17" s="282" customFormat="1">
      <c r="A86" s="237">
        <v>13</v>
      </c>
      <c r="B86" s="237" t="s">
        <v>726</v>
      </c>
      <c r="C86" s="237" t="s">
        <v>746</v>
      </c>
      <c r="D86" s="237" t="s">
        <v>726</v>
      </c>
      <c r="E86" s="249" t="s">
        <v>192</v>
      </c>
      <c r="F86" s="243">
        <v>225</v>
      </c>
      <c r="G86" s="243">
        <v>204</v>
      </c>
      <c r="H86" s="243">
        <v>158</v>
      </c>
      <c r="I86" s="237">
        <v>62</v>
      </c>
      <c r="J86" s="237">
        <v>121</v>
      </c>
      <c r="K86" s="240">
        <v>1.1850000000000001</v>
      </c>
      <c r="L86" s="241" t="s">
        <v>869</v>
      </c>
      <c r="M86" s="244">
        <v>1865.52</v>
      </c>
      <c r="N86" s="250" t="s">
        <v>193</v>
      </c>
      <c r="O86" s="231" t="s">
        <v>200</v>
      </c>
      <c r="P86" s="232"/>
      <c r="Q86" s="251" t="s">
        <v>684</v>
      </c>
    </row>
    <row r="87" spans="1:17" s="282" customFormat="1">
      <c r="A87" s="237">
        <v>14</v>
      </c>
      <c r="B87" s="237" t="s">
        <v>826</v>
      </c>
      <c r="C87" s="237" t="s">
        <v>818</v>
      </c>
      <c r="D87" s="237" t="s">
        <v>826</v>
      </c>
      <c r="E87" s="249" t="s">
        <v>192</v>
      </c>
      <c r="F87" s="243">
        <v>225</v>
      </c>
      <c r="G87" s="243">
        <v>204</v>
      </c>
      <c r="H87" s="243">
        <v>158</v>
      </c>
      <c r="I87" s="237">
        <v>62</v>
      </c>
      <c r="J87" s="237">
        <v>121</v>
      </c>
      <c r="K87" s="240">
        <v>1.1850000000000001</v>
      </c>
      <c r="L87" s="241" t="s">
        <v>869</v>
      </c>
      <c r="M87" s="244">
        <v>1904.86</v>
      </c>
      <c r="N87" s="250" t="s">
        <v>193</v>
      </c>
      <c r="O87" s="231" t="s">
        <v>200</v>
      </c>
      <c r="P87" s="232"/>
      <c r="Q87" s="251" t="s">
        <v>684</v>
      </c>
    </row>
    <row r="88" spans="1:17" s="282" customFormat="1">
      <c r="A88" s="237">
        <v>15</v>
      </c>
      <c r="B88" s="237" t="s">
        <v>827</v>
      </c>
      <c r="C88" s="237" t="s">
        <v>819</v>
      </c>
      <c r="D88" s="237" t="s">
        <v>827</v>
      </c>
      <c r="E88" s="249" t="s">
        <v>192</v>
      </c>
      <c r="F88" s="243">
        <v>225</v>
      </c>
      <c r="G88" s="243">
        <v>204</v>
      </c>
      <c r="H88" s="243">
        <v>158</v>
      </c>
      <c r="I88" s="237">
        <v>62</v>
      </c>
      <c r="J88" s="237">
        <v>121</v>
      </c>
      <c r="K88" s="240">
        <v>1.1850000000000001</v>
      </c>
      <c r="L88" s="241" t="s">
        <v>869</v>
      </c>
      <c r="M88" s="244">
        <v>2293.4499999999998</v>
      </c>
      <c r="N88" s="250" t="s">
        <v>193</v>
      </c>
      <c r="O88" s="231" t="s">
        <v>200</v>
      </c>
      <c r="P88" s="232"/>
      <c r="Q88" s="251" t="s">
        <v>684</v>
      </c>
    </row>
    <row r="89" spans="1:17" s="282" customFormat="1">
      <c r="A89" s="237">
        <v>16</v>
      </c>
      <c r="B89" s="237" t="s">
        <v>828</v>
      </c>
      <c r="C89" s="237" t="s">
        <v>820</v>
      </c>
      <c r="D89" s="237" t="s">
        <v>828</v>
      </c>
      <c r="E89" s="249" t="s">
        <v>192</v>
      </c>
      <c r="F89" s="243">
        <v>225</v>
      </c>
      <c r="G89" s="243">
        <v>204</v>
      </c>
      <c r="H89" s="243">
        <v>158</v>
      </c>
      <c r="I89" s="237">
        <v>62</v>
      </c>
      <c r="J89" s="237">
        <v>121</v>
      </c>
      <c r="K89" s="240">
        <v>1.1850000000000001</v>
      </c>
      <c r="L89" s="241" t="s">
        <v>869</v>
      </c>
      <c r="M89" s="244">
        <v>2295.46</v>
      </c>
      <c r="N89" s="250" t="s">
        <v>193</v>
      </c>
      <c r="O89" s="231" t="s">
        <v>200</v>
      </c>
      <c r="P89" s="232"/>
      <c r="Q89" s="251" t="s">
        <v>684</v>
      </c>
    </row>
    <row r="90" spans="1:17" s="282" customFormat="1">
      <c r="A90" s="237">
        <v>17</v>
      </c>
      <c r="B90" s="237" t="s">
        <v>858</v>
      </c>
      <c r="C90" s="237" t="s">
        <v>855</v>
      </c>
      <c r="D90" s="237" t="s">
        <v>858</v>
      </c>
      <c r="E90" s="249" t="s">
        <v>192</v>
      </c>
      <c r="F90" s="243">
        <v>225</v>
      </c>
      <c r="G90" s="243">
        <v>204</v>
      </c>
      <c r="H90" s="243">
        <v>158</v>
      </c>
      <c r="I90" s="237">
        <v>62</v>
      </c>
      <c r="J90" s="237">
        <v>121</v>
      </c>
      <c r="K90" s="240">
        <v>1.1850000000000001</v>
      </c>
      <c r="L90" s="241" t="s">
        <v>869</v>
      </c>
      <c r="M90" s="244">
        <v>2061.71</v>
      </c>
      <c r="N90" s="250" t="s">
        <v>193</v>
      </c>
      <c r="O90" s="231" t="s">
        <v>200</v>
      </c>
      <c r="P90" s="232"/>
      <c r="Q90" s="251" t="s">
        <v>684</v>
      </c>
    </row>
    <row r="91" spans="1:17" s="282" customFormat="1">
      <c r="A91" s="237">
        <v>18</v>
      </c>
      <c r="B91" s="237" t="s">
        <v>723</v>
      </c>
      <c r="C91" s="237" t="s">
        <v>716</v>
      </c>
      <c r="D91" s="237" t="s">
        <v>723</v>
      </c>
      <c r="E91" s="249" t="s">
        <v>192</v>
      </c>
      <c r="F91" s="243">
        <v>220</v>
      </c>
      <c r="G91" s="243">
        <v>199</v>
      </c>
      <c r="H91" s="243">
        <v>158</v>
      </c>
      <c r="I91" s="237">
        <v>62</v>
      </c>
      <c r="J91" s="237">
        <v>121</v>
      </c>
      <c r="K91" s="240">
        <v>1.1850000000000001</v>
      </c>
      <c r="L91" s="241" t="s">
        <v>869</v>
      </c>
      <c r="M91" s="244">
        <v>1821.39</v>
      </c>
      <c r="N91" s="250" t="s">
        <v>193</v>
      </c>
      <c r="O91" s="231" t="s">
        <v>200</v>
      </c>
      <c r="P91" s="232"/>
      <c r="Q91" s="251" t="s">
        <v>685</v>
      </c>
    </row>
    <row r="92" spans="1:17" s="282" customFormat="1">
      <c r="A92" s="237">
        <v>19</v>
      </c>
      <c r="B92" s="237" t="s">
        <v>725</v>
      </c>
      <c r="C92" s="237" t="s">
        <v>724</v>
      </c>
      <c r="D92" s="237" t="s">
        <v>725</v>
      </c>
      <c r="E92" s="249" t="s">
        <v>192</v>
      </c>
      <c r="F92" s="243">
        <v>220</v>
      </c>
      <c r="G92" s="243">
        <v>199</v>
      </c>
      <c r="H92" s="243">
        <v>158</v>
      </c>
      <c r="I92" s="237">
        <v>62</v>
      </c>
      <c r="J92" s="237">
        <v>121</v>
      </c>
      <c r="K92" s="240">
        <v>1.1850000000000001</v>
      </c>
      <c r="L92" s="241" t="s">
        <v>869</v>
      </c>
      <c r="M92" s="244">
        <v>1999.14</v>
      </c>
      <c r="N92" s="250" t="s">
        <v>193</v>
      </c>
      <c r="O92" s="231" t="s">
        <v>200</v>
      </c>
      <c r="P92" s="232"/>
      <c r="Q92" s="251" t="s">
        <v>684</v>
      </c>
    </row>
    <row r="93" spans="1:17" s="282" customFormat="1">
      <c r="A93" s="237">
        <v>20</v>
      </c>
      <c r="B93" s="237" t="s">
        <v>790</v>
      </c>
      <c r="C93" s="237" t="s">
        <v>803</v>
      </c>
      <c r="D93" s="237" t="s">
        <v>790</v>
      </c>
      <c r="E93" s="249" t="s">
        <v>192</v>
      </c>
      <c r="F93" s="243">
        <v>220</v>
      </c>
      <c r="G93" s="243">
        <v>199</v>
      </c>
      <c r="H93" s="243">
        <v>158</v>
      </c>
      <c r="I93" s="237">
        <v>62</v>
      </c>
      <c r="J93" s="237">
        <v>121</v>
      </c>
      <c r="K93" s="240">
        <v>1.1850000000000001</v>
      </c>
      <c r="L93" s="241" t="s">
        <v>869</v>
      </c>
      <c r="M93" s="244">
        <v>2226.7600000000002</v>
      </c>
      <c r="N93" s="250" t="s">
        <v>193</v>
      </c>
      <c r="O93" s="231" t="s">
        <v>200</v>
      </c>
      <c r="P93" s="232"/>
      <c r="Q93" s="251" t="s">
        <v>685</v>
      </c>
    </row>
    <row r="94" spans="1:17" s="282" customFormat="1">
      <c r="A94" s="237">
        <v>21</v>
      </c>
      <c r="B94" s="237" t="s">
        <v>792</v>
      </c>
      <c r="C94" s="237" t="s">
        <v>805</v>
      </c>
      <c r="D94" s="237" t="s">
        <v>792</v>
      </c>
      <c r="E94" s="249" t="s">
        <v>192</v>
      </c>
      <c r="F94" s="243">
        <v>220</v>
      </c>
      <c r="G94" s="243">
        <v>199</v>
      </c>
      <c r="H94" s="243">
        <v>158</v>
      </c>
      <c r="I94" s="237">
        <v>62</v>
      </c>
      <c r="J94" s="237">
        <v>121</v>
      </c>
      <c r="K94" s="240">
        <v>1.1850000000000001</v>
      </c>
      <c r="L94" s="241" t="s">
        <v>869</v>
      </c>
      <c r="M94" s="244">
        <v>2228.86</v>
      </c>
      <c r="N94" s="250" t="s">
        <v>193</v>
      </c>
      <c r="O94" s="231" t="s">
        <v>200</v>
      </c>
      <c r="Q94" s="251" t="s">
        <v>685</v>
      </c>
    </row>
    <row r="95" spans="1:17" s="282" customFormat="1">
      <c r="A95" s="237">
        <v>22</v>
      </c>
      <c r="B95" s="237" t="s">
        <v>816</v>
      </c>
      <c r="C95" s="237" t="s">
        <v>815</v>
      </c>
      <c r="D95" s="237" t="s">
        <v>816</v>
      </c>
      <c r="E95" s="249" t="s">
        <v>192</v>
      </c>
      <c r="F95" s="243">
        <v>220</v>
      </c>
      <c r="G95" s="243">
        <v>199</v>
      </c>
      <c r="H95" s="243">
        <v>158</v>
      </c>
      <c r="I95" s="237">
        <v>62</v>
      </c>
      <c r="J95" s="237">
        <v>121</v>
      </c>
      <c r="K95" s="240">
        <v>1.1850000000000001</v>
      </c>
      <c r="L95" s="241" t="s">
        <v>869</v>
      </c>
      <c r="M95" s="244">
        <v>1860.92</v>
      </c>
      <c r="N95" s="250" t="s">
        <v>193</v>
      </c>
      <c r="O95" s="231" t="s">
        <v>200</v>
      </c>
      <c r="Q95" s="251" t="s">
        <v>685</v>
      </c>
    </row>
    <row r="96" spans="1:17" s="282" customFormat="1">
      <c r="A96" s="237">
        <v>23</v>
      </c>
      <c r="B96" s="237" t="s">
        <v>795</v>
      </c>
      <c r="C96" s="237" t="s">
        <v>808</v>
      </c>
      <c r="D96" s="237" t="s">
        <v>795</v>
      </c>
      <c r="E96" s="249" t="s">
        <v>192</v>
      </c>
      <c r="F96" s="243">
        <v>220</v>
      </c>
      <c r="G96" s="243">
        <v>199</v>
      </c>
      <c r="H96" s="243">
        <v>158</v>
      </c>
      <c r="I96" s="237">
        <v>62</v>
      </c>
      <c r="J96" s="237">
        <v>121</v>
      </c>
      <c r="K96" s="240">
        <v>1.1850000000000001</v>
      </c>
      <c r="L96" s="241" t="s">
        <v>869</v>
      </c>
      <c r="M96" s="244">
        <v>2166.2800000000002</v>
      </c>
      <c r="N96" s="250" t="s">
        <v>193</v>
      </c>
      <c r="O96" s="231" t="s">
        <v>200</v>
      </c>
      <c r="P96" s="232"/>
      <c r="Q96" s="251" t="s">
        <v>685</v>
      </c>
    </row>
    <row r="97" spans="1:17" s="282" customFormat="1">
      <c r="A97" s="237">
        <v>24</v>
      </c>
      <c r="B97" s="237" t="s">
        <v>797</v>
      </c>
      <c r="C97" s="237" t="s">
        <v>810</v>
      </c>
      <c r="D97" s="237" t="s">
        <v>797</v>
      </c>
      <c r="E97" s="249" t="s">
        <v>192</v>
      </c>
      <c r="F97" s="243">
        <v>220</v>
      </c>
      <c r="G97" s="243">
        <v>199</v>
      </c>
      <c r="H97" s="243">
        <v>158</v>
      </c>
      <c r="I97" s="237">
        <v>62</v>
      </c>
      <c r="J97" s="237">
        <v>121</v>
      </c>
      <c r="K97" s="240">
        <v>1.1850000000000001</v>
      </c>
      <c r="L97" s="241" t="s">
        <v>869</v>
      </c>
      <c r="M97" s="244">
        <v>2121.44</v>
      </c>
      <c r="N97" s="250" t="s">
        <v>193</v>
      </c>
      <c r="O97" s="231" t="s">
        <v>200</v>
      </c>
      <c r="P97" s="232"/>
      <c r="Q97" s="251" t="s">
        <v>685</v>
      </c>
    </row>
    <row r="98" spans="1:17" s="282" customFormat="1">
      <c r="A98" s="237">
        <v>25</v>
      </c>
      <c r="B98" s="237" t="s">
        <v>793</v>
      </c>
      <c r="C98" s="237" t="s">
        <v>806</v>
      </c>
      <c r="D98" s="237" t="s">
        <v>793</v>
      </c>
      <c r="E98" s="249" t="s">
        <v>192</v>
      </c>
      <c r="F98" s="243">
        <v>220</v>
      </c>
      <c r="G98" s="243">
        <v>199</v>
      </c>
      <c r="H98" s="243">
        <v>158</v>
      </c>
      <c r="I98" s="237">
        <v>62</v>
      </c>
      <c r="J98" s="237">
        <v>121</v>
      </c>
      <c r="K98" s="240">
        <v>1.1850000000000001</v>
      </c>
      <c r="L98" s="241" t="s">
        <v>869</v>
      </c>
      <c r="M98" s="244">
        <v>2099.4499999999998</v>
      </c>
      <c r="N98" s="250" t="s">
        <v>193</v>
      </c>
      <c r="O98" s="231" t="s">
        <v>200</v>
      </c>
      <c r="P98" s="232"/>
      <c r="Q98" s="251" t="s">
        <v>685</v>
      </c>
    </row>
    <row r="99" spans="1:17" s="282" customFormat="1">
      <c r="A99" s="237">
        <v>26</v>
      </c>
      <c r="B99" s="237" t="s">
        <v>490</v>
      </c>
      <c r="C99" s="237" t="s">
        <v>489</v>
      </c>
      <c r="D99" s="237" t="s">
        <v>490</v>
      </c>
      <c r="E99" s="249" t="s">
        <v>192</v>
      </c>
      <c r="F99" s="243">
        <v>215</v>
      </c>
      <c r="G99" s="243">
        <v>194</v>
      </c>
      <c r="H99" s="243">
        <v>158</v>
      </c>
      <c r="I99" s="237">
        <v>62</v>
      </c>
      <c r="J99" s="237">
        <v>121</v>
      </c>
      <c r="K99" s="240">
        <v>1.1850000000000001</v>
      </c>
      <c r="L99" s="241" t="s">
        <v>869</v>
      </c>
      <c r="M99" s="244">
        <v>1543.71</v>
      </c>
      <c r="N99" s="250" t="s">
        <v>193</v>
      </c>
      <c r="O99" s="231" t="s">
        <v>200</v>
      </c>
      <c r="P99" s="232"/>
      <c r="Q99" s="251" t="s">
        <v>685</v>
      </c>
    </row>
    <row r="100" spans="1:17" s="282" customFormat="1">
      <c r="A100" s="237">
        <v>27</v>
      </c>
      <c r="B100" s="237" t="s">
        <v>300</v>
      </c>
      <c r="C100" s="237" t="s">
        <v>299</v>
      </c>
      <c r="D100" s="237" t="s">
        <v>300</v>
      </c>
      <c r="E100" s="249" t="s">
        <v>192</v>
      </c>
      <c r="F100" s="243">
        <v>215</v>
      </c>
      <c r="G100" s="243">
        <v>194</v>
      </c>
      <c r="H100" s="243">
        <v>158</v>
      </c>
      <c r="I100" s="237">
        <v>62</v>
      </c>
      <c r="J100" s="237">
        <v>121</v>
      </c>
      <c r="K100" s="240">
        <v>1.1850000000000001</v>
      </c>
      <c r="L100" s="241" t="s">
        <v>869</v>
      </c>
      <c r="M100" s="244">
        <v>1579.4</v>
      </c>
      <c r="N100" s="250" t="s">
        <v>193</v>
      </c>
      <c r="O100" s="231" t="s">
        <v>200</v>
      </c>
      <c r="P100" s="232"/>
      <c r="Q100" s="251" t="s">
        <v>685</v>
      </c>
    </row>
    <row r="101" spans="1:17" s="282" customFormat="1">
      <c r="A101" s="237">
        <v>28</v>
      </c>
      <c r="B101" s="237" t="s">
        <v>601</v>
      </c>
      <c r="C101" s="237" t="s">
        <v>91</v>
      </c>
      <c r="D101" s="237" t="s">
        <v>601</v>
      </c>
      <c r="E101" s="249" t="s">
        <v>192</v>
      </c>
      <c r="F101" s="243">
        <v>215</v>
      </c>
      <c r="G101" s="243">
        <v>194</v>
      </c>
      <c r="H101" s="243">
        <v>158</v>
      </c>
      <c r="I101" s="237">
        <v>62</v>
      </c>
      <c r="J101" s="237">
        <v>121</v>
      </c>
      <c r="K101" s="240">
        <v>1.1850000000000001</v>
      </c>
      <c r="L101" s="241" t="s">
        <v>869</v>
      </c>
      <c r="M101" s="244">
        <v>2008.83</v>
      </c>
      <c r="N101" s="250" t="s">
        <v>193</v>
      </c>
      <c r="O101" s="231" t="s">
        <v>200</v>
      </c>
      <c r="P101" s="232"/>
      <c r="Q101" s="251" t="s">
        <v>685</v>
      </c>
    </row>
    <row r="102" spans="1:17" s="282" customFormat="1">
      <c r="A102" s="237">
        <v>29</v>
      </c>
      <c r="B102" s="237" t="s">
        <v>600</v>
      </c>
      <c r="C102" s="237" t="s">
        <v>92</v>
      </c>
      <c r="D102" s="237" t="s">
        <v>600</v>
      </c>
      <c r="E102" s="249" t="s">
        <v>192</v>
      </c>
      <c r="F102" s="243">
        <v>215</v>
      </c>
      <c r="G102" s="243">
        <v>194</v>
      </c>
      <c r="H102" s="243">
        <v>158</v>
      </c>
      <c r="I102" s="237">
        <v>62</v>
      </c>
      <c r="J102" s="237">
        <v>121</v>
      </c>
      <c r="K102" s="240">
        <v>1.1850000000000001</v>
      </c>
      <c r="L102" s="241" t="s">
        <v>869</v>
      </c>
      <c r="M102" s="244">
        <v>1755.04</v>
      </c>
      <c r="N102" s="250" t="s">
        <v>193</v>
      </c>
      <c r="O102" s="231" t="s">
        <v>200</v>
      </c>
      <c r="P102" s="232"/>
      <c r="Q102" s="251" t="s">
        <v>685</v>
      </c>
    </row>
    <row r="103" spans="1:17" s="282" customFormat="1">
      <c r="A103" s="237">
        <v>30</v>
      </c>
      <c r="B103" s="237" t="s">
        <v>756</v>
      </c>
      <c r="C103" s="237" t="s">
        <v>775</v>
      </c>
      <c r="D103" s="237" t="s">
        <v>756</v>
      </c>
      <c r="E103" s="249" t="s">
        <v>192</v>
      </c>
      <c r="F103" s="243">
        <v>220</v>
      </c>
      <c r="G103" s="243">
        <v>199</v>
      </c>
      <c r="H103" s="243">
        <v>158</v>
      </c>
      <c r="I103" s="237">
        <v>62</v>
      </c>
      <c r="J103" s="237">
        <v>121</v>
      </c>
      <c r="K103" s="240">
        <v>1.1850000000000001</v>
      </c>
      <c r="L103" s="241" t="s">
        <v>869</v>
      </c>
      <c r="M103" s="244">
        <v>1882.98</v>
      </c>
      <c r="N103" s="250" t="s">
        <v>193</v>
      </c>
      <c r="O103" s="231" t="s">
        <v>200</v>
      </c>
      <c r="P103" s="232"/>
      <c r="Q103" s="251" t="s">
        <v>685</v>
      </c>
    </row>
    <row r="104" spans="1:17" s="282" customFormat="1">
      <c r="A104" s="237">
        <v>31</v>
      </c>
      <c r="B104" s="237" t="s">
        <v>841</v>
      </c>
      <c r="C104" s="237" t="s">
        <v>839</v>
      </c>
      <c r="D104" s="237" t="s">
        <v>841</v>
      </c>
      <c r="E104" s="249" t="s">
        <v>192</v>
      </c>
      <c r="F104" s="243">
        <v>220</v>
      </c>
      <c r="G104" s="243">
        <v>194</v>
      </c>
      <c r="H104" s="243">
        <v>158</v>
      </c>
      <c r="I104" s="237">
        <v>62</v>
      </c>
      <c r="J104" s="237">
        <v>121</v>
      </c>
      <c r="K104" s="240">
        <v>1.1850000000000001</v>
      </c>
      <c r="L104" s="241" t="s">
        <v>869</v>
      </c>
      <c r="M104" s="244">
        <v>2310.9699999999998</v>
      </c>
      <c r="N104" s="250" t="s">
        <v>193</v>
      </c>
      <c r="O104" s="231" t="s">
        <v>200</v>
      </c>
      <c r="P104" s="232"/>
      <c r="Q104" s="251" t="s">
        <v>685</v>
      </c>
    </row>
    <row r="105" spans="1:17" s="282" customFormat="1">
      <c r="A105" s="237">
        <v>32</v>
      </c>
      <c r="B105" s="237" t="s">
        <v>842</v>
      </c>
      <c r="C105" s="237" t="s">
        <v>840</v>
      </c>
      <c r="D105" s="237" t="s">
        <v>842</v>
      </c>
      <c r="E105" s="249" t="s">
        <v>192</v>
      </c>
      <c r="F105" s="243">
        <v>220</v>
      </c>
      <c r="G105" s="243">
        <v>199</v>
      </c>
      <c r="H105" s="243">
        <v>158</v>
      </c>
      <c r="I105" s="237">
        <v>62</v>
      </c>
      <c r="J105" s="237">
        <v>121</v>
      </c>
      <c r="K105" s="240">
        <v>1.1850000000000001</v>
      </c>
      <c r="L105" s="241" t="s">
        <v>869</v>
      </c>
      <c r="M105" s="244">
        <v>2057.2600000000002</v>
      </c>
      <c r="N105" s="250" t="s">
        <v>193</v>
      </c>
      <c r="O105" s="231" t="s">
        <v>200</v>
      </c>
      <c r="Q105" s="251" t="s">
        <v>685</v>
      </c>
    </row>
    <row r="106" spans="1:17">
      <c r="A106" s="237"/>
      <c r="B106" s="237"/>
      <c r="C106" s="237"/>
      <c r="D106" s="237"/>
      <c r="E106" s="249" t="s">
        <v>192</v>
      </c>
      <c r="F106" s="243"/>
      <c r="G106" s="243"/>
      <c r="H106" s="243"/>
      <c r="I106" s="237"/>
      <c r="J106" s="237"/>
      <c r="K106" s="240"/>
      <c r="L106" s="241" t="s">
        <v>869</v>
      </c>
      <c r="M106" s="244"/>
      <c r="N106" s="250" t="s">
        <v>193</v>
      </c>
      <c r="O106" s="231" t="s">
        <v>200</v>
      </c>
      <c r="Q106" s="251"/>
    </row>
    <row r="107" spans="1:17">
      <c r="A107" s="237"/>
      <c r="B107" s="237"/>
      <c r="C107" s="237"/>
      <c r="D107" s="237"/>
      <c r="E107" s="249" t="s">
        <v>192</v>
      </c>
      <c r="F107" s="243"/>
      <c r="G107" s="243"/>
      <c r="H107" s="243"/>
      <c r="I107" s="237"/>
      <c r="J107" s="237"/>
      <c r="K107" s="240"/>
      <c r="L107" s="241" t="s">
        <v>869</v>
      </c>
      <c r="M107" s="244"/>
      <c r="N107" s="250" t="s">
        <v>193</v>
      </c>
      <c r="O107" s="231" t="s">
        <v>200</v>
      </c>
      <c r="Q107" s="251"/>
    </row>
    <row r="108" spans="1:17">
      <c r="A108" s="237"/>
      <c r="B108" s="237"/>
      <c r="C108" s="237"/>
      <c r="D108" s="237"/>
      <c r="E108" s="249" t="s">
        <v>192</v>
      </c>
      <c r="F108" s="243"/>
      <c r="G108" s="243"/>
      <c r="H108" s="243"/>
      <c r="I108" s="237"/>
      <c r="J108" s="237"/>
      <c r="K108" s="240"/>
      <c r="L108" s="241" t="s">
        <v>869</v>
      </c>
      <c r="M108" s="244"/>
      <c r="N108" s="250" t="s">
        <v>193</v>
      </c>
      <c r="O108" s="231" t="s">
        <v>200</v>
      </c>
      <c r="P108" s="232"/>
      <c r="Q108" s="251"/>
    </row>
    <row r="109" spans="1:17">
      <c r="A109" s="237"/>
      <c r="B109" s="237"/>
      <c r="C109" s="237"/>
      <c r="D109" s="237"/>
      <c r="E109" s="249" t="s">
        <v>192</v>
      </c>
      <c r="F109" s="243"/>
      <c r="G109" s="243"/>
      <c r="H109" s="243"/>
      <c r="I109" s="237"/>
      <c r="J109" s="237"/>
      <c r="K109" s="240"/>
      <c r="L109" s="241" t="s">
        <v>869</v>
      </c>
      <c r="M109" s="244"/>
      <c r="N109" s="250" t="s">
        <v>193</v>
      </c>
      <c r="O109" s="231" t="s">
        <v>200</v>
      </c>
      <c r="P109" s="232"/>
      <c r="Q109" s="251"/>
    </row>
    <row r="110" spans="1:17">
      <c r="A110" s="237"/>
      <c r="B110" s="237"/>
      <c r="C110" s="237"/>
      <c r="D110" s="237"/>
      <c r="E110" s="249" t="s">
        <v>192</v>
      </c>
      <c r="F110" s="243"/>
      <c r="G110" s="243"/>
      <c r="H110" s="243"/>
      <c r="I110" s="237"/>
      <c r="J110" s="237"/>
      <c r="K110" s="240"/>
      <c r="L110" s="241" t="s">
        <v>869</v>
      </c>
      <c r="M110" s="244"/>
      <c r="N110" s="250" t="s">
        <v>193</v>
      </c>
      <c r="O110" s="231" t="s">
        <v>200</v>
      </c>
      <c r="P110" s="232"/>
      <c r="Q110" s="251"/>
    </row>
    <row r="111" spans="1:17">
      <c r="A111" s="237"/>
      <c r="B111" s="237"/>
      <c r="C111" s="237"/>
      <c r="D111" s="237"/>
      <c r="E111" s="249" t="s">
        <v>192</v>
      </c>
      <c r="F111" s="243"/>
      <c r="G111" s="243"/>
      <c r="H111" s="243"/>
      <c r="I111" s="237"/>
      <c r="J111" s="237"/>
      <c r="K111" s="240"/>
      <c r="L111" s="241" t="s">
        <v>869</v>
      </c>
      <c r="M111" s="244"/>
      <c r="N111" s="250" t="s">
        <v>193</v>
      </c>
      <c r="O111" s="231" t="s">
        <v>200</v>
      </c>
      <c r="P111" s="232"/>
      <c r="Q111" s="251"/>
    </row>
    <row r="112" spans="1:17">
      <c r="A112" s="237"/>
      <c r="B112" s="237"/>
      <c r="C112" s="237"/>
      <c r="D112" s="237"/>
      <c r="E112" s="249" t="s">
        <v>192</v>
      </c>
      <c r="F112" s="243"/>
      <c r="G112" s="243"/>
      <c r="H112" s="243"/>
      <c r="I112" s="237"/>
      <c r="J112" s="237"/>
      <c r="K112" s="240"/>
      <c r="L112" s="241" t="s">
        <v>869</v>
      </c>
      <c r="M112" s="244"/>
      <c r="N112" s="250" t="s">
        <v>193</v>
      </c>
      <c r="O112" s="231" t="s">
        <v>200</v>
      </c>
      <c r="Q112" s="251"/>
    </row>
    <row r="113" spans="1:17">
      <c r="A113" s="237"/>
      <c r="B113" s="237"/>
      <c r="C113" s="237"/>
      <c r="D113" s="237"/>
      <c r="E113" s="249" t="s">
        <v>192</v>
      </c>
      <c r="F113" s="243"/>
      <c r="G113" s="243"/>
      <c r="H113" s="243"/>
      <c r="I113" s="237"/>
      <c r="J113" s="237"/>
      <c r="K113" s="240"/>
      <c r="L113" s="241" t="s">
        <v>869</v>
      </c>
      <c r="M113" s="244"/>
      <c r="N113" s="250" t="s">
        <v>193</v>
      </c>
      <c r="O113" s="231" t="s">
        <v>200</v>
      </c>
      <c r="Q113" s="251"/>
    </row>
    <row r="114" spans="1:17">
      <c r="A114" s="237"/>
      <c r="B114" s="237"/>
      <c r="C114" s="237"/>
      <c r="D114" s="237"/>
      <c r="E114" s="249" t="s">
        <v>192</v>
      </c>
      <c r="F114" s="243"/>
      <c r="G114" s="243"/>
      <c r="H114" s="243"/>
      <c r="I114" s="237"/>
      <c r="J114" s="237"/>
      <c r="K114" s="240"/>
      <c r="L114" s="241" t="s">
        <v>869</v>
      </c>
      <c r="M114" s="244"/>
      <c r="N114" s="250" t="s">
        <v>193</v>
      </c>
      <c r="O114" s="231" t="s">
        <v>200</v>
      </c>
      <c r="P114" s="232"/>
      <c r="Q114" s="251"/>
    </row>
    <row r="115" spans="1:17">
      <c r="A115" s="237"/>
      <c r="B115" s="237"/>
      <c r="C115" s="237"/>
      <c r="D115" s="237"/>
      <c r="E115" s="249" t="s">
        <v>192</v>
      </c>
      <c r="F115" s="243"/>
      <c r="G115" s="243"/>
      <c r="H115" s="243"/>
      <c r="I115" s="237"/>
      <c r="J115" s="237"/>
      <c r="K115" s="240"/>
      <c r="L115" s="241" t="s">
        <v>869</v>
      </c>
      <c r="M115" s="244"/>
      <c r="N115" s="250" t="s">
        <v>193</v>
      </c>
      <c r="O115" s="231" t="s">
        <v>200</v>
      </c>
      <c r="Q115" s="251"/>
    </row>
    <row r="116" spans="1:17" s="282" customFormat="1">
      <c r="A116" s="237">
        <v>1</v>
      </c>
      <c r="B116" s="237" t="s">
        <v>365</v>
      </c>
      <c r="C116" s="237" t="s">
        <v>364</v>
      </c>
      <c r="D116" s="237" t="s">
        <v>365</v>
      </c>
      <c r="E116" s="249" t="s">
        <v>192</v>
      </c>
      <c r="F116" s="243">
        <v>267</v>
      </c>
      <c r="G116" s="243">
        <v>242</v>
      </c>
      <c r="H116" s="243">
        <v>160</v>
      </c>
      <c r="I116" s="237">
        <v>71</v>
      </c>
      <c r="J116" s="237">
        <v>131</v>
      </c>
      <c r="K116" s="240">
        <v>1.488</v>
      </c>
      <c r="L116" s="241" t="s">
        <v>869</v>
      </c>
      <c r="M116" s="244">
        <v>1670.49</v>
      </c>
      <c r="N116" s="250" t="s">
        <v>193</v>
      </c>
      <c r="O116" s="231" t="s">
        <v>200</v>
      </c>
      <c r="P116" s="232"/>
      <c r="Q116" s="251" t="s">
        <v>684</v>
      </c>
    </row>
    <row r="117" spans="1:17" s="282" customFormat="1">
      <c r="A117" s="237">
        <v>2</v>
      </c>
      <c r="B117" s="237" t="s">
        <v>38</v>
      </c>
      <c r="C117" s="237" t="s">
        <v>34</v>
      </c>
      <c r="D117" s="237" t="s">
        <v>38</v>
      </c>
      <c r="E117" s="249" t="s">
        <v>192</v>
      </c>
      <c r="F117" s="243">
        <v>267</v>
      </c>
      <c r="G117" s="243">
        <v>242</v>
      </c>
      <c r="H117" s="243">
        <v>160</v>
      </c>
      <c r="I117" s="237">
        <v>71</v>
      </c>
      <c r="J117" s="237">
        <v>131</v>
      </c>
      <c r="K117" s="240">
        <v>1.488</v>
      </c>
      <c r="L117" s="241" t="s">
        <v>869</v>
      </c>
      <c r="M117" s="244">
        <v>1709.16</v>
      </c>
      <c r="N117" s="250" t="s">
        <v>193</v>
      </c>
      <c r="O117" s="231" t="s">
        <v>200</v>
      </c>
      <c r="Q117" s="251" t="s">
        <v>684</v>
      </c>
    </row>
    <row r="118" spans="1:17" s="282" customFormat="1">
      <c r="A118" s="237">
        <v>3</v>
      </c>
      <c r="B118" s="237" t="s">
        <v>409</v>
      </c>
      <c r="C118" s="237" t="s">
        <v>408</v>
      </c>
      <c r="D118" s="237" t="s">
        <v>409</v>
      </c>
      <c r="E118" s="249" t="s">
        <v>192</v>
      </c>
      <c r="F118" s="243">
        <v>267</v>
      </c>
      <c r="G118" s="243">
        <v>242</v>
      </c>
      <c r="H118" s="243">
        <v>160</v>
      </c>
      <c r="I118" s="237">
        <v>71</v>
      </c>
      <c r="J118" s="237">
        <v>131</v>
      </c>
      <c r="K118" s="240">
        <v>1.488</v>
      </c>
      <c r="L118" s="241" t="s">
        <v>869</v>
      </c>
      <c r="M118" s="244">
        <v>1921.24</v>
      </c>
      <c r="N118" s="250" t="s">
        <v>193</v>
      </c>
      <c r="O118" s="231" t="s">
        <v>200</v>
      </c>
      <c r="P118" s="232"/>
      <c r="Q118" s="251" t="s">
        <v>684</v>
      </c>
    </row>
    <row r="119" spans="1:17" s="282" customFormat="1">
      <c r="A119" s="237">
        <v>4</v>
      </c>
      <c r="B119" s="237" t="s">
        <v>31</v>
      </c>
      <c r="C119" s="237" t="s">
        <v>27</v>
      </c>
      <c r="D119" s="237" t="s">
        <v>31</v>
      </c>
      <c r="E119" s="249" t="s">
        <v>192</v>
      </c>
      <c r="F119" s="243">
        <v>267</v>
      </c>
      <c r="G119" s="243">
        <v>242</v>
      </c>
      <c r="H119" s="243">
        <v>160</v>
      </c>
      <c r="I119" s="237">
        <v>71</v>
      </c>
      <c r="J119" s="237">
        <v>131</v>
      </c>
      <c r="K119" s="240">
        <v>1.488</v>
      </c>
      <c r="L119" s="241" t="s">
        <v>869</v>
      </c>
      <c r="M119" s="244">
        <v>2008.42</v>
      </c>
      <c r="N119" s="250" t="s">
        <v>193</v>
      </c>
      <c r="O119" s="231" t="s">
        <v>200</v>
      </c>
      <c r="P119" s="232"/>
      <c r="Q119" s="251" t="s">
        <v>684</v>
      </c>
    </row>
    <row r="120" spans="1:17" s="282" customFormat="1">
      <c r="A120" s="237">
        <v>5</v>
      </c>
      <c r="B120" s="237" t="s">
        <v>39</v>
      </c>
      <c r="C120" s="237" t="s">
        <v>28</v>
      </c>
      <c r="D120" s="237" t="s">
        <v>39</v>
      </c>
      <c r="E120" s="249" t="s">
        <v>192</v>
      </c>
      <c r="F120" s="243">
        <v>267</v>
      </c>
      <c r="G120" s="243">
        <v>242</v>
      </c>
      <c r="H120" s="243">
        <v>160</v>
      </c>
      <c r="I120" s="237">
        <v>71</v>
      </c>
      <c r="J120" s="237">
        <v>131</v>
      </c>
      <c r="K120" s="240">
        <v>1.488</v>
      </c>
      <c r="L120" s="241" t="s">
        <v>869</v>
      </c>
      <c r="M120" s="244">
        <v>2011.65</v>
      </c>
      <c r="N120" s="250" t="s">
        <v>193</v>
      </c>
      <c r="O120" s="231" t="s">
        <v>200</v>
      </c>
      <c r="P120" s="232"/>
      <c r="Q120" s="251" t="s">
        <v>684</v>
      </c>
    </row>
    <row r="121" spans="1:17" s="282" customFormat="1">
      <c r="A121" s="237">
        <v>6</v>
      </c>
      <c r="B121" s="237" t="s">
        <v>505</v>
      </c>
      <c r="C121" s="237" t="s">
        <v>504</v>
      </c>
      <c r="D121" s="237" t="s">
        <v>505</v>
      </c>
      <c r="E121" s="249" t="s">
        <v>192</v>
      </c>
      <c r="F121" s="243">
        <v>262</v>
      </c>
      <c r="G121" s="243">
        <v>237</v>
      </c>
      <c r="H121" s="243">
        <v>160</v>
      </c>
      <c r="I121" s="237">
        <v>71</v>
      </c>
      <c r="J121" s="237">
        <v>131</v>
      </c>
      <c r="K121" s="240">
        <v>1.488</v>
      </c>
      <c r="L121" s="241" t="s">
        <v>869</v>
      </c>
      <c r="M121" s="244">
        <v>1676.44</v>
      </c>
      <c r="N121" s="250" t="s">
        <v>193</v>
      </c>
      <c r="O121" s="231" t="s">
        <v>200</v>
      </c>
      <c r="P121" s="232"/>
      <c r="Q121" s="251" t="s">
        <v>685</v>
      </c>
    </row>
    <row r="122" spans="1:17" s="282" customFormat="1">
      <c r="A122" s="237">
        <v>7</v>
      </c>
      <c r="B122" s="237" t="s">
        <v>507</v>
      </c>
      <c r="C122" s="237" t="s">
        <v>506</v>
      </c>
      <c r="D122" s="237" t="s">
        <v>507</v>
      </c>
      <c r="E122" s="249" t="s">
        <v>192</v>
      </c>
      <c r="F122" s="243">
        <v>262</v>
      </c>
      <c r="G122" s="243">
        <v>237</v>
      </c>
      <c r="H122" s="243">
        <v>160</v>
      </c>
      <c r="I122" s="237">
        <v>71</v>
      </c>
      <c r="J122" s="237">
        <v>131</v>
      </c>
      <c r="K122" s="240">
        <v>1.488</v>
      </c>
      <c r="L122" s="241" t="s">
        <v>869</v>
      </c>
      <c r="M122" s="244">
        <v>1991.79</v>
      </c>
      <c r="N122" s="250" t="s">
        <v>193</v>
      </c>
      <c r="O122" s="231" t="s">
        <v>200</v>
      </c>
      <c r="P122" s="232"/>
      <c r="Q122" s="251" t="s">
        <v>685</v>
      </c>
    </row>
    <row r="123" spans="1:17" s="282" customFormat="1">
      <c r="A123" s="237">
        <v>8</v>
      </c>
      <c r="B123" s="237" t="s">
        <v>509</v>
      </c>
      <c r="C123" s="237" t="s">
        <v>508</v>
      </c>
      <c r="D123" s="237" t="s">
        <v>509</v>
      </c>
      <c r="E123" s="249" t="s">
        <v>192</v>
      </c>
      <c r="F123" s="243">
        <v>262</v>
      </c>
      <c r="G123" s="243">
        <v>237</v>
      </c>
      <c r="H123" s="243">
        <v>160</v>
      </c>
      <c r="I123" s="237">
        <v>71</v>
      </c>
      <c r="J123" s="237">
        <v>131</v>
      </c>
      <c r="K123" s="240">
        <v>1.488</v>
      </c>
      <c r="L123" s="241" t="s">
        <v>869</v>
      </c>
      <c r="M123" s="244">
        <v>1907.66</v>
      </c>
      <c r="N123" s="250" t="s">
        <v>193</v>
      </c>
      <c r="O123" s="231" t="s">
        <v>200</v>
      </c>
      <c r="P123" s="232"/>
      <c r="Q123" s="251" t="s">
        <v>685</v>
      </c>
    </row>
    <row r="124" spans="1:17" s="282" customFormat="1">
      <c r="A124" s="237">
        <v>9</v>
      </c>
      <c r="B124" s="237" t="s">
        <v>511</v>
      </c>
      <c r="C124" s="237" t="s">
        <v>510</v>
      </c>
      <c r="D124" s="237" t="s">
        <v>511</v>
      </c>
      <c r="E124" s="249" t="s">
        <v>192</v>
      </c>
      <c r="F124" s="243">
        <v>262</v>
      </c>
      <c r="G124" s="243">
        <v>237</v>
      </c>
      <c r="H124" s="243">
        <v>160</v>
      </c>
      <c r="I124" s="237">
        <v>71</v>
      </c>
      <c r="J124" s="237">
        <v>131</v>
      </c>
      <c r="K124" s="240">
        <v>1.488</v>
      </c>
      <c r="L124" s="241" t="s">
        <v>869</v>
      </c>
      <c r="M124" s="244">
        <v>2024.27</v>
      </c>
      <c r="N124" s="250" t="s">
        <v>193</v>
      </c>
      <c r="O124" s="231" t="s">
        <v>200</v>
      </c>
      <c r="P124" s="232"/>
      <c r="Q124" s="251" t="s">
        <v>685</v>
      </c>
    </row>
    <row r="125" spans="1:17" s="282" customFormat="1">
      <c r="A125" s="237">
        <v>10</v>
      </c>
      <c r="B125" s="237" t="s">
        <v>513</v>
      </c>
      <c r="C125" s="237" t="s">
        <v>512</v>
      </c>
      <c r="D125" s="237" t="s">
        <v>513</v>
      </c>
      <c r="E125" s="249" t="s">
        <v>192</v>
      </c>
      <c r="F125" s="243">
        <v>262</v>
      </c>
      <c r="G125" s="243">
        <v>237</v>
      </c>
      <c r="H125" s="243">
        <v>160</v>
      </c>
      <c r="I125" s="237">
        <v>71</v>
      </c>
      <c r="J125" s="237">
        <v>131</v>
      </c>
      <c r="K125" s="240">
        <v>1.488</v>
      </c>
      <c r="L125" s="241" t="s">
        <v>869</v>
      </c>
      <c r="M125" s="244">
        <v>1948.89</v>
      </c>
      <c r="N125" s="250" t="s">
        <v>193</v>
      </c>
      <c r="O125" s="231" t="s">
        <v>200</v>
      </c>
      <c r="P125" s="232"/>
      <c r="Q125" s="251" t="s">
        <v>685</v>
      </c>
    </row>
    <row r="126" spans="1:17" s="282" customFormat="1">
      <c r="A126" s="237">
        <v>11</v>
      </c>
      <c r="B126" s="237" t="s">
        <v>730</v>
      </c>
      <c r="C126" s="237" t="s">
        <v>747</v>
      </c>
      <c r="D126" s="237" t="s">
        <v>730</v>
      </c>
      <c r="E126" s="249" t="s">
        <v>192</v>
      </c>
      <c r="F126" s="243">
        <v>272</v>
      </c>
      <c r="G126" s="243">
        <v>247</v>
      </c>
      <c r="H126" s="243">
        <v>160</v>
      </c>
      <c r="I126" s="237">
        <v>71</v>
      </c>
      <c r="J126" s="237">
        <v>131</v>
      </c>
      <c r="K126" s="240">
        <v>1.488</v>
      </c>
      <c r="L126" s="241" t="s">
        <v>869</v>
      </c>
      <c r="M126" s="244">
        <v>1994.14</v>
      </c>
      <c r="N126" s="250" t="s">
        <v>193</v>
      </c>
      <c r="O126" s="231" t="s">
        <v>200</v>
      </c>
      <c r="P126" s="232"/>
      <c r="Q126" s="251" t="s">
        <v>684</v>
      </c>
    </row>
    <row r="127" spans="1:17" s="282" customFormat="1">
      <c r="A127" s="237">
        <v>12</v>
      </c>
      <c r="B127" s="237" t="s">
        <v>829</v>
      </c>
      <c r="C127" s="237" t="s">
        <v>821</v>
      </c>
      <c r="D127" s="237" t="s">
        <v>829</v>
      </c>
      <c r="E127" s="249" t="s">
        <v>192</v>
      </c>
      <c r="F127" s="243">
        <v>272</v>
      </c>
      <c r="G127" s="243">
        <v>247</v>
      </c>
      <c r="H127" s="243">
        <v>160</v>
      </c>
      <c r="I127" s="237">
        <v>71</v>
      </c>
      <c r="J127" s="237">
        <v>131</v>
      </c>
      <c r="K127" s="240">
        <v>1.488</v>
      </c>
      <c r="L127" s="241" t="s">
        <v>869</v>
      </c>
      <c r="M127" s="244">
        <v>2033.46</v>
      </c>
      <c r="N127" s="250" t="s">
        <v>193</v>
      </c>
      <c r="O127" s="231" t="s">
        <v>200</v>
      </c>
      <c r="P127" s="232"/>
      <c r="Q127" s="251" t="s">
        <v>684</v>
      </c>
    </row>
    <row r="128" spans="1:17" s="282" customFormat="1">
      <c r="A128" s="237">
        <v>13</v>
      </c>
      <c r="B128" s="237" t="s">
        <v>830</v>
      </c>
      <c r="C128" s="237" t="s">
        <v>823</v>
      </c>
      <c r="D128" s="237" t="s">
        <v>830</v>
      </c>
      <c r="E128" s="249" t="s">
        <v>192</v>
      </c>
      <c r="F128" s="243">
        <v>272</v>
      </c>
      <c r="G128" s="243">
        <v>247</v>
      </c>
      <c r="H128" s="243">
        <v>160</v>
      </c>
      <c r="I128" s="237">
        <v>71</v>
      </c>
      <c r="J128" s="237">
        <v>131</v>
      </c>
      <c r="K128" s="240">
        <v>1.488</v>
      </c>
      <c r="L128" s="241" t="s">
        <v>869</v>
      </c>
      <c r="M128" s="244">
        <v>2332.34</v>
      </c>
      <c r="N128" s="250" t="s">
        <v>193</v>
      </c>
      <c r="O128" s="231" t="s">
        <v>200</v>
      </c>
      <c r="P128" s="232"/>
      <c r="Q128" s="251" t="s">
        <v>684</v>
      </c>
    </row>
    <row r="129" spans="1:17" s="282" customFormat="1">
      <c r="A129" s="237">
        <v>14</v>
      </c>
      <c r="B129" s="237" t="s">
        <v>831</v>
      </c>
      <c r="C129" s="237" t="s">
        <v>822</v>
      </c>
      <c r="D129" s="237" t="s">
        <v>831</v>
      </c>
      <c r="E129" s="249" t="s">
        <v>192</v>
      </c>
      <c r="F129" s="243">
        <v>272</v>
      </c>
      <c r="G129" s="243">
        <v>247</v>
      </c>
      <c r="H129" s="243">
        <v>160</v>
      </c>
      <c r="I129" s="237">
        <v>71</v>
      </c>
      <c r="J129" s="237">
        <v>131</v>
      </c>
      <c r="K129" s="240">
        <v>1.488</v>
      </c>
      <c r="L129" s="241" t="s">
        <v>869</v>
      </c>
      <c r="M129" s="244">
        <v>2335.56</v>
      </c>
      <c r="N129" s="250" t="s">
        <v>193</v>
      </c>
      <c r="O129" s="231" t="s">
        <v>200</v>
      </c>
      <c r="P129" s="232"/>
      <c r="Q129" s="251" t="s">
        <v>684</v>
      </c>
    </row>
    <row r="130" spans="1:17" s="282" customFormat="1">
      <c r="A130" s="237">
        <v>15</v>
      </c>
      <c r="B130" s="237" t="s">
        <v>727</v>
      </c>
      <c r="C130" s="237" t="s">
        <v>717</v>
      </c>
      <c r="D130" s="237" t="s">
        <v>727</v>
      </c>
      <c r="E130" s="249" t="s">
        <v>192</v>
      </c>
      <c r="F130" s="243">
        <v>267</v>
      </c>
      <c r="G130" s="243">
        <v>247</v>
      </c>
      <c r="H130" s="243">
        <v>160</v>
      </c>
      <c r="I130" s="237">
        <v>71</v>
      </c>
      <c r="J130" s="237">
        <v>131</v>
      </c>
      <c r="K130" s="240">
        <v>1.488</v>
      </c>
      <c r="L130" s="241" t="s">
        <v>869</v>
      </c>
      <c r="M130" s="244">
        <v>2011.68</v>
      </c>
      <c r="N130" s="250" t="s">
        <v>193</v>
      </c>
      <c r="O130" s="231" t="s">
        <v>200</v>
      </c>
      <c r="P130" s="232"/>
      <c r="Q130" s="251" t="s">
        <v>685</v>
      </c>
    </row>
    <row r="131" spans="1:17" s="277" customFormat="1">
      <c r="A131" s="237">
        <v>16</v>
      </c>
      <c r="B131" s="237" t="s">
        <v>729</v>
      </c>
      <c r="C131" s="237" t="s">
        <v>728</v>
      </c>
      <c r="D131" s="237" t="s">
        <v>729</v>
      </c>
      <c r="E131" s="249" t="s">
        <v>192</v>
      </c>
      <c r="F131" s="243">
        <v>267</v>
      </c>
      <c r="G131" s="243">
        <v>242</v>
      </c>
      <c r="H131" s="243">
        <v>160</v>
      </c>
      <c r="I131" s="237">
        <v>71</v>
      </c>
      <c r="J131" s="237">
        <v>131</v>
      </c>
      <c r="K131" s="240">
        <v>1.488</v>
      </c>
      <c r="L131" s="241" t="s">
        <v>869</v>
      </c>
      <c r="M131" s="244">
        <v>2242.09</v>
      </c>
      <c r="N131" s="250" t="s">
        <v>193</v>
      </c>
      <c r="O131" s="231" t="s">
        <v>200</v>
      </c>
      <c r="P131" s="232"/>
      <c r="Q131" s="251" t="s">
        <v>685</v>
      </c>
    </row>
    <row r="132" spans="1:17" s="277" customFormat="1">
      <c r="A132" s="237">
        <v>17</v>
      </c>
      <c r="B132" s="237" t="s">
        <v>859</v>
      </c>
      <c r="C132" s="237" t="s">
        <v>856</v>
      </c>
      <c r="D132" s="237" t="s">
        <v>859</v>
      </c>
      <c r="E132" s="249" t="s">
        <v>192</v>
      </c>
      <c r="F132" s="243">
        <v>272</v>
      </c>
      <c r="G132" s="243">
        <v>247</v>
      </c>
      <c r="H132" s="243">
        <v>160</v>
      </c>
      <c r="I132" s="237">
        <v>71</v>
      </c>
      <c r="J132" s="237">
        <v>131</v>
      </c>
      <c r="K132" s="240">
        <v>1.488</v>
      </c>
      <c r="L132" s="241" t="s">
        <v>869</v>
      </c>
      <c r="M132" s="244">
        <v>2244.14</v>
      </c>
      <c r="N132" s="250" t="s">
        <v>193</v>
      </c>
      <c r="O132" s="231" t="s">
        <v>200</v>
      </c>
      <c r="P132" s="232"/>
      <c r="Q132" s="251" t="s">
        <v>684</v>
      </c>
    </row>
    <row r="133" spans="1:17" s="277" customFormat="1">
      <c r="A133" s="237">
        <v>18</v>
      </c>
      <c r="B133" s="237" t="s">
        <v>791</v>
      </c>
      <c r="C133" s="237" t="s">
        <v>804</v>
      </c>
      <c r="D133" s="237" t="s">
        <v>791</v>
      </c>
      <c r="E133" s="249" t="s">
        <v>192</v>
      </c>
      <c r="F133" s="243">
        <v>267</v>
      </c>
      <c r="G133" s="243">
        <v>242</v>
      </c>
      <c r="H133" s="243">
        <v>160</v>
      </c>
      <c r="I133" s="237">
        <v>71</v>
      </c>
      <c r="J133" s="237">
        <v>131</v>
      </c>
      <c r="K133" s="240">
        <v>1.488</v>
      </c>
      <c r="L133" s="241" t="s">
        <v>869</v>
      </c>
      <c r="M133" s="244">
        <v>2327.3000000000002</v>
      </c>
      <c r="N133" s="250" t="s">
        <v>193</v>
      </c>
      <c r="O133" s="231" t="s">
        <v>200</v>
      </c>
      <c r="P133" s="232"/>
      <c r="Q133" s="251" t="s">
        <v>685</v>
      </c>
    </row>
    <row r="134" spans="1:17" s="277" customFormat="1">
      <c r="A134" s="237">
        <v>19</v>
      </c>
      <c r="B134" s="237" t="s">
        <v>814</v>
      </c>
      <c r="C134" s="237" t="s">
        <v>813</v>
      </c>
      <c r="D134" s="237" t="s">
        <v>814</v>
      </c>
      <c r="E134" s="249" t="s">
        <v>192</v>
      </c>
      <c r="F134" s="243">
        <v>267</v>
      </c>
      <c r="G134" s="243">
        <v>247</v>
      </c>
      <c r="H134" s="243">
        <v>160</v>
      </c>
      <c r="I134" s="237">
        <v>71</v>
      </c>
      <c r="J134" s="237">
        <v>131</v>
      </c>
      <c r="K134" s="240">
        <v>1.488</v>
      </c>
      <c r="L134" s="241" t="s">
        <v>869</v>
      </c>
      <c r="M134" s="244">
        <v>2051</v>
      </c>
      <c r="N134" s="250" t="s">
        <v>193</v>
      </c>
      <c r="O134" s="231" t="s">
        <v>200</v>
      </c>
      <c r="P134" s="282"/>
      <c r="Q134" s="251" t="s">
        <v>685</v>
      </c>
    </row>
    <row r="135" spans="1:17" s="277" customFormat="1">
      <c r="A135" s="237">
        <v>20</v>
      </c>
      <c r="B135" s="237" t="s">
        <v>796</v>
      </c>
      <c r="C135" s="237" t="s">
        <v>809</v>
      </c>
      <c r="D135" s="237" t="s">
        <v>796</v>
      </c>
      <c r="E135" s="249" t="s">
        <v>192</v>
      </c>
      <c r="F135" s="243">
        <v>267</v>
      </c>
      <c r="G135" s="243">
        <v>242</v>
      </c>
      <c r="H135" s="243">
        <v>160</v>
      </c>
      <c r="I135" s="237">
        <v>71</v>
      </c>
      <c r="J135" s="237">
        <v>131</v>
      </c>
      <c r="K135" s="240">
        <v>1.488</v>
      </c>
      <c r="L135" s="241" t="s">
        <v>869</v>
      </c>
      <c r="M135" s="244">
        <v>2359.7800000000002</v>
      </c>
      <c r="N135" s="250" t="s">
        <v>193</v>
      </c>
      <c r="O135" s="231" t="s">
        <v>200</v>
      </c>
      <c r="P135" s="282"/>
      <c r="Q135" s="251" t="s">
        <v>685</v>
      </c>
    </row>
    <row r="136" spans="1:17" s="277" customFormat="1">
      <c r="A136" s="237">
        <v>21</v>
      </c>
      <c r="B136" s="237" t="s">
        <v>794</v>
      </c>
      <c r="C136" s="237" t="s">
        <v>807</v>
      </c>
      <c r="D136" s="237" t="s">
        <v>794</v>
      </c>
      <c r="E136" s="249" t="s">
        <v>192</v>
      </c>
      <c r="F136" s="243">
        <v>267</v>
      </c>
      <c r="G136" s="243">
        <v>242</v>
      </c>
      <c r="H136" s="243">
        <v>160</v>
      </c>
      <c r="I136" s="237">
        <v>71</v>
      </c>
      <c r="J136" s="237">
        <v>131</v>
      </c>
      <c r="K136" s="240">
        <v>1.488</v>
      </c>
      <c r="L136" s="241" t="s">
        <v>869</v>
      </c>
      <c r="M136" s="244">
        <v>2284.4</v>
      </c>
      <c r="N136" s="250" t="s">
        <v>193</v>
      </c>
      <c r="O136" s="231" t="s">
        <v>200</v>
      </c>
      <c r="P136" s="232"/>
      <c r="Q136" s="251" t="s">
        <v>685</v>
      </c>
    </row>
    <row r="137" spans="1:17" s="277" customFormat="1">
      <c r="A137" s="237">
        <v>22</v>
      </c>
      <c r="B137" s="237" t="s">
        <v>595</v>
      </c>
      <c r="C137" s="237" t="s">
        <v>594</v>
      </c>
      <c r="D137" s="237" t="s">
        <v>595</v>
      </c>
      <c r="E137" s="249" t="s">
        <v>192</v>
      </c>
      <c r="F137" s="243">
        <v>262</v>
      </c>
      <c r="G137" s="243">
        <v>237</v>
      </c>
      <c r="H137" s="243">
        <v>160</v>
      </c>
      <c r="I137" s="237">
        <v>71</v>
      </c>
      <c r="J137" s="237">
        <v>131</v>
      </c>
      <c r="K137" s="240">
        <v>1.488</v>
      </c>
      <c r="L137" s="241" t="s">
        <v>869</v>
      </c>
      <c r="M137" s="244">
        <v>1715.75</v>
      </c>
      <c r="N137" s="250" t="s">
        <v>193</v>
      </c>
      <c r="O137" s="231" t="s">
        <v>200</v>
      </c>
      <c r="P137" s="232"/>
      <c r="Q137" s="251" t="s">
        <v>685</v>
      </c>
    </row>
    <row r="138" spans="1:17" s="277" customFormat="1">
      <c r="A138" s="237">
        <v>23</v>
      </c>
      <c r="B138" s="237" t="s">
        <v>597</v>
      </c>
      <c r="C138" s="237" t="s">
        <v>596</v>
      </c>
      <c r="D138" s="237" t="s">
        <v>597</v>
      </c>
      <c r="E138" s="249" t="s">
        <v>192</v>
      </c>
      <c r="F138" s="243">
        <v>277</v>
      </c>
      <c r="G138" s="243">
        <v>250</v>
      </c>
      <c r="H138" s="243">
        <v>165</v>
      </c>
      <c r="I138" s="237">
        <v>72</v>
      </c>
      <c r="J138" s="237">
        <v>132</v>
      </c>
      <c r="K138" s="240">
        <v>1.5680000000000001</v>
      </c>
      <c r="L138" s="241" t="s">
        <v>869</v>
      </c>
      <c r="M138" s="244">
        <v>1961.05</v>
      </c>
      <c r="N138" s="250" t="s">
        <v>193</v>
      </c>
      <c r="O138" s="231" t="s">
        <v>200</v>
      </c>
      <c r="P138" s="232"/>
      <c r="Q138" s="251" t="s">
        <v>685</v>
      </c>
    </row>
    <row r="139" spans="1:17" s="277" customFormat="1">
      <c r="A139" s="237">
        <v>24</v>
      </c>
      <c r="B139" s="237" t="s">
        <v>853</v>
      </c>
      <c r="C139" s="237" t="s">
        <v>850</v>
      </c>
      <c r="D139" s="237" t="s">
        <v>853</v>
      </c>
      <c r="E139" s="249" t="s">
        <v>192</v>
      </c>
      <c r="F139" s="243">
        <v>277</v>
      </c>
      <c r="G139" s="243">
        <v>250</v>
      </c>
      <c r="H139" s="243">
        <v>165</v>
      </c>
      <c r="I139" s="237">
        <v>72</v>
      </c>
      <c r="J139" s="237">
        <v>132</v>
      </c>
      <c r="K139" s="240">
        <v>1.5680000000000001</v>
      </c>
      <c r="L139" s="241" t="s">
        <v>869</v>
      </c>
      <c r="M139" s="244">
        <v>2313.1</v>
      </c>
      <c r="N139" s="250" t="s">
        <v>193</v>
      </c>
      <c r="O139" s="231" t="s">
        <v>200</v>
      </c>
      <c r="P139" s="232"/>
      <c r="Q139" s="251" t="s">
        <v>685</v>
      </c>
    </row>
    <row r="140" spans="1:17" s="277" customFormat="1">
      <c r="A140" s="237">
        <v>25</v>
      </c>
      <c r="B140" s="237" t="s">
        <v>302</v>
      </c>
      <c r="C140" s="237" t="s">
        <v>301</v>
      </c>
      <c r="D140" s="237" t="s">
        <v>302</v>
      </c>
      <c r="E140" s="249" t="s">
        <v>192</v>
      </c>
      <c r="F140" s="243">
        <v>262</v>
      </c>
      <c r="G140" s="243">
        <v>237</v>
      </c>
      <c r="H140" s="243">
        <v>160</v>
      </c>
      <c r="I140" s="237">
        <v>71</v>
      </c>
      <c r="J140" s="237">
        <v>131</v>
      </c>
      <c r="K140" s="240">
        <v>1.488</v>
      </c>
      <c r="L140" s="241" t="s">
        <v>869</v>
      </c>
      <c r="M140" s="244">
        <v>1753.37</v>
      </c>
      <c r="N140" s="250" t="s">
        <v>193</v>
      </c>
      <c r="O140" s="231" t="s">
        <v>200</v>
      </c>
      <c r="P140" s="232"/>
      <c r="Q140" s="251" t="s">
        <v>685</v>
      </c>
    </row>
    <row r="141" spans="1:17" s="277" customFormat="1">
      <c r="A141" s="237">
        <v>26</v>
      </c>
      <c r="B141" s="237" t="s">
        <v>755</v>
      </c>
      <c r="C141" s="237" t="s">
        <v>776</v>
      </c>
      <c r="D141" s="237" t="s">
        <v>755</v>
      </c>
      <c r="E141" s="249" t="s">
        <v>192</v>
      </c>
      <c r="F141" s="243">
        <v>267</v>
      </c>
      <c r="G141" s="243">
        <v>242</v>
      </c>
      <c r="H141" s="243">
        <v>160</v>
      </c>
      <c r="I141" s="237">
        <v>71</v>
      </c>
      <c r="J141" s="237">
        <v>131</v>
      </c>
      <c r="K141" s="240">
        <v>1.488</v>
      </c>
      <c r="L141" s="241" t="s">
        <v>869</v>
      </c>
      <c r="M141" s="244">
        <v>2074.14</v>
      </c>
      <c r="N141" s="250" t="s">
        <v>193</v>
      </c>
      <c r="O141" s="231" t="s">
        <v>200</v>
      </c>
      <c r="P141" s="232"/>
      <c r="Q141" s="251" t="s">
        <v>685</v>
      </c>
    </row>
    <row r="142" spans="1:17" s="277" customFormat="1">
      <c r="A142" s="237">
        <v>27</v>
      </c>
      <c r="B142" s="237" t="s">
        <v>683</v>
      </c>
      <c r="C142" s="237" t="s">
        <v>680</v>
      </c>
      <c r="D142" s="237" t="s">
        <v>683</v>
      </c>
      <c r="E142" s="249" t="s">
        <v>192</v>
      </c>
      <c r="F142" s="243">
        <v>262</v>
      </c>
      <c r="G142" s="243">
        <v>237</v>
      </c>
      <c r="H142" s="243">
        <v>160</v>
      </c>
      <c r="I142" s="237">
        <v>71</v>
      </c>
      <c r="J142" s="237">
        <v>131</v>
      </c>
      <c r="K142" s="240">
        <v>1.488</v>
      </c>
      <c r="L142" s="241" t="s">
        <v>869</v>
      </c>
      <c r="M142" s="244">
        <v>1742.93</v>
      </c>
      <c r="N142" s="250" t="s">
        <v>193</v>
      </c>
      <c r="O142" s="231" t="s">
        <v>200</v>
      </c>
      <c r="P142" s="282"/>
      <c r="Q142" s="251" t="s">
        <v>685</v>
      </c>
    </row>
    <row r="143" spans="1:17" s="277" customFormat="1">
      <c r="A143" s="237">
        <v>28</v>
      </c>
      <c r="B143" s="237" t="s">
        <v>682</v>
      </c>
      <c r="C143" s="237" t="s">
        <v>681</v>
      </c>
      <c r="D143" s="237" t="s">
        <v>682</v>
      </c>
      <c r="E143" s="249" t="s">
        <v>192</v>
      </c>
      <c r="F143" s="243">
        <v>262</v>
      </c>
      <c r="G143" s="243">
        <v>237</v>
      </c>
      <c r="H143" s="243">
        <v>160</v>
      </c>
      <c r="I143" s="237">
        <v>71</v>
      </c>
      <c r="J143" s="237">
        <v>131</v>
      </c>
      <c r="K143" s="240">
        <v>1.488</v>
      </c>
      <c r="L143" s="241" t="s">
        <v>869</v>
      </c>
      <c r="M143" s="244">
        <v>1742.93</v>
      </c>
      <c r="N143" s="250" t="s">
        <v>193</v>
      </c>
      <c r="O143" s="231" t="s">
        <v>200</v>
      </c>
      <c r="P143" s="282"/>
      <c r="Q143" s="251" t="s">
        <v>685</v>
      </c>
    </row>
    <row r="144" spans="1:17" s="277" customFormat="1">
      <c r="A144" s="237">
        <v>29</v>
      </c>
      <c r="B144" s="237" t="s">
        <v>312</v>
      </c>
      <c r="C144" s="237" t="s">
        <v>311</v>
      </c>
      <c r="D144" s="237" t="s">
        <v>312</v>
      </c>
      <c r="E144" s="249" t="s">
        <v>192</v>
      </c>
      <c r="F144" s="243">
        <v>259</v>
      </c>
      <c r="G144" s="243">
        <v>239</v>
      </c>
      <c r="H144" s="243">
        <v>160</v>
      </c>
      <c r="I144" s="237">
        <v>71</v>
      </c>
      <c r="J144" s="237">
        <v>131</v>
      </c>
      <c r="K144" s="240">
        <v>1.488</v>
      </c>
      <c r="L144" s="241" t="s">
        <v>869</v>
      </c>
      <c r="M144" s="244">
        <v>1922.95</v>
      </c>
      <c r="N144" s="250" t="s">
        <v>193</v>
      </c>
      <c r="O144" s="231" t="s">
        <v>200</v>
      </c>
      <c r="P144" s="232"/>
      <c r="Q144" s="251" t="s">
        <v>685</v>
      </c>
    </row>
    <row r="145" spans="1:17" s="277" customFormat="1">
      <c r="A145" s="237">
        <v>30</v>
      </c>
      <c r="B145" s="237" t="s">
        <v>23</v>
      </c>
      <c r="C145" s="237" t="s">
        <v>22</v>
      </c>
      <c r="D145" s="237" t="s">
        <v>23</v>
      </c>
      <c r="E145" s="249" t="s">
        <v>192</v>
      </c>
      <c r="F145" s="243">
        <v>266</v>
      </c>
      <c r="G145" s="243">
        <v>246</v>
      </c>
      <c r="H145" s="243">
        <v>160</v>
      </c>
      <c r="I145" s="237">
        <v>71</v>
      </c>
      <c r="J145" s="237">
        <v>131</v>
      </c>
      <c r="K145" s="240">
        <v>1.488</v>
      </c>
      <c r="L145" s="241" t="s">
        <v>869</v>
      </c>
      <c r="M145" s="244">
        <v>2237.4299999999998</v>
      </c>
      <c r="N145" s="250" t="s">
        <v>193</v>
      </c>
      <c r="O145" s="231" t="s">
        <v>200</v>
      </c>
      <c r="P145" s="232"/>
      <c r="Q145" s="251" t="s">
        <v>685</v>
      </c>
    </row>
    <row r="146" spans="1:17" s="282" customFormat="1">
      <c r="A146" s="237">
        <v>31</v>
      </c>
      <c r="B146" s="237" t="s">
        <v>242</v>
      </c>
      <c r="C146" s="237" t="s">
        <v>241</v>
      </c>
      <c r="D146" s="237" t="s">
        <v>242</v>
      </c>
      <c r="E146" s="249" t="s">
        <v>192</v>
      </c>
      <c r="F146" s="243">
        <v>266</v>
      </c>
      <c r="G146" s="243">
        <v>246</v>
      </c>
      <c r="H146" s="243">
        <v>160</v>
      </c>
      <c r="I146" s="237">
        <v>71</v>
      </c>
      <c r="J146" s="237">
        <v>131</v>
      </c>
      <c r="K146" s="240">
        <v>1.488</v>
      </c>
      <c r="L146" s="241" t="s">
        <v>869</v>
      </c>
      <c r="M146" s="244">
        <v>2007.44</v>
      </c>
      <c r="N146" s="250" t="s">
        <v>193</v>
      </c>
      <c r="O146" s="231" t="s">
        <v>200</v>
      </c>
      <c r="P146" s="232"/>
      <c r="Q146" s="251" t="s">
        <v>684</v>
      </c>
    </row>
    <row r="147" spans="1:17" s="282" customFormat="1">
      <c r="A147" s="237">
        <v>32</v>
      </c>
      <c r="B147" s="237" t="s">
        <v>244</v>
      </c>
      <c r="C147" s="237" t="s">
        <v>243</v>
      </c>
      <c r="D147" s="237" t="s">
        <v>244</v>
      </c>
      <c r="E147" s="249" t="s">
        <v>192</v>
      </c>
      <c r="F147" s="243">
        <v>266</v>
      </c>
      <c r="G147" s="243">
        <v>246</v>
      </c>
      <c r="H147" s="243">
        <v>160</v>
      </c>
      <c r="I147" s="237">
        <v>71</v>
      </c>
      <c r="J147" s="237">
        <v>131</v>
      </c>
      <c r="K147" s="240">
        <v>1.488</v>
      </c>
      <c r="L147" s="241" t="s">
        <v>869</v>
      </c>
      <c r="M147" s="244">
        <v>2007.44</v>
      </c>
      <c r="N147" s="250" t="s">
        <v>193</v>
      </c>
      <c r="O147" s="231" t="s">
        <v>200</v>
      </c>
      <c r="P147" s="232"/>
      <c r="Q147" s="251" t="s">
        <v>684</v>
      </c>
    </row>
    <row r="148" spans="1:17" s="277" customFormat="1">
      <c r="A148" s="237">
        <v>33</v>
      </c>
      <c r="B148" s="237" t="s">
        <v>741</v>
      </c>
      <c r="C148" s="237" t="s">
        <v>749</v>
      </c>
      <c r="D148" s="237" t="s">
        <v>741</v>
      </c>
      <c r="E148" s="249" t="s">
        <v>192</v>
      </c>
      <c r="F148" s="243">
        <v>276</v>
      </c>
      <c r="G148" s="243">
        <v>256</v>
      </c>
      <c r="H148" s="243">
        <v>160</v>
      </c>
      <c r="I148" s="237">
        <v>71</v>
      </c>
      <c r="J148" s="237">
        <v>131</v>
      </c>
      <c r="K148" s="240">
        <v>1.488</v>
      </c>
      <c r="L148" s="241" t="s">
        <v>869</v>
      </c>
      <c r="M148" s="244">
        <v>2322.35</v>
      </c>
      <c r="N148" s="250" t="s">
        <v>193</v>
      </c>
      <c r="O148" s="231" t="s">
        <v>200</v>
      </c>
      <c r="P148" s="232"/>
      <c r="Q148" s="251" t="s">
        <v>684</v>
      </c>
    </row>
    <row r="149" spans="1:17" s="277" customFormat="1">
      <c r="A149" s="237">
        <v>34</v>
      </c>
      <c r="B149" s="237" t="s">
        <v>740</v>
      </c>
      <c r="C149" s="237" t="s">
        <v>748</v>
      </c>
      <c r="D149" s="237" t="s">
        <v>740</v>
      </c>
      <c r="E149" s="249" t="s">
        <v>192</v>
      </c>
      <c r="F149" s="243">
        <v>276</v>
      </c>
      <c r="G149" s="243">
        <v>256</v>
      </c>
      <c r="H149" s="243">
        <v>160</v>
      </c>
      <c r="I149" s="237">
        <v>71</v>
      </c>
      <c r="J149" s="237">
        <v>131</v>
      </c>
      <c r="K149" s="240">
        <v>1.488</v>
      </c>
      <c r="L149" s="241" t="s">
        <v>869</v>
      </c>
      <c r="M149" s="244">
        <v>2322.35</v>
      </c>
      <c r="N149" s="250" t="s">
        <v>193</v>
      </c>
      <c r="O149" s="231" t="s">
        <v>200</v>
      </c>
      <c r="P149" s="232"/>
      <c r="Q149" s="251" t="s">
        <v>684</v>
      </c>
    </row>
    <row r="150" spans="1:17" s="282" customFormat="1">
      <c r="A150" s="237">
        <v>35</v>
      </c>
      <c r="B150" s="237" t="s">
        <v>867</v>
      </c>
      <c r="C150" s="237" t="s">
        <v>845</v>
      </c>
      <c r="D150" s="237" t="s">
        <v>867</v>
      </c>
      <c r="E150" s="249" t="s">
        <v>192</v>
      </c>
      <c r="F150" s="243">
        <v>276</v>
      </c>
      <c r="G150" s="243">
        <v>256</v>
      </c>
      <c r="H150" s="243">
        <v>160</v>
      </c>
      <c r="I150" s="237">
        <v>71</v>
      </c>
      <c r="J150" s="237">
        <v>131</v>
      </c>
      <c r="K150" s="240">
        <v>1.488</v>
      </c>
      <c r="L150" s="241" t="s">
        <v>869</v>
      </c>
      <c r="M150" s="244">
        <v>2329.5100000000002</v>
      </c>
      <c r="N150" s="250" t="s">
        <v>193</v>
      </c>
      <c r="O150" s="231" t="s">
        <v>200</v>
      </c>
      <c r="Q150" s="251" t="s">
        <v>684</v>
      </c>
    </row>
    <row r="151" spans="1:17" s="277" customFormat="1">
      <c r="A151" s="237">
        <v>36</v>
      </c>
      <c r="B151" s="237" t="s">
        <v>762</v>
      </c>
      <c r="C151" s="237" t="s">
        <v>763</v>
      </c>
      <c r="D151" s="237" t="s">
        <v>762</v>
      </c>
      <c r="E151" s="249" t="s">
        <v>192</v>
      </c>
      <c r="F151" s="243">
        <v>276</v>
      </c>
      <c r="G151" s="243">
        <v>256</v>
      </c>
      <c r="H151" s="243">
        <v>160</v>
      </c>
      <c r="I151" s="237">
        <v>71</v>
      </c>
      <c r="J151" s="237">
        <v>131</v>
      </c>
      <c r="K151" s="240">
        <v>1.488</v>
      </c>
      <c r="L151" s="241" t="s">
        <v>869</v>
      </c>
      <c r="M151" s="244">
        <v>2322.35</v>
      </c>
      <c r="N151" s="250" t="s">
        <v>193</v>
      </c>
      <c r="O151" s="231" t="s">
        <v>200</v>
      </c>
      <c r="P151" s="232"/>
      <c r="Q151" s="251" t="s">
        <v>684</v>
      </c>
    </row>
    <row r="152" spans="1:17" s="277" customFormat="1">
      <c r="A152" s="237">
        <v>37</v>
      </c>
      <c r="B152" s="237" t="s">
        <v>436</v>
      </c>
      <c r="C152" s="237" t="s">
        <v>435</v>
      </c>
      <c r="D152" s="237" t="s">
        <v>436</v>
      </c>
      <c r="E152" s="249" t="s">
        <v>192</v>
      </c>
      <c r="F152" s="243">
        <v>266</v>
      </c>
      <c r="G152" s="243">
        <v>246</v>
      </c>
      <c r="H152" s="243">
        <v>160</v>
      </c>
      <c r="I152" s="237">
        <v>71</v>
      </c>
      <c r="J152" s="237">
        <v>131</v>
      </c>
      <c r="K152" s="240">
        <v>1.488</v>
      </c>
      <c r="L152" s="241" t="s">
        <v>869</v>
      </c>
      <c r="M152" s="244">
        <v>2042.57</v>
      </c>
      <c r="N152" s="250" t="s">
        <v>193</v>
      </c>
      <c r="O152" s="231" t="s">
        <v>200</v>
      </c>
      <c r="P152" s="232"/>
      <c r="Q152" s="251" t="s">
        <v>684</v>
      </c>
    </row>
    <row r="153" spans="1:17" s="277" customFormat="1">
      <c r="A153" s="237">
        <v>38</v>
      </c>
      <c r="B153" s="237" t="s">
        <v>486</v>
      </c>
      <c r="C153" s="237" t="s">
        <v>437</v>
      </c>
      <c r="D153" s="237" t="s">
        <v>486</v>
      </c>
      <c r="E153" s="249" t="s">
        <v>192</v>
      </c>
      <c r="F153" s="243">
        <v>266</v>
      </c>
      <c r="G153" s="243">
        <v>246</v>
      </c>
      <c r="H153" s="243">
        <v>160</v>
      </c>
      <c r="I153" s="237">
        <v>71</v>
      </c>
      <c r="J153" s="237">
        <v>131</v>
      </c>
      <c r="K153" s="240">
        <v>1.488</v>
      </c>
      <c r="L153" s="241" t="s">
        <v>869</v>
      </c>
      <c r="M153" s="244">
        <v>2042.33</v>
      </c>
      <c r="N153" s="250" t="s">
        <v>193</v>
      </c>
      <c r="O153" s="231" t="s">
        <v>200</v>
      </c>
      <c r="P153" s="232"/>
      <c r="Q153" s="251" t="s">
        <v>684</v>
      </c>
    </row>
    <row r="154" spans="1:17" s="277" customFormat="1">
      <c r="A154" s="237">
        <v>39</v>
      </c>
      <c r="B154" s="237" t="s">
        <v>304</v>
      </c>
      <c r="C154" s="237" t="s">
        <v>303</v>
      </c>
      <c r="D154" s="237" t="s">
        <v>304</v>
      </c>
      <c r="E154" s="249" t="s">
        <v>192</v>
      </c>
      <c r="F154" s="243">
        <v>266</v>
      </c>
      <c r="G154" s="243">
        <v>246</v>
      </c>
      <c r="H154" s="243">
        <v>160</v>
      </c>
      <c r="I154" s="237">
        <v>71</v>
      </c>
      <c r="J154" s="237">
        <v>131</v>
      </c>
      <c r="K154" s="240">
        <v>1.488</v>
      </c>
      <c r="L154" s="241" t="s">
        <v>869</v>
      </c>
      <c r="M154" s="244">
        <v>2316.54</v>
      </c>
      <c r="N154" s="250" t="s">
        <v>193</v>
      </c>
      <c r="O154" s="231" t="s">
        <v>200</v>
      </c>
      <c r="P154" s="232"/>
      <c r="Q154" s="251" t="s">
        <v>684</v>
      </c>
    </row>
    <row r="155" spans="1:17" s="277" customFormat="1">
      <c r="A155" s="237">
        <v>40</v>
      </c>
      <c r="B155" s="237" t="s">
        <v>306</v>
      </c>
      <c r="C155" s="237" t="s">
        <v>305</v>
      </c>
      <c r="D155" s="237" t="s">
        <v>306</v>
      </c>
      <c r="E155" s="249" t="s">
        <v>192</v>
      </c>
      <c r="F155" s="243">
        <v>266</v>
      </c>
      <c r="G155" s="243">
        <v>246</v>
      </c>
      <c r="H155" s="243">
        <v>160</v>
      </c>
      <c r="I155" s="237">
        <v>71</v>
      </c>
      <c r="J155" s="237">
        <v>131</v>
      </c>
      <c r="K155" s="240">
        <v>1.488</v>
      </c>
      <c r="L155" s="241" t="s">
        <v>869</v>
      </c>
      <c r="M155" s="244">
        <v>2316.54</v>
      </c>
      <c r="N155" s="250" t="s">
        <v>193</v>
      </c>
      <c r="O155" s="231" t="s">
        <v>200</v>
      </c>
      <c r="P155" s="232"/>
      <c r="Q155" s="251" t="s">
        <v>684</v>
      </c>
    </row>
    <row r="156" spans="1:17" s="277" customFormat="1">
      <c r="A156" s="237">
        <v>41</v>
      </c>
      <c r="B156" s="237" t="s">
        <v>308</v>
      </c>
      <c r="C156" s="237" t="s">
        <v>307</v>
      </c>
      <c r="D156" s="237" t="s">
        <v>308</v>
      </c>
      <c r="E156" s="249" t="s">
        <v>192</v>
      </c>
      <c r="F156" s="243">
        <v>266</v>
      </c>
      <c r="G156" s="243">
        <v>246</v>
      </c>
      <c r="H156" s="243">
        <v>160</v>
      </c>
      <c r="I156" s="237">
        <v>71</v>
      </c>
      <c r="J156" s="237">
        <v>131</v>
      </c>
      <c r="K156" s="240">
        <v>1.488</v>
      </c>
      <c r="L156" s="241" t="s">
        <v>869</v>
      </c>
      <c r="M156" s="244">
        <v>2240.87</v>
      </c>
      <c r="N156" s="250" t="s">
        <v>193</v>
      </c>
      <c r="O156" s="231" t="s">
        <v>200</v>
      </c>
      <c r="P156" s="232"/>
      <c r="Q156" s="251" t="s">
        <v>684</v>
      </c>
    </row>
    <row r="157" spans="1:17" s="277" customFormat="1">
      <c r="A157" s="237">
        <v>42</v>
      </c>
      <c r="B157" s="237" t="s">
        <v>310</v>
      </c>
      <c r="C157" s="237" t="s">
        <v>309</v>
      </c>
      <c r="D157" s="237" t="s">
        <v>310</v>
      </c>
      <c r="E157" s="249" t="s">
        <v>192</v>
      </c>
      <c r="F157" s="243">
        <v>266</v>
      </c>
      <c r="G157" s="243">
        <v>246</v>
      </c>
      <c r="H157" s="243">
        <v>160</v>
      </c>
      <c r="I157" s="237">
        <v>71</v>
      </c>
      <c r="J157" s="237">
        <v>131</v>
      </c>
      <c r="K157" s="240">
        <v>1.488</v>
      </c>
      <c r="L157" s="241" t="s">
        <v>869</v>
      </c>
      <c r="M157" s="244">
        <v>2240.9899999999998</v>
      </c>
      <c r="N157" s="250" t="s">
        <v>193</v>
      </c>
      <c r="O157" s="231" t="s">
        <v>200</v>
      </c>
      <c r="P157" s="232"/>
      <c r="Q157" s="251" t="s">
        <v>684</v>
      </c>
    </row>
    <row r="158" spans="1:17" s="277" customFormat="1">
      <c r="A158" s="237">
        <v>43</v>
      </c>
      <c r="B158" s="237" t="s">
        <v>246</v>
      </c>
      <c r="C158" s="237" t="s">
        <v>245</v>
      </c>
      <c r="D158" s="237" t="s">
        <v>246</v>
      </c>
      <c r="E158" s="249" t="s">
        <v>192</v>
      </c>
      <c r="F158" s="243">
        <v>266</v>
      </c>
      <c r="G158" s="243">
        <v>246</v>
      </c>
      <c r="H158" s="243">
        <v>160</v>
      </c>
      <c r="I158" s="237">
        <v>71</v>
      </c>
      <c r="J158" s="237">
        <v>131</v>
      </c>
      <c r="K158" s="240">
        <v>1.488</v>
      </c>
      <c r="L158" s="241" t="s">
        <v>869</v>
      </c>
      <c r="M158" s="244">
        <v>2382.1799999999998</v>
      </c>
      <c r="N158" s="250" t="s">
        <v>193</v>
      </c>
      <c r="O158" s="231" t="s">
        <v>200</v>
      </c>
      <c r="P158" s="232"/>
      <c r="Q158" s="251" t="s">
        <v>684</v>
      </c>
    </row>
    <row r="159" spans="1:17" s="277" customFormat="1">
      <c r="A159" s="237">
        <v>44</v>
      </c>
      <c r="B159" s="237" t="s">
        <v>248</v>
      </c>
      <c r="C159" s="237" t="s">
        <v>247</v>
      </c>
      <c r="D159" s="237" t="s">
        <v>248</v>
      </c>
      <c r="E159" s="249" t="s">
        <v>192</v>
      </c>
      <c r="F159" s="243">
        <v>266</v>
      </c>
      <c r="G159" s="243">
        <v>246</v>
      </c>
      <c r="H159" s="243">
        <v>160</v>
      </c>
      <c r="I159" s="237">
        <v>71</v>
      </c>
      <c r="J159" s="237">
        <v>131</v>
      </c>
      <c r="K159" s="240">
        <v>1.488</v>
      </c>
      <c r="L159" s="241" t="s">
        <v>869</v>
      </c>
      <c r="M159" s="244">
        <v>2382.1799999999998</v>
      </c>
      <c r="N159" s="250" t="s">
        <v>193</v>
      </c>
      <c r="O159" s="231" t="s">
        <v>200</v>
      </c>
      <c r="P159" s="232"/>
      <c r="Q159" s="251"/>
    </row>
    <row r="160" spans="1:17" s="277" customFormat="1">
      <c r="A160" s="237">
        <v>45</v>
      </c>
      <c r="B160" s="237" t="s">
        <v>883</v>
      </c>
      <c r="C160" s="237" t="s">
        <v>881</v>
      </c>
      <c r="D160" s="237" t="s">
        <v>883</v>
      </c>
      <c r="E160" s="249" t="s">
        <v>192</v>
      </c>
      <c r="F160" s="243">
        <v>276</v>
      </c>
      <c r="G160" s="243">
        <v>256</v>
      </c>
      <c r="H160" s="243">
        <v>160</v>
      </c>
      <c r="I160" s="237">
        <v>71</v>
      </c>
      <c r="J160" s="237">
        <v>131</v>
      </c>
      <c r="K160" s="240">
        <v>1.488</v>
      </c>
      <c r="L160" s="241" t="s">
        <v>869</v>
      </c>
      <c r="M160" s="244">
        <v>2636.23</v>
      </c>
      <c r="N160" s="250" t="s">
        <v>193</v>
      </c>
      <c r="O160" s="231" t="s">
        <v>200</v>
      </c>
      <c r="P160" s="232"/>
      <c r="Q160" s="251" t="s">
        <v>684</v>
      </c>
    </row>
    <row r="161" spans="1:17" s="277" customFormat="1">
      <c r="A161" s="237">
        <v>46</v>
      </c>
      <c r="B161" s="237" t="s">
        <v>885</v>
      </c>
      <c r="C161" s="237" t="s">
        <v>884</v>
      </c>
      <c r="D161" s="237" t="s">
        <v>885</v>
      </c>
      <c r="E161" s="249" t="s">
        <v>192</v>
      </c>
      <c r="F161" s="243">
        <v>276</v>
      </c>
      <c r="G161" s="243">
        <v>256</v>
      </c>
      <c r="H161" s="243">
        <v>160</v>
      </c>
      <c r="I161" s="237">
        <v>71</v>
      </c>
      <c r="J161" s="237">
        <v>131</v>
      </c>
      <c r="K161" s="240">
        <v>1.488</v>
      </c>
      <c r="L161" s="241" t="s">
        <v>869</v>
      </c>
      <c r="M161" s="244">
        <v>2368.41</v>
      </c>
      <c r="N161" s="250" t="s">
        <v>193</v>
      </c>
      <c r="O161" s="231" t="s">
        <v>200</v>
      </c>
      <c r="P161" s="232"/>
      <c r="Q161" s="251" t="s">
        <v>684</v>
      </c>
    </row>
    <row r="162" spans="1:17" s="277" customFormat="1">
      <c r="A162" s="237">
        <v>47</v>
      </c>
      <c r="B162" s="237" t="s">
        <v>891</v>
      </c>
      <c r="C162" s="237" t="s">
        <v>890</v>
      </c>
      <c r="D162" s="237" t="s">
        <v>891</v>
      </c>
      <c r="E162" s="249" t="s">
        <v>192</v>
      </c>
      <c r="F162" s="243">
        <v>276</v>
      </c>
      <c r="G162" s="243">
        <v>256</v>
      </c>
      <c r="H162" s="243">
        <v>160</v>
      </c>
      <c r="I162" s="237">
        <v>71</v>
      </c>
      <c r="J162" s="237">
        <v>131</v>
      </c>
      <c r="K162" s="240">
        <v>1.488</v>
      </c>
      <c r="L162" s="241" t="s">
        <v>869</v>
      </c>
      <c r="M162" s="244">
        <v>2638.89</v>
      </c>
      <c r="N162" s="250" t="s">
        <v>193</v>
      </c>
      <c r="O162" s="231" t="s">
        <v>200</v>
      </c>
      <c r="P162" s="232"/>
      <c r="Q162" s="251" t="s">
        <v>684</v>
      </c>
    </row>
    <row r="163" spans="1:17" s="277" customFormat="1">
      <c r="A163" s="237"/>
      <c r="B163" s="237"/>
      <c r="C163" s="237"/>
      <c r="D163" s="237"/>
      <c r="E163" s="249" t="s">
        <v>192</v>
      </c>
      <c r="F163" s="243"/>
      <c r="G163" s="243"/>
      <c r="H163" s="243"/>
      <c r="I163" s="237"/>
      <c r="J163" s="237"/>
      <c r="K163" s="240"/>
      <c r="L163" s="241" t="s">
        <v>869</v>
      </c>
      <c r="M163" s="244"/>
      <c r="N163" s="250" t="s">
        <v>193</v>
      </c>
      <c r="O163" s="231" t="s">
        <v>200</v>
      </c>
      <c r="P163" s="232"/>
      <c r="Q163" s="251"/>
    </row>
    <row r="164" spans="1:17" s="277" customFormat="1">
      <c r="A164" s="237"/>
      <c r="B164" s="237"/>
      <c r="C164" s="237"/>
      <c r="D164" s="237"/>
      <c r="E164" s="249" t="s">
        <v>192</v>
      </c>
      <c r="F164" s="243"/>
      <c r="G164" s="243"/>
      <c r="H164" s="243"/>
      <c r="I164" s="237"/>
      <c r="J164" s="237"/>
      <c r="K164" s="240"/>
      <c r="L164" s="241" t="s">
        <v>869</v>
      </c>
      <c r="M164" s="244"/>
      <c r="N164" s="250" t="s">
        <v>193</v>
      </c>
      <c r="O164" s="231" t="s">
        <v>200</v>
      </c>
      <c r="P164" s="232"/>
      <c r="Q164" s="251"/>
    </row>
    <row r="165" spans="1:17" s="277" customFormat="1">
      <c r="A165" s="237">
        <v>1</v>
      </c>
      <c r="B165" s="237" t="s">
        <v>349</v>
      </c>
      <c r="C165" s="237" t="s">
        <v>348</v>
      </c>
      <c r="D165" s="237" t="s">
        <v>349</v>
      </c>
      <c r="E165" s="249" t="s">
        <v>192</v>
      </c>
      <c r="F165" s="243">
        <v>260</v>
      </c>
      <c r="G165" s="243">
        <v>235</v>
      </c>
      <c r="H165" s="243">
        <v>162</v>
      </c>
      <c r="I165" s="237">
        <v>70</v>
      </c>
      <c r="J165" s="237">
        <v>124</v>
      </c>
      <c r="K165" s="240">
        <v>1.407</v>
      </c>
      <c r="L165" s="241" t="s">
        <v>869</v>
      </c>
      <c r="M165" s="244">
        <v>1857.91</v>
      </c>
      <c r="N165" s="250" t="s">
        <v>193</v>
      </c>
      <c r="O165" s="231" t="s">
        <v>200</v>
      </c>
      <c r="P165" s="232"/>
      <c r="Q165" s="251" t="s">
        <v>684</v>
      </c>
    </row>
    <row r="166" spans="1:17" s="277" customFormat="1">
      <c r="A166" s="237">
        <v>2</v>
      </c>
      <c r="B166" s="237" t="s">
        <v>351</v>
      </c>
      <c r="C166" s="237" t="s">
        <v>350</v>
      </c>
      <c r="D166" s="237" t="s">
        <v>351</v>
      </c>
      <c r="E166" s="249" t="s">
        <v>192</v>
      </c>
      <c r="F166" s="243">
        <v>260</v>
      </c>
      <c r="G166" s="243">
        <v>235</v>
      </c>
      <c r="H166" s="243">
        <v>162</v>
      </c>
      <c r="I166" s="237">
        <v>70</v>
      </c>
      <c r="J166" s="237">
        <v>124</v>
      </c>
      <c r="K166" s="240">
        <v>1.407</v>
      </c>
      <c r="L166" s="241" t="s">
        <v>869</v>
      </c>
      <c r="M166" s="244">
        <v>2271.86</v>
      </c>
      <c r="N166" s="250" t="s">
        <v>193</v>
      </c>
      <c r="O166" s="231" t="s">
        <v>200</v>
      </c>
      <c r="P166" s="232"/>
      <c r="Q166" s="251" t="s">
        <v>684</v>
      </c>
    </row>
    <row r="167" spans="1:17" s="277" customFormat="1">
      <c r="A167" s="237">
        <v>3</v>
      </c>
      <c r="B167" s="237" t="s">
        <v>353</v>
      </c>
      <c r="C167" s="237" t="s">
        <v>352</v>
      </c>
      <c r="D167" s="237" t="s">
        <v>353</v>
      </c>
      <c r="E167" s="249" t="s">
        <v>192</v>
      </c>
      <c r="F167" s="243">
        <v>260</v>
      </c>
      <c r="G167" s="243">
        <v>235</v>
      </c>
      <c r="H167" s="243">
        <v>162</v>
      </c>
      <c r="I167" s="237">
        <v>70</v>
      </c>
      <c r="J167" s="237">
        <v>124</v>
      </c>
      <c r="K167" s="240">
        <v>1.407</v>
      </c>
      <c r="L167" s="241" t="s">
        <v>869</v>
      </c>
      <c r="M167" s="244">
        <v>2027.82</v>
      </c>
      <c r="N167" s="250" t="s">
        <v>193</v>
      </c>
      <c r="O167" s="231" t="s">
        <v>200</v>
      </c>
      <c r="P167" s="232"/>
      <c r="Q167" s="251" t="s">
        <v>684</v>
      </c>
    </row>
    <row r="168" spans="1:17" s="277" customFormat="1">
      <c r="A168" s="237">
        <v>4</v>
      </c>
      <c r="B168" s="237" t="s">
        <v>289</v>
      </c>
      <c r="C168" s="237" t="s">
        <v>288</v>
      </c>
      <c r="D168" s="237" t="s">
        <v>289</v>
      </c>
      <c r="E168" s="249" t="s">
        <v>192</v>
      </c>
      <c r="F168" s="243">
        <v>238</v>
      </c>
      <c r="G168" s="243">
        <v>216</v>
      </c>
      <c r="H168" s="243">
        <v>163</v>
      </c>
      <c r="I168" s="237">
        <v>65</v>
      </c>
      <c r="J168" s="237">
        <v>124</v>
      </c>
      <c r="K168" s="240">
        <v>1.3140000000000001</v>
      </c>
      <c r="L168" s="241" t="s">
        <v>869</v>
      </c>
      <c r="M168" s="244">
        <v>1762.09</v>
      </c>
      <c r="N168" s="250" t="s">
        <v>193</v>
      </c>
      <c r="O168" s="231" t="s">
        <v>200</v>
      </c>
      <c r="P168" s="232"/>
      <c r="Q168" s="251" t="s">
        <v>685</v>
      </c>
    </row>
    <row r="169" spans="1:17" s="277" customFormat="1">
      <c r="A169" s="237">
        <v>5</v>
      </c>
      <c r="B169" s="237" t="s">
        <v>291</v>
      </c>
      <c r="C169" s="237" t="s">
        <v>290</v>
      </c>
      <c r="D169" s="237" t="s">
        <v>291</v>
      </c>
      <c r="E169" s="249" t="s">
        <v>192</v>
      </c>
      <c r="F169" s="243">
        <v>238</v>
      </c>
      <c r="G169" s="243">
        <v>216</v>
      </c>
      <c r="H169" s="243">
        <v>163</v>
      </c>
      <c r="I169" s="237">
        <v>65</v>
      </c>
      <c r="J169" s="237">
        <v>124</v>
      </c>
      <c r="K169" s="240">
        <v>1.3140000000000001</v>
      </c>
      <c r="L169" s="241" t="s">
        <v>869</v>
      </c>
      <c r="M169" s="244">
        <v>1810.62</v>
      </c>
      <c r="N169" s="250" t="s">
        <v>193</v>
      </c>
      <c r="O169" s="231" t="s">
        <v>200</v>
      </c>
      <c r="P169" s="282"/>
      <c r="Q169" s="251" t="s">
        <v>685</v>
      </c>
    </row>
    <row r="170" spans="1:17" s="277" customFormat="1">
      <c r="A170" s="237">
        <v>6</v>
      </c>
      <c r="B170" s="237" t="s">
        <v>771</v>
      </c>
      <c r="C170" s="237" t="s">
        <v>767</v>
      </c>
      <c r="D170" s="237" t="s">
        <v>771</v>
      </c>
      <c r="E170" s="249" t="s">
        <v>192</v>
      </c>
      <c r="F170" s="243">
        <v>238</v>
      </c>
      <c r="G170" s="243">
        <v>216</v>
      </c>
      <c r="H170" s="243">
        <v>163</v>
      </c>
      <c r="I170" s="237">
        <v>65</v>
      </c>
      <c r="J170" s="237">
        <v>124</v>
      </c>
      <c r="K170" s="240">
        <v>1.3140000000000001</v>
      </c>
      <c r="L170" s="241" t="s">
        <v>869</v>
      </c>
      <c r="M170" s="244">
        <v>1763.16</v>
      </c>
      <c r="N170" s="250" t="s">
        <v>193</v>
      </c>
      <c r="O170" s="231" t="s">
        <v>200</v>
      </c>
      <c r="P170" s="282"/>
      <c r="Q170" s="251" t="s">
        <v>685</v>
      </c>
    </row>
    <row r="171" spans="1:17" s="277" customFormat="1">
      <c r="A171" s="237">
        <v>7</v>
      </c>
      <c r="B171" s="237" t="s">
        <v>772</v>
      </c>
      <c r="C171" s="237" t="s">
        <v>768</v>
      </c>
      <c r="D171" s="237" t="s">
        <v>772</v>
      </c>
      <c r="E171" s="249" t="s">
        <v>192</v>
      </c>
      <c r="F171" s="243">
        <v>238</v>
      </c>
      <c r="G171" s="243">
        <v>216</v>
      </c>
      <c r="H171" s="243">
        <v>163</v>
      </c>
      <c r="I171" s="237">
        <v>65</v>
      </c>
      <c r="J171" s="237">
        <v>124</v>
      </c>
      <c r="K171" s="240">
        <v>1.3140000000000001</v>
      </c>
      <c r="L171" s="241" t="s">
        <v>869</v>
      </c>
      <c r="M171" s="244">
        <v>1763.16</v>
      </c>
      <c r="N171" s="250" t="s">
        <v>193</v>
      </c>
      <c r="O171" s="231" t="s">
        <v>200</v>
      </c>
      <c r="P171" s="282"/>
      <c r="Q171" s="251" t="s">
        <v>685</v>
      </c>
    </row>
    <row r="172" spans="1:17" s="277" customFormat="1">
      <c r="A172" s="237">
        <v>8</v>
      </c>
      <c r="B172" s="237" t="s">
        <v>293</v>
      </c>
      <c r="C172" s="237" t="s">
        <v>292</v>
      </c>
      <c r="D172" s="237" t="s">
        <v>293</v>
      </c>
      <c r="E172" s="249" t="s">
        <v>192</v>
      </c>
      <c r="F172" s="243">
        <v>238</v>
      </c>
      <c r="G172" s="243">
        <v>216</v>
      </c>
      <c r="H172" s="243">
        <v>163</v>
      </c>
      <c r="I172" s="237">
        <v>65</v>
      </c>
      <c r="J172" s="237">
        <v>124</v>
      </c>
      <c r="K172" s="240">
        <v>1.3140000000000001</v>
      </c>
      <c r="L172" s="241" t="s">
        <v>869</v>
      </c>
      <c r="M172" s="244">
        <v>1936.91</v>
      </c>
      <c r="N172" s="250" t="s">
        <v>193</v>
      </c>
      <c r="O172" s="231" t="s">
        <v>200</v>
      </c>
      <c r="P172" s="282"/>
      <c r="Q172" s="251" t="s">
        <v>685</v>
      </c>
    </row>
    <row r="173" spans="1:17" s="277" customFormat="1">
      <c r="A173" s="237">
        <v>9</v>
      </c>
      <c r="B173" s="237" t="s">
        <v>280</v>
      </c>
      <c r="C173" s="237" t="s">
        <v>279</v>
      </c>
      <c r="D173" s="237" t="s">
        <v>280</v>
      </c>
      <c r="E173" s="249" t="s">
        <v>192</v>
      </c>
      <c r="F173" s="243">
        <v>254</v>
      </c>
      <c r="G173" s="243">
        <v>229</v>
      </c>
      <c r="H173" s="243">
        <v>163</v>
      </c>
      <c r="I173" s="237">
        <v>70</v>
      </c>
      <c r="J173" s="237">
        <v>130</v>
      </c>
      <c r="K173" s="240">
        <v>1.484</v>
      </c>
      <c r="L173" s="241" t="s">
        <v>869</v>
      </c>
      <c r="M173" s="244">
        <v>1932.62</v>
      </c>
      <c r="N173" s="250" t="s">
        <v>193</v>
      </c>
      <c r="O173" s="231" t="s">
        <v>200</v>
      </c>
      <c r="P173" s="232"/>
      <c r="Q173" s="251" t="s">
        <v>685</v>
      </c>
    </row>
    <row r="174" spans="1:17" s="277" customFormat="1">
      <c r="A174" s="237">
        <v>10</v>
      </c>
      <c r="B174" s="237" t="s">
        <v>282</v>
      </c>
      <c r="C174" s="237" t="s">
        <v>281</v>
      </c>
      <c r="D174" s="237" t="s">
        <v>282</v>
      </c>
      <c r="E174" s="249" t="s">
        <v>192</v>
      </c>
      <c r="F174" s="243">
        <v>254</v>
      </c>
      <c r="G174" s="243">
        <v>229</v>
      </c>
      <c r="H174" s="243">
        <v>163</v>
      </c>
      <c r="I174" s="237">
        <v>70</v>
      </c>
      <c r="J174" s="237">
        <v>130</v>
      </c>
      <c r="K174" s="240">
        <v>1.484</v>
      </c>
      <c r="L174" s="241" t="s">
        <v>869</v>
      </c>
      <c r="M174" s="244">
        <v>1981.59</v>
      </c>
      <c r="N174" s="250" t="s">
        <v>193</v>
      </c>
      <c r="O174" s="231" t="s">
        <v>200</v>
      </c>
      <c r="P174" s="232"/>
      <c r="Q174" s="251" t="s">
        <v>685</v>
      </c>
    </row>
    <row r="175" spans="1:17" s="282" customFormat="1">
      <c r="A175" s="237">
        <v>11</v>
      </c>
      <c r="B175" s="237" t="s">
        <v>773</v>
      </c>
      <c r="C175" s="237" t="s">
        <v>769</v>
      </c>
      <c r="D175" s="237" t="s">
        <v>773</v>
      </c>
      <c r="E175" s="249" t="s">
        <v>192</v>
      </c>
      <c r="F175" s="243">
        <v>254</v>
      </c>
      <c r="G175" s="243">
        <v>229</v>
      </c>
      <c r="H175" s="243">
        <v>163</v>
      </c>
      <c r="I175" s="237">
        <v>70</v>
      </c>
      <c r="J175" s="237">
        <v>130</v>
      </c>
      <c r="K175" s="240">
        <v>1.484</v>
      </c>
      <c r="L175" s="241" t="s">
        <v>869</v>
      </c>
      <c r="M175" s="244">
        <v>1911.01</v>
      </c>
      <c r="N175" s="250" t="s">
        <v>193</v>
      </c>
      <c r="O175" s="231" t="s">
        <v>200</v>
      </c>
      <c r="P175" s="232"/>
      <c r="Q175" s="251" t="s">
        <v>685</v>
      </c>
    </row>
    <row r="176" spans="1:17" s="282" customFormat="1">
      <c r="A176" s="237">
        <v>12</v>
      </c>
      <c r="B176" s="237" t="s">
        <v>774</v>
      </c>
      <c r="C176" s="237" t="s">
        <v>770</v>
      </c>
      <c r="D176" s="237" t="s">
        <v>774</v>
      </c>
      <c r="E176" s="249" t="s">
        <v>192</v>
      </c>
      <c r="F176" s="243">
        <v>254</v>
      </c>
      <c r="G176" s="243">
        <v>229</v>
      </c>
      <c r="H176" s="243">
        <v>163</v>
      </c>
      <c r="I176" s="237">
        <v>70</v>
      </c>
      <c r="J176" s="237">
        <v>130</v>
      </c>
      <c r="K176" s="240">
        <v>1.484</v>
      </c>
      <c r="L176" s="241" t="s">
        <v>869</v>
      </c>
      <c r="M176" s="244">
        <v>1911.01</v>
      </c>
      <c r="N176" s="250" t="s">
        <v>193</v>
      </c>
      <c r="O176" s="231" t="s">
        <v>200</v>
      </c>
      <c r="P176" s="232"/>
      <c r="Q176" s="251" t="s">
        <v>685</v>
      </c>
    </row>
    <row r="177" spans="1:17" s="282" customFormat="1">
      <c r="A177" s="237">
        <v>13</v>
      </c>
      <c r="B177" s="237" t="s">
        <v>284</v>
      </c>
      <c r="C177" s="237" t="s">
        <v>283</v>
      </c>
      <c r="D177" s="237" t="s">
        <v>284</v>
      </c>
      <c r="E177" s="249" t="s">
        <v>192</v>
      </c>
      <c r="F177" s="243">
        <v>254</v>
      </c>
      <c r="G177" s="243">
        <v>229</v>
      </c>
      <c r="H177" s="243">
        <v>163</v>
      </c>
      <c r="I177" s="237">
        <v>70</v>
      </c>
      <c r="J177" s="237">
        <v>130</v>
      </c>
      <c r="K177" s="240">
        <v>1.484</v>
      </c>
      <c r="L177" s="241" t="s">
        <v>869</v>
      </c>
      <c r="M177" s="244">
        <v>2119.6799999999998</v>
      </c>
      <c r="N177" s="250" t="s">
        <v>193</v>
      </c>
      <c r="O177" s="231" t="s">
        <v>200</v>
      </c>
      <c r="P177" s="232"/>
      <c r="Q177" s="251" t="s">
        <v>685</v>
      </c>
    </row>
    <row r="178" spans="1:17" s="282" customFormat="1">
      <c r="A178" s="237">
        <v>14</v>
      </c>
      <c r="B178" s="237" t="s">
        <v>318</v>
      </c>
      <c r="C178" s="237" t="s">
        <v>317</v>
      </c>
      <c r="D178" s="237" t="s">
        <v>318</v>
      </c>
      <c r="E178" s="249" t="s">
        <v>192</v>
      </c>
      <c r="F178" s="243">
        <v>254</v>
      </c>
      <c r="G178" s="243">
        <v>229</v>
      </c>
      <c r="H178" s="243">
        <v>163</v>
      </c>
      <c r="I178" s="237">
        <v>70</v>
      </c>
      <c r="J178" s="237">
        <v>130</v>
      </c>
      <c r="K178" s="240">
        <v>1.484</v>
      </c>
      <c r="L178" s="241" t="s">
        <v>869</v>
      </c>
      <c r="M178" s="244">
        <v>1971.94</v>
      </c>
      <c r="N178" s="250" t="s">
        <v>193</v>
      </c>
      <c r="O178" s="231" t="s">
        <v>200</v>
      </c>
      <c r="P178" s="232"/>
      <c r="Q178" s="251" t="s">
        <v>685</v>
      </c>
    </row>
    <row r="179" spans="1:17" s="277" customFormat="1">
      <c r="A179" s="237">
        <v>15</v>
      </c>
      <c r="B179" s="237" t="s">
        <v>781</v>
      </c>
      <c r="C179" s="237" t="s">
        <v>780</v>
      </c>
      <c r="D179" s="237" t="s">
        <v>781</v>
      </c>
      <c r="E179" s="249" t="s">
        <v>192</v>
      </c>
      <c r="F179" s="243">
        <v>259</v>
      </c>
      <c r="G179" s="243">
        <v>234</v>
      </c>
      <c r="H179" s="243">
        <v>163</v>
      </c>
      <c r="I179" s="237">
        <v>70</v>
      </c>
      <c r="J179" s="237">
        <v>130</v>
      </c>
      <c r="K179" s="240">
        <v>1.484</v>
      </c>
      <c r="L179" s="241" t="s">
        <v>869</v>
      </c>
      <c r="M179" s="244">
        <v>2325.4699999999998</v>
      </c>
      <c r="N179" s="250" t="s">
        <v>193</v>
      </c>
      <c r="O179" s="231" t="s">
        <v>200</v>
      </c>
      <c r="P179" s="232"/>
      <c r="Q179" s="251" t="s">
        <v>685</v>
      </c>
    </row>
    <row r="180" spans="1:17" s="282" customFormat="1">
      <c r="A180" s="237">
        <v>16</v>
      </c>
      <c r="B180" s="237" t="s">
        <v>295</v>
      </c>
      <c r="C180" s="237" t="s">
        <v>294</v>
      </c>
      <c r="D180" s="237" t="s">
        <v>295</v>
      </c>
      <c r="E180" s="249" t="s">
        <v>192</v>
      </c>
      <c r="F180" s="243">
        <v>238</v>
      </c>
      <c r="G180" s="243">
        <v>216</v>
      </c>
      <c r="H180" s="243">
        <v>163</v>
      </c>
      <c r="I180" s="237">
        <v>65</v>
      </c>
      <c r="J180" s="237">
        <v>124</v>
      </c>
      <c r="K180" s="240">
        <v>1.3140000000000001</v>
      </c>
      <c r="L180" s="241" t="s">
        <v>869</v>
      </c>
      <c r="M180" s="244">
        <v>1982.09</v>
      </c>
      <c r="N180" s="250" t="s">
        <v>193</v>
      </c>
      <c r="O180" s="231" t="s">
        <v>200</v>
      </c>
      <c r="P180" s="232"/>
      <c r="Q180" s="251" t="s">
        <v>685</v>
      </c>
    </row>
    <row r="181" spans="1:17" s="282" customFormat="1">
      <c r="A181" s="237">
        <v>17</v>
      </c>
      <c r="B181" s="237" t="s">
        <v>286</v>
      </c>
      <c r="C181" s="237" t="s">
        <v>285</v>
      </c>
      <c r="D181" s="237" t="s">
        <v>286</v>
      </c>
      <c r="E181" s="249" t="s">
        <v>192</v>
      </c>
      <c r="F181" s="243">
        <v>254</v>
      </c>
      <c r="G181" s="243">
        <v>229</v>
      </c>
      <c r="H181" s="243">
        <v>163</v>
      </c>
      <c r="I181" s="237">
        <v>70</v>
      </c>
      <c r="J181" s="237">
        <v>130</v>
      </c>
      <c r="K181" s="240">
        <v>1.484</v>
      </c>
      <c r="L181" s="241" t="s">
        <v>869</v>
      </c>
      <c r="M181" s="244">
        <v>2168.64</v>
      </c>
      <c r="N181" s="250" t="s">
        <v>193</v>
      </c>
      <c r="O181" s="231" t="s">
        <v>200</v>
      </c>
      <c r="P181" s="232"/>
      <c r="Q181" s="251" t="s">
        <v>685</v>
      </c>
    </row>
    <row r="182" spans="1:17" s="282" customFormat="1">
      <c r="A182" s="237">
        <v>18</v>
      </c>
      <c r="B182" s="237" t="s">
        <v>736</v>
      </c>
      <c r="C182" s="237" t="s">
        <v>732</v>
      </c>
      <c r="D182" s="237" t="s">
        <v>736</v>
      </c>
      <c r="E182" s="249" t="s">
        <v>192</v>
      </c>
      <c r="F182" s="243">
        <v>238</v>
      </c>
      <c r="G182" s="243">
        <v>216</v>
      </c>
      <c r="H182" s="243">
        <v>163</v>
      </c>
      <c r="I182" s="237">
        <v>65</v>
      </c>
      <c r="J182" s="237">
        <v>124</v>
      </c>
      <c r="K182" s="240">
        <v>1.3140000000000001</v>
      </c>
      <c r="L182" s="241" t="s">
        <v>869</v>
      </c>
      <c r="M182" s="244">
        <v>2109.62</v>
      </c>
      <c r="N182" s="250" t="s">
        <v>193</v>
      </c>
      <c r="O182" s="231" t="s">
        <v>200</v>
      </c>
      <c r="P182" s="232"/>
      <c r="Q182" s="251" t="s">
        <v>685</v>
      </c>
    </row>
    <row r="183" spans="1:17" s="282" customFormat="1">
      <c r="A183" s="237">
        <v>19</v>
      </c>
      <c r="B183" s="237" t="s">
        <v>782</v>
      </c>
      <c r="C183" s="237" t="s">
        <v>779</v>
      </c>
      <c r="D183" s="237" t="s">
        <v>782</v>
      </c>
      <c r="E183" s="249" t="s">
        <v>192</v>
      </c>
      <c r="F183" s="243">
        <v>243</v>
      </c>
      <c r="G183" s="243">
        <v>221</v>
      </c>
      <c r="H183" s="243">
        <v>163</v>
      </c>
      <c r="I183" s="237">
        <v>65</v>
      </c>
      <c r="J183" s="237">
        <v>124</v>
      </c>
      <c r="K183" s="240">
        <v>1.3140000000000001</v>
      </c>
      <c r="L183" s="241" t="s">
        <v>869</v>
      </c>
      <c r="M183" s="244">
        <v>2158.3000000000002</v>
      </c>
      <c r="N183" s="250" t="s">
        <v>193</v>
      </c>
      <c r="O183" s="231" t="s">
        <v>200</v>
      </c>
      <c r="P183" s="232"/>
      <c r="Q183" s="251" t="s">
        <v>685</v>
      </c>
    </row>
    <row r="184" spans="1:17" s="282" customFormat="1">
      <c r="A184" s="237">
        <v>20</v>
      </c>
      <c r="B184" s="237" t="s">
        <v>737</v>
      </c>
      <c r="C184" s="237" t="s">
        <v>733</v>
      </c>
      <c r="D184" s="237" t="s">
        <v>737</v>
      </c>
      <c r="E184" s="249" t="s">
        <v>192</v>
      </c>
      <c r="F184" s="243">
        <v>243</v>
      </c>
      <c r="G184" s="243">
        <v>221</v>
      </c>
      <c r="H184" s="243">
        <v>163</v>
      </c>
      <c r="I184" s="237">
        <v>65</v>
      </c>
      <c r="J184" s="237">
        <v>124</v>
      </c>
      <c r="K184" s="240">
        <v>1.3140000000000001</v>
      </c>
      <c r="L184" s="241" t="s">
        <v>869</v>
      </c>
      <c r="M184" s="244">
        <v>2289.52</v>
      </c>
      <c r="N184" s="250" t="s">
        <v>193</v>
      </c>
      <c r="O184" s="231" t="s">
        <v>200</v>
      </c>
      <c r="P184" s="232"/>
      <c r="Q184" s="251" t="s">
        <v>685</v>
      </c>
    </row>
    <row r="185" spans="1:17" s="282" customFormat="1">
      <c r="A185" s="237">
        <v>21</v>
      </c>
      <c r="B185" s="237" t="s">
        <v>851</v>
      </c>
      <c r="C185" s="237" t="s">
        <v>849</v>
      </c>
      <c r="D185" s="237" t="s">
        <v>851</v>
      </c>
      <c r="E185" s="249" t="s">
        <v>192</v>
      </c>
      <c r="F185" s="243">
        <v>243</v>
      </c>
      <c r="G185" s="243">
        <v>221</v>
      </c>
      <c r="H185" s="243">
        <v>163</v>
      </c>
      <c r="I185" s="237">
        <v>65</v>
      </c>
      <c r="J185" s="237">
        <v>124</v>
      </c>
      <c r="K185" s="240">
        <v>1.3140000000000001</v>
      </c>
      <c r="L185" s="241" t="s">
        <v>869</v>
      </c>
      <c r="M185" s="244">
        <v>2334.7600000000002</v>
      </c>
      <c r="N185" s="250" t="s">
        <v>193</v>
      </c>
      <c r="O185" s="231" t="s">
        <v>200</v>
      </c>
      <c r="Q185" s="251" t="s">
        <v>685</v>
      </c>
    </row>
    <row r="186" spans="1:17" s="282" customFormat="1">
      <c r="A186" s="237">
        <v>22</v>
      </c>
      <c r="B186" s="237" t="s">
        <v>738</v>
      </c>
      <c r="C186" s="237" t="s">
        <v>734</v>
      </c>
      <c r="D186" s="237" t="s">
        <v>738</v>
      </c>
      <c r="E186" s="249" t="s">
        <v>192</v>
      </c>
      <c r="F186" s="243">
        <v>254</v>
      </c>
      <c r="G186" s="243">
        <v>229</v>
      </c>
      <c r="H186" s="243">
        <v>163</v>
      </c>
      <c r="I186" s="237">
        <v>70</v>
      </c>
      <c r="J186" s="237">
        <v>130</v>
      </c>
      <c r="K186" s="240">
        <v>1.484</v>
      </c>
      <c r="L186" s="241" t="s">
        <v>869</v>
      </c>
      <c r="M186" s="244">
        <v>2286.0700000000002</v>
      </c>
      <c r="N186" s="250" t="s">
        <v>193</v>
      </c>
      <c r="O186" s="231" t="s">
        <v>200</v>
      </c>
      <c r="Q186" s="251" t="s">
        <v>685</v>
      </c>
    </row>
    <row r="187" spans="1:17" s="282" customFormat="1">
      <c r="A187" s="237">
        <v>23</v>
      </c>
      <c r="B187" s="237" t="s">
        <v>778</v>
      </c>
      <c r="C187" s="237" t="s">
        <v>777</v>
      </c>
      <c r="D187" s="237" t="s">
        <v>778</v>
      </c>
      <c r="E187" s="249" t="s">
        <v>192</v>
      </c>
      <c r="F187" s="243">
        <v>259</v>
      </c>
      <c r="G187" s="243">
        <v>234</v>
      </c>
      <c r="H187" s="243">
        <v>163</v>
      </c>
      <c r="I187" s="237">
        <v>70</v>
      </c>
      <c r="J187" s="237">
        <v>130</v>
      </c>
      <c r="K187" s="240">
        <v>1.484</v>
      </c>
      <c r="L187" s="241" t="s">
        <v>869</v>
      </c>
      <c r="M187" s="244">
        <v>2335.04</v>
      </c>
      <c r="N187" s="250" t="s">
        <v>193</v>
      </c>
      <c r="O187" s="231" t="s">
        <v>200</v>
      </c>
      <c r="Q187" s="251" t="s">
        <v>685</v>
      </c>
    </row>
    <row r="188" spans="1:17" s="282" customFormat="1">
      <c r="A188" s="237">
        <v>24</v>
      </c>
      <c r="B188" s="237" t="s">
        <v>739</v>
      </c>
      <c r="C188" s="237" t="s">
        <v>735</v>
      </c>
      <c r="D188" s="237" t="s">
        <v>739</v>
      </c>
      <c r="E188" s="249" t="s">
        <v>192</v>
      </c>
      <c r="F188" s="243">
        <v>259</v>
      </c>
      <c r="G188" s="243">
        <v>234</v>
      </c>
      <c r="H188" s="243">
        <v>163</v>
      </c>
      <c r="I188" s="237">
        <v>70</v>
      </c>
      <c r="J188" s="237">
        <v>130</v>
      </c>
      <c r="K188" s="240">
        <v>1.484</v>
      </c>
      <c r="L188" s="241" t="s">
        <v>869</v>
      </c>
      <c r="M188" s="244">
        <v>2478.0500000000002</v>
      </c>
      <c r="N188" s="250" t="s">
        <v>193</v>
      </c>
      <c r="O188" s="231" t="s">
        <v>200</v>
      </c>
      <c r="P188" s="232"/>
      <c r="Q188" s="251" t="s">
        <v>685</v>
      </c>
    </row>
    <row r="189" spans="1:17" s="282" customFormat="1">
      <c r="A189" s="237">
        <v>25</v>
      </c>
      <c r="B189" s="237" t="s">
        <v>852</v>
      </c>
      <c r="C189" s="237" t="s">
        <v>848</v>
      </c>
      <c r="D189" s="237" t="s">
        <v>852</v>
      </c>
      <c r="E189" s="249" t="s">
        <v>192</v>
      </c>
      <c r="F189" s="243">
        <v>259</v>
      </c>
      <c r="G189" s="243">
        <v>234</v>
      </c>
      <c r="H189" s="243">
        <v>163</v>
      </c>
      <c r="I189" s="237">
        <v>70</v>
      </c>
      <c r="J189" s="237">
        <v>130</v>
      </c>
      <c r="K189" s="240">
        <v>1.48</v>
      </c>
      <c r="L189" s="241" t="s">
        <v>869</v>
      </c>
      <c r="M189" s="244">
        <v>2527.0300000000002</v>
      </c>
      <c r="N189" s="250" t="s">
        <v>193</v>
      </c>
      <c r="O189" s="231" t="s">
        <v>200</v>
      </c>
      <c r="P189" s="232"/>
      <c r="Q189" s="251" t="s">
        <v>685</v>
      </c>
    </row>
    <row r="190" spans="1:17" s="282" customFormat="1">
      <c r="A190" s="237">
        <v>26</v>
      </c>
      <c r="B190" s="237" t="s">
        <v>263</v>
      </c>
      <c r="C190" s="237" t="s">
        <v>262</v>
      </c>
      <c r="D190" s="237" t="s">
        <v>263</v>
      </c>
      <c r="E190" s="249" t="s">
        <v>192</v>
      </c>
      <c r="F190" s="243">
        <v>223</v>
      </c>
      <c r="G190" s="243">
        <v>205</v>
      </c>
      <c r="H190" s="243">
        <v>156</v>
      </c>
      <c r="I190" s="237">
        <v>68</v>
      </c>
      <c r="J190" s="237">
        <v>119</v>
      </c>
      <c r="K190" s="240">
        <v>1.262</v>
      </c>
      <c r="L190" s="241" t="s">
        <v>869</v>
      </c>
      <c r="M190" s="244">
        <v>2438.2600000000002</v>
      </c>
      <c r="N190" s="250" t="s">
        <v>193</v>
      </c>
      <c r="O190" s="231" t="s">
        <v>200</v>
      </c>
      <c r="P190" s="232"/>
      <c r="Q190" s="251" t="s">
        <v>684</v>
      </c>
    </row>
    <row r="191" spans="1:17" s="282" customFormat="1">
      <c r="A191" s="237">
        <v>27</v>
      </c>
      <c r="B191" s="237" t="s">
        <v>255</v>
      </c>
      <c r="C191" s="237" t="s">
        <v>254</v>
      </c>
      <c r="D191" s="237" t="s">
        <v>255</v>
      </c>
      <c r="E191" s="249" t="s">
        <v>192</v>
      </c>
      <c r="F191" s="243">
        <v>223</v>
      </c>
      <c r="G191" s="243">
        <v>205</v>
      </c>
      <c r="H191" s="243">
        <v>156</v>
      </c>
      <c r="I191" s="237">
        <v>68</v>
      </c>
      <c r="J191" s="237">
        <v>119</v>
      </c>
      <c r="K191" s="240">
        <v>1.262</v>
      </c>
      <c r="L191" s="241" t="s">
        <v>869</v>
      </c>
      <c r="M191" s="244">
        <v>2438.67</v>
      </c>
      <c r="N191" s="250" t="s">
        <v>193</v>
      </c>
      <c r="O191" s="231" t="s">
        <v>200</v>
      </c>
      <c r="P191" s="232"/>
      <c r="Q191" s="251" t="s">
        <v>684</v>
      </c>
    </row>
    <row r="192" spans="1:17" s="282" customFormat="1">
      <c r="A192" s="237">
        <v>28</v>
      </c>
      <c r="B192" s="237" t="s">
        <v>259</v>
      </c>
      <c r="C192" s="237" t="s">
        <v>258</v>
      </c>
      <c r="D192" s="237" t="s">
        <v>259</v>
      </c>
      <c r="E192" s="249" t="s">
        <v>192</v>
      </c>
      <c r="F192" s="243">
        <v>223</v>
      </c>
      <c r="G192" s="243">
        <v>205</v>
      </c>
      <c r="H192" s="243">
        <v>156</v>
      </c>
      <c r="I192" s="237">
        <v>68</v>
      </c>
      <c r="J192" s="237">
        <v>119</v>
      </c>
      <c r="K192" s="240">
        <v>1.262</v>
      </c>
      <c r="L192" s="241" t="s">
        <v>869</v>
      </c>
      <c r="M192" s="244">
        <v>2437.5300000000002</v>
      </c>
      <c r="N192" s="250" t="s">
        <v>193</v>
      </c>
      <c r="O192" s="231" t="s">
        <v>200</v>
      </c>
      <c r="Q192" s="251" t="s">
        <v>684</v>
      </c>
    </row>
    <row r="193" spans="1:17" s="282" customFormat="1">
      <c r="A193" s="237">
        <v>29</v>
      </c>
      <c r="B193" s="237" t="s">
        <v>265</v>
      </c>
      <c r="C193" s="237" t="s">
        <v>264</v>
      </c>
      <c r="D193" s="237" t="s">
        <v>265</v>
      </c>
      <c r="E193" s="249" t="s">
        <v>192</v>
      </c>
      <c r="F193" s="243">
        <v>223</v>
      </c>
      <c r="G193" s="243">
        <v>205</v>
      </c>
      <c r="H193" s="243">
        <v>156</v>
      </c>
      <c r="I193" s="237">
        <v>68</v>
      </c>
      <c r="J193" s="237">
        <v>119</v>
      </c>
      <c r="K193" s="240">
        <v>1.262</v>
      </c>
      <c r="L193" s="241" t="s">
        <v>869</v>
      </c>
      <c r="M193" s="244">
        <v>2526.67</v>
      </c>
      <c r="N193" s="250" t="s">
        <v>193</v>
      </c>
      <c r="O193" s="231" t="s">
        <v>200</v>
      </c>
      <c r="P193" s="232"/>
      <c r="Q193" s="251" t="s">
        <v>684</v>
      </c>
    </row>
    <row r="194" spans="1:17" s="282" customFormat="1">
      <c r="A194" s="237">
        <v>30</v>
      </c>
      <c r="B194" s="237" t="s">
        <v>257</v>
      </c>
      <c r="C194" s="237" t="s">
        <v>256</v>
      </c>
      <c r="D194" s="237" t="s">
        <v>257</v>
      </c>
      <c r="E194" s="249" t="s">
        <v>192</v>
      </c>
      <c r="F194" s="243">
        <v>223</v>
      </c>
      <c r="G194" s="243">
        <v>205</v>
      </c>
      <c r="H194" s="243">
        <v>156</v>
      </c>
      <c r="I194" s="237">
        <v>68</v>
      </c>
      <c r="J194" s="237">
        <v>119</v>
      </c>
      <c r="K194" s="240">
        <v>1.262</v>
      </c>
      <c r="L194" s="241" t="s">
        <v>869</v>
      </c>
      <c r="M194" s="244">
        <v>2527.0700000000002</v>
      </c>
      <c r="N194" s="250" t="s">
        <v>193</v>
      </c>
      <c r="O194" s="231" t="s">
        <v>200</v>
      </c>
      <c r="P194" s="232"/>
      <c r="Q194" s="251" t="s">
        <v>684</v>
      </c>
    </row>
    <row r="195" spans="1:17" s="282" customFormat="1">
      <c r="A195" s="237">
        <v>31</v>
      </c>
      <c r="B195" s="237" t="s">
        <v>261</v>
      </c>
      <c r="C195" s="237" t="s">
        <v>260</v>
      </c>
      <c r="D195" s="237" t="s">
        <v>261</v>
      </c>
      <c r="E195" s="249" t="s">
        <v>192</v>
      </c>
      <c r="F195" s="243">
        <v>223</v>
      </c>
      <c r="G195" s="243">
        <v>205</v>
      </c>
      <c r="H195" s="243">
        <v>156</v>
      </c>
      <c r="I195" s="237">
        <v>68</v>
      </c>
      <c r="J195" s="237">
        <v>119</v>
      </c>
      <c r="K195" s="240">
        <v>1.262</v>
      </c>
      <c r="L195" s="241" t="s">
        <v>869</v>
      </c>
      <c r="M195" s="244">
        <v>2526.12</v>
      </c>
      <c r="N195" s="250" t="s">
        <v>193</v>
      </c>
      <c r="O195" s="231" t="s">
        <v>200</v>
      </c>
      <c r="P195" s="232"/>
      <c r="Q195" s="251" t="s">
        <v>684</v>
      </c>
    </row>
    <row r="196" spans="1:17" s="282" customFormat="1">
      <c r="A196" s="237">
        <v>32</v>
      </c>
      <c r="B196" s="237" t="s">
        <v>24</v>
      </c>
      <c r="C196" s="237" t="s">
        <v>584</v>
      </c>
      <c r="D196" s="237" t="s">
        <v>24</v>
      </c>
      <c r="E196" s="249" t="s">
        <v>192</v>
      </c>
      <c r="F196" s="243">
        <v>223</v>
      </c>
      <c r="G196" s="243">
        <v>205</v>
      </c>
      <c r="H196" s="243">
        <v>156</v>
      </c>
      <c r="I196" s="237">
        <v>68</v>
      </c>
      <c r="J196" s="237">
        <v>119</v>
      </c>
      <c r="K196" s="240">
        <v>1.262</v>
      </c>
      <c r="L196" s="241" t="s">
        <v>869</v>
      </c>
      <c r="M196" s="244">
        <v>2702.64</v>
      </c>
      <c r="N196" s="250" t="s">
        <v>193</v>
      </c>
      <c r="O196" s="231" t="s">
        <v>200</v>
      </c>
      <c r="Q196" s="251" t="s">
        <v>684</v>
      </c>
    </row>
    <row r="197" spans="1:17" s="282" customFormat="1">
      <c r="A197" s="237">
        <v>33</v>
      </c>
      <c r="B197" s="237" t="s">
        <v>871</v>
      </c>
      <c r="C197" s="237" t="s">
        <v>875</v>
      </c>
      <c r="D197" s="237" t="s">
        <v>871</v>
      </c>
      <c r="E197" s="249" t="s">
        <v>192</v>
      </c>
      <c r="F197" s="243">
        <v>232</v>
      </c>
      <c r="G197" s="243">
        <v>212</v>
      </c>
      <c r="H197" s="243">
        <v>156</v>
      </c>
      <c r="I197" s="237">
        <v>68</v>
      </c>
      <c r="J197" s="237">
        <v>119</v>
      </c>
      <c r="K197" s="240">
        <v>1.262</v>
      </c>
      <c r="L197" s="241" t="s">
        <v>869</v>
      </c>
      <c r="M197" s="244">
        <v>2827.91</v>
      </c>
      <c r="N197" s="275" t="s">
        <v>193</v>
      </c>
      <c r="O197" s="231" t="s">
        <v>200</v>
      </c>
      <c r="Q197" s="251" t="s">
        <v>684</v>
      </c>
    </row>
    <row r="198" spans="1:17" s="282" customFormat="1">
      <c r="A198" s="237">
        <v>34</v>
      </c>
      <c r="B198" s="237" t="s">
        <v>276</v>
      </c>
      <c r="C198" s="237" t="s">
        <v>275</v>
      </c>
      <c r="D198" s="237" t="s">
        <v>276</v>
      </c>
      <c r="E198" s="249" t="s">
        <v>192</v>
      </c>
      <c r="F198" s="243">
        <v>262</v>
      </c>
      <c r="G198" s="243">
        <v>242</v>
      </c>
      <c r="H198" s="243">
        <v>164</v>
      </c>
      <c r="I198" s="237">
        <v>73</v>
      </c>
      <c r="J198" s="237">
        <v>126</v>
      </c>
      <c r="K198" s="240">
        <v>1.518</v>
      </c>
      <c r="L198" s="241" t="s">
        <v>869</v>
      </c>
      <c r="M198" s="244">
        <v>2594.8000000000002</v>
      </c>
      <c r="N198" s="275" t="s">
        <v>193</v>
      </c>
      <c r="O198" s="231" t="s">
        <v>200</v>
      </c>
      <c r="P198" s="232"/>
      <c r="Q198" s="251" t="s">
        <v>684</v>
      </c>
    </row>
    <row r="199" spans="1:17" s="282" customFormat="1">
      <c r="A199" s="237">
        <v>35</v>
      </c>
      <c r="B199" s="237" t="s">
        <v>267</v>
      </c>
      <c r="C199" s="237" t="s">
        <v>266</v>
      </c>
      <c r="D199" s="237" t="s">
        <v>267</v>
      </c>
      <c r="E199" s="249" t="s">
        <v>192</v>
      </c>
      <c r="F199" s="243">
        <v>262</v>
      </c>
      <c r="G199" s="243">
        <v>242</v>
      </c>
      <c r="H199" s="243">
        <v>164</v>
      </c>
      <c r="I199" s="237">
        <v>73</v>
      </c>
      <c r="J199" s="237">
        <v>126</v>
      </c>
      <c r="K199" s="240">
        <v>1.518</v>
      </c>
      <c r="L199" s="241" t="s">
        <v>869</v>
      </c>
      <c r="M199" s="244">
        <v>2593.11</v>
      </c>
      <c r="N199" s="250" t="s">
        <v>193</v>
      </c>
      <c r="O199" s="231" t="s">
        <v>200</v>
      </c>
      <c r="P199" s="232"/>
      <c r="Q199" s="251" t="s">
        <v>684</v>
      </c>
    </row>
    <row r="200" spans="1:17" s="282" customFormat="1">
      <c r="A200" s="237">
        <v>36</v>
      </c>
      <c r="B200" s="237" t="s">
        <v>271</v>
      </c>
      <c r="C200" s="237" t="s">
        <v>270</v>
      </c>
      <c r="D200" s="237" t="s">
        <v>271</v>
      </c>
      <c r="E200" s="249" t="s">
        <v>192</v>
      </c>
      <c r="F200" s="243">
        <v>262</v>
      </c>
      <c r="G200" s="243">
        <v>242</v>
      </c>
      <c r="H200" s="243">
        <v>164</v>
      </c>
      <c r="I200" s="237">
        <v>73</v>
      </c>
      <c r="J200" s="237">
        <v>126</v>
      </c>
      <c r="K200" s="240">
        <v>1.518</v>
      </c>
      <c r="L200" s="241" t="s">
        <v>869</v>
      </c>
      <c r="M200" s="244">
        <v>2593.2199999999998</v>
      </c>
      <c r="N200" s="250" t="s">
        <v>193</v>
      </c>
      <c r="O200" s="231" t="s">
        <v>200</v>
      </c>
      <c r="P200" s="232"/>
      <c r="Q200" s="251" t="s">
        <v>684</v>
      </c>
    </row>
    <row r="201" spans="1:17" s="282" customFormat="1">
      <c r="A201" s="237">
        <v>37</v>
      </c>
      <c r="B201" s="237" t="s">
        <v>278</v>
      </c>
      <c r="C201" s="237" t="s">
        <v>277</v>
      </c>
      <c r="D201" s="237" t="s">
        <v>278</v>
      </c>
      <c r="E201" s="249" t="s">
        <v>192</v>
      </c>
      <c r="F201" s="243">
        <v>262</v>
      </c>
      <c r="G201" s="243">
        <v>242</v>
      </c>
      <c r="H201" s="243">
        <v>164</v>
      </c>
      <c r="I201" s="237">
        <v>73</v>
      </c>
      <c r="J201" s="237">
        <v>126</v>
      </c>
      <c r="K201" s="240">
        <v>1.518</v>
      </c>
      <c r="L201" s="241" t="s">
        <v>869</v>
      </c>
      <c r="M201" s="244">
        <v>2594.7800000000002</v>
      </c>
      <c r="N201" s="250" t="s">
        <v>193</v>
      </c>
      <c r="O201" s="231" t="s">
        <v>200</v>
      </c>
      <c r="P201" s="232"/>
      <c r="Q201" s="251" t="s">
        <v>684</v>
      </c>
    </row>
    <row r="202" spans="1:17" s="282" customFormat="1">
      <c r="A202" s="237">
        <v>38</v>
      </c>
      <c r="B202" s="237" t="s">
        <v>269</v>
      </c>
      <c r="C202" s="237" t="s">
        <v>268</v>
      </c>
      <c r="D202" s="237" t="s">
        <v>269</v>
      </c>
      <c r="E202" s="249" t="s">
        <v>192</v>
      </c>
      <c r="F202" s="243">
        <v>262</v>
      </c>
      <c r="G202" s="243">
        <v>242</v>
      </c>
      <c r="H202" s="243">
        <v>164</v>
      </c>
      <c r="I202" s="237">
        <v>73</v>
      </c>
      <c r="J202" s="237">
        <v>126</v>
      </c>
      <c r="K202" s="240">
        <v>1.518</v>
      </c>
      <c r="L202" s="241" t="s">
        <v>869</v>
      </c>
      <c r="M202" s="244">
        <v>2593.09</v>
      </c>
      <c r="N202" s="250" t="s">
        <v>193</v>
      </c>
      <c r="O202" s="231" t="s">
        <v>200</v>
      </c>
      <c r="P202" s="232"/>
      <c r="Q202" s="251" t="s">
        <v>684</v>
      </c>
    </row>
    <row r="203" spans="1:17" s="282" customFormat="1">
      <c r="A203" s="237">
        <v>39</v>
      </c>
      <c r="B203" s="237" t="s">
        <v>274</v>
      </c>
      <c r="C203" s="237" t="s">
        <v>272</v>
      </c>
      <c r="D203" s="237" t="s">
        <v>274</v>
      </c>
      <c r="E203" s="249" t="s">
        <v>192</v>
      </c>
      <c r="F203" s="243">
        <v>262</v>
      </c>
      <c r="G203" s="243">
        <v>242</v>
      </c>
      <c r="H203" s="243">
        <v>164</v>
      </c>
      <c r="I203" s="237">
        <v>73</v>
      </c>
      <c r="J203" s="237">
        <v>126</v>
      </c>
      <c r="K203" s="240">
        <v>1.518</v>
      </c>
      <c r="L203" s="241" t="s">
        <v>869</v>
      </c>
      <c r="M203" s="244">
        <v>2593.2199999999998</v>
      </c>
      <c r="N203" s="250" t="s">
        <v>193</v>
      </c>
      <c r="O203" s="231" t="s">
        <v>200</v>
      </c>
      <c r="P203" s="232"/>
      <c r="Q203" s="251" t="s">
        <v>684</v>
      </c>
    </row>
    <row r="204" spans="1:17" s="282" customFormat="1">
      <c r="A204" s="237">
        <v>40</v>
      </c>
      <c r="B204" s="237" t="s">
        <v>314</v>
      </c>
      <c r="C204" s="237" t="s">
        <v>313</v>
      </c>
      <c r="D204" s="237" t="s">
        <v>314</v>
      </c>
      <c r="E204" s="249" t="s">
        <v>192</v>
      </c>
      <c r="F204" s="243">
        <v>194</v>
      </c>
      <c r="G204" s="243">
        <v>174</v>
      </c>
      <c r="H204" s="243">
        <v>157</v>
      </c>
      <c r="I204" s="237">
        <v>62</v>
      </c>
      <c r="J204" s="237">
        <v>116</v>
      </c>
      <c r="K204" s="240">
        <v>1.129</v>
      </c>
      <c r="L204" s="241" t="s">
        <v>869</v>
      </c>
      <c r="M204" s="244">
        <v>1379.26</v>
      </c>
      <c r="N204" s="250" t="s">
        <v>193</v>
      </c>
      <c r="O204" s="231" t="s">
        <v>296</v>
      </c>
      <c r="P204" s="232"/>
      <c r="Q204" s="251" t="s">
        <v>685</v>
      </c>
    </row>
    <row r="205" spans="1:17" s="282" customFormat="1">
      <c r="A205" s="237">
        <v>41</v>
      </c>
      <c r="B205" s="237" t="s">
        <v>316</v>
      </c>
      <c r="C205" s="237" t="s">
        <v>315</v>
      </c>
      <c r="D205" s="237" t="s">
        <v>316</v>
      </c>
      <c r="E205" s="249" t="s">
        <v>192</v>
      </c>
      <c r="F205" s="243">
        <v>215</v>
      </c>
      <c r="G205" s="243">
        <v>194</v>
      </c>
      <c r="H205" s="243">
        <v>158</v>
      </c>
      <c r="I205" s="237">
        <v>62</v>
      </c>
      <c r="J205" s="237">
        <v>121</v>
      </c>
      <c r="K205" s="240">
        <v>1.1850000000000001</v>
      </c>
      <c r="L205" s="241" t="s">
        <v>869</v>
      </c>
      <c r="M205" s="244">
        <v>1481.8</v>
      </c>
      <c r="N205" s="250" t="s">
        <v>193</v>
      </c>
      <c r="O205" s="231" t="s">
        <v>296</v>
      </c>
      <c r="P205" s="232"/>
      <c r="Q205" s="251" t="s">
        <v>685</v>
      </c>
    </row>
    <row r="206" spans="1:17" s="282" customFormat="1">
      <c r="A206" s="237">
        <v>42</v>
      </c>
      <c r="B206" s="237" t="s">
        <v>590</v>
      </c>
      <c r="C206" s="237" t="s">
        <v>588</v>
      </c>
      <c r="D206" s="237" t="s">
        <v>590</v>
      </c>
      <c r="E206" s="249" t="s">
        <v>192</v>
      </c>
      <c r="F206" s="243">
        <v>193</v>
      </c>
      <c r="G206" s="243">
        <v>183</v>
      </c>
      <c r="H206" s="243">
        <v>157</v>
      </c>
      <c r="I206" s="237">
        <v>62</v>
      </c>
      <c r="J206" s="237">
        <v>116</v>
      </c>
      <c r="K206" s="240">
        <v>1.129</v>
      </c>
      <c r="L206" s="241" t="s">
        <v>869</v>
      </c>
      <c r="M206" s="244">
        <v>1508.08</v>
      </c>
      <c r="N206" s="250" t="s">
        <v>193</v>
      </c>
      <c r="O206" s="231" t="s">
        <v>296</v>
      </c>
      <c r="P206" s="232"/>
      <c r="Q206" s="251" t="s">
        <v>685</v>
      </c>
    </row>
    <row r="207" spans="1:17" s="282" customFormat="1">
      <c r="A207" s="237">
        <v>43</v>
      </c>
      <c r="B207" s="237" t="s">
        <v>591</v>
      </c>
      <c r="C207" s="237" t="s">
        <v>589</v>
      </c>
      <c r="D207" s="237" t="s">
        <v>591</v>
      </c>
      <c r="E207" s="249" t="s">
        <v>192</v>
      </c>
      <c r="F207" s="243">
        <v>213</v>
      </c>
      <c r="G207" s="243">
        <v>203</v>
      </c>
      <c r="H207" s="243">
        <v>158</v>
      </c>
      <c r="I207" s="237">
        <v>62</v>
      </c>
      <c r="J207" s="237">
        <v>121</v>
      </c>
      <c r="K207" s="240">
        <v>1.1850000000000001</v>
      </c>
      <c r="L207" s="241" t="s">
        <v>869</v>
      </c>
      <c r="M207" s="244">
        <v>1655.83</v>
      </c>
      <c r="N207" s="250" t="s">
        <v>193</v>
      </c>
      <c r="O207" s="231" t="s">
        <v>296</v>
      </c>
      <c r="P207" s="232"/>
      <c r="Q207" s="251" t="s">
        <v>685</v>
      </c>
    </row>
    <row r="208" spans="1:17" s="277" customFormat="1">
      <c r="A208" s="237">
        <v>1</v>
      </c>
      <c r="B208" s="237" t="s">
        <v>909</v>
      </c>
      <c r="C208" s="237" t="s">
        <v>920</v>
      </c>
      <c r="D208" s="237" t="s">
        <v>909</v>
      </c>
      <c r="E208" s="249" t="s">
        <v>192</v>
      </c>
      <c r="F208" s="243">
        <v>260</v>
      </c>
      <c r="G208" s="243">
        <v>235</v>
      </c>
      <c r="H208" s="243">
        <v>162</v>
      </c>
      <c r="I208" s="237">
        <v>70</v>
      </c>
      <c r="J208" s="237">
        <v>124</v>
      </c>
      <c r="K208" s="240">
        <v>1.407</v>
      </c>
      <c r="L208" s="241" t="s">
        <v>869</v>
      </c>
      <c r="M208" s="244">
        <v>2049.3000000000002</v>
      </c>
      <c r="N208" s="250" t="s">
        <v>193</v>
      </c>
      <c r="O208" s="231" t="s">
        <v>200</v>
      </c>
      <c r="P208" s="232"/>
      <c r="Q208" s="251" t="s">
        <v>684</v>
      </c>
    </row>
    <row r="209" spans="1:17" s="277" customFormat="1">
      <c r="A209" s="237">
        <v>2</v>
      </c>
      <c r="B209" s="237" t="s">
        <v>910</v>
      </c>
      <c r="C209" s="237" t="s">
        <v>917</v>
      </c>
      <c r="D209" s="237" t="s">
        <v>910</v>
      </c>
      <c r="E209" s="249" t="s">
        <v>192</v>
      </c>
      <c r="F209" s="243">
        <v>265</v>
      </c>
      <c r="G209" s="243">
        <v>240</v>
      </c>
      <c r="H209" s="243">
        <v>162</v>
      </c>
      <c r="I209" s="237">
        <v>70</v>
      </c>
      <c r="J209" s="237">
        <v>124</v>
      </c>
      <c r="K209" s="240">
        <v>1.407</v>
      </c>
      <c r="L209" s="241" t="s">
        <v>869</v>
      </c>
      <c r="M209" s="244">
        <v>2375.44</v>
      </c>
      <c r="N209" s="250" t="s">
        <v>193</v>
      </c>
      <c r="O209" s="231" t="s">
        <v>200</v>
      </c>
      <c r="P209" s="232"/>
      <c r="Q209" s="251" t="s">
        <v>684</v>
      </c>
    </row>
    <row r="210" spans="1:17" s="277" customFormat="1">
      <c r="A210" s="237">
        <v>3</v>
      </c>
      <c r="B210" s="237" t="s">
        <v>911</v>
      </c>
      <c r="C210" s="237" t="s">
        <v>915</v>
      </c>
      <c r="D210" s="237" t="s">
        <v>911</v>
      </c>
      <c r="E210" s="249" t="s">
        <v>192</v>
      </c>
      <c r="F210" s="243">
        <v>265</v>
      </c>
      <c r="G210" s="243">
        <v>240</v>
      </c>
      <c r="H210" s="243">
        <v>162</v>
      </c>
      <c r="I210" s="237">
        <v>70</v>
      </c>
      <c r="J210" s="237">
        <v>124</v>
      </c>
      <c r="K210" s="240">
        <v>1.407</v>
      </c>
      <c r="L210" s="241" t="s">
        <v>869</v>
      </c>
      <c r="M210" s="244">
        <v>2210.5700000000002</v>
      </c>
      <c r="N210" s="250" t="s">
        <v>193</v>
      </c>
      <c r="O210" s="231" t="s">
        <v>200</v>
      </c>
      <c r="P210" s="232"/>
      <c r="Q210" s="251" t="s">
        <v>684</v>
      </c>
    </row>
    <row r="211" spans="1:17">
      <c r="A211" s="237"/>
      <c r="B211" s="237" t="s">
        <v>912</v>
      </c>
      <c r="C211" s="237" t="s">
        <v>916</v>
      </c>
      <c r="D211" s="237" t="s">
        <v>912</v>
      </c>
      <c r="E211" s="249" t="s">
        <v>192</v>
      </c>
      <c r="F211" s="243">
        <v>265</v>
      </c>
      <c r="G211" s="243">
        <v>240</v>
      </c>
      <c r="H211" s="243">
        <v>162</v>
      </c>
      <c r="I211" s="237">
        <v>70</v>
      </c>
      <c r="J211" s="237">
        <v>124</v>
      </c>
      <c r="K211" s="240">
        <v>1.407</v>
      </c>
      <c r="L211" s="241" t="s">
        <v>869</v>
      </c>
      <c r="M211" s="244">
        <v>2608.91</v>
      </c>
      <c r="N211" s="250" t="s">
        <v>193</v>
      </c>
      <c r="O211" s="231" t="s">
        <v>200</v>
      </c>
      <c r="P211" s="232"/>
      <c r="Q211" s="251" t="s">
        <v>684</v>
      </c>
    </row>
    <row r="212" spans="1:17">
      <c r="A212" s="237"/>
      <c r="B212" s="237" t="s">
        <v>913</v>
      </c>
      <c r="C212" s="237" t="s">
        <v>918</v>
      </c>
      <c r="D212" s="237" t="s">
        <v>913</v>
      </c>
      <c r="E212" s="249" t="s">
        <v>192</v>
      </c>
      <c r="F212" s="243">
        <v>260</v>
      </c>
      <c r="G212" s="243">
        <v>235</v>
      </c>
      <c r="H212" s="243">
        <v>162</v>
      </c>
      <c r="I212" s="237">
        <v>70</v>
      </c>
      <c r="J212" s="237">
        <v>124</v>
      </c>
      <c r="K212" s="240">
        <v>1.407</v>
      </c>
      <c r="L212" s="241" t="s">
        <v>869</v>
      </c>
      <c r="M212" s="244">
        <v>1884.72</v>
      </c>
      <c r="N212" s="250" t="s">
        <v>193</v>
      </c>
      <c r="O212" s="231" t="s">
        <v>200</v>
      </c>
      <c r="P212" s="232"/>
      <c r="Q212" s="251" t="s">
        <v>684</v>
      </c>
    </row>
    <row r="213" spans="1:17">
      <c r="A213" s="237"/>
      <c r="B213" s="237" t="s">
        <v>914</v>
      </c>
      <c r="C213" s="237" t="s">
        <v>919</v>
      </c>
      <c r="D213" s="237" t="s">
        <v>914</v>
      </c>
      <c r="E213" s="249" t="s">
        <v>192</v>
      </c>
      <c r="F213" s="243">
        <v>260</v>
      </c>
      <c r="G213" s="243">
        <v>235</v>
      </c>
      <c r="H213" s="243">
        <v>162</v>
      </c>
      <c r="I213" s="237">
        <v>70</v>
      </c>
      <c r="J213" s="237">
        <v>124</v>
      </c>
      <c r="K213" s="240">
        <v>1.407</v>
      </c>
      <c r="L213" s="241" t="s">
        <v>869</v>
      </c>
      <c r="M213" s="244">
        <v>2283.0300000000002</v>
      </c>
      <c r="N213" s="250" t="s">
        <v>193</v>
      </c>
      <c r="O213" s="231" t="s">
        <v>200</v>
      </c>
      <c r="P213" s="232"/>
      <c r="Q213" s="251" t="s">
        <v>684</v>
      </c>
    </row>
    <row r="214" spans="1:17">
      <c r="A214" s="237"/>
      <c r="B214" s="237"/>
      <c r="C214" s="237"/>
      <c r="D214" s="237"/>
      <c r="E214" s="249" t="s">
        <v>192</v>
      </c>
      <c r="F214" s="243"/>
      <c r="G214" s="243"/>
      <c r="H214" s="243"/>
      <c r="I214" s="237"/>
      <c r="J214" s="237"/>
      <c r="K214" s="240"/>
      <c r="L214" s="241"/>
      <c r="M214" s="262"/>
      <c r="N214" s="250" t="s">
        <v>193</v>
      </c>
      <c r="O214" s="231"/>
      <c r="P214" s="232"/>
      <c r="Q214" s="251"/>
    </row>
    <row r="215" spans="1:17">
      <c r="A215" s="237"/>
      <c r="B215" s="237"/>
      <c r="C215" s="237"/>
      <c r="D215" s="237"/>
      <c r="E215" s="249" t="s">
        <v>192</v>
      </c>
      <c r="F215" s="243"/>
      <c r="G215" s="243"/>
      <c r="H215" s="243"/>
      <c r="I215" s="237"/>
      <c r="J215" s="237"/>
      <c r="K215" s="240"/>
      <c r="L215" s="241"/>
      <c r="M215" s="262"/>
      <c r="N215" s="250" t="s">
        <v>193</v>
      </c>
      <c r="O215" s="231"/>
      <c r="P215" s="232"/>
      <c r="Q215" s="251"/>
    </row>
    <row r="216" spans="1:17" s="282" customFormat="1">
      <c r="A216" s="237"/>
      <c r="B216" s="237"/>
      <c r="C216" s="237"/>
      <c r="D216" s="237"/>
      <c r="E216" s="249" t="s">
        <v>192</v>
      </c>
      <c r="F216" s="243"/>
      <c r="G216" s="243"/>
      <c r="H216" s="243"/>
      <c r="I216" s="237"/>
      <c r="J216" s="237"/>
      <c r="K216" s="240"/>
      <c r="L216" s="241"/>
      <c r="M216" s="244"/>
      <c r="N216" s="250" t="s">
        <v>193</v>
      </c>
      <c r="O216" s="231"/>
      <c r="P216" s="232"/>
      <c r="Q216" s="251"/>
    </row>
    <row r="217" spans="1:17" s="282" customFormat="1">
      <c r="A217" s="237">
        <v>1</v>
      </c>
      <c r="B217" s="237" t="s">
        <v>367</v>
      </c>
      <c r="C217" s="237" t="s">
        <v>366</v>
      </c>
      <c r="D217" s="237" t="s">
        <v>367</v>
      </c>
      <c r="E217" s="249" t="s">
        <v>192</v>
      </c>
      <c r="F217" s="243">
        <v>305</v>
      </c>
      <c r="G217" s="243">
        <v>269</v>
      </c>
      <c r="H217" s="243">
        <v>169</v>
      </c>
      <c r="I217" s="237">
        <v>55</v>
      </c>
      <c r="J217" s="237">
        <v>165</v>
      </c>
      <c r="K217" s="240">
        <v>1.534</v>
      </c>
      <c r="L217" s="241" t="s">
        <v>870</v>
      </c>
      <c r="M217" s="244">
        <v>3674.36</v>
      </c>
      <c r="N217" s="250" t="s">
        <v>193</v>
      </c>
      <c r="O217" s="231" t="s">
        <v>200</v>
      </c>
      <c r="P217" s="232"/>
      <c r="Q217" s="251" t="s">
        <v>684</v>
      </c>
    </row>
    <row r="218" spans="1:17" s="282" customFormat="1">
      <c r="A218" s="237">
        <v>2</v>
      </c>
      <c r="B218" s="237" t="s">
        <v>369</v>
      </c>
      <c r="C218" s="237" t="s">
        <v>368</v>
      </c>
      <c r="D218" s="237" t="s">
        <v>369</v>
      </c>
      <c r="E218" s="249" t="s">
        <v>192</v>
      </c>
      <c r="F218" s="243">
        <v>297</v>
      </c>
      <c r="G218" s="243">
        <v>262</v>
      </c>
      <c r="H218" s="243">
        <v>169</v>
      </c>
      <c r="I218" s="237">
        <v>55</v>
      </c>
      <c r="J218" s="237">
        <v>165</v>
      </c>
      <c r="K218" s="240">
        <v>1.534</v>
      </c>
      <c r="L218" s="241" t="s">
        <v>870</v>
      </c>
      <c r="M218" s="244">
        <v>3607.72</v>
      </c>
      <c r="N218" s="250" t="s">
        <v>193</v>
      </c>
      <c r="O218" s="231" t="s">
        <v>200</v>
      </c>
      <c r="P218" s="232"/>
      <c r="Q218" s="251" t="s">
        <v>685</v>
      </c>
    </row>
    <row r="219" spans="1:17" s="282" customFormat="1">
      <c r="A219" s="237">
        <v>3</v>
      </c>
      <c r="B219" s="237" t="s">
        <v>374</v>
      </c>
      <c r="C219" s="237" t="s">
        <v>370</v>
      </c>
      <c r="D219" s="237" t="s">
        <v>374</v>
      </c>
      <c r="E219" s="249" t="s">
        <v>192</v>
      </c>
      <c r="F219" s="243">
        <v>305</v>
      </c>
      <c r="G219" s="243">
        <v>269</v>
      </c>
      <c r="H219" s="243">
        <v>169</v>
      </c>
      <c r="I219" s="237">
        <v>55</v>
      </c>
      <c r="J219" s="237">
        <v>165</v>
      </c>
      <c r="K219" s="240">
        <v>1.534</v>
      </c>
      <c r="L219" s="241" t="s">
        <v>870</v>
      </c>
      <c r="M219" s="244">
        <v>3675.11</v>
      </c>
      <c r="N219" s="250" t="s">
        <v>193</v>
      </c>
      <c r="O219" s="231" t="s">
        <v>200</v>
      </c>
      <c r="P219" s="232"/>
      <c r="Q219" s="251" t="s">
        <v>684</v>
      </c>
    </row>
    <row r="220" spans="1:17" s="282" customFormat="1">
      <c r="A220" s="237">
        <v>4</v>
      </c>
      <c r="B220" s="237" t="s">
        <v>376</v>
      </c>
      <c r="C220" s="237" t="s">
        <v>375</v>
      </c>
      <c r="D220" s="237" t="s">
        <v>376</v>
      </c>
      <c r="E220" s="249" t="s">
        <v>192</v>
      </c>
      <c r="F220" s="243">
        <v>298</v>
      </c>
      <c r="G220" s="243">
        <v>262</v>
      </c>
      <c r="H220" s="243">
        <v>169</v>
      </c>
      <c r="I220" s="237">
        <v>55</v>
      </c>
      <c r="J220" s="237">
        <v>165</v>
      </c>
      <c r="K220" s="240">
        <v>1.534</v>
      </c>
      <c r="L220" s="241" t="s">
        <v>870</v>
      </c>
      <c r="M220" s="244">
        <v>3638.5</v>
      </c>
      <c r="N220" s="250" t="s">
        <v>193</v>
      </c>
      <c r="O220" s="231" t="s">
        <v>200</v>
      </c>
      <c r="P220" s="232"/>
      <c r="Q220" s="251" t="s">
        <v>685</v>
      </c>
    </row>
    <row r="221" spans="1:17" s="282" customFormat="1">
      <c r="A221" s="237">
        <v>5</v>
      </c>
      <c r="B221" s="237" t="s">
        <v>563</v>
      </c>
      <c r="C221" s="237" t="s">
        <v>562</v>
      </c>
      <c r="D221" s="237" t="s">
        <v>563</v>
      </c>
      <c r="E221" s="249" t="s">
        <v>192</v>
      </c>
      <c r="F221" s="243">
        <v>305</v>
      </c>
      <c r="G221" s="243">
        <v>269</v>
      </c>
      <c r="H221" s="243">
        <v>169</v>
      </c>
      <c r="I221" s="237">
        <v>55</v>
      </c>
      <c r="J221" s="237">
        <v>165</v>
      </c>
      <c r="K221" s="240">
        <v>1.534</v>
      </c>
      <c r="L221" s="241" t="s">
        <v>870</v>
      </c>
      <c r="M221" s="244">
        <v>4028.1</v>
      </c>
      <c r="N221" s="250" t="s">
        <v>193</v>
      </c>
      <c r="O221" s="231" t="s">
        <v>200</v>
      </c>
      <c r="P221" s="232"/>
      <c r="Q221" s="251" t="s">
        <v>684</v>
      </c>
    </row>
    <row r="222" spans="1:17" s="282" customFormat="1">
      <c r="A222" s="237">
        <v>6</v>
      </c>
      <c r="B222" s="237" t="s">
        <v>538</v>
      </c>
      <c r="C222" s="237" t="s">
        <v>537</v>
      </c>
      <c r="D222" s="237" t="s">
        <v>538</v>
      </c>
      <c r="E222" s="249" t="s">
        <v>192</v>
      </c>
      <c r="F222" s="243">
        <v>305</v>
      </c>
      <c r="G222" s="243">
        <v>269</v>
      </c>
      <c r="H222" s="243">
        <v>169</v>
      </c>
      <c r="I222" s="237">
        <v>55</v>
      </c>
      <c r="J222" s="237">
        <v>165</v>
      </c>
      <c r="K222" s="240">
        <v>1.534</v>
      </c>
      <c r="L222" s="241" t="s">
        <v>870</v>
      </c>
      <c r="M222" s="244">
        <v>3987.83</v>
      </c>
      <c r="N222" s="250" t="s">
        <v>193</v>
      </c>
      <c r="O222" s="231" t="s">
        <v>200</v>
      </c>
      <c r="P222" s="232"/>
      <c r="Q222" s="251" t="s">
        <v>685</v>
      </c>
    </row>
    <row r="223" spans="1:17" s="282" customFormat="1">
      <c r="A223" s="237">
        <v>7</v>
      </c>
      <c r="B223" s="237" t="s">
        <v>41</v>
      </c>
      <c r="C223" s="237" t="s">
        <v>40</v>
      </c>
      <c r="D223" s="237" t="s">
        <v>41</v>
      </c>
      <c r="E223" s="249" t="s">
        <v>192</v>
      </c>
      <c r="F223" s="243">
        <v>305</v>
      </c>
      <c r="G223" s="243">
        <v>269</v>
      </c>
      <c r="H223" s="243">
        <v>169</v>
      </c>
      <c r="I223" s="237">
        <v>55</v>
      </c>
      <c r="J223" s="237">
        <v>165</v>
      </c>
      <c r="K223" s="240">
        <v>1.534</v>
      </c>
      <c r="L223" s="241" t="s">
        <v>870</v>
      </c>
      <c r="M223" s="244">
        <v>4028.02</v>
      </c>
      <c r="N223" s="250" t="s">
        <v>193</v>
      </c>
      <c r="O223" s="231" t="s">
        <v>200</v>
      </c>
      <c r="P223" s="232"/>
      <c r="Q223" s="251" t="s">
        <v>684</v>
      </c>
    </row>
    <row r="224" spans="1:17" s="282" customFormat="1">
      <c r="A224" s="237">
        <v>8</v>
      </c>
      <c r="B224" s="237" t="s">
        <v>872</v>
      </c>
      <c r="C224" s="237" t="s">
        <v>876</v>
      </c>
      <c r="D224" s="237" t="s">
        <v>872</v>
      </c>
      <c r="E224" s="249" t="s">
        <v>192</v>
      </c>
      <c r="F224" s="243">
        <v>311</v>
      </c>
      <c r="G224" s="243">
        <v>275</v>
      </c>
      <c r="H224" s="243">
        <v>169</v>
      </c>
      <c r="I224" s="237">
        <v>55</v>
      </c>
      <c r="J224" s="237">
        <v>165</v>
      </c>
      <c r="K224" s="240">
        <v>1.534</v>
      </c>
      <c r="L224" s="241" t="s">
        <v>870</v>
      </c>
      <c r="M224" s="244">
        <v>5304.71</v>
      </c>
      <c r="N224" s="250" t="s">
        <v>193</v>
      </c>
      <c r="O224" s="231" t="s">
        <v>200</v>
      </c>
      <c r="P224" s="232"/>
      <c r="Q224" s="251" t="s">
        <v>684</v>
      </c>
    </row>
    <row r="225" spans="1:17" s="282" customFormat="1">
      <c r="A225" s="237">
        <v>9</v>
      </c>
      <c r="B225" s="237" t="s">
        <v>834</v>
      </c>
      <c r="C225" s="237" t="s">
        <v>833</v>
      </c>
      <c r="D225" s="237" t="s">
        <v>834</v>
      </c>
      <c r="E225" s="249" t="s">
        <v>192</v>
      </c>
      <c r="F225" s="243">
        <v>311</v>
      </c>
      <c r="G225" s="243">
        <v>275</v>
      </c>
      <c r="H225" s="243">
        <v>169</v>
      </c>
      <c r="I225" s="237">
        <v>55</v>
      </c>
      <c r="J225" s="237">
        <v>165</v>
      </c>
      <c r="K225" s="240">
        <v>1.534</v>
      </c>
      <c r="L225" s="241" t="s">
        <v>870</v>
      </c>
      <c r="M225" s="244">
        <v>5376.68</v>
      </c>
      <c r="N225" s="250" t="s">
        <v>193</v>
      </c>
      <c r="O225" s="231" t="s">
        <v>200</v>
      </c>
      <c r="P225" s="232"/>
      <c r="Q225" s="251" t="s">
        <v>684</v>
      </c>
    </row>
    <row r="226" spans="1:17" s="282" customFormat="1">
      <c r="A226" s="237">
        <v>10</v>
      </c>
      <c r="B226" s="237" t="s">
        <v>384</v>
      </c>
      <c r="C226" s="237" t="s">
        <v>383</v>
      </c>
      <c r="D226" s="237" t="s">
        <v>384</v>
      </c>
      <c r="E226" s="249" t="s">
        <v>192</v>
      </c>
      <c r="F226" s="243">
        <v>305</v>
      </c>
      <c r="G226" s="243">
        <v>269</v>
      </c>
      <c r="H226" s="243">
        <v>169</v>
      </c>
      <c r="I226" s="237">
        <v>55</v>
      </c>
      <c r="J226" s="237">
        <v>165</v>
      </c>
      <c r="K226" s="240">
        <v>1.534</v>
      </c>
      <c r="L226" s="241" t="s">
        <v>870</v>
      </c>
      <c r="M226" s="244">
        <v>4808.7</v>
      </c>
      <c r="N226" s="250" t="s">
        <v>193</v>
      </c>
      <c r="O226" s="231" t="s">
        <v>200</v>
      </c>
      <c r="P226" s="232"/>
      <c r="Q226" s="251" t="s">
        <v>684</v>
      </c>
    </row>
    <row r="227" spans="1:17" s="282" customFormat="1">
      <c r="A227" s="237">
        <v>11</v>
      </c>
      <c r="B227" s="237" t="s">
        <v>386</v>
      </c>
      <c r="C227" s="237" t="s">
        <v>385</v>
      </c>
      <c r="D227" s="237" t="s">
        <v>386</v>
      </c>
      <c r="E227" s="249" t="s">
        <v>192</v>
      </c>
      <c r="F227" s="243">
        <v>297</v>
      </c>
      <c r="G227" s="243">
        <v>262</v>
      </c>
      <c r="H227" s="243">
        <v>169</v>
      </c>
      <c r="I227" s="237">
        <v>55</v>
      </c>
      <c r="J227" s="237">
        <v>165</v>
      </c>
      <c r="K227" s="240">
        <v>1.534</v>
      </c>
      <c r="L227" s="241" t="s">
        <v>870</v>
      </c>
      <c r="M227" s="244">
        <v>4622.43</v>
      </c>
      <c r="N227" s="250" t="s">
        <v>193</v>
      </c>
      <c r="O227" s="231" t="s">
        <v>200</v>
      </c>
      <c r="P227" s="232"/>
      <c r="Q227" s="251" t="s">
        <v>685</v>
      </c>
    </row>
    <row r="228" spans="1:17" s="282" customFormat="1">
      <c r="A228" s="237">
        <v>12</v>
      </c>
      <c r="B228" s="237" t="s">
        <v>388</v>
      </c>
      <c r="C228" s="237" t="s">
        <v>387</v>
      </c>
      <c r="D228" s="237" t="s">
        <v>388</v>
      </c>
      <c r="E228" s="249" t="s">
        <v>192</v>
      </c>
      <c r="F228" s="243">
        <v>305</v>
      </c>
      <c r="G228" s="243">
        <v>269</v>
      </c>
      <c r="H228" s="243">
        <v>169</v>
      </c>
      <c r="I228" s="237">
        <v>55</v>
      </c>
      <c r="J228" s="237">
        <v>165</v>
      </c>
      <c r="K228" s="240">
        <v>1.534</v>
      </c>
      <c r="L228" s="241" t="s">
        <v>870</v>
      </c>
      <c r="M228" s="244">
        <v>4809.47</v>
      </c>
      <c r="N228" s="250" t="s">
        <v>193</v>
      </c>
      <c r="O228" s="231" t="s">
        <v>200</v>
      </c>
      <c r="P228" s="232"/>
      <c r="Q228" s="251" t="s">
        <v>684</v>
      </c>
    </row>
    <row r="229" spans="1:17" s="282" customFormat="1">
      <c r="A229" s="237">
        <v>13</v>
      </c>
      <c r="B229" s="237" t="s">
        <v>378</v>
      </c>
      <c r="C229" s="237" t="s">
        <v>377</v>
      </c>
      <c r="D229" s="237" t="s">
        <v>378</v>
      </c>
      <c r="E229" s="249" t="s">
        <v>192</v>
      </c>
      <c r="F229" s="243">
        <v>305</v>
      </c>
      <c r="G229" s="243">
        <v>269</v>
      </c>
      <c r="H229" s="243">
        <v>169</v>
      </c>
      <c r="I229" s="237">
        <v>55</v>
      </c>
      <c r="J229" s="237">
        <v>165</v>
      </c>
      <c r="K229" s="240">
        <v>1.534</v>
      </c>
      <c r="L229" s="241" t="s">
        <v>870</v>
      </c>
      <c r="M229" s="244">
        <v>4808.58</v>
      </c>
      <c r="N229" s="250" t="s">
        <v>193</v>
      </c>
      <c r="O229" s="231" t="s">
        <v>200</v>
      </c>
      <c r="P229" s="232"/>
      <c r="Q229" s="251" t="s">
        <v>684</v>
      </c>
    </row>
    <row r="230" spans="1:17" s="282" customFormat="1">
      <c r="A230" s="237">
        <v>14</v>
      </c>
      <c r="B230" s="237" t="s">
        <v>380</v>
      </c>
      <c r="C230" s="237" t="s">
        <v>379</v>
      </c>
      <c r="D230" s="237" t="s">
        <v>380</v>
      </c>
      <c r="E230" s="249" t="s">
        <v>192</v>
      </c>
      <c r="F230" s="243">
        <v>297</v>
      </c>
      <c r="G230" s="243">
        <v>262</v>
      </c>
      <c r="H230" s="243">
        <v>169</v>
      </c>
      <c r="I230" s="237">
        <v>55</v>
      </c>
      <c r="J230" s="237">
        <v>165</v>
      </c>
      <c r="K230" s="240">
        <v>1.534</v>
      </c>
      <c r="L230" s="241" t="s">
        <v>870</v>
      </c>
      <c r="M230" s="244">
        <v>4743.3100000000004</v>
      </c>
      <c r="N230" s="250" t="s">
        <v>193</v>
      </c>
      <c r="O230" s="231" t="s">
        <v>200</v>
      </c>
      <c r="P230" s="232"/>
      <c r="Q230" s="251" t="s">
        <v>685</v>
      </c>
    </row>
    <row r="231" spans="1:17" s="282" customFormat="1">
      <c r="A231" s="237">
        <v>15</v>
      </c>
      <c r="B231" s="237" t="s">
        <v>382</v>
      </c>
      <c r="C231" s="237" t="s">
        <v>381</v>
      </c>
      <c r="D231" s="237" t="s">
        <v>382</v>
      </c>
      <c r="E231" s="249" t="s">
        <v>192</v>
      </c>
      <c r="F231" s="243">
        <v>305</v>
      </c>
      <c r="G231" s="243">
        <v>269</v>
      </c>
      <c r="H231" s="243">
        <v>169</v>
      </c>
      <c r="I231" s="237">
        <v>55</v>
      </c>
      <c r="J231" s="237">
        <v>165</v>
      </c>
      <c r="K231" s="240">
        <v>1.534</v>
      </c>
      <c r="L231" s="241" t="s">
        <v>870</v>
      </c>
      <c r="M231" s="244">
        <v>4809.33</v>
      </c>
      <c r="N231" s="250" t="s">
        <v>193</v>
      </c>
      <c r="O231" s="231" t="s">
        <v>200</v>
      </c>
      <c r="P231" s="232"/>
      <c r="Q231" s="251" t="s">
        <v>684</v>
      </c>
    </row>
    <row r="232" spans="1:17" s="282" customFormat="1">
      <c r="A232" s="237">
        <v>16</v>
      </c>
      <c r="B232" s="237" t="s">
        <v>390</v>
      </c>
      <c r="C232" s="237" t="s">
        <v>389</v>
      </c>
      <c r="D232" s="237" t="s">
        <v>390</v>
      </c>
      <c r="E232" s="249" t="s">
        <v>192</v>
      </c>
      <c r="F232" s="243">
        <v>323</v>
      </c>
      <c r="G232" s="243">
        <v>285</v>
      </c>
      <c r="H232" s="243">
        <v>199</v>
      </c>
      <c r="I232" s="237">
        <v>55</v>
      </c>
      <c r="J232" s="237">
        <v>165</v>
      </c>
      <c r="K232" s="240">
        <v>1.806</v>
      </c>
      <c r="L232" s="241" t="s">
        <v>870</v>
      </c>
      <c r="M232" s="244">
        <v>5246.75</v>
      </c>
      <c r="N232" s="250" t="s">
        <v>193</v>
      </c>
      <c r="O232" s="231" t="s">
        <v>200</v>
      </c>
      <c r="P232" s="232"/>
      <c r="Q232" s="251" t="s">
        <v>684</v>
      </c>
    </row>
    <row r="233" spans="1:17" s="282" customFormat="1">
      <c r="A233" s="237">
        <v>17</v>
      </c>
      <c r="B233" s="237" t="s">
        <v>394</v>
      </c>
      <c r="C233" s="237" t="s">
        <v>393</v>
      </c>
      <c r="D233" s="237" t="s">
        <v>394</v>
      </c>
      <c r="E233" s="249" t="s">
        <v>192</v>
      </c>
      <c r="F233" s="243">
        <v>323</v>
      </c>
      <c r="G233" s="243">
        <v>285</v>
      </c>
      <c r="H233" s="243">
        <v>199</v>
      </c>
      <c r="I233" s="237">
        <v>55</v>
      </c>
      <c r="J233" s="237">
        <v>165</v>
      </c>
      <c r="K233" s="240">
        <v>1.806</v>
      </c>
      <c r="L233" s="241" t="s">
        <v>870</v>
      </c>
      <c r="M233" s="244">
        <v>5214.53</v>
      </c>
      <c r="N233" s="250" t="s">
        <v>193</v>
      </c>
      <c r="O233" s="231" t="s">
        <v>200</v>
      </c>
      <c r="P233" s="232"/>
      <c r="Q233" s="251" t="s">
        <v>684</v>
      </c>
    </row>
    <row r="234" spans="1:17" s="282" customFormat="1">
      <c r="A234" s="237">
        <v>18</v>
      </c>
      <c r="B234" s="237" t="s">
        <v>392</v>
      </c>
      <c r="C234" s="237" t="s">
        <v>391</v>
      </c>
      <c r="D234" s="237" t="s">
        <v>392</v>
      </c>
      <c r="E234" s="249" t="s">
        <v>192</v>
      </c>
      <c r="F234" s="243">
        <v>317</v>
      </c>
      <c r="G234" s="243">
        <v>279</v>
      </c>
      <c r="H234" s="243">
        <v>199</v>
      </c>
      <c r="I234" s="237">
        <v>55</v>
      </c>
      <c r="J234" s="237">
        <v>165</v>
      </c>
      <c r="K234" s="240">
        <v>1.806</v>
      </c>
      <c r="L234" s="241" t="s">
        <v>870</v>
      </c>
      <c r="M234" s="244">
        <v>5230.09</v>
      </c>
      <c r="N234" s="250" t="s">
        <v>193</v>
      </c>
      <c r="O234" s="231" t="s">
        <v>200</v>
      </c>
      <c r="P234" s="232"/>
      <c r="Q234" s="251" t="s">
        <v>684</v>
      </c>
    </row>
    <row r="235" spans="1:17" s="282" customFormat="1">
      <c r="A235" s="237">
        <v>19</v>
      </c>
      <c r="B235" s="237" t="s">
        <v>396</v>
      </c>
      <c r="C235" s="237" t="s">
        <v>395</v>
      </c>
      <c r="D235" s="237" t="s">
        <v>396</v>
      </c>
      <c r="E235" s="249" t="s">
        <v>192</v>
      </c>
      <c r="F235" s="243">
        <v>317</v>
      </c>
      <c r="G235" s="243">
        <v>279</v>
      </c>
      <c r="H235" s="243">
        <v>199</v>
      </c>
      <c r="I235" s="237">
        <v>55</v>
      </c>
      <c r="J235" s="237">
        <v>165</v>
      </c>
      <c r="K235" s="240">
        <v>1.806</v>
      </c>
      <c r="L235" s="241" t="s">
        <v>870</v>
      </c>
      <c r="M235" s="244">
        <v>5229.3900000000003</v>
      </c>
      <c r="N235" s="250" t="s">
        <v>193</v>
      </c>
      <c r="O235" s="231" t="s">
        <v>200</v>
      </c>
      <c r="P235" s="232"/>
      <c r="Q235" s="251" t="s">
        <v>684</v>
      </c>
    </row>
    <row r="236" spans="1:17" s="282" customFormat="1">
      <c r="A236" s="237">
        <v>20</v>
      </c>
      <c r="B236" s="237" t="s">
        <v>403</v>
      </c>
      <c r="C236" s="237" t="s">
        <v>402</v>
      </c>
      <c r="D236" s="237" t="s">
        <v>403</v>
      </c>
      <c r="E236" s="249" t="s">
        <v>192</v>
      </c>
      <c r="F236" s="243">
        <v>305</v>
      </c>
      <c r="G236" s="243">
        <v>269</v>
      </c>
      <c r="H236" s="243">
        <v>169</v>
      </c>
      <c r="I236" s="237">
        <v>55</v>
      </c>
      <c r="J236" s="237">
        <v>165</v>
      </c>
      <c r="K236" s="240">
        <v>1.534</v>
      </c>
      <c r="L236" s="241" t="s">
        <v>870</v>
      </c>
      <c r="M236" s="244">
        <v>3584.04</v>
      </c>
      <c r="N236" s="250" t="s">
        <v>193</v>
      </c>
      <c r="O236" s="231" t="s">
        <v>200</v>
      </c>
      <c r="Q236" s="251" t="s">
        <v>684</v>
      </c>
    </row>
    <row r="237" spans="1:17" s="282" customFormat="1">
      <c r="A237" s="237">
        <v>21</v>
      </c>
      <c r="B237" s="237" t="s">
        <v>401</v>
      </c>
      <c r="C237" s="237" t="s">
        <v>400</v>
      </c>
      <c r="D237" s="237" t="s">
        <v>401</v>
      </c>
      <c r="E237" s="249" t="s">
        <v>192</v>
      </c>
      <c r="F237" s="243">
        <v>305</v>
      </c>
      <c r="G237" s="243">
        <v>269</v>
      </c>
      <c r="H237" s="243">
        <v>169</v>
      </c>
      <c r="I237" s="237">
        <v>55</v>
      </c>
      <c r="J237" s="237">
        <v>165</v>
      </c>
      <c r="K237" s="240">
        <v>1.534</v>
      </c>
      <c r="L237" s="241" t="s">
        <v>870</v>
      </c>
      <c r="M237" s="244">
        <v>3584.04</v>
      </c>
      <c r="N237" s="250" t="s">
        <v>193</v>
      </c>
      <c r="O237" s="231" t="s">
        <v>200</v>
      </c>
      <c r="Q237" s="251" t="s">
        <v>684</v>
      </c>
    </row>
    <row r="238" spans="1:17" s="282" customFormat="1">
      <c r="A238" s="237">
        <v>22</v>
      </c>
      <c r="B238" s="237" t="s">
        <v>517</v>
      </c>
      <c r="C238" s="237" t="s">
        <v>516</v>
      </c>
      <c r="D238" s="237" t="s">
        <v>517</v>
      </c>
      <c r="E238" s="249" t="s">
        <v>192</v>
      </c>
      <c r="F238" s="243">
        <v>305</v>
      </c>
      <c r="G238" s="243">
        <v>269</v>
      </c>
      <c r="H238" s="243">
        <v>169</v>
      </c>
      <c r="I238" s="237">
        <v>55</v>
      </c>
      <c r="J238" s="237">
        <v>165</v>
      </c>
      <c r="K238" s="240">
        <v>1.534</v>
      </c>
      <c r="L238" s="241" t="s">
        <v>870</v>
      </c>
      <c r="M238" s="244">
        <v>3970.42</v>
      </c>
      <c r="N238" s="250" t="s">
        <v>193</v>
      </c>
      <c r="O238" s="231" t="s">
        <v>200</v>
      </c>
      <c r="Q238" s="251" t="s">
        <v>684</v>
      </c>
    </row>
    <row r="239" spans="1:17" s="282" customFormat="1">
      <c r="A239" s="237">
        <v>23</v>
      </c>
      <c r="B239" s="237" t="s">
        <v>515</v>
      </c>
      <c r="C239" s="237" t="s">
        <v>514</v>
      </c>
      <c r="D239" s="237" t="s">
        <v>515</v>
      </c>
      <c r="E239" s="249" t="s">
        <v>192</v>
      </c>
      <c r="F239" s="243">
        <v>305</v>
      </c>
      <c r="G239" s="243">
        <v>269</v>
      </c>
      <c r="H239" s="243">
        <v>169</v>
      </c>
      <c r="I239" s="237">
        <v>55</v>
      </c>
      <c r="J239" s="237">
        <v>165</v>
      </c>
      <c r="K239" s="240">
        <v>1.534</v>
      </c>
      <c r="L239" s="241" t="s">
        <v>870</v>
      </c>
      <c r="M239" s="244">
        <v>3970.83</v>
      </c>
      <c r="N239" s="250" t="s">
        <v>193</v>
      </c>
      <c r="O239" s="231" t="s">
        <v>200</v>
      </c>
      <c r="Q239" s="251" t="s">
        <v>684</v>
      </c>
    </row>
    <row r="240" spans="1:17" s="282" customFormat="1">
      <c r="A240" s="237">
        <v>24</v>
      </c>
      <c r="B240" s="237" t="s">
        <v>414</v>
      </c>
      <c r="C240" s="237" t="s">
        <v>413</v>
      </c>
      <c r="D240" s="237" t="s">
        <v>414</v>
      </c>
      <c r="E240" s="249" t="s">
        <v>192</v>
      </c>
      <c r="F240" s="243">
        <v>328</v>
      </c>
      <c r="G240" s="243">
        <v>292</v>
      </c>
      <c r="H240" s="243">
        <v>199</v>
      </c>
      <c r="I240" s="237">
        <v>55</v>
      </c>
      <c r="J240" s="237">
        <v>165</v>
      </c>
      <c r="K240" s="240">
        <v>1.806</v>
      </c>
      <c r="L240" s="241" t="s">
        <v>870</v>
      </c>
      <c r="M240" s="244">
        <v>3765.3</v>
      </c>
      <c r="N240" s="250" t="s">
        <v>193</v>
      </c>
      <c r="O240" s="231" t="s">
        <v>200</v>
      </c>
      <c r="Q240" s="251" t="s">
        <v>684</v>
      </c>
    </row>
    <row r="241" spans="1:17" s="282" customFormat="1">
      <c r="A241" s="237">
        <v>25</v>
      </c>
      <c r="B241" s="237" t="s">
        <v>412</v>
      </c>
      <c r="C241" s="237" t="s">
        <v>411</v>
      </c>
      <c r="D241" s="237" t="s">
        <v>412</v>
      </c>
      <c r="E241" s="249" t="s">
        <v>192</v>
      </c>
      <c r="F241" s="243">
        <v>328</v>
      </c>
      <c r="G241" s="243">
        <v>292</v>
      </c>
      <c r="H241" s="243">
        <v>199</v>
      </c>
      <c r="I241" s="237">
        <v>55</v>
      </c>
      <c r="J241" s="237">
        <v>165</v>
      </c>
      <c r="K241" s="240">
        <v>1.806</v>
      </c>
      <c r="L241" s="241" t="s">
        <v>870</v>
      </c>
      <c r="M241" s="244">
        <v>3765.4</v>
      </c>
      <c r="N241" s="250" t="s">
        <v>193</v>
      </c>
      <c r="O241" s="231" t="s">
        <v>200</v>
      </c>
      <c r="P241" s="232"/>
      <c r="Q241" s="251" t="s">
        <v>684</v>
      </c>
    </row>
    <row r="242" spans="1:17" s="282" customFormat="1">
      <c r="A242" s="237">
        <v>26</v>
      </c>
      <c r="B242" s="237" t="s">
        <v>521</v>
      </c>
      <c r="C242" s="237" t="s">
        <v>520</v>
      </c>
      <c r="D242" s="237" t="s">
        <v>521</v>
      </c>
      <c r="E242" s="249" t="s">
        <v>192</v>
      </c>
      <c r="F242" s="243">
        <v>328</v>
      </c>
      <c r="G242" s="243">
        <v>292</v>
      </c>
      <c r="H242" s="243">
        <v>199</v>
      </c>
      <c r="I242" s="237">
        <v>55</v>
      </c>
      <c r="J242" s="237">
        <v>165</v>
      </c>
      <c r="K242" s="240">
        <v>1.806</v>
      </c>
      <c r="L242" s="241" t="s">
        <v>870</v>
      </c>
      <c r="M242" s="244">
        <v>4176.8500000000004</v>
      </c>
      <c r="N242" s="250" t="s">
        <v>193</v>
      </c>
      <c r="O242" s="231" t="s">
        <v>200</v>
      </c>
      <c r="Q242" s="251" t="s">
        <v>684</v>
      </c>
    </row>
    <row r="243" spans="1:17" s="282" customFormat="1">
      <c r="A243" s="237">
        <v>27</v>
      </c>
      <c r="B243" s="237" t="s">
        <v>519</v>
      </c>
      <c r="C243" s="237" t="s">
        <v>518</v>
      </c>
      <c r="D243" s="237" t="s">
        <v>519</v>
      </c>
      <c r="E243" s="249" t="s">
        <v>192</v>
      </c>
      <c r="F243" s="243">
        <v>328</v>
      </c>
      <c r="G243" s="243">
        <v>292</v>
      </c>
      <c r="H243" s="243">
        <v>199</v>
      </c>
      <c r="I243" s="237">
        <v>55</v>
      </c>
      <c r="J243" s="237">
        <v>165</v>
      </c>
      <c r="K243" s="240">
        <v>1.806</v>
      </c>
      <c r="L243" s="241" t="s">
        <v>870</v>
      </c>
      <c r="M243" s="244">
        <v>4176.8500000000004</v>
      </c>
      <c r="N243" s="250" t="s">
        <v>193</v>
      </c>
      <c r="O243" s="231" t="s">
        <v>200</v>
      </c>
      <c r="Q243" s="251" t="s">
        <v>684</v>
      </c>
    </row>
    <row r="244" spans="1:17" s="282" customFormat="1">
      <c r="A244" s="237">
        <v>28</v>
      </c>
      <c r="B244" s="237" t="s">
        <v>586</v>
      </c>
      <c r="C244" s="237" t="s">
        <v>359</v>
      </c>
      <c r="D244" s="237" t="s">
        <v>586</v>
      </c>
      <c r="E244" s="249" t="s">
        <v>192</v>
      </c>
      <c r="F244" s="243">
        <v>338</v>
      </c>
      <c r="G244" s="243">
        <v>297</v>
      </c>
      <c r="H244" s="243">
        <v>199</v>
      </c>
      <c r="I244" s="237">
        <v>55</v>
      </c>
      <c r="J244" s="237">
        <v>165</v>
      </c>
      <c r="K244" s="240">
        <v>1.806</v>
      </c>
      <c r="L244" s="241" t="s">
        <v>870</v>
      </c>
      <c r="M244" s="244">
        <v>4933.43</v>
      </c>
      <c r="N244" s="250" t="s">
        <v>193</v>
      </c>
      <c r="O244" s="231" t="s">
        <v>200</v>
      </c>
      <c r="P244" s="232"/>
      <c r="Q244" s="251" t="s">
        <v>685</v>
      </c>
    </row>
    <row r="245" spans="1:17" s="282" customFormat="1">
      <c r="A245" s="237">
        <v>29</v>
      </c>
      <c r="B245" s="237" t="s">
        <v>426</v>
      </c>
      <c r="C245" s="237" t="s">
        <v>425</v>
      </c>
      <c r="D245" s="237" t="s">
        <v>426</v>
      </c>
      <c r="E245" s="249" t="s">
        <v>192</v>
      </c>
      <c r="F245" s="243">
        <v>338</v>
      </c>
      <c r="G245" s="243">
        <v>297</v>
      </c>
      <c r="H245" s="243">
        <v>199</v>
      </c>
      <c r="I245" s="237">
        <v>55</v>
      </c>
      <c r="J245" s="237">
        <v>165</v>
      </c>
      <c r="K245" s="240">
        <v>1.806</v>
      </c>
      <c r="L245" s="241" t="s">
        <v>870</v>
      </c>
      <c r="M245" s="244">
        <v>5653.13</v>
      </c>
      <c r="N245" s="250" t="s">
        <v>193</v>
      </c>
      <c r="O245" s="231" t="s">
        <v>200</v>
      </c>
      <c r="P245" s="232"/>
      <c r="Q245" s="251" t="s">
        <v>684</v>
      </c>
    </row>
    <row r="246" spans="1:17" s="282" customFormat="1">
      <c r="A246" s="237">
        <v>30</v>
      </c>
      <c r="B246" s="237" t="s">
        <v>430</v>
      </c>
      <c r="C246" s="237" t="s">
        <v>428</v>
      </c>
      <c r="D246" s="237" t="s">
        <v>430</v>
      </c>
      <c r="E246" s="249" t="s">
        <v>192</v>
      </c>
      <c r="F246" s="243">
        <v>338</v>
      </c>
      <c r="G246" s="243">
        <v>297</v>
      </c>
      <c r="H246" s="243">
        <v>199</v>
      </c>
      <c r="I246" s="237">
        <v>55</v>
      </c>
      <c r="J246" s="237">
        <v>165</v>
      </c>
      <c r="K246" s="240">
        <v>1.806</v>
      </c>
      <c r="L246" s="241" t="s">
        <v>870</v>
      </c>
      <c r="M246" s="244">
        <v>5585.35</v>
      </c>
      <c r="N246" s="250" t="s">
        <v>193</v>
      </c>
      <c r="O246" s="231" t="s">
        <v>200</v>
      </c>
      <c r="P246" s="232"/>
      <c r="Q246" s="251" t="s">
        <v>684</v>
      </c>
    </row>
    <row r="247" spans="1:17" s="282" customFormat="1">
      <c r="A247" s="237">
        <v>31</v>
      </c>
      <c r="B247" s="237" t="s">
        <v>429</v>
      </c>
      <c r="C247" s="237" t="s">
        <v>427</v>
      </c>
      <c r="D247" s="237" t="s">
        <v>429</v>
      </c>
      <c r="E247" s="249" t="s">
        <v>192</v>
      </c>
      <c r="F247" s="243">
        <v>345</v>
      </c>
      <c r="G247" s="243">
        <v>304</v>
      </c>
      <c r="H247" s="243">
        <v>199</v>
      </c>
      <c r="I247" s="237">
        <v>55</v>
      </c>
      <c r="J247" s="237">
        <v>165</v>
      </c>
      <c r="K247" s="240">
        <v>1.806</v>
      </c>
      <c r="L247" s="241" t="s">
        <v>870</v>
      </c>
      <c r="M247" s="244">
        <v>5477.59</v>
      </c>
      <c r="N247" s="250" t="s">
        <v>193</v>
      </c>
      <c r="O247" s="231" t="s">
        <v>200</v>
      </c>
      <c r="P247" s="232"/>
      <c r="Q247" s="251" t="s">
        <v>684</v>
      </c>
    </row>
    <row r="248" spans="1:17" s="282" customFormat="1">
      <c r="A248" s="237">
        <v>32</v>
      </c>
      <c r="B248" s="237" t="s">
        <v>416</v>
      </c>
      <c r="C248" s="237" t="s">
        <v>415</v>
      </c>
      <c r="D248" s="237" t="s">
        <v>416</v>
      </c>
      <c r="E248" s="249" t="s">
        <v>192</v>
      </c>
      <c r="F248" s="243">
        <v>345</v>
      </c>
      <c r="G248" s="243">
        <v>304</v>
      </c>
      <c r="H248" s="243">
        <v>199</v>
      </c>
      <c r="I248" s="237">
        <v>55</v>
      </c>
      <c r="J248" s="237">
        <v>165</v>
      </c>
      <c r="K248" s="240">
        <v>1.806</v>
      </c>
      <c r="L248" s="241" t="s">
        <v>870</v>
      </c>
      <c r="M248" s="244">
        <v>5479.94</v>
      </c>
      <c r="N248" s="250" t="s">
        <v>193</v>
      </c>
      <c r="O248" s="231" t="s">
        <v>200</v>
      </c>
      <c r="Q248" s="251" t="s">
        <v>684</v>
      </c>
    </row>
    <row r="249" spans="1:17" s="282" customFormat="1">
      <c r="A249" s="237">
        <v>33</v>
      </c>
      <c r="B249" s="237" t="s">
        <v>432</v>
      </c>
      <c r="C249" s="237" t="s">
        <v>431</v>
      </c>
      <c r="D249" s="237" t="s">
        <v>432</v>
      </c>
      <c r="E249" s="249" t="s">
        <v>192</v>
      </c>
      <c r="F249" s="243">
        <v>345</v>
      </c>
      <c r="G249" s="243">
        <v>304</v>
      </c>
      <c r="H249" s="243">
        <v>199</v>
      </c>
      <c r="I249" s="237">
        <v>55</v>
      </c>
      <c r="J249" s="237">
        <v>165</v>
      </c>
      <c r="K249" s="240">
        <v>1.806</v>
      </c>
      <c r="L249" s="241" t="s">
        <v>870</v>
      </c>
      <c r="M249" s="244">
        <v>5477.72</v>
      </c>
      <c r="N249" s="250" t="s">
        <v>193</v>
      </c>
      <c r="O249" s="231" t="s">
        <v>200</v>
      </c>
      <c r="Q249" s="251" t="s">
        <v>684</v>
      </c>
    </row>
    <row r="250" spans="1:17" s="282" customFormat="1">
      <c r="A250" s="237">
        <v>34</v>
      </c>
      <c r="B250" s="237" t="s">
        <v>434</v>
      </c>
      <c r="C250" s="237" t="s">
        <v>433</v>
      </c>
      <c r="D250" s="237" t="s">
        <v>434</v>
      </c>
      <c r="E250" s="249" t="s">
        <v>192</v>
      </c>
      <c r="F250" s="243">
        <v>345</v>
      </c>
      <c r="G250" s="243">
        <v>304</v>
      </c>
      <c r="H250" s="243">
        <v>199</v>
      </c>
      <c r="I250" s="237">
        <v>55</v>
      </c>
      <c r="J250" s="237">
        <v>165</v>
      </c>
      <c r="K250" s="240">
        <v>1.806</v>
      </c>
      <c r="L250" s="241" t="s">
        <v>870</v>
      </c>
      <c r="M250" s="244">
        <v>5474.79</v>
      </c>
      <c r="N250" s="250" t="s">
        <v>193</v>
      </c>
      <c r="O250" s="231" t="s">
        <v>200</v>
      </c>
      <c r="Q250" s="251" t="s">
        <v>684</v>
      </c>
    </row>
    <row r="251" spans="1:17" s="282" customFormat="1">
      <c r="A251" s="237">
        <v>35</v>
      </c>
      <c r="B251" s="237" t="s">
        <v>573</v>
      </c>
      <c r="C251" s="237" t="s">
        <v>711</v>
      </c>
      <c r="D251" s="237" t="s">
        <v>573</v>
      </c>
      <c r="E251" s="249" t="s">
        <v>192</v>
      </c>
      <c r="F251" s="243">
        <v>344</v>
      </c>
      <c r="G251" s="243">
        <v>303</v>
      </c>
      <c r="H251" s="243">
        <v>199</v>
      </c>
      <c r="I251" s="237">
        <v>55</v>
      </c>
      <c r="J251" s="237">
        <v>165</v>
      </c>
      <c r="K251" s="240">
        <v>1.806</v>
      </c>
      <c r="L251" s="241" t="s">
        <v>870</v>
      </c>
      <c r="M251" s="244">
        <v>4842.37</v>
      </c>
      <c r="N251" s="250" t="s">
        <v>193</v>
      </c>
      <c r="O251" s="231" t="s">
        <v>200</v>
      </c>
      <c r="Q251" s="251" t="s">
        <v>684</v>
      </c>
    </row>
    <row r="252" spans="1:17" s="282" customFormat="1">
      <c r="A252" s="237">
        <v>36</v>
      </c>
      <c r="B252" s="237" t="s">
        <v>574</v>
      </c>
      <c r="C252" s="237" t="s">
        <v>712</v>
      </c>
      <c r="D252" s="237" t="s">
        <v>574</v>
      </c>
      <c r="E252" s="249" t="s">
        <v>192</v>
      </c>
      <c r="F252" s="243">
        <v>344</v>
      </c>
      <c r="G252" s="243">
        <v>303</v>
      </c>
      <c r="H252" s="243">
        <v>199</v>
      </c>
      <c r="I252" s="237">
        <v>55</v>
      </c>
      <c r="J252" s="237">
        <v>165</v>
      </c>
      <c r="K252" s="240">
        <v>1.806</v>
      </c>
      <c r="L252" s="241" t="s">
        <v>870</v>
      </c>
      <c r="M252" s="244">
        <v>4842.92</v>
      </c>
      <c r="N252" s="250" t="s">
        <v>193</v>
      </c>
      <c r="O252" s="231" t="s">
        <v>200</v>
      </c>
      <c r="P252" s="232"/>
      <c r="Q252" s="251" t="s">
        <v>684</v>
      </c>
    </row>
    <row r="253" spans="1:17" s="282" customFormat="1">
      <c r="A253" s="237">
        <v>37</v>
      </c>
      <c r="B253" s="237" t="s">
        <v>686</v>
      </c>
      <c r="C253" s="237" t="s">
        <v>877</v>
      </c>
      <c r="D253" s="237" t="s">
        <v>686</v>
      </c>
      <c r="E253" s="249" t="s">
        <v>192</v>
      </c>
      <c r="F253" s="243">
        <v>345</v>
      </c>
      <c r="G253" s="243">
        <v>304</v>
      </c>
      <c r="H253" s="243">
        <v>199</v>
      </c>
      <c r="I253" s="237">
        <v>55</v>
      </c>
      <c r="J253" s="237">
        <v>165</v>
      </c>
      <c r="K253" s="240">
        <v>1.806</v>
      </c>
      <c r="L253" s="241" t="s">
        <v>870</v>
      </c>
      <c r="M253" s="244">
        <v>5527.17</v>
      </c>
      <c r="N253" s="250" t="s">
        <v>193</v>
      </c>
      <c r="O253" s="231" t="s">
        <v>200</v>
      </c>
      <c r="P253" s="232"/>
      <c r="Q253" s="251" t="s">
        <v>685</v>
      </c>
    </row>
    <row r="254" spans="1:17" s="277" customFormat="1">
      <c r="A254" s="237">
        <v>38</v>
      </c>
      <c r="B254" s="237" t="s">
        <v>687</v>
      </c>
      <c r="C254" s="237" t="s">
        <v>878</v>
      </c>
      <c r="D254" s="237" t="s">
        <v>687</v>
      </c>
      <c r="E254" s="249" t="s">
        <v>192</v>
      </c>
      <c r="F254" s="243">
        <v>345</v>
      </c>
      <c r="G254" s="243">
        <v>304</v>
      </c>
      <c r="H254" s="243">
        <v>199</v>
      </c>
      <c r="I254" s="237">
        <v>55</v>
      </c>
      <c r="J254" s="237">
        <v>165</v>
      </c>
      <c r="K254" s="240">
        <v>1.806</v>
      </c>
      <c r="L254" s="241" t="s">
        <v>870</v>
      </c>
      <c r="M254" s="244">
        <v>5527.27</v>
      </c>
      <c r="N254" s="250" t="s">
        <v>193</v>
      </c>
      <c r="O254" s="231" t="s">
        <v>200</v>
      </c>
      <c r="P254" s="232"/>
      <c r="Q254" s="251" t="s">
        <v>684</v>
      </c>
    </row>
    <row r="255" spans="1:17" s="282" customFormat="1">
      <c r="A255" s="237">
        <v>39</v>
      </c>
      <c r="B255" s="237" t="s">
        <v>320</v>
      </c>
      <c r="C255" s="237" t="s">
        <v>319</v>
      </c>
      <c r="D255" s="237" t="s">
        <v>320</v>
      </c>
      <c r="E255" s="249" t="s">
        <v>192</v>
      </c>
      <c r="F255" s="243">
        <v>345</v>
      </c>
      <c r="G255" s="243">
        <v>304</v>
      </c>
      <c r="H255" s="243">
        <v>199</v>
      </c>
      <c r="I255" s="237">
        <v>55</v>
      </c>
      <c r="J255" s="237">
        <v>165</v>
      </c>
      <c r="K255" s="240">
        <v>1.806</v>
      </c>
      <c r="L255" s="241" t="s">
        <v>870</v>
      </c>
      <c r="M255" s="244">
        <v>6107.15</v>
      </c>
      <c r="N255" s="250" t="s">
        <v>193</v>
      </c>
      <c r="O255" s="231" t="s">
        <v>200</v>
      </c>
      <c r="Q255" s="251" t="s">
        <v>684</v>
      </c>
    </row>
    <row r="256" spans="1:17" s="282" customFormat="1">
      <c r="A256" s="237">
        <v>40</v>
      </c>
      <c r="B256" s="237" t="s">
        <v>322</v>
      </c>
      <c r="C256" s="237" t="s">
        <v>321</v>
      </c>
      <c r="D256" s="237" t="s">
        <v>322</v>
      </c>
      <c r="E256" s="249" t="s">
        <v>192</v>
      </c>
      <c r="F256" s="243">
        <v>338</v>
      </c>
      <c r="G256" s="243">
        <v>297</v>
      </c>
      <c r="H256" s="243">
        <v>199</v>
      </c>
      <c r="I256" s="237">
        <v>55</v>
      </c>
      <c r="J256" s="237">
        <v>165</v>
      </c>
      <c r="K256" s="240">
        <v>1.806</v>
      </c>
      <c r="L256" s="241" t="s">
        <v>870</v>
      </c>
      <c r="M256" s="244">
        <v>6078.81</v>
      </c>
      <c r="N256" s="250" t="s">
        <v>193</v>
      </c>
      <c r="O256" s="231" t="s">
        <v>200</v>
      </c>
      <c r="Q256" s="251" t="s">
        <v>685</v>
      </c>
    </row>
    <row r="257" spans="1:17" s="282" customFormat="1">
      <c r="A257" s="237">
        <v>41</v>
      </c>
      <c r="B257" s="237" t="s">
        <v>324</v>
      </c>
      <c r="C257" s="237" t="s">
        <v>323</v>
      </c>
      <c r="D257" s="237" t="s">
        <v>324</v>
      </c>
      <c r="E257" s="249" t="s">
        <v>192</v>
      </c>
      <c r="F257" s="243">
        <v>345</v>
      </c>
      <c r="G257" s="243">
        <v>304</v>
      </c>
      <c r="H257" s="243">
        <v>199</v>
      </c>
      <c r="I257" s="237">
        <v>55</v>
      </c>
      <c r="J257" s="237">
        <v>165</v>
      </c>
      <c r="K257" s="240">
        <v>1.806</v>
      </c>
      <c r="L257" s="241" t="s">
        <v>870</v>
      </c>
      <c r="M257" s="244">
        <v>5930.91</v>
      </c>
      <c r="N257" s="250" t="s">
        <v>193</v>
      </c>
      <c r="O257" s="231" t="s">
        <v>200</v>
      </c>
      <c r="Q257" s="251" t="s">
        <v>684</v>
      </c>
    </row>
    <row r="258" spans="1:17" s="282" customFormat="1">
      <c r="A258" s="237">
        <v>42</v>
      </c>
      <c r="B258" s="237" t="s">
        <v>326</v>
      </c>
      <c r="C258" s="237" t="s">
        <v>325</v>
      </c>
      <c r="D258" s="237" t="s">
        <v>326</v>
      </c>
      <c r="E258" s="249" t="s">
        <v>192</v>
      </c>
      <c r="F258" s="243">
        <v>345</v>
      </c>
      <c r="G258" s="243">
        <v>304</v>
      </c>
      <c r="H258" s="243">
        <v>199</v>
      </c>
      <c r="I258" s="237">
        <v>55</v>
      </c>
      <c r="J258" s="237">
        <v>165</v>
      </c>
      <c r="K258" s="240">
        <v>1.806</v>
      </c>
      <c r="L258" s="241" t="s">
        <v>870</v>
      </c>
      <c r="M258" s="244">
        <v>5930.84</v>
      </c>
      <c r="N258" s="250" t="s">
        <v>193</v>
      </c>
      <c r="O258" s="231" t="s">
        <v>200</v>
      </c>
      <c r="Q258" s="251" t="s">
        <v>684</v>
      </c>
    </row>
    <row r="259" spans="1:17" s="282" customFormat="1">
      <c r="A259" s="237">
        <v>43</v>
      </c>
      <c r="B259" s="237" t="s">
        <v>419</v>
      </c>
      <c r="C259" s="237" t="s">
        <v>418</v>
      </c>
      <c r="D259" s="237" t="s">
        <v>419</v>
      </c>
      <c r="E259" s="249" t="s">
        <v>192</v>
      </c>
      <c r="F259" s="243">
        <v>345</v>
      </c>
      <c r="G259" s="243">
        <v>304</v>
      </c>
      <c r="H259" s="243">
        <v>199</v>
      </c>
      <c r="I259" s="237">
        <v>55</v>
      </c>
      <c r="J259" s="237">
        <v>165</v>
      </c>
      <c r="K259" s="240">
        <v>1.806</v>
      </c>
      <c r="L259" s="241" t="s">
        <v>870</v>
      </c>
      <c r="M259" s="244">
        <v>5931.18</v>
      </c>
      <c r="N259" s="250" t="s">
        <v>193</v>
      </c>
      <c r="O259" s="231" t="s">
        <v>200</v>
      </c>
      <c r="Q259" s="251" t="s">
        <v>684</v>
      </c>
    </row>
    <row r="260" spans="1:17" s="282" customFormat="1">
      <c r="A260" s="237">
        <v>44</v>
      </c>
      <c r="B260" s="237" t="s">
        <v>677</v>
      </c>
      <c r="C260" s="237" t="s">
        <v>676</v>
      </c>
      <c r="D260" s="237" t="s">
        <v>677</v>
      </c>
      <c r="E260" s="249" t="s">
        <v>192</v>
      </c>
      <c r="F260" s="243">
        <v>345</v>
      </c>
      <c r="G260" s="243">
        <v>304</v>
      </c>
      <c r="H260" s="243">
        <v>199</v>
      </c>
      <c r="I260" s="237">
        <v>55</v>
      </c>
      <c r="J260" s="237">
        <v>165</v>
      </c>
      <c r="K260" s="240">
        <v>1.806</v>
      </c>
      <c r="L260" s="241" t="s">
        <v>870</v>
      </c>
      <c r="M260" s="244">
        <v>5927.6</v>
      </c>
      <c r="N260" s="250" t="s">
        <v>193</v>
      </c>
      <c r="O260" s="231" t="s">
        <v>200</v>
      </c>
      <c r="Q260" s="251" t="s">
        <v>684</v>
      </c>
    </row>
    <row r="261" spans="1:17" s="282" customFormat="1">
      <c r="A261" s="237">
        <v>45</v>
      </c>
      <c r="B261" s="237" t="s">
        <v>659</v>
      </c>
      <c r="C261" s="237" t="s">
        <v>658</v>
      </c>
      <c r="D261" s="237" t="s">
        <v>659</v>
      </c>
      <c r="E261" s="249" t="s">
        <v>192</v>
      </c>
      <c r="F261" s="243">
        <v>345</v>
      </c>
      <c r="G261" s="243">
        <v>304</v>
      </c>
      <c r="H261" s="243">
        <v>199</v>
      </c>
      <c r="I261" s="237">
        <v>55</v>
      </c>
      <c r="J261" s="237">
        <v>165</v>
      </c>
      <c r="K261" s="240">
        <v>1.806</v>
      </c>
      <c r="L261" s="241" t="s">
        <v>870</v>
      </c>
      <c r="M261" s="244">
        <v>5980.84</v>
      </c>
      <c r="N261" s="250" t="s">
        <v>193</v>
      </c>
      <c r="O261" s="231" t="s">
        <v>200</v>
      </c>
      <c r="Q261" s="251" t="s">
        <v>684</v>
      </c>
    </row>
    <row r="262" spans="1:17" s="282" customFormat="1">
      <c r="A262" s="237">
        <v>46</v>
      </c>
      <c r="B262" s="237" t="s">
        <v>328</v>
      </c>
      <c r="C262" s="237" t="s">
        <v>327</v>
      </c>
      <c r="D262" s="237" t="s">
        <v>328</v>
      </c>
      <c r="E262" s="249" t="s">
        <v>192</v>
      </c>
      <c r="F262" s="243">
        <v>345</v>
      </c>
      <c r="G262" s="243">
        <v>304</v>
      </c>
      <c r="H262" s="243">
        <v>199</v>
      </c>
      <c r="I262" s="237">
        <v>55</v>
      </c>
      <c r="J262" s="237">
        <v>165</v>
      </c>
      <c r="K262" s="240">
        <v>1.806</v>
      </c>
      <c r="L262" s="241" t="s">
        <v>870</v>
      </c>
      <c r="M262" s="244">
        <v>6794.82</v>
      </c>
      <c r="N262" s="250" t="s">
        <v>193</v>
      </c>
      <c r="O262" s="231" t="s">
        <v>200</v>
      </c>
      <c r="P262" s="232"/>
      <c r="Q262" s="251" t="s">
        <v>684</v>
      </c>
    </row>
    <row r="263" spans="1:17" s="282" customFormat="1">
      <c r="A263" s="237">
        <v>47</v>
      </c>
      <c r="B263" s="237" t="s">
        <v>330</v>
      </c>
      <c r="C263" s="237" t="s">
        <v>329</v>
      </c>
      <c r="D263" s="237" t="s">
        <v>330</v>
      </c>
      <c r="E263" s="249" t="s">
        <v>192</v>
      </c>
      <c r="F263" s="243">
        <v>338</v>
      </c>
      <c r="G263" s="243">
        <v>297</v>
      </c>
      <c r="H263" s="243">
        <v>199</v>
      </c>
      <c r="I263" s="237">
        <v>55</v>
      </c>
      <c r="J263" s="237">
        <v>165</v>
      </c>
      <c r="K263" s="240">
        <v>1.806</v>
      </c>
      <c r="L263" s="241" t="s">
        <v>870</v>
      </c>
      <c r="M263" s="244">
        <v>6728.65</v>
      </c>
      <c r="N263" s="250" t="s">
        <v>193</v>
      </c>
      <c r="O263" s="231" t="s">
        <v>200</v>
      </c>
      <c r="Q263" s="251" t="s">
        <v>685</v>
      </c>
    </row>
    <row r="264" spans="1:17" s="282" customFormat="1">
      <c r="A264" s="237">
        <v>48</v>
      </c>
      <c r="B264" s="237" t="s">
        <v>332</v>
      </c>
      <c r="C264" s="237" t="s">
        <v>331</v>
      </c>
      <c r="D264" s="237" t="s">
        <v>332</v>
      </c>
      <c r="E264" s="249" t="s">
        <v>192</v>
      </c>
      <c r="F264" s="243">
        <v>345</v>
      </c>
      <c r="G264" s="243">
        <v>304</v>
      </c>
      <c r="H264" s="243">
        <v>199</v>
      </c>
      <c r="I264" s="237">
        <v>55</v>
      </c>
      <c r="J264" s="237">
        <v>165</v>
      </c>
      <c r="K264" s="240">
        <v>1.806</v>
      </c>
      <c r="L264" s="241" t="s">
        <v>870</v>
      </c>
      <c r="M264" s="244">
        <v>6497.78</v>
      </c>
      <c r="N264" s="250" t="s">
        <v>193</v>
      </c>
      <c r="O264" s="231" t="s">
        <v>200</v>
      </c>
      <c r="P264" s="232"/>
      <c r="Q264" s="251" t="s">
        <v>684</v>
      </c>
    </row>
    <row r="265" spans="1:17" s="282" customFormat="1">
      <c r="A265" s="237">
        <v>49</v>
      </c>
      <c r="B265" s="237" t="s">
        <v>334</v>
      </c>
      <c r="C265" s="237" t="s">
        <v>333</v>
      </c>
      <c r="D265" s="237" t="s">
        <v>334</v>
      </c>
      <c r="E265" s="249" t="s">
        <v>192</v>
      </c>
      <c r="F265" s="243">
        <v>345</v>
      </c>
      <c r="G265" s="243">
        <v>304</v>
      </c>
      <c r="H265" s="243">
        <v>199</v>
      </c>
      <c r="I265" s="237">
        <v>55</v>
      </c>
      <c r="J265" s="237">
        <v>165</v>
      </c>
      <c r="K265" s="240">
        <v>1.806</v>
      </c>
      <c r="L265" s="241" t="s">
        <v>870</v>
      </c>
      <c r="M265" s="244">
        <v>6610.45</v>
      </c>
      <c r="N265" s="250" t="s">
        <v>193</v>
      </c>
      <c r="O265" s="231" t="s">
        <v>200</v>
      </c>
      <c r="P265" s="232"/>
      <c r="Q265" s="251" t="s">
        <v>684</v>
      </c>
    </row>
    <row r="266" spans="1:17" s="282" customFormat="1">
      <c r="A266" s="237">
        <v>50</v>
      </c>
      <c r="B266" s="237" t="s">
        <v>335</v>
      </c>
      <c r="C266" s="237" t="s">
        <v>336</v>
      </c>
      <c r="D266" s="237" t="s">
        <v>335</v>
      </c>
      <c r="E266" s="249" t="s">
        <v>192</v>
      </c>
      <c r="F266" s="243">
        <v>345</v>
      </c>
      <c r="G266" s="243">
        <v>304</v>
      </c>
      <c r="H266" s="243">
        <v>199</v>
      </c>
      <c r="I266" s="237">
        <v>55</v>
      </c>
      <c r="J266" s="237">
        <v>165</v>
      </c>
      <c r="K266" s="240">
        <v>1.806</v>
      </c>
      <c r="L266" s="241" t="s">
        <v>870</v>
      </c>
      <c r="M266" s="244">
        <v>6793.14</v>
      </c>
      <c r="N266" s="250" t="s">
        <v>193</v>
      </c>
      <c r="O266" s="231" t="s">
        <v>200</v>
      </c>
      <c r="P266" s="232"/>
      <c r="Q266" s="251" t="s">
        <v>684</v>
      </c>
    </row>
    <row r="267" spans="1:17" s="284" customFormat="1">
      <c r="A267" s="237">
        <v>51</v>
      </c>
      <c r="B267" s="255" t="s">
        <v>338</v>
      </c>
      <c r="C267" s="237" t="s">
        <v>337</v>
      </c>
      <c r="D267" s="255" t="s">
        <v>338</v>
      </c>
      <c r="E267" s="261" t="s">
        <v>192</v>
      </c>
      <c r="F267" s="243">
        <v>338</v>
      </c>
      <c r="G267" s="243">
        <v>297</v>
      </c>
      <c r="H267" s="243">
        <v>199</v>
      </c>
      <c r="I267" s="237">
        <v>55</v>
      </c>
      <c r="J267" s="237">
        <v>165</v>
      </c>
      <c r="K267" s="240">
        <v>1.806</v>
      </c>
      <c r="L267" s="241" t="s">
        <v>870</v>
      </c>
      <c r="M267" s="244">
        <v>6727.07</v>
      </c>
      <c r="N267" s="250" t="s">
        <v>193</v>
      </c>
      <c r="O267" s="234" t="s">
        <v>200</v>
      </c>
      <c r="P267" s="283"/>
      <c r="Q267" s="251" t="s">
        <v>685</v>
      </c>
    </row>
    <row r="268" spans="1:17" s="282" customFormat="1">
      <c r="A268" s="237">
        <v>52</v>
      </c>
      <c r="B268" s="237" t="s">
        <v>340</v>
      </c>
      <c r="C268" s="237" t="s">
        <v>339</v>
      </c>
      <c r="D268" s="237" t="s">
        <v>340</v>
      </c>
      <c r="E268" s="249" t="s">
        <v>192</v>
      </c>
      <c r="F268" s="243">
        <v>345</v>
      </c>
      <c r="G268" s="243">
        <v>304</v>
      </c>
      <c r="H268" s="243">
        <v>199</v>
      </c>
      <c r="I268" s="237">
        <v>55</v>
      </c>
      <c r="J268" s="237">
        <v>165</v>
      </c>
      <c r="K268" s="240">
        <v>1.806</v>
      </c>
      <c r="L268" s="241" t="s">
        <v>870</v>
      </c>
      <c r="M268" s="244">
        <v>6617.66</v>
      </c>
      <c r="N268" s="250" t="s">
        <v>193</v>
      </c>
      <c r="O268" s="231" t="s">
        <v>200</v>
      </c>
      <c r="Q268" s="251" t="s">
        <v>684</v>
      </c>
    </row>
    <row r="269" spans="1:17" s="282" customFormat="1">
      <c r="A269" s="237">
        <v>53</v>
      </c>
      <c r="B269" s="237" t="s">
        <v>342</v>
      </c>
      <c r="C269" s="237" t="s">
        <v>341</v>
      </c>
      <c r="D269" s="237" t="s">
        <v>342</v>
      </c>
      <c r="E269" s="249" t="s">
        <v>192</v>
      </c>
      <c r="F269" s="243">
        <v>345</v>
      </c>
      <c r="G269" s="243">
        <v>304</v>
      </c>
      <c r="H269" s="243">
        <v>199</v>
      </c>
      <c r="I269" s="237">
        <v>55</v>
      </c>
      <c r="J269" s="237">
        <v>165</v>
      </c>
      <c r="K269" s="240">
        <v>1.806</v>
      </c>
      <c r="L269" s="241" t="s">
        <v>870</v>
      </c>
      <c r="M269" s="244">
        <v>6620</v>
      </c>
      <c r="N269" s="250" t="s">
        <v>193</v>
      </c>
      <c r="O269" s="231" t="s">
        <v>200</v>
      </c>
      <c r="Q269" s="251" t="s">
        <v>684</v>
      </c>
    </row>
    <row r="270" spans="1:17" s="282" customFormat="1">
      <c r="A270" s="237">
        <v>54</v>
      </c>
      <c r="B270" s="237" t="s">
        <v>344</v>
      </c>
      <c r="C270" s="237" t="s">
        <v>343</v>
      </c>
      <c r="D270" s="237" t="s">
        <v>344</v>
      </c>
      <c r="E270" s="249" t="s">
        <v>192</v>
      </c>
      <c r="F270" s="243">
        <v>345</v>
      </c>
      <c r="G270" s="243">
        <v>304</v>
      </c>
      <c r="H270" s="243">
        <v>199</v>
      </c>
      <c r="I270" s="237">
        <v>55</v>
      </c>
      <c r="J270" s="237">
        <v>165</v>
      </c>
      <c r="K270" s="240">
        <v>1.806</v>
      </c>
      <c r="L270" s="241" t="s">
        <v>870</v>
      </c>
      <c r="M270" s="244">
        <v>6617.58</v>
      </c>
      <c r="N270" s="250" t="s">
        <v>193</v>
      </c>
      <c r="O270" s="231" t="s">
        <v>200</v>
      </c>
      <c r="P270" s="232"/>
      <c r="Q270" s="251" t="s">
        <v>684</v>
      </c>
    </row>
    <row r="271" spans="1:17" s="282" customFormat="1">
      <c r="A271" s="237">
        <v>55</v>
      </c>
      <c r="B271" s="237" t="s">
        <v>576</v>
      </c>
      <c r="C271" s="237" t="s">
        <v>233</v>
      </c>
      <c r="D271" s="237" t="s">
        <v>576</v>
      </c>
      <c r="E271" s="249" t="s">
        <v>192</v>
      </c>
      <c r="F271" s="243">
        <v>344</v>
      </c>
      <c r="G271" s="243">
        <v>303</v>
      </c>
      <c r="H271" s="243">
        <v>199</v>
      </c>
      <c r="I271" s="237">
        <v>55</v>
      </c>
      <c r="J271" s="237">
        <v>165</v>
      </c>
      <c r="K271" s="240">
        <v>1.806</v>
      </c>
      <c r="L271" s="241" t="s">
        <v>870</v>
      </c>
      <c r="M271" s="244">
        <v>4807.88</v>
      </c>
      <c r="N271" s="250" t="s">
        <v>193</v>
      </c>
      <c r="O271" s="231" t="s">
        <v>200</v>
      </c>
      <c r="P271" s="232"/>
      <c r="Q271" s="251" t="s">
        <v>684</v>
      </c>
    </row>
    <row r="272" spans="1:17" s="282" customFormat="1">
      <c r="A272" s="237">
        <v>56</v>
      </c>
      <c r="B272" s="237" t="s">
        <v>575</v>
      </c>
      <c r="C272" s="237" t="s">
        <v>232</v>
      </c>
      <c r="D272" s="237" t="s">
        <v>575</v>
      </c>
      <c r="E272" s="249" t="s">
        <v>192</v>
      </c>
      <c r="F272" s="243">
        <v>344</v>
      </c>
      <c r="G272" s="243">
        <v>303</v>
      </c>
      <c r="H272" s="243">
        <v>199</v>
      </c>
      <c r="I272" s="237">
        <v>55</v>
      </c>
      <c r="J272" s="237">
        <v>165</v>
      </c>
      <c r="K272" s="240">
        <v>1.806</v>
      </c>
      <c r="L272" s="241" t="s">
        <v>870</v>
      </c>
      <c r="M272" s="244">
        <v>4811.41</v>
      </c>
      <c r="N272" s="250" t="s">
        <v>193</v>
      </c>
      <c r="O272" s="231" t="s">
        <v>200</v>
      </c>
      <c r="P272" s="232"/>
      <c r="Q272" s="251" t="s">
        <v>684</v>
      </c>
    </row>
    <row r="273" spans="1:17" s="282" customFormat="1">
      <c r="A273" s="237">
        <v>57</v>
      </c>
      <c r="B273" s="237" t="s">
        <v>744</v>
      </c>
      <c r="C273" s="237" t="s">
        <v>750</v>
      </c>
      <c r="D273" s="237" t="s">
        <v>744</v>
      </c>
      <c r="E273" s="249" t="s">
        <v>192</v>
      </c>
      <c r="F273" s="243">
        <v>310</v>
      </c>
      <c r="G273" s="243">
        <v>274</v>
      </c>
      <c r="H273" s="243">
        <v>169</v>
      </c>
      <c r="I273" s="237">
        <v>55</v>
      </c>
      <c r="J273" s="237">
        <v>165</v>
      </c>
      <c r="K273" s="240">
        <v>1.534</v>
      </c>
      <c r="L273" s="241" t="s">
        <v>870</v>
      </c>
      <c r="M273" s="244">
        <v>4241.92</v>
      </c>
      <c r="N273" s="250" t="s">
        <v>193</v>
      </c>
      <c r="O273" s="231" t="s">
        <v>200</v>
      </c>
      <c r="P273" s="232"/>
      <c r="Q273" s="251" t="s">
        <v>684</v>
      </c>
    </row>
    <row r="274" spans="1:17" s="282" customFormat="1">
      <c r="A274" s="237">
        <v>58</v>
      </c>
      <c r="B274" s="237" t="s">
        <v>731</v>
      </c>
      <c r="C274" s="237" t="s">
        <v>718</v>
      </c>
      <c r="D274" s="237" t="s">
        <v>731</v>
      </c>
      <c r="E274" s="249" t="s">
        <v>192</v>
      </c>
      <c r="F274" s="243">
        <v>302</v>
      </c>
      <c r="G274" s="243">
        <v>267</v>
      </c>
      <c r="H274" s="243">
        <v>169</v>
      </c>
      <c r="I274" s="237">
        <v>55</v>
      </c>
      <c r="J274" s="237">
        <v>165</v>
      </c>
      <c r="K274" s="240">
        <v>1.534</v>
      </c>
      <c r="L274" s="241" t="s">
        <v>870</v>
      </c>
      <c r="M274" s="244">
        <v>4173.6400000000003</v>
      </c>
      <c r="N274" s="250" t="s">
        <v>193</v>
      </c>
      <c r="O274" s="231" t="s">
        <v>200</v>
      </c>
      <c r="P274" s="232"/>
      <c r="Q274" s="251" t="s">
        <v>685</v>
      </c>
    </row>
    <row r="275" spans="1:17" s="282" customFormat="1">
      <c r="A275" s="237">
        <v>59</v>
      </c>
      <c r="B275" s="237" t="s">
        <v>832</v>
      </c>
      <c r="C275" s="237" t="s">
        <v>824</v>
      </c>
      <c r="D275" s="237" t="s">
        <v>832</v>
      </c>
      <c r="E275" s="249" t="s">
        <v>192</v>
      </c>
      <c r="F275" s="243">
        <v>310</v>
      </c>
      <c r="G275" s="243">
        <v>274</v>
      </c>
      <c r="H275" s="243">
        <v>169</v>
      </c>
      <c r="I275" s="237">
        <v>55</v>
      </c>
      <c r="J275" s="237">
        <v>165</v>
      </c>
      <c r="K275" s="240">
        <v>1.534</v>
      </c>
      <c r="L275" s="241" t="s">
        <v>870</v>
      </c>
      <c r="M275" s="244">
        <v>4234.6099999999997</v>
      </c>
      <c r="N275" s="275" t="s">
        <v>193</v>
      </c>
      <c r="O275" s="231" t="s">
        <v>200</v>
      </c>
      <c r="P275" s="232"/>
      <c r="Q275" s="251" t="s">
        <v>684</v>
      </c>
    </row>
    <row r="276" spans="1:17" s="282" customFormat="1">
      <c r="A276" s="237">
        <v>60</v>
      </c>
      <c r="B276" s="237" t="s">
        <v>812</v>
      </c>
      <c r="C276" s="237" t="s">
        <v>811</v>
      </c>
      <c r="D276" s="237" t="s">
        <v>812</v>
      </c>
      <c r="E276" s="249" t="s">
        <v>192</v>
      </c>
      <c r="F276" s="243">
        <v>310</v>
      </c>
      <c r="G276" s="243">
        <v>274</v>
      </c>
      <c r="H276" s="243">
        <v>169</v>
      </c>
      <c r="I276" s="237">
        <v>55</v>
      </c>
      <c r="J276" s="237">
        <v>165</v>
      </c>
      <c r="K276" s="240">
        <v>1.534</v>
      </c>
      <c r="L276" s="241" t="s">
        <v>870</v>
      </c>
      <c r="M276" s="244">
        <v>4234.6099999999997</v>
      </c>
      <c r="N276" s="275" t="s">
        <v>193</v>
      </c>
      <c r="O276" s="231" t="s">
        <v>200</v>
      </c>
      <c r="P276" s="232"/>
      <c r="Q276" s="251" t="s">
        <v>684</v>
      </c>
    </row>
    <row r="277" spans="1:17" s="282" customFormat="1">
      <c r="A277" s="237">
        <v>61</v>
      </c>
      <c r="B277" s="237" t="s">
        <v>868</v>
      </c>
      <c r="C277" s="237" t="s">
        <v>846</v>
      </c>
      <c r="D277" s="237" t="s">
        <v>868</v>
      </c>
      <c r="E277" s="249" t="s">
        <v>192</v>
      </c>
      <c r="F277" s="243">
        <v>310</v>
      </c>
      <c r="G277" s="243">
        <v>274</v>
      </c>
      <c r="H277" s="243">
        <v>169</v>
      </c>
      <c r="I277" s="237">
        <v>55</v>
      </c>
      <c r="J277" s="237">
        <v>165</v>
      </c>
      <c r="K277" s="240">
        <v>1.534</v>
      </c>
      <c r="L277" s="241" t="s">
        <v>870</v>
      </c>
      <c r="M277" s="244">
        <v>4241.6499999999996</v>
      </c>
      <c r="N277" s="275" t="s">
        <v>193</v>
      </c>
      <c r="O277" s="231" t="s">
        <v>200</v>
      </c>
      <c r="P277" s="232"/>
      <c r="Q277" s="251" t="s">
        <v>684</v>
      </c>
    </row>
    <row r="278" spans="1:17" s="282" customFormat="1">
      <c r="A278" s="237">
        <v>62</v>
      </c>
      <c r="B278" s="237" t="s">
        <v>765</v>
      </c>
      <c r="C278" s="237" t="s">
        <v>764</v>
      </c>
      <c r="D278" s="237" t="s">
        <v>765</v>
      </c>
      <c r="E278" s="249" t="s">
        <v>192</v>
      </c>
      <c r="F278" s="243">
        <v>310</v>
      </c>
      <c r="G278" s="243">
        <v>274</v>
      </c>
      <c r="H278" s="243">
        <v>169</v>
      </c>
      <c r="I278" s="237">
        <v>55</v>
      </c>
      <c r="J278" s="237">
        <v>165</v>
      </c>
      <c r="K278" s="240">
        <v>1.534</v>
      </c>
      <c r="L278" s="241" t="s">
        <v>870</v>
      </c>
      <c r="M278" s="244">
        <v>4234.6099999999997</v>
      </c>
      <c r="N278" s="275" t="s">
        <v>193</v>
      </c>
      <c r="O278" s="231" t="s">
        <v>200</v>
      </c>
      <c r="P278" s="232"/>
      <c r="Q278" s="251" t="s">
        <v>684</v>
      </c>
    </row>
    <row r="279" spans="1:17" s="282" customFormat="1">
      <c r="A279" s="237">
        <v>63</v>
      </c>
      <c r="B279" s="237" t="s">
        <v>861</v>
      </c>
      <c r="C279" s="237" t="s">
        <v>860</v>
      </c>
      <c r="D279" s="237" t="s">
        <v>861</v>
      </c>
      <c r="E279" s="249" t="s">
        <v>192</v>
      </c>
      <c r="F279" s="243">
        <v>302</v>
      </c>
      <c r="G279" s="243">
        <v>267</v>
      </c>
      <c r="H279" s="243">
        <v>169</v>
      </c>
      <c r="I279" s="237">
        <v>55</v>
      </c>
      <c r="J279" s="237">
        <v>165</v>
      </c>
      <c r="K279" s="240">
        <v>1.534</v>
      </c>
      <c r="L279" s="241" t="s">
        <v>870</v>
      </c>
      <c r="M279" s="244">
        <v>5308.78</v>
      </c>
      <c r="N279" s="275" t="s">
        <v>193</v>
      </c>
      <c r="O279" s="231" t="s">
        <v>200</v>
      </c>
      <c r="P279" s="232"/>
      <c r="Q279" s="251" t="s">
        <v>685</v>
      </c>
    </row>
    <row r="280" spans="1:17" s="282" customFormat="1">
      <c r="A280" s="237">
        <v>64</v>
      </c>
      <c r="B280" s="237" t="s">
        <v>873</v>
      </c>
      <c r="C280" s="237" t="s">
        <v>874</v>
      </c>
      <c r="D280" s="237" t="s">
        <v>873</v>
      </c>
      <c r="E280" s="249" t="s">
        <v>192</v>
      </c>
      <c r="F280" s="243">
        <v>302</v>
      </c>
      <c r="G280" s="243">
        <v>267</v>
      </c>
      <c r="H280" s="243">
        <v>169</v>
      </c>
      <c r="I280" s="237">
        <v>55</v>
      </c>
      <c r="J280" s="237">
        <v>165</v>
      </c>
      <c r="K280" s="240">
        <v>1.534</v>
      </c>
      <c r="L280" s="241" t="s">
        <v>870</v>
      </c>
      <c r="M280" s="244">
        <v>5376.94</v>
      </c>
      <c r="N280" s="275" t="s">
        <v>193</v>
      </c>
      <c r="O280" s="231" t="s">
        <v>200</v>
      </c>
      <c r="P280" s="232"/>
      <c r="Q280" s="251" t="s">
        <v>684</v>
      </c>
    </row>
    <row r="281" spans="1:17" s="282" customFormat="1">
      <c r="A281" s="237">
        <v>65</v>
      </c>
      <c r="B281" s="237" t="s">
        <v>743</v>
      </c>
      <c r="C281" s="237" t="s">
        <v>742</v>
      </c>
      <c r="D281" s="237" t="s">
        <v>743</v>
      </c>
      <c r="E281" s="249" t="s">
        <v>192</v>
      </c>
      <c r="F281" s="243">
        <v>302</v>
      </c>
      <c r="G281" s="243">
        <v>267</v>
      </c>
      <c r="H281" s="243">
        <v>169</v>
      </c>
      <c r="I281" s="237">
        <v>55</v>
      </c>
      <c r="J281" s="237">
        <v>165</v>
      </c>
      <c r="K281" s="240">
        <v>1.534</v>
      </c>
      <c r="L281" s="241" t="s">
        <v>870</v>
      </c>
      <c r="M281" s="244">
        <v>4553</v>
      </c>
      <c r="N281" s="275" t="s">
        <v>193</v>
      </c>
      <c r="O281" s="231" t="s">
        <v>200</v>
      </c>
      <c r="P281" s="232"/>
      <c r="Q281" s="251" t="s">
        <v>685</v>
      </c>
    </row>
    <row r="282" spans="1:17" s="282" customFormat="1">
      <c r="A282" s="237">
        <v>66</v>
      </c>
      <c r="B282" s="237" t="s">
        <v>886</v>
      </c>
      <c r="C282" s="237" t="s">
        <v>887</v>
      </c>
      <c r="D282" s="237" t="s">
        <v>886</v>
      </c>
      <c r="E282" s="249" t="s">
        <v>192</v>
      </c>
      <c r="F282" s="243">
        <v>310</v>
      </c>
      <c r="G282" s="243">
        <v>274</v>
      </c>
      <c r="H282" s="243">
        <v>169</v>
      </c>
      <c r="I282" s="237">
        <v>55</v>
      </c>
      <c r="J282" s="237">
        <v>165</v>
      </c>
      <c r="K282" s="240">
        <v>1.534</v>
      </c>
      <c r="L282" s="241" t="s">
        <v>870</v>
      </c>
      <c r="M282" s="244">
        <v>4621.8</v>
      </c>
      <c r="N282" s="250" t="s">
        <v>193</v>
      </c>
      <c r="O282" s="231" t="s">
        <v>200</v>
      </c>
      <c r="P282" s="232"/>
      <c r="Q282" s="251" t="s">
        <v>684</v>
      </c>
    </row>
    <row r="283" spans="1:17" s="282" customFormat="1">
      <c r="A283" s="237">
        <v>67</v>
      </c>
      <c r="B283" s="237" t="s">
        <v>923</v>
      </c>
      <c r="C283" s="237" t="s">
        <v>892</v>
      </c>
      <c r="D283" s="237" t="s">
        <v>923</v>
      </c>
      <c r="E283" s="249" t="s">
        <v>192</v>
      </c>
      <c r="F283" s="243">
        <v>310</v>
      </c>
      <c r="G283" s="243">
        <v>274</v>
      </c>
      <c r="H283" s="243">
        <v>169</v>
      </c>
      <c r="I283" s="237">
        <v>55</v>
      </c>
      <c r="J283" s="237">
        <v>165</v>
      </c>
      <c r="K283" s="240">
        <v>1.534</v>
      </c>
      <c r="L283" s="241" t="s">
        <v>870</v>
      </c>
      <c r="M283" s="244">
        <v>4624</v>
      </c>
      <c r="N283" s="250" t="s">
        <v>193</v>
      </c>
      <c r="O283" s="231" t="s">
        <v>200</v>
      </c>
      <c r="P283" s="232"/>
      <c r="Q283" s="251" t="s">
        <v>684</v>
      </c>
    </row>
    <row r="284" spans="1:17" s="282" customFormat="1">
      <c r="A284" s="237">
        <v>68</v>
      </c>
      <c r="B284" s="237" t="s">
        <v>926</v>
      </c>
      <c r="C284" s="237" t="s">
        <v>925</v>
      </c>
      <c r="D284" s="237" t="s">
        <v>926</v>
      </c>
      <c r="E284" s="249" t="s">
        <v>192</v>
      </c>
      <c r="F284" s="243">
        <v>310</v>
      </c>
      <c r="G284" s="243">
        <v>274</v>
      </c>
      <c r="H284" s="243">
        <v>169</v>
      </c>
      <c r="I284" s="237">
        <v>55</v>
      </c>
      <c r="J284" s="237">
        <v>165</v>
      </c>
      <c r="K284" s="240">
        <v>1.534</v>
      </c>
      <c r="L284" s="241" t="s">
        <v>870</v>
      </c>
      <c r="M284" s="244">
        <v>4776.24</v>
      </c>
      <c r="N284" s="250" t="s">
        <v>193</v>
      </c>
      <c r="O284" s="231" t="s">
        <v>200</v>
      </c>
      <c r="P284" s="232"/>
      <c r="Q284" s="251" t="s">
        <v>684</v>
      </c>
    </row>
    <row r="285" spans="1:17" s="282" customFormat="1">
      <c r="A285" s="237"/>
      <c r="B285" s="237"/>
      <c r="C285" s="236"/>
      <c r="D285" s="237"/>
      <c r="E285" s="249" t="s">
        <v>192</v>
      </c>
      <c r="F285" s="239"/>
      <c r="G285" s="237"/>
      <c r="H285" s="237"/>
      <c r="I285" s="237"/>
      <c r="J285" s="237"/>
      <c r="K285" s="240"/>
      <c r="L285" s="241"/>
      <c r="M285" s="244"/>
      <c r="N285" s="275" t="s">
        <v>193</v>
      </c>
      <c r="O285" s="231"/>
      <c r="Q285" s="233"/>
    </row>
    <row r="286" spans="1:17">
      <c r="A286" s="237"/>
      <c r="B286" s="237"/>
      <c r="C286" s="237"/>
      <c r="D286" s="237"/>
      <c r="E286" s="249" t="s">
        <v>192</v>
      </c>
      <c r="F286" s="279"/>
      <c r="G286" s="237"/>
      <c r="H286" s="237"/>
      <c r="I286" s="237"/>
      <c r="J286" s="237"/>
      <c r="K286" s="240"/>
      <c r="L286" s="241"/>
      <c r="M286" s="244"/>
      <c r="N286" s="275" t="s">
        <v>193</v>
      </c>
      <c r="O286" s="231"/>
      <c r="Q286" s="233"/>
    </row>
    <row r="287" spans="1:17">
      <c r="A287" s="237"/>
      <c r="B287" s="237"/>
      <c r="C287" s="236"/>
      <c r="D287" s="237"/>
      <c r="E287" s="249" t="s">
        <v>192</v>
      </c>
      <c r="F287" s="245"/>
      <c r="G287" s="242"/>
      <c r="H287" s="237"/>
      <c r="I287" s="237"/>
      <c r="J287" s="237"/>
      <c r="K287" s="240"/>
      <c r="L287" s="241"/>
      <c r="M287" s="244"/>
      <c r="N287" s="275" t="s">
        <v>193</v>
      </c>
      <c r="O287" s="231"/>
      <c r="Q287" s="233"/>
    </row>
    <row r="288" spans="1:17">
      <c r="A288" s="237"/>
      <c r="B288" s="237"/>
      <c r="C288" s="236"/>
      <c r="D288" s="237"/>
      <c r="E288" s="249" t="s">
        <v>192</v>
      </c>
      <c r="F288" s="245"/>
      <c r="G288" s="242"/>
      <c r="H288" s="237"/>
      <c r="I288" s="237"/>
      <c r="J288" s="237"/>
      <c r="K288" s="240"/>
      <c r="L288" s="241"/>
      <c r="M288" s="244"/>
      <c r="N288" s="275" t="s">
        <v>193</v>
      </c>
      <c r="O288" s="231"/>
      <c r="P288" s="232"/>
      <c r="Q288" s="233"/>
    </row>
    <row r="289" spans="1:17">
      <c r="A289" s="237"/>
      <c r="B289" s="237"/>
      <c r="C289" s="236"/>
      <c r="D289" s="237"/>
      <c r="E289" s="249" t="s">
        <v>192</v>
      </c>
      <c r="F289" s="245"/>
      <c r="G289" s="242"/>
      <c r="H289" s="237"/>
      <c r="I289" s="237"/>
      <c r="J289" s="237"/>
      <c r="K289" s="240"/>
      <c r="L289" s="241"/>
      <c r="M289" s="244"/>
      <c r="N289" s="275" t="s">
        <v>193</v>
      </c>
      <c r="O289" s="231"/>
      <c r="P289" s="232"/>
      <c r="Q289" s="233"/>
    </row>
    <row r="290" spans="1:17">
      <c r="A290" s="237"/>
      <c r="B290" s="237"/>
      <c r="C290" s="236"/>
      <c r="D290" s="237"/>
      <c r="E290" s="249" t="s">
        <v>192</v>
      </c>
      <c r="F290" s="245"/>
      <c r="G290" s="242"/>
      <c r="H290" s="237"/>
      <c r="I290" s="237"/>
      <c r="J290" s="237"/>
      <c r="K290" s="240"/>
      <c r="L290" s="241"/>
      <c r="M290" s="244"/>
      <c r="N290" s="275" t="s">
        <v>193</v>
      </c>
      <c r="O290" s="231"/>
      <c r="P290" s="232"/>
      <c r="Q290" s="233"/>
    </row>
    <row r="291" spans="1:17">
      <c r="A291" s="237"/>
      <c r="B291" s="237"/>
      <c r="C291" s="236"/>
      <c r="D291" s="237"/>
      <c r="E291" s="249" t="s">
        <v>192</v>
      </c>
      <c r="F291" s="245"/>
      <c r="G291" s="242"/>
      <c r="H291" s="237"/>
      <c r="I291" s="237"/>
      <c r="J291" s="237"/>
      <c r="K291" s="240"/>
      <c r="L291" s="241"/>
      <c r="M291" s="244"/>
      <c r="N291" s="275" t="s">
        <v>193</v>
      </c>
      <c r="O291" s="231"/>
      <c r="P291" s="232"/>
      <c r="Q291" s="233"/>
    </row>
    <row r="292" spans="1:17">
      <c r="A292" s="237">
        <v>1</v>
      </c>
      <c r="B292" s="237" t="s">
        <v>398</v>
      </c>
      <c r="C292" s="237" t="s">
        <v>79</v>
      </c>
      <c r="D292" s="237" t="s">
        <v>398</v>
      </c>
      <c r="E292" s="249" t="s">
        <v>192</v>
      </c>
      <c r="F292" s="243">
        <v>9.5</v>
      </c>
      <c r="G292" s="243">
        <v>7.5</v>
      </c>
      <c r="H292" s="243">
        <v>83</v>
      </c>
      <c r="I292" s="237">
        <v>43</v>
      </c>
      <c r="J292" s="237">
        <v>13</v>
      </c>
      <c r="K292" s="240">
        <v>4.5999999999999999E-2</v>
      </c>
      <c r="L292" s="241"/>
      <c r="M292" s="244">
        <v>74.33</v>
      </c>
      <c r="N292" s="275" t="s">
        <v>193</v>
      </c>
      <c r="O292" s="231"/>
      <c r="P292" s="232"/>
      <c r="Q292" s="233"/>
    </row>
    <row r="293" spans="1:17">
      <c r="A293" s="237">
        <v>2</v>
      </c>
      <c r="B293" s="237" t="s">
        <v>399</v>
      </c>
      <c r="C293" s="237" t="s">
        <v>80</v>
      </c>
      <c r="D293" s="237" t="s">
        <v>399</v>
      </c>
      <c r="E293" s="249" t="s">
        <v>192</v>
      </c>
      <c r="F293" s="243">
        <v>7</v>
      </c>
      <c r="G293" s="243">
        <v>6.4</v>
      </c>
      <c r="H293" s="243">
        <v>67</v>
      </c>
      <c r="I293" s="237">
        <v>35</v>
      </c>
      <c r="J293" s="237">
        <v>13.5</v>
      </c>
      <c r="K293" s="240">
        <v>3.2000000000000001E-2</v>
      </c>
      <c r="L293" s="241"/>
      <c r="M293" s="244">
        <v>92.65</v>
      </c>
      <c r="N293" s="275" t="s">
        <v>193</v>
      </c>
      <c r="O293" s="231"/>
      <c r="P293" s="232"/>
      <c r="Q293" s="233"/>
    </row>
    <row r="294" spans="1:17">
      <c r="A294" s="237">
        <v>3</v>
      </c>
      <c r="B294" s="237" t="s">
        <v>195</v>
      </c>
      <c r="C294" s="237" t="s">
        <v>194</v>
      </c>
      <c r="D294" s="237" t="s">
        <v>195</v>
      </c>
      <c r="E294" s="249" t="s">
        <v>192</v>
      </c>
      <c r="F294" s="243">
        <v>7</v>
      </c>
      <c r="G294" s="243">
        <v>6.4</v>
      </c>
      <c r="H294" s="243">
        <v>67</v>
      </c>
      <c r="I294" s="237">
        <v>35</v>
      </c>
      <c r="J294" s="237">
        <v>13.5</v>
      </c>
      <c r="K294" s="240">
        <v>3.2000000000000001E-2</v>
      </c>
      <c r="L294" s="241"/>
      <c r="M294" s="244">
        <v>49.08</v>
      </c>
      <c r="N294" s="275" t="s">
        <v>193</v>
      </c>
      <c r="O294" s="231"/>
      <c r="P294" s="232"/>
      <c r="Q294" s="233"/>
    </row>
    <row r="295" spans="1:17">
      <c r="A295" s="237">
        <v>4</v>
      </c>
      <c r="B295" s="237" t="s">
        <v>701</v>
      </c>
      <c r="C295" s="237" t="s">
        <v>688</v>
      </c>
      <c r="D295" s="237" t="s">
        <v>701</v>
      </c>
      <c r="E295" s="249" t="s">
        <v>192</v>
      </c>
      <c r="F295" s="243">
        <v>7</v>
      </c>
      <c r="G295" s="243">
        <v>6.4</v>
      </c>
      <c r="H295" s="243">
        <v>67</v>
      </c>
      <c r="I295" s="237">
        <v>35</v>
      </c>
      <c r="J295" s="237">
        <v>13.5</v>
      </c>
      <c r="K295" s="240">
        <v>3.2000000000000001E-2</v>
      </c>
      <c r="L295" s="241"/>
      <c r="M295" s="244">
        <v>71.02</v>
      </c>
      <c r="N295" s="250" t="s">
        <v>193</v>
      </c>
      <c r="O295" s="231"/>
      <c r="P295" s="232"/>
      <c r="Q295" s="278"/>
    </row>
    <row r="296" spans="1:17">
      <c r="A296" s="237">
        <v>5</v>
      </c>
      <c r="B296" s="237" t="s">
        <v>702</v>
      </c>
      <c r="C296" s="237" t="s">
        <v>689</v>
      </c>
      <c r="D296" s="237" t="s">
        <v>702</v>
      </c>
      <c r="E296" s="249" t="s">
        <v>192</v>
      </c>
      <c r="F296" s="243">
        <v>7</v>
      </c>
      <c r="G296" s="243">
        <v>6.4</v>
      </c>
      <c r="H296" s="243">
        <v>67</v>
      </c>
      <c r="I296" s="237">
        <v>35</v>
      </c>
      <c r="J296" s="237">
        <v>13.5</v>
      </c>
      <c r="K296" s="240">
        <v>3.2000000000000001E-2</v>
      </c>
      <c r="L296" s="241"/>
      <c r="M296" s="244">
        <v>70.650000000000006</v>
      </c>
      <c r="N296" s="275" t="s">
        <v>193</v>
      </c>
      <c r="O296" s="231"/>
      <c r="P296" s="232"/>
      <c r="Q296" s="233"/>
    </row>
    <row r="297" spans="1:17">
      <c r="A297" s="237">
        <v>6</v>
      </c>
      <c r="B297" s="237" t="s">
        <v>838</v>
      </c>
      <c r="C297" s="237" t="s">
        <v>837</v>
      </c>
      <c r="D297" s="237" t="s">
        <v>838</v>
      </c>
      <c r="E297" s="249" t="s">
        <v>192</v>
      </c>
      <c r="F297" s="243">
        <v>7</v>
      </c>
      <c r="G297" s="243">
        <v>6.4</v>
      </c>
      <c r="H297" s="243">
        <v>67</v>
      </c>
      <c r="I297" s="237">
        <v>35</v>
      </c>
      <c r="J297" s="237">
        <v>14</v>
      </c>
      <c r="K297" s="240">
        <v>3.3000000000000002E-2</v>
      </c>
      <c r="L297" s="241"/>
      <c r="M297" s="244">
        <v>68.709999999999994</v>
      </c>
      <c r="N297" s="275" t="s">
        <v>193</v>
      </c>
      <c r="O297" s="231"/>
      <c r="P297" s="232"/>
      <c r="Q297" s="278"/>
    </row>
    <row r="298" spans="1:17">
      <c r="A298" s="237">
        <v>7</v>
      </c>
      <c r="B298" s="237" t="s">
        <v>653</v>
      </c>
      <c r="C298" s="237" t="s">
        <v>690</v>
      </c>
      <c r="D298" s="237" t="s">
        <v>653</v>
      </c>
      <c r="E298" s="249" t="s">
        <v>192</v>
      </c>
      <c r="F298" s="243">
        <v>7</v>
      </c>
      <c r="G298" s="243">
        <v>6.4</v>
      </c>
      <c r="H298" s="243">
        <v>67</v>
      </c>
      <c r="I298" s="237">
        <v>35</v>
      </c>
      <c r="J298" s="237">
        <v>13.5</v>
      </c>
      <c r="K298" s="240">
        <v>3.2000000000000001E-2</v>
      </c>
      <c r="L298" s="241"/>
      <c r="M298" s="244">
        <v>86.47</v>
      </c>
      <c r="N298" s="275" t="s">
        <v>193</v>
      </c>
      <c r="O298" s="231"/>
      <c r="P298" s="232"/>
      <c r="Q298" s="278"/>
    </row>
    <row r="299" spans="1:17">
      <c r="A299" s="237">
        <v>8</v>
      </c>
      <c r="B299" s="237" t="s">
        <v>703</v>
      </c>
      <c r="C299" s="237" t="s">
        <v>691</v>
      </c>
      <c r="D299" s="237" t="s">
        <v>703</v>
      </c>
      <c r="E299" s="249" t="s">
        <v>192</v>
      </c>
      <c r="F299" s="243">
        <v>7.6</v>
      </c>
      <c r="G299" s="243">
        <v>7</v>
      </c>
      <c r="H299" s="243">
        <v>0</v>
      </c>
      <c r="I299" s="237">
        <v>0</v>
      </c>
      <c r="J299" s="237">
        <v>0</v>
      </c>
      <c r="K299" s="240">
        <v>0.04</v>
      </c>
      <c r="L299" s="241"/>
      <c r="M299" s="244">
        <v>88.99</v>
      </c>
      <c r="N299" s="275" t="s">
        <v>193</v>
      </c>
      <c r="O299" s="231"/>
      <c r="P299" s="232"/>
      <c r="Q299" s="278"/>
    </row>
    <row r="300" spans="1:17">
      <c r="A300" s="237">
        <v>9</v>
      </c>
      <c r="B300" s="237" t="s">
        <v>196</v>
      </c>
      <c r="C300" s="237" t="s">
        <v>692</v>
      </c>
      <c r="D300" s="237" t="s">
        <v>196</v>
      </c>
      <c r="E300" s="249" t="s">
        <v>192</v>
      </c>
      <c r="F300" s="243">
        <v>12.1</v>
      </c>
      <c r="G300" s="243">
        <v>10.1</v>
      </c>
      <c r="H300" s="243">
        <v>90.9</v>
      </c>
      <c r="I300" s="237">
        <v>42.4</v>
      </c>
      <c r="J300" s="237">
        <v>10</v>
      </c>
      <c r="K300" s="240">
        <v>3.9E-2</v>
      </c>
      <c r="L300" s="241"/>
      <c r="M300" s="244">
        <v>344.78</v>
      </c>
      <c r="N300" s="275" t="s">
        <v>193</v>
      </c>
      <c r="O300" s="231"/>
      <c r="P300" s="232"/>
      <c r="Q300" s="278"/>
    </row>
    <row r="301" spans="1:17">
      <c r="A301" s="237">
        <v>10</v>
      </c>
      <c r="B301" s="237" t="s">
        <v>197</v>
      </c>
      <c r="C301" s="237" t="s">
        <v>693</v>
      </c>
      <c r="D301" s="237" t="s">
        <v>197</v>
      </c>
      <c r="E301" s="249" t="s">
        <v>192</v>
      </c>
      <c r="F301" s="243">
        <v>11.6</v>
      </c>
      <c r="G301" s="243">
        <v>9.6</v>
      </c>
      <c r="H301" s="243">
        <v>90.9</v>
      </c>
      <c r="I301" s="237">
        <v>42.4</v>
      </c>
      <c r="J301" s="237">
        <v>10</v>
      </c>
      <c r="K301" s="240">
        <v>3.9E-2</v>
      </c>
      <c r="L301" s="241"/>
      <c r="M301" s="244">
        <v>333.29</v>
      </c>
      <c r="N301" s="275" t="s">
        <v>193</v>
      </c>
      <c r="O301" s="231"/>
      <c r="P301" s="232"/>
      <c r="Q301" s="278"/>
    </row>
    <row r="302" spans="1:17">
      <c r="A302" s="237">
        <v>11</v>
      </c>
      <c r="B302" s="237" t="s">
        <v>704</v>
      </c>
      <c r="C302" s="237" t="s">
        <v>694</v>
      </c>
      <c r="D302" s="237" t="s">
        <v>704</v>
      </c>
      <c r="E302" s="249" t="s">
        <v>192</v>
      </c>
      <c r="F302" s="243">
        <v>8</v>
      </c>
      <c r="G302" s="243">
        <v>7.6</v>
      </c>
      <c r="H302" s="2">
        <v>82</v>
      </c>
      <c r="I302" s="2">
        <v>42</v>
      </c>
      <c r="J302" s="2">
        <v>13</v>
      </c>
      <c r="K302" s="240">
        <v>4.4999999999999998E-2</v>
      </c>
      <c r="L302" s="241"/>
      <c r="M302" s="244">
        <v>85.02</v>
      </c>
      <c r="N302" s="275" t="s">
        <v>193</v>
      </c>
      <c r="O302" s="231"/>
      <c r="P302" s="232"/>
      <c r="Q302" s="278"/>
    </row>
    <row r="303" spans="1:17">
      <c r="A303" s="237">
        <v>12</v>
      </c>
      <c r="B303" s="237" t="s">
        <v>705</v>
      </c>
      <c r="C303" s="237" t="s">
        <v>695</v>
      </c>
      <c r="D303" s="237" t="s">
        <v>705</v>
      </c>
      <c r="E303" s="249" t="s">
        <v>192</v>
      </c>
      <c r="F303" s="243">
        <v>7.6</v>
      </c>
      <c r="G303" s="243">
        <v>7</v>
      </c>
      <c r="H303" s="243">
        <v>0</v>
      </c>
      <c r="I303" s="237">
        <v>0</v>
      </c>
      <c r="J303" s="237">
        <v>0</v>
      </c>
      <c r="K303" s="240">
        <v>0.04</v>
      </c>
      <c r="L303" s="241"/>
      <c r="M303" s="244">
        <v>79.25</v>
      </c>
      <c r="N303" s="275" t="s">
        <v>193</v>
      </c>
      <c r="O303" s="231"/>
      <c r="P303" s="232"/>
      <c r="Q303" s="233"/>
    </row>
    <row r="304" spans="1:17">
      <c r="A304" s="237">
        <v>13</v>
      </c>
      <c r="B304" s="237" t="s">
        <v>661</v>
      </c>
      <c r="C304" s="237" t="s">
        <v>662</v>
      </c>
      <c r="D304" s="237" t="s">
        <v>661</v>
      </c>
      <c r="E304" s="249" t="s">
        <v>192</v>
      </c>
      <c r="F304" s="243">
        <v>7</v>
      </c>
      <c r="G304" s="243">
        <v>6.4</v>
      </c>
      <c r="H304" s="243">
        <v>67</v>
      </c>
      <c r="I304" s="237">
        <v>35</v>
      </c>
      <c r="J304" s="237">
        <v>13.5</v>
      </c>
      <c r="K304" s="240">
        <v>3.2000000000000001E-2</v>
      </c>
      <c r="L304" s="241"/>
      <c r="M304" s="244">
        <v>137.32</v>
      </c>
      <c r="N304" s="275" t="s">
        <v>193</v>
      </c>
      <c r="O304" s="231"/>
      <c r="P304" s="232"/>
      <c r="Q304" s="233"/>
    </row>
    <row r="305" spans="1:20">
      <c r="A305" s="237">
        <v>14</v>
      </c>
      <c r="B305" s="237" t="s">
        <v>16</v>
      </c>
      <c r="C305" s="237" t="s">
        <v>17</v>
      </c>
      <c r="D305" s="237" t="s">
        <v>16</v>
      </c>
      <c r="E305" s="249" t="s">
        <v>192</v>
      </c>
      <c r="F305" s="243">
        <v>8</v>
      </c>
      <c r="G305" s="243">
        <v>7.6</v>
      </c>
      <c r="H305" s="243">
        <v>82</v>
      </c>
      <c r="I305" s="237">
        <v>42</v>
      </c>
      <c r="J305" s="237">
        <v>13</v>
      </c>
      <c r="K305" s="240">
        <v>4.4771999999999999E-2</v>
      </c>
      <c r="L305" s="241"/>
      <c r="M305" s="244">
        <v>92.66</v>
      </c>
      <c r="N305" s="275" t="s">
        <v>193</v>
      </c>
      <c r="O305" s="231"/>
      <c r="P305" s="232"/>
      <c r="Q305" s="233"/>
    </row>
    <row r="306" spans="1:20">
      <c r="A306" s="237">
        <v>15</v>
      </c>
      <c r="B306" s="237" t="s">
        <v>706</v>
      </c>
      <c r="C306" s="237" t="s">
        <v>696</v>
      </c>
      <c r="D306" s="237" t="s">
        <v>706</v>
      </c>
      <c r="E306" s="249" t="s">
        <v>192</v>
      </c>
      <c r="F306" s="243">
        <v>7.6</v>
      </c>
      <c r="G306" s="243">
        <v>7</v>
      </c>
      <c r="H306" s="243">
        <v>0</v>
      </c>
      <c r="I306" s="237">
        <v>0</v>
      </c>
      <c r="J306" s="237">
        <v>0</v>
      </c>
      <c r="K306" s="240">
        <v>0.04</v>
      </c>
      <c r="L306" s="241"/>
      <c r="M306" s="244">
        <v>193.54</v>
      </c>
      <c r="N306" s="275" t="s">
        <v>193</v>
      </c>
      <c r="O306" s="231"/>
      <c r="P306" s="232"/>
      <c r="Q306" s="233"/>
    </row>
    <row r="307" spans="1:20">
      <c r="A307" s="237">
        <v>16</v>
      </c>
      <c r="B307" s="237" t="s">
        <v>707</v>
      </c>
      <c r="C307" s="237" t="s">
        <v>697</v>
      </c>
      <c r="D307" s="237" t="s">
        <v>707</v>
      </c>
      <c r="E307" s="249" t="s">
        <v>192</v>
      </c>
      <c r="F307" s="243">
        <v>0</v>
      </c>
      <c r="G307" s="243">
        <v>0</v>
      </c>
      <c r="H307" s="243">
        <v>0</v>
      </c>
      <c r="I307" s="237">
        <v>0</v>
      </c>
      <c r="J307" s="237">
        <v>0</v>
      </c>
      <c r="K307" s="240">
        <v>0</v>
      </c>
      <c r="L307" s="241"/>
      <c r="M307" s="244">
        <v>92.02</v>
      </c>
      <c r="N307" s="275" t="s">
        <v>193</v>
      </c>
      <c r="O307" s="231"/>
      <c r="P307" s="232"/>
      <c r="Q307" s="233"/>
    </row>
    <row r="308" spans="1:20">
      <c r="A308" s="237">
        <v>17</v>
      </c>
      <c r="B308" s="248" t="s">
        <v>708</v>
      </c>
      <c r="C308" s="237" t="s">
        <v>698</v>
      </c>
      <c r="D308" s="248" t="s">
        <v>708</v>
      </c>
      <c r="E308" s="249" t="s">
        <v>192</v>
      </c>
      <c r="F308" s="243">
        <v>0</v>
      </c>
      <c r="G308" s="243">
        <v>0</v>
      </c>
      <c r="H308" s="243">
        <v>0</v>
      </c>
      <c r="I308" s="237">
        <v>0</v>
      </c>
      <c r="J308" s="237">
        <v>0</v>
      </c>
      <c r="K308" s="240">
        <v>0</v>
      </c>
      <c r="L308" s="247"/>
      <c r="M308" s="244">
        <v>92.02</v>
      </c>
      <c r="N308" s="275" t="s">
        <v>193</v>
      </c>
      <c r="O308" s="231"/>
      <c r="P308" s="232"/>
      <c r="Q308" s="233"/>
    </row>
    <row r="309" spans="1:20">
      <c r="A309" s="237">
        <v>18</v>
      </c>
      <c r="B309" s="237" t="s">
        <v>709</v>
      </c>
      <c r="C309" s="237" t="s">
        <v>699</v>
      </c>
      <c r="D309" s="237" t="s">
        <v>709</v>
      </c>
      <c r="E309" s="249" t="s">
        <v>192</v>
      </c>
      <c r="F309" s="243">
        <v>0</v>
      </c>
      <c r="G309" s="243">
        <v>0</v>
      </c>
      <c r="H309" s="243">
        <v>0</v>
      </c>
      <c r="I309" s="237">
        <v>0</v>
      </c>
      <c r="J309" s="237">
        <v>0</v>
      </c>
      <c r="K309" s="240">
        <v>0</v>
      </c>
      <c r="L309" s="241"/>
      <c r="M309" s="244">
        <v>90.36</v>
      </c>
      <c r="N309" s="275" t="s">
        <v>193</v>
      </c>
      <c r="O309" s="231"/>
      <c r="P309" s="232"/>
      <c r="Q309" s="233"/>
    </row>
    <row r="310" spans="1:20">
      <c r="A310" s="237">
        <v>19</v>
      </c>
      <c r="B310" s="237" t="s">
        <v>710</v>
      </c>
      <c r="C310" s="237" t="s">
        <v>700</v>
      </c>
      <c r="D310" s="237" t="s">
        <v>710</v>
      </c>
      <c r="E310" s="249" t="s">
        <v>192</v>
      </c>
      <c r="F310" s="243">
        <v>0</v>
      </c>
      <c r="G310" s="243">
        <v>0</v>
      </c>
      <c r="H310" s="243">
        <v>0</v>
      </c>
      <c r="I310" s="237">
        <v>0</v>
      </c>
      <c r="J310" s="237">
        <v>0</v>
      </c>
      <c r="K310" s="240">
        <v>0</v>
      </c>
      <c r="L310" s="241"/>
      <c r="M310" s="244">
        <v>117.5</v>
      </c>
      <c r="N310" s="275" t="s">
        <v>193</v>
      </c>
      <c r="O310" s="231"/>
      <c r="P310" s="232"/>
      <c r="Q310" s="233"/>
    </row>
    <row r="311" spans="1:20">
      <c r="A311" s="239"/>
      <c r="B311" s="237"/>
      <c r="C311" s="236"/>
      <c r="D311" s="237"/>
      <c r="E311" s="249" t="s">
        <v>192</v>
      </c>
      <c r="F311" s="239"/>
      <c r="G311" s="237"/>
      <c r="H311" s="237"/>
      <c r="I311" s="237"/>
      <c r="J311" s="237"/>
      <c r="K311" s="240"/>
      <c r="L311" s="241"/>
      <c r="M311" s="244"/>
      <c r="N311" s="250" t="s">
        <v>193</v>
      </c>
      <c r="O311" s="231"/>
      <c r="Q311" s="278"/>
    </row>
    <row r="312" spans="1:20">
      <c r="A312" s="239"/>
      <c r="B312" s="248"/>
      <c r="C312" s="236"/>
      <c r="D312" s="248"/>
      <c r="E312" s="249" t="s">
        <v>192</v>
      </c>
      <c r="F312" s="239"/>
      <c r="G312" s="237"/>
      <c r="H312" s="237"/>
      <c r="I312" s="237"/>
      <c r="J312" s="237"/>
      <c r="K312" s="240"/>
      <c r="L312" s="247"/>
      <c r="M312" s="246"/>
      <c r="N312" s="250" t="s">
        <v>193</v>
      </c>
      <c r="O312" s="231"/>
      <c r="P312" s="232"/>
      <c r="Q312" s="278"/>
    </row>
    <row r="313" spans="1:20">
      <c r="A313" s="239">
        <v>1</v>
      </c>
      <c r="B313" s="237" t="s">
        <v>15</v>
      </c>
      <c r="C313" s="2" t="s">
        <v>191</v>
      </c>
      <c r="D313" s="237" t="s">
        <v>15</v>
      </c>
      <c r="E313" s="133" t="s">
        <v>192</v>
      </c>
      <c r="F313" s="130">
        <v>8</v>
      </c>
      <c r="G313" s="2">
        <v>7.6</v>
      </c>
      <c r="H313" s="2">
        <v>82</v>
      </c>
      <c r="I313" s="2">
        <v>42</v>
      </c>
      <c r="J313" s="2">
        <v>13</v>
      </c>
      <c r="K313" s="126">
        <v>4.4999999999999998E-2</v>
      </c>
      <c r="L313" s="247"/>
      <c r="M313" s="246">
        <v>110.68</v>
      </c>
      <c r="N313" s="250" t="s">
        <v>193</v>
      </c>
      <c r="O313" s="231"/>
      <c r="Q313" s="278"/>
      <c r="R313" s="235">
        <v>82</v>
      </c>
      <c r="S313" s="235">
        <v>126</v>
      </c>
      <c r="T313" s="235">
        <v>91</v>
      </c>
    </row>
    <row r="314" spans="1:20">
      <c r="A314" s="239">
        <v>2</v>
      </c>
      <c r="B314" s="237" t="s">
        <v>628</v>
      </c>
      <c r="C314" s="236" t="s">
        <v>599</v>
      </c>
      <c r="D314" s="237" t="s">
        <v>628</v>
      </c>
      <c r="E314" s="133" t="s">
        <v>192</v>
      </c>
      <c r="F314" s="245">
        <v>0.6071428571428571</v>
      </c>
      <c r="G314" s="242">
        <v>0.5714285714285714</v>
      </c>
      <c r="H314" s="237">
        <v>0</v>
      </c>
      <c r="I314" s="237">
        <v>0</v>
      </c>
      <c r="J314" s="237">
        <v>0</v>
      </c>
      <c r="K314" s="240">
        <v>3.0000000000000001E-3</v>
      </c>
      <c r="L314" s="247"/>
      <c r="M314" s="246">
        <v>8.02</v>
      </c>
      <c r="N314" s="250" t="s">
        <v>193</v>
      </c>
      <c r="O314" s="231"/>
      <c r="P314" s="232"/>
      <c r="Q314" s="278"/>
      <c r="R314" s="235">
        <v>92</v>
      </c>
      <c r="S314" s="235">
        <v>136</v>
      </c>
      <c r="T314" s="235">
        <v>101</v>
      </c>
    </row>
    <row r="315" spans="1:20" s="277" customFormat="1">
      <c r="A315" s="239">
        <v>3</v>
      </c>
      <c r="B315" s="237" t="s">
        <v>20</v>
      </c>
      <c r="C315" s="236" t="s">
        <v>644</v>
      </c>
      <c r="D315" s="237" t="s">
        <v>20</v>
      </c>
      <c r="E315" s="133" t="s">
        <v>192</v>
      </c>
      <c r="F315" s="245">
        <v>1.1200000000000001</v>
      </c>
      <c r="G315" s="242">
        <v>1.1000000000000001</v>
      </c>
      <c r="H315" s="237">
        <v>95</v>
      </c>
      <c r="I315" s="237">
        <v>63</v>
      </c>
      <c r="J315" s="237">
        <v>30</v>
      </c>
      <c r="K315" s="240">
        <v>3.64E-3</v>
      </c>
      <c r="L315" s="241"/>
      <c r="M315" s="244">
        <v>26.14</v>
      </c>
      <c r="N315" s="250" t="s">
        <v>193</v>
      </c>
      <c r="O315" s="231"/>
      <c r="P315" s="232"/>
      <c r="Q315" s="233"/>
      <c r="R315" s="277">
        <v>92</v>
      </c>
      <c r="S315" s="277">
        <v>136</v>
      </c>
      <c r="T315" s="277">
        <v>101</v>
      </c>
    </row>
    <row r="316" spans="1:20">
      <c r="A316" s="239">
        <v>4</v>
      </c>
      <c r="B316" s="237" t="s">
        <v>608</v>
      </c>
      <c r="C316" s="236" t="s">
        <v>14</v>
      </c>
      <c r="D316" s="237" t="s">
        <v>608</v>
      </c>
      <c r="E316" s="133" t="s">
        <v>192</v>
      </c>
      <c r="F316" s="245">
        <v>5.0999999999999996</v>
      </c>
      <c r="G316" s="242">
        <v>4.5</v>
      </c>
      <c r="H316" s="237">
        <v>100</v>
      </c>
      <c r="I316" s="237">
        <v>70</v>
      </c>
      <c r="J316" s="237">
        <v>83</v>
      </c>
      <c r="K316" s="240">
        <v>5.8099999999999999E-2</v>
      </c>
      <c r="L316" s="241"/>
      <c r="M316" s="244">
        <v>92.94</v>
      </c>
      <c r="N316" s="250" t="s">
        <v>193</v>
      </c>
      <c r="O316" s="231"/>
      <c r="P316" s="232"/>
      <c r="Q316" s="233"/>
    </row>
    <row r="317" spans="1:20">
      <c r="A317" s="239">
        <v>5</v>
      </c>
      <c r="B317" s="237" t="s">
        <v>643</v>
      </c>
      <c r="C317" s="236" t="s">
        <v>10</v>
      </c>
      <c r="D317" s="237" t="s">
        <v>643</v>
      </c>
      <c r="E317" s="133" t="s">
        <v>192</v>
      </c>
      <c r="F317" s="245">
        <v>5.0999999999999996</v>
      </c>
      <c r="G317" s="242">
        <v>4.5</v>
      </c>
      <c r="H317" s="237">
        <v>100</v>
      </c>
      <c r="I317" s="237">
        <v>70</v>
      </c>
      <c r="J317" s="237">
        <v>83</v>
      </c>
      <c r="K317" s="240">
        <v>5.8099999999999999E-2</v>
      </c>
      <c r="L317" s="241"/>
      <c r="M317" s="244">
        <v>93.25</v>
      </c>
      <c r="N317" s="250" t="s">
        <v>193</v>
      </c>
      <c r="O317" s="231"/>
      <c r="P317" s="232"/>
      <c r="Q317" s="233"/>
    </row>
    <row r="318" spans="1:20">
      <c r="A318" s="239">
        <v>6</v>
      </c>
      <c r="B318" s="237" t="s">
        <v>606</v>
      </c>
      <c r="C318" s="236" t="s">
        <v>345</v>
      </c>
      <c r="D318" s="237" t="s">
        <v>606</v>
      </c>
      <c r="E318" s="133" t="s">
        <v>192</v>
      </c>
      <c r="F318" s="245">
        <v>6.6</v>
      </c>
      <c r="G318" s="242">
        <v>6.5</v>
      </c>
      <c r="H318" s="237">
        <v>142</v>
      </c>
      <c r="I318" s="237">
        <v>98</v>
      </c>
      <c r="J318" s="237">
        <v>52</v>
      </c>
      <c r="K318" s="240">
        <v>1.3419E-2</v>
      </c>
      <c r="L318" s="241"/>
      <c r="M318" s="244">
        <v>97.55</v>
      </c>
      <c r="N318" s="250" t="s">
        <v>193</v>
      </c>
    </row>
    <row r="319" spans="1:20">
      <c r="A319" s="239">
        <v>7</v>
      </c>
      <c r="B319" s="237" t="s">
        <v>647</v>
      </c>
      <c r="C319" s="236" t="s">
        <v>646</v>
      </c>
      <c r="D319" s="237" t="s">
        <v>647</v>
      </c>
      <c r="E319" s="133" t="s">
        <v>192</v>
      </c>
      <c r="F319" s="245">
        <v>6.5</v>
      </c>
      <c r="G319" s="242">
        <v>6</v>
      </c>
      <c r="H319" s="237">
        <v>142</v>
      </c>
      <c r="I319" s="237">
        <v>98</v>
      </c>
      <c r="J319" s="237">
        <v>52</v>
      </c>
      <c r="K319" s="240">
        <v>3.6200000000000003E-2</v>
      </c>
      <c r="L319" s="241"/>
      <c r="M319" s="244">
        <v>98.23</v>
      </c>
      <c r="N319" s="250" t="s">
        <v>193</v>
      </c>
      <c r="O319" s="231"/>
    </row>
    <row r="320" spans="1:20">
      <c r="A320" s="239">
        <v>8</v>
      </c>
      <c r="B320" s="237" t="s">
        <v>607</v>
      </c>
      <c r="C320" s="236" t="s">
        <v>360</v>
      </c>
      <c r="D320" s="237" t="s">
        <v>607</v>
      </c>
      <c r="E320" s="133" t="s">
        <v>192</v>
      </c>
      <c r="F320" s="245">
        <v>6.6</v>
      </c>
      <c r="G320" s="242">
        <v>6.5</v>
      </c>
      <c r="H320" s="237">
        <v>142</v>
      </c>
      <c r="I320" s="237">
        <v>98</v>
      </c>
      <c r="J320" s="237">
        <v>52</v>
      </c>
      <c r="K320" s="240">
        <v>1.3419E-2</v>
      </c>
      <c r="L320" s="241"/>
      <c r="M320" s="244">
        <v>96.81</v>
      </c>
      <c r="N320" s="250" t="s">
        <v>193</v>
      </c>
      <c r="O320" s="231"/>
    </row>
    <row r="321" spans="1:17">
      <c r="A321" s="239">
        <v>9</v>
      </c>
      <c r="B321" s="237" t="s">
        <v>615</v>
      </c>
      <c r="C321" s="236" t="s">
        <v>11</v>
      </c>
      <c r="D321" s="237" t="s">
        <v>615</v>
      </c>
      <c r="E321" s="133" t="s">
        <v>192</v>
      </c>
      <c r="F321" s="245">
        <v>2.1666666666666665</v>
      </c>
      <c r="G321" s="242">
        <v>2</v>
      </c>
      <c r="H321" s="237">
        <v>0</v>
      </c>
      <c r="I321" s="237">
        <v>0</v>
      </c>
      <c r="J321" s="237">
        <v>0</v>
      </c>
      <c r="K321" s="240">
        <v>8.0000000000000002E-3</v>
      </c>
      <c r="L321" s="241"/>
      <c r="M321" s="246">
        <v>10.74</v>
      </c>
      <c r="N321" s="250" t="s">
        <v>193</v>
      </c>
      <c r="O321" s="231"/>
    </row>
    <row r="322" spans="1:17">
      <c r="A322" s="239">
        <v>10</v>
      </c>
      <c r="B322" s="237" t="s">
        <v>645</v>
      </c>
      <c r="C322" s="236" t="s">
        <v>587</v>
      </c>
      <c r="D322" s="237" t="s">
        <v>645</v>
      </c>
      <c r="E322" s="133" t="s">
        <v>192</v>
      </c>
      <c r="F322" s="245">
        <v>2.1666666666666665</v>
      </c>
      <c r="G322" s="242">
        <v>2</v>
      </c>
      <c r="H322" s="237">
        <v>0</v>
      </c>
      <c r="I322" s="237">
        <v>0</v>
      </c>
      <c r="J322" s="237">
        <v>0</v>
      </c>
      <c r="K322" s="240">
        <v>8.0000000000000002E-3</v>
      </c>
      <c r="L322" s="241"/>
      <c r="M322" s="246">
        <v>10.52</v>
      </c>
      <c r="N322" s="250" t="s">
        <v>193</v>
      </c>
      <c r="O322" s="231"/>
    </row>
    <row r="323" spans="1:17">
      <c r="A323" s="239">
        <v>11</v>
      </c>
      <c r="B323" s="237" t="s">
        <v>602</v>
      </c>
      <c r="C323" s="236" t="s">
        <v>634</v>
      </c>
      <c r="D323" s="237" t="s">
        <v>602</v>
      </c>
      <c r="E323" s="133" t="s">
        <v>192</v>
      </c>
      <c r="F323" s="245">
        <v>2.2000000000000002</v>
      </c>
      <c r="G323" s="242">
        <v>1</v>
      </c>
      <c r="H323" s="237">
        <v>87</v>
      </c>
      <c r="I323" s="237">
        <v>75</v>
      </c>
      <c r="J323" s="237">
        <v>52</v>
      </c>
      <c r="K323" s="240">
        <v>3.4000000000000002E-3</v>
      </c>
      <c r="L323" s="241"/>
      <c r="M323" s="246">
        <v>23.95</v>
      </c>
      <c r="N323" s="250" t="s">
        <v>193</v>
      </c>
      <c r="O323" s="231"/>
    </row>
    <row r="324" spans="1:17">
      <c r="A324" s="239">
        <v>12</v>
      </c>
      <c r="B324" s="237" t="s">
        <v>603</v>
      </c>
      <c r="C324" s="236" t="s">
        <v>635</v>
      </c>
      <c r="D324" s="237" t="s">
        <v>603</v>
      </c>
      <c r="E324" s="133" t="s">
        <v>192</v>
      </c>
      <c r="F324" s="239">
        <v>0</v>
      </c>
      <c r="G324" s="237">
        <v>1</v>
      </c>
      <c r="H324" s="237">
        <v>0</v>
      </c>
      <c r="I324" s="237">
        <v>0</v>
      </c>
      <c r="J324" s="237">
        <v>0</v>
      </c>
      <c r="K324" s="240">
        <v>3.4000000000000002E-3</v>
      </c>
      <c r="L324" s="241"/>
      <c r="M324" s="244">
        <v>23.95</v>
      </c>
      <c r="N324" s="275" t="s">
        <v>193</v>
      </c>
    </row>
    <row r="325" spans="1:17">
      <c r="A325" s="239">
        <v>13</v>
      </c>
      <c r="B325" s="237" t="s">
        <v>19</v>
      </c>
      <c r="C325" s="236" t="s">
        <v>637</v>
      </c>
      <c r="D325" s="237" t="s">
        <v>19</v>
      </c>
      <c r="E325" s="133" t="s">
        <v>192</v>
      </c>
      <c r="F325" s="239">
        <v>2.2000000000000002</v>
      </c>
      <c r="G325" s="237">
        <v>1</v>
      </c>
      <c r="H325" s="237">
        <v>87</v>
      </c>
      <c r="I325" s="237">
        <v>75</v>
      </c>
      <c r="J325" s="237">
        <v>52</v>
      </c>
      <c r="K325" s="240">
        <v>3.4000000000000002E-3</v>
      </c>
      <c r="L325" s="241"/>
      <c r="M325" s="244">
        <v>23.89</v>
      </c>
      <c r="N325" s="275" t="s">
        <v>193</v>
      </c>
    </row>
    <row r="326" spans="1:17">
      <c r="A326" s="239">
        <v>14</v>
      </c>
      <c r="B326" s="237" t="s">
        <v>18</v>
      </c>
      <c r="C326" s="236" t="s">
        <v>636</v>
      </c>
      <c r="D326" s="237" t="s">
        <v>18</v>
      </c>
      <c r="E326" s="133" t="s">
        <v>192</v>
      </c>
      <c r="F326" s="239">
        <v>0</v>
      </c>
      <c r="G326" s="237">
        <v>1</v>
      </c>
      <c r="H326" s="237">
        <v>0</v>
      </c>
      <c r="I326" s="237">
        <v>0</v>
      </c>
      <c r="J326" s="237">
        <v>0</v>
      </c>
      <c r="K326" s="240">
        <v>3.4000000000000002E-3</v>
      </c>
      <c r="L326" s="241"/>
      <c r="M326" s="244">
        <v>23.89</v>
      </c>
      <c r="N326" s="275" t="s">
        <v>193</v>
      </c>
    </row>
    <row r="327" spans="1:17">
      <c r="A327" s="239">
        <v>15</v>
      </c>
      <c r="B327" s="237" t="s">
        <v>614</v>
      </c>
      <c r="C327" s="236" t="s">
        <v>649</v>
      </c>
      <c r="D327" s="237" t="s">
        <v>614</v>
      </c>
      <c r="E327" s="133" t="s">
        <v>192</v>
      </c>
      <c r="F327" s="239">
        <v>0</v>
      </c>
      <c r="G327" s="237">
        <v>1</v>
      </c>
      <c r="H327" s="237">
        <v>0</v>
      </c>
      <c r="I327" s="237">
        <v>0</v>
      </c>
      <c r="J327" s="237">
        <v>0</v>
      </c>
      <c r="K327" s="240">
        <v>3.4000000000000002E-3</v>
      </c>
      <c r="L327" s="247"/>
      <c r="M327" s="246">
        <v>24.73</v>
      </c>
      <c r="N327" s="275" t="s">
        <v>193</v>
      </c>
    </row>
    <row r="328" spans="1:17">
      <c r="A328" s="239">
        <v>16</v>
      </c>
      <c r="B328" s="237" t="s">
        <v>613</v>
      </c>
      <c r="C328" s="236" t="s">
        <v>648</v>
      </c>
      <c r="D328" s="237" t="s">
        <v>613</v>
      </c>
      <c r="E328" s="133" t="s">
        <v>192</v>
      </c>
      <c r="F328" s="239">
        <v>2.2000000000000002</v>
      </c>
      <c r="G328" s="237">
        <v>1</v>
      </c>
      <c r="H328" s="237">
        <v>87</v>
      </c>
      <c r="I328" s="237">
        <v>75</v>
      </c>
      <c r="J328" s="237">
        <v>52</v>
      </c>
      <c r="K328" s="240">
        <v>3.4000000000000002E-3</v>
      </c>
      <c r="L328" s="241"/>
      <c r="M328" s="244">
        <v>24.73</v>
      </c>
      <c r="N328" s="275" t="s">
        <v>193</v>
      </c>
    </row>
    <row r="329" spans="1:17">
      <c r="A329" s="239">
        <v>17</v>
      </c>
      <c r="B329" s="237" t="s">
        <v>604</v>
      </c>
      <c r="C329" s="236" t="s">
        <v>638</v>
      </c>
      <c r="D329" s="237" t="s">
        <v>604</v>
      </c>
      <c r="E329" s="133" t="s">
        <v>192</v>
      </c>
      <c r="F329" s="239">
        <v>1.5</v>
      </c>
      <c r="G329" s="237">
        <v>0.65</v>
      </c>
      <c r="H329" s="237">
        <v>110</v>
      </c>
      <c r="I329" s="237">
        <v>65</v>
      </c>
      <c r="J329" s="237">
        <v>55</v>
      </c>
      <c r="K329" s="240">
        <v>3.9399999999999999E-3</v>
      </c>
      <c r="L329" s="241"/>
      <c r="M329" s="244">
        <v>22.97</v>
      </c>
      <c r="N329" s="250" t="s">
        <v>193</v>
      </c>
      <c r="O329" s="231"/>
      <c r="P329" s="232"/>
      <c r="Q329" s="278"/>
    </row>
    <row r="330" spans="1:17">
      <c r="A330" s="239">
        <v>18</v>
      </c>
      <c r="B330" s="237" t="s">
        <v>605</v>
      </c>
      <c r="C330" s="236" t="s">
        <v>639</v>
      </c>
      <c r="D330" s="237" t="s">
        <v>605</v>
      </c>
      <c r="E330" s="133" t="s">
        <v>192</v>
      </c>
      <c r="F330" s="239">
        <v>0</v>
      </c>
      <c r="G330" s="237">
        <v>0.65</v>
      </c>
      <c r="H330" s="237">
        <v>0</v>
      </c>
      <c r="I330" s="237">
        <v>0</v>
      </c>
      <c r="J330" s="237">
        <v>0</v>
      </c>
      <c r="K330" s="240">
        <v>3.9399999999999999E-3</v>
      </c>
      <c r="L330" s="241"/>
      <c r="M330" s="244">
        <v>22.97</v>
      </c>
      <c r="N330" s="250" t="s">
        <v>193</v>
      </c>
      <c r="O330" s="231"/>
      <c r="P330" s="232"/>
      <c r="Q330" s="278"/>
    </row>
    <row r="331" spans="1:17">
      <c r="A331" s="239">
        <v>19</v>
      </c>
      <c r="B331" s="237" t="s">
        <v>632</v>
      </c>
      <c r="C331" s="236" t="s">
        <v>641</v>
      </c>
      <c r="D331" s="237" t="s">
        <v>632</v>
      </c>
      <c r="E331" s="133" t="s">
        <v>192</v>
      </c>
      <c r="F331" s="239">
        <v>0</v>
      </c>
      <c r="G331" s="237">
        <v>0.65</v>
      </c>
      <c r="H331" s="237">
        <v>0</v>
      </c>
      <c r="I331" s="237">
        <v>0</v>
      </c>
      <c r="J331" s="237">
        <v>0</v>
      </c>
      <c r="K331" s="240">
        <v>3.9399999999999999E-3</v>
      </c>
      <c r="L331" s="241"/>
      <c r="M331" s="246">
        <v>22.97</v>
      </c>
      <c r="N331" s="250" t="s">
        <v>193</v>
      </c>
      <c r="O331" s="231"/>
      <c r="P331" s="232"/>
      <c r="Q331" s="278"/>
    </row>
    <row r="332" spans="1:17">
      <c r="A332" s="239">
        <v>20</v>
      </c>
      <c r="B332" s="237" t="s">
        <v>631</v>
      </c>
      <c r="C332" s="236" t="s">
        <v>640</v>
      </c>
      <c r="D332" s="237" t="s">
        <v>631</v>
      </c>
      <c r="E332" s="133" t="s">
        <v>192</v>
      </c>
      <c r="F332" s="239">
        <v>1.5</v>
      </c>
      <c r="G332" s="237">
        <v>0.65</v>
      </c>
      <c r="H332" s="237">
        <v>110</v>
      </c>
      <c r="I332" s="237">
        <v>65</v>
      </c>
      <c r="J332" s="237">
        <v>55</v>
      </c>
      <c r="K332" s="240">
        <v>3.9399999999999999E-3</v>
      </c>
      <c r="L332" s="241"/>
      <c r="M332" s="246">
        <v>22.97</v>
      </c>
      <c r="N332" s="250" t="s">
        <v>193</v>
      </c>
      <c r="O332" s="231"/>
      <c r="P332" s="232"/>
      <c r="Q332" s="278"/>
    </row>
    <row r="333" spans="1:17" s="308" customFormat="1">
      <c r="A333" s="297">
        <v>21</v>
      </c>
      <c r="B333" s="299" t="s">
        <v>609</v>
      </c>
      <c r="C333" s="298" t="s">
        <v>577</v>
      </c>
      <c r="D333" s="299" t="s">
        <v>609</v>
      </c>
      <c r="E333" s="300" t="s">
        <v>192</v>
      </c>
      <c r="F333" s="297">
        <v>0.75</v>
      </c>
      <c r="G333" s="299">
        <v>0.7</v>
      </c>
      <c r="H333" s="299">
        <v>0</v>
      </c>
      <c r="I333" s="299">
        <v>0</v>
      </c>
      <c r="J333" s="299">
        <v>0</v>
      </c>
      <c r="K333" s="301">
        <v>7.0000000000000001E-3</v>
      </c>
      <c r="L333" s="302"/>
      <c r="M333" s="309">
        <v>8.69</v>
      </c>
      <c r="N333" s="304" t="s">
        <v>193</v>
      </c>
      <c r="O333" s="305"/>
      <c r="P333" s="306"/>
      <c r="Q333" s="310"/>
    </row>
    <row r="334" spans="1:17">
      <c r="A334" s="239">
        <v>22</v>
      </c>
      <c r="B334" s="237" t="s">
        <v>610</v>
      </c>
      <c r="C334" s="236" t="s">
        <v>578</v>
      </c>
      <c r="D334" s="237" t="s">
        <v>610</v>
      </c>
      <c r="E334" s="133" t="s">
        <v>192</v>
      </c>
      <c r="F334" s="239">
        <v>0.75</v>
      </c>
      <c r="G334" s="237">
        <v>0.7</v>
      </c>
      <c r="H334" s="237">
        <v>0</v>
      </c>
      <c r="I334" s="237">
        <v>0</v>
      </c>
      <c r="J334" s="237">
        <v>0</v>
      </c>
      <c r="K334" s="240">
        <v>7.0000000000000001E-3</v>
      </c>
      <c r="L334" s="241"/>
      <c r="M334" s="244">
        <v>6.04</v>
      </c>
      <c r="N334" s="250" t="s">
        <v>193</v>
      </c>
      <c r="O334" s="231"/>
      <c r="P334" s="232"/>
      <c r="Q334" s="278"/>
    </row>
    <row r="335" spans="1:17">
      <c r="A335" s="239">
        <v>23</v>
      </c>
      <c r="B335" s="237" t="s">
        <v>168</v>
      </c>
      <c r="C335" s="236" t="s">
        <v>663</v>
      </c>
      <c r="D335" s="237" t="s">
        <v>168</v>
      </c>
      <c r="E335" s="133" t="s">
        <v>192</v>
      </c>
      <c r="F335" s="239">
        <v>17.2</v>
      </c>
      <c r="G335" s="237">
        <v>8.6</v>
      </c>
      <c r="H335" s="237">
        <v>158</v>
      </c>
      <c r="I335" s="237">
        <v>59</v>
      </c>
      <c r="J335" s="237">
        <v>26</v>
      </c>
      <c r="K335" s="240">
        <v>2.6930222222222223E-2</v>
      </c>
      <c r="L335" s="241"/>
      <c r="M335" s="246">
        <v>17.27</v>
      </c>
      <c r="N335" s="250" t="s">
        <v>193</v>
      </c>
      <c r="O335" s="231"/>
      <c r="P335" s="232"/>
      <c r="Q335" s="233"/>
    </row>
    <row r="336" spans="1:17">
      <c r="A336" s="239">
        <v>24</v>
      </c>
      <c r="B336" s="237" t="s">
        <v>169</v>
      </c>
      <c r="C336" s="236" t="s">
        <v>664</v>
      </c>
      <c r="D336" s="237" t="s">
        <v>169</v>
      </c>
      <c r="E336" s="133" t="s">
        <v>192</v>
      </c>
      <c r="F336" s="239">
        <v>10.35</v>
      </c>
      <c r="G336" s="237">
        <v>8.1999999999999993</v>
      </c>
      <c r="H336" s="237">
        <v>158</v>
      </c>
      <c r="I336" s="237">
        <v>59</v>
      </c>
      <c r="J336" s="237">
        <v>26</v>
      </c>
      <c r="K336" s="240">
        <v>2.6930222222222223E-2</v>
      </c>
      <c r="L336" s="241"/>
      <c r="M336" s="246">
        <v>17.41</v>
      </c>
      <c r="N336" s="250" t="s">
        <v>193</v>
      </c>
      <c r="O336" s="231"/>
      <c r="P336" s="232"/>
      <c r="Q336" s="233"/>
    </row>
    <row r="337" spans="1:17">
      <c r="A337" s="239">
        <v>25</v>
      </c>
      <c r="B337" s="237" t="s">
        <v>170</v>
      </c>
      <c r="C337" s="236" t="s">
        <v>665</v>
      </c>
      <c r="D337" s="237" t="s">
        <v>170</v>
      </c>
      <c r="E337" s="133" t="s">
        <v>192</v>
      </c>
      <c r="F337" s="239">
        <v>1.03</v>
      </c>
      <c r="G337" s="237">
        <v>0.4</v>
      </c>
      <c r="H337" s="237" t="s">
        <v>503</v>
      </c>
      <c r="I337" s="237" t="s">
        <v>503</v>
      </c>
      <c r="J337" s="237" t="s">
        <v>503</v>
      </c>
      <c r="K337" s="240">
        <v>8.2000000000000003E-2</v>
      </c>
      <c r="L337" s="241"/>
      <c r="M337" s="246">
        <v>3.51</v>
      </c>
      <c r="N337" s="250" t="s">
        <v>193</v>
      </c>
      <c r="O337" s="231"/>
      <c r="P337" s="232"/>
      <c r="Q337" s="233"/>
    </row>
    <row r="338" spans="1:17">
      <c r="A338" s="239">
        <v>26</v>
      </c>
      <c r="B338" s="237" t="s">
        <v>171</v>
      </c>
      <c r="C338" s="236" t="s">
        <v>666</v>
      </c>
      <c r="D338" s="237" t="s">
        <v>171</v>
      </c>
      <c r="E338" s="133" t="s">
        <v>192</v>
      </c>
      <c r="F338" s="239">
        <v>1.1399999999999999</v>
      </c>
      <c r="G338" s="237">
        <v>0.51</v>
      </c>
      <c r="H338" s="237" t="s">
        <v>503</v>
      </c>
      <c r="I338" s="237" t="s">
        <v>503</v>
      </c>
      <c r="J338" s="237" t="s">
        <v>503</v>
      </c>
      <c r="K338" s="240">
        <v>8.2000000000000003E-2</v>
      </c>
      <c r="L338" s="241"/>
      <c r="M338" s="244">
        <v>3.4</v>
      </c>
      <c r="N338" s="250" t="s">
        <v>193</v>
      </c>
      <c r="O338" s="231"/>
      <c r="P338" s="232"/>
      <c r="Q338" s="233"/>
    </row>
    <row r="339" spans="1:17">
      <c r="A339" s="239">
        <v>27</v>
      </c>
      <c r="B339" s="237" t="s">
        <v>172</v>
      </c>
      <c r="C339" s="236" t="s">
        <v>660</v>
      </c>
      <c r="D339" s="237" t="s">
        <v>172</v>
      </c>
      <c r="E339" s="133" t="s">
        <v>192</v>
      </c>
      <c r="F339" s="239">
        <v>15</v>
      </c>
      <c r="G339" s="237">
        <v>6.4</v>
      </c>
      <c r="H339" s="237">
        <v>158</v>
      </c>
      <c r="I339" s="237">
        <v>59</v>
      </c>
      <c r="J339" s="237">
        <v>26</v>
      </c>
      <c r="K339" s="240">
        <v>3.0296500000000001E-2</v>
      </c>
      <c r="L339" s="241"/>
      <c r="M339" s="244">
        <v>19.54</v>
      </c>
      <c r="N339" s="250" t="s">
        <v>193</v>
      </c>
      <c r="O339" s="231"/>
      <c r="P339" s="232"/>
      <c r="Q339" s="233"/>
    </row>
    <row r="340" spans="1:17">
      <c r="A340" s="239">
        <v>28</v>
      </c>
      <c r="B340" s="237" t="s">
        <v>173</v>
      </c>
      <c r="C340" s="236" t="s">
        <v>158</v>
      </c>
      <c r="D340" s="237" t="s">
        <v>173</v>
      </c>
      <c r="E340" s="133" t="s">
        <v>192</v>
      </c>
      <c r="F340" s="239">
        <v>5.45</v>
      </c>
      <c r="G340" s="237">
        <v>1.25</v>
      </c>
      <c r="H340" s="237">
        <v>158</v>
      </c>
      <c r="I340" s="237">
        <v>23</v>
      </c>
      <c r="J340" s="237">
        <v>14</v>
      </c>
      <c r="K340" s="240">
        <v>1.0175199999999999E-2</v>
      </c>
      <c r="L340" s="241"/>
      <c r="M340" s="244">
        <v>11.1</v>
      </c>
      <c r="N340" s="250" t="s">
        <v>193</v>
      </c>
      <c r="O340" s="231"/>
      <c r="P340" s="232"/>
      <c r="Q340" s="233"/>
    </row>
    <row r="341" spans="1:17" s="308" customFormat="1">
      <c r="A341" s="297">
        <v>29</v>
      </c>
      <c r="B341" s="299" t="s">
        <v>174</v>
      </c>
      <c r="C341" s="298" t="s">
        <v>159</v>
      </c>
      <c r="D341" s="299" t="s">
        <v>174</v>
      </c>
      <c r="E341" s="300" t="s">
        <v>192</v>
      </c>
      <c r="F341" s="297">
        <v>5.65</v>
      </c>
      <c r="G341" s="299">
        <v>4.4000000000000004</v>
      </c>
      <c r="H341" s="299">
        <v>158</v>
      </c>
      <c r="I341" s="299">
        <v>23</v>
      </c>
      <c r="J341" s="299">
        <v>14</v>
      </c>
      <c r="K341" s="301">
        <v>1.0175199999999999E-2</v>
      </c>
      <c r="L341" s="302"/>
      <c r="M341" s="303">
        <v>11.24</v>
      </c>
      <c r="N341" s="304" t="s">
        <v>193</v>
      </c>
      <c r="O341" s="305"/>
      <c r="P341" s="306"/>
      <c r="Q341" s="307"/>
    </row>
    <row r="342" spans="1:17">
      <c r="A342" s="239">
        <v>30</v>
      </c>
      <c r="B342" s="237" t="s">
        <v>175</v>
      </c>
      <c r="C342" s="236" t="s">
        <v>160</v>
      </c>
      <c r="D342" s="237" t="s">
        <v>175</v>
      </c>
      <c r="E342" s="133" t="s">
        <v>192</v>
      </c>
      <c r="F342" s="239">
        <v>5.05</v>
      </c>
      <c r="G342" s="237">
        <v>3.8</v>
      </c>
      <c r="H342" s="237">
        <v>158</v>
      </c>
      <c r="I342" s="237">
        <v>23</v>
      </c>
      <c r="J342" s="237">
        <v>14</v>
      </c>
      <c r="K342" s="240">
        <v>2.5437999999999999E-2</v>
      </c>
      <c r="L342" s="241"/>
      <c r="M342" s="244">
        <v>33.35</v>
      </c>
      <c r="N342" s="250" t="s">
        <v>193</v>
      </c>
      <c r="O342" s="231"/>
      <c r="P342" s="232"/>
      <c r="Q342" s="233"/>
    </row>
    <row r="343" spans="1:17">
      <c r="A343" s="239">
        <v>31</v>
      </c>
      <c r="B343" s="237" t="s">
        <v>176</v>
      </c>
      <c r="C343" s="236" t="s">
        <v>161</v>
      </c>
      <c r="D343" s="237" t="s">
        <v>176</v>
      </c>
      <c r="E343" s="133" t="s">
        <v>192</v>
      </c>
      <c r="F343" s="239">
        <v>5.05</v>
      </c>
      <c r="G343" s="237">
        <v>3.8</v>
      </c>
      <c r="H343" s="237">
        <v>158</v>
      </c>
      <c r="I343" s="237">
        <v>23</v>
      </c>
      <c r="J343" s="237">
        <v>14</v>
      </c>
      <c r="K343" s="240">
        <v>2.5437999999999999E-2</v>
      </c>
      <c r="L343" s="241"/>
      <c r="M343" s="244">
        <v>31.13</v>
      </c>
      <c r="N343" s="250" t="s">
        <v>193</v>
      </c>
      <c r="O343" s="231"/>
      <c r="P343" s="232"/>
      <c r="Q343" s="233"/>
    </row>
    <row r="344" spans="1:17">
      <c r="A344" s="239">
        <v>32</v>
      </c>
      <c r="B344" s="237" t="s">
        <v>177</v>
      </c>
      <c r="C344" s="236" t="s">
        <v>162</v>
      </c>
      <c r="D344" s="237" t="s">
        <v>177</v>
      </c>
      <c r="E344" s="133" t="s">
        <v>192</v>
      </c>
      <c r="F344" s="239">
        <v>4.5</v>
      </c>
      <c r="G344" s="237">
        <v>4</v>
      </c>
      <c r="H344" s="237">
        <v>158</v>
      </c>
      <c r="I344" s="237">
        <v>23</v>
      </c>
      <c r="J344" s="237">
        <v>14</v>
      </c>
      <c r="K344" s="240">
        <v>2.5437999999999999E-2</v>
      </c>
      <c r="L344" s="241"/>
      <c r="M344" s="244">
        <v>32.26</v>
      </c>
      <c r="N344" s="250" t="s">
        <v>193</v>
      </c>
      <c r="O344" s="231"/>
      <c r="P344" s="232"/>
      <c r="Q344" s="233"/>
    </row>
    <row r="345" spans="1:17">
      <c r="A345" s="239">
        <v>33</v>
      </c>
      <c r="B345" s="237" t="s">
        <v>178</v>
      </c>
      <c r="C345" s="236" t="s">
        <v>163</v>
      </c>
      <c r="D345" s="237" t="s">
        <v>178</v>
      </c>
      <c r="E345" s="133" t="s">
        <v>192</v>
      </c>
      <c r="F345" s="239">
        <v>5</v>
      </c>
      <c r="G345" s="237">
        <v>4</v>
      </c>
      <c r="H345" s="237">
        <v>158</v>
      </c>
      <c r="I345" s="237">
        <v>23</v>
      </c>
      <c r="J345" s="237">
        <v>14</v>
      </c>
      <c r="K345" s="240">
        <v>2.5437999999999999E-2</v>
      </c>
      <c r="L345" s="241"/>
      <c r="M345" s="244">
        <v>30.04</v>
      </c>
      <c r="N345" s="250" t="s">
        <v>193</v>
      </c>
      <c r="O345" s="231"/>
      <c r="P345" s="232"/>
      <c r="Q345" s="233"/>
    </row>
    <row r="346" spans="1:17">
      <c r="A346" s="239">
        <v>34</v>
      </c>
      <c r="B346" s="237" t="s">
        <v>179</v>
      </c>
      <c r="C346" s="236" t="s">
        <v>164</v>
      </c>
      <c r="D346" s="237" t="s">
        <v>179</v>
      </c>
      <c r="E346" s="133" t="s">
        <v>192</v>
      </c>
      <c r="F346" s="239">
        <v>5.05</v>
      </c>
      <c r="G346" s="237">
        <v>3.8</v>
      </c>
      <c r="H346" s="237">
        <v>158</v>
      </c>
      <c r="I346" s="237">
        <v>23</v>
      </c>
      <c r="J346" s="237">
        <v>14</v>
      </c>
      <c r="K346" s="240">
        <v>2.5437999999999999E-2</v>
      </c>
      <c r="L346" s="241"/>
      <c r="M346" s="244">
        <v>33.159999999999997</v>
      </c>
      <c r="N346" s="250" t="s">
        <v>193</v>
      </c>
      <c r="O346" s="231"/>
      <c r="P346" s="232"/>
      <c r="Q346" s="233"/>
    </row>
    <row r="347" spans="1:17">
      <c r="A347" s="239">
        <v>35</v>
      </c>
      <c r="B347" s="237" t="s">
        <v>180</v>
      </c>
      <c r="C347" s="236" t="s">
        <v>165</v>
      </c>
      <c r="D347" s="237" t="s">
        <v>180</v>
      </c>
      <c r="E347" s="133" t="s">
        <v>192</v>
      </c>
      <c r="F347" s="239">
        <v>5.05</v>
      </c>
      <c r="G347" s="237">
        <v>3.8</v>
      </c>
      <c r="H347" s="237">
        <v>158</v>
      </c>
      <c r="I347" s="237">
        <v>23</v>
      </c>
      <c r="J347" s="237">
        <v>14</v>
      </c>
      <c r="K347" s="240">
        <v>2.5437999999999999E-2</v>
      </c>
      <c r="L347" s="241"/>
      <c r="M347" s="244">
        <v>33.21</v>
      </c>
      <c r="N347" s="250" t="s">
        <v>193</v>
      </c>
      <c r="O347" s="231"/>
      <c r="P347" s="232"/>
      <c r="Q347" s="233"/>
    </row>
    <row r="348" spans="1:17">
      <c r="A348" s="239">
        <v>36</v>
      </c>
      <c r="B348" s="237" t="s">
        <v>181</v>
      </c>
      <c r="C348" s="236" t="s">
        <v>166</v>
      </c>
      <c r="D348" s="237" t="s">
        <v>181</v>
      </c>
      <c r="E348" s="133" t="s">
        <v>192</v>
      </c>
      <c r="F348" s="239">
        <v>2</v>
      </c>
      <c r="G348" s="237">
        <v>1.4</v>
      </c>
      <c r="H348" s="237">
        <v>158</v>
      </c>
      <c r="I348" s="237">
        <v>59</v>
      </c>
      <c r="J348" s="237">
        <v>26</v>
      </c>
      <c r="K348" s="240">
        <v>0.242372</v>
      </c>
      <c r="L348" s="241"/>
      <c r="M348" s="244">
        <v>20.6</v>
      </c>
      <c r="N348" s="250" t="s">
        <v>193</v>
      </c>
      <c r="O348" s="231"/>
      <c r="P348" s="232"/>
      <c r="Q348" s="233"/>
    </row>
    <row r="349" spans="1:17">
      <c r="A349" s="239">
        <v>37</v>
      </c>
      <c r="B349" s="237" t="s">
        <v>182</v>
      </c>
      <c r="C349" s="236" t="s">
        <v>167</v>
      </c>
      <c r="D349" s="237" t="s">
        <v>182</v>
      </c>
      <c r="E349" s="133" t="s">
        <v>192</v>
      </c>
      <c r="F349" s="239">
        <v>4</v>
      </c>
      <c r="G349" s="237">
        <v>3</v>
      </c>
      <c r="H349" s="237">
        <v>158</v>
      </c>
      <c r="I349" s="237">
        <v>59</v>
      </c>
      <c r="J349" s="237">
        <v>26</v>
      </c>
      <c r="K349" s="240">
        <v>0.242372</v>
      </c>
      <c r="L349" s="241"/>
      <c r="M349" s="244">
        <v>35.15</v>
      </c>
      <c r="N349" s="250" t="s">
        <v>193</v>
      </c>
      <c r="O349" s="231"/>
      <c r="P349" s="232"/>
      <c r="Q349" s="233"/>
    </row>
    <row r="350" spans="1:17">
      <c r="A350" s="239">
        <v>38</v>
      </c>
      <c r="B350" s="237" t="s">
        <v>142</v>
      </c>
      <c r="C350" s="236" t="s">
        <v>127</v>
      </c>
      <c r="D350" s="237" t="s">
        <v>142</v>
      </c>
      <c r="E350" s="133" t="s">
        <v>192</v>
      </c>
      <c r="F350" s="239">
        <v>7.4599999999999991</v>
      </c>
      <c r="G350" s="237">
        <v>4.5999999999999996</v>
      </c>
      <c r="H350" s="237">
        <v>153</v>
      </c>
      <c r="I350" s="237">
        <v>59</v>
      </c>
      <c r="J350" s="237">
        <v>26</v>
      </c>
      <c r="K350" s="240">
        <v>1.17E-2</v>
      </c>
      <c r="L350" s="241"/>
      <c r="M350" s="244">
        <v>44.17</v>
      </c>
      <c r="N350" s="250" t="s">
        <v>193</v>
      </c>
      <c r="O350" s="231"/>
      <c r="P350" s="232"/>
      <c r="Q350" s="233"/>
    </row>
    <row r="351" spans="1:17">
      <c r="A351" s="239">
        <v>39</v>
      </c>
      <c r="B351" s="237" t="s">
        <v>143</v>
      </c>
      <c r="C351" s="236" t="s">
        <v>128</v>
      </c>
      <c r="D351" s="237" t="s">
        <v>143</v>
      </c>
      <c r="E351" s="133" t="s">
        <v>192</v>
      </c>
      <c r="F351" s="239">
        <v>9.34</v>
      </c>
      <c r="G351" s="237">
        <v>9</v>
      </c>
      <c r="H351" s="237">
        <v>158</v>
      </c>
      <c r="I351" s="237">
        <v>59</v>
      </c>
      <c r="J351" s="237">
        <v>26</v>
      </c>
      <c r="K351" s="240">
        <v>2.4799999999999999E-2</v>
      </c>
      <c r="L351" s="241"/>
      <c r="M351" s="244">
        <v>37.85</v>
      </c>
      <c r="N351" s="250" t="s">
        <v>193</v>
      </c>
      <c r="O351" s="231"/>
      <c r="P351" s="232"/>
      <c r="Q351" s="233"/>
    </row>
    <row r="352" spans="1:17">
      <c r="A352" s="239">
        <v>40</v>
      </c>
      <c r="B352" s="237" t="s">
        <v>144</v>
      </c>
      <c r="C352" s="236" t="s">
        <v>129</v>
      </c>
      <c r="D352" s="237" t="s">
        <v>144</v>
      </c>
      <c r="E352" s="133" t="s">
        <v>192</v>
      </c>
      <c r="F352" s="239">
        <v>9.14</v>
      </c>
      <c r="G352" s="237">
        <v>8.8000000000000007</v>
      </c>
      <c r="H352" s="237">
        <v>153</v>
      </c>
      <c r="I352" s="237">
        <v>106</v>
      </c>
      <c r="J352" s="237">
        <v>53</v>
      </c>
      <c r="K352" s="240">
        <v>2.1600000000000001E-2</v>
      </c>
      <c r="L352" s="241"/>
      <c r="M352" s="244">
        <v>32.99</v>
      </c>
      <c r="N352" s="250" t="s">
        <v>193</v>
      </c>
      <c r="O352" s="231"/>
      <c r="P352" s="232"/>
      <c r="Q352" s="233"/>
    </row>
    <row r="353" spans="1:17">
      <c r="A353" s="239">
        <v>41</v>
      </c>
      <c r="B353" s="237" t="s">
        <v>145</v>
      </c>
      <c r="C353" s="236" t="s">
        <v>130</v>
      </c>
      <c r="D353" s="237" t="s">
        <v>145</v>
      </c>
      <c r="E353" s="133" t="s">
        <v>192</v>
      </c>
      <c r="F353" s="239">
        <v>9.14</v>
      </c>
      <c r="G353" s="237">
        <v>8.6</v>
      </c>
      <c r="H353" s="237">
        <v>153</v>
      </c>
      <c r="I353" s="237">
        <v>106</v>
      </c>
      <c r="J353" s="237">
        <v>53</v>
      </c>
      <c r="K353" s="240">
        <v>2.1600000000000001E-2</v>
      </c>
      <c r="L353" s="241"/>
      <c r="M353" s="244">
        <v>31.26</v>
      </c>
      <c r="N353" s="250" t="s">
        <v>193</v>
      </c>
      <c r="O353" s="231"/>
      <c r="P353" s="232"/>
      <c r="Q353" s="233"/>
    </row>
    <row r="354" spans="1:17">
      <c r="A354" s="239">
        <v>42</v>
      </c>
      <c r="B354" s="237" t="s">
        <v>146</v>
      </c>
      <c r="C354" s="236" t="s">
        <v>131</v>
      </c>
      <c r="D354" s="237" t="s">
        <v>146</v>
      </c>
      <c r="E354" s="133" t="s">
        <v>192</v>
      </c>
      <c r="F354" s="239">
        <v>2.0230000000000001</v>
      </c>
      <c r="G354" s="237">
        <v>0.69</v>
      </c>
      <c r="H354" s="237">
        <v>22</v>
      </c>
      <c r="I354" s="237">
        <v>15</v>
      </c>
      <c r="J354" s="237">
        <v>11</v>
      </c>
      <c r="K354" s="240">
        <v>1.2099999999999999E-3</v>
      </c>
      <c r="L354" s="241"/>
      <c r="M354" s="244">
        <v>12.23</v>
      </c>
      <c r="N354" s="250" t="s">
        <v>193</v>
      </c>
      <c r="O354" s="231"/>
      <c r="P354" s="232"/>
      <c r="Q354" s="233"/>
    </row>
    <row r="355" spans="1:17" s="308" customFormat="1">
      <c r="A355" s="297">
        <v>43</v>
      </c>
      <c r="B355" s="299" t="s">
        <v>147</v>
      </c>
      <c r="C355" s="298" t="s">
        <v>132</v>
      </c>
      <c r="D355" s="299" t="s">
        <v>147</v>
      </c>
      <c r="E355" s="300" t="s">
        <v>192</v>
      </c>
      <c r="F355" s="297">
        <v>7.15</v>
      </c>
      <c r="G355" s="299">
        <v>6.8</v>
      </c>
      <c r="H355" s="299">
        <v>153</v>
      </c>
      <c r="I355" s="299">
        <v>106</v>
      </c>
      <c r="J355" s="299">
        <v>53</v>
      </c>
      <c r="K355" s="301">
        <v>2.1600000000000001E-2</v>
      </c>
      <c r="L355" s="302"/>
      <c r="M355" s="303">
        <v>33.75</v>
      </c>
      <c r="N355" s="304" t="s">
        <v>193</v>
      </c>
      <c r="O355" s="305"/>
      <c r="P355" s="306"/>
      <c r="Q355" s="307"/>
    </row>
    <row r="356" spans="1:17" s="308" customFormat="1">
      <c r="A356" s="297">
        <v>44</v>
      </c>
      <c r="B356" s="299" t="s">
        <v>148</v>
      </c>
      <c r="C356" s="298" t="s">
        <v>133</v>
      </c>
      <c r="D356" s="299" t="s">
        <v>148</v>
      </c>
      <c r="E356" s="300" t="s">
        <v>192</v>
      </c>
      <c r="F356" s="297">
        <v>4.8099999999999996</v>
      </c>
      <c r="G356" s="299">
        <v>4.4000000000000004</v>
      </c>
      <c r="H356" s="299">
        <v>153</v>
      </c>
      <c r="I356" s="299">
        <v>59</v>
      </c>
      <c r="J356" s="299">
        <v>26</v>
      </c>
      <c r="K356" s="301">
        <v>1.17E-2</v>
      </c>
      <c r="L356" s="302"/>
      <c r="M356" s="303">
        <v>28.09</v>
      </c>
      <c r="N356" s="304" t="s">
        <v>193</v>
      </c>
      <c r="O356" s="305"/>
      <c r="P356" s="306"/>
      <c r="Q356" s="307"/>
    </row>
    <row r="357" spans="1:17">
      <c r="A357" s="239">
        <v>45</v>
      </c>
      <c r="B357" s="237" t="s">
        <v>149</v>
      </c>
      <c r="C357" s="236" t="s">
        <v>134</v>
      </c>
      <c r="D357" s="237" t="s">
        <v>149</v>
      </c>
      <c r="E357" s="133" t="s">
        <v>192</v>
      </c>
      <c r="F357" s="239">
        <v>5</v>
      </c>
      <c r="G357" s="237">
        <v>4.5999999999999996</v>
      </c>
      <c r="H357" s="237">
        <v>153</v>
      </c>
      <c r="I357" s="237">
        <v>59</v>
      </c>
      <c r="J357" s="237">
        <v>26</v>
      </c>
      <c r="K357" s="240">
        <v>1.15E-2</v>
      </c>
      <c r="L357" s="241"/>
      <c r="M357" s="244">
        <v>23.91</v>
      </c>
      <c r="N357" s="250" t="s">
        <v>193</v>
      </c>
      <c r="O357" s="231"/>
      <c r="P357" s="232"/>
      <c r="Q357" s="233"/>
    </row>
    <row r="358" spans="1:17" s="280" customFormat="1">
      <c r="A358" s="239">
        <v>46</v>
      </c>
      <c r="B358" s="237" t="s">
        <v>150</v>
      </c>
      <c r="C358" s="236" t="s">
        <v>135</v>
      </c>
      <c r="D358" s="237" t="s">
        <v>150</v>
      </c>
      <c r="E358" s="133" t="s">
        <v>192</v>
      </c>
      <c r="F358" s="239">
        <v>4.54</v>
      </c>
      <c r="G358" s="237">
        <v>4.2</v>
      </c>
      <c r="H358" s="237">
        <v>153</v>
      </c>
      <c r="I358" s="237">
        <v>106</v>
      </c>
      <c r="J358" s="237">
        <v>53</v>
      </c>
      <c r="K358" s="240">
        <v>1.2999999999999999E-2</v>
      </c>
      <c r="L358" s="237"/>
      <c r="M358" s="244">
        <v>77.25</v>
      </c>
      <c r="N358" s="286" t="s">
        <v>193</v>
      </c>
    </row>
    <row r="359" spans="1:17" s="280" customFormat="1">
      <c r="A359" s="239">
        <v>47</v>
      </c>
      <c r="B359" s="237" t="s">
        <v>151</v>
      </c>
      <c r="C359" s="236" t="s">
        <v>136</v>
      </c>
      <c r="D359" s="237" t="s">
        <v>151</v>
      </c>
      <c r="E359" s="133" t="s">
        <v>192</v>
      </c>
      <c r="F359" s="239">
        <v>4.54</v>
      </c>
      <c r="G359" s="237">
        <v>4.2</v>
      </c>
      <c r="H359" s="237">
        <v>153</v>
      </c>
      <c r="I359" s="237">
        <v>106</v>
      </c>
      <c r="J359" s="237">
        <v>53</v>
      </c>
      <c r="K359" s="240">
        <v>1.2999999999999999E-2</v>
      </c>
      <c r="L359" s="237"/>
      <c r="M359" s="244">
        <v>75.03</v>
      </c>
      <c r="N359" s="286" t="s">
        <v>193</v>
      </c>
    </row>
    <row r="360" spans="1:17" s="280" customFormat="1">
      <c r="A360" s="239">
        <v>48</v>
      </c>
      <c r="B360" s="237" t="s">
        <v>152</v>
      </c>
      <c r="C360" s="236" t="s">
        <v>137</v>
      </c>
      <c r="D360" s="237" t="s">
        <v>152</v>
      </c>
      <c r="E360" s="133" t="s">
        <v>192</v>
      </c>
      <c r="F360" s="239">
        <v>4.54</v>
      </c>
      <c r="G360" s="237">
        <v>4.2</v>
      </c>
      <c r="H360" s="237">
        <v>153</v>
      </c>
      <c r="I360" s="237">
        <v>106</v>
      </c>
      <c r="J360" s="237">
        <v>53</v>
      </c>
      <c r="K360" s="240">
        <v>1.2999999999999999E-2</v>
      </c>
      <c r="L360" s="237"/>
      <c r="M360" s="244">
        <v>77.459999999999994</v>
      </c>
      <c r="N360" s="286" t="s">
        <v>193</v>
      </c>
    </row>
    <row r="361" spans="1:17" s="280" customFormat="1">
      <c r="A361" s="239">
        <v>49</v>
      </c>
      <c r="B361" s="237" t="s">
        <v>153</v>
      </c>
      <c r="C361" s="236" t="s">
        <v>138</v>
      </c>
      <c r="D361" s="237" t="s">
        <v>153</v>
      </c>
      <c r="E361" s="133" t="s">
        <v>192</v>
      </c>
      <c r="F361" s="239">
        <v>4.54</v>
      </c>
      <c r="G361" s="237">
        <v>4.2</v>
      </c>
      <c r="H361" s="237">
        <v>153</v>
      </c>
      <c r="I361" s="237">
        <v>106</v>
      </c>
      <c r="J361" s="237">
        <v>53</v>
      </c>
      <c r="K361" s="240">
        <v>1.2999999999999999E-2</v>
      </c>
      <c r="L361" s="237"/>
      <c r="M361" s="244">
        <v>75.25</v>
      </c>
      <c r="N361" s="286" t="s">
        <v>193</v>
      </c>
    </row>
    <row r="362" spans="1:17" s="280" customFormat="1">
      <c r="A362" s="239">
        <v>50</v>
      </c>
      <c r="B362" s="237" t="s">
        <v>154</v>
      </c>
      <c r="C362" s="236" t="s">
        <v>139</v>
      </c>
      <c r="D362" s="237" t="s">
        <v>154</v>
      </c>
      <c r="E362" s="133" t="s">
        <v>192</v>
      </c>
      <c r="F362" s="239">
        <v>4.54</v>
      </c>
      <c r="G362" s="237">
        <v>4.2</v>
      </c>
      <c r="H362" s="237">
        <v>153</v>
      </c>
      <c r="I362" s="237">
        <v>106</v>
      </c>
      <c r="J362" s="237">
        <v>53</v>
      </c>
      <c r="K362" s="240">
        <v>1.2999999999999999E-2</v>
      </c>
      <c r="L362" s="237"/>
      <c r="M362" s="244">
        <v>76.849999999999994</v>
      </c>
      <c r="N362" s="286" t="s">
        <v>193</v>
      </c>
    </row>
    <row r="363" spans="1:17" s="280" customFormat="1">
      <c r="A363" s="239">
        <v>51</v>
      </c>
      <c r="B363" s="237" t="s">
        <v>155</v>
      </c>
      <c r="C363" s="236" t="s">
        <v>140</v>
      </c>
      <c r="D363" s="237" t="s">
        <v>155</v>
      </c>
      <c r="E363" s="133" t="s">
        <v>192</v>
      </c>
      <c r="F363" s="239">
        <v>4.54</v>
      </c>
      <c r="G363" s="237">
        <v>4.2</v>
      </c>
      <c r="H363" s="237">
        <v>153</v>
      </c>
      <c r="I363" s="237">
        <v>106</v>
      </c>
      <c r="J363" s="237">
        <v>53</v>
      </c>
      <c r="K363" s="240">
        <v>1.2999999999999999E-2</v>
      </c>
      <c r="L363" s="237"/>
      <c r="M363" s="244">
        <v>75.41</v>
      </c>
      <c r="N363" s="286" t="s">
        <v>193</v>
      </c>
    </row>
    <row r="364" spans="1:17" s="280" customFormat="1">
      <c r="A364" s="239">
        <v>52</v>
      </c>
      <c r="B364" s="237" t="s">
        <v>156</v>
      </c>
      <c r="C364" s="236" t="s">
        <v>141</v>
      </c>
      <c r="D364" s="237" t="s">
        <v>156</v>
      </c>
      <c r="E364" s="133" t="s">
        <v>192</v>
      </c>
      <c r="F364" s="239">
        <v>4.54</v>
      </c>
      <c r="G364" s="237">
        <v>4.2</v>
      </c>
      <c r="H364" s="237">
        <v>153</v>
      </c>
      <c r="I364" s="237">
        <v>106</v>
      </c>
      <c r="J364" s="237">
        <v>53</v>
      </c>
      <c r="K364" s="240">
        <v>1.2999999999999999E-2</v>
      </c>
      <c r="L364" s="237"/>
      <c r="M364" s="244">
        <v>80.069999999999993</v>
      </c>
      <c r="N364" s="286" t="s">
        <v>193</v>
      </c>
    </row>
    <row r="365" spans="1:17" s="280" customFormat="1">
      <c r="A365" s="239">
        <v>53</v>
      </c>
      <c r="B365" s="237" t="s">
        <v>356</v>
      </c>
      <c r="C365" s="236" t="s">
        <v>355</v>
      </c>
      <c r="D365" s="237" t="s">
        <v>356</v>
      </c>
      <c r="E365" s="133" t="s">
        <v>192</v>
      </c>
      <c r="F365" s="239">
        <v>0.7</v>
      </c>
      <c r="G365" s="237">
        <v>0.6</v>
      </c>
      <c r="H365" s="237">
        <v>0</v>
      </c>
      <c r="I365" s="237">
        <v>0</v>
      </c>
      <c r="J365" s="237">
        <v>0</v>
      </c>
      <c r="K365" s="240">
        <v>3.5000000000000003E-2</v>
      </c>
      <c r="L365" s="237"/>
      <c r="M365" s="244">
        <v>6.13</v>
      </c>
      <c r="N365" s="286" t="s">
        <v>193</v>
      </c>
    </row>
    <row r="366" spans="1:17" s="280" customFormat="1">
      <c r="A366" s="239">
        <v>54</v>
      </c>
      <c r="B366" s="237" t="s">
        <v>672</v>
      </c>
      <c r="C366" s="236" t="s">
        <v>669</v>
      </c>
      <c r="D366" s="237" t="s">
        <v>672</v>
      </c>
      <c r="E366" s="133" t="s">
        <v>192</v>
      </c>
      <c r="F366" s="239">
        <v>3</v>
      </c>
      <c r="G366" s="237">
        <v>2</v>
      </c>
      <c r="H366" s="237">
        <v>135</v>
      </c>
      <c r="I366" s="237">
        <v>45</v>
      </c>
      <c r="J366" s="237">
        <v>26</v>
      </c>
      <c r="K366" s="240">
        <v>3.1E-2</v>
      </c>
      <c r="L366" s="237"/>
      <c r="M366" s="244">
        <v>103.82</v>
      </c>
      <c r="N366" s="286" t="s">
        <v>193</v>
      </c>
    </row>
    <row r="367" spans="1:17" s="280" customFormat="1">
      <c r="A367" s="239">
        <v>55</v>
      </c>
      <c r="B367" s="237" t="s">
        <v>673</v>
      </c>
      <c r="C367" s="236" t="s">
        <v>670</v>
      </c>
      <c r="D367" s="237" t="s">
        <v>673</v>
      </c>
      <c r="E367" s="133" t="s">
        <v>192</v>
      </c>
      <c r="F367" s="239">
        <v>3</v>
      </c>
      <c r="G367" s="237">
        <v>2</v>
      </c>
      <c r="H367" s="237">
        <v>135</v>
      </c>
      <c r="I367" s="237">
        <v>45</v>
      </c>
      <c r="J367" s="237">
        <v>26</v>
      </c>
      <c r="K367" s="240">
        <v>3.1E-2</v>
      </c>
      <c r="L367" s="241"/>
      <c r="M367" s="244">
        <v>130.78</v>
      </c>
      <c r="N367" s="250" t="s">
        <v>193</v>
      </c>
      <c r="O367" s="231"/>
    </row>
    <row r="368" spans="1:17" s="280" customFormat="1">
      <c r="A368" s="239">
        <v>56</v>
      </c>
      <c r="B368" s="237" t="s">
        <v>674</v>
      </c>
      <c r="C368" s="236" t="s">
        <v>671</v>
      </c>
      <c r="D368" s="237" t="s">
        <v>674</v>
      </c>
      <c r="E368" s="133" t="s">
        <v>192</v>
      </c>
      <c r="F368" s="239">
        <v>3</v>
      </c>
      <c r="G368" s="237">
        <v>2</v>
      </c>
      <c r="H368" s="237">
        <v>135</v>
      </c>
      <c r="I368" s="237">
        <v>45</v>
      </c>
      <c r="J368" s="237">
        <v>26</v>
      </c>
      <c r="K368" s="240">
        <v>3.1E-2</v>
      </c>
      <c r="L368" s="241"/>
      <c r="M368" s="244">
        <v>103.54</v>
      </c>
      <c r="N368" s="250" t="s">
        <v>193</v>
      </c>
      <c r="O368" s="231"/>
    </row>
    <row r="369" spans="1:15" s="280" customFormat="1">
      <c r="A369" s="239">
        <v>57</v>
      </c>
      <c r="B369" s="237" t="s">
        <v>655</v>
      </c>
      <c r="C369" s="236" t="s">
        <v>654</v>
      </c>
      <c r="D369" s="237" t="s">
        <v>655</v>
      </c>
      <c r="E369" s="133" t="s">
        <v>192</v>
      </c>
      <c r="F369" s="239">
        <v>1.5</v>
      </c>
      <c r="G369" s="237">
        <v>1</v>
      </c>
      <c r="H369" s="237">
        <v>125</v>
      </c>
      <c r="I369" s="237">
        <v>28</v>
      </c>
      <c r="J369" s="237">
        <v>27</v>
      </c>
      <c r="K369" s="240">
        <v>9.4000000000000004E-3</v>
      </c>
      <c r="L369" s="241"/>
      <c r="M369" s="244">
        <v>56.83</v>
      </c>
      <c r="N369" s="250" t="s">
        <v>193</v>
      </c>
      <c r="O369" s="231"/>
    </row>
    <row r="370" spans="1:15" s="280" customFormat="1">
      <c r="A370" s="239">
        <v>58</v>
      </c>
      <c r="B370" s="237" t="s">
        <v>679</v>
      </c>
      <c r="C370" s="236" t="s">
        <v>678</v>
      </c>
      <c r="D370" s="237" t="s">
        <v>679</v>
      </c>
      <c r="E370" s="133" t="s">
        <v>192</v>
      </c>
      <c r="F370" s="239">
        <v>3.5</v>
      </c>
      <c r="G370" s="237">
        <v>0.59</v>
      </c>
      <c r="H370" s="237">
        <v>47</v>
      </c>
      <c r="I370" s="237">
        <v>30</v>
      </c>
      <c r="J370" s="237">
        <v>14</v>
      </c>
      <c r="K370" s="240">
        <v>2.1000000000000001E-2</v>
      </c>
      <c r="L370" s="241"/>
      <c r="M370" s="244">
        <v>1.24</v>
      </c>
      <c r="N370" s="250" t="s">
        <v>193</v>
      </c>
      <c r="O370" s="231"/>
    </row>
    <row r="371" spans="1:15" s="280" customFormat="1">
      <c r="A371" s="239">
        <v>59</v>
      </c>
      <c r="B371" s="237" t="s">
        <v>16</v>
      </c>
      <c r="C371" s="236" t="s">
        <v>17</v>
      </c>
      <c r="D371" s="237" t="s">
        <v>16</v>
      </c>
      <c r="E371" s="133" t="s">
        <v>192</v>
      </c>
      <c r="F371" s="239">
        <v>8</v>
      </c>
      <c r="G371" s="237">
        <v>7.6</v>
      </c>
      <c r="H371" s="237">
        <v>42</v>
      </c>
      <c r="I371" s="237">
        <v>30</v>
      </c>
      <c r="J371" s="237">
        <v>13</v>
      </c>
      <c r="K371" s="240">
        <v>4.4771999999999999E-2</v>
      </c>
      <c r="L371" s="241"/>
      <c r="M371" s="244">
        <v>92.66</v>
      </c>
      <c r="N371" s="250" t="s">
        <v>193</v>
      </c>
      <c r="O371" s="231"/>
    </row>
    <row r="372" spans="1:15" s="280" customFormat="1">
      <c r="A372" s="239">
        <v>60</v>
      </c>
      <c r="B372" s="237" t="s">
        <v>580</v>
      </c>
      <c r="C372" s="236" t="s">
        <v>579</v>
      </c>
      <c r="D372" s="237" t="s">
        <v>580</v>
      </c>
      <c r="E372" s="133" t="s">
        <v>192</v>
      </c>
      <c r="F372" s="245">
        <v>4.21</v>
      </c>
      <c r="G372" s="237">
        <v>4.12</v>
      </c>
      <c r="H372" s="237">
        <v>146</v>
      </c>
      <c r="I372" s="237">
        <v>95</v>
      </c>
      <c r="J372" s="237">
        <v>85</v>
      </c>
      <c r="K372" s="240">
        <v>9.3571428571428573E-3</v>
      </c>
      <c r="L372" s="241"/>
      <c r="M372" s="244"/>
      <c r="N372" s="250" t="s">
        <v>193</v>
      </c>
      <c r="O372" s="231"/>
    </row>
    <row r="373" spans="1:15" s="281" customFormat="1">
      <c r="A373" s="239">
        <v>61</v>
      </c>
      <c r="B373" s="237" t="s">
        <v>668</v>
      </c>
      <c r="C373" s="236" t="s">
        <v>675</v>
      </c>
      <c r="D373" s="237" t="s">
        <v>668</v>
      </c>
      <c r="E373" s="133" t="s">
        <v>192</v>
      </c>
      <c r="F373" s="245">
        <v>4.21</v>
      </c>
      <c r="G373" s="237">
        <v>4.12</v>
      </c>
      <c r="H373" s="237">
        <v>95</v>
      </c>
      <c r="I373" s="237">
        <v>150</v>
      </c>
      <c r="J373" s="237">
        <v>76</v>
      </c>
      <c r="K373" s="240">
        <v>9.3571428571428573E-3</v>
      </c>
      <c r="L373" s="241"/>
      <c r="M373" s="244">
        <v>23.24</v>
      </c>
      <c r="N373" s="250" t="s">
        <v>193</v>
      </c>
      <c r="O373" s="231"/>
    </row>
    <row r="374" spans="1:15" s="280" customFormat="1">
      <c r="A374" s="239">
        <v>62</v>
      </c>
      <c r="B374" s="237" t="s">
        <v>298</v>
      </c>
      <c r="C374" s="236" t="s">
        <v>297</v>
      </c>
      <c r="D374" s="237" t="s">
        <v>298</v>
      </c>
      <c r="E374" s="133" t="s">
        <v>192</v>
      </c>
      <c r="F374" s="245">
        <v>4.21</v>
      </c>
      <c r="G374" s="237">
        <v>4.12</v>
      </c>
      <c r="H374" s="237">
        <v>146</v>
      </c>
      <c r="I374" s="237">
        <v>95</v>
      </c>
      <c r="J374" s="237">
        <v>85</v>
      </c>
      <c r="K374" s="240">
        <v>9.3571428571428573E-3</v>
      </c>
      <c r="L374" s="241"/>
      <c r="M374" s="244">
        <v>31.28</v>
      </c>
      <c r="N374" s="250" t="s">
        <v>193</v>
      </c>
      <c r="O374" s="231"/>
    </row>
    <row r="375" spans="1:15" s="280" customFormat="1">
      <c r="A375" s="239">
        <v>63</v>
      </c>
      <c r="B375" s="237" t="s">
        <v>629</v>
      </c>
      <c r="C375" s="236" t="s">
        <v>623</v>
      </c>
      <c r="D375" s="237" t="s">
        <v>629</v>
      </c>
      <c r="E375" s="133" t="s">
        <v>192</v>
      </c>
      <c r="F375" s="245">
        <v>3.59</v>
      </c>
      <c r="G375" s="237">
        <v>3.5</v>
      </c>
      <c r="H375" s="237">
        <v>146</v>
      </c>
      <c r="I375" s="237">
        <v>95</v>
      </c>
      <c r="J375" s="237">
        <v>85</v>
      </c>
      <c r="K375" s="240">
        <v>9.3571428571428573E-3</v>
      </c>
      <c r="L375" s="241"/>
      <c r="M375" s="244">
        <v>26.27</v>
      </c>
      <c r="N375" s="250" t="s">
        <v>193</v>
      </c>
      <c r="O375" s="231"/>
    </row>
    <row r="376" spans="1:15" s="280" customFormat="1">
      <c r="A376" s="239">
        <v>64</v>
      </c>
      <c r="B376" s="237" t="s">
        <v>612</v>
      </c>
      <c r="C376" s="236" t="s">
        <v>611</v>
      </c>
      <c r="D376" s="237" t="s">
        <v>612</v>
      </c>
      <c r="E376" s="133" t="s">
        <v>192</v>
      </c>
      <c r="F376" s="245">
        <v>3.59</v>
      </c>
      <c r="G376" s="237">
        <v>3.5</v>
      </c>
      <c r="H376" s="237">
        <v>146</v>
      </c>
      <c r="I376" s="237">
        <v>95</v>
      </c>
      <c r="J376" s="237">
        <v>85</v>
      </c>
      <c r="K376" s="240">
        <v>9.8250000000000004E-3</v>
      </c>
      <c r="L376" s="241"/>
      <c r="M376" s="244">
        <v>24.16</v>
      </c>
      <c r="N376" s="250" t="s">
        <v>193</v>
      </c>
      <c r="O376" s="231"/>
    </row>
    <row r="377" spans="1:15" s="281" customFormat="1">
      <c r="A377" s="239">
        <v>65</v>
      </c>
      <c r="B377" s="237" t="s">
        <v>5</v>
      </c>
      <c r="C377" s="236" t="s">
        <v>0</v>
      </c>
      <c r="D377" s="237" t="s">
        <v>5</v>
      </c>
      <c r="E377" s="133" t="s">
        <v>192</v>
      </c>
      <c r="F377" s="245">
        <v>3.59</v>
      </c>
      <c r="G377" s="237">
        <v>3.5</v>
      </c>
      <c r="H377" s="237">
        <v>96</v>
      </c>
      <c r="I377" s="237">
        <v>67</v>
      </c>
      <c r="J377" s="237">
        <v>90</v>
      </c>
      <c r="K377" s="240">
        <v>0.57887999999999995</v>
      </c>
      <c r="L377" s="241"/>
      <c r="M377" s="244">
        <v>14.77</v>
      </c>
      <c r="N377" s="250" t="s">
        <v>193</v>
      </c>
      <c r="O377" s="231"/>
    </row>
    <row r="378" spans="1:15" s="280" customFormat="1">
      <c r="A378" s="239">
        <v>66</v>
      </c>
      <c r="B378" s="237" t="s">
        <v>627</v>
      </c>
      <c r="C378" s="236" t="s">
        <v>1</v>
      </c>
      <c r="D378" s="237" t="s">
        <v>627</v>
      </c>
      <c r="E378" s="133" t="s">
        <v>192</v>
      </c>
      <c r="F378" s="239">
        <v>1.1000000000000001</v>
      </c>
      <c r="G378" s="237">
        <v>1</v>
      </c>
      <c r="H378" s="237">
        <v>96</v>
      </c>
      <c r="I378" s="237">
        <v>67</v>
      </c>
      <c r="J378" s="237">
        <v>90</v>
      </c>
      <c r="K378" s="240">
        <v>0.57887999999999995</v>
      </c>
      <c r="L378" s="241"/>
      <c r="M378" s="244">
        <v>13.1</v>
      </c>
      <c r="N378" s="250" t="s">
        <v>193</v>
      </c>
      <c r="O378" s="231"/>
    </row>
    <row r="379" spans="1:15" s="280" customFormat="1">
      <c r="A379" s="239">
        <v>67</v>
      </c>
      <c r="B379" s="237" t="s">
        <v>6</v>
      </c>
      <c r="C379" s="236" t="s">
        <v>2</v>
      </c>
      <c r="D379" s="237" t="s">
        <v>6</v>
      </c>
      <c r="E379" s="133" t="s">
        <v>192</v>
      </c>
      <c r="F379" s="239">
        <v>1.6</v>
      </c>
      <c r="G379" s="237">
        <v>1.5</v>
      </c>
      <c r="H379" s="237">
        <v>96</v>
      </c>
      <c r="I379" s="237">
        <v>67</v>
      </c>
      <c r="J379" s="237">
        <v>90</v>
      </c>
      <c r="K379" s="240">
        <v>0.57887999999999995</v>
      </c>
      <c r="L379" s="241"/>
      <c r="M379" s="244">
        <v>14.03</v>
      </c>
      <c r="N379" s="250" t="s">
        <v>193</v>
      </c>
      <c r="O379" s="231"/>
    </row>
    <row r="380" spans="1:15" s="280" customFormat="1">
      <c r="A380" s="239">
        <v>68</v>
      </c>
      <c r="B380" s="237" t="s">
        <v>7</v>
      </c>
      <c r="C380" s="236" t="s">
        <v>3</v>
      </c>
      <c r="D380" s="237" t="s">
        <v>7</v>
      </c>
      <c r="E380" s="133" t="s">
        <v>192</v>
      </c>
      <c r="F380" s="239">
        <v>0</v>
      </c>
      <c r="G380" s="237">
        <v>0</v>
      </c>
      <c r="H380" s="237">
        <v>0</v>
      </c>
      <c r="I380" s="237">
        <v>0</v>
      </c>
      <c r="J380" s="237">
        <v>0</v>
      </c>
      <c r="K380" s="240">
        <v>0</v>
      </c>
      <c r="L380" s="241"/>
      <c r="M380" s="244">
        <v>10.45</v>
      </c>
      <c r="N380" s="250" t="s">
        <v>193</v>
      </c>
      <c r="O380" s="231"/>
    </row>
    <row r="381" spans="1:15" s="280" customFormat="1">
      <c r="A381" s="239">
        <v>69</v>
      </c>
      <c r="B381" s="237" t="s">
        <v>8</v>
      </c>
      <c r="C381" s="236" t="s">
        <v>4</v>
      </c>
      <c r="D381" s="237" t="s">
        <v>8</v>
      </c>
      <c r="E381" s="133" t="s">
        <v>192</v>
      </c>
      <c r="F381" s="239">
        <v>0</v>
      </c>
      <c r="G381" s="237">
        <v>0</v>
      </c>
      <c r="H381" s="237">
        <v>0</v>
      </c>
      <c r="I381" s="237">
        <v>0</v>
      </c>
      <c r="J381" s="237">
        <v>0</v>
      </c>
      <c r="K381" s="240">
        <v>0</v>
      </c>
      <c r="L381" s="241"/>
      <c r="M381" s="244">
        <v>10.45</v>
      </c>
      <c r="N381" s="250" t="s">
        <v>193</v>
      </c>
      <c r="O381" s="231"/>
    </row>
    <row r="382" spans="1:15" s="280" customFormat="1">
      <c r="A382" s="239">
        <v>70</v>
      </c>
      <c r="B382" s="237" t="s">
        <v>626</v>
      </c>
      <c r="C382" s="236" t="s">
        <v>650</v>
      </c>
      <c r="D382" s="237" t="s">
        <v>626</v>
      </c>
      <c r="E382" s="133" t="s">
        <v>192</v>
      </c>
      <c r="F382" s="239">
        <v>0.3</v>
      </c>
      <c r="G382" s="237">
        <v>0.25</v>
      </c>
      <c r="H382" s="237">
        <v>99</v>
      </c>
      <c r="I382" s="237">
        <v>58</v>
      </c>
      <c r="J382" s="237">
        <v>60</v>
      </c>
      <c r="K382" s="240">
        <v>0.34451999999999999</v>
      </c>
      <c r="L382" s="241"/>
      <c r="M382" s="262">
        <v>7</v>
      </c>
      <c r="N382" s="250" t="s">
        <v>193</v>
      </c>
      <c r="O382" s="231"/>
    </row>
    <row r="383" spans="1:15" s="280" customFormat="1">
      <c r="A383" s="239">
        <v>71</v>
      </c>
      <c r="B383" s="237" t="s">
        <v>625</v>
      </c>
      <c r="C383" s="236" t="s">
        <v>651</v>
      </c>
      <c r="D383" s="237" t="s">
        <v>625</v>
      </c>
      <c r="E383" s="133" t="s">
        <v>192</v>
      </c>
      <c r="F383" s="239">
        <v>0.6</v>
      </c>
      <c r="G383" s="237">
        <v>0.5</v>
      </c>
      <c r="H383" s="237">
        <v>99</v>
      </c>
      <c r="I383" s="237">
        <v>58</v>
      </c>
      <c r="J383" s="237">
        <v>60</v>
      </c>
      <c r="K383" s="240">
        <v>0.34451999999999999</v>
      </c>
      <c r="L383" s="241"/>
      <c r="M383" s="262">
        <v>5.36</v>
      </c>
      <c r="N383" s="250" t="s">
        <v>193</v>
      </c>
      <c r="O383" s="231"/>
    </row>
    <row r="384" spans="1:15" s="280" customFormat="1">
      <c r="A384" s="239">
        <v>72</v>
      </c>
      <c r="B384" s="237" t="s">
        <v>624</v>
      </c>
      <c r="C384" s="236" t="s">
        <v>652</v>
      </c>
      <c r="D384" s="237" t="s">
        <v>624</v>
      </c>
      <c r="E384" s="133" t="s">
        <v>192</v>
      </c>
      <c r="F384" s="239">
        <v>0.6</v>
      </c>
      <c r="G384" s="237">
        <v>0.5</v>
      </c>
      <c r="H384" s="237">
        <v>99</v>
      </c>
      <c r="I384" s="237">
        <v>58</v>
      </c>
      <c r="J384" s="237">
        <v>60</v>
      </c>
      <c r="K384" s="240">
        <v>0.34451999999999999</v>
      </c>
      <c r="L384" s="241"/>
      <c r="M384" s="262">
        <v>6</v>
      </c>
      <c r="N384" s="250" t="s">
        <v>193</v>
      </c>
      <c r="O384" s="231"/>
    </row>
    <row r="385" spans="1:17">
      <c r="A385" s="239">
        <v>73</v>
      </c>
      <c r="B385" s="237" t="s">
        <v>713</v>
      </c>
      <c r="C385" s="236" t="s">
        <v>714</v>
      </c>
      <c r="D385" s="237" t="s">
        <v>713</v>
      </c>
      <c r="E385" s="133" t="s">
        <v>862</v>
      </c>
      <c r="F385" s="239">
        <v>8.82</v>
      </c>
      <c r="G385" s="237">
        <v>8.7200000000000006</v>
      </c>
      <c r="H385" s="237">
        <v>0</v>
      </c>
      <c r="I385" s="237">
        <v>0</v>
      </c>
      <c r="J385" s="237">
        <v>0</v>
      </c>
      <c r="K385" s="240">
        <v>1.5859999999999999E-2</v>
      </c>
      <c r="L385" s="237"/>
      <c r="M385" s="244">
        <v>26.4</v>
      </c>
      <c r="N385" s="250" t="s">
        <v>193</v>
      </c>
      <c r="O385" s="231"/>
      <c r="P385" s="232"/>
      <c r="Q385" s="251"/>
    </row>
    <row r="386" spans="1:17">
      <c r="A386" s="239">
        <v>74</v>
      </c>
      <c r="B386" s="237" t="s">
        <v>633</v>
      </c>
      <c r="C386" s="236" t="s">
        <v>13</v>
      </c>
      <c r="D386" s="237" t="s">
        <v>633</v>
      </c>
      <c r="E386" s="133" t="s">
        <v>862</v>
      </c>
      <c r="F386" s="239">
        <v>8.82</v>
      </c>
      <c r="G386" s="237">
        <v>8.7200000000000006</v>
      </c>
      <c r="H386" s="237">
        <v>122</v>
      </c>
      <c r="I386" s="237">
        <v>100</v>
      </c>
      <c r="J386" s="237">
        <v>60</v>
      </c>
      <c r="K386" s="240">
        <v>1.5859999999999999E-2</v>
      </c>
      <c r="L386" s="247"/>
      <c r="M386" s="244">
        <v>13.25</v>
      </c>
      <c r="N386" s="250" t="s">
        <v>193</v>
      </c>
      <c r="O386" s="231"/>
      <c r="P386" s="232"/>
      <c r="Q386" s="251"/>
    </row>
    <row r="387" spans="1:17" s="280" customFormat="1">
      <c r="A387" s="239">
        <v>75</v>
      </c>
      <c r="B387" s="238" t="s">
        <v>9</v>
      </c>
      <c r="C387" s="236" t="s">
        <v>879</v>
      </c>
      <c r="D387" s="238" t="s">
        <v>9</v>
      </c>
      <c r="E387" s="133" t="s">
        <v>192</v>
      </c>
      <c r="F387" s="239">
        <v>0.03</v>
      </c>
      <c r="G387" s="237">
        <v>0.02</v>
      </c>
      <c r="H387" s="237">
        <v>0</v>
      </c>
      <c r="I387" s="237">
        <v>0</v>
      </c>
      <c r="J387" s="237">
        <v>0</v>
      </c>
      <c r="K387" s="240">
        <v>1.8000000000000001E-4</v>
      </c>
      <c r="L387" s="247"/>
      <c r="M387" s="244">
        <v>0.72</v>
      </c>
      <c r="N387" s="286" t="s">
        <v>193</v>
      </c>
      <c r="O387" s="231"/>
    </row>
    <row r="388" spans="1:17">
      <c r="A388" s="239"/>
      <c r="B388" s="238" t="s">
        <v>974</v>
      </c>
      <c r="C388" s="238" t="s">
        <v>973</v>
      </c>
      <c r="D388" s="238" t="s">
        <v>974</v>
      </c>
      <c r="E388" s="249" t="s">
        <v>192</v>
      </c>
      <c r="F388" s="243">
        <v>9.8000000000000007</v>
      </c>
      <c r="G388" s="243">
        <v>9</v>
      </c>
      <c r="H388" s="243">
        <v>61</v>
      </c>
      <c r="I388" s="237">
        <v>40</v>
      </c>
      <c r="J388" s="237">
        <v>15</v>
      </c>
      <c r="K388" s="240">
        <v>3.5999999999999997E-2</v>
      </c>
      <c r="L388" s="241"/>
      <c r="M388" s="244">
        <v>223.75</v>
      </c>
      <c r="N388" s="286" t="s">
        <v>193</v>
      </c>
      <c r="O388" s="231"/>
    </row>
    <row r="389" spans="1:17">
      <c r="A389" s="239"/>
      <c r="B389" s="238" t="s">
        <v>900</v>
      </c>
      <c r="C389" s="238" t="s">
        <v>893</v>
      </c>
      <c r="D389" s="238" t="s">
        <v>900</v>
      </c>
      <c r="E389" s="249" t="s">
        <v>192</v>
      </c>
      <c r="F389" s="245">
        <v>7.49</v>
      </c>
      <c r="G389" s="243">
        <v>7</v>
      </c>
      <c r="H389" s="243">
        <v>149</v>
      </c>
      <c r="I389" s="237">
        <v>102</v>
      </c>
      <c r="J389" s="237">
        <v>45</v>
      </c>
      <c r="K389" s="240">
        <v>1.5198E-2</v>
      </c>
      <c r="L389" s="241"/>
      <c r="M389" s="262">
        <v>8</v>
      </c>
      <c r="N389" s="286" t="s">
        <v>193</v>
      </c>
      <c r="O389" s="231"/>
    </row>
    <row r="390" spans="1:17">
      <c r="A390" s="239"/>
      <c r="B390" s="237" t="s">
        <v>901</v>
      </c>
      <c r="C390" s="237" t="s">
        <v>894</v>
      </c>
      <c r="D390" s="237" t="s">
        <v>901</v>
      </c>
      <c r="E390" s="249" t="s">
        <v>192</v>
      </c>
      <c r="F390" s="245">
        <v>7.2</v>
      </c>
      <c r="G390" s="243">
        <v>6.8</v>
      </c>
      <c r="H390" s="243">
        <v>149</v>
      </c>
      <c r="I390" s="237">
        <v>102</v>
      </c>
      <c r="J390" s="237">
        <v>45</v>
      </c>
      <c r="K390" s="240">
        <v>1.2665000000000001E-2</v>
      </c>
      <c r="L390" s="241"/>
      <c r="M390" s="244">
        <v>9.24</v>
      </c>
      <c r="N390" s="250" t="s">
        <v>193</v>
      </c>
      <c r="O390" s="231"/>
      <c r="P390" s="232"/>
      <c r="Q390" s="251"/>
    </row>
    <row r="391" spans="1:17">
      <c r="A391" s="239"/>
      <c r="B391" s="237" t="s">
        <v>902</v>
      </c>
      <c r="C391" s="237" t="s">
        <v>895</v>
      </c>
      <c r="D391" s="237" t="s">
        <v>902</v>
      </c>
      <c r="E391" s="249" t="s">
        <v>192</v>
      </c>
      <c r="F391" s="245">
        <v>7.4</v>
      </c>
      <c r="G391" s="243">
        <v>7</v>
      </c>
      <c r="H391" s="243">
        <v>149</v>
      </c>
      <c r="I391" s="237">
        <v>102</v>
      </c>
      <c r="J391" s="237">
        <v>45</v>
      </c>
      <c r="K391" s="240">
        <v>1.2665000000000001E-2</v>
      </c>
      <c r="L391" s="241"/>
      <c r="M391" s="244">
        <v>10.47</v>
      </c>
      <c r="N391" s="250" t="s">
        <v>193</v>
      </c>
      <c r="O391" s="231"/>
      <c r="P391" s="232"/>
      <c r="Q391" s="251"/>
    </row>
    <row r="392" spans="1:17">
      <c r="A392" s="239"/>
      <c r="B392" s="237" t="s">
        <v>903</v>
      </c>
      <c r="C392" s="237" t="s">
        <v>896</v>
      </c>
      <c r="D392" s="237" t="s">
        <v>903</v>
      </c>
      <c r="E392" s="249" t="s">
        <v>192</v>
      </c>
      <c r="F392" s="245">
        <v>6.3</v>
      </c>
      <c r="G392" s="243">
        <v>6</v>
      </c>
      <c r="H392" s="243">
        <v>149</v>
      </c>
      <c r="I392" s="237">
        <v>102</v>
      </c>
      <c r="J392" s="237">
        <v>45</v>
      </c>
      <c r="K392" s="240">
        <v>9.4987500000000002E-3</v>
      </c>
      <c r="L392" s="241"/>
      <c r="M392" s="244">
        <v>8.9499999999999993</v>
      </c>
      <c r="N392" s="250" t="s">
        <v>193</v>
      </c>
      <c r="O392" s="231"/>
      <c r="P392" s="232"/>
      <c r="Q392" s="251"/>
    </row>
    <row r="393" spans="1:17">
      <c r="B393" s="238" t="s">
        <v>904</v>
      </c>
      <c r="C393" s="237" t="s">
        <v>897</v>
      </c>
      <c r="D393" s="238" t="s">
        <v>904</v>
      </c>
      <c r="E393" s="249" t="s">
        <v>192</v>
      </c>
      <c r="F393" s="245">
        <v>2.4</v>
      </c>
      <c r="G393" s="243">
        <v>2.2000000000000002</v>
      </c>
      <c r="H393" s="243">
        <v>158</v>
      </c>
      <c r="I393" s="237">
        <v>57</v>
      </c>
      <c r="J393" s="237">
        <v>20</v>
      </c>
      <c r="K393" s="240">
        <v>4.5030000000000001E-3</v>
      </c>
      <c r="L393" s="241"/>
      <c r="M393" s="244">
        <v>5.96</v>
      </c>
      <c r="N393" s="286" t="s">
        <v>193</v>
      </c>
      <c r="O393" s="231"/>
    </row>
    <row r="394" spans="1:17">
      <c r="A394" s="236"/>
      <c r="B394" s="238" t="s">
        <v>905</v>
      </c>
      <c r="C394" s="238" t="s">
        <v>898</v>
      </c>
      <c r="D394" s="238" t="s">
        <v>905</v>
      </c>
      <c r="E394" s="249" t="s">
        <v>192</v>
      </c>
      <c r="F394" s="245">
        <v>4.8</v>
      </c>
      <c r="G394" s="243">
        <v>4.4000000000000004</v>
      </c>
      <c r="H394" s="243">
        <v>158</v>
      </c>
      <c r="I394" s="237">
        <v>57</v>
      </c>
      <c r="J394" s="237">
        <v>20</v>
      </c>
      <c r="K394" s="240">
        <v>7.2047999999999999E-3</v>
      </c>
      <c r="L394" s="241"/>
      <c r="M394" s="244">
        <v>8.68</v>
      </c>
      <c r="N394" s="250" t="s">
        <v>193</v>
      </c>
      <c r="O394" s="231"/>
      <c r="P394" s="232"/>
      <c r="Q394" s="233"/>
    </row>
    <row r="395" spans="1:17">
      <c r="A395" s="236"/>
      <c r="B395" s="238" t="s">
        <v>906</v>
      </c>
      <c r="C395" s="238" t="s">
        <v>899</v>
      </c>
      <c r="D395" s="238" t="s">
        <v>906</v>
      </c>
      <c r="E395" s="249" t="s">
        <v>192</v>
      </c>
      <c r="F395" s="245">
        <v>2.6</v>
      </c>
      <c r="G395" s="243">
        <v>2.5</v>
      </c>
      <c r="H395" s="243">
        <v>49</v>
      </c>
      <c r="I395" s="237">
        <v>59</v>
      </c>
      <c r="J395" s="237">
        <v>22</v>
      </c>
      <c r="K395" s="240">
        <v>9.0860000000000003E-3</v>
      </c>
      <c r="L395" s="241"/>
      <c r="M395" s="244">
        <v>3.71</v>
      </c>
      <c r="N395" s="250" t="s">
        <v>193</v>
      </c>
      <c r="O395" s="231"/>
      <c r="P395" s="232"/>
      <c r="Q395" s="233"/>
    </row>
    <row r="396" spans="1:17" s="280" customFormat="1">
      <c r="A396" s="239"/>
      <c r="B396" s="237" t="s">
        <v>908</v>
      </c>
      <c r="C396" s="237" t="s">
        <v>907</v>
      </c>
      <c r="D396" s="237" t="s">
        <v>908</v>
      </c>
      <c r="E396" s="249" t="s">
        <v>192</v>
      </c>
      <c r="F396" s="245">
        <v>6.6</v>
      </c>
      <c r="G396" s="243">
        <v>6.2</v>
      </c>
      <c r="H396" s="243">
        <v>149</v>
      </c>
      <c r="I396" s="237">
        <v>102</v>
      </c>
      <c r="J396" s="237">
        <v>45</v>
      </c>
      <c r="K396" s="240">
        <v>1.2665000000000001E-2</v>
      </c>
      <c r="L396" s="241"/>
      <c r="M396" s="244">
        <v>7.18</v>
      </c>
      <c r="N396" s="250" t="s">
        <v>193</v>
      </c>
      <c r="O396" s="231"/>
    </row>
    <row r="397" spans="1:17" s="280" customFormat="1">
      <c r="A397" s="239"/>
      <c r="B397" s="237"/>
      <c r="C397" s="237"/>
      <c r="D397" s="237"/>
      <c r="E397" s="249" t="s">
        <v>192</v>
      </c>
      <c r="F397" s="243"/>
      <c r="G397" s="243"/>
      <c r="H397" s="243"/>
      <c r="I397" s="237"/>
      <c r="J397" s="237"/>
      <c r="K397" s="240"/>
      <c r="L397" s="241"/>
      <c r="M397" s="244"/>
      <c r="N397" s="250" t="s">
        <v>193</v>
      </c>
      <c r="O397" s="231"/>
    </row>
    <row r="398" spans="1:17">
      <c r="B398" s="229"/>
      <c r="C398" s="229"/>
      <c r="D398" s="229"/>
      <c r="E398" s="249" t="s">
        <v>192</v>
      </c>
      <c r="F398" s="243"/>
      <c r="G398" s="243"/>
      <c r="H398" s="243"/>
      <c r="I398" s="237"/>
      <c r="J398" s="237"/>
      <c r="K398" s="240"/>
      <c r="L398" s="229"/>
      <c r="M398" s="244"/>
      <c r="N398" s="250" t="s">
        <v>193</v>
      </c>
      <c r="O398" s="231"/>
    </row>
    <row r="399" spans="1:17">
      <c r="B399" s="229"/>
      <c r="C399" s="229"/>
      <c r="D399" s="229"/>
      <c r="E399" s="249" t="s">
        <v>192</v>
      </c>
      <c r="F399" s="243"/>
      <c r="G399" s="243"/>
      <c r="H399" s="243"/>
      <c r="I399" s="237"/>
      <c r="J399" s="237"/>
      <c r="K399" s="240"/>
      <c r="L399" s="229"/>
      <c r="M399" s="244"/>
      <c r="N399" s="250" t="s">
        <v>193</v>
      </c>
      <c r="O399" s="231"/>
    </row>
    <row r="400" spans="1:17">
      <c r="B400" s="229"/>
      <c r="C400" s="229"/>
      <c r="D400" s="229"/>
      <c r="E400" s="249" t="s">
        <v>192</v>
      </c>
      <c r="F400" s="243"/>
      <c r="G400" s="243"/>
      <c r="H400" s="243"/>
      <c r="I400" s="237"/>
      <c r="J400" s="237"/>
      <c r="K400" s="240"/>
      <c r="L400" s="229"/>
      <c r="M400" s="244"/>
      <c r="N400" s="250" t="s">
        <v>193</v>
      </c>
      <c r="O400" s="231"/>
    </row>
    <row r="401" spans="1:17">
      <c r="B401" s="229"/>
      <c r="C401" s="229"/>
      <c r="D401" s="229"/>
      <c r="E401" s="249" t="s">
        <v>192</v>
      </c>
      <c r="F401" s="243"/>
      <c r="G401" s="243"/>
      <c r="H401" s="243"/>
      <c r="I401" s="237"/>
      <c r="J401" s="237"/>
      <c r="K401" s="240"/>
      <c r="L401" s="229"/>
      <c r="M401" s="244"/>
      <c r="N401" s="250" t="s">
        <v>193</v>
      </c>
      <c r="O401" s="231"/>
    </row>
    <row r="402" spans="1:17">
      <c r="B402" s="229"/>
      <c r="C402" s="229"/>
      <c r="D402" s="229"/>
      <c r="E402" s="249" t="s">
        <v>192</v>
      </c>
      <c r="F402" s="243"/>
      <c r="G402" s="243"/>
      <c r="H402" s="243"/>
      <c r="I402" s="237"/>
      <c r="J402" s="237"/>
      <c r="K402" s="240"/>
      <c r="L402" s="229"/>
      <c r="M402" s="244"/>
      <c r="N402" s="250" t="s">
        <v>193</v>
      </c>
      <c r="O402" s="231"/>
    </row>
    <row r="403" spans="1:17">
      <c r="B403" s="229"/>
      <c r="C403" s="229"/>
      <c r="D403" s="229"/>
      <c r="E403" s="249" t="s">
        <v>192</v>
      </c>
      <c r="F403" s="243"/>
      <c r="G403" s="243"/>
      <c r="H403" s="243"/>
      <c r="I403" s="237"/>
      <c r="J403" s="237"/>
      <c r="K403" s="240"/>
      <c r="L403" s="229"/>
      <c r="M403" s="244"/>
      <c r="N403" s="250" t="s">
        <v>193</v>
      </c>
      <c r="O403" s="231"/>
    </row>
    <row r="404" spans="1:17">
      <c r="B404" s="229"/>
      <c r="C404" s="229"/>
      <c r="D404" s="229"/>
      <c r="E404" s="249" t="s">
        <v>192</v>
      </c>
      <c r="F404" s="243"/>
      <c r="G404" s="243"/>
      <c r="H404" s="243"/>
      <c r="I404" s="237"/>
      <c r="J404" s="237"/>
      <c r="K404" s="240"/>
      <c r="L404" s="229"/>
      <c r="M404" s="244"/>
      <c r="N404" s="250" t="s">
        <v>193</v>
      </c>
      <c r="O404" s="231"/>
    </row>
    <row r="405" spans="1:17">
      <c r="B405" s="229"/>
      <c r="C405" s="229"/>
      <c r="D405" s="229"/>
      <c r="E405" s="249" t="s">
        <v>192</v>
      </c>
      <c r="F405" s="243"/>
      <c r="G405" s="243"/>
      <c r="H405" s="243"/>
      <c r="I405" s="237"/>
      <c r="J405" s="237"/>
      <c r="K405" s="240"/>
      <c r="L405" s="229"/>
      <c r="M405" s="244"/>
      <c r="N405" s="250" t="s">
        <v>193</v>
      </c>
      <c r="O405" s="231"/>
    </row>
    <row r="406" spans="1:17">
      <c r="B406" s="229"/>
      <c r="C406" s="229"/>
      <c r="D406" s="229"/>
      <c r="E406" s="249" t="s">
        <v>192</v>
      </c>
      <c r="F406" s="243"/>
      <c r="G406" s="243"/>
      <c r="H406" s="243"/>
      <c r="I406" s="237"/>
      <c r="J406" s="237"/>
      <c r="K406" s="240"/>
      <c r="L406" s="229"/>
      <c r="M406" s="244"/>
      <c r="N406" s="250" t="s">
        <v>193</v>
      </c>
      <c r="O406" s="231"/>
    </row>
    <row r="407" spans="1:17">
      <c r="B407" s="229"/>
      <c r="C407" s="229"/>
      <c r="D407" s="229"/>
      <c r="E407" s="249" t="s">
        <v>192</v>
      </c>
      <c r="F407" s="243"/>
      <c r="G407" s="243"/>
      <c r="H407" s="243"/>
      <c r="I407" s="237"/>
      <c r="J407" s="237"/>
      <c r="K407" s="240"/>
      <c r="L407" s="229"/>
      <c r="M407" s="244"/>
      <c r="N407" s="250" t="s">
        <v>193</v>
      </c>
      <c r="O407" s="231"/>
    </row>
    <row r="408" spans="1:17">
      <c r="B408" s="229"/>
      <c r="C408" s="229"/>
      <c r="D408" s="229"/>
      <c r="E408" s="249" t="s">
        <v>192</v>
      </c>
      <c r="F408" s="243"/>
      <c r="G408" s="243"/>
      <c r="H408" s="243"/>
      <c r="I408" s="237"/>
      <c r="J408" s="237"/>
      <c r="K408" s="240"/>
      <c r="L408" s="229"/>
      <c r="M408" s="244"/>
      <c r="N408" s="250" t="s">
        <v>193</v>
      </c>
      <c r="O408" s="231"/>
    </row>
    <row r="409" spans="1:17">
      <c r="B409" s="229"/>
      <c r="C409" s="229"/>
      <c r="D409" s="229"/>
      <c r="E409" s="249" t="s">
        <v>192</v>
      </c>
      <c r="F409" s="243"/>
      <c r="G409" s="243"/>
      <c r="H409" s="243"/>
      <c r="I409" s="237"/>
      <c r="J409" s="237"/>
      <c r="K409" s="240"/>
      <c r="L409" s="229"/>
      <c r="M409" s="244"/>
      <c r="N409" s="250" t="s">
        <v>193</v>
      </c>
      <c r="O409" s="231"/>
    </row>
    <row r="410" spans="1:17">
      <c r="B410" s="229"/>
      <c r="C410" s="229"/>
      <c r="D410" s="229"/>
      <c r="E410" s="249" t="s">
        <v>192</v>
      </c>
      <c r="F410" s="243"/>
      <c r="G410" s="243"/>
      <c r="H410" s="243"/>
      <c r="I410" s="237"/>
      <c r="J410" s="237"/>
      <c r="K410" s="240"/>
      <c r="L410" s="229"/>
      <c r="M410" s="244"/>
      <c r="N410" s="250" t="s">
        <v>193</v>
      </c>
      <c r="O410" s="231"/>
    </row>
    <row r="411" spans="1:17">
      <c r="A411" s="239"/>
      <c r="B411" s="237"/>
      <c r="C411" s="237"/>
      <c r="D411" s="237"/>
      <c r="E411" s="249" t="s">
        <v>192</v>
      </c>
      <c r="F411" s="243"/>
      <c r="G411" s="243"/>
      <c r="H411" s="243"/>
      <c r="I411" s="237"/>
      <c r="J411" s="237"/>
      <c r="K411" s="240"/>
      <c r="L411" s="241"/>
      <c r="M411" s="262"/>
      <c r="N411" s="250" t="s">
        <v>193</v>
      </c>
      <c r="O411" s="231"/>
      <c r="Q411" s="251"/>
    </row>
    <row r="412" spans="1:17" s="281" customFormat="1">
      <c r="A412" s="239"/>
      <c r="B412" s="237"/>
      <c r="C412" s="237"/>
      <c r="D412" s="237"/>
      <c r="E412" s="249" t="s">
        <v>192</v>
      </c>
      <c r="F412" s="243"/>
      <c r="G412" s="243"/>
      <c r="H412" s="243"/>
      <c r="I412" s="237"/>
      <c r="J412" s="237"/>
      <c r="K412" s="240"/>
      <c r="L412" s="241"/>
      <c r="M412" s="244"/>
      <c r="N412" s="250" t="s">
        <v>193</v>
      </c>
      <c r="O412" s="231"/>
    </row>
    <row r="413" spans="1:17">
      <c r="B413" s="230"/>
      <c r="C413" s="237"/>
      <c r="D413" s="230"/>
      <c r="E413" s="249" t="s">
        <v>192</v>
      </c>
      <c r="F413" s="243"/>
      <c r="G413" s="243"/>
      <c r="H413" s="243"/>
      <c r="I413" s="237"/>
      <c r="J413" s="237"/>
      <c r="K413" s="240"/>
      <c r="L413" s="229"/>
      <c r="M413" s="244"/>
      <c r="N413" s="250" t="s">
        <v>193</v>
      </c>
      <c r="O413" s="231"/>
    </row>
    <row r="414" spans="1:17" s="280" customFormat="1">
      <c r="A414" s="239"/>
      <c r="B414" s="237"/>
      <c r="C414" s="237"/>
      <c r="D414" s="237"/>
      <c r="E414" s="249" t="s">
        <v>192</v>
      </c>
      <c r="F414" s="243"/>
      <c r="G414" s="243"/>
      <c r="H414" s="243"/>
      <c r="I414" s="237"/>
      <c r="J414" s="237"/>
      <c r="K414" s="240"/>
      <c r="L414" s="241"/>
      <c r="M414" s="244"/>
      <c r="N414" s="250" t="s">
        <v>193</v>
      </c>
      <c r="O414" s="231"/>
    </row>
    <row r="415" spans="1:17" s="280" customFormat="1">
      <c r="A415" s="239"/>
      <c r="B415" s="237"/>
      <c r="C415" s="237"/>
      <c r="D415" s="237"/>
      <c r="E415" s="249" t="s">
        <v>192</v>
      </c>
      <c r="F415" s="243"/>
      <c r="G415" s="243"/>
      <c r="H415" s="243"/>
      <c r="I415" s="237"/>
      <c r="J415" s="237"/>
      <c r="K415" s="240"/>
      <c r="L415" s="241"/>
      <c r="M415" s="244"/>
      <c r="N415" s="250" t="s">
        <v>193</v>
      </c>
      <c r="O415" s="231"/>
    </row>
    <row r="416" spans="1:17">
      <c r="A416" s="239"/>
      <c r="B416" s="237"/>
      <c r="C416" s="237"/>
      <c r="D416" s="237"/>
      <c r="E416" s="249" t="s">
        <v>192</v>
      </c>
      <c r="F416" s="243"/>
      <c r="G416" s="243"/>
      <c r="H416" s="243"/>
      <c r="I416" s="237"/>
      <c r="J416" s="237"/>
      <c r="K416" s="240"/>
      <c r="L416" s="241"/>
      <c r="M416" s="244"/>
      <c r="N416" s="250" t="s">
        <v>193</v>
      </c>
      <c r="O416" s="231"/>
      <c r="Q416" s="251"/>
    </row>
    <row r="417" spans="1:17">
      <c r="B417" s="237"/>
      <c r="C417" s="237"/>
      <c r="D417" s="237"/>
      <c r="E417" s="249" t="s">
        <v>192</v>
      </c>
      <c r="F417" s="243"/>
      <c r="G417" s="243"/>
      <c r="H417" s="243"/>
      <c r="I417" s="237"/>
      <c r="J417" s="237"/>
      <c r="K417" s="240"/>
      <c r="L417" s="241"/>
      <c r="M417" s="244"/>
      <c r="N417" s="250" t="s">
        <v>193</v>
      </c>
      <c r="O417" s="231"/>
    </row>
    <row r="418" spans="1:17" s="280" customFormat="1">
      <c r="A418" s="239"/>
      <c r="B418" s="237"/>
      <c r="C418" s="237"/>
      <c r="D418" s="237"/>
      <c r="E418" s="249" t="s">
        <v>192</v>
      </c>
      <c r="F418" s="243"/>
      <c r="G418" s="243"/>
      <c r="H418" s="243"/>
      <c r="I418" s="237"/>
      <c r="J418" s="237"/>
      <c r="K418" s="240"/>
      <c r="L418" s="241"/>
      <c r="M418" s="244"/>
      <c r="N418" s="250" t="s">
        <v>193</v>
      </c>
      <c r="O418" s="231"/>
    </row>
    <row r="419" spans="1:17">
      <c r="A419" s="239"/>
      <c r="B419" s="237"/>
      <c r="C419" s="237"/>
      <c r="D419" s="237"/>
      <c r="E419" s="249" t="s">
        <v>192</v>
      </c>
      <c r="F419" s="243"/>
      <c r="G419" s="243"/>
      <c r="H419" s="243"/>
      <c r="I419" s="237"/>
      <c r="J419" s="237"/>
      <c r="K419" s="240"/>
      <c r="L419" s="241"/>
      <c r="M419" s="244"/>
      <c r="N419" s="250" t="s">
        <v>193</v>
      </c>
      <c r="O419" s="231"/>
      <c r="P419" s="232"/>
      <c r="Q419" s="251"/>
    </row>
    <row r="420" spans="1:17">
      <c r="A420" s="239"/>
      <c r="B420" s="237"/>
      <c r="C420" s="237"/>
      <c r="D420" s="237"/>
      <c r="E420" s="249" t="s">
        <v>192</v>
      </c>
      <c r="F420" s="243"/>
      <c r="G420" s="243"/>
      <c r="H420" s="243"/>
      <c r="I420" s="237"/>
      <c r="J420" s="237"/>
      <c r="K420" s="240"/>
      <c r="L420" s="241"/>
      <c r="M420" s="244"/>
      <c r="N420" s="250" t="s">
        <v>193</v>
      </c>
      <c r="O420" s="231"/>
      <c r="P420" s="232"/>
      <c r="Q420" s="251"/>
    </row>
    <row r="421" spans="1:17" s="280" customFormat="1">
      <c r="A421" s="239"/>
      <c r="B421" s="237"/>
      <c r="C421" s="237"/>
      <c r="D421" s="237"/>
      <c r="E421" s="249" t="s">
        <v>192</v>
      </c>
      <c r="F421" s="243"/>
      <c r="G421" s="243"/>
      <c r="H421" s="243"/>
      <c r="I421" s="237"/>
      <c r="J421" s="237"/>
      <c r="K421" s="240"/>
      <c r="L421" s="241"/>
      <c r="M421" s="262"/>
      <c r="N421" s="250" t="s">
        <v>193</v>
      </c>
      <c r="O421" s="231"/>
    </row>
    <row r="422" spans="1:17" s="280" customFormat="1">
      <c r="A422" s="239"/>
      <c r="B422" s="237"/>
      <c r="C422" s="237"/>
      <c r="D422" s="237"/>
      <c r="E422" s="249" t="s">
        <v>192</v>
      </c>
      <c r="F422" s="243"/>
      <c r="G422" s="243"/>
      <c r="H422" s="243"/>
      <c r="I422" s="237"/>
      <c r="J422" s="237"/>
      <c r="K422" s="240"/>
      <c r="L422" s="241"/>
      <c r="M422" s="262"/>
      <c r="N422" s="250" t="s">
        <v>193</v>
      </c>
      <c r="O422" s="231"/>
    </row>
    <row r="423" spans="1:17">
      <c r="A423" s="239"/>
      <c r="B423" s="237"/>
      <c r="C423" s="237"/>
      <c r="D423" s="237"/>
      <c r="E423" s="249" t="s">
        <v>192</v>
      </c>
      <c r="F423" s="243"/>
      <c r="G423" s="243"/>
      <c r="H423" s="243"/>
      <c r="I423" s="237"/>
      <c r="J423" s="237"/>
      <c r="K423" s="240"/>
      <c r="L423" s="241"/>
      <c r="M423" s="244"/>
      <c r="N423" s="250" t="s">
        <v>193</v>
      </c>
      <c r="O423" s="231"/>
      <c r="Q423" s="251"/>
    </row>
    <row r="424" spans="1:17">
      <c r="A424" s="239"/>
      <c r="B424" s="237"/>
      <c r="C424" s="237"/>
      <c r="D424" s="237"/>
      <c r="E424" s="249" t="s">
        <v>192</v>
      </c>
      <c r="F424" s="243"/>
      <c r="G424" s="243"/>
      <c r="H424" s="243"/>
      <c r="I424" s="237"/>
      <c r="J424" s="237"/>
      <c r="K424" s="240"/>
      <c r="L424" s="241"/>
      <c r="M424" s="244"/>
      <c r="N424" s="250" t="s">
        <v>193</v>
      </c>
      <c r="O424" s="231"/>
      <c r="Q424" s="251"/>
    </row>
    <row r="425" spans="1:17">
      <c r="A425" s="239"/>
      <c r="B425" s="237"/>
      <c r="C425" s="237"/>
      <c r="D425" s="237"/>
      <c r="E425" s="249" t="s">
        <v>192</v>
      </c>
      <c r="F425" s="243"/>
      <c r="G425" s="243"/>
      <c r="H425" s="243"/>
      <c r="I425" s="237"/>
      <c r="J425" s="237"/>
      <c r="K425" s="240"/>
      <c r="L425" s="241"/>
      <c r="M425" s="244"/>
      <c r="N425" s="250" t="s">
        <v>193</v>
      </c>
      <c r="O425" s="231"/>
      <c r="Q425" s="251"/>
    </row>
    <row r="426" spans="1:17">
      <c r="A426" s="239"/>
      <c r="B426" s="237"/>
      <c r="C426" s="237"/>
      <c r="D426" s="237"/>
      <c r="E426" s="249" t="s">
        <v>192</v>
      </c>
      <c r="F426" s="243"/>
      <c r="G426" s="243"/>
      <c r="H426" s="243"/>
      <c r="I426" s="237"/>
      <c r="J426" s="237"/>
      <c r="K426" s="240"/>
      <c r="L426" s="241"/>
      <c r="M426" s="244"/>
      <c r="N426" s="250" t="s">
        <v>193</v>
      </c>
      <c r="O426" s="231"/>
      <c r="Q426" s="251"/>
    </row>
    <row r="427" spans="1:17">
      <c r="A427" s="239"/>
      <c r="B427" s="237"/>
      <c r="C427" s="237"/>
      <c r="D427" s="237"/>
      <c r="E427" s="249" t="s">
        <v>192</v>
      </c>
      <c r="F427" s="243"/>
      <c r="G427" s="243"/>
      <c r="H427" s="243"/>
      <c r="I427" s="237"/>
      <c r="J427" s="237"/>
      <c r="K427" s="240"/>
      <c r="L427" s="241"/>
      <c r="M427" s="244"/>
      <c r="N427" s="250" t="s">
        <v>193</v>
      </c>
      <c r="O427" s="231"/>
      <c r="Q427" s="251"/>
    </row>
    <row r="428" spans="1:17">
      <c r="A428" s="239"/>
      <c r="B428" s="237"/>
      <c r="C428" s="237"/>
      <c r="D428" s="237"/>
      <c r="E428" s="249" t="s">
        <v>192</v>
      </c>
      <c r="F428" s="243"/>
      <c r="G428" s="243"/>
      <c r="H428" s="243"/>
      <c r="I428" s="237"/>
      <c r="J428" s="237"/>
      <c r="K428" s="240"/>
      <c r="L428" s="241"/>
      <c r="M428" s="244"/>
      <c r="N428" s="250" t="s">
        <v>193</v>
      </c>
      <c r="O428" s="231"/>
      <c r="Q428" s="251"/>
    </row>
    <row r="429" spans="1:17">
      <c r="A429" s="239"/>
      <c r="B429" s="237"/>
      <c r="C429" s="237"/>
      <c r="D429" s="237"/>
      <c r="E429" s="249" t="s">
        <v>192</v>
      </c>
      <c r="F429" s="243"/>
      <c r="G429" s="243"/>
      <c r="H429" s="243"/>
      <c r="I429" s="237"/>
      <c r="J429" s="237"/>
      <c r="K429" s="240"/>
      <c r="L429" s="241"/>
      <c r="M429" s="244"/>
      <c r="N429" s="250" t="s">
        <v>193</v>
      </c>
      <c r="O429" s="231"/>
      <c r="Q429" s="251"/>
    </row>
    <row r="430" spans="1:17" s="277" customFormat="1">
      <c r="A430" s="239"/>
      <c r="B430" s="237"/>
      <c r="C430" s="237"/>
      <c r="D430" s="237"/>
      <c r="E430" s="249" t="s">
        <v>192</v>
      </c>
      <c r="F430" s="243"/>
      <c r="G430" s="243"/>
      <c r="H430" s="243"/>
      <c r="I430" s="237"/>
      <c r="J430" s="237"/>
      <c r="K430" s="240"/>
      <c r="L430" s="241"/>
      <c r="M430" s="262"/>
      <c r="N430" s="250" t="s">
        <v>193</v>
      </c>
      <c r="O430" s="231"/>
      <c r="P430" s="232"/>
      <c r="Q430" s="251"/>
    </row>
    <row r="431" spans="1:17" s="277" customFormat="1">
      <c r="A431" s="239"/>
      <c r="B431" s="237"/>
      <c r="C431" s="237"/>
      <c r="D431" s="237"/>
      <c r="E431" s="249" t="s">
        <v>192</v>
      </c>
      <c r="F431" s="243"/>
      <c r="G431" s="243"/>
      <c r="H431" s="243"/>
      <c r="I431" s="237"/>
      <c r="J431" s="237"/>
      <c r="K431" s="240"/>
      <c r="L431" s="241"/>
      <c r="M431" s="244"/>
      <c r="N431" s="250" t="s">
        <v>193</v>
      </c>
      <c r="O431" s="231"/>
      <c r="P431" s="232"/>
      <c r="Q431" s="251"/>
    </row>
    <row r="432" spans="1:17" s="277" customFormat="1">
      <c r="A432" s="239"/>
      <c r="B432" s="237"/>
      <c r="C432" s="237"/>
      <c r="D432" s="237"/>
      <c r="E432" s="249" t="s">
        <v>192</v>
      </c>
      <c r="F432" s="243"/>
      <c r="G432" s="243"/>
      <c r="H432" s="243"/>
      <c r="I432" s="237"/>
      <c r="J432" s="237"/>
      <c r="K432" s="240"/>
      <c r="L432" s="241"/>
      <c r="M432" s="244"/>
      <c r="N432" s="250" t="s">
        <v>193</v>
      </c>
      <c r="O432" s="231"/>
      <c r="P432" s="232"/>
      <c r="Q432" s="251"/>
    </row>
    <row r="433" spans="1:17">
      <c r="A433" s="239"/>
      <c r="B433" s="237"/>
      <c r="C433" s="237"/>
      <c r="D433" s="237"/>
      <c r="E433" s="249" t="s">
        <v>192</v>
      </c>
      <c r="F433" s="243"/>
      <c r="G433" s="243"/>
      <c r="H433" s="243"/>
      <c r="I433" s="237"/>
      <c r="J433" s="237"/>
      <c r="K433" s="240"/>
      <c r="L433" s="241"/>
      <c r="M433" s="244"/>
      <c r="N433" s="250" t="s">
        <v>193</v>
      </c>
      <c r="O433" s="231"/>
      <c r="P433" s="232"/>
      <c r="Q433" s="251"/>
    </row>
    <row r="434" spans="1:17">
      <c r="A434" s="239"/>
      <c r="B434" s="237"/>
      <c r="C434" s="237"/>
      <c r="D434" s="237"/>
      <c r="E434" s="249" t="s">
        <v>192</v>
      </c>
      <c r="F434" s="243"/>
      <c r="G434" s="243"/>
      <c r="H434" s="243"/>
      <c r="I434" s="237"/>
      <c r="J434" s="237"/>
      <c r="K434" s="240"/>
      <c r="L434" s="241"/>
      <c r="M434" s="244"/>
      <c r="N434" s="250" t="s">
        <v>193</v>
      </c>
      <c r="O434" s="231"/>
      <c r="Q434" s="251"/>
    </row>
    <row r="435" spans="1:17">
      <c r="A435" s="239"/>
      <c r="B435" s="237"/>
      <c r="C435" s="237"/>
      <c r="D435" s="237"/>
      <c r="E435" s="249" t="s">
        <v>192</v>
      </c>
      <c r="F435" s="243"/>
      <c r="G435" s="243"/>
      <c r="H435" s="243"/>
      <c r="I435" s="237"/>
      <c r="J435" s="237"/>
      <c r="K435" s="240"/>
      <c r="L435" s="241"/>
      <c r="M435" s="244"/>
      <c r="N435" s="250" t="s">
        <v>193</v>
      </c>
      <c r="O435" s="231"/>
      <c r="Q435" s="251"/>
    </row>
    <row r="436" spans="1:17">
      <c r="A436" s="239"/>
      <c r="B436" s="237"/>
      <c r="C436" s="237"/>
      <c r="D436" s="237"/>
      <c r="E436" s="249" t="s">
        <v>192</v>
      </c>
      <c r="F436" s="243"/>
      <c r="G436" s="243"/>
      <c r="H436" s="243"/>
      <c r="I436" s="237"/>
      <c r="J436" s="237"/>
      <c r="K436" s="240"/>
      <c r="L436" s="241"/>
      <c r="M436" s="244"/>
      <c r="N436" s="250" t="s">
        <v>193</v>
      </c>
      <c r="O436" s="231"/>
      <c r="P436" s="232"/>
      <c r="Q436" s="251"/>
    </row>
    <row r="437" spans="1:17" s="280" customFormat="1">
      <c r="A437" s="239"/>
      <c r="B437" s="237"/>
      <c r="C437" s="237"/>
      <c r="D437" s="237"/>
      <c r="E437" s="249" t="s">
        <v>192</v>
      </c>
      <c r="F437" s="243"/>
      <c r="G437" s="243"/>
      <c r="H437" s="243"/>
      <c r="I437" s="237"/>
      <c r="J437" s="237"/>
      <c r="K437" s="240"/>
      <c r="L437" s="241"/>
      <c r="M437" s="262"/>
      <c r="N437" s="250" t="s">
        <v>193</v>
      </c>
      <c r="O437" s="231"/>
      <c r="Q437" s="251"/>
    </row>
    <row r="438" spans="1:17">
      <c r="A438" s="239"/>
      <c r="B438" s="237"/>
      <c r="C438" s="237"/>
      <c r="D438" s="237"/>
      <c r="E438" s="249" t="s">
        <v>192</v>
      </c>
      <c r="F438" s="243"/>
      <c r="G438" s="243"/>
      <c r="H438" s="243"/>
      <c r="I438" s="237"/>
      <c r="J438" s="237"/>
      <c r="K438" s="240"/>
      <c r="L438" s="241"/>
      <c r="M438" s="244"/>
      <c r="N438" s="250" t="s">
        <v>193</v>
      </c>
      <c r="O438" s="231"/>
      <c r="P438" s="232"/>
      <c r="Q438" s="251"/>
    </row>
  </sheetData>
  <autoFilter ref="A4:T4" xr:uid="{00000000-0009-0000-0000-00002E000000}"/>
  <mergeCells count="6">
    <mergeCell ref="N2:N3"/>
    <mergeCell ref="F2:F3"/>
    <mergeCell ref="G2:G3"/>
    <mergeCell ref="H2:J2"/>
    <mergeCell ref="L2:L3"/>
    <mergeCell ref="M2:M3"/>
  </mergeCells>
  <phoneticPr fontId="84"/>
  <printOptions horizontalCentered="1"/>
  <pageMargins left="0" right="0" top="0.2361111111111111" bottom="0.2361111111111111" header="0.51111111111111107" footer="0.27500000000000002"/>
  <pageSetup paperSize="9" scale="65" firstPageNumber="4294963191" orientation="portrait" r:id="rId1"/>
  <headerFooter alignWithMargins="0"/>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4" baseType="variant">
      <vt:variant>
        <vt:lpstr>Worksheets</vt:lpstr>
      </vt:variant>
      <vt:variant>
        <vt:i4>101</vt:i4>
      </vt:variant>
      <vt:variant>
        <vt:lpstr>Named Ranges</vt:lpstr>
      </vt:variant>
      <vt:variant>
        <vt:i4>200</vt:i4>
      </vt:variant>
    </vt:vector>
  </HeadingPairs>
  <TitlesOfParts>
    <vt:vector size="301" baseType="lpstr">
      <vt:lpstr>Kubikasi</vt:lpstr>
      <vt:lpstr>BERAT CONT</vt:lpstr>
      <vt:lpstr>Data</vt:lpstr>
      <vt:lpstr>LAX (FEB 17) (2)</vt:lpstr>
      <vt:lpstr>SMZ PART (MAR 5) (2)</vt:lpstr>
      <vt:lpstr>HAM (Okt 4)</vt:lpstr>
      <vt:lpstr>HAM (okt 8)</vt:lpstr>
      <vt:lpstr>HAM (okt 14)</vt:lpstr>
      <vt:lpstr>HAM (okt 15)</vt:lpstr>
      <vt:lpstr>HAM (okt 18)</vt:lpstr>
      <vt:lpstr>HAM (okt 18) (2)</vt:lpstr>
      <vt:lpstr>HAM (okt 26)</vt:lpstr>
      <vt:lpstr>HAM (okt 28)</vt:lpstr>
      <vt:lpstr>HAM (okt 30)</vt:lpstr>
      <vt:lpstr>HAM (Nov 9)</vt:lpstr>
      <vt:lpstr>HAM (Nov 18)</vt:lpstr>
      <vt:lpstr>HAM (Nov 18) (2)</vt:lpstr>
      <vt:lpstr>HAM (Nov 18) (3)</vt:lpstr>
      <vt:lpstr>HAM (Nov 22)</vt:lpstr>
      <vt:lpstr>HAM (Nov 23)</vt:lpstr>
      <vt:lpstr>HAM (Nov 24)</vt:lpstr>
      <vt:lpstr>HAM (Nov 30)</vt:lpstr>
      <vt:lpstr>20211203</vt:lpstr>
      <vt:lpstr>20211207</vt:lpstr>
      <vt:lpstr>20211216</vt:lpstr>
      <vt:lpstr>20211217</vt:lpstr>
      <vt:lpstr>20211218</vt:lpstr>
      <vt:lpstr>20211222</vt:lpstr>
      <vt:lpstr>20211224</vt:lpstr>
      <vt:lpstr>20220103</vt:lpstr>
      <vt:lpstr>20220112</vt:lpstr>
      <vt:lpstr>20220112 (2)</vt:lpstr>
      <vt:lpstr>20220113</vt:lpstr>
      <vt:lpstr>20220114</vt:lpstr>
      <vt:lpstr>20220118</vt:lpstr>
      <vt:lpstr>20220118 (2)</vt:lpstr>
      <vt:lpstr>20220124</vt:lpstr>
      <vt:lpstr>20220126</vt:lpstr>
      <vt:lpstr>20220202</vt:lpstr>
      <vt:lpstr>20220203</vt:lpstr>
      <vt:lpstr>20220209</vt:lpstr>
      <vt:lpstr>20220211</vt:lpstr>
      <vt:lpstr>20220212</vt:lpstr>
      <vt:lpstr>20220223 TCQ084</vt:lpstr>
      <vt:lpstr>20220307</vt:lpstr>
      <vt:lpstr>20220223 TCQ083</vt:lpstr>
      <vt:lpstr>20220308</vt:lpstr>
      <vt:lpstr>20220308 (2)</vt:lpstr>
      <vt:lpstr>20220309</vt:lpstr>
      <vt:lpstr>20220311</vt:lpstr>
      <vt:lpstr>20220315</vt:lpstr>
      <vt:lpstr>20220316</vt:lpstr>
      <vt:lpstr>20220405</vt:lpstr>
      <vt:lpstr>20220408</vt:lpstr>
      <vt:lpstr>20220414</vt:lpstr>
      <vt:lpstr>20220414 (2)</vt:lpstr>
      <vt:lpstr>20220419</vt:lpstr>
      <vt:lpstr>20220428</vt:lpstr>
      <vt:lpstr>20220428 (2)</vt:lpstr>
      <vt:lpstr>20220511</vt:lpstr>
      <vt:lpstr>20220512</vt:lpstr>
      <vt:lpstr>20220519</vt:lpstr>
      <vt:lpstr>20220520</vt:lpstr>
      <vt:lpstr>20220524</vt:lpstr>
      <vt:lpstr>20220525</vt:lpstr>
      <vt:lpstr>20220606</vt:lpstr>
      <vt:lpstr>20220610</vt:lpstr>
      <vt:lpstr>20220610 (2)</vt:lpstr>
      <vt:lpstr>20220614</vt:lpstr>
      <vt:lpstr>20220615</vt:lpstr>
      <vt:lpstr>20220620</vt:lpstr>
      <vt:lpstr>20220623</vt:lpstr>
      <vt:lpstr>20220623 (2)</vt:lpstr>
      <vt:lpstr>20220624</vt:lpstr>
      <vt:lpstr>20220706</vt:lpstr>
      <vt:lpstr>20220707</vt:lpstr>
      <vt:lpstr>20220708</vt:lpstr>
      <vt:lpstr>20220709</vt:lpstr>
      <vt:lpstr>20220713</vt:lpstr>
      <vt:lpstr>20220719</vt:lpstr>
      <vt:lpstr>20220721</vt:lpstr>
      <vt:lpstr>20220722</vt:lpstr>
      <vt:lpstr>20220726</vt:lpstr>
      <vt:lpstr>20220803</vt:lpstr>
      <vt:lpstr>20220803 (2)</vt:lpstr>
      <vt:lpstr>20220804</vt:lpstr>
      <vt:lpstr>20220809</vt:lpstr>
      <vt:lpstr>20220811</vt:lpstr>
      <vt:lpstr>20220815</vt:lpstr>
      <vt:lpstr>20220816</vt:lpstr>
      <vt:lpstr>20220822</vt:lpstr>
      <vt:lpstr>20220826</vt:lpstr>
      <vt:lpstr>20220901</vt:lpstr>
      <vt:lpstr>20220907</vt:lpstr>
      <vt:lpstr>20220907 (2)</vt:lpstr>
      <vt:lpstr>20220909</vt:lpstr>
      <vt:lpstr>20220913</vt:lpstr>
      <vt:lpstr>20220913 (2)</vt:lpstr>
      <vt:lpstr>20220919</vt:lpstr>
      <vt:lpstr>20220923</vt:lpstr>
      <vt:lpstr>Data (6)</vt:lpstr>
      <vt:lpstr>'20211203'!Print_Area</vt:lpstr>
      <vt:lpstr>'20211207'!Print_Area</vt:lpstr>
      <vt:lpstr>'20211216'!Print_Area</vt:lpstr>
      <vt:lpstr>'20211217'!Print_Area</vt:lpstr>
      <vt:lpstr>'20211218'!Print_Area</vt:lpstr>
      <vt:lpstr>'20211222'!Print_Area</vt:lpstr>
      <vt:lpstr>'20211224'!Print_Area</vt:lpstr>
      <vt:lpstr>'20220103'!Print_Area</vt:lpstr>
      <vt:lpstr>'20220112'!Print_Area</vt:lpstr>
      <vt:lpstr>'20220112 (2)'!Print_Area</vt:lpstr>
      <vt:lpstr>'20220113'!Print_Area</vt:lpstr>
      <vt:lpstr>'20220114'!Print_Area</vt:lpstr>
      <vt:lpstr>'20220118'!Print_Area</vt:lpstr>
      <vt:lpstr>'20220118 (2)'!Print_Area</vt:lpstr>
      <vt:lpstr>'20220124'!Print_Area</vt:lpstr>
      <vt:lpstr>'20220126'!Print_Area</vt:lpstr>
      <vt:lpstr>'20220202'!Print_Area</vt:lpstr>
      <vt:lpstr>'20220203'!Print_Area</vt:lpstr>
      <vt:lpstr>'20220209'!Print_Area</vt:lpstr>
      <vt:lpstr>'20220211'!Print_Area</vt:lpstr>
      <vt:lpstr>'20220212'!Print_Area</vt:lpstr>
      <vt:lpstr>'20220223 TCQ083'!Print_Area</vt:lpstr>
      <vt:lpstr>'20220223 TCQ084'!Print_Area</vt:lpstr>
      <vt:lpstr>'20220307'!Print_Area</vt:lpstr>
      <vt:lpstr>'20220308'!Print_Area</vt:lpstr>
      <vt:lpstr>'20220308 (2)'!Print_Area</vt:lpstr>
      <vt:lpstr>'20220309'!Print_Area</vt:lpstr>
      <vt:lpstr>'20220311'!Print_Area</vt:lpstr>
      <vt:lpstr>'20220315'!Print_Area</vt:lpstr>
      <vt:lpstr>'20220316'!Print_Area</vt:lpstr>
      <vt:lpstr>'20220405'!Print_Area</vt:lpstr>
      <vt:lpstr>'20220408'!Print_Area</vt:lpstr>
      <vt:lpstr>'20220414'!Print_Area</vt:lpstr>
      <vt:lpstr>'20220414 (2)'!Print_Area</vt:lpstr>
      <vt:lpstr>'20220419'!Print_Area</vt:lpstr>
      <vt:lpstr>'20220428'!Print_Area</vt:lpstr>
      <vt:lpstr>'20220428 (2)'!Print_Area</vt:lpstr>
      <vt:lpstr>'20220511'!Print_Area</vt:lpstr>
      <vt:lpstr>'20220512'!Print_Area</vt:lpstr>
      <vt:lpstr>'20220519'!Print_Area</vt:lpstr>
      <vt:lpstr>'20220520'!Print_Area</vt:lpstr>
      <vt:lpstr>'20220524'!Print_Area</vt:lpstr>
      <vt:lpstr>'20220525'!Print_Area</vt:lpstr>
      <vt:lpstr>'20220606'!Print_Area</vt:lpstr>
      <vt:lpstr>'20220610'!Print_Area</vt:lpstr>
      <vt:lpstr>'20220610 (2)'!Print_Area</vt:lpstr>
      <vt:lpstr>'20220614'!Print_Area</vt:lpstr>
      <vt:lpstr>'20220615'!Print_Area</vt:lpstr>
      <vt:lpstr>'20220620'!Print_Area</vt:lpstr>
      <vt:lpstr>'20220623'!Print_Area</vt:lpstr>
      <vt:lpstr>'20220623 (2)'!Print_Area</vt:lpstr>
      <vt:lpstr>'20220624'!Print_Area</vt:lpstr>
      <vt:lpstr>'20220706'!Print_Area</vt:lpstr>
      <vt:lpstr>'20220707'!Print_Area</vt:lpstr>
      <vt:lpstr>'20220708'!Print_Area</vt:lpstr>
      <vt:lpstr>'20220709'!Print_Area</vt:lpstr>
      <vt:lpstr>'20220713'!Print_Area</vt:lpstr>
      <vt:lpstr>'20220719'!Print_Area</vt:lpstr>
      <vt:lpstr>'20220721'!Print_Area</vt:lpstr>
      <vt:lpstr>'20220722'!Print_Area</vt:lpstr>
      <vt:lpstr>'20220726'!Print_Area</vt:lpstr>
      <vt:lpstr>'20220803'!Print_Area</vt:lpstr>
      <vt:lpstr>'20220803 (2)'!Print_Area</vt:lpstr>
      <vt:lpstr>'20220804'!Print_Area</vt:lpstr>
      <vt:lpstr>'20220809'!Print_Area</vt:lpstr>
      <vt:lpstr>'20220811'!Print_Area</vt:lpstr>
      <vt:lpstr>'20220815'!Print_Area</vt:lpstr>
      <vt:lpstr>'20220816'!Print_Area</vt:lpstr>
      <vt:lpstr>'20220822'!Print_Area</vt:lpstr>
      <vt:lpstr>'20220826'!Print_Area</vt:lpstr>
      <vt:lpstr>'20220901'!Print_Area</vt:lpstr>
      <vt:lpstr>'20220907'!Print_Area</vt:lpstr>
      <vt:lpstr>'20220907 (2)'!Print_Area</vt:lpstr>
      <vt:lpstr>'20220909'!Print_Area</vt:lpstr>
      <vt:lpstr>'20220913'!Print_Area</vt:lpstr>
      <vt:lpstr>'20220913 (2)'!Print_Area</vt:lpstr>
      <vt:lpstr>'20220919'!Print_Area</vt:lpstr>
      <vt:lpstr>'20220923'!Print_Area</vt:lpstr>
      <vt:lpstr>'BERAT CONT'!Print_Area</vt:lpstr>
      <vt:lpstr>Data!Print_Area</vt:lpstr>
      <vt:lpstr>'Data (6)'!Print_Area</vt:lpstr>
      <vt:lpstr>'HAM (Nov 18)'!Print_Area</vt:lpstr>
      <vt:lpstr>'HAM (Nov 18) (2)'!Print_Area</vt:lpstr>
      <vt:lpstr>'HAM (Nov 18) (3)'!Print_Area</vt:lpstr>
      <vt:lpstr>'HAM (Nov 22)'!Print_Area</vt:lpstr>
      <vt:lpstr>'HAM (Nov 23)'!Print_Area</vt:lpstr>
      <vt:lpstr>'HAM (Nov 24)'!Print_Area</vt:lpstr>
      <vt:lpstr>'HAM (Nov 30)'!Print_Area</vt:lpstr>
      <vt:lpstr>'HAM (Nov 9)'!Print_Area</vt:lpstr>
      <vt:lpstr>'HAM (okt 14)'!Print_Area</vt:lpstr>
      <vt:lpstr>'HAM (okt 15)'!Print_Area</vt:lpstr>
      <vt:lpstr>'HAM (okt 18)'!Print_Area</vt:lpstr>
      <vt:lpstr>'HAM (okt 18) (2)'!Print_Area</vt:lpstr>
      <vt:lpstr>'HAM (okt 26)'!Print_Area</vt:lpstr>
      <vt:lpstr>'HAM (okt 28)'!Print_Area</vt:lpstr>
      <vt:lpstr>'HAM (okt 30)'!Print_Area</vt:lpstr>
      <vt:lpstr>'HAM (Okt 4)'!Print_Area</vt:lpstr>
      <vt:lpstr>'HAM (okt 8)'!Print_Area</vt:lpstr>
      <vt:lpstr>Kubikasi!Print_Area</vt:lpstr>
      <vt:lpstr>'LAX (FEB 17) (2)'!Print_Area</vt:lpstr>
      <vt:lpstr>'SMZ PART (MAR 5) (2)'!Print_Area</vt:lpstr>
      <vt:lpstr>'20211203'!Print_Titles</vt:lpstr>
      <vt:lpstr>'20211207'!Print_Titles</vt:lpstr>
      <vt:lpstr>'20211216'!Print_Titles</vt:lpstr>
      <vt:lpstr>'20211217'!Print_Titles</vt:lpstr>
      <vt:lpstr>'20211218'!Print_Titles</vt:lpstr>
      <vt:lpstr>'20211222'!Print_Titles</vt:lpstr>
      <vt:lpstr>'20211224'!Print_Titles</vt:lpstr>
      <vt:lpstr>'20220103'!Print_Titles</vt:lpstr>
      <vt:lpstr>'20220112'!Print_Titles</vt:lpstr>
      <vt:lpstr>'20220112 (2)'!Print_Titles</vt:lpstr>
      <vt:lpstr>'20220113'!Print_Titles</vt:lpstr>
      <vt:lpstr>'20220114'!Print_Titles</vt:lpstr>
      <vt:lpstr>'20220118'!Print_Titles</vt:lpstr>
      <vt:lpstr>'20220118 (2)'!Print_Titles</vt:lpstr>
      <vt:lpstr>'20220124'!Print_Titles</vt:lpstr>
      <vt:lpstr>'20220126'!Print_Titles</vt:lpstr>
      <vt:lpstr>'20220202'!Print_Titles</vt:lpstr>
      <vt:lpstr>'20220203'!Print_Titles</vt:lpstr>
      <vt:lpstr>'20220209'!Print_Titles</vt:lpstr>
      <vt:lpstr>'20220211'!Print_Titles</vt:lpstr>
      <vt:lpstr>'20220212'!Print_Titles</vt:lpstr>
      <vt:lpstr>'20220223 TCQ083'!Print_Titles</vt:lpstr>
      <vt:lpstr>'20220223 TCQ084'!Print_Titles</vt:lpstr>
      <vt:lpstr>'20220307'!Print_Titles</vt:lpstr>
      <vt:lpstr>'20220308'!Print_Titles</vt:lpstr>
      <vt:lpstr>'20220308 (2)'!Print_Titles</vt:lpstr>
      <vt:lpstr>'20220309'!Print_Titles</vt:lpstr>
      <vt:lpstr>'20220311'!Print_Titles</vt:lpstr>
      <vt:lpstr>'20220315'!Print_Titles</vt:lpstr>
      <vt:lpstr>'20220316'!Print_Titles</vt:lpstr>
      <vt:lpstr>'20220405'!Print_Titles</vt:lpstr>
      <vt:lpstr>'20220408'!Print_Titles</vt:lpstr>
      <vt:lpstr>'20220414'!Print_Titles</vt:lpstr>
      <vt:lpstr>'20220414 (2)'!Print_Titles</vt:lpstr>
      <vt:lpstr>'20220419'!Print_Titles</vt:lpstr>
      <vt:lpstr>'20220428'!Print_Titles</vt:lpstr>
      <vt:lpstr>'20220428 (2)'!Print_Titles</vt:lpstr>
      <vt:lpstr>'20220511'!Print_Titles</vt:lpstr>
      <vt:lpstr>'20220512'!Print_Titles</vt:lpstr>
      <vt:lpstr>'20220519'!Print_Titles</vt:lpstr>
      <vt:lpstr>'20220520'!Print_Titles</vt:lpstr>
      <vt:lpstr>'20220524'!Print_Titles</vt:lpstr>
      <vt:lpstr>'20220525'!Print_Titles</vt:lpstr>
      <vt:lpstr>'20220606'!Print_Titles</vt:lpstr>
      <vt:lpstr>'20220610'!Print_Titles</vt:lpstr>
      <vt:lpstr>'20220610 (2)'!Print_Titles</vt:lpstr>
      <vt:lpstr>'20220614'!Print_Titles</vt:lpstr>
      <vt:lpstr>'20220615'!Print_Titles</vt:lpstr>
      <vt:lpstr>'20220620'!Print_Titles</vt:lpstr>
      <vt:lpstr>'20220623'!Print_Titles</vt:lpstr>
      <vt:lpstr>'20220623 (2)'!Print_Titles</vt:lpstr>
      <vt:lpstr>'20220624'!Print_Titles</vt:lpstr>
      <vt:lpstr>'20220706'!Print_Titles</vt:lpstr>
      <vt:lpstr>'20220707'!Print_Titles</vt:lpstr>
      <vt:lpstr>'20220708'!Print_Titles</vt:lpstr>
      <vt:lpstr>'20220709'!Print_Titles</vt:lpstr>
      <vt:lpstr>'20220713'!Print_Titles</vt:lpstr>
      <vt:lpstr>'20220719'!Print_Titles</vt:lpstr>
      <vt:lpstr>'20220721'!Print_Titles</vt:lpstr>
      <vt:lpstr>'20220722'!Print_Titles</vt:lpstr>
      <vt:lpstr>'20220726'!Print_Titles</vt:lpstr>
      <vt:lpstr>'20220803'!Print_Titles</vt:lpstr>
      <vt:lpstr>'20220803 (2)'!Print_Titles</vt:lpstr>
      <vt:lpstr>'20220804'!Print_Titles</vt:lpstr>
      <vt:lpstr>'20220809'!Print_Titles</vt:lpstr>
      <vt:lpstr>'20220811'!Print_Titles</vt:lpstr>
      <vt:lpstr>'20220815'!Print_Titles</vt:lpstr>
      <vt:lpstr>'20220816'!Print_Titles</vt:lpstr>
      <vt:lpstr>'20220822'!Print_Titles</vt:lpstr>
      <vt:lpstr>'20220826'!Print_Titles</vt:lpstr>
      <vt:lpstr>'20220901'!Print_Titles</vt:lpstr>
      <vt:lpstr>'20220907'!Print_Titles</vt:lpstr>
      <vt:lpstr>'20220907 (2)'!Print_Titles</vt:lpstr>
      <vt:lpstr>'20220909'!Print_Titles</vt:lpstr>
      <vt:lpstr>'20220913'!Print_Titles</vt:lpstr>
      <vt:lpstr>'20220913 (2)'!Print_Titles</vt:lpstr>
      <vt:lpstr>'20220919'!Print_Titles</vt:lpstr>
      <vt:lpstr>'20220923'!Print_Titles</vt:lpstr>
      <vt:lpstr>Data!Print_Titles</vt:lpstr>
      <vt:lpstr>'Data (6)'!Print_Titles</vt:lpstr>
      <vt:lpstr>'HAM (Nov 18)'!Print_Titles</vt:lpstr>
      <vt:lpstr>'HAM (Nov 18) (2)'!Print_Titles</vt:lpstr>
      <vt:lpstr>'HAM (Nov 18) (3)'!Print_Titles</vt:lpstr>
      <vt:lpstr>'HAM (Nov 22)'!Print_Titles</vt:lpstr>
      <vt:lpstr>'HAM (Nov 23)'!Print_Titles</vt:lpstr>
      <vt:lpstr>'HAM (Nov 24)'!Print_Titles</vt:lpstr>
      <vt:lpstr>'HAM (Nov 30)'!Print_Titles</vt:lpstr>
      <vt:lpstr>'HAM (Nov 9)'!Print_Titles</vt:lpstr>
      <vt:lpstr>'HAM (okt 14)'!Print_Titles</vt:lpstr>
      <vt:lpstr>'HAM (okt 15)'!Print_Titles</vt:lpstr>
      <vt:lpstr>'HAM (okt 18)'!Print_Titles</vt:lpstr>
      <vt:lpstr>'HAM (okt 18) (2)'!Print_Titles</vt:lpstr>
      <vt:lpstr>'HAM (okt 26)'!Print_Titles</vt:lpstr>
      <vt:lpstr>'HAM (okt 28)'!Print_Titles</vt:lpstr>
      <vt:lpstr>'HAM (okt 30)'!Print_Titles</vt:lpstr>
      <vt:lpstr>'HAM (Okt 4)'!Print_Titles</vt:lpstr>
      <vt:lpstr>'HAM (okt 8)'!Print_Titles</vt:lpstr>
      <vt:lpstr>'LAX (FEB 17) (2)'!Print_Titles</vt:lpstr>
      <vt:lpstr>'SMZ PART (MAR 5) (2)'!Print_Titles</vt:lpstr>
    </vt:vector>
  </TitlesOfParts>
  <Company>PT. YAMAHA INDONESIA</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DEPT_PI</dc:creator>
  <cp:lastModifiedBy>Romi</cp:lastModifiedBy>
  <cp:revision/>
  <cp:lastPrinted>2022-09-22T09:34:36Z</cp:lastPrinted>
  <dcterms:created xsi:type="dcterms:W3CDTF">1999-01-07T03:23:28Z</dcterms:created>
  <dcterms:modified xsi:type="dcterms:W3CDTF">2022-09-22T09:37:00Z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1033-8.1.0.3010</vt:lpwstr>
  </property>
  <property fmtid="{D5CDD505-2E9C-101B-9397-08002B2CF9AE}" pid="3" name="MSIP_Label_60c5bea9-8cc4-4b52-b75c-6b36a73d6e9c_Enabled">
    <vt:lpwstr>true</vt:lpwstr>
  </property>
  <property fmtid="{D5CDD505-2E9C-101B-9397-08002B2CF9AE}" pid="4" name="MSIP_Label_60c5bea9-8cc4-4b52-b75c-6b36a73d6e9c_SetDate">
    <vt:lpwstr>2022-07-25T08:03:51Z</vt:lpwstr>
  </property>
  <property fmtid="{D5CDD505-2E9C-101B-9397-08002B2CF9AE}" pid="5" name="MSIP_Label_60c5bea9-8cc4-4b52-b75c-6b36a73d6e9c_Method">
    <vt:lpwstr>Privileged</vt:lpwstr>
  </property>
  <property fmtid="{D5CDD505-2E9C-101B-9397-08002B2CF9AE}" pid="6" name="MSIP_Label_60c5bea9-8cc4-4b52-b75c-6b36a73d6e9c_Name">
    <vt:lpwstr>General</vt:lpwstr>
  </property>
  <property fmtid="{D5CDD505-2E9C-101B-9397-08002B2CF9AE}" pid="7" name="MSIP_Label_60c5bea9-8cc4-4b52-b75c-6b36a73d6e9c_SiteId">
    <vt:lpwstr>c26d3ea9-9778-487b-8a9b-8b0243c534ad</vt:lpwstr>
  </property>
  <property fmtid="{D5CDD505-2E9C-101B-9397-08002B2CF9AE}" pid="8" name="MSIP_Label_60c5bea9-8cc4-4b52-b75c-6b36a73d6e9c_ActionId">
    <vt:lpwstr>9d4c1c02-bda3-46af-b144-5e667aadce28</vt:lpwstr>
  </property>
  <property fmtid="{D5CDD505-2E9C-101B-9397-08002B2CF9AE}" pid="9" name="MSIP_Label_60c5bea9-8cc4-4b52-b75c-6b36a73d6e9c_ContentBits">
    <vt:lpwstr>0</vt:lpwstr>
  </property>
</Properties>
</file>